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drawings/drawing2.xml" ContentType="application/vnd.openxmlformats-officedocument.drawing+xml"/>
  <Override PartName="/xl/tables/table13.xml" ContentType="application/vnd.openxmlformats-officedocument.spreadsheetml.table+xml"/>
  <Override PartName="/xl/drawings/drawing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xr:revisionPtr revIDLastSave="1" documentId="8_{FF6A0A51-0406-415B-A696-810B959DC534}" xr6:coauthVersionLast="47" xr6:coauthVersionMax="47" xr10:uidLastSave="{BB5684F9-855F-4DBA-AFE2-BA77585D0E33}"/>
  <bookViews>
    <workbookView minimized="1" xWindow="43560" yWindow="3690" windowWidth="29820" windowHeight="15225" tabRatio="817" firstSheet="7" activeTab="17" xr2:uid="{00000000-000D-0000-FFFF-FFFF00000000}"/>
  </bookViews>
  <sheets>
    <sheet name="KamstrupData" sheetId="12" r:id="rId1"/>
    <sheet name="A-Applications" sheetId="9" r:id="rId2"/>
    <sheet name="A-Application_Approval" sheetId="21" r:id="rId3"/>
    <sheet name="A-Application_Budget" sheetId="19" r:id="rId4"/>
    <sheet name="B-Business Capability" sheetId="5" r:id="rId5"/>
    <sheet name="O-Organization" sheetId="7" r:id="rId6"/>
    <sheet name="C-Business Context" sheetId="10" r:id="rId7"/>
    <sheet name="D-Data Object" sheetId="17" r:id="rId8"/>
    <sheet name="P_Platform" sheetId="23" r:id="rId9"/>
    <sheet name="P-PlatformData" sheetId="24" r:id="rId10"/>
    <sheet name="Tabels" sheetId="6" r:id="rId11"/>
    <sheet name="A-Applications_Removed" sheetId="20" r:id="rId12"/>
    <sheet name="temp" sheetId="13" r:id="rId13"/>
    <sheet name="temp_CapaText" sheetId="18" r:id="rId14"/>
    <sheet name="Processer280125" sheetId="22" r:id="rId15"/>
    <sheet name="Security Assesment" sheetId="34" r:id="rId16"/>
    <sheet name="Export" sheetId="35" r:id="rId17"/>
    <sheet name="CleanUp Software Departments" sheetId="36" r:id="rId18"/>
    <sheet name="Level1" sheetId="3" state="hidden" r:id="rId19"/>
    <sheet name="Level2" sheetId="4" state="hidden" r:id="rId20"/>
    <sheet name="Level3" sheetId="2" state="hidden" r:id="rId21"/>
    <sheet name="Capabilities_Default" sheetId="1" state="hidden" r:id="rId22"/>
  </sheets>
  <definedNames>
    <definedName name="_xlnm._FilterDatabase" localSheetId="1" hidden="1">'A-Applications'!$D$3:$AJ$995</definedName>
    <definedName name="_xlnm._FilterDatabase" localSheetId="16" hidden="1">Export!$A$1:$B$170</definedName>
    <definedName name="_xlnm._FilterDatabase" localSheetId="14" hidden="1">Processer280125!$A$1:$H$610</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evel1" name="Level1" connection="Connection"/>
          <x15:modelTable id="Level2" name="Level2" connection="Connection1"/>
          <x15:modelTable id="Level3" name="Level3" connection="Connection2"/>
          <x15:modelTable id="Level_123" name="Level_123" connection="Connection3"/>
          <x15:modelTable id="YesNo" name="YesNo" connection="Connection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355" i="12" l="1" a="1"/>
  <c r="Q5355" i="12" s="1"/>
  <c r="B995" i="9"/>
  <c r="V995" i="9" s="1"/>
  <c r="B994" i="9"/>
  <c r="V994" i="9" s="1"/>
  <c r="B993" i="9"/>
  <c r="V993" i="9" s="1"/>
  <c r="B992" i="9"/>
  <c r="V992" i="9" s="1"/>
  <c r="G63" i="20"/>
  <c r="D341" i="24" l="1"/>
  <c r="E341" i="24" s="1"/>
  <c r="D340" i="24"/>
  <c r="E340" i="24" s="1"/>
  <c r="D339" i="24"/>
  <c r="E339" i="24" s="1"/>
  <c r="B991" i="9"/>
  <c r="V991" i="9" s="1"/>
  <c r="B990" i="9"/>
  <c r="V990" i="9" s="1"/>
  <c r="B989" i="9" l="1"/>
  <c r="V989" i="9" s="1"/>
  <c r="B988" i="9"/>
  <c r="V988" i="9" s="1"/>
  <c r="B987" i="9"/>
  <c r="V987" i="9" s="1"/>
  <c r="B986" i="9"/>
  <c r="V986" i="9" s="1"/>
  <c r="B985" i="9"/>
  <c r="V985" i="9" s="1"/>
  <c r="B984" i="9"/>
  <c r="V984" i="9" s="1"/>
  <c r="B983" i="9"/>
  <c r="V983" i="9" s="1"/>
  <c r="B982" i="9"/>
  <c r="V982" i="9" s="1"/>
  <c r="G58" i="20" l="1"/>
  <c r="Y58" i="20"/>
  <c r="B981" i="9"/>
  <c r="V981" i="9" s="1"/>
  <c r="B980" i="9"/>
  <c r="V980" i="9" s="1"/>
  <c r="B977" i="9"/>
  <c r="V977" i="9" s="1"/>
  <c r="B978" i="9"/>
  <c r="V978" i="9" s="1"/>
  <c r="B979" i="9"/>
  <c r="V979" i="9" s="1"/>
  <c r="B975" i="9"/>
  <c r="V975" i="9" s="1"/>
  <c r="B976" i="9"/>
  <c r="V976" i="9" s="1"/>
  <c r="B972" i="9"/>
  <c r="V972" i="9" s="1"/>
  <c r="B973" i="9"/>
  <c r="V973" i="9" s="1"/>
  <c r="B974" i="9"/>
  <c r="V974" i="9" s="1"/>
  <c r="B969" i="9"/>
  <c r="V969" i="9" s="1"/>
  <c r="B970" i="9"/>
  <c r="V970" i="9" s="1"/>
  <c r="B971" i="9"/>
  <c r="V971" i="9" s="1"/>
  <c r="B968" i="9"/>
  <c r="V968" i="9" s="1"/>
  <c r="B966" i="9"/>
  <c r="V966" i="9" s="1"/>
  <c r="B967" i="9"/>
  <c r="V967" i="9" s="1"/>
  <c r="B964" i="9"/>
  <c r="V964" i="9" s="1"/>
  <c r="B965" i="9"/>
  <c r="V965" i="9" s="1"/>
  <c r="B963" i="9"/>
  <c r="V963" i="9" s="1"/>
  <c r="B959" i="9"/>
  <c r="V959" i="9" s="1"/>
  <c r="B960" i="9"/>
  <c r="V960" i="9" s="1"/>
  <c r="B961" i="9"/>
  <c r="V961" i="9" s="1"/>
  <c r="B962" i="9"/>
  <c r="V962" i="9" s="1"/>
  <c r="B942" i="9"/>
  <c r="V942" i="9" s="1"/>
  <c r="B943" i="9"/>
  <c r="V943" i="9" s="1"/>
  <c r="B944" i="9"/>
  <c r="V944" i="9" s="1"/>
  <c r="B945" i="9"/>
  <c r="V945" i="9" s="1"/>
  <c r="B946" i="9"/>
  <c r="V946" i="9" s="1"/>
  <c r="B947" i="9"/>
  <c r="V947" i="9" s="1"/>
  <c r="B948" i="9"/>
  <c r="V948" i="9" s="1"/>
  <c r="B949" i="9"/>
  <c r="V949" i="9" s="1"/>
  <c r="B950" i="9"/>
  <c r="V950" i="9" s="1"/>
  <c r="B951" i="9"/>
  <c r="V951" i="9" s="1"/>
  <c r="B952" i="9"/>
  <c r="V952" i="9" s="1"/>
  <c r="B953" i="9"/>
  <c r="V953" i="9" s="1"/>
  <c r="B954" i="9"/>
  <c r="V954" i="9" s="1"/>
  <c r="B955" i="9"/>
  <c r="V955" i="9" s="1"/>
  <c r="B956" i="9"/>
  <c r="V956" i="9" s="1"/>
  <c r="B957" i="9"/>
  <c r="V957" i="9" s="1"/>
  <c r="B958" i="9"/>
  <c r="V958" i="9" s="1"/>
  <c r="B940" i="9"/>
  <c r="V940" i="9" s="1"/>
  <c r="B941" i="9"/>
  <c r="V941" i="9" s="1"/>
  <c r="B939" i="9"/>
  <c r="V939" i="9" s="1"/>
  <c r="B938" i="9"/>
  <c r="V938" i="9" s="1"/>
  <c r="B937" i="9"/>
  <c r="V937" i="9" s="1"/>
  <c r="B936" i="9"/>
  <c r="V936" i="9" s="1"/>
  <c r="B935" i="9"/>
  <c r="V935" i="9" s="1"/>
  <c r="B934" i="9"/>
  <c r="V934" i="9" s="1"/>
  <c r="B933" i="9"/>
  <c r="V933" i="9" s="1"/>
  <c r="B932" i="9"/>
  <c r="V932" i="9" s="1"/>
  <c r="B931" i="9"/>
  <c r="V931" i="9" s="1"/>
  <c r="B930" i="9"/>
  <c r="V930" i="9" s="1"/>
  <c r="B929" i="9"/>
  <c r="V929" i="9" s="1"/>
  <c r="B928" i="9"/>
  <c r="V928" i="9" s="1"/>
  <c r="B927" i="9"/>
  <c r="V927" i="9" s="1"/>
  <c r="B926" i="9"/>
  <c r="V926" i="9" s="1"/>
  <c r="B925" i="9"/>
  <c r="V925" i="9" s="1"/>
  <c r="B924" i="9"/>
  <c r="V924" i="9" s="1"/>
  <c r="B923" i="9"/>
  <c r="V923" i="9" s="1"/>
  <c r="B922" i="9"/>
  <c r="V922" i="9" s="1"/>
  <c r="B921" i="9"/>
  <c r="V921" i="9" s="1"/>
  <c r="B920" i="9" l="1"/>
  <c r="V920" i="9" s="1"/>
  <c r="B606" i="9"/>
  <c r="V606" i="9" s="1"/>
  <c r="G57" i="20"/>
  <c r="B919" i="9"/>
  <c r="V919" i="9" s="1"/>
  <c r="B918" i="9"/>
  <c r="V918" i="9" s="1"/>
  <c r="B917" i="9"/>
  <c r="V917" i="9" s="1"/>
  <c r="B916" i="9"/>
  <c r="B915" i="9"/>
  <c r="V915" i="9" s="1"/>
  <c r="B914" i="9"/>
  <c r="V914" i="9" s="1"/>
  <c r="V916" i="9" l="1"/>
  <c r="B913" i="9"/>
  <c r="V913" i="9" s="1"/>
  <c r="B912" i="9"/>
  <c r="V912" i="9" s="1"/>
  <c r="B908" i="9"/>
  <c r="V908" i="9" s="1"/>
  <c r="B905" i="9"/>
  <c r="V905" i="9" s="1"/>
  <c r="B903" i="9"/>
  <c r="V903" i="9" s="1"/>
  <c r="B902" i="9"/>
  <c r="V902" i="9" s="1"/>
  <c r="B901" i="9"/>
  <c r="V901" i="9" s="1"/>
  <c r="B911" i="9"/>
  <c r="V911" i="9" s="1"/>
  <c r="B910" i="9" l="1"/>
  <c r="V910" i="9" s="1"/>
  <c r="B909" i="9"/>
  <c r="V909" i="9" s="1"/>
  <c r="B907" i="9"/>
  <c r="V907" i="9" s="1"/>
  <c r="B906" i="9"/>
  <c r="V906" i="9" s="1"/>
  <c r="B904" i="9"/>
  <c r="V904" i="9" s="1"/>
  <c r="BD229" i="6"/>
  <c r="B900" i="9"/>
  <c r="V900" i="9" s="1"/>
  <c r="B899" i="9"/>
  <c r="V899" i="9" s="1"/>
  <c r="BD228" i="6"/>
  <c r="B898" i="9"/>
  <c r="V898" i="9" s="1"/>
  <c r="B897" i="9" l="1"/>
  <c r="V897" i="9" s="1"/>
  <c r="B896" i="9"/>
  <c r="V896" i="9" s="1"/>
  <c r="B895" i="9"/>
  <c r="V895" i="9" s="1"/>
  <c r="B894" i="9"/>
  <c r="V894" i="9" s="1"/>
  <c r="B893" i="9"/>
  <c r="V893" i="9" s="1"/>
  <c r="B891" i="9"/>
  <c r="V891" i="9" s="1"/>
  <c r="B892" i="9"/>
  <c r="V892" i="9" s="1"/>
  <c r="B877" i="9"/>
  <c r="V877" i="9" s="1"/>
  <c r="B878" i="9"/>
  <c r="V878" i="9" s="1"/>
  <c r="B879" i="9"/>
  <c r="V879" i="9" s="1"/>
  <c r="B880" i="9"/>
  <c r="V880" i="9" s="1"/>
  <c r="B881" i="9"/>
  <c r="V881" i="9" s="1"/>
  <c r="B882" i="9"/>
  <c r="V882" i="9" s="1"/>
  <c r="B883" i="9"/>
  <c r="V883" i="9" s="1"/>
  <c r="B884" i="9"/>
  <c r="V884" i="9" s="1"/>
  <c r="B885" i="9"/>
  <c r="V885" i="9" s="1"/>
  <c r="B886" i="9"/>
  <c r="V886" i="9" s="1"/>
  <c r="B887" i="9"/>
  <c r="V887" i="9" s="1"/>
  <c r="B888" i="9"/>
  <c r="V888" i="9" s="1"/>
  <c r="B889" i="9"/>
  <c r="V889" i="9" s="1"/>
  <c r="B890" i="9"/>
  <c r="V890" i="9" s="1"/>
  <c r="B876" i="9"/>
  <c r="V876" i="9" s="1"/>
  <c r="B875" i="9"/>
  <c r="V875" i="9" s="1"/>
  <c r="BD227" i="6"/>
  <c r="B874" i="9"/>
  <c r="V874" i="9" s="1"/>
  <c r="B873" i="9"/>
  <c r="V873" i="9" s="1"/>
  <c r="B126" i="5"/>
  <c r="B366" i="5"/>
  <c r="B872" i="9"/>
  <c r="V872" i="9" s="1"/>
  <c r="B870" i="9"/>
  <c r="V870" i="9" s="1"/>
  <c r="B367" i="5" l="1"/>
  <c r="B368" i="5"/>
  <c r="B369" i="5"/>
  <c r="B370" i="5"/>
  <c r="B371" i="5"/>
  <c r="B372" i="5"/>
  <c r="B373" i="5"/>
  <c r="B374" i="5"/>
  <c r="B375" i="5"/>
  <c r="B358" i="5"/>
  <c r="B359" i="5"/>
  <c r="B360" i="5"/>
  <c r="B361" i="5"/>
  <c r="B362" i="5"/>
  <c r="B363" i="5"/>
  <c r="B364" i="5"/>
  <c r="B365" i="5"/>
  <c r="B376" i="5"/>
  <c r="B377" i="5"/>
  <c r="B378" i="5"/>
  <c r="B379" i="5"/>
  <c r="B380" i="5"/>
  <c r="B381" i="5"/>
  <c r="B340" i="5"/>
  <c r="B341" i="5"/>
  <c r="B342" i="5"/>
  <c r="B343" i="5"/>
  <c r="B344" i="5"/>
  <c r="B345" i="5"/>
  <c r="B346" i="5"/>
  <c r="B332" i="5"/>
  <c r="B333" i="5"/>
  <c r="B334" i="5"/>
  <c r="B335" i="5"/>
  <c r="B336" i="5"/>
  <c r="B337" i="5"/>
  <c r="B338" i="5"/>
  <c r="B339" i="5"/>
  <c r="B347" i="5"/>
  <c r="B348" i="5"/>
  <c r="B349" i="5"/>
  <c r="B350" i="5"/>
  <c r="B351" i="5"/>
  <c r="B352" i="5"/>
  <c r="B353" i="5"/>
  <c r="B354" i="5"/>
  <c r="B355" i="5"/>
  <c r="B356" i="5"/>
  <c r="B357" i="5"/>
  <c r="B433" i="5"/>
  <c r="B401" i="5"/>
  <c r="B402" i="5"/>
  <c r="B403" i="5"/>
  <c r="B404" i="5"/>
  <c r="B405" i="5"/>
  <c r="B406" i="5"/>
  <c r="B407" i="5"/>
  <c r="B408" i="5"/>
  <c r="B409" i="5"/>
  <c r="B425" i="5"/>
  <c r="B426" i="5"/>
  <c r="B427" i="5"/>
  <c r="B428" i="5"/>
  <c r="B429" i="5"/>
  <c r="B430" i="5"/>
  <c r="B431" i="5"/>
  <c r="B432" i="5"/>
  <c r="B410" i="5"/>
  <c r="B411" i="5"/>
  <c r="B412" i="5"/>
  <c r="B413" i="5"/>
  <c r="B414" i="5"/>
  <c r="B415" i="5"/>
  <c r="B416" i="5"/>
  <c r="B417" i="5"/>
  <c r="B394" i="5"/>
  <c r="B395" i="5"/>
  <c r="B396" i="5"/>
  <c r="B397" i="5"/>
  <c r="B398" i="5"/>
  <c r="B399" i="5"/>
  <c r="B400" i="5"/>
  <c r="B418" i="5"/>
  <c r="B419" i="5"/>
  <c r="B420" i="5"/>
  <c r="B421" i="5"/>
  <c r="B422" i="5"/>
  <c r="B423" i="5"/>
  <c r="B424" i="5"/>
  <c r="B383" i="5"/>
  <c r="B384" i="5"/>
  <c r="B385" i="5"/>
  <c r="B386" i="5"/>
  <c r="B387" i="5"/>
  <c r="B388" i="5"/>
  <c r="B389" i="5"/>
  <c r="B390" i="5"/>
  <c r="B391" i="5"/>
  <c r="B392" i="5"/>
  <c r="B393" i="5"/>
  <c r="B105" i="5"/>
  <c r="B106" i="5"/>
  <c r="B107" i="5"/>
  <c r="B108" i="5"/>
  <c r="B109" i="5"/>
  <c r="B110" i="5"/>
  <c r="B111" i="5"/>
  <c r="B112" i="5"/>
  <c r="B113" i="5"/>
  <c r="B114" i="5"/>
  <c r="B115" i="5"/>
  <c r="B116" i="5"/>
  <c r="B117" i="5"/>
  <c r="B120" i="5"/>
  <c r="B121" i="5"/>
  <c r="B122" i="5"/>
  <c r="B123" i="5"/>
  <c r="B88" i="5"/>
  <c r="B89" i="5"/>
  <c r="B90" i="5"/>
  <c r="B91" i="5"/>
  <c r="B92" i="5"/>
  <c r="B93" i="5"/>
  <c r="B94" i="5"/>
  <c r="B95" i="5"/>
  <c r="B96" i="5"/>
  <c r="B97" i="5"/>
  <c r="B99" i="5"/>
  <c r="B100" i="5"/>
  <c r="B101" i="5"/>
  <c r="B102" i="5"/>
  <c r="B103" i="5"/>
  <c r="B104" i="5"/>
  <c r="B129" i="5"/>
  <c r="B130" i="5"/>
  <c r="B131" i="5"/>
  <c r="B132" i="5"/>
  <c r="B133" i="5"/>
  <c r="B134" i="5"/>
  <c r="B135" i="5"/>
  <c r="B136" i="5"/>
  <c r="B67" i="5"/>
  <c r="B68" i="5"/>
  <c r="B69" i="5"/>
  <c r="B70" i="5"/>
  <c r="B71" i="5"/>
  <c r="B72" i="5"/>
  <c r="B73" i="5"/>
  <c r="B74" i="5"/>
  <c r="B82" i="5"/>
  <c r="B83" i="5"/>
  <c r="B84" i="5"/>
  <c r="B85" i="5"/>
  <c r="B86" i="5"/>
  <c r="B87" i="5"/>
  <c r="B75" i="5"/>
  <c r="B76" i="5"/>
  <c r="B77" i="5"/>
  <c r="B78" i="5"/>
  <c r="B79" i="5"/>
  <c r="B80" i="5"/>
  <c r="B81" i="5"/>
  <c r="B153" i="5"/>
  <c r="B151" i="5"/>
  <c r="B128" i="5"/>
  <c r="B119" i="5"/>
  <c r="B65" i="5"/>
  <c r="B382" i="5"/>
  <c r="B137" i="5"/>
  <c r="B66" i="5"/>
  <c r="B871" i="9"/>
  <c r="V871" i="9" s="1"/>
  <c r="B869" i="9"/>
  <c r="V869" i="9" s="1"/>
  <c r="B868" i="9"/>
  <c r="V868" i="9" s="1"/>
  <c r="BD226" i="6" l="1"/>
  <c r="B867" i="9"/>
  <c r="V867" i="9" s="1"/>
  <c r="G32" i="20"/>
  <c r="B866" i="9" l="1"/>
  <c r="V866" i="9" s="1"/>
  <c r="B865" i="9" l="1"/>
  <c r="V865" i="9" s="1"/>
  <c r="B864" i="9"/>
  <c r="V864" i="9" s="1"/>
  <c r="B859" i="9"/>
  <c r="V859" i="9" s="1"/>
  <c r="B860" i="9"/>
  <c r="V860" i="9" s="1"/>
  <c r="B861" i="9"/>
  <c r="V861" i="9" s="1"/>
  <c r="B862" i="9"/>
  <c r="V862" i="9" s="1"/>
  <c r="B863" i="9"/>
  <c r="V863" i="9" s="1"/>
  <c r="B858" i="9"/>
  <c r="V858" i="9" s="1"/>
  <c r="B855" i="9"/>
  <c r="V855" i="9" s="1"/>
  <c r="B856" i="9"/>
  <c r="V856" i="9" s="1"/>
  <c r="B857" i="9"/>
  <c r="V857" i="9" s="1"/>
  <c r="B854" i="9" l="1"/>
  <c r="V854" i="9" s="1"/>
  <c r="B853" i="9"/>
  <c r="V853" i="9" s="1"/>
  <c r="B852" i="9"/>
  <c r="V852" i="9" s="1"/>
  <c r="B851" i="9"/>
  <c r="V851" i="9" s="1"/>
  <c r="B850" i="9"/>
  <c r="V850" i="9" s="1"/>
  <c r="B849" i="9"/>
  <c r="V849" i="9" s="1"/>
  <c r="B848" i="9" l="1"/>
  <c r="V848" i="9" s="1"/>
  <c r="B847" i="9" l="1"/>
  <c r="V847" i="9" s="1"/>
  <c r="AL32" i="20"/>
  <c r="B846" i="9" l="1"/>
  <c r="V846" i="9" s="1"/>
  <c r="B845" i="9"/>
  <c r="V845" i="9" s="1"/>
  <c r="B844" i="9"/>
  <c r="V844" i="9" s="1"/>
  <c r="B843" i="9"/>
  <c r="V843" i="9" s="1"/>
  <c r="B842" i="9"/>
  <c r="V842" i="9" s="1"/>
  <c r="AL24" i="20"/>
  <c r="AL10" i="20"/>
  <c r="AL9" i="20"/>
  <c r="AL5" i="20"/>
  <c r="B841" i="9"/>
  <c r="V841" i="9" s="1"/>
  <c r="L29" i="20"/>
  <c r="B840" i="9"/>
  <c r="V840" i="9" s="1"/>
  <c r="B839" i="9"/>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G24" i="20"/>
  <c r="V839" i="9" l="1"/>
  <c r="BD225" i="6"/>
  <c r="L26" i="20"/>
  <c r="B838" i="9"/>
  <c r="V838" i="9" l="1"/>
  <c r="B837" i="9"/>
  <c r="V837" i="9" l="1"/>
  <c r="B836" i="9"/>
  <c r="B835" i="9"/>
  <c r="B834" i="9"/>
  <c r="B833" i="9"/>
  <c r="B832" i="9"/>
  <c r="B831" i="9"/>
  <c r="G20" i="20"/>
  <c r="BD224" i="6"/>
  <c r="B830" i="9"/>
  <c r="B829" i="9"/>
  <c r="B828" i="9"/>
  <c r="V834" i="9" l="1"/>
  <c r="V832" i="9"/>
  <c r="V828" i="9"/>
  <c r="V835" i="9"/>
  <c r="V836" i="9"/>
  <c r="V831" i="9"/>
  <c r="V833" i="9"/>
  <c r="V829" i="9"/>
  <c r="V830" i="9"/>
  <c r="B827" i="9"/>
  <c r="V827" i="9" l="1"/>
  <c r="B640" i="5"/>
  <c r="B826" i="9"/>
  <c r="V826" i="9" l="1"/>
  <c r="BD223" i="6"/>
  <c r="B825" i="9" l="1"/>
  <c r="B824" i="9"/>
  <c r="B823" i="9"/>
  <c r="B822" i="9"/>
  <c r="B821" i="9"/>
  <c r="B820" i="9"/>
  <c r="BD222" i="6"/>
  <c r="BD221" i="6"/>
  <c r="B819" i="9"/>
  <c r="BD220" i="6"/>
  <c r="B818" i="9"/>
  <c r="V821" i="9" l="1"/>
  <c r="V822" i="9"/>
  <c r="V818" i="9"/>
  <c r="V823" i="9"/>
  <c r="V819" i="9"/>
  <c r="V824" i="9"/>
  <c r="V820" i="9"/>
  <c r="V825" i="9"/>
  <c r="G9" i="20"/>
  <c r="G8" i="20"/>
  <c r="L8" i="20"/>
  <c r="L71" i="20" s="1"/>
  <c r="B817" i="9"/>
  <c r="BD219" i="6"/>
  <c r="AL8" i="20" l="1"/>
  <c r="V817" i="9"/>
  <c r="B816" i="9"/>
  <c r="B815" i="9"/>
  <c r="AL71" i="20" l="1"/>
  <c r="V816" i="9"/>
  <c r="V815" i="9"/>
  <c r="G5" i="20"/>
  <c r="G71" i="20" s="1"/>
  <c r="L74" i="20" s="1"/>
  <c r="B814" i="9"/>
  <c r="B813" i="9"/>
  <c r="B812" i="9"/>
  <c r="B811" i="9"/>
  <c r="V811" i="9" l="1"/>
  <c r="V813" i="9"/>
  <c r="V814" i="9"/>
  <c r="V812" i="9"/>
  <c r="BD218" i="6"/>
  <c r="B219" i="5"/>
  <c r="B810" i="9"/>
  <c r="B809" i="9"/>
  <c r="V809" i="9" l="1"/>
  <c r="V810" i="9"/>
  <c r="B808" i="9"/>
  <c r="B807" i="9"/>
  <c r="B806" i="9"/>
  <c r="B805" i="9"/>
  <c r="B158" i="5"/>
  <c r="B804" i="9"/>
  <c r="B803" i="9"/>
  <c r="B801" i="9"/>
  <c r="B802" i="9"/>
  <c r="B800" i="9"/>
  <c r="B799" i="9"/>
  <c r="B798" i="9"/>
  <c r="B797" i="9"/>
  <c r="B796" i="9"/>
  <c r="B795" i="9"/>
  <c r="B794" i="9"/>
  <c r="B793" i="9"/>
  <c r="B792" i="9"/>
  <c r="B791" i="9"/>
  <c r="V800" i="9" l="1"/>
  <c r="V791" i="9"/>
  <c r="V792" i="9"/>
  <c r="V804" i="9"/>
  <c r="V793" i="9"/>
  <c r="V794" i="9"/>
  <c r="V805" i="9"/>
  <c r="V795" i="9"/>
  <c r="V806" i="9"/>
  <c r="V807" i="9"/>
  <c r="V808" i="9"/>
  <c r="V798" i="9"/>
  <c r="V802" i="9"/>
  <c r="V801" i="9"/>
  <c r="V803" i="9"/>
  <c r="V796" i="9"/>
  <c r="V797" i="9"/>
  <c r="V799" i="9"/>
  <c r="B790" i="9"/>
  <c r="V790" i="9" l="1"/>
  <c r="B788" i="9"/>
  <c r="B789" i="9"/>
  <c r="B785" i="9"/>
  <c r="B786" i="9"/>
  <c r="B787" i="9"/>
  <c r="B784" i="9"/>
  <c r="V784" i="9" l="1"/>
  <c r="V787" i="9"/>
  <c r="V786" i="9"/>
  <c r="V785" i="9"/>
  <c r="V789" i="9"/>
  <c r="V788" i="9"/>
  <c r="B783" i="9"/>
  <c r="B782" i="9"/>
  <c r="B781" i="9"/>
  <c r="B780" i="9"/>
  <c r="B779" i="9"/>
  <c r="B778" i="9"/>
  <c r="B777" i="9"/>
  <c r="V780" i="9" l="1"/>
  <c r="V782" i="9"/>
  <c r="V783" i="9"/>
  <c r="V778" i="9"/>
  <c r="V779" i="9"/>
  <c r="V781" i="9"/>
  <c r="V777" i="9"/>
  <c r="B776" i="9"/>
  <c r="B775" i="9"/>
  <c r="B774" i="9"/>
  <c r="B773" i="9"/>
  <c r="B772" i="9"/>
  <c r="B771" i="9"/>
  <c r="B770" i="9"/>
  <c r="B759" i="9"/>
  <c r="B769" i="9"/>
  <c r="B768" i="9"/>
  <c r="B767" i="9"/>
  <c r="B766" i="9"/>
  <c r="B761" i="9"/>
  <c r="B760" i="9"/>
  <c r="B758" i="9"/>
  <c r="B757" i="9"/>
  <c r="B756" i="9"/>
  <c r="B755" i="9"/>
  <c r="V774" i="9" l="1"/>
  <c r="V775" i="9"/>
  <c r="V770" i="9"/>
  <c r="V773" i="9"/>
  <c r="V758" i="9"/>
  <c r="V760" i="9"/>
  <c r="V761" i="9"/>
  <c r="V776" i="9"/>
  <c r="V757" i="9"/>
  <c r="V766" i="9"/>
  <c r="V767" i="9"/>
  <c r="V768" i="9"/>
  <c r="V769" i="9"/>
  <c r="V759" i="9"/>
  <c r="V755" i="9"/>
  <c r="V771" i="9"/>
  <c r="V756" i="9"/>
  <c r="V772" i="9"/>
  <c r="B754" i="9"/>
  <c r="B584" i="5"/>
  <c r="BD217" i="6"/>
  <c r="B753" i="9"/>
  <c r="B752" i="9"/>
  <c r="B751" i="9"/>
  <c r="BD216" i="6"/>
  <c r="B750" i="9"/>
  <c r="BD215" i="6"/>
  <c r="B749" i="9"/>
  <c r="BD214" i="6"/>
  <c r="BD213" i="6"/>
  <c r="BD212" i="6"/>
  <c r="B748" i="9"/>
  <c r="B747" i="9"/>
  <c r="BD211" i="6"/>
  <c r="B746" i="9"/>
  <c r="V754" i="9" l="1"/>
  <c r="V749" i="9"/>
  <c r="V746" i="9"/>
  <c r="V753" i="9"/>
  <c r="V750" i="9"/>
  <c r="V747" i="9"/>
  <c r="V751" i="9"/>
  <c r="V748" i="9"/>
  <c r="V752" i="9"/>
  <c r="B725" i="9" l="1"/>
  <c r="B726" i="9"/>
  <c r="B727" i="9"/>
  <c r="B728" i="9"/>
  <c r="B729" i="9"/>
  <c r="B730" i="9"/>
  <c r="B731" i="9"/>
  <c r="B732" i="9"/>
  <c r="B733" i="9"/>
  <c r="B734" i="9"/>
  <c r="B735" i="9"/>
  <c r="B736" i="9"/>
  <c r="B737" i="9"/>
  <c r="B738" i="9"/>
  <c r="B739" i="9"/>
  <c r="B740" i="9"/>
  <c r="B741" i="9"/>
  <c r="B742" i="9"/>
  <c r="B743" i="9"/>
  <c r="B744" i="9"/>
  <c r="B745" i="9"/>
  <c r="V736" i="9" l="1"/>
  <c r="V735" i="9"/>
  <c r="V745" i="9"/>
  <c r="V734" i="9"/>
  <c r="V727" i="9"/>
  <c r="V732" i="9"/>
  <c r="V737" i="9"/>
  <c r="V743" i="9"/>
  <c r="V731" i="9"/>
  <c r="V730" i="9"/>
  <c r="V744" i="9"/>
  <c r="V739" i="9"/>
  <c r="V725" i="9"/>
  <c r="V733" i="9"/>
  <c r="V742" i="9"/>
  <c r="V741" i="9"/>
  <c r="V729" i="9"/>
  <c r="V740" i="9"/>
  <c r="V728" i="9"/>
  <c r="V738" i="9"/>
  <c r="V726" i="9"/>
  <c r="B724" i="9"/>
  <c r="V724" i="9" l="1"/>
  <c r="BD210" i="6"/>
  <c r="B723" i="9"/>
  <c r="BD209" i="6"/>
  <c r="B722" i="9"/>
  <c r="BD208" i="6"/>
  <c r="B721" i="9"/>
  <c r="B720" i="9"/>
  <c r="B719" i="9"/>
  <c r="BD207" i="6"/>
  <c r="BD206" i="6"/>
  <c r="BD205" i="6"/>
  <c r="B718" i="9"/>
  <c r="B717" i="9"/>
  <c r="BD204" i="6"/>
  <c r="B716" i="9"/>
  <c r="B715" i="9"/>
  <c r="V715" i="9" s="1"/>
  <c r="B712" i="9"/>
  <c r="B713" i="9"/>
  <c r="B714" i="9"/>
  <c r="BD203" i="6"/>
  <c r="B711" i="9"/>
  <c r="B688" i="9"/>
  <c r="B689" i="9"/>
  <c r="B690" i="9"/>
  <c r="B691" i="9"/>
  <c r="B692" i="9"/>
  <c r="B693" i="9"/>
  <c r="B694" i="9"/>
  <c r="B695" i="9"/>
  <c r="B696" i="9"/>
  <c r="B697" i="9"/>
  <c r="B698" i="9"/>
  <c r="B699" i="9"/>
  <c r="B700" i="9"/>
  <c r="B701" i="9"/>
  <c r="B702" i="9"/>
  <c r="B703" i="9"/>
  <c r="B704" i="9"/>
  <c r="B705" i="9"/>
  <c r="B706" i="9"/>
  <c r="B707" i="9"/>
  <c r="B708" i="9"/>
  <c r="B709" i="9"/>
  <c r="B710" i="9"/>
  <c r="V713" i="9" l="1"/>
  <c r="V714" i="9"/>
  <c r="V703" i="9"/>
  <c r="V719" i="9"/>
  <c r="V693" i="9"/>
  <c r="V712" i="9"/>
  <c r="V690" i="9"/>
  <c r="V716" i="9"/>
  <c r="V708" i="9"/>
  <c r="V721" i="9"/>
  <c r="V710" i="9"/>
  <c r="V698" i="9"/>
  <c r="V689" i="9"/>
  <c r="V696" i="9"/>
  <c r="V688" i="9"/>
  <c r="V717" i="9"/>
  <c r="V723" i="9"/>
  <c r="V711" i="9"/>
  <c r="V692" i="9"/>
  <c r="V720" i="9"/>
  <c r="V706" i="9"/>
  <c r="V705" i="9"/>
  <c r="V695" i="9"/>
  <c r="V704" i="9"/>
  <c r="V694" i="9"/>
  <c r="V718" i="9"/>
  <c r="V722" i="9"/>
  <c r="V707" i="9"/>
  <c r="V700" i="9"/>
  <c r="V709" i="9"/>
  <c r="V702" i="9"/>
  <c r="V699" i="9"/>
  <c r="V701" i="9"/>
  <c r="V691" i="9"/>
  <c r="V697" i="9"/>
  <c r="BD202" i="6"/>
  <c r="BD201" i="6"/>
  <c r="BD200" i="6"/>
  <c r="BD199" i="6"/>
  <c r="BD198" i="6"/>
  <c r="B670" i="9" l="1"/>
  <c r="B671" i="9"/>
  <c r="B672" i="9"/>
  <c r="B673" i="9"/>
  <c r="B674" i="9"/>
  <c r="B675" i="9"/>
  <c r="B676" i="9"/>
  <c r="B677" i="9"/>
  <c r="B678" i="9"/>
  <c r="B679" i="9"/>
  <c r="B680" i="9"/>
  <c r="B681" i="9"/>
  <c r="B682" i="9"/>
  <c r="B683" i="9"/>
  <c r="B684" i="9"/>
  <c r="B685" i="9"/>
  <c r="B686" i="9"/>
  <c r="B687" i="9"/>
  <c r="B669" i="9"/>
  <c r="B668" i="9"/>
  <c r="B667" i="9"/>
  <c r="V679" i="9" l="1"/>
  <c r="V669" i="9"/>
  <c r="V680" i="9"/>
  <c r="V668" i="9"/>
  <c r="V677" i="9"/>
  <c r="V686" i="9"/>
  <c r="V684" i="9"/>
  <c r="V667" i="9"/>
  <c r="V687" i="9"/>
  <c r="V685" i="9"/>
  <c r="V676" i="9"/>
  <c r="V683" i="9"/>
  <c r="V675" i="9"/>
  <c r="V682" i="9"/>
  <c r="V674" i="9"/>
  <c r="V681" i="9"/>
  <c r="V673" i="9"/>
  <c r="V672" i="9"/>
  <c r="V671" i="9"/>
  <c r="V678" i="9"/>
  <c r="V670" i="9"/>
  <c r="B666" i="9"/>
  <c r="B651" i="9"/>
  <c r="B652" i="9"/>
  <c r="B653" i="9"/>
  <c r="B654" i="9"/>
  <c r="B655" i="9"/>
  <c r="B656" i="9"/>
  <c r="B657" i="9"/>
  <c r="B658" i="9"/>
  <c r="B659" i="9"/>
  <c r="B660" i="9"/>
  <c r="B661" i="9"/>
  <c r="B662" i="9"/>
  <c r="B663" i="9"/>
  <c r="B664" i="9"/>
  <c r="B665" i="9"/>
  <c r="B650" i="9"/>
  <c r="B649" i="9"/>
  <c r="B648" i="9"/>
  <c r="B647" i="9"/>
  <c r="B646" i="9"/>
  <c r="B645" i="9"/>
  <c r="B644" i="9"/>
  <c r="B643" i="9"/>
  <c r="V657" i="9" l="1"/>
  <c r="V654" i="9"/>
  <c r="V655" i="9"/>
  <c r="V664" i="9"/>
  <c r="V656" i="9"/>
  <c r="V650" i="9"/>
  <c r="V646" i="9"/>
  <c r="V647" i="9"/>
  <c r="V649" i="9"/>
  <c r="V658" i="9"/>
  <c r="V648" i="9"/>
  <c r="V665" i="9"/>
  <c r="V653" i="9"/>
  <c r="V652" i="9"/>
  <c r="V663" i="9"/>
  <c r="V651" i="9"/>
  <c r="V666" i="9"/>
  <c r="V660" i="9"/>
  <c r="V662" i="9"/>
  <c r="V643" i="9"/>
  <c r="V661" i="9"/>
  <c r="V644" i="9"/>
  <c r="V645" i="9"/>
  <c r="V659" i="9"/>
  <c r="B642" i="9"/>
  <c r="B641" i="9"/>
  <c r="V641" i="9" l="1"/>
  <c r="V642" i="9"/>
  <c r="B640" i="9"/>
  <c r="B639" i="9"/>
  <c r="B638" i="9"/>
  <c r="B636" i="9"/>
  <c r="B637" i="9"/>
  <c r="B635" i="9"/>
  <c r="B634" i="9"/>
  <c r="B633" i="9"/>
  <c r="B631" i="9"/>
  <c r="B632" i="9"/>
  <c r="B630" i="9"/>
  <c r="B629" i="9"/>
  <c r="B628" i="9"/>
  <c r="B627" i="9"/>
  <c r="B626" i="9"/>
  <c r="B625" i="9"/>
  <c r="B624" i="9"/>
  <c r="B623" i="9"/>
  <c r="B622" i="9"/>
  <c r="B620" i="9"/>
  <c r="B621" i="9"/>
  <c r="V623" i="9" l="1"/>
  <c r="V630" i="9"/>
  <c r="V620" i="9"/>
  <c r="V634" i="9"/>
  <c r="V625" i="9"/>
  <c r="V636" i="9"/>
  <c r="V635" i="9"/>
  <c r="V627" i="9"/>
  <c r="V638" i="9"/>
  <c r="V621" i="9"/>
  <c r="V632" i="9"/>
  <c r="V628" i="9"/>
  <c r="V622" i="9"/>
  <c r="V631" i="9"/>
  <c r="V633" i="9"/>
  <c r="V624" i="9"/>
  <c r="V637" i="9"/>
  <c r="V626" i="9"/>
  <c r="V640" i="9"/>
  <c r="V629" i="9"/>
  <c r="V639" i="9"/>
  <c r="B619" i="9"/>
  <c r="V619" i="9" l="1"/>
  <c r="B618" i="9"/>
  <c r="BD197" i="6"/>
  <c r="B617" i="9"/>
  <c r="BD196" i="6"/>
  <c r="B615" i="9"/>
  <c r="B616" i="9"/>
  <c r="B614" i="9"/>
  <c r="B613" i="9"/>
  <c r="B612" i="9"/>
  <c r="BD195" i="6"/>
  <c r="BD194" i="6"/>
  <c r="B611" i="9"/>
  <c r="BD193" i="6"/>
  <c r="BD192" i="6"/>
  <c r="BD191" i="6"/>
  <c r="BD190" i="6"/>
  <c r="B610" i="9"/>
  <c r="B608" i="9"/>
  <c r="B609" i="9"/>
  <c r="B607" i="9"/>
  <c r="V618" i="9" l="1"/>
  <c r="V616" i="9"/>
  <c r="V614" i="9"/>
  <c r="V610" i="9"/>
  <c r="V612" i="9"/>
  <c r="V615" i="9"/>
  <c r="V617" i="9"/>
  <c r="V607" i="9"/>
  <c r="V611" i="9"/>
  <c r="V609" i="9"/>
  <c r="V608" i="9"/>
  <c r="V613" i="9"/>
  <c r="B605" i="9" l="1"/>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105"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186" i="6"/>
  <c r="BD99" i="6"/>
  <c r="BD100" i="6"/>
  <c r="BD101" i="6"/>
  <c r="BD102" i="6"/>
  <c r="BD103" i="6"/>
  <c r="BD104"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87" i="6"/>
  <c r="V605" i="9" l="1"/>
  <c r="B604" i="9"/>
  <c r="B603" i="9"/>
  <c r="B602" i="9"/>
  <c r="B601" i="9"/>
  <c r="B600" i="9"/>
  <c r="V604" i="9" l="1"/>
  <c r="V603" i="9"/>
  <c r="V600" i="9"/>
  <c r="V601" i="9"/>
  <c r="V602" i="9"/>
  <c r="B595" i="9"/>
  <c r="B596" i="9"/>
  <c r="B597" i="9"/>
  <c r="B598" i="9"/>
  <c r="B599" i="9"/>
  <c r="B594" i="9"/>
  <c r="B593" i="9"/>
  <c r="B592" i="9"/>
  <c r="B591" i="9"/>
  <c r="B590" i="9"/>
  <c r="B589" i="9"/>
  <c r="B588" i="9"/>
  <c r="B587" i="9"/>
  <c r="V594" i="9" l="1"/>
  <c r="V598" i="9"/>
  <c r="V596" i="9"/>
  <c r="V593" i="9"/>
  <c r="V587" i="9"/>
  <c r="V589" i="9"/>
  <c r="V590" i="9"/>
  <c r="V599" i="9"/>
  <c r="V597" i="9"/>
  <c r="V595" i="9"/>
  <c r="V588" i="9"/>
  <c r="V591" i="9"/>
  <c r="V592" i="9"/>
  <c r="B586" i="9"/>
  <c r="V586" i="9" l="1"/>
  <c r="B584" i="9"/>
  <c r="B583" i="9"/>
  <c r="B582" i="9"/>
  <c r="B581" i="9"/>
  <c r="B580" i="9"/>
  <c r="B579" i="9"/>
  <c r="B578" i="9"/>
  <c r="B577" i="9"/>
  <c r="B576" i="9"/>
  <c r="B575" i="9"/>
  <c r="B574" i="9"/>
  <c r="B573" i="9"/>
  <c r="B572" i="9"/>
  <c r="B571" i="9"/>
  <c r="B570" i="9"/>
  <c r="B569" i="9"/>
  <c r="B568" i="9"/>
  <c r="B567" i="9"/>
  <c r="B563" i="9"/>
  <c r="B564" i="9"/>
  <c r="B565" i="9"/>
  <c r="B566" i="9"/>
  <c r="B562" i="9"/>
  <c r="B561" i="9"/>
  <c r="B560" i="9"/>
  <c r="B559" i="9"/>
  <c r="B558" i="9"/>
  <c r="B557" i="9"/>
  <c r="B556" i="9"/>
  <c r="B555" i="9"/>
  <c r="B554" i="9"/>
  <c r="B553" i="9"/>
  <c r="B552" i="9"/>
  <c r="B551" i="9"/>
  <c r="B550" i="9"/>
  <c r="B549" i="9"/>
  <c r="B548" i="9"/>
  <c r="B547" i="9"/>
  <c r="B546" i="9"/>
  <c r="B545" i="9"/>
  <c r="B143" i="5"/>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09" i="9"/>
  <c r="B510" i="9"/>
  <c r="B508" i="9"/>
  <c r="B507" i="9"/>
  <c r="B506" i="9"/>
  <c r="B505" i="9"/>
  <c r="B502" i="9"/>
  <c r="B503" i="9"/>
  <c r="B504" i="9"/>
  <c r="B501" i="9"/>
  <c r="B500" i="9"/>
  <c r="B497" i="9"/>
  <c r="B498" i="9"/>
  <c r="B499" i="9"/>
  <c r="B496" i="9"/>
  <c r="V512" i="9" l="1"/>
  <c r="V504" i="9"/>
  <c r="V525" i="9"/>
  <c r="V536" i="9"/>
  <c r="V547" i="9"/>
  <c r="V559" i="9"/>
  <c r="V570" i="9"/>
  <c r="V581" i="9"/>
  <c r="V568" i="9"/>
  <c r="V526" i="9"/>
  <c r="V571" i="9"/>
  <c r="V582" i="9"/>
  <c r="V557" i="9"/>
  <c r="V538" i="9"/>
  <c r="V572" i="9"/>
  <c r="V583" i="9"/>
  <c r="V535" i="9"/>
  <c r="V514" i="9"/>
  <c r="V527" i="9"/>
  <c r="V550" i="9"/>
  <c r="V561" i="9"/>
  <c r="V573" i="9"/>
  <c r="V584" i="9"/>
  <c r="V558" i="9"/>
  <c r="V537" i="9"/>
  <c r="V516" i="9"/>
  <c r="V529" i="9"/>
  <c r="V562" i="9"/>
  <c r="V574" i="9"/>
  <c r="V524" i="9"/>
  <c r="V502" i="9"/>
  <c r="V549" i="9"/>
  <c r="V499" i="9"/>
  <c r="V498" i="9"/>
  <c r="V541" i="9"/>
  <c r="V552" i="9"/>
  <c r="V566" i="9"/>
  <c r="V523" i="9"/>
  <c r="V513" i="9"/>
  <c r="V515" i="9"/>
  <c r="V539" i="9"/>
  <c r="V540" i="9"/>
  <c r="V497" i="9"/>
  <c r="V519" i="9"/>
  <c r="V530" i="9"/>
  <c r="V542" i="9"/>
  <c r="V553" i="9"/>
  <c r="V565" i="9"/>
  <c r="V575" i="9"/>
  <c r="V546" i="9"/>
  <c r="V506" i="9"/>
  <c r="V507" i="9"/>
  <c r="V508" i="9"/>
  <c r="V510" i="9"/>
  <c r="V520" i="9"/>
  <c r="V531" i="9"/>
  <c r="V543" i="9"/>
  <c r="V554" i="9"/>
  <c r="V564" i="9"/>
  <c r="V576" i="9"/>
  <c r="V545" i="9"/>
  <c r="V580" i="9"/>
  <c r="V528" i="9"/>
  <c r="V517" i="9"/>
  <c r="V518" i="9"/>
  <c r="V521" i="9"/>
  <c r="V532" i="9"/>
  <c r="V544" i="9"/>
  <c r="V563" i="9"/>
  <c r="V577" i="9"/>
  <c r="V534" i="9"/>
  <c r="V569" i="9"/>
  <c r="V548" i="9"/>
  <c r="V551" i="9"/>
  <c r="V500" i="9"/>
  <c r="V501" i="9"/>
  <c r="V522" i="9"/>
  <c r="V533" i="9"/>
  <c r="V556" i="9"/>
  <c r="V567" i="9"/>
  <c r="V578" i="9"/>
  <c r="V579" i="9"/>
  <c r="V503" i="9"/>
  <c r="V509" i="9"/>
  <c r="V555" i="9"/>
  <c r="V511" i="9"/>
  <c r="V505" i="9"/>
  <c r="V560" i="9"/>
  <c r="V496" i="9"/>
  <c r="B43" i="5"/>
  <c r="B56" i="5"/>
  <c r="B42" i="5"/>
  <c r="B41" i="5"/>
  <c r="B40" i="5"/>
  <c r="B39" i="5"/>
  <c r="B495" i="9"/>
  <c r="B494" i="9"/>
  <c r="V494" i="9" l="1"/>
  <c r="V495" i="9"/>
  <c r="J35" i="10"/>
  <c r="J37" i="10"/>
  <c r="J39" i="10"/>
  <c r="J92" i="10"/>
  <c r="J116" i="10"/>
  <c r="J141" i="10"/>
  <c r="J152" i="10"/>
  <c r="J207" i="10"/>
  <c r="J214" i="10"/>
  <c r="J253" i="10"/>
  <c r="J256" i="10"/>
  <c r="J260" i="10"/>
  <c r="J261" i="10"/>
  <c r="J284" i="10"/>
  <c r="J285" i="10"/>
  <c r="J308" i="10"/>
  <c r="J357" i="10"/>
  <c r="J371" i="10"/>
  <c r="J372" i="10"/>
  <c r="J379" i="10"/>
  <c r="J386" i="10"/>
  <c r="J464" i="10"/>
  <c r="J466" i="10"/>
  <c r="J472" i="10"/>
  <c r="J491" i="10"/>
  <c r="J502" i="10"/>
  <c r="J510" i="10"/>
  <c r="J518" i="10"/>
  <c r="J519" i="10"/>
  <c r="J548" i="10"/>
  <c r="J576" i="10"/>
  <c r="J582" i="10"/>
  <c r="J600" i="10"/>
  <c r="J608" i="10"/>
  <c r="J616" i="10"/>
  <c r="J624" i="10"/>
  <c r="J641" i="10"/>
  <c r="J654" i="10"/>
  <c r="J656" i="10"/>
  <c r="C918" i="22"/>
  <c r="C919" i="22"/>
  <c r="C920" i="22"/>
  <c r="C921" i="22"/>
  <c r="C922" i="22"/>
  <c r="C923" i="22"/>
  <c r="C924" i="22"/>
  <c r="C925" i="22"/>
  <c r="C926" i="22"/>
  <c r="C927" i="22"/>
  <c r="C928" i="22"/>
  <c r="C929" i="22"/>
  <c r="C930" i="22"/>
  <c r="C931" i="22"/>
  <c r="C932" i="22"/>
  <c r="C933" i="22"/>
  <c r="C934" i="22"/>
  <c r="C935" i="22"/>
  <c r="C936" i="22"/>
  <c r="C937" i="22"/>
  <c r="C938" i="22"/>
  <c r="C939" i="22"/>
  <c r="C940" i="22"/>
  <c r="C941" i="22"/>
  <c r="C942" i="22"/>
  <c r="C943" i="22"/>
  <c r="C944" i="22"/>
  <c r="C945" i="22"/>
  <c r="C946" i="22"/>
  <c r="C947" i="22"/>
  <c r="C948" i="22"/>
  <c r="C949" i="22"/>
  <c r="C950" i="22"/>
  <c r="C951" i="22"/>
  <c r="C952" i="22"/>
  <c r="C953" i="22"/>
  <c r="C954" i="22"/>
  <c r="C955" i="22"/>
  <c r="C956" i="22"/>
  <c r="C957" i="22"/>
  <c r="C958" i="22"/>
  <c r="C959" i="22"/>
  <c r="C960" i="22"/>
  <c r="C961" i="22"/>
  <c r="C962" i="22"/>
  <c r="C963" i="22"/>
  <c r="C964" i="22"/>
  <c r="C965" i="22"/>
  <c r="C966" i="22"/>
  <c r="C967" i="22"/>
  <c r="C968" i="22"/>
  <c r="C969" i="22"/>
  <c r="C970" i="22"/>
  <c r="C971" i="22"/>
  <c r="C972" i="22"/>
  <c r="C973" i="22"/>
  <c r="C974" i="22"/>
  <c r="C975" i="22"/>
  <c r="C976" i="22"/>
  <c r="C977" i="22"/>
  <c r="C978" i="22"/>
  <c r="C979" i="22"/>
  <c r="C980" i="22"/>
  <c r="C981" i="22"/>
  <c r="C982" i="22"/>
  <c r="C983" i="22"/>
  <c r="C984" i="22"/>
  <c r="C985" i="22"/>
  <c r="C986" i="22"/>
  <c r="C987" i="22"/>
  <c r="C988" i="22"/>
  <c r="C989" i="22"/>
  <c r="C990" i="22"/>
  <c r="C991" i="22"/>
  <c r="C992" i="22"/>
  <c r="C993" i="22"/>
  <c r="C994" i="22"/>
  <c r="C995" i="22"/>
  <c r="C996" i="22"/>
  <c r="C997" i="22"/>
  <c r="C998" i="22"/>
  <c r="C999" i="22"/>
  <c r="C1000" i="22"/>
  <c r="C1001" i="22"/>
  <c r="C1002" i="22"/>
  <c r="C1003" i="22"/>
  <c r="C1004" i="22"/>
  <c r="C1005" i="22"/>
  <c r="C1006" i="22"/>
  <c r="C1007" i="22"/>
  <c r="C1008" i="22"/>
  <c r="C1009" i="22"/>
  <c r="C1010" i="22"/>
  <c r="C1011" i="22"/>
  <c r="C1012" i="22"/>
  <c r="C1013" i="22"/>
  <c r="C1014" i="22"/>
  <c r="C1015" i="22"/>
  <c r="C1016" i="22"/>
  <c r="C1017" i="22"/>
  <c r="C1018" i="22"/>
  <c r="C1019" i="22"/>
  <c r="C1020" i="22"/>
  <c r="C1021" i="22"/>
  <c r="C1022" i="22"/>
  <c r="C1023" i="22"/>
  <c r="C1024" i="22"/>
  <c r="C1025" i="22"/>
  <c r="C1026" i="22"/>
  <c r="C1027" i="22"/>
  <c r="C1028" i="22"/>
  <c r="C1029" i="22"/>
  <c r="C1030" i="22"/>
  <c r="C1031" i="22"/>
  <c r="C1032" i="22"/>
  <c r="C1033" i="22"/>
  <c r="C1034" i="22"/>
  <c r="C1035" i="22"/>
  <c r="C1036" i="22"/>
  <c r="C1037" i="22"/>
  <c r="C1038" i="22"/>
  <c r="C1039" i="22"/>
  <c r="C1040" i="22"/>
  <c r="C1041" i="22"/>
  <c r="C1042" i="22"/>
  <c r="C1043" i="22"/>
  <c r="C1044" i="22"/>
  <c r="C1045" i="22"/>
  <c r="C1046" i="22"/>
  <c r="C1047" i="22"/>
  <c r="C1048" i="22"/>
  <c r="C1049" i="22"/>
  <c r="C1050" i="22"/>
  <c r="C1051" i="22"/>
  <c r="C1052" i="22"/>
  <c r="C1053" i="22"/>
  <c r="C1054" i="22"/>
  <c r="C1055" i="22"/>
  <c r="C1056" i="22"/>
  <c r="C1057" i="22"/>
  <c r="C1058" i="22"/>
  <c r="C1059" i="22"/>
  <c r="C1060" i="22"/>
  <c r="C1061" i="22"/>
  <c r="C1062" i="22"/>
  <c r="C1063" i="22"/>
  <c r="C1064" i="22"/>
  <c r="C1065" i="22"/>
  <c r="C1066" i="22"/>
  <c r="C1067" i="22"/>
  <c r="C1068" i="22"/>
  <c r="C1069" i="22"/>
  <c r="C1070" i="22"/>
  <c r="C1071" i="22"/>
  <c r="C1072" i="22"/>
  <c r="C1073" i="22"/>
  <c r="C1074" i="22"/>
  <c r="C1075" i="22"/>
  <c r="C1076" i="22"/>
  <c r="C1077" i="22"/>
  <c r="C1078" i="22"/>
  <c r="C1079" i="22"/>
  <c r="C1080" i="22"/>
  <c r="C1081" i="22"/>
  <c r="C1082" i="22"/>
  <c r="C1083" i="22"/>
  <c r="C1084" i="22"/>
  <c r="C1085" i="22"/>
  <c r="C1086" i="22"/>
  <c r="C1087" i="22"/>
  <c r="C1088" i="22"/>
  <c r="C1089" i="22"/>
  <c r="C1090" i="22"/>
  <c r="C1091" i="22"/>
  <c r="C1092" i="22"/>
  <c r="C1093" i="22"/>
  <c r="C1094" i="22"/>
  <c r="C1095" i="22"/>
  <c r="C1096" i="22"/>
  <c r="C1097" i="22"/>
  <c r="C1098" i="22"/>
  <c r="C1099" i="22"/>
  <c r="C1100" i="22"/>
  <c r="C1101" i="22"/>
  <c r="C1102" i="22"/>
  <c r="C1103" i="22"/>
  <c r="C1104" i="22"/>
  <c r="C1105" i="22"/>
  <c r="C1106" i="22"/>
  <c r="C1107" i="22"/>
  <c r="C1108" i="22"/>
  <c r="C1109" i="22"/>
  <c r="C1110" i="22"/>
  <c r="C1111" i="22"/>
  <c r="C1112" i="22"/>
  <c r="C1113" i="22"/>
  <c r="C1114" i="22"/>
  <c r="C1115" i="22"/>
  <c r="C1116" i="22"/>
  <c r="C1117" i="22"/>
  <c r="C1118" i="22"/>
  <c r="C1119" i="22"/>
  <c r="C1120" i="22"/>
  <c r="C1121" i="22"/>
  <c r="C1122" i="22"/>
  <c r="C1123" i="22"/>
  <c r="C1124" i="22"/>
  <c r="C1125" i="22"/>
  <c r="C1126" i="22"/>
  <c r="C1127" i="22"/>
  <c r="C1128" i="22"/>
  <c r="C1129" i="22"/>
  <c r="C1130" i="22"/>
  <c r="C1131" i="22"/>
  <c r="C1132" i="22"/>
  <c r="C1133" i="22"/>
  <c r="C1134" i="22"/>
  <c r="C1135" i="22"/>
  <c r="C1136" i="22"/>
  <c r="C1137" i="22"/>
  <c r="C1138" i="22"/>
  <c r="C1139" i="22"/>
  <c r="C1140" i="22"/>
  <c r="C1141" i="22"/>
  <c r="C1142" i="22"/>
  <c r="C1143" i="22"/>
  <c r="C1144" i="22"/>
  <c r="C1145" i="22"/>
  <c r="C1146" i="22"/>
  <c r="C1147" i="22"/>
  <c r="C1148" i="22"/>
  <c r="C1149" i="22"/>
  <c r="C1150" i="22"/>
  <c r="C1151" i="22"/>
  <c r="C1152" i="22"/>
  <c r="C1153" i="22"/>
  <c r="C1154" i="22"/>
  <c r="C1155" i="22"/>
  <c r="C1156" i="22"/>
  <c r="C1157" i="22"/>
  <c r="C1158" i="22"/>
  <c r="C1159" i="22"/>
  <c r="C1160" i="22"/>
  <c r="C1161" i="22"/>
  <c r="C1162" i="22"/>
  <c r="C1163" i="22"/>
  <c r="C1164" i="22"/>
  <c r="C1165" i="22"/>
  <c r="C1166" i="22"/>
  <c r="C1167" i="22"/>
  <c r="C1168" i="22"/>
  <c r="C1169" i="22"/>
  <c r="C1170" i="22"/>
  <c r="C1171" i="22"/>
  <c r="C1172" i="22"/>
  <c r="C1173" i="22"/>
  <c r="C1174" i="22"/>
  <c r="C1175" i="22"/>
  <c r="C1176" i="22"/>
  <c r="C1177" i="22"/>
  <c r="C1178" i="22"/>
  <c r="C1179" i="22"/>
  <c r="C1180" i="22"/>
  <c r="C1181" i="22"/>
  <c r="C1182" i="22"/>
  <c r="C1183" i="22"/>
  <c r="C1184" i="22"/>
  <c r="C1185" i="22"/>
  <c r="C1186" i="22"/>
  <c r="C1187" i="22"/>
  <c r="C1188" i="22"/>
  <c r="C1189" i="22"/>
  <c r="C1190" i="22"/>
  <c r="C1191" i="22"/>
  <c r="C1192" i="22"/>
  <c r="C1193" i="22"/>
  <c r="C1194" i="22"/>
  <c r="C1195" i="22"/>
  <c r="C1196" i="22"/>
  <c r="C1197" i="22"/>
  <c r="C1198" i="22"/>
  <c r="C1199" i="22"/>
  <c r="C1200" i="22"/>
  <c r="C1201" i="22"/>
  <c r="C1202" i="22"/>
  <c r="C1203" i="22"/>
  <c r="C1204" i="22"/>
  <c r="C1205" i="22"/>
  <c r="C1206" i="22"/>
  <c r="C1207" i="22"/>
  <c r="C1208" i="22"/>
  <c r="C1209" i="22"/>
  <c r="C1210" i="22"/>
  <c r="C1211" i="22"/>
  <c r="C1212" i="22"/>
  <c r="C1213" i="22"/>
  <c r="C1214" i="22"/>
  <c r="C1215" i="22"/>
  <c r="C1216" i="22"/>
  <c r="C1217" i="22"/>
  <c r="C1218" i="22"/>
  <c r="C1219" i="22"/>
  <c r="C1220" i="22"/>
  <c r="C1221" i="22"/>
  <c r="C1222" i="22"/>
  <c r="C1223" i="22"/>
  <c r="C1224" i="22"/>
  <c r="C1225" i="22"/>
  <c r="C1226" i="22"/>
  <c r="C1227" i="22"/>
  <c r="C1228" i="22"/>
  <c r="C1229" i="22"/>
  <c r="C1230" i="22"/>
  <c r="C1231" i="22"/>
  <c r="C1232" i="22"/>
  <c r="C1233" i="22"/>
  <c r="C1234" i="22"/>
  <c r="C1235" i="22"/>
  <c r="C1236" i="22"/>
  <c r="C1237" i="22"/>
  <c r="C1238" i="22"/>
  <c r="C1239" i="22"/>
  <c r="C1240" i="22"/>
  <c r="C1241" i="22"/>
  <c r="C1242" i="22"/>
  <c r="C1243" i="22"/>
  <c r="C1244" i="22"/>
  <c r="C1245" i="22"/>
  <c r="C1246" i="22"/>
  <c r="C1247" i="22"/>
  <c r="C1248" i="22"/>
  <c r="C1249" i="22"/>
  <c r="C1250" i="22"/>
  <c r="C1251" i="22"/>
  <c r="C1252" i="22"/>
  <c r="C1253" i="22"/>
  <c r="C1254" i="22"/>
  <c r="C1255" i="22"/>
  <c r="C1256" i="22"/>
  <c r="C1257" i="22"/>
  <c r="C1258" i="22"/>
  <c r="C1259" i="22"/>
  <c r="C1260" i="22"/>
  <c r="C1261" i="22"/>
  <c r="C1262" i="22"/>
  <c r="C1263" i="22"/>
  <c r="C1264" i="22"/>
  <c r="C1265" i="22"/>
  <c r="C1266" i="22"/>
  <c r="C1267" i="22"/>
  <c r="C1268" i="22"/>
  <c r="C1269" i="22"/>
  <c r="C1270" i="22"/>
  <c r="C1271" i="22"/>
  <c r="C1272" i="22"/>
  <c r="C1273" i="22"/>
  <c r="C1274" i="22"/>
  <c r="C1275" i="22"/>
  <c r="C1276" i="22"/>
  <c r="C1277" i="22"/>
  <c r="C1278" i="22"/>
  <c r="C1279" i="22"/>
  <c r="C1280" i="22"/>
  <c r="C1281" i="22"/>
  <c r="C1282" i="22"/>
  <c r="C1283" i="22"/>
  <c r="C1284" i="22"/>
  <c r="C1285" i="22"/>
  <c r="C1286" i="22"/>
  <c r="C1287" i="22"/>
  <c r="C1288" i="22"/>
  <c r="C1289" i="22"/>
  <c r="C917" i="22"/>
  <c r="C22" i="10"/>
  <c r="C26" i="10"/>
  <c r="C28" i="10"/>
  <c r="C29" i="10"/>
  <c r="C33" i="10"/>
  <c r="C59" i="10"/>
  <c r="C60" i="10"/>
  <c r="C64" i="10"/>
  <c r="C68" i="10"/>
  <c r="C85" i="10"/>
  <c r="C87" i="10"/>
  <c r="C88" i="10"/>
  <c r="C94" i="10"/>
  <c r="C97" i="10"/>
  <c r="C101" i="10"/>
  <c r="C103" i="10"/>
  <c r="C105" i="10"/>
  <c r="C107" i="10"/>
  <c r="C112" i="10"/>
  <c r="C127" i="10"/>
  <c r="C130" i="10"/>
  <c r="C132" i="10"/>
  <c r="C158" i="10"/>
  <c r="C161" i="10"/>
  <c r="C162" i="10"/>
  <c r="C164" i="10"/>
  <c r="C168" i="10"/>
  <c r="C185" i="10"/>
  <c r="C187" i="10"/>
  <c r="C190" i="10"/>
  <c r="C194" i="10"/>
  <c r="C198" i="10"/>
  <c r="C216" i="10"/>
  <c r="C217" i="10"/>
  <c r="C219" i="10"/>
  <c r="C222" i="10"/>
  <c r="C227" i="10"/>
  <c r="C229" i="10"/>
  <c r="C230" i="10"/>
  <c r="C232" i="10"/>
  <c r="C235" i="10"/>
  <c r="C240" i="10"/>
  <c r="C243" i="10"/>
  <c r="C244" i="10"/>
  <c r="C247" i="10"/>
  <c r="C272" i="10"/>
  <c r="C273" i="10"/>
  <c r="C276" i="10"/>
  <c r="C287" i="10"/>
  <c r="C291" i="10"/>
  <c r="C294" i="10"/>
  <c r="C296" i="10"/>
  <c r="C300" i="10"/>
  <c r="C315" i="10"/>
  <c r="C316" i="10"/>
  <c r="C318" i="10"/>
  <c r="C325" i="10"/>
  <c r="C327" i="10"/>
  <c r="C328" i="10"/>
  <c r="C330" i="10"/>
  <c r="C334" i="10"/>
  <c r="C340" i="10"/>
  <c r="C341" i="10"/>
  <c r="C345" i="10"/>
  <c r="C349" i="10"/>
  <c r="C362" i="10"/>
  <c r="C364" i="10"/>
  <c r="C367" i="10"/>
  <c r="C374" i="10"/>
  <c r="C383" i="10"/>
  <c r="C391" i="10"/>
  <c r="C393" i="10"/>
  <c r="C395" i="10"/>
  <c r="C397" i="10"/>
  <c r="C408" i="10"/>
  <c r="C409" i="10"/>
  <c r="C411" i="10"/>
  <c r="C415" i="10"/>
  <c r="C419" i="10"/>
  <c r="C422" i="10"/>
  <c r="C423" i="10"/>
  <c r="C425" i="10"/>
  <c r="C428" i="10"/>
  <c r="C435" i="10"/>
  <c r="C436" i="10"/>
  <c r="C438" i="10"/>
  <c r="C441" i="10"/>
  <c r="C445" i="10"/>
  <c r="C447" i="10"/>
  <c r="C448" i="10"/>
  <c r="C450" i="10"/>
  <c r="C453" i="10"/>
  <c r="C458" i="10"/>
  <c r="C474" i="10"/>
  <c r="C477" i="10"/>
  <c r="C479" i="10"/>
  <c r="C482" i="10"/>
  <c r="C488" i="10"/>
  <c r="C490" i="10"/>
  <c r="C492" i="10"/>
  <c r="C494" i="10"/>
  <c r="C517" i="10"/>
  <c r="C520" i="10"/>
  <c r="C522" i="10"/>
  <c r="C525" i="10"/>
  <c r="C527" i="10"/>
  <c r="C529" i="10"/>
  <c r="C531" i="10"/>
  <c r="C532" i="10"/>
  <c r="C534" i="10"/>
  <c r="C535" i="10"/>
  <c r="C537" i="10"/>
  <c r="C540" i="10"/>
  <c r="C547" i="10"/>
  <c r="C550" i="10"/>
  <c r="C551" i="10"/>
  <c r="C552" i="10"/>
  <c r="C553" i="10"/>
  <c r="C554" i="10"/>
  <c r="C555" i="10"/>
  <c r="C556" i="10"/>
  <c r="C557" i="10"/>
  <c r="C558" i="10"/>
  <c r="C559" i="10"/>
  <c r="C561" i="10"/>
  <c r="C562" i="10"/>
  <c r="C563" i="10"/>
  <c r="C565" i="10"/>
  <c r="C566" i="10"/>
  <c r="C567" i="10"/>
  <c r="C568" i="10"/>
  <c r="C572" i="10"/>
  <c r="C575" i="10"/>
  <c r="C577" i="10"/>
  <c r="C578" i="10"/>
  <c r="C579" i="10"/>
  <c r="C580" i="10"/>
  <c r="C581" i="10"/>
  <c r="C583" i="10"/>
  <c r="C585" i="10"/>
  <c r="C588" i="10"/>
  <c r="C589" i="10"/>
  <c r="C590" i="10"/>
  <c r="C591" i="10"/>
  <c r="C592" i="10"/>
  <c r="C596" i="10"/>
  <c r="C597" i="10"/>
  <c r="C601" i="10"/>
  <c r="C602" i="10"/>
  <c r="C604" i="10"/>
  <c r="C605" i="10"/>
  <c r="C606" i="10"/>
  <c r="C607" i="10"/>
  <c r="C622" i="10"/>
  <c r="C623" i="10"/>
  <c r="C625" i="10"/>
  <c r="C626" i="10"/>
  <c r="C627" i="10"/>
  <c r="C628" i="10"/>
  <c r="C629" i="10"/>
  <c r="C630" i="10"/>
  <c r="C631" i="10"/>
  <c r="C632" i="10"/>
  <c r="C633" i="10"/>
  <c r="C634" i="10"/>
  <c r="C636" i="10"/>
  <c r="C640" i="10"/>
  <c r="C643" i="10"/>
  <c r="C644" i="10"/>
  <c r="C645" i="10"/>
  <c r="C646" i="10"/>
  <c r="C649" i="10"/>
  <c r="C650" i="10"/>
  <c r="C651" i="10"/>
  <c r="C652" i="10"/>
  <c r="C653" i="10"/>
  <c r="C655" i="10"/>
  <c r="C21" i="10"/>
  <c r="C23" i="10"/>
  <c r="C24" i="10"/>
  <c r="C25" i="10"/>
  <c r="C27" i="10"/>
  <c r="C30" i="10"/>
  <c r="C36" i="10"/>
  <c r="C42" i="10"/>
  <c r="C43" i="10"/>
  <c r="C47" i="10"/>
  <c r="C48" i="10"/>
  <c r="C49" i="10"/>
  <c r="C52" i="10"/>
  <c r="C56" i="10"/>
  <c r="C62" i="10"/>
  <c r="C65" i="10"/>
  <c r="C67" i="10"/>
  <c r="C69" i="10"/>
  <c r="C79" i="10"/>
  <c r="C82" i="10"/>
  <c r="C86" i="10"/>
  <c r="C91" i="10"/>
  <c r="C95" i="10"/>
  <c r="C96" i="10"/>
  <c r="C98" i="10"/>
  <c r="C99" i="10"/>
  <c r="C100" i="10"/>
  <c r="C102" i="10"/>
  <c r="C106" i="10"/>
  <c r="C108" i="10"/>
  <c r="C111" i="10"/>
  <c r="C113" i="10"/>
  <c r="C114" i="10"/>
  <c r="C120" i="10"/>
  <c r="C124" i="10"/>
  <c r="C125" i="10"/>
  <c r="C131" i="10"/>
  <c r="C133" i="10"/>
  <c r="C137" i="10"/>
  <c r="C138" i="10"/>
  <c r="C144" i="10"/>
  <c r="C156" i="10"/>
  <c r="C157" i="10"/>
  <c r="C160" i="10"/>
  <c r="C163" i="10"/>
  <c r="C165" i="10"/>
  <c r="C167" i="10"/>
  <c r="C179" i="10"/>
  <c r="C181" i="10"/>
  <c r="C182" i="10"/>
  <c r="C186" i="10"/>
  <c r="C192" i="10"/>
  <c r="C195" i="10"/>
  <c r="C197" i="10"/>
  <c r="C200" i="10"/>
  <c r="C201" i="10"/>
  <c r="C210" i="10"/>
  <c r="C211" i="10"/>
  <c r="C212" i="10"/>
  <c r="C218" i="10"/>
  <c r="C220" i="10"/>
  <c r="C221" i="10"/>
  <c r="C223" i="10"/>
  <c r="C224" i="10"/>
  <c r="C225" i="10"/>
  <c r="C228" i="10"/>
  <c r="C231" i="10"/>
  <c r="C233" i="10"/>
  <c r="C234" i="10"/>
  <c r="C236" i="10"/>
  <c r="C238" i="10"/>
  <c r="C239" i="10"/>
  <c r="C241" i="10"/>
  <c r="C246" i="10"/>
  <c r="C263" i="10"/>
  <c r="C264" i="10"/>
  <c r="C266" i="10"/>
  <c r="C267" i="10"/>
  <c r="C268" i="10"/>
  <c r="C269" i="10"/>
  <c r="C270" i="10"/>
  <c r="C271" i="10"/>
  <c r="C274" i="10"/>
  <c r="C277" i="10"/>
  <c r="C278" i="10"/>
  <c r="C288" i="10"/>
  <c r="C289" i="10"/>
  <c r="C290" i="10"/>
  <c r="C292" i="10"/>
  <c r="C293" i="10"/>
  <c r="C295" i="10"/>
  <c r="C298" i="10"/>
  <c r="C299" i="10"/>
  <c r="C301" i="10"/>
  <c r="C307" i="10"/>
  <c r="C311" i="10"/>
  <c r="C312" i="10"/>
  <c r="C314" i="10"/>
  <c r="C317" i="10"/>
  <c r="C319" i="10"/>
  <c r="C320" i="10"/>
  <c r="C321" i="10"/>
  <c r="C322" i="10"/>
  <c r="C323" i="10"/>
  <c r="C324" i="10"/>
  <c r="C326" i="10"/>
  <c r="C329" i="10"/>
  <c r="C332" i="10"/>
  <c r="C333" i="10"/>
  <c r="C335" i="10"/>
  <c r="C336" i="10"/>
  <c r="C337" i="10"/>
  <c r="C338" i="10"/>
  <c r="C339" i="10"/>
  <c r="C342" i="10"/>
  <c r="C347" i="10"/>
  <c r="C348" i="10"/>
  <c r="C350" i="10"/>
  <c r="C360" i="10"/>
  <c r="C361" i="10"/>
  <c r="C363" i="10"/>
  <c r="C368" i="10"/>
  <c r="C380" i="10"/>
  <c r="C382" i="10"/>
  <c r="C384" i="10"/>
  <c r="C385" i="10"/>
  <c r="C388" i="10"/>
  <c r="C392" i="10"/>
  <c r="C396" i="10"/>
  <c r="C398" i="10"/>
  <c r="C399" i="10"/>
  <c r="C400" i="10"/>
  <c r="C401" i="10"/>
  <c r="C404" i="10"/>
  <c r="C405" i="10"/>
  <c r="C406" i="10"/>
  <c r="C407" i="10"/>
  <c r="C410" i="10"/>
  <c r="C413" i="10"/>
  <c r="C414" i="10"/>
  <c r="C416" i="10"/>
  <c r="C417" i="10"/>
  <c r="C418" i="10"/>
  <c r="C420" i="10"/>
  <c r="C424" i="10"/>
  <c r="C426" i="10"/>
  <c r="C427" i="10"/>
  <c r="C429" i="10"/>
  <c r="C430" i="10"/>
  <c r="C431" i="10"/>
  <c r="C433" i="10"/>
  <c r="C434" i="10"/>
  <c r="C437" i="10"/>
  <c r="C439" i="10"/>
  <c r="C440" i="10"/>
  <c r="C442" i="10"/>
  <c r="C443" i="10"/>
  <c r="C444" i="10"/>
  <c r="C446" i="10"/>
  <c r="C449" i="10"/>
  <c r="C451" i="10"/>
  <c r="C452" i="10"/>
  <c r="C454" i="10"/>
  <c r="C456" i="10"/>
  <c r="C457" i="10"/>
  <c r="C460" i="10"/>
  <c r="C478" i="10"/>
  <c r="C480" i="10"/>
  <c r="C481" i="10"/>
  <c r="C483" i="10"/>
  <c r="C484" i="10"/>
  <c r="C487" i="10"/>
  <c r="C489" i="10"/>
  <c r="C493" i="10"/>
  <c r="C495" i="10"/>
  <c r="C496" i="10"/>
  <c r="C497" i="10"/>
  <c r="C499" i="10"/>
  <c r="C500" i="10"/>
  <c r="C501" i="10"/>
  <c r="C506" i="10"/>
  <c r="C514" i="10"/>
  <c r="C521" i="10"/>
  <c r="C523" i="10"/>
  <c r="C524" i="10"/>
  <c r="C526" i="10"/>
  <c r="C528" i="10"/>
  <c r="C530" i="10"/>
  <c r="C533" i="10"/>
  <c r="C536" i="10"/>
  <c r="C541" i="10"/>
  <c r="C542" i="10"/>
  <c r="C543" i="10"/>
  <c r="C544" i="10"/>
  <c r="C546" i="10"/>
  <c r="C587" i="10"/>
  <c r="I21" i="10"/>
  <c r="J21" i="10" s="1"/>
  <c r="I22" i="10"/>
  <c r="J22" i="10" s="1"/>
  <c r="I23" i="10"/>
  <c r="J23" i="10" s="1"/>
  <c r="I24" i="10"/>
  <c r="J24" i="10" s="1"/>
  <c r="I25" i="10"/>
  <c r="J25" i="10" s="1"/>
  <c r="I26" i="10"/>
  <c r="J26" i="10" s="1"/>
  <c r="I27" i="10"/>
  <c r="J27" i="10" s="1"/>
  <c r="I28" i="10"/>
  <c r="J28" i="10" s="1"/>
  <c r="I29" i="10"/>
  <c r="J29" i="10" s="1"/>
  <c r="I30" i="10"/>
  <c r="J30" i="10" s="1"/>
  <c r="I33" i="10"/>
  <c r="J33" i="10" s="1"/>
  <c r="I36" i="10"/>
  <c r="J36" i="10" s="1"/>
  <c r="I42" i="10"/>
  <c r="J42" i="10" s="1"/>
  <c r="I43" i="10"/>
  <c r="J43" i="10" s="1"/>
  <c r="I47" i="10"/>
  <c r="J47" i="10" s="1"/>
  <c r="I48" i="10"/>
  <c r="J48" i="10" s="1"/>
  <c r="I49" i="10"/>
  <c r="J49" i="10" s="1"/>
  <c r="I52" i="10"/>
  <c r="J52" i="10" s="1"/>
  <c r="I56" i="10"/>
  <c r="J56" i="10" s="1"/>
  <c r="I59" i="10"/>
  <c r="J59" i="10" s="1"/>
  <c r="I60" i="10"/>
  <c r="J60" i="10" s="1"/>
  <c r="I62" i="10"/>
  <c r="J62" i="10" s="1"/>
  <c r="I64" i="10"/>
  <c r="J64" i="10" s="1"/>
  <c r="I65" i="10"/>
  <c r="J65" i="10" s="1"/>
  <c r="I67" i="10"/>
  <c r="J67" i="10" s="1"/>
  <c r="I68" i="10"/>
  <c r="J68" i="10" s="1"/>
  <c r="I69" i="10"/>
  <c r="J69" i="10" s="1"/>
  <c r="I79" i="10"/>
  <c r="J79" i="10" s="1"/>
  <c r="I82" i="10"/>
  <c r="J82" i="10" s="1"/>
  <c r="I85" i="10"/>
  <c r="J85" i="10" s="1"/>
  <c r="I86" i="10"/>
  <c r="J86" i="10" s="1"/>
  <c r="I87" i="10"/>
  <c r="J87" i="10" s="1"/>
  <c r="I88" i="10"/>
  <c r="J88" i="10" s="1"/>
  <c r="I91" i="10"/>
  <c r="J91" i="10" s="1"/>
  <c r="I94" i="10"/>
  <c r="J94" i="10" s="1"/>
  <c r="I95" i="10"/>
  <c r="J95" i="10" s="1"/>
  <c r="I96" i="10"/>
  <c r="J96" i="10" s="1"/>
  <c r="I97" i="10"/>
  <c r="J97" i="10" s="1"/>
  <c r="I98" i="10"/>
  <c r="J98" i="10" s="1"/>
  <c r="I99" i="10"/>
  <c r="J99" i="10" s="1"/>
  <c r="I100" i="10"/>
  <c r="J100" i="10" s="1"/>
  <c r="I101" i="10"/>
  <c r="J101" i="10" s="1"/>
  <c r="I102" i="10"/>
  <c r="J102" i="10" s="1"/>
  <c r="I103" i="10"/>
  <c r="J103" i="10" s="1"/>
  <c r="I105" i="10"/>
  <c r="J105" i="10" s="1"/>
  <c r="I106" i="10"/>
  <c r="J106" i="10" s="1"/>
  <c r="I107" i="10"/>
  <c r="J107" i="10" s="1"/>
  <c r="I108" i="10"/>
  <c r="J108" i="10" s="1"/>
  <c r="I111" i="10"/>
  <c r="J111" i="10" s="1"/>
  <c r="I112" i="10"/>
  <c r="J112" i="10" s="1"/>
  <c r="I113" i="10"/>
  <c r="J113" i="10" s="1"/>
  <c r="I114" i="10"/>
  <c r="J114" i="10" s="1"/>
  <c r="I120" i="10"/>
  <c r="J120" i="10" s="1"/>
  <c r="I124" i="10"/>
  <c r="J124" i="10" s="1"/>
  <c r="I125" i="10"/>
  <c r="J125" i="10" s="1"/>
  <c r="I127" i="10"/>
  <c r="J127" i="10" s="1"/>
  <c r="I130" i="10"/>
  <c r="J130" i="10" s="1"/>
  <c r="I131" i="10"/>
  <c r="J131" i="10" s="1"/>
  <c r="I132" i="10"/>
  <c r="J132" i="10" s="1"/>
  <c r="I133" i="10"/>
  <c r="J133" i="10" s="1"/>
  <c r="I137" i="10"/>
  <c r="J137" i="10" s="1"/>
  <c r="I138" i="10"/>
  <c r="J138" i="10" s="1"/>
  <c r="I144" i="10"/>
  <c r="J144" i="10" s="1"/>
  <c r="I156" i="10"/>
  <c r="J156" i="10" s="1"/>
  <c r="I157" i="10"/>
  <c r="J157" i="10" s="1"/>
  <c r="I158" i="10"/>
  <c r="J158" i="10" s="1"/>
  <c r="I160" i="10"/>
  <c r="J160" i="10" s="1"/>
  <c r="I161" i="10"/>
  <c r="J161" i="10" s="1"/>
  <c r="I162" i="10"/>
  <c r="J162" i="10" s="1"/>
  <c r="I163" i="10"/>
  <c r="J163" i="10" s="1"/>
  <c r="I164" i="10"/>
  <c r="J164" i="10" s="1"/>
  <c r="I165" i="10"/>
  <c r="J165" i="10" s="1"/>
  <c r="I167" i="10"/>
  <c r="J167" i="10" s="1"/>
  <c r="I168" i="10"/>
  <c r="J168" i="10" s="1"/>
  <c r="I179" i="10"/>
  <c r="J179" i="10" s="1"/>
  <c r="I181" i="10"/>
  <c r="J181" i="10" s="1"/>
  <c r="I182" i="10"/>
  <c r="J182" i="10" s="1"/>
  <c r="I185" i="10"/>
  <c r="J185" i="10" s="1"/>
  <c r="I186" i="10"/>
  <c r="J186" i="10" s="1"/>
  <c r="I187" i="10"/>
  <c r="J187" i="10" s="1"/>
  <c r="I190" i="10"/>
  <c r="J190" i="10" s="1"/>
  <c r="I192" i="10"/>
  <c r="J192" i="10" s="1"/>
  <c r="I194" i="10"/>
  <c r="J194" i="10" s="1"/>
  <c r="I195" i="10"/>
  <c r="J195" i="10" s="1"/>
  <c r="I197" i="10"/>
  <c r="J197" i="10" s="1"/>
  <c r="I198" i="10"/>
  <c r="J198" i="10" s="1"/>
  <c r="I200" i="10"/>
  <c r="J200" i="10" s="1"/>
  <c r="I201" i="10"/>
  <c r="J201" i="10" s="1"/>
  <c r="I210" i="10"/>
  <c r="J210" i="10" s="1"/>
  <c r="I211" i="10"/>
  <c r="J211" i="10" s="1"/>
  <c r="I212" i="10"/>
  <c r="J212" i="10" s="1"/>
  <c r="I216" i="10"/>
  <c r="J216" i="10" s="1"/>
  <c r="I217" i="10"/>
  <c r="J217" i="10" s="1"/>
  <c r="I218" i="10"/>
  <c r="J218" i="10" s="1"/>
  <c r="I219" i="10"/>
  <c r="J219" i="10" s="1"/>
  <c r="I220" i="10"/>
  <c r="J220" i="10" s="1"/>
  <c r="I221" i="10"/>
  <c r="J221" i="10" s="1"/>
  <c r="I222" i="10"/>
  <c r="J222" i="10" s="1"/>
  <c r="I223" i="10"/>
  <c r="J223" i="10" s="1"/>
  <c r="I224" i="10"/>
  <c r="J224" i="10" s="1"/>
  <c r="I225" i="10"/>
  <c r="J225" i="10" s="1"/>
  <c r="I227" i="10"/>
  <c r="J227" i="10" s="1"/>
  <c r="I228" i="10"/>
  <c r="J228" i="10" s="1"/>
  <c r="I229" i="10"/>
  <c r="J229" i="10" s="1"/>
  <c r="I230" i="10"/>
  <c r="J230" i="10" s="1"/>
  <c r="I231" i="10"/>
  <c r="J231" i="10" s="1"/>
  <c r="I232" i="10"/>
  <c r="J232" i="10" s="1"/>
  <c r="I233" i="10"/>
  <c r="J233" i="10" s="1"/>
  <c r="I234" i="10"/>
  <c r="J234" i="10" s="1"/>
  <c r="I235" i="10"/>
  <c r="J235" i="10" s="1"/>
  <c r="I236" i="10"/>
  <c r="J236" i="10" s="1"/>
  <c r="I238" i="10"/>
  <c r="J238" i="10" s="1"/>
  <c r="I239" i="10"/>
  <c r="J239" i="10" s="1"/>
  <c r="I240" i="10"/>
  <c r="J240" i="10" s="1"/>
  <c r="I241" i="10"/>
  <c r="J241" i="10" s="1"/>
  <c r="I243" i="10"/>
  <c r="J243" i="10" s="1"/>
  <c r="I244" i="10"/>
  <c r="J244" i="10" s="1"/>
  <c r="I246" i="10"/>
  <c r="J246" i="10" s="1"/>
  <c r="I247" i="10"/>
  <c r="J247" i="10" s="1"/>
  <c r="I263" i="10"/>
  <c r="J263" i="10" s="1"/>
  <c r="I264" i="10"/>
  <c r="J264" i="10" s="1"/>
  <c r="I266" i="10"/>
  <c r="J266" i="10" s="1"/>
  <c r="I267" i="10"/>
  <c r="J267" i="10" s="1"/>
  <c r="I268" i="10"/>
  <c r="J268" i="10" s="1"/>
  <c r="I269" i="10"/>
  <c r="J269" i="10" s="1"/>
  <c r="I270" i="10"/>
  <c r="J270" i="10" s="1"/>
  <c r="I271" i="10"/>
  <c r="J271" i="10" s="1"/>
  <c r="I272" i="10"/>
  <c r="J272" i="10" s="1"/>
  <c r="I273" i="10"/>
  <c r="J273" i="10" s="1"/>
  <c r="I274" i="10"/>
  <c r="J274" i="10" s="1"/>
  <c r="I276" i="10"/>
  <c r="J276" i="10" s="1"/>
  <c r="I277" i="10"/>
  <c r="J277" i="10" s="1"/>
  <c r="I278" i="10"/>
  <c r="J278" i="10" s="1"/>
  <c r="I287" i="10"/>
  <c r="J287" i="10" s="1"/>
  <c r="I288" i="10"/>
  <c r="J288" i="10" s="1"/>
  <c r="I289" i="10"/>
  <c r="J289" i="10" s="1"/>
  <c r="I290" i="10"/>
  <c r="J290" i="10" s="1"/>
  <c r="I291" i="10"/>
  <c r="J291" i="10" s="1"/>
  <c r="I292" i="10"/>
  <c r="J292" i="10" s="1"/>
  <c r="I293" i="10"/>
  <c r="J293" i="10" s="1"/>
  <c r="I294" i="10"/>
  <c r="J294" i="10" s="1"/>
  <c r="I295" i="10"/>
  <c r="J295" i="10" s="1"/>
  <c r="I296" i="10"/>
  <c r="J296" i="10" s="1"/>
  <c r="I298" i="10"/>
  <c r="J298" i="10" s="1"/>
  <c r="I299" i="10"/>
  <c r="J299" i="10" s="1"/>
  <c r="I300" i="10"/>
  <c r="J300" i="10" s="1"/>
  <c r="I301" i="10"/>
  <c r="J301" i="10" s="1"/>
  <c r="I307" i="10"/>
  <c r="J307" i="10" s="1"/>
  <c r="I311" i="10"/>
  <c r="J311" i="10" s="1"/>
  <c r="I312" i="10"/>
  <c r="J312" i="10" s="1"/>
  <c r="I314" i="10"/>
  <c r="J314" i="10" s="1"/>
  <c r="I315" i="10"/>
  <c r="J315" i="10" s="1"/>
  <c r="I316" i="10"/>
  <c r="J316" i="10" s="1"/>
  <c r="I317" i="10"/>
  <c r="J317" i="10" s="1"/>
  <c r="I318" i="10"/>
  <c r="J318" i="10" s="1"/>
  <c r="I319" i="10"/>
  <c r="J319" i="10" s="1"/>
  <c r="I320" i="10"/>
  <c r="J320" i="10" s="1"/>
  <c r="I321" i="10"/>
  <c r="J321" i="10" s="1"/>
  <c r="I322" i="10"/>
  <c r="J322" i="10" s="1"/>
  <c r="I323" i="10"/>
  <c r="J323" i="10" s="1"/>
  <c r="I324" i="10"/>
  <c r="J324" i="10" s="1"/>
  <c r="I325" i="10"/>
  <c r="J325" i="10" s="1"/>
  <c r="I326" i="10"/>
  <c r="J326" i="10" s="1"/>
  <c r="I327" i="10"/>
  <c r="J327" i="10" s="1"/>
  <c r="I328" i="10"/>
  <c r="J328" i="10" s="1"/>
  <c r="I329" i="10"/>
  <c r="J329" i="10" s="1"/>
  <c r="I330" i="10"/>
  <c r="J330" i="10" s="1"/>
  <c r="I332" i="10"/>
  <c r="J332" i="10" s="1"/>
  <c r="I333" i="10"/>
  <c r="J333" i="10" s="1"/>
  <c r="I334" i="10"/>
  <c r="J334" i="10" s="1"/>
  <c r="I335" i="10"/>
  <c r="J335" i="10" s="1"/>
  <c r="I336" i="10"/>
  <c r="J336" i="10" s="1"/>
  <c r="I337" i="10"/>
  <c r="J337" i="10" s="1"/>
  <c r="I338" i="10"/>
  <c r="J338" i="10" s="1"/>
  <c r="I339" i="10"/>
  <c r="J339" i="10" s="1"/>
  <c r="I340" i="10"/>
  <c r="J340" i="10" s="1"/>
  <c r="I341" i="10"/>
  <c r="J341" i="10" s="1"/>
  <c r="I342" i="10"/>
  <c r="J342" i="10" s="1"/>
  <c r="I345" i="10"/>
  <c r="J345" i="10" s="1"/>
  <c r="I347" i="10"/>
  <c r="J347" i="10" s="1"/>
  <c r="I348" i="10"/>
  <c r="J348" i="10" s="1"/>
  <c r="I349" i="10"/>
  <c r="J349" i="10" s="1"/>
  <c r="I350" i="10"/>
  <c r="J350" i="10" s="1"/>
  <c r="I360" i="10"/>
  <c r="J360" i="10" s="1"/>
  <c r="I361" i="10"/>
  <c r="J361" i="10" s="1"/>
  <c r="I362" i="10"/>
  <c r="J362" i="10" s="1"/>
  <c r="I363" i="10"/>
  <c r="J363" i="10" s="1"/>
  <c r="I364" i="10"/>
  <c r="J364" i="10" s="1"/>
  <c r="I367" i="10"/>
  <c r="J367" i="10" s="1"/>
  <c r="I368" i="10"/>
  <c r="J368" i="10" s="1"/>
  <c r="I374" i="10"/>
  <c r="J374" i="10" s="1"/>
  <c r="I380" i="10"/>
  <c r="J380" i="10" s="1"/>
  <c r="I382" i="10"/>
  <c r="J382" i="10" s="1"/>
  <c r="I383" i="10"/>
  <c r="J383" i="10" s="1"/>
  <c r="I384" i="10"/>
  <c r="J384" i="10" s="1"/>
  <c r="I385" i="10"/>
  <c r="J385" i="10" s="1"/>
  <c r="I388" i="10"/>
  <c r="J388" i="10" s="1"/>
  <c r="I391" i="10"/>
  <c r="J391" i="10" s="1"/>
  <c r="I392" i="10"/>
  <c r="J392" i="10" s="1"/>
  <c r="I393" i="10"/>
  <c r="J393" i="10" s="1"/>
  <c r="I395" i="10"/>
  <c r="J395" i="10" s="1"/>
  <c r="I396" i="10"/>
  <c r="J396" i="10" s="1"/>
  <c r="I397" i="10"/>
  <c r="J397" i="10" s="1"/>
  <c r="I398" i="10"/>
  <c r="J398" i="10" s="1"/>
  <c r="I399" i="10"/>
  <c r="J399" i="10" s="1"/>
  <c r="I400" i="10"/>
  <c r="J400" i="10" s="1"/>
  <c r="I401" i="10"/>
  <c r="J401" i="10" s="1"/>
  <c r="I404" i="10"/>
  <c r="J404" i="10" s="1"/>
  <c r="I405" i="10"/>
  <c r="J405" i="10" s="1"/>
  <c r="I406" i="10"/>
  <c r="J406" i="10" s="1"/>
  <c r="I407" i="10"/>
  <c r="J407" i="10" s="1"/>
  <c r="I408" i="10"/>
  <c r="J408" i="10" s="1"/>
  <c r="I409" i="10"/>
  <c r="J409" i="10" s="1"/>
  <c r="I410" i="10"/>
  <c r="J410" i="10" s="1"/>
  <c r="I411" i="10"/>
  <c r="J411" i="10" s="1"/>
  <c r="I413" i="10"/>
  <c r="J413" i="10" s="1"/>
  <c r="I414" i="10"/>
  <c r="J414" i="10" s="1"/>
  <c r="I415" i="10"/>
  <c r="J415" i="10" s="1"/>
  <c r="I416" i="10"/>
  <c r="J416" i="10" s="1"/>
  <c r="I417" i="10"/>
  <c r="J417" i="10" s="1"/>
  <c r="I418" i="10"/>
  <c r="J418" i="10" s="1"/>
  <c r="I419" i="10"/>
  <c r="J419" i="10" s="1"/>
  <c r="I420" i="10"/>
  <c r="J420" i="10" s="1"/>
  <c r="I422" i="10"/>
  <c r="J422" i="10" s="1"/>
  <c r="I423" i="10"/>
  <c r="J423" i="10" s="1"/>
  <c r="I424" i="10"/>
  <c r="J424" i="10" s="1"/>
  <c r="I425" i="10"/>
  <c r="J425" i="10" s="1"/>
  <c r="I426" i="10"/>
  <c r="J426" i="10" s="1"/>
  <c r="I427" i="10"/>
  <c r="J427" i="10" s="1"/>
  <c r="I428" i="10"/>
  <c r="J428" i="10" s="1"/>
  <c r="I429" i="10"/>
  <c r="J429" i="10" s="1"/>
  <c r="I430" i="10"/>
  <c r="J430" i="10" s="1"/>
  <c r="I431" i="10"/>
  <c r="J431" i="10" s="1"/>
  <c r="I433" i="10"/>
  <c r="J433" i="10" s="1"/>
  <c r="I434" i="10"/>
  <c r="J434" i="10" s="1"/>
  <c r="I435" i="10"/>
  <c r="J435" i="10" s="1"/>
  <c r="I436" i="10"/>
  <c r="J436" i="10" s="1"/>
  <c r="I437" i="10"/>
  <c r="J437" i="10" s="1"/>
  <c r="I438" i="10"/>
  <c r="J438" i="10" s="1"/>
  <c r="I439" i="10"/>
  <c r="J439" i="10" s="1"/>
  <c r="I440" i="10"/>
  <c r="J440" i="10" s="1"/>
  <c r="I441" i="10"/>
  <c r="J441" i="10" s="1"/>
  <c r="I442" i="10"/>
  <c r="J442" i="10" s="1"/>
  <c r="I443" i="10"/>
  <c r="J443" i="10" s="1"/>
  <c r="I444" i="10"/>
  <c r="J444" i="10" s="1"/>
  <c r="I445" i="10"/>
  <c r="J445" i="10" s="1"/>
  <c r="I446" i="10"/>
  <c r="J446" i="10" s="1"/>
  <c r="I447" i="10"/>
  <c r="J447" i="10" s="1"/>
  <c r="I448" i="10"/>
  <c r="J448" i="10" s="1"/>
  <c r="I449" i="10"/>
  <c r="J449" i="10" s="1"/>
  <c r="I450" i="10"/>
  <c r="J450" i="10" s="1"/>
  <c r="I451" i="10"/>
  <c r="J451" i="10" s="1"/>
  <c r="I452" i="10"/>
  <c r="J452" i="10" s="1"/>
  <c r="I453" i="10"/>
  <c r="J453" i="10" s="1"/>
  <c r="I454" i="10"/>
  <c r="J454" i="10" s="1"/>
  <c r="I456" i="10"/>
  <c r="J456" i="10" s="1"/>
  <c r="I457" i="10"/>
  <c r="J457" i="10" s="1"/>
  <c r="I458" i="10"/>
  <c r="J458" i="10" s="1"/>
  <c r="I460" i="10"/>
  <c r="J460" i="10" s="1"/>
  <c r="I474" i="10"/>
  <c r="J474" i="10" s="1"/>
  <c r="I477" i="10"/>
  <c r="J477" i="10" s="1"/>
  <c r="I478" i="10"/>
  <c r="J478" i="10" s="1"/>
  <c r="I479" i="10"/>
  <c r="J479" i="10" s="1"/>
  <c r="I480" i="10"/>
  <c r="J480" i="10" s="1"/>
  <c r="I481" i="10"/>
  <c r="J481" i="10" s="1"/>
  <c r="I482" i="10"/>
  <c r="J482" i="10" s="1"/>
  <c r="I483" i="10"/>
  <c r="J483" i="10" s="1"/>
  <c r="I484" i="10"/>
  <c r="J484" i="10" s="1"/>
  <c r="I487" i="10"/>
  <c r="J487" i="10" s="1"/>
  <c r="I488" i="10"/>
  <c r="J488" i="10" s="1"/>
  <c r="I489" i="10"/>
  <c r="J489" i="10" s="1"/>
  <c r="I490" i="10"/>
  <c r="J490" i="10" s="1"/>
  <c r="I492" i="10"/>
  <c r="J492" i="10" s="1"/>
  <c r="I493" i="10"/>
  <c r="J493" i="10" s="1"/>
  <c r="I494" i="10"/>
  <c r="J494" i="10" s="1"/>
  <c r="I495" i="10"/>
  <c r="J495" i="10" s="1"/>
  <c r="I496" i="10"/>
  <c r="J496" i="10" s="1"/>
  <c r="I497" i="10"/>
  <c r="J497" i="10" s="1"/>
  <c r="I499" i="10"/>
  <c r="J499" i="10" s="1"/>
  <c r="I500" i="10"/>
  <c r="J500" i="10" s="1"/>
  <c r="I501" i="10"/>
  <c r="J501" i="10" s="1"/>
  <c r="I506" i="10"/>
  <c r="J506" i="10" s="1"/>
  <c r="I514" i="10"/>
  <c r="J514" i="10" s="1"/>
  <c r="I517" i="10"/>
  <c r="J517" i="10" s="1"/>
  <c r="I520" i="10"/>
  <c r="J520" i="10" s="1"/>
  <c r="I521" i="10"/>
  <c r="J521" i="10" s="1"/>
  <c r="I522" i="10"/>
  <c r="J522" i="10" s="1"/>
  <c r="I523" i="10"/>
  <c r="J523" i="10" s="1"/>
  <c r="I524" i="10"/>
  <c r="J524" i="10" s="1"/>
  <c r="I525" i="10"/>
  <c r="J525" i="10" s="1"/>
  <c r="I526" i="10"/>
  <c r="J526" i="10" s="1"/>
  <c r="I527" i="10"/>
  <c r="J527" i="10" s="1"/>
  <c r="I528" i="10"/>
  <c r="J528" i="10" s="1"/>
  <c r="I529" i="10"/>
  <c r="J529" i="10" s="1"/>
  <c r="I530" i="10"/>
  <c r="J530" i="10" s="1"/>
  <c r="I531" i="10"/>
  <c r="J531" i="10" s="1"/>
  <c r="I532" i="10"/>
  <c r="J532" i="10" s="1"/>
  <c r="I533" i="10"/>
  <c r="J533" i="10" s="1"/>
  <c r="I534" i="10"/>
  <c r="J534" i="10" s="1"/>
  <c r="I535" i="10"/>
  <c r="J535" i="10" s="1"/>
  <c r="I536" i="10"/>
  <c r="J536" i="10" s="1"/>
  <c r="I537" i="10"/>
  <c r="J537" i="10" s="1"/>
  <c r="I540" i="10"/>
  <c r="J540" i="10" s="1"/>
  <c r="I541" i="10"/>
  <c r="J541" i="10" s="1"/>
  <c r="I542" i="10"/>
  <c r="J542" i="10" s="1"/>
  <c r="I543" i="10"/>
  <c r="J543" i="10" s="1"/>
  <c r="I544" i="10"/>
  <c r="J544" i="10" s="1"/>
  <c r="I546" i="10"/>
  <c r="J546" i="10" s="1"/>
  <c r="I547" i="10"/>
  <c r="J547" i="10" s="1"/>
  <c r="I550" i="10"/>
  <c r="J550" i="10" s="1"/>
  <c r="I551" i="10"/>
  <c r="J551" i="10" s="1"/>
  <c r="I552" i="10"/>
  <c r="J552" i="10" s="1"/>
  <c r="I553" i="10"/>
  <c r="J553" i="10" s="1"/>
  <c r="I554" i="10"/>
  <c r="J554" i="10" s="1"/>
  <c r="I555" i="10"/>
  <c r="J555" i="10" s="1"/>
  <c r="I556" i="10"/>
  <c r="J556" i="10" s="1"/>
  <c r="I557" i="10"/>
  <c r="J557" i="10" s="1"/>
  <c r="I558" i="10"/>
  <c r="J558" i="10" s="1"/>
  <c r="I559" i="10"/>
  <c r="J559" i="10" s="1"/>
  <c r="I561" i="10"/>
  <c r="J561" i="10" s="1"/>
  <c r="I562" i="10"/>
  <c r="J562" i="10" s="1"/>
  <c r="I563" i="10"/>
  <c r="J563" i="10" s="1"/>
  <c r="I565" i="10"/>
  <c r="J565" i="10" s="1"/>
  <c r="I566" i="10"/>
  <c r="J566" i="10" s="1"/>
  <c r="I567" i="10"/>
  <c r="J567" i="10" s="1"/>
  <c r="I568" i="10"/>
  <c r="J568" i="10" s="1"/>
  <c r="I572" i="10"/>
  <c r="J572" i="10" s="1"/>
  <c r="I575" i="10"/>
  <c r="J575" i="10" s="1"/>
  <c r="I577" i="10"/>
  <c r="J577" i="10" s="1"/>
  <c r="I578" i="10"/>
  <c r="J578" i="10" s="1"/>
  <c r="I579" i="10"/>
  <c r="J579" i="10" s="1"/>
  <c r="I580" i="10"/>
  <c r="J580" i="10" s="1"/>
  <c r="I581" i="10"/>
  <c r="J581" i="10" s="1"/>
  <c r="I583" i="10"/>
  <c r="J583" i="10" s="1"/>
  <c r="I585" i="10"/>
  <c r="J585" i="10" s="1"/>
  <c r="I587" i="10"/>
  <c r="J587" i="10" s="1"/>
  <c r="I588" i="10"/>
  <c r="J588" i="10" s="1"/>
  <c r="I589" i="10"/>
  <c r="J589" i="10" s="1"/>
  <c r="I590" i="10"/>
  <c r="J590" i="10" s="1"/>
  <c r="I591" i="10"/>
  <c r="J591" i="10" s="1"/>
  <c r="I592" i="10"/>
  <c r="J592" i="10" s="1"/>
  <c r="I596" i="10"/>
  <c r="J596" i="10" s="1"/>
  <c r="I597" i="10"/>
  <c r="J597" i="10" s="1"/>
  <c r="I601" i="10"/>
  <c r="J601" i="10" s="1"/>
  <c r="I602" i="10"/>
  <c r="J602" i="10" s="1"/>
  <c r="I604" i="10"/>
  <c r="J604" i="10" s="1"/>
  <c r="I605" i="10"/>
  <c r="J605" i="10" s="1"/>
  <c r="I606" i="10"/>
  <c r="J606" i="10" s="1"/>
  <c r="I607" i="10"/>
  <c r="J607" i="10" s="1"/>
  <c r="I622" i="10"/>
  <c r="J622" i="10" s="1"/>
  <c r="I623" i="10"/>
  <c r="J623" i="10" s="1"/>
  <c r="I625" i="10"/>
  <c r="J625" i="10" s="1"/>
  <c r="I626" i="10"/>
  <c r="J626" i="10" s="1"/>
  <c r="I627" i="10"/>
  <c r="J627" i="10" s="1"/>
  <c r="I628" i="10"/>
  <c r="J628" i="10" s="1"/>
  <c r="I629" i="10"/>
  <c r="J629" i="10" s="1"/>
  <c r="I630" i="10"/>
  <c r="J630" i="10" s="1"/>
  <c r="I631" i="10"/>
  <c r="J631" i="10" s="1"/>
  <c r="I632" i="10"/>
  <c r="J632" i="10" s="1"/>
  <c r="I633" i="10"/>
  <c r="J633" i="10" s="1"/>
  <c r="I634" i="10"/>
  <c r="J634" i="10" s="1"/>
  <c r="I636" i="10"/>
  <c r="J636" i="10" s="1"/>
  <c r="I640" i="10"/>
  <c r="J640" i="10" s="1"/>
  <c r="I643" i="10"/>
  <c r="J643" i="10" s="1"/>
  <c r="I644" i="10"/>
  <c r="J644" i="10" s="1"/>
  <c r="I645" i="10"/>
  <c r="J645" i="10" s="1"/>
  <c r="I646" i="10"/>
  <c r="J646" i="10" s="1"/>
  <c r="I649" i="10"/>
  <c r="J649" i="10" s="1"/>
  <c r="I650" i="10"/>
  <c r="J650" i="10" s="1"/>
  <c r="I651" i="10"/>
  <c r="J651" i="10" s="1"/>
  <c r="I652" i="10"/>
  <c r="J652" i="10" s="1"/>
  <c r="I653" i="10"/>
  <c r="J653" i="10" s="1"/>
  <c r="I655" i="10"/>
  <c r="J655" i="10" s="1"/>
  <c r="L21" i="10"/>
  <c r="L22" i="10"/>
  <c r="L23" i="10"/>
  <c r="L24" i="10"/>
  <c r="L25" i="10"/>
  <c r="L26" i="10"/>
  <c r="L27" i="10"/>
  <c r="L28" i="10"/>
  <c r="L29" i="10"/>
  <c r="L30" i="10"/>
  <c r="L33" i="10"/>
  <c r="L36" i="10"/>
  <c r="L42" i="10"/>
  <c r="L43" i="10"/>
  <c r="L47" i="10"/>
  <c r="L48" i="10"/>
  <c r="L49" i="10"/>
  <c r="L52" i="10"/>
  <c r="L56" i="10"/>
  <c r="L59" i="10"/>
  <c r="L60" i="10"/>
  <c r="L62" i="10"/>
  <c r="L64" i="10"/>
  <c r="L65" i="10"/>
  <c r="L67" i="10"/>
  <c r="L68" i="10"/>
  <c r="L69" i="10"/>
  <c r="L79" i="10"/>
  <c r="L82" i="10"/>
  <c r="L85" i="10"/>
  <c r="L86" i="10"/>
  <c r="L87" i="10"/>
  <c r="L88" i="10"/>
  <c r="L91" i="10"/>
  <c r="L94" i="10"/>
  <c r="L95" i="10"/>
  <c r="L96" i="10"/>
  <c r="L97" i="10"/>
  <c r="L98" i="10"/>
  <c r="L99" i="10"/>
  <c r="L100" i="10"/>
  <c r="L101" i="10"/>
  <c r="L102" i="10"/>
  <c r="L103" i="10"/>
  <c r="L105" i="10"/>
  <c r="L106" i="10"/>
  <c r="L107" i="10"/>
  <c r="L108" i="10"/>
  <c r="L111" i="10"/>
  <c r="L112" i="10"/>
  <c r="L113" i="10"/>
  <c r="L114" i="10"/>
  <c r="L120" i="10"/>
  <c r="L124" i="10"/>
  <c r="L125" i="10"/>
  <c r="L127" i="10"/>
  <c r="L130" i="10"/>
  <c r="L131" i="10"/>
  <c r="L132" i="10"/>
  <c r="L133" i="10"/>
  <c r="L137" i="10"/>
  <c r="L138" i="10"/>
  <c r="L144" i="10"/>
  <c r="L156" i="10"/>
  <c r="L157" i="10"/>
  <c r="L158" i="10"/>
  <c r="L160" i="10"/>
  <c r="L161" i="10"/>
  <c r="L162" i="10"/>
  <c r="L163" i="10"/>
  <c r="L164" i="10"/>
  <c r="L165" i="10"/>
  <c r="L167" i="10"/>
  <c r="L168" i="10"/>
  <c r="L179" i="10"/>
  <c r="L181" i="10"/>
  <c r="L182" i="10"/>
  <c r="L185" i="10"/>
  <c r="L186" i="10"/>
  <c r="L187" i="10"/>
  <c r="L190" i="10"/>
  <c r="L192" i="10"/>
  <c r="L194" i="10"/>
  <c r="L195" i="10"/>
  <c r="L197" i="10"/>
  <c r="L198" i="10"/>
  <c r="L200" i="10"/>
  <c r="L201" i="10"/>
  <c r="L210" i="10"/>
  <c r="L211" i="10"/>
  <c r="L212" i="10"/>
  <c r="L216" i="10"/>
  <c r="L217" i="10"/>
  <c r="L218" i="10"/>
  <c r="L219" i="10"/>
  <c r="L220" i="10"/>
  <c r="L221" i="10"/>
  <c r="L222" i="10"/>
  <c r="L223" i="10"/>
  <c r="L224" i="10"/>
  <c r="L225" i="10"/>
  <c r="L227" i="10"/>
  <c r="L228" i="10"/>
  <c r="L229" i="10"/>
  <c r="L230" i="10"/>
  <c r="L231" i="10"/>
  <c r="L232" i="10"/>
  <c r="L233" i="10"/>
  <c r="L234" i="10"/>
  <c r="L235" i="10"/>
  <c r="L236" i="10"/>
  <c r="L238" i="10"/>
  <c r="L239" i="10"/>
  <c r="L240" i="10"/>
  <c r="L241" i="10"/>
  <c r="L243" i="10"/>
  <c r="L244" i="10"/>
  <c r="L246" i="10"/>
  <c r="L247" i="10"/>
  <c r="L263" i="10"/>
  <c r="L264" i="10"/>
  <c r="L266" i="10"/>
  <c r="L267" i="10"/>
  <c r="L268" i="10"/>
  <c r="L269" i="10"/>
  <c r="L270" i="10"/>
  <c r="L271" i="10"/>
  <c r="L272" i="10"/>
  <c r="L273" i="10"/>
  <c r="L274" i="10"/>
  <c r="L276" i="10"/>
  <c r="L277" i="10"/>
  <c r="L278" i="10"/>
  <c r="L287" i="10"/>
  <c r="L288" i="10"/>
  <c r="L289" i="10"/>
  <c r="L290" i="10"/>
  <c r="L291" i="10"/>
  <c r="L292" i="10"/>
  <c r="L293" i="10"/>
  <c r="L294" i="10"/>
  <c r="L295" i="10"/>
  <c r="L296" i="10"/>
  <c r="L298" i="10"/>
  <c r="L299" i="10"/>
  <c r="L300" i="10"/>
  <c r="L301" i="10"/>
  <c r="L307" i="10"/>
  <c r="L311" i="10"/>
  <c r="L312" i="10"/>
  <c r="L314" i="10"/>
  <c r="L315" i="10"/>
  <c r="L316" i="10"/>
  <c r="L317" i="10"/>
  <c r="L318" i="10"/>
  <c r="L319" i="10"/>
  <c r="L320" i="10"/>
  <c r="L321" i="10"/>
  <c r="L322" i="10"/>
  <c r="L323" i="10"/>
  <c r="L324" i="10"/>
  <c r="L325" i="10"/>
  <c r="L326" i="10"/>
  <c r="L327" i="10"/>
  <c r="L328" i="10"/>
  <c r="L329" i="10"/>
  <c r="L330" i="10"/>
  <c r="L332" i="10"/>
  <c r="L333" i="10"/>
  <c r="L334" i="10"/>
  <c r="L335" i="10"/>
  <c r="L336" i="10"/>
  <c r="L337" i="10"/>
  <c r="L338" i="10"/>
  <c r="L339" i="10"/>
  <c r="L340" i="10"/>
  <c r="L341" i="10"/>
  <c r="L342" i="10"/>
  <c r="L345" i="10"/>
  <c r="L347" i="10"/>
  <c r="L348" i="10"/>
  <c r="L349" i="10"/>
  <c r="L350" i="10"/>
  <c r="L360" i="10"/>
  <c r="L361" i="10"/>
  <c r="L362" i="10"/>
  <c r="L363" i="10"/>
  <c r="L364" i="10"/>
  <c r="L367" i="10"/>
  <c r="L368" i="10"/>
  <c r="L374" i="10"/>
  <c r="L380" i="10"/>
  <c r="L382" i="10"/>
  <c r="L383" i="10"/>
  <c r="L384" i="10"/>
  <c r="L385" i="10"/>
  <c r="L388" i="10"/>
  <c r="L391" i="10"/>
  <c r="L392" i="10"/>
  <c r="L393" i="10"/>
  <c r="L395" i="10"/>
  <c r="L396" i="10"/>
  <c r="L397" i="10"/>
  <c r="L398" i="10"/>
  <c r="L399" i="10"/>
  <c r="L400" i="10"/>
  <c r="L401" i="10"/>
  <c r="L404" i="10"/>
  <c r="L405" i="10"/>
  <c r="L406" i="10"/>
  <c r="L407" i="10"/>
  <c r="L408" i="10"/>
  <c r="L409" i="10"/>
  <c r="L410" i="10"/>
  <c r="L411" i="10"/>
  <c r="L413" i="10"/>
  <c r="L414" i="10"/>
  <c r="L415" i="10"/>
  <c r="L416" i="10"/>
  <c r="L417" i="10"/>
  <c r="L418" i="10"/>
  <c r="L419" i="10"/>
  <c r="L420" i="10"/>
  <c r="L422" i="10"/>
  <c r="L423" i="10"/>
  <c r="L424" i="10"/>
  <c r="L425" i="10"/>
  <c r="L426" i="10"/>
  <c r="L427" i="10"/>
  <c r="L428" i="10"/>
  <c r="L429" i="10"/>
  <c r="L430" i="10"/>
  <c r="L431" i="10"/>
  <c r="L433" i="10"/>
  <c r="L434" i="10"/>
  <c r="L435" i="10"/>
  <c r="L436" i="10"/>
  <c r="L437" i="10"/>
  <c r="L438" i="10"/>
  <c r="L439" i="10"/>
  <c r="L440" i="10"/>
  <c r="L441" i="10"/>
  <c r="L442" i="10"/>
  <c r="L443" i="10"/>
  <c r="L444" i="10"/>
  <c r="L445" i="10"/>
  <c r="L446" i="10"/>
  <c r="L447" i="10"/>
  <c r="L448" i="10"/>
  <c r="L449" i="10"/>
  <c r="L450" i="10"/>
  <c r="L451" i="10"/>
  <c r="L452" i="10"/>
  <c r="L453" i="10"/>
  <c r="L454" i="10"/>
  <c r="L456" i="10"/>
  <c r="L457" i="10"/>
  <c r="L458" i="10"/>
  <c r="L460" i="10"/>
  <c r="L474" i="10"/>
  <c r="L477" i="10"/>
  <c r="L478" i="10"/>
  <c r="L479" i="10"/>
  <c r="L480" i="10"/>
  <c r="L481" i="10"/>
  <c r="L482" i="10"/>
  <c r="L483" i="10"/>
  <c r="L484" i="10"/>
  <c r="L487" i="10"/>
  <c r="L488" i="10"/>
  <c r="L489" i="10"/>
  <c r="L490" i="10"/>
  <c r="L492" i="10"/>
  <c r="L493" i="10"/>
  <c r="L494" i="10"/>
  <c r="L495" i="10"/>
  <c r="L496" i="10"/>
  <c r="L497" i="10"/>
  <c r="L499" i="10"/>
  <c r="L500" i="10"/>
  <c r="L501" i="10"/>
  <c r="L506" i="10"/>
  <c r="L514" i="10"/>
  <c r="L517" i="10"/>
  <c r="L520" i="10"/>
  <c r="L521" i="10"/>
  <c r="L522" i="10"/>
  <c r="L523" i="10"/>
  <c r="L524" i="10"/>
  <c r="L525" i="10"/>
  <c r="L526" i="10"/>
  <c r="L527" i="10"/>
  <c r="L528" i="10"/>
  <c r="L529" i="10"/>
  <c r="L530" i="10"/>
  <c r="L531" i="10"/>
  <c r="L532" i="10"/>
  <c r="L533" i="10"/>
  <c r="L534" i="10"/>
  <c r="L535" i="10"/>
  <c r="L536" i="10"/>
  <c r="L537" i="10"/>
  <c r="L540" i="10"/>
  <c r="L541" i="10"/>
  <c r="L542" i="10"/>
  <c r="L543" i="10"/>
  <c r="L544" i="10"/>
  <c r="L546" i="10"/>
  <c r="L547" i="10"/>
  <c r="L550" i="10"/>
  <c r="L551" i="10"/>
  <c r="L552" i="10"/>
  <c r="L553" i="10"/>
  <c r="L554" i="10"/>
  <c r="L555" i="10"/>
  <c r="L556" i="10"/>
  <c r="L557" i="10"/>
  <c r="L558" i="10"/>
  <c r="L559" i="10"/>
  <c r="L561" i="10"/>
  <c r="L562" i="10"/>
  <c r="L563" i="10"/>
  <c r="L565" i="10"/>
  <c r="L566" i="10"/>
  <c r="L567" i="10"/>
  <c r="L568" i="10"/>
  <c r="L572" i="10"/>
  <c r="L575" i="10"/>
  <c r="L577" i="10"/>
  <c r="L578" i="10"/>
  <c r="L579" i="10"/>
  <c r="L580" i="10"/>
  <c r="L581" i="10"/>
  <c r="L583" i="10"/>
  <c r="L585" i="10"/>
  <c r="L587" i="10"/>
  <c r="L588" i="10"/>
  <c r="L589" i="10"/>
  <c r="L590" i="10"/>
  <c r="L591" i="10"/>
  <c r="L592" i="10"/>
  <c r="L596" i="10"/>
  <c r="L597" i="10"/>
  <c r="L601" i="10"/>
  <c r="L602" i="10"/>
  <c r="L604" i="10"/>
  <c r="L605" i="10"/>
  <c r="L606" i="10"/>
  <c r="L607" i="10"/>
  <c r="L622" i="10"/>
  <c r="L623" i="10"/>
  <c r="L625" i="10"/>
  <c r="L626" i="10"/>
  <c r="L627" i="10"/>
  <c r="L628" i="10"/>
  <c r="L629" i="10"/>
  <c r="L630" i="10"/>
  <c r="L631" i="10"/>
  <c r="L632" i="10"/>
  <c r="L633" i="10"/>
  <c r="L634" i="10"/>
  <c r="L636" i="10"/>
  <c r="L640" i="10"/>
  <c r="L643" i="10"/>
  <c r="L644" i="10"/>
  <c r="L645" i="10"/>
  <c r="L646" i="10"/>
  <c r="L649" i="10"/>
  <c r="L650" i="10"/>
  <c r="L651" i="10"/>
  <c r="L652" i="10"/>
  <c r="L653" i="10"/>
  <c r="L655" i="10"/>
  <c r="M21" i="10"/>
  <c r="M22" i="10"/>
  <c r="M23" i="10"/>
  <c r="M24" i="10"/>
  <c r="M25" i="10"/>
  <c r="M26" i="10"/>
  <c r="M27" i="10"/>
  <c r="M28" i="10"/>
  <c r="M29" i="10"/>
  <c r="M30" i="10"/>
  <c r="M33" i="10"/>
  <c r="M36" i="10"/>
  <c r="M42" i="10"/>
  <c r="M43" i="10"/>
  <c r="M47" i="10"/>
  <c r="M48" i="10"/>
  <c r="M49" i="10"/>
  <c r="M52" i="10"/>
  <c r="M56" i="10"/>
  <c r="M59" i="10"/>
  <c r="M60" i="10"/>
  <c r="M62" i="10"/>
  <c r="M64" i="10"/>
  <c r="M65" i="10"/>
  <c r="M67" i="10"/>
  <c r="M68" i="10"/>
  <c r="M69" i="10"/>
  <c r="M79" i="10"/>
  <c r="M82" i="10"/>
  <c r="M85" i="10"/>
  <c r="M86" i="10"/>
  <c r="M87" i="10"/>
  <c r="M88" i="10"/>
  <c r="M91" i="10"/>
  <c r="M94" i="10"/>
  <c r="M95" i="10"/>
  <c r="M96" i="10"/>
  <c r="M97" i="10"/>
  <c r="M98" i="10"/>
  <c r="M99" i="10"/>
  <c r="M100" i="10"/>
  <c r="M101" i="10"/>
  <c r="M102" i="10"/>
  <c r="M103" i="10"/>
  <c r="M105" i="10"/>
  <c r="M106" i="10"/>
  <c r="M107" i="10"/>
  <c r="M108" i="10"/>
  <c r="M111" i="10"/>
  <c r="M112" i="10"/>
  <c r="M113" i="10"/>
  <c r="M114" i="10"/>
  <c r="M120" i="10"/>
  <c r="M124" i="10"/>
  <c r="M125" i="10"/>
  <c r="M127" i="10"/>
  <c r="M130" i="10"/>
  <c r="M131" i="10"/>
  <c r="M132" i="10"/>
  <c r="M133" i="10"/>
  <c r="M137" i="10"/>
  <c r="M138" i="10"/>
  <c r="M144" i="10"/>
  <c r="M156" i="10"/>
  <c r="M157" i="10"/>
  <c r="M158" i="10"/>
  <c r="M160" i="10"/>
  <c r="M161" i="10"/>
  <c r="M162" i="10"/>
  <c r="M163" i="10"/>
  <c r="M164" i="10"/>
  <c r="M165" i="10"/>
  <c r="M167" i="10"/>
  <c r="M168" i="10"/>
  <c r="M179" i="10"/>
  <c r="M181" i="10"/>
  <c r="M182" i="10"/>
  <c r="M185" i="10"/>
  <c r="M186" i="10"/>
  <c r="M187" i="10"/>
  <c r="M190" i="10"/>
  <c r="M192" i="10"/>
  <c r="M194" i="10"/>
  <c r="M195" i="10"/>
  <c r="M197" i="10"/>
  <c r="M198" i="10"/>
  <c r="M200" i="10"/>
  <c r="M201" i="10"/>
  <c r="M210" i="10"/>
  <c r="M211" i="10"/>
  <c r="M212" i="10"/>
  <c r="M216" i="10"/>
  <c r="M217" i="10"/>
  <c r="M218" i="10"/>
  <c r="M219" i="10"/>
  <c r="M220" i="10"/>
  <c r="M221" i="10"/>
  <c r="M222" i="10"/>
  <c r="M223" i="10"/>
  <c r="M224" i="10"/>
  <c r="M225" i="10"/>
  <c r="M227" i="10"/>
  <c r="M228" i="10"/>
  <c r="M229" i="10"/>
  <c r="M230" i="10"/>
  <c r="M231" i="10"/>
  <c r="M232" i="10"/>
  <c r="M233" i="10"/>
  <c r="M234" i="10"/>
  <c r="M235" i="10"/>
  <c r="M236" i="10"/>
  <c r="M238" i="10"/>
  <c r="M239" i="10"/>
  <c r="M240" i="10"/>
  <c r="M241" i="10"/>
  <c r="M243" i="10"/>
  <c r="M244" i="10"/>
  <c r="M246" i="10"/>
  <c r="M247" i="10"/>
  <c r="M263" i="10"/>
  <c r="M264" i="10"/>
  <c r="M266" i="10"/>
  <c r="M267" i="10"/>
  <c r="M268" i="10"/>
  <c r="M269" i="10"/>
  <c r="M270" i="10"/>
  <c r="M271" i="10"/>
  <c r="M272" i="10"/>
  <c r="M273" i="10"/>
  <c r="M274" i="10"/>
  <c r="M276" i="10"/>
  <c r="M277" i="10"/>
  <c r="M278" i="10"/>
  <c r="M287" i="10"/>
  <c r="M288" i="10"/>
  <c r="M289" i="10"/>
  <c r="M290" i="10"/>
  <c r="M291" i="10"/>
  <c r="M292" i="10"/>
  <c r="M293" i="10"/>
  <c r="M294" i="10"/>
  <c r="M295" i="10"/>
  <c r="M296" i="10"/>
  <c r="M298" i="10"/>
  <c r="M299" i="10"/>
  <c r="M300" i="10"/>
  <c r="M301" i="10"/>
  <c r="M307" i="10"/>
  <c r="M311" i="10"/>
  <c r="M312" i="10"/>
  <c r="M314" i="10"/>
  <c r="M315" i="10"/>
  <c r="M316" i="10"/>
  <c r="M317" i="10"/>
  <c r="M318" i="10"/>
  <c r="M319" i="10"/>
  <c r="M320" i="10"/>
  <c r="M321" i="10"/>
  <c r="M322" i="10"/>
  <c r="M323" i="10"/>
  <c r="M324" i="10"/>
  <c r="M325" i="10"/>
  <c r="M326" i="10"/>
  <c r="M327" i="10"/>
  <c r="M328" i="10"/>
  <c r="M329" i="10"/>
  <c r="M330" i="10"/>
  <c r="M332" i="10"/>
  <c r="M333" i="10"/>
  <c r="M334" i="10"/>
  <c r="M335" i="10"/>
  <c r="M336" i="10"/>
  <c r="M337" i="10"/>
  <c r="M338" i="10"/>
  <c r="M339" i="10"/>
  <c r="M340" i="10"/>
  <c r="M341" i="10"/>
  <c r="M342" i="10"/>
  <c r="M345" i="10"/>
  <c r="M347" i="10"/>
  <c r="M348" i="10"/>
  <c r="M349" i="10"/>
  <c r="M350" i="10"/>
  <c r="M360" i="10"/>
  <c r="M361" i="10"/>
  <c r="M362" i="10"/>
  <c r="M363" i="10"/>
  <c r="M364" i="10"/>
  <c r="M367" i="10"/>
  <c r="M368" i="10"/>
  <c r="M374" i="10"/>
  <c r="M380" i="10"/>
  <c r="M382" i="10"/>
  <c r="M383" i="10"/>
  <c r="M384" i="10"/>
  <c r="M385" i="10"/>
  <c r="M388" i="10"/>
  <c r="M391" i="10"/>
  <c r="M392" i="10"/>
  <c r="M393" i="10"/>
  <c r="M395" i="10"/>
  <c r="M396" i="10"/>
  <c r="M397" i="10"/>
  <c r="M398" i="10"/>
  <c r="M399" i="10"/>
  <c r="M400" i="10"/>
  <c r="M401" i="10"/>
  <c r="M404" i="10"/>
  <c r="M405" i="10"/>
  <c r="M406" i="10"/>
  <c r="M407" i="10"/>
  <c r="M408" i="10"/>
  <c r="M409" i="10"/>
  <c r="M410" i="10"/>
  <c r="M411" i="10"/>
  <c r="M413" i="10"/>
  <c r="M414" i="10"/>
  <c r="M415" i="10"/>
  <c r="M416" i="10"/>
  <c r="M417" i="10"/>
  <c r="M418" i="10"/>
  <c r="M419" i="10"/>
  <c r="M420" i="10"/>
  <c r="M422" i="10"/>
  <c r="M423" i="10"/>
  <c r="M424" i="10"/>
  <c r="M425" i="10"/>
  <c r="M426" i="10"/>
  <c r="M427" i="10"/>
  <c r="M428" i="10"/>
  <c r="M429" i="10"/>
  <c r="M430" i="10"/>
  <c r="M431" i="10"/>
  <c r="M433" i="10"/>
  <c r="M434" i="10"/>
  <c r="M435" i="10"/>
  <c r="M436" i="10"/>
  <c r="M437" i="10"/>
  <c r="M438" i="10"/>
  <c r="M439" i="10"/>
  <c r="M440" i="10"/>
  <c r="M441" i="10"/>
  <c r="M442" i="10"/>
  <c r="M443" i="10"/>
  <c r="M444" i="10"/>
  <c r="M445" i="10"/>
  <c r="M446" i="10"/>
  <c r="M447" i="10"/>
  <c r="M448" i="10"/>
  <c r="M449" i="10"/>
  <c r="M450" i="10"/>
  <c r="M451" i="10"/>
  <c r="M452" i="10"/>
  <c r="M453" i="10"/>
  <c r="M454" i="10"/>
  <c r="M456" i="10"/>
  <c r="M457" i="10"/>
  <c r="M458" i="10"/>
  <c r="M460" i="10"/>
  <c r="M474" i="10"/>
  <c r="M477" i="10"/>
  <c r="M478" i="10"/>
  <c r="M479" i="10"/>
  <c r="M480" i="10"/>
  <c r="M481" i="10"/>
  <c r="M482" i="10"/>
  <c r="M483" i="10"/>
  <c r="M484" i="10"/>
  <c r="M487" i="10"/>
  <c r="M488" i="10"/>
  <c r="M489" i="10"/>
  <c r="M490" i="10"/>
  <c r="M492" i="10"/>
  <c r="M493" i="10"/>
  <c r="M494" i="10"/>
  <c r="M495" i="10"/>
  <c r="M496" i="10"/>
  <c r="M497" i="10"/>
  <c r="M499" i="10"/>
  <c r="M500" i="10"/>
  <c r="M501" i="10"/>
  <c r="M506" i="10"/>
  <c r="M514" i="10"/>
  <c r="M517" i="10"/>
  <c r="M520" i="10"/>
  <c r="M521" i="10"/>
  <c r="M522" i="10"/>
  <c r="M523" i="10"/>
  <c r="M524" i="10"/>
  <c r="M525" i="10"/>
  <c r="M526" i="10"/>
  <c r="M527" i="10"/>
  <c r="M528" i="10"/>
  <c r="M529" i="10"/>
  <c r="M530" i="10"/>
  <c r="M531" i="10"/>
  <c r="M532" i="10"/>
  <c r="M533" i="10"/>
  <c r="M534" i="10"/>
  <c r="M535" i="10"/>
  <c r="M536" i="10"/>
  <c r="M537" i="10"/>
  <c r="M540" i="10"/>
  <c r="M541" i="10"/>
  <c r="M542" i="10"/>
  <c r="M543" i="10"/>
  <c r="M544" i="10"/>
  <c r="M546" i="10"/>
  <c r="M547" i="10"/>
  <c r="M550" i="10"/>
  <c r="M551" i="10"/>
  <c r="M552" i="10"/>
  <c r="M553" i="10"/>
  <c r="M554" i="10"/>
  <c r="M555" i="10"/>
  <c r="M556" i="10"/>
  <c r="M557" i="10"/>
  <c r="M558" i="10"/>
  <c r="M559" i="10"/>
  <c r="M561" i="10"/>
  <c r="M562" i="10"/>
  <c r="M563" i="10"/>
  <c r="M565" i="10"/>
  <c r="M566" i="10"/>
  <c r="M567" i="10"/>
  <c r="M568" i="10"/>
  <c r="M572" i="10"/>
  <c r="M575" i="10"/>
  <c r="M577" i="10"/>
  <c r="M578" i="10"/>
  <c r="M579" i="10"/>
  <c r="M580" i="10"/>
  <c r="M581" i="10"/>
  <c r="M583" i="10"/>
  <c r="M585" i="10"/>
  <c r="M587" i="10"/>
  <c r="M588" i="10"/>
  <c r="M589" i="10"/>
  <c r="M590" i="10"/>
  <c r="M591" i="10"/>
  <c r="M592" i="10"/>
  <c r="M596" i="10"/>
  <c r="M597" i="10"/>
  <c r="M601" i="10"/>
  <c r="M602" i="10"/>
  <c r="M604" i="10"/>
  <c r="M605" i="10"/>
  <c r="M606" i="10"/>
  <c r="M607" i="10"/>
  <c r="M622" i="10"/>
  <c r="M623" i="10"/>
  <c r="M625" i="10"/>
  <c r="M626" i="10"/>
  <c r="M627" i="10"/>
  <c r="M628" i="10"/>
  <c r="M629" i="10"/>
  <c r="M630" i="10"/>
  <c r="M631" i="10"/>
  <c r="M632" i="10"/>
  <c r="M633" i="10"/>
  <c r="M634" i="10"/>
  <c r="M636" i="10"/>
  <c r="M640" i="10"/>
  <c r="M643" i="10"/>
  <c r="M644" i="10"/>
  <c r="M645" i="10"/>
  <c r="M646" i="10"/>
  <c r="M649" i="10"/>
  <c r="M650" i="10"/>
  <c r="M651" i="10"/>
  <c r="M652" i="10"/>
  <c r="M653" i="10"/>
  <c r="M655" i="10"/>
  <c r="C17" i="10"/>
  <c r="C18" i="10"/>
  <c r="C19" i="10"/>
  <c r="I17" i="10"/>
  <c r="J17" i="10" s="1"/>
  <c r="L17" i="10"/>
  <c r="M17" i="10"/>
  <c r="I18" i="10"/>
  <c r="J18" i="10" s="1"/>
  <c r="L18" i="10"/>
  <c r="M18" i="10"/>
  <c r="I19" i="10"/>
  <c r="J19" i="10" s="1"/>
  <c r="L19" i="10"/>
  <c r="M19" i="10"/>
  <c r="L6" i="10"/>
  <c r="L7" i="10"/>
  <c r="L8" i="10"/>
  <c r="L9" i="10"/>
  <c r="L10" i="10"/>
  <c r="L11" i="10"/>
  <c r="L12" i="10"/>
  <c r="L13" i="10"/>
  <c r="L14" i="10"/>
  <c r="L15" i="10"/>
  <c r="L32" i="10"/>
  <c r="L34" i="10"/>
  <c r="L38" i="10"/>
  <c r="L40" i="10"/>
  <c r="L41" i="10"/>
  <c r="L44" i="10"/>
  <c r="L45" i="10"/>
  <c r="L46" i="10"/>
  <c r="L50" i="10"/>
  <c r="L51" i="10"/>
  <c r="L53" i="10"/>
  <c r="L54" i="10"/>
  <c r="L55" i="10"/>
  <c r="L57" i="10"/>
  <c r="L58" i="10"/>
  <c r="L61" i="10"/>
  <c r="L63" i="10"/>
  <c r="L66" i="10"/>
  <c r="L70" i="10"/>
  <c r="L71" i="10"/>
  <c r="L72" i="10"/>
  <c r="L73" i="10"/>
  <c r="L74" i="10"/>
  <c r="L75" i="10"/>
  <c r="L76" i="10"/>
  <c r="L77" i="10"/>
  <c r="L78" i="10"/>
  <c r="L80" i="10"/>
  <c r="L81" i="10"/>
  <c r="L83" i="10"/>
  <c r="L84" i="10"/>
  <c r="L89" i="10"/>
  <c r="L90" i="10"/>
  <c r="L93" i="10"/>
  <c r="L104" i="10"/>
  <c r="L109" i="10"/>
  <c r="L110" i="10"/>
  <c r="L115" i="10"/>
  <c r="L117" i="10"/>
  <c r="L118" i="10"/>
  <c r="L119" i="10"/>
  <c r="L121" i="10"/>
  <c r="L122" i="10"/>
  <c r="L123" i="10"/>
  <c r="L126" i="10"/>
  <c r="L128" i="10"/>
  <c r="L129" i="10"/>
  <c r="L134" i="10"/>
  <c r="L135" i="10"/>
  <c r="L136" i="10"/>
  <c r="L139" i="10"/>
  <c r="L140" i="10"/>
  <c r="L142" i="10"/>
  <c r="L143" i="10"/>
  <c r="L145" i="10"/>
  <c r="L146" i="10"/>
  <c r="L147" i="10"/>
  <c r="L148" i="10"/>
  <c r="L149" i="10"/>
  <c r="L150" i="10"/>
  <c r="L151" i="10"/>
  <c r="L153" i="10"/>
  <c r="L154" i="10"/>
  <c r="L155" i="10"/>
  <c r="L159" i="10"/>
  <c r="L166" i="10"/>
  <c r="L169" i="10"/>
  <c r="L170" i="10"/>
  <c r="L171" i="10"/>
  <c r="L172" i="10"/>
  <c r="L173" i="10"/>
  <c r="L174" i="10"/>
  <c r="L175" i="10"/>
  <c r="L176" i="10"/>
  <c r="L177" i="10"/>
  <c r="L178" i="10"/>
  <c r="L180" i="10"/>
  <c r="L183" i="10"/>
  <c r="L184" i="10"/>
  <c r="L188" i="10"/>
  <c r="L189" i="10"/>
  <c r="L191" i="10"/>
  <c r="L193" i="10"/>
  <c r="L196" i="10"/>
  <c r="L199" i="10"/>
  <c r="L202" i="10"/>
  <c r="L203" i="10"/>
  <c r="L204" i="10"/>
  <c r="L205" i="10"/>
  <c r="L206" i="10"/>
  <c r="L208" i="10"/>
  <c r="L209" i="10"/>
  <c r="L213" i="10"/>
  <c r="L215" i="10"/>
  <c r="L226" i="10"/>
  <c r="L237" i="10"/>
  <c r="L242" i="10"/>
  <c r="L245" i="10"/>
  <c r="L248" i="10"/>
  <c r="L249" i="10"/>
  <c r="L250" i="10"/>
  <c r="L251" i="10"/>
  <c r="L252" i="10"/>
  <c r="L254" i="10"/>
  <c r="L255" i="10"/>
  <c r="L257" i="10"/>
  <c r="L258" i="10"/>
  <c r="L259" i="10"/>
  <c r="L262" i="10"/>
  <c r="L265" i="10"/>
  <c r="L275" i="10"/>
  <c r="L279" i="10"/>
  <c r="L280" i="10"/>
  <c r="L281" i="10"/>
  <c r="L282" i="10"/>
  <c r="L283" i="10"/>
  <c r="L286" i="10"/>
  <c r="L297" i="10"/>
  <c r="L302" i="10"/>
  <c r="L303" i="10"/>
  <c r="L304" i="10"/>
  <c r="L305" i="10"/>
  <c r="L306" i="10"/>
  <c r="L309" i="10"/>
  <c r="L310" i="10"/>
  <c r="L313" i="10"/>
  <c r="L331" i="10"/>
  <c r="L343" i="10"/>
  <c r="L344" i="10"/>
  <c r="L346" i="10"/>
  <c r="L351" i="10"/>
  <c r="L352" i="10"/>
  <c r="L353" i="10"/>
  <c r="L354" i="10"/>
  <c r="L355" i="10"/>
  <c r="L356" i="10"/>
  <c r="L358" i="10"/>
  <c r="L359" i="10"/>
  <c r="L365" i="10"/>
  <c r="L366" i="10"/>
  <c r="L369" i="10"/>
  <c r="L370" i="10"/>
  <c r="L373" i="10"/>
  <c r="L375" i="10"/>
  <c r="L376" i="10"/>
  <c r="L377" i="10"/>
  <c r="L378" i="10"/>
  <c r="L381" i="10"/>
  <c r="L387" i="10"/>
  <c r="L389" i="10"/>
  <c r="L390" i="10"/>
  <c r="L394" i="10"/>
  <c r="L402" i="10"/>
  <c r="L403" i="10"/>
  <c r="L412" i="10"/>
  <c r="L421" i="10"/>
  <c r="L432" i="10"/>
  <c r="L455" i="10"/>
  <c r="L459" i="10"/>
  <c r="L461" i="10"/>
  <c r="L462" i="10"/>
  <c r="L463" i="10"/>
  <c r="L465" i="10"/>
  <c r="L467" i="10"/>
  <c r="L468" i="10"/>
  <c r="L469" i="10"/>
  <c r="L470" i="10"/>
  <c r="L471" i="10"/>
  <c r="L473" i="10"/>
  <c r="L475" i="10"/>
  <c r="L476" i="10"/>
  <c r="L485" i="10"/>
  <c r="L486" i="10"/>
  <c r="L498" i="10"/>
  <c r="L503" i="10"/>
  <c r="L504" i="10"/>
  <c r="L505" i="10"/>
  <c r="L507" i="10"/>
  <c r="L508" i="10"/>
  <c r="L509" i="10"/>
  <c r="L511" i="10"/>
  <c r="L512" i="10"/>
  <c r="L513" i="10"/>
  <c r="L515" i="10"/>
  <c r="L516" i="10"/>
  <c r="L538" i="10"/>
  <c r="L539" i="10"/>
  <c r="L545" i="10"/>
  <c r="L549" i="10"/>
  <c r="L560" i="10"/>
  <c r="L564" i="10"/>
  <c r="L569" i="10"/>
  <c r="L570" i="10"/>
  <c r="L571" i="10"/>
  <c r="L573" i="10"/>
  <c r="L574" i="10"/>
  <c r="L584" i="10"/>
  <c r="L586" i="10"/>
  <c r="L593" i="10"/>
  <c r="L594" i="10"/>
  <c r="L595" i="10"/>
  <c r="L598" i="10"/>
  <c r="L599" i="10"/>
  <c r="L603" i="10"/>
  <c r="L609" i="10"/>
  <c r="L610" i="10"/>
  <c r="L611" i="10"/>
  <c r="L612" i="10"/>
  <c r="L613" i="10"/>
  <c r="L614" i="10"/>
  <c r="L615" i="10"/>
  <c r="L617" i="10"/>
  <c r="L618" i="10"/>
  <c r="L619" i="10"/>
  <c r="L620" i="10"/>
  <c r="L621" i="10"/>
  <c r="L635" i="10"/>
  <c r="L637" i="10"/>
  <c r="L638" i="10"/>
  <c r="L639" i="10"/>
  <c r="L642" i="10"/>
  <c r="L647" i="10"/>
  <c r="L648" i="10"/>
  <c r="J3" i="10"/>
  <c r="J5" i="10"/>
  <c r="J16" i="10"/>
  <c r="I6" i="10"/>
  <c r="J6" i="10" s="1"/>
  <c r="I7" i="10"/>
  <c r="J7" i="10" s="1"/>
  <c r="I8" i="10"/>
  <c r="J8" i="10" s="1"/>
  <c r="I9" i="10"/>
  <c r="J9" i="10" s="1"/>
  <c r="I10" i="10"/>
  <c r="J10" i="10" s="1"/>
  <c r="I11" i="10"/>
  <c r="J11" i="10" s="1"/>
  <c r="I12" i="10"/>
  <c r="J12" i="10" s="1"/>
  <c r="I13" i="10"/>
  <c r="J13" i="10" s="1"/>
  <c r="I14" i="10"/>
  <c r="J14" i="10" s="1"/>
  <c r="I15" i="10"/>
  <c r="J15" i="10" s="1"/>
  <c r="J20" i="10"/>
  <c r="J31" i="10"/>
  <c r="I32" i="10"/>
  <c r="J32" i="10" s="1"/>
  <c r="I34" i="10"/>
  <c r="J34" i="10" s="1"/>
  <c r="I38" i="10"/>
  <c r="J38" i="10" s="1"/>
  <c r="I40" i="10"/>
  <c r="J40" i="10" s="1"/>
  <c r="I41" i="10"/>
  <c r="J41" i="10" s="1"/>
  <c r="I44" i="10"/>
  <c r="J44" i="10" s="1"/>
  <c r="I45" i="10"/>
  <c r="J45" i="10" s="1"/>
  <c r="I46" i="10"/>
  <c r="J46" i="10" s="1"/>
  <c r="I50" i="10"/>
  <c r="J50" i="10" s="1"/>
  <c r="I51" i="10"/>
  <c r="J51" i="10" s="1"/>
  <c r="I53" i="10"/>
  <c r="J53" i="10" s="1"/>
  <c r="I54" i="10"/>
  <c r="J54" i="10" s="1"/>
  <c r="I55" i="10"/>
  <c r="J55" i="10" s="1"/>
  <c r="I57" i="10"/>
  <c r="J57" i="10" s="1"/>
  <c r="I58" i="10"/>
  <c r="J58" i="10" s="1"/>
  <c r="I61" i="10"/>
  <c r="J61" i="10" s="1"/>
  <c r="I63" i="10"/>
  <c r="J63" i="10" s="1"/>
  <c r="I66" i="10"/>
  <c r="J66" i="10" s="1"/>
  <c r="I70" i="10"/>
  <c r="J70" i="10" s="1"/>
  <c r="I71" i="10"/>
  <c r="J71" i="10" s="1"/>
  <c r="I72" i="10"/>
  <c r="J72" i="10" s="1"/>
  <c r="I73" i="10"/>
  <c r="J73" i="10" s="1"/>
  <c r="I74" i="10"/>
  <c r="J74" i="10" s="1"/>
  <c r="I75" i="10"/>
  <c r="J75" i="10" s="1"/>
  <c r="I76" i="10"/>
  <c r="J76" i="10" s="1"/>
  <c r="I77" i="10"/>
  <c r="J77" i="10" s="1"/>
  <c r="I78" i="10"/>
  <c r="J78" i="10" s="1"/>
  <c r="I80" i="10"/>
  <c r="J80" i="10" s="1"/>
  <c r="I81" i="10"/>
  <c r="J81" i="10" s="1"/>
  <c r="I83" i="10"/>
  <c r="J83" i="10" s="1"/>
  <c r="I84" i="10"/>
  <c r="J84" i="10" s="1"/>
  <c r="I89" i="10"/>
  <c r="J89" i="10" s="1"/>
  <c r="I90" i="10"/>
  <c r="J90" i="10" s="1"/>
  <c r="I93" i="10"/>
  <c r="J93" i="10" s="1"/>
  <c r="I104" i="10"/>
  <c r="J104" i="10" s="1"/>
  <c r="I109" i="10"/>
  <c r="J109" i="10" s="1"/>
  <c r="I110" i="10"/>
  <c r="J110" i="10" s="1"/>
  <c r="I115" i="10"/>
  <c r="J115" i="10" s="1"/>
  <c r="I117" i="10"/>
  <c r="J117" i="10" s="1"/>
  <c r="I118" i="10"/>
  <c r="J118" i="10" s="1"/>
  <c r="I119" i="10"/>
  <c r="J119" i="10" s="1"/>
  <c r="I121" i="10"/>
  <c r="J121" i="10" s="1"/>
  <c r="I122" i="10"/>
  <c r="J122" i="10" s="1"/>
  <c r="I123" i="10"/>
  <c r="J123" i="10" s="1"/>
  <c r="I126" i="10"/>
  <c r="J126" i="10" s="1"/>
  <c r="I128" i="10"/>
  <c r="J128" i="10" s="1"/>
  <c r="I129" i="10"/>
  <c r="J129" i="10" s="1"/>
  <c r="I134" i="10"/>
  <c r="J134" i="10" s="1"/>
  <c r="I135" i="10"/>
  <c r="J135" i="10" s="1"/>
  <c r="I136" i="10"/>
  <c r="J136" i="10" s="1"/>
  <c r="I139" i="10"/>
  <c r="J139" i="10" s="1"/>
  <c r="I140" i="10"/>
  <c r="J140" i="10" s="1"/>
  <c r="I142" i="10"/>
  <c r="J142" i="10" s="1"/>
  <c r="I143" i="10"/>
  <c r="J143" i="10" s="1"/>
  <c r="I145" i="10"/>
  <c r="J145" i="10" s="1"/>
  <c r="I146" i="10"/>
  <c r="J146" i="10" s="1"/>
  <c r="I147" i="10"/>
  <c r="J147" i="10" s="1"/>
  <c r="I148" i="10"/>
  <c r="J148" i="10" s="1"/>
  <c r="I149" i="10"/>
  <c r="J149" i="10" s="1"/>
  <c r="I150" i="10"/>
  <c r="J150" i="10" s="1"/>
  <c r="I151" i="10"/>
  <c r="J151" i="10" s="1"/>
  <c r="I153" i="10"/>
  <c r="J153" i="10" s="1"/>
  <c r="I154" i="10"/>
  <c r="J154" i="10" s="1"/>
  <c r="I155" i="10"/>
  <c r="J155" i="10" s="1"/>
  <c r="I159" i="10"/>
  <c r="J159" i="10" s="1"/>
  <c r="I166" i="10"/>
  <c r="J166" i="10" s="1"/>
  <c r="I169" i="10"/>
  <c r="J169" i="10" s="1"/>
  <c r="I170" i="10"/>
  <c r="J170" i="10" s="1"/>
  <c r="I171" i="10"/>
  <c r="J171" i="10" s="1"/>
  <c r="I172" i="10"/>
  <c r="J172" i="10" s="1"/>
  <c r="I173" i="10"/>
  <c r="J173" i="10" s="1"/>
  <c r="I174" i="10"/>
  <c r="J174" i="10" s="1"/>
  <c r="I175" i="10"/>
  <c r="J175" i="10" s="1"/>
  <c r="I176" i="10"/>
  <c r="J176" i="10" s="1"/>
  <c r="I177" i="10"/>
  <c r="J177" i="10" s="1"/>
  <c r="I178" i="10"/>
  <c r="J178" i="10" s="1"/>
  <c r="I180" i="10"/>
  <c r="J180" i="10" s="1"/>
  <c r="I183" i="10"/>
  <c r="J183" i="10" s="1"/>
  <c r="I184" i="10"/>
  <c r="J184" i="10" s="1"/>
  <c r="I188" i="10"/>
  <c r="J188" i="10" s="1"/>
  <c r="I189" i="10"/>
  <c r="J189" i="10" s="1"/>
  <c r="I191" i="10"/>
  <c r="J191" i="10" s="1"/>
  <c r="I193" i="10"/>
  <c r="J193" i="10" s="1"/>
  <c r="I196" i="10"/>
  <c r="J196" i="10" s="1"/>
  <c r="I199" i="10"/>
  <c r="J199" i="10" s="1"/>
  <c r="I202" i="10"/>
  <c r="J202" i="10" s="1"/>
  <c r="I203" i="10"/>
  <c r="J203" i="10" s="1"/>
  <c r="I204" i="10"/>
  <c r="J204" i="10" s="1"/>
  <c r="I205" i="10"/>
  <c r="J205" i="10" s="1"/>
  <c r="I206" i="10"/>
  <c r="J206" i="10" s="1"/>
  <c r="I208" i="10"/>
  <c r="J208" i="10" s="1"/>
  <c r="I209" i="10"/>
  <c r="J209" i="10" s="1"/>
  <c r="I213" i="10"/>
  <c r="J213" i="10" s="1"/>
  <c r="I215" i="10"/>
  <c r="J215" i="10" s="1"/>
  <c r="I226" i="10"/>
  <c r="J226" i="10" s="1"/>
  <c r="I237" i="10"/>
  <c r="J237" i="10" s="1"/>
  <c r="I242" i="10"/>
  <c r="J242" i="10" s="1"/>
  <c r="I245" i="10"/>
  <c r="J245" i="10" s="1"/>
  <c r="I248" i="10"/>
  <c r="J248" i="10" s="1"/>
  <c r="I249" i="10"/>
  <c r="J249" i="10" s="1"/>
  <c r="I250" i="10"/>
  <c r="J250" i="10" s="1"/>
  <c r="I251" i="10"/>
  <c r="J251" i="10" s="1"/>
  <c r="I252" i="10"/>
  <c r="J252" i="10" s="1"/>
  <c r="I254" i="10"/>
  <c r="J254" i="10" s="1"/>
  <c r="I255" i="10"/>
  <c r="J255" i="10" s="1"/>
  <c r="I257" i="10"/>
  <c r="J257" i="10" s="1"/>
  <c r="I258" i="10"/>
  <c r="J258" i="10" s="1"/>
  <c r="I259" i="10"/>
  <c r="J259" i="10" s="1"/>
  <c r="I262" i="10"/>
  <c r="J262" i="10" s="1"/>
  <c r="I265" i="10"/>
  <c r="J265" i="10" s="1"/>
  <c r="I275" i="10"/>
  <c r="J275" i="10" s="1"/>
  <c r="I279" i="10"/>
  <c r="J279" i="10" s="1"/>
  <c r="I280" i="10"/>
  <c r="J280" i="10" s="1"/>
  <c r="I281" i="10"/>
  <c r="J281" i="10" s="1"/>
  <c r="I282" i="10"/>
  <c r="J282" i="10" s="1"/>
  <c r="I283" i="10"/>
  <c r="J283" i="10" s="1"/>
  <c r="I286" i="10"/>
  <c r="J286" i="10" s="1"/>
  <c r="I297" i="10"/>
  <c r="J297" i="10" s="1"/>
  <c r="I302" i="10"/>
  <c r="J302" i="10" s="1"/>
  <c r="I303" i="10"/>
  <c r="J303" i="10" s="1"/>
  <c r="I304" i="10"/>
  <c r="J304" i="10" s="1"/>
  <c r="I305" i="10"/>
  <c r="J305" i="10" s="1"/>
  <c r="I306" i="10"/>
  <c r="J306" i="10" s="1"/>
  <c r="I309" i="10"/>
  <c r="J309" i="10" s="1"/>
  <c r="I310" i="10"/>
  <c r="J310" i="10" s="1"/>
  <c r="I313" i="10"/>
  <c r="J313" i="10" s="1"/>
  <c r="I331" i="10"/>
  <c r="J331" i="10" s="1"/>
  <c r="I343" i="10"/>
  <c r="J343" i="10" s="1"/>
  <c r="I344" i="10"/>
  <c r="J344" i="10" s="1"/>
  <c r="I346" i="10"/>
  <c r="J346" i="10" s="1"/>
  <c r="I351" i="10"/>
  <c r="J351" i="10" s="1"/>
  <c r="I352" i="10"/>
  <c r="J352" i="10" s="1"/>
  <c r="I353" i="10"/>
  <c r="J353" i="10" s="1"/>
  <c r="I354" i="10"/>
  <c r="J354" i="10" s="1"/>
  <c r="I355" i="10"/>
  <c r="J355" i="10" s="1"/>
  <c r="I356" i="10"/>
  <c r="J356" i="10" s="1"/>
  <c r="I358" i="10"/>
  <c r="J358" i="10" s="1"/>
  <c r="I359" i="10"/>
  <c r="J359" i="10" s="1"/>
  <c r="I365" i="10"/>
  <c r="J365" i="10" s="1"/>
  <c r="I366" i="10"/>
  <c r="J366" i="10" s="1"/>
  <c r="I369" i="10"/>
  <c r="J369" i="10" s="1"/>
  <c r="I370" i="10"/>
  <c r="J370" i="10" s="1"/>
  <c r="I373" i="10"/>
  <c r="J373" i="10" s="1"/>
  <c r="I375" i="10"/>
  <c r="J375" i="10" s="1"/>
  <c r="I376" i="10"/>
  <c r="J376" i="10" s="1"/>
  <c r="I377" i="10"/>
  <c r="J377" i="10" s="1"/>
  <c r="I378" i="10"/>
  <c r="J378" i="10" s="1"/>
  <c r="I381" i="10"/>
  <c r="J381" i="10" s="1"/>
  <c r="I387" i="10"/>
  <c r="J387" i="10" s="1"/>
  <c r="I389" i="10"/>
  <c r="J389" i="10" s="1"/>
  <c r="I390" i="10"/>
  <c r="J390" i="10" s="1"/>
  <c r="I394" i="10"/>
  <c r="J394" i="10" s="1"/>
  <c r="I402" i="10"/>
  <c r="J402" i="10" s="1"/>
  <c r="I403" i="10"/>
  <c r="J403" i="10" s="1"/>
  <c r="I412" i="10"/>
  <c r="J412" i="10" s="1"/>
  <c r="I421" i="10"/>
  <c r="J421" i="10" s="1"/>
  <c r="I432" i="10"/>
  <c r="J432" i="10" s="1"/>
  <c r="I455" i="10"/>
  <c r="J455" i="10" s="1"/>
  <c r="I459" i="10"/>
  <c r="J459" i="10" s="1"/>
  <c r="I461" i="10"/>
  <c r="J461" i="10" s="1"/>
  <c r="I462" i="10"/>
  <c r="J462" i="10" s="1"/>
  <c r="I463" i="10"/>
  <c r="J463" i="10" s="1"/>
  <c r="I465" i="10"/>
  <c r="J465" i="10" s="1"/>
  <c r="I467" i="10"/>
  <c r="J467" i="10" s="1"/>
  <c r="I468" i="10"/>
  <c r="J468" i="10" s="1"/>
  <c r="I469" i="10"/>
  <c r="J469" i="10" s="1"/>
  <c r="I470" i="10"/>
  <c r="J470" i="10" s="1"/>
  <c r="I471" i="10"/>
  <c r="J471" i="10" s="1"/>
  <c r="I473" i="10"/>
  <c r="J473" i="10" s="1"/>
  <c r="I475" i="10"/>
  <c r="J475" i="10" s="1"/>
  <c r="I476" i="10"/>
  <c r="J476" i="10" s="1"/>
  <c r="I485" i="10"/>
  <c r="J485" i="10" s="1"/>
  <c r="I486" i="10"/>
  <c r="J486" i="10" s="1"/>
  <c r="I498" i="10"/>
  <c r="J498" i="10" s="1"/>
  <c r="I503" i="10"/>
  <c r="J503" i="10" s="1"/>
  <c r="I504" i="10"/>
  <c r="J504" i="10" s="1"/>
  <c r="I505" i="10"/>
  <c r="J505" i="10" s="1"/>
  <c r="I507" i="10"/>
  <c r="J507" i="10" s="1"/>
  <c r="I508" i="10"/>
  <c r="J508" i="10" s="1"/>
  <c r="I509" i="10"/>
  <c r="J509" i="10" s="1"/>
  <c r="I511" i="10"/>
  <c r="J511" i="10" s="1"/>
  <c r="I512" i="10"/>
  <c r="J512" i="10" s="1"/>
  <c r="I513" i="10"/>
  <c r="J513" i="10" s="1"/>
  <c r="I515" i="10"/>
  <c r="J515" i="10" s="1"/>
  <c r="I516" i="10"/>
  <c r="J516" i="10" s="1"/>
  <c r="I538" i="10"/>
  <c r="J538" i="10" s="1"/>
  <c r="I539" i="10"/>
  <c r="J539" i="10" s="1"/>
  <c r="I545" i="10"/>
  <c r="J545" i="10" s="1"/>
  <c r="I549" i="10"/>
  <c r="J549" i="10" s="1"/>
  <c r="I560" i="10"/>
  <c r="J560" i="10" s="1"/>
  <c r="I564" i="10"/>
  <c r="J564" i="10" s="1"/>
  <c r="I569" i="10"/>
  <c r="J569" i="10" s="1"/>
  <c r="I570" i="10"/>
  <c r="J570" i="10" s="1"/>
  <c r="I571" i="10"/>
  <c r="J571" i="10" s="1"/>
  <c r="I573" i="10"/>
  <c r="J573" i="10" s="1"/>
  <c r="I574" i="10"/>
  <c r="J574" i="10" s="1"/>
  <c r="I584" i="10"/>
  <c r="J584" i="10" s="1"/>
  <c r="I586" i="10"/>
  <c r="J586" i="10" s="1"/>
  <c r="I593" i="10"/>
  <c r="J593" i="10" s="1"/>
  <c r="I594" i="10"/>
  <c r="J594" i="10" s="1"/>
  <c r="I595" i="10"/>
  <c r="J595" i="10" s="1"/>
  <c r="I598" i="10"/>
  <c r="J598" i="10" s="1"/>
  <c r="I599" i="10"/>
  <c r="J599" i="10" s="1"/>
  <c r="I603" i="10"/>
  <c r="J603" i="10" s="1"/>
  <c r="I609" i="10"/>
  <c r="J609" i="10" s="1"/>
  <c r="I610" i="10"/>
  <c r="J610" i="10" s="1"/>
  <c r="I611" i="10"/>
  <c r="J611" i="10" s="1"/>
  <c r="I612" i="10"/>
  <c r="J612" i="10" s="1"/>
  <c r="I613" i="10"/>
  <c r="J613" i="10" s="1"/>
  <c r="I614" i="10"/>
  <c r="J614" i="10" s="1"/>
  <c r="I615" i="10"/>
  <c r="J615" i="10" s="1"/>
  <c r="I617" i="10"/>
  <c r="J617" i="10" s="1"/>
  <c r="I618" i="10"/>
  <c r="J618" i="10" s="1"/>
  <c r="I619" i="10"/>
  <c r="J619" i="10" s="1"/>
  <c r="I620" i="10"/>
  <c r="J620" i="10" s="1"/>
  <c r="I621" i="10"/>
  <c r="J621" i="10" s="1"/>
  <c r="I635" i="10"/>
  <c r="J635" i="10" s="1"/>
  <c r="I637" i="10"/>
  <c r="J637" i="10" s="1"/>
  <c r="I638" i="10"/>
  <c r="J638" i="10" s="1"/>
  <c r="I639" i="10"/>
  <c r="J639" i="10" s="1"/>
  <c r="I642" i="10"/>
  <c r="J642" i="10" s="1"/>
  <c r="I647" i="10"/>
  <c r="J647" i="10" s="1"/>
  <c r="I648" i="10"/>
  <c r="J648" i="10" s="1"/>
  <c r="J4" i="10"/>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H499" i="22"/>
  <c r="H500" i="22"/>
  <c r="H501" i="22"/>
  <c r="H502" i="22"/>
  <c r="H503" i="22"/>
  <c r="H504" i="22"/>
  <c r="H505" i="22"/>
  <c r="H506" i="22"/>
  <c r="H507" i="22"/>
  <c r="H508" i="22"/>
  <c r="H509" i="22"/>
  <c r="H510"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H559" i="22"/>
  <c r="H560" i="22"/>
  <c r="H561" i="22"/>
  <c r="H562" i="22"/>
  <c r="H563" i="22"/>
  <c r="H564"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2" i="22"/>
  <c r="M6" i="10"/>
  <c r="M7" i="10"/>
  <c r="M8" i="10"/>
  <c r="M9" i="10"/>
  <c r="M10" i="10"/>
  <c r="M11" i="10"/>
  <c r="M12" i="10"/>
  <c r="M13" i="10"/>
  <c r="M14" i="10"/>
  <c r="M15" i="10"/>
  <c r="M32" i="10"/>
  <c r="M34" i="10"/>
  <c r="M38" i="10"/>
  <c r="M40" i="10"/>
  <c r="M41" i="10"/>
  <c r="M44" i="10"/>
  <c r="M45" i="10"/>
  <c r="M46" i="10"/>
  <c r="M50" i="10"/>
  <c r="M51" i="10"/>
  <c r="M53" i="10"/>
  <c r="M54" i="10"/>
  <c r="M55" i="10"/>
  <c r="M57" i="10"/>
  <c r="M58" i="10"/>
  <c r="M61" i="10"/>
  <c r="M63" i="10"/>
  <c r="M66" i="10"/>
  <c r="M70" i="10"/>
  <c r="M71" i="10"/>
  <c r="M72" i="10"/>
  <c r="M73" i="10"/>
  <c r="M74" i="10"/>
  <c r="M75" i="10"/>
  <c r="M76" i="10"/>
  <c r="M77" i="10"/>
  <c r="M78" i="10"/>
  <c r="M80" i="10"/>
  <c r="M81" i="10"/>
  <c r="M83" i="10"/>
  <c r="M84" i="10"/>
  <c r="M89" i="10"/>
  <c r="M90" i="10"/>
  <c r="M93" i="10"/>
  <c r="M104" i="10"/>
  <c r="M109" i="10"/>
  <c r="M110" i="10"/>
  <c r="M115" i="10"/>
  <c r="M117" i="10"/>
  <c r="M118" i="10"/>
  <c r="M119" i="10"/>
  <c r="M121" i="10"/>
  <c r="M122" i="10"/>
  <c r="M123" i="10"/>
  <c r="M126" i="10"/>
  <c r="M128" i="10"/>
  <c r="M129" i="10"/>
  <c r="M134" i="10"/>
  <c r="M135" i="10"/>
  <c r="M136" i="10"/>
  <c r="M139" i="10"/>
  <c r="M140" i="10"/>
  <c r="M142" i="10"/>
  <c r="M143" i="10"/>
  <c r="M145" i="10"/>
  <c r="M146" i="10"/>
  <c r="M147" i="10"/>
  <c r="M148" i="10"/>
  <c r="M149" i="10"/>
  <c r="M150" i="10"/>
  <c r="M151" i="10"/>
  <c r="M153" i="10"/>
  <c r="M154" i="10"/>
  <c r="M155" i="10"/>
  <c r="M159" i="10"/>
  <c r="M166" i="10"/>
  <c r="M169" i="10"/>
  <c r="M170" i="10"/>
  <c r="M171" i="10"/>
  <c r="M172" i="10"/>
  <c r="M173" i="10"/>
  <c r="M174" i="10"/>
  <c r="M175" i="10"/>
  <c r="M176" i="10"/>
  <c r="M177" i="10"/>
  <c r="M178" i="10"/>
  <c r="M180" i="10"/>
  <c r="M183" i="10"/>
  <c r="M184" i="10"/>
  <c r="M188" i="10"/>
  <c r="M189" i="10"/>
  <c r="M191" i="10"/>
  <c r="M193" i="10"/>
  <c r="M196" i="10"/>
  <c r="M199" i="10"/>
  <c r="M202" i="10"/>
  <c r="M203" i="10"/>
  <c r="M204" i="10"/>
  <c r="M205" i="10"/>
  <c r="M206" i="10"/>
  <c r="M208" i="10"/>
  <c r="M209" i="10"/>
  <c r="M213" i="10"/>
  <c r="M215" i="10"/>
  <c r="M226" i="10"/>
  <c r="M237" i="10"/>
  <c r="M242" i="10"/>
  <c r="M245" i="10"/>
  <c r="M248" i="10"/>
  <c r="M249" i="10"/>
  <c r="M250" i="10"/>
  <c r="M251" i="10"/>
  <c r="M252" i="10"/>
  <c r="M254" i="10"/>
  <c r="M255" i="10"/>
  <c r="M257" i="10"/>
  <c r="M258" i="10"/>
  <c r="M259" i="10"/>
  <c r="M262" i="10"/>
  <c r="M265" i="10"/>
  <c r="M275" i="10"/>
  <c r="M279" i="10"/>
  <c r="M280" i="10"/>
  <c r="M281" i="10"/>
  <c r="M282" i="10"/>
  <c r="M283" i="10"/>
  <c r="M286" i="10"/>
  <c r="M297" i="10"/>
  <c r="M302" i="10"/>
  <c r="M303" i="10"/>
  <c r="M304" i="10"/>
  <c r="M305" i="10"/>
  <c r="M306" i="10"/>
  <c r="M309" i="10"/>
  <c r="M310" i="10"/>
  <c r="M313" i="10"/>
  <c r="M331" i="10"/>
  <c r="M343" i="10"/>
  <c r="M344" i="10"/>
  <c r="M346" i="10"/>
  <c r="M351" i="10"/>
  <c r="M352" i="10"/>
  <c r="M353" i="10"/>
  <c r="M354" i="10"/>
  <c r="M355" i="10"/>
  <c r="M356" i="10"/>
  <c r="M358" i="10"/>
  <c r="M359" i="10"/>
  <c r="M365" i="10"/>
  <c r="M366" i="10"/>
  <c r="M369" i="10"/>
  <c r="M370" i="10"/>
  <c r="M373" i="10"/>
  <c r="M375" i="10"/>
  <c r="M376" i="10"/>
  <c r="M377" i="10"/>
  <c r="M378" i="10"/>
  <c r="M381" i="10"/>
  <c r="M387" i="10"/>
  <c r="M389" i="10"/>
  <c r="M390" i="10"/>
  <c r="M394" i="10"/>
  <c r="M402" i="10"/>
  <c r="M403" i="10"/>
  <c r="M412" i="10"/>
  <c r="M421" i="10"/>
  <c r="M432" i="10"/>
  <c r="M455" i="10"/>
  <c r="M459" i="10"/>
  <c r="M461" i="10"/>
  <c r="M462" i="10"/>
  <c r="M463" i="10"/>
  <c r="M465" i="10"/>
  <c r="M467" i="10"/>
  <c r="M468" i="10"/>
  <c r="M469" i="10"/>
  <c r="M470" i="10"/>
  <c r="M471" i="10"/>
  <c r="M473" i="10"/>
  <c r="M475" i="10"/>
  <c r="M476" i="10"/>
  <c r="M485" i="10"/>
  <c r="M486" i="10"/>
  <c r="M498" i="10"/>
  <c r="M503" i="10"/>
  <c r="M504" i="10"/>
  <c r="M505" i="10"/>
  <c r="M507" i="10"/>
  <c r="M508" i="10"/>
  <c r="M509" i="10"/>
  <c r="M511" i="10"/>
  <c r="M512" i="10"/>
  <c r="M513" i="10"/>
  <c r="M515" i="10"/>
  <c r="M516" i="10"/>
  <c r="M538" i="10"/>
  <c r="M539" i="10"/>
  <c r="M545" i="10"/>
  <c r="M549" i="10"/>
  <c r="M560" i="10"/>
  <c r="M564" i="10"/>
  <c r="M569" i="10"/>
  <c r="M570" i="10"/>
  <c r="M571" i="10"/>
  <c r="M573" i="10"/>
  <c r="M574" i="10"/>
  <c r="M584" i="10"/>
  <c r="M586" i="10"/>
  <c r="M593" i="10"/>
  <c r="M594" i="10"/>
  <c r="M595" i="10"/>
  <c r="M598" i="10"/>
  <c r="M599" i="10"/>
  <c r="M603" i="10"/>
  <c r="M609" i="10"/>
  <c r="M610" i="10"/>
  <c r="M611" i="10"/>
  <c r="M612" i="10"/>
  <c r="M613" i="10"/>
  <c r="M614" i="10"/>
  <c r="M615" i="10"/>
  <c r="M617" i="10"/>
  <c r="M618" i="10"/>
  <c r="M619" i="10"/>
  <c r="M620" i="10"/>
  <c r="M621" i="10"/>
  <c r="M635" i="10"/>
  <c r="M637" i="10"/>
  <c r="M638" i="10"/>
  <c r="M639" i="10"/>
  <c r="M642" i="10"/>
  <c r="M647" i="10"/>
  <c r="M648" i="10"/>
  <c r="B493" i="9"/>
  <c r="B491" i="9"/>
  <c r="B492" i="9"/>
  <c r="B585" i="9"/>
  <c r="B490" i="9"/>
  <c r="B489" i="9"/>
  <c r="B488" i="9"/>
  <c r="B487" i="9"/>
  <c r="B486" i="9"/>
  <c r="B485" i="9"/>
  <c r="B483" i="9"/>
  <c r="B484" i="9"/>
  <c r="B482" i="9"/>
  <c r="B480" i="9"/>
  <c r="B481" i="9"/>
  <c r="B476" i="9"/>
  <c r="B477" i="9"/>
  <c r="B478" i="9"/>
  <c r="B479" i="9"/>
  <c r="B473" i="9"/>
  <c r="B474" i="9"/>
  <c r="B475" i="9"/>
  <c r="B471" i="9"/>
  <c r="B472" i="9"/>
  <c r="B470" i="9"/>
  <c r="B469" i="9"/>
  <c r="V478" i="9" l="1"/>
  <c r="V488" i="9"/>
  <c r="V477" i="9"/>
  <c r="V489" i="9"/>
  <c r="V476" i="9"/>
  <c r="V490" i="9"/>
  <c r="V481" i="9"/>
  <c r="V480" i="9"/>
  <c r="V492" i="9"/>
  <c r="V470" i="9"/>
  <c r="V482" i="9"/>
  <c r="V491" i="9"/>
  <c r="V479" i="9"/>
  <c r="V472" i="9"/>
  <c r="V484" i="9"/>
  <c r="V493" i="9"/>
  <c r="V469" i="9"/>
  <c r="V471" i="9"/>
  <c r="V483" i="9"/>
  <c r="V475" i="9"/>
  <c r="V485" i="9"/>
  <c r="V474" i="9"/>
  <c r="V486" i="9"/>
  <c r="V473" i="9"/>
  <c r="V487" i="9"/>
  <c r="V585" i="9"/>
  <c r="B468" i="9"/>
  <c r="B467" i="9"/>
  <c r="B466" i="9"/>
  <c r="B465" i="9"/>
  <c r="B464" i="9"/>
  <c r="B463" i="9"/>
  <c r="B462" i="9"/>
  <c r="B461" i="9"/>
  <c r="B460" i="9"/>
  <c r="B459" i="9"/>
  <c r="V468" i="9" l="1"/>
  <c r="V460" i="9"/>
  <c r="V461" i="9"/>
  <c r="V459" i="9"/>
  <c r="V462" i="9"/>
  <c r="V463" i="9"/>
  <c r="V466" i="9"/>
  <c r="V467" i="9"/>
  <c r="V464" i="9"/>
  <c r="V465" i="9"/>
  <c r="B458" i="9"/>
  <c r="V458" i="9" l="1"/>
  <c r="B457" i="9"/>
  <c r="B456" i="9"/>
  <c r="V456" i="9" l="1"/>
  <c r="V457" i="9"/>
  <c r="B455" i="9"/>
  <c r="B524" i="5"/>
  <c r="B454" i="9"/>
  <c r="B453" i="9"/>
  <c r="B452" i="9"/>
  <c r="B451" i="9"/>
  <c r="B450" i="9"/>
  <c r="C486" i="10"/>
  <c r="C462" i="10"/>
  <c r="V450" i="9" l="1"/>
  <c r="V451" i="9"/>
  <c r="V452" i="9"/>
  <c r="V453" i="9"/>
  <c r="V455" i="9"/>
  <c r="V454" i="9"/>
  <c r="B523" i="5"/>
  <c r="B762" i="9"/>
  <c r="B449" i="9"/>
  <c r="B448" i="9"/>
  <c r="B447" i="9"/>
  <c r="B446" i="9"/>
  <c r="B445" i="9"/>
  <c r="B444" i="9"/>
  <c r="B443" i="9"/>
  <c r="B442" i="9"/>
  <c r="C40" i="10"/>
  <c r="B441" i="9"/>
  <c r="B440" i="9"/>
  <c r="B439" i="9"/>
  <c r="B438" i="9"/>
  <c r="B437" i="9"/>
  <c r="B436" i="9"/>
  <c r="B435" i="9"/>
  <c r="V440" i="9" l="1"/>
  <c r="V449" i="9"/>
  <c r="V448" i="9"/>
  <c r="V762" i="9"/>
  <c r="V439" i="9"/>
  <c r="V442" i="9"/>
  <c r="V445" i="9"/>
  <c r="V437" i="9"/>
  <c r="V443" i="9"/>
  <c r="V446" i="9"/>
  <c r="V435" i="9"/>
  <c r="V444" i="9"/>
  <c r="V438" i="9"/>
  <c r="V447" i="9"/>
  <c r="V441" i="9"/>
  <c r="V436" i="9"/>
  <c r="B220" i="5"/>
  <c r="B434" i="9"/>
  <c r="B433" i="9"/>
  <c r="B432" i="9"/>
  <c r="B431" i="9"/>
  <c r="B430" i="9"/>
  <c r="B429" i="9"/>
  <c r="B428" i="9"/>
  <c r="B427" i="9"/>
  <c r="B426" i="9"/>
  <c r="C3" i="10"/>
  <c r="V427" i="9" l="1"/>
  <c r="V429" i="9"/>
  <c r="V431" i="9"/>
  <c r="V433" i="9"/>
  <c r="V434" i="9"/>
  <c r="V428" i="9"/>
  <c r="V430" i="9"/>
  <c r="V426" i="9"/>
  <c r="V432" i="9"/>
  <c r="B142" i="5"/>
  <c r="B193" i="5"/>
  <c r="B425" i="9"/>
  <c r="B424" i="9"/>
  <c r="B423" i="9"/>
  <c r="B422" i="9"/>
  <c r="B421" i="9"/>
  <c r="B420" i="9"/>
  <c r="V420" i="9" l="1"/>
  <c r="V422" i="9"/>
  <c r="V421" i="9"/>
  <c r="V423" i="9"/>
  <c r="V424" i="9"/>
  <c r="V425" i="9"/>
  <c r="B419" i="9"/>
  <c r="B330" i="5"/>
  <c r="B254" i="5"/>
  <c r="B253" i="5"/>
  <c r="B252" i="5"/>
  <c r="B251" i="5"/>
  <c r="B249" i="5"/>
  <c r="B250" i="5"/>
  <c r="V419" i="9" l="1"/>
  <c r="B418" i="9"/>
  <c r="C545" i="10"/>
  <c r="C381" i="10"/>
  <c r="C513" i="10"/>
  <c r="B417" i="9"/>
  <c r="B416" i="9"/>
  <c r="B410" i="9"/>
  <c r="B411" i="9"/>
  <c r="B412" i="9"/>
  <c r="B413" i="9"/>
  <c r="B414" i="9"/>
  <c r="B415" i="9"/>
  <c r="B645" i="5"/>
  <c r="B409" i="9"/>
  <c r="B408" i="9"/>
  <c r="B407" i="9"/>
  <c r="B406" i="9"/>
  <c r="B405" i="9"/>
  <c r="B404" i="9"/>
  <c r="B403" i="9"/>
  <c r="B402" i="9"/>
  <c r="B401" i="9"/>
  <c r="B400" i="9"/>
  <c r="B399" i="9"/>
  <c r="B398" i="9"/>
  <c r="C432" i="10"/>
  <c r="C389" i="10"/>
  <c r="C390" i="10"/>
  <c r="B329" i="5"/>
  <c r="B214" i="5"/>
  <c r="B397" i="9"/>
  <c r="B396" i="9"/>
  <c r="B395" i="9"/>
  <c r="B394" i="9"/>
  <c r="B393" i="9"/>
  <c r="B392" i="9"/>
  <c r="C306" i="10"/>
  <c r="C303" i="10"/>
  <c r="C297" i="10"/>
  <c r="B391" i="9"/>
  <c r="B390" i="9"/>
  <c r="B389" i="9"/>
  <c r="B388" i="9"/>
  <c r="B387" i="9"/>
  <c r="B386" i="9"/>
  <c r="B385" i="9"/>
  <c r="B384" i="9"/>
  <c r="B383" i="9"/>
  <c r="V390" i="9" l="1"/>
  <c r="V406" i="9"/>
  <c r="V417" i="9"/>
  <c r="V391" i="9"/>
  <c r="V418" i="9"/>
  <c r="V405" i="9"/>
  <c r="V415" i="9"/>
  <c r="V409" i="9"/>
  <c r="V392" i="9"/>
  <c r="V384" i="9"/>
  <c r="V400" i="9"/>
  <c r="V408" i="9"/>
  <c r="V399" i="9"/>
  <c r="V393" i="9"/>
  <c r="V385" i="9"/>
  <c r="V394" i="9"/>
  <c r="V401" i="9"/>
  <c r="V413" i="9"/>
  <c r="V407" i="9"/>
  <c r="V383" i="9"/>
  <c r="V402" i="9"/>
  <c r="V412" i="9"/>
  <c r="V398" i="9"/>
  <c r="V395" i="9"/>
  <c r="V387" i="9"/>
  <c r="V396" i="9"/>
  <c r="V411" i="9"/>
  <c r="V389" i="9"/>
  <c r="V386" i="9"/>
  <c r="V388" i="9"/>
  <c r="V397" i="9"/>
  <c r="V404" i="9"/>
  <c r="V416" i="9"/>
  <c r="V410" i="9"/>
  <c r="V403" i="9"/>
  <c r="V414" i="9"/>
  <c r="B382" i="9"/>
  <c r="B381" i="9"/>
  <c r="B380" i="9"/>
  <c r="B379" i="9"/>
  <c r="B378" i="9"/>
  <c r="B377" i="9"/>
  <c r="B376" i="9"/>
  <c r="B375" i="9"/>
  <c r="B374" i="9"/>
  <c r="B373" i="9"/>
  <c r="B372" i="9"/>
  <c r="B371" i="9"/>
  <c r="B370" i="9"/>
  <c r="B369" i="9"/>
  <c r="V369" i="9" l="1"/>
  <c r="V370" i="9"/>
  <c r="V381" i="9"/>
  <c r="V372" i="9"/>
  <c r="V380" i="9"/>
  <c r="V375" i="9"/>
  <c r="V376" i="9"/>
  <c r="V377" i="9"/>
  <c r="V374" i="9"/>
  <c r="V378" i="9"/>
  <c r="V373" i="9"/>
  <c r="V379" i="9"/>
  <c r="V371" i="9"/>
  <c r="V382" i="9"/>
  <c r="B365" i="9"/>
  <c r="B366" i="9"/>
  <c r="B367" i="9"/>
  <c r="B368" i="9"/>
  <c r="B364" i="9"/>
  <c r="B359" i="9"/>
  <c r="B360" i="9"/>
  <c r="B361" i="9"/>
  <c r="B362" i="9"/>
  <c r="B363" i="9"/>
  <c r="B358" i="9"/>
  <c r="B357" i="9"/>
  <c r="B356" i="9"/>
  <c r="V356" i="9" l="1"/>
  <c r="V365" i="9"/>
  <c r="V359" i="9"/>
  <c r="V364" i="9"/>
  <c r="V368" i="9"/>
  <c r="V367" i="9"/>
  <c r="V363" i="9"/>
  <c r="V361" i="9"/>
  <c r="V358" i="9"/>
  <c r="V362" i="9"/>
  <c r="V360" i="9"/>
  <c r="V366" i="9"/>
  <c r="V357" i="9"/>
  <c r="B355" i="9"/>
  <c r="B353" i="9"/>
  <c r="B354" i="9"/>
  <c r="B352" i="9"/>
  <c r="B351" i="9"/>
  <c r="B350" i="9"/>
  <c r="B349" i="9"/>
  <c r="B312" i="5"/>
  <c r="B293" i="5"/>
  <c r="B287" i="5"/>
  <c r="B285" i="5"/>
  <c r="B299" i="5"/>
  <c r="B291" i="5"/>
  <c r="B292" i="5"/>
  <c r="B277" i="5"/>
  <c r="B278" i="5"/>
  <c r="B279" i="5"/>
  <c r="B280" i="5"/>
  <c r="B281" i="5"/>
  <c r="B282" i="5"/>
  <c r="B283" i="5"/>
  <c r="B284" i="5"/>
  <c r="B286" i="5"/>
  <c r="B296" i="5"/>
  <c r="B297" i="5"/>
  <c r="B298" i="5"/>
  <c r="B303" i="5"/>
  <c r="B304" i="5"/>
  <c r="B305" i="5"/>
  <c r="B306" i="5"/>
  <c r="B307" i="5"/>
  <c r="B300" i="5"/>
  <c r="B308" i="5"/>
  <c r="B309" i="5"/>
  <c r="B310" i="5"/>
  <c r="B311" i="5"/>
  <c r="B320" i="5"/>
  <c r="B321" i="5"/>
  <c r="B322" i="5"/>
  <c r="B323" i="5"/>
  <c r="B324" i="5"/>
  <c r="B325" i="5"/>
  <c r="B326" i="5"/>
  <c r="B327" i="5"/>
  <c r="B328" i="5"/>
  <c r="B60" i="5"/>
  <c r="B59" i="5"/>
  <c r="B58" i="5"/>
  <c r="B46" i="5"/>
  <c r="B47" i="5"/>
  <c r="B48" i="5"/>
  <c r="B49" i="5"/>
  <c r="B50" i="5"/>
  <c r="B51" i="5"/>
  <c r="B52" i="5"/>
  <c r="B53" i="5"/>
  <c r="B54" i="5"/>
  <c r="B55" i="5"/>
  <c r="B45" i="5"/>
  <c r="B57" i="5"/>
  <c r="B44" i="5"/>
  <c r="B61" i="5"/>
  <c r="B348" i="9"/>
  <c r="B347" i="9"/>
  <c r="B346" i="9"/>
  <c r="B345" i="9"/>
  <c r="B344" i="9"/>
  <c r="B343" i="9"/>
  <c r="B342" i="9"/>
  <c r="B663" i="5"/>
  <c r="B664" i="5"/>
  <c r="B665" i="5"/>
  <c r="B666" i="5"/>
  <c r="B667" i="5"/>
  <c r="B668" i="5"/>
  <c r="B669" i="5"/>
  <c r="B670" i="5"/>
  <c r="B671" i="5"/>
  <c r="B672" i="5"/>
  <c r="B673" i="5"/>
  <c r="B674" i="5"/>
  <c r="B675" i="5"/>
  <c r="B676" i="5"/>
  <c r="B655" i="5"/>
  <c r="B656" i="5"/>
  <c r="B657" i="5"/>
  <c r="B658" i="5"/>
  <c r="B659" i="5"/>
  <c r="B660" i="5"/>
  <c r="B661" i="5"/>
  <c r="B652" i="5"/>
  <c r="B653" i="5"/>
  <c r="B647" i="5"/>
  <c r="B648" i="5"/>
  <c r="B649" i="5"/>
  <c r="B650" i="5"/>
  <c r="B642" i="5"/>
  <c r="B643" i="5"/>
  <c r="B644" i="5"/>
  <c r="B662" i="5"/>
  <c r="B654" i="5"/>
  <c r="B651" i="5"/>
  <c r="B646" i="5"/>
  <c r="B641" i="5"/>
  <c r="B677" i="5"/>
  <c r="B218" i="5"/>
  <c r="B217" i="5"/>
  <c r="B216" i="5"/>
  <c r="B215" i="5"/>
  <c r="B213" i="5"/>
  <c r="B212" i="5"/>
  <c r="B211" i="5"/>
  <c r="B210" i="5"/>
  <c r="B209" i="5"/>
  <c r="B208" i="5"/>
  <c r="B207" i="5"/>
  <c r="B221" i="5"/>
  <c r="B598" i="5"/>
  <c r="B597" i="5"/>
  <c r="B596" i="5"/>
  <c r="B595" i="5"/>
  <c r="B594" i="5"/>
  <c r="B593" i="5"/>
  <c r="B592" i="5"/>
  <c r="B591" i="5"/>
  <c r="V345" i="9" l="1"/>
  <c r="V355" i="9"/>
  <c r="V342" i="9"/>
  <c r="V350" i="9"/>
  <c r="V347" i="9"/>
  <c r="V348" i="9"/>
  <c r="V354" i="9"/>
  <c r="V343" i="9"/>
  <c r="V349" i="9"/>
  <c r="V346" i="9"/>
  <c r="V351" i="9"/>
  <c r="V352" i="9"/>
  <c r="V353" i="9"/>
  <c r="V344" i="9"/>
  <c r="B525" i="5"/>
  <c r="B554" i="5"/>
  <c r="B522" i="5"/>
  <c r="B543" i="5"/>
  <c r="B583" i="5"/>
  <c r="B341" i="9"/>
  <c r="B340" i="9"/>
  <c r="V340" i="9" l="1"/>
  <c r="V341" i="9"/>
  <c r="B339" i="9"/>
  <c r="B338" i="9"/>
  <c r="B337" i="9"/>
  <c r="B336" i="9"/>
  <c r="B335" i="9"/>
  <c r="B334" i="9"/>
  <c r="B333" i="9"/>
  <c r="AV4" i="6"/>
  <c r="AV5" i="6"/>
  <c r="AV6" i="6"/>
  <c r="AV7" i="6"/>
  <c r="B331" i="5"/>
  <c r="C4" i="10"/>
  <c r="B521" i="5"/>
  <c r="B332" i="9"/>
  <c r="B331" i="9"/>
  <c r="B330" i="9"/>
  <c r="B329" i="9"/>
  <c r="B328" i="9"/>
  <c r="B327" i="9"/>
  <c r="B326" i="9"/>
  <c r="B325" i="9"/>
  <c r="B324" i="9"/>
  <c r="B323" i="9"/>
  <c r="B322" i="9"/>
  <c r="B321" i="9"/>
  <c r="B320" i="9"/>
  <c r="B319" i="9"/>
  <c r="B318" i="9"/>
  <c r="B317" i="9"/>
  <c r="B316" i="9"/>
  <c r="B315" i="9"/>
  <c r="B314" i="9"/>
  <c r="B312" i="9"/>
  <c r="B313" i="9"/>
  <c r="B311" i="9"/>
  <c r="B310" i="9"/>
  <c r="B307" i="9"/>
  <c r="B308" i="9"/>
  <c r="B309" i="9"/>
  <c r="B306" i="9"/>
  <c r="B305" i="9"/>
  <c r="B304" i="9"/>
  <c r="B303" i="9"/>
  <c r="B302" i="9"/>
  <c r="B301" i="9"/>
  <c r="B300" i="9"/>
  <c r="B299" i="9"/>
  <c r="V317" i="9" l="1"/>
  <c r="V335" i="9"/>
  <c r="V328" i="9"/>
  <c r="V330" i="9"/>
  <c r="V309" i="9"/>
  <c r="V308" i="9"/>
  <c r="V299" i="9"/>
  <c r="V300" i="9"/>
  <c r="V310" i="9"/>
  <c r="V321" i="9"/>
  <c r="V322" i="9"/>
  <c r="V337" i="9"/>
  <c r="V329" i="9"/>
  <c r="V318" i="9"/>
  <c r="V331" i="9"/>
  <c r="V332" i="9"/>
  <c r="V336" i="9"/>
  <c r="V304" i="9"/>
  <c r="V338" i="9"/>
  <c r="V334" i="9"/>
  <c r="V302" i="9"/>
  <c r="V313" i="9"/>
  <c r="V324" i="9"/>
  <c r="V339" i="9"/>
  <c r="V333" i="9"/>
  <c r="V320" i="9"/>
  <c r="V303" i="9"/>
  <c r="V312" i="9"/>
  <c r="V325" i="9"/>
  <c r="V305" i="9"/>
  <c r="V314" i="9"/>
  <c r="V326" i="9"/>
  <c r="V316" i="9"/>
  <c r="V307" i="9"/>
  <c r="V319" i="9"/>
  <c r="V301" i="9"/>
  <c r="V311" i="9"/>
  <c r="V306" i="9"/>
  <c r="V315" i="9"/>
  <c r="V327" i="9"/>
  <c r="V323" i="9"/>
  <c r="B296" i="9"/>
  <c r="B297" i="9"/>
  <c r="B298" i="9"/>
  <c r="B295" i="9"/>
  <c r="B294" i="9"/>
  <c r="B293" i="9"/>
  <c r="B292" i="9"/>
  <c r="B289" i="9"/>
  <c r="B290" i="9"/>
  <c r="B291" i="9"/>
  <c r="B288" i="9"/>
  <c r="B287" i="9"/>
  <c r="B286" i="9"/>
  <c r="B285" i="9"/>
  <c r="B175" i="5"/>
  <c r="B284" i="9"/>
  <c r="C642" i="10"/>
  <c r="C647" i="10"/>
  <c r="C648" i="10"/>
  <c r="C635" i="10"/>
  <c r="C637" i="10"/>
  <c r="C638" i="10"/>
  <c r="C639" i="10"/>
  <c r="C617" i="10"/>
  <c r="C618" i="10"/>
  <c r="C619" i="10"/>
  <c r="C620" i="10"/>
  <c r="C621" i="10"/>
  <c r="C609" i="10"/>
  <c r="C610" i="10"/>
  <c r="C611" i="10"/>
  <c r="C612" i="10"/>
  <c r="C613" i="10"/>
  <c r="C614" i="10"/>
  <c r="C615" i="10"/>
  <c r="C603" i="10"/>
  <c r="C584" i="10"/>
  <c r="C586" i="10"/>
  <c r="C593" i="10"/>
  <c r="C594" i="10"/>
  <c r="C595" i="10"/>
  <c r="C598" i="10"/>
  <c r="C599" i="10"/>
  <c r="C549" i="10"/>
  <c r="C560" i="10"/>
  <c r="C564" i="10"/>
  <c r="C569" i="10"/>
  <c r="C570" i="10"/>
  <c r="C571" i="10"/>
  <c r="C573" i="10"/>
  <c r="C574" i="10"/>
  <c r="C538" i="10"/>
  <c r="C539" i="10"/>
  <c r="C511" i="10"/>
  <c r="C512" i="10"/>
  <c r="C515" i="10"/>
  <c r="C516" i="10"/>
  <c r="C518" i="10"/>
  <c r="C503" i="10"/>
  <c r="C504" i="10"/>
  <c r="C505" i="10"/>
  <c r="C507" i="10"/>
  <c r="C508" i="10"/>
  <c r="C509" i="10"/>
  <c r="C498" i="10"/>
  <c r="C473" i="10"/>
  <c r="C475" i="10"/>
  <c r="C476" i="10"/>
  <c r="C485" i="10"/>
  <c r="C467" i="10"/>
  <c r="C468" i="10"/>
  <c r="C469" i="10"/>
  <c r="C470" i="10"/>
  <c r="C471" i="10"/>
  <c r="C465" i="10"/>
  <c r="C387" i="10"/>
  <c r="C394" i="10"/>
  <c r="C402" i="10"/>
  <c r="C403" i="10"/>
  <c r="C412" i="10"/>
  <c r="C421" i="10"/>
  <c r="C455" i="10"/>
  <c r="C459" i="10"/>
  <c r="C461" i="10"/>
  <c r="C463" i="10"/>
  <c r="C373" i="10"/>
  <c r="C375" i="10"/>
  <c r="C376" i="10"/>
  <c r="C377" i="10"/>
  <c r="C378" i="10"/>
  <c r="C358" i="10"/>
  <c r="C359" i="10"/>
  <c r="C365" i="10"/>
  <c r="C366" i="10"/>
  <c r="C369" i="10"/>
  <c r="C370" i="10"/>
  <c r="C309" i="10"/>
  <c r="C310" i="10"/>
  <c r="C313" i="10"/>
  <c r="C331" i="10"/>
  <c r="C343" i="10"/>
  <c r="C344" i="10"/>
  <c r="C346" i="10"/>
  <c r="C351" i="10"/>
  <c r="C352" i="10"/>
  <c r="C353" i="10"/>
  <c r="C354" i="10"/>
  <c r="C355" i="10"/>
  <c r="C356" i="10"/>
  <c r="C286" i="10"/>
  <c r="C302" i="10"/>
  <c r="C304" i="10"/>
  <c r="C305" i="10"/>
  <c r="C254" i="10"/>
  <c r="C255" i="10"/>
  <c r="C256" i="10"/>
  <c r="C257" i="10"/>
  <c r="C258" i="10"/>
  <c r="C259" i="10"/>
  <c r="C260" i="10"/>
  <c r="C261" i="10"/>
  <c r="C262" i="10"/>
  <c r="C265" i="10"/>
  <c r="C275" i="10"/>
  <c r="C279" i="10"/>
  <c r="C280" i="10"/>
  <c r="C281" i="10"/>
  <c r="C282" i="10"/>
  <c r="C283" i="10"/>
  <c r="C284" i="10"/>
  <c r="C215" i="10"/>
  <c r="C226" i="10"/>
  <c r="C237" i="10"/>
  <c r="C242" i="10"/>
  <c r="C245" i="10"/>
  <c r="C248" i="10"/>
  <c r="C249" i="10"/>
  <c r="C250" i="10"/>
  <c r="C251" i="10"/>
  <c r="C252" i="10"/>
  <c r="C208" i="10"/>
  <c r="C209" i="10"/>
  <c r="C213" i="10"/>
  <c r="C153" i="10"/>
  <c r="C154" i="10"/>
  <c r="C155" i="10"/>
  <c r="C159" i="10"/>
  <c r="C166" i="10"/>
  <c r="C169" i="10"/>
  <c r="C170" i="10"/>
  <c r="C171" i="10"/>
  <c r="C172" i="10"/>
  <c r="C173" i="10"/>
  <c r="C174" i="10"/>
  <c r="C175" i="10"/>
  <c r="C176" i="10"/>
  <c r="C177" i="10"/>
  <c r="C178" i="10"/>
  <c r="C180" i="10"/>
  <c r="C183" i="10"/>
  <c r="C184" i="10"/>
  <c r="C188" i="10"/>
  <c r="C189" i="10"/>
  <c r="C191" i="10"/>
  <c r="C193" i="10"/>
  <c r="C196" i="10"/>
  <c r="C199" i="10"/>
  <c r="C202" i="10"/>
  <c r="C203" i="10"/>
  <c r="C204" i="10"/>
  <c r="C205" i="10"/>
  <c r="C206" i="10"/>
  <c r="C142" i="10"/>
  <c r="C143" i="10"/>
  <c r="C145" i="10"/>
  <c r="C146" i="10"/>
  <c r="C147" i="10"/>
  <c r="C148" i="10"/>
  <c r="C149" i="10"/>
  <c r="C150" i="10"/>
  <c r="C151" i="10"/>
  <c r="C117" i="10"/>
  <c r="C118" i="10"/>
  <c r="C119" i="10"/>
  <c r="C121" i="10"/>
  <c r="C122" i="10"/>
  <c r="C123" i="10"/>
  <c r="C126" i="10"/>
  <c r="C128" i="10"/>
  <c r="C129" i="10"/>
  <c r="C134" i="10"/>
  <c r="C135" i="10"/>
  <c r="C136" i="10"/>
  <c r="C139" i="10"/>
  <c r="C140" i="10"/>
  <c r="C93" i="10"/>
  <c r="C104" i="10"/>
  <c r="C109" i="10"/>
  <c r="C110" i="10"/>
  <c r="C115" i="10"/>
  <c r="C41" i="10"/>
  <c r="C44" i="10"/>
  <c r="C45" i="10"/>
  <c r="C46" i="10"/>
  <c r="C50" i="10"/>
  <c r="C51" i="10"/>
  <c r="C53" i="10"/>
  <c r="C54" i="10"/>
  <c r="C55" i="10"/>
  <c r="C57" i="10"/>
  <c r="C58" i="10"/>
  <c r="C61" i="10"/>
  <c r="C63" i="10"/>
  <c r="C66" i="10"/>
  <c r="C70" i="10"/>
  <c r="C71" i="10"/>
  <c r="C72" i="10"/>
  <c r="C73" i="10"/>
  <c r="C74" i="10"/>
  <c r="C75" i="10"/>
  <c r="C76" i="10"/>
  <c r="C77" i="10"/>
  <c r="C78" i="10"/>
  <c r="C80" i="10"/>
  <c r="C81" i="10"/>
  <c r="C83" i="10"/>
  <c r="C84" i="10"/>
  <c r="C89" i="10"/>
  <c r="C90" i="10"/>
  <c r="C38" i="10"/>
  <c r="C32" i="10"/>
  <c r="C34" i="10"/>
  <c r="B283" i="9"/>
  <c r="B282" i="9"/>
  <c r="B281" i="9"/>
  <c r="B280" i="9"/>
  <c r="B279" i="9"/>
  <c r="B278" i="9"/>
  <c r="B277" i="9"/>
  <c r="B276" i="9"/>
  <c r="B275" i="9"/>
  <c r="B313" i="5"/>
  <c r="B314" i="5"/>
  <c r="B315" i="5"/>
  <c r="B316" i="5"/>
  <c r="B301" i="5"/>
  <c r="B317" i="5"/>
  <c r="B302" i="5"/>
  <c r="B274" i="5"/>
  <c r="B294" i="5"/>
  <c r="B275" i="5"/>
  <c r="B288" i="5"/>
  <c r="B289" i="5"/>
  <c r="B276" i="5"/>
  <c r="B290" i="5"/>
  <c r="B318" i="5"/>
  <c r="B319" i="5"/>
  <c r="B295"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26" i="5"/>
  <c r="B527" i="5"/>
  <c r="B528" i="5"/>
  <c r="B529" i="5"/>
  <c r="B530" i="5"/>
  <c r="B531" i="5"/>
  <c r="B532" i="5"/>
  <c r="B533" i="5"/>
  <c r="B534" i="5"/>
  <c r="B535" i="5"/>
  <c r="B536" i="5"/>
  <c r="B537" i="5"/>
  <c r="B538" i="5"/>
  <c r="B539" i="5"/>
  <c r="B540" i="5"/>
  <c r="B541" i="5"/>
  <c r="B542" i="5"/>
  <c r="B544" i="5"/>
  <c r="B545" i="5"/>
  <c r="B546" i="5"/>
  <c r="B547" i="5"/>
  <c r="B548" i="5"/>
  <c r="B509" i="5"/>
  <c r="B510" i="5"/>
  <c r="B511" i="5"/>
  <c r="B512" i="5"/>
  <c r="B513" i="5"/>
  <c r="B514" i="5"/>
  <c r="B515" i="5"/>
  <c r="B516" i="5"/>
  <c r="B517" i="5"/>
  <c r="B518" i="5"/>
  <c r="B519" i="5"/>
  <c r="B520" i="5"/>
  <c r="B549" i="5"/>
  <c r="B550" i="5"/>
  <c r="B551" i="5"/>
  <c r="B552" i="5"/>
  <c r="B553" i="5"/>
  <c r="B127" i="5"/>
  <c r="C5" i="10"/>
  <c r="C16" i="10"/>
  <c r="C6" i="10"/>
  <c r="C7" i="10"/>
  <c r="C8" i="10"/>
  <c r="C9" i="10"/>
  <c r="C10" i="10"/>
  <c r="C11" i="10"/>
  <c r="C12" i="10"/>
  <c r="C13" i="10"/>
  <c r="C14" i="10"/>
  <c r="C15" i="10"/>
  <c r="C20" i="10"/>
  <c r="C31" i="10"/>
  <c r="C35" i="10"/>
  <c r="C37" i="10"/>
  <c r="C39" i="10"/>
  <c r="C92" i="10"/>
  <c r="C116" i="10"/>
  <c r="C141" i="10"/>
  <c r="C152" i="10"/>
  <c r="C207" i="10"/>
  <c r="C214" i="10"/>
  <c r="C253" i="10"/>
  <c r="C285" i="10"/>
  <c r="C308" i="10"/>
  <c r="C357" i="10"/>
  <c r="C371" i="10"/>
  <c r="C372" i="10"/>
  <c r="C379" i="10"/>
  <c r="C386" i="10"/>
  <c r="C464" i="10"/>
  <c r="C466" i="10"/>
  <c r="C472" i="10"/>
  <c r="C491" i="10"/>
  <c r="C502" i="10"/>
  <c r="C510" i="10"/>
  <c r="C519" i="10"/>
  <c r="C548" i="10"/>
  <c r="C576" i="10"/>
  <c r="C582" i="10"/>
  <c r="C600" i="10"/>
  <c r="C608" i="10"/>
  <c r="C616" i="10"/>
  <c r="C624" i="10"/>
  <c r="C641" i="10"/>
  <c r="C654" i="10"/>
  <c r="C656" i="10"/>
  <c r="B274" i="9"/>
  <c r="V298" i="9" l="1"/>
  <c r="V276" i="9"/>
  <c r="V295" i="9"/>
  <c r="V278" i="9"/>
  <c r="V286" i="9"/>
  <c r="V297" i="9"/>
  <c r="V279" i="9"/>
  <c r="V287" i="9"/>
  <c r="V296" i="9"/>
  <c r="V274" i="9"/>
  <c r="V280" i="9"/>
  <c r="V288" i="9"/>
  <c r="V281" i="9"/>
  <c r="V291" i="9"/>
  <c r="V282" i="9"/>
  <c r="V290" i="9"/>
  <c r="V283" i="9"/>
  <c r="V289" i="9"/>
  <c r="V284" i="9"/>
  <c r="V292" i="9"/>
  <c r="V285" i="9"/>
  <c r="V293" i="9"/>
  <c r="V275" i="9"/>
  <c r="V294" i="9"/>
  <c r="V277" i="9"/>
  <c r="B273" i="9"/>
  <c r="B272" i="9"/>
  <c r="B271" i="9"/>
  <c r="B270" i="9"/>
  <c r="B269" i="9"/>
  <c r="B265" i="9"/>
  <c r="B266" i="9"/>
  <c r="B267" i="9"/>
  <c r="B268" i="9"/>
  <c r="B264" i="9"/>
  <c r="B263" i="9"/>
  <c r="B262" i="9"/>
  <c r="Q4" i="6"/>
  <c r="Q5" i="6"/>
  <c r="Q6" i="6"/>
  <c r="Q7" i="6"/>
  <c r="B261" i="9"/>
  <c r="B260" i="9"/>
  <c r="B259" i="9"/>
  <c r="B6" i="5"/>
  <c r="B763" i="9"/>
  <c r="B764" i="9"/>
  <c r="B4" i="9"/>
  <c r="B5" i="9"/>
  <c r="B6" i="9"/>
  <c r="B7" i="9"/>
  <c r="B250"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1" i="9"/>
  <c r="B252" i="9"/>
  <c r="B253" i="9"/>
  <c r="B254" i="9"/>
  <c r="B255" i="9"/>
  <c r="B256" i="9"/>
  <c r="B257" i="9"/>
  <c r="B258" i="9"/>
  <c r="B765" i="9"/>
  <c r="B638" i="5"/>
  <c r="B639" i="5"/>
  <c r="G320" i="1"/>
  <c r="G313" i="1"/>
  <c r="G314" i="1"/>
  <c r="G315" i="1"/>
  <c r="G316" i="1"/>
  <c r="G317" i="1"/>
  <c r="G318" i="1"/>
  <c r="G319" i="1"/>
  <c r="G312" i="1"/>
  <c r="M5392" i="12" l="1"/>
  <c r="M5395" i="12"/>
  <c r="M5366" i="12"/>
  <c r="M5344" i="12"/>
  <c r="M207" i="12"/>
  <c r="M5373" i="12"/>
  <c r="M5364" i="12"/>
  <c r="M3068" i="12"/>
  <c r="M5368" i="12"/>
  <c r="M3184" i="12"/>
  <c r="M5345" i="12"/>
  <c r="M5348" i="12"/>
  <c r="M5387" i="12"/>
  <c r="M5375" i="12"/>
  <c r="M3175" i="12"/>
  <c r="M5391" i="12"/>
  <c r="M5347" i="12"/>
  <c r="M5390" i="12"/>
  <c r="M5367" i="12"/>
  <c r="M5346" i="12"/>
  <c r="M5399" i="12"/>
  <c r="M5374" i="12"/>
  <c r="M5376" i="12"/>
  <c r="M5372" i="12"/>
  <c r="M5365" i="12"/>
  <c r="M710" i="12"/>
  <c r="M5358" i="12"/>
  <c r="M214" i="12"/>
  <c r="M491" i="12"/>
  <c r="M2394" i="12"/>
  <c r="M5377" i="12"/>
  <c r="M5397" i="12"/>
  <c r="M5356" i="12"/>
  <c r="M5393" i="12"/>
  <c r="M711" i="12"/>
  <c r="M205" i="12"/>
  <c r="M5398" i="12"/>
  <c r="M5343" i="12"/>
  <c r="M2286" i="12"/>
  <c r="M5382" i="12"/>
  <c r="M3247" i="12"/>
  <c r="M5385" i="12"/>
  <c r="M2853" i="12"/>
  <c r="M492" i="12"/>
  <c r="M5351" i="12"/>
  <c r="M5380" i="12"/>
  <c r="M5354" i="12"/>
  <c r="M5355" i="12"/>
  <c r="M490" i="12"/>
  <c r="M5353" i="12"/>
  <c r="M5384" i="12"/>
  <c r="M5357" i="12"/>
  <c r="M5352" i="12"/>
  <c r="M5350" i="12"/>
  <c r="M5379" i="12"/>
  <c r="M5381" i="12"/>
  <c r="M1838" i="12"/>
  <c r="M5383" i="12"/>
  <c r="M3557" i="12"/>
  <c r="M5330" i="12"/>
  <c r="M5332" i="12"/>
  <c r="M5334" i="12"/>
  <c r="M5336" i="12"/>
  <c r="M5333" i="12"/>
  <c r="M5325" i="12"/>
  <c r="M5326" i="12"/>
  <c r="M5335" i="12"/>
  <c r="M5331" i="12"/>
  <c r="M5329" i="12"/>
  <c r="M5327" i="12"/>
  <c r="M5323" i="12"/>
  <c r="M5322" i="12"/>
  <c r="M5328" i="12"/>
  <c r="M5324" i="12"/>
  <c r="M5316" i="12"/>
  <c r="M5320" i="12"/>
  <c r="M5318" i="12"/>
  <c r="M5314" i="12"/>
  <c r="M5321" i="12"/>
  <c r="M5319" i="12"/>
  <c r="M5317" i="12"/>
  <c r="M5315" i="12"/>
  <c r="Q340" i="24"/>
  <c r="M5313" i="12"/>
  <c r="M5312" i="12"/>
  <c r="Q341" i="24"/>
  <c r="Q339" i="24"/>
  <c r="F5305" i="12"/>
  <c r="G5305" i="12"/>
  <c r="Q5305" i="12"/>
  <c r="E5305" i="12"/>
  <c r="R5305" i="12"/>
  <c r="M2806" i="12"/>
  <c r="M5311" i="12"/>
  <c r="M5310" i="12"/>
  <c r="M5309" i="12"/>
  <c r="M5307" i="12"/>
  <c r="M5308" i="12"/>
  <c r="M5306" i="12"/>
  <c r="M5305" i="12"/>
  <c r="M5303" i="12"/>
  <c r="M5301" i="12"/>
  <c r="M5299" i="12"/>
  <c r="M5304" i="12"/>
  <c r="M5302" i="12"/>
  <c r="M5300" i="12"/>
  <c r="M5298" i="12"/>
  <c r="M5295" i="12"/>
  <c r="M5291" i="12"/>
  <c r="M5290" i="12"/>
  <c r="M5288" i="12"/>
  <c r="M5297" i="12"/>
  <c r="M5294" i="12"/>
  <c r="M5292" i="12"/>
  <c r="M5289" i="12"/>
  <c r="M5287" i="12"/>
  <c r="M5296" i="12"/>
  <c r="M5293" i="12"/>
  <c r="M5197" i="12"/>
  <c r="M5209" i="12"/>
  <c r="M5217" i="12"/>
  <c r="M5227" i="12"/>
  <c r="M5239" i="12"/>
  <c r="M5248" i="12"/>
  <c r="M5280" i="12"/>
  <c r="M5219" i="12"/>
  <c r="M5241" i="12"/>
  <c r="M5198" i="12"/>
  <c r="M5210" i="12"/>
  <c r="M5218" i="12"/>
  <c r="M5228" i="12"/>
  <c r="M5240" i="12"/>
  <c r="M5249" i="12"/>
  <c r="M5269" i="12"/>
  <c r="M5211" i="12"/>
  <c r="M5229" i="12"/>
  <c r="M5259" i="12"/>
  <c r="M5199" i="12"/>
  <c r="M5281" i="12"/>
  <c r="M5200" i="12"/>
  <c r="M5212" i="12"/>
  <c r="M5220" i="12"/>
  <c r="M5230" i="12"/>
  <c r="M5242" i="12"/>
  <c r="M5251" i="12"/>
  <c r="M5260" i="12"/>
  <c r="M5271" i="12"/>
  <c r="M5282" i="12"/>
  <c r="M5253" i="12"/>
  <c r="M5273" i="12"/>
  <c r="M5254" i="12"/>
  <c r="M5285" i="12"/>
  <c r="M5213" i="12"/>
  <c r="M5278" i="12"/>
  <c r="M5201" i="12"/>
  <c r="M5231" i="12"/>
  <c r="M5243" i="12"/>
  <c r="M5252" i="12"/>
  <c r="M5261" i="12"/>
  <c r="M5272" i="12"/>
  <c r="M5283" i="12"/>
  <c r="M5232" i="12"/>
  <c r="M5262" i="12"/>
  <c r="M5233" i="12"/>
  <c r="M5263" i="12"/>
  <c r="M5264" i="12"/>
  <c r="M5223" i="12"/>
  <c r="M5276" i="12"/>
  <c r="M5202" i="12"/>
  <c r="M5244" i="12"/>
  <c r="M5284" i="12"/>
  <c r="M5274" i="12"/>
  <c r="M5235" i="12"/>
  <c r="M5203" i="12"/>
  <c r="M5221" i="12"/>
  <c r="M5245" i="12"/>
  <c r="M5275" i="12"/>
  <c r="M5256" i="12"/>
  <c r="M5204" i="12"/>
  <c r="M5222" i="12"/>
  <c r="M5234" i="12"/>
  <c r="M5255" i="12"/>
  <c r="M5286" i="12"/>
  <c r="M5265" i="12"/>
  <c r="M5205" i="12"/>
  <c r="M5206" i="12"/>
  <c r="M5214" i="12"/>
  <c r="M5224" i="12"/>
  <c r="M5236" i="12"/>
  <c r="M5257" i="12"/>
  <c r="M5266" i="12"/>
  <c r="M5277" i="12"/>
  <c r="M5207" i="12"/>
  <c r="M5215" i="12"/>
  <c r="M5225" i="12"/>
  <c r="M5237" i="12"/>
  <c r="M5246" i="12"/>
  <c r="M5258" i="12"/>
  <c r="M5267" i="12"/>
  <c r="M5208" i="12"/>
  <c r="M5216" i="12"/>
  <c r="M5226" i="12"/>
  <c r="M5238" i="12"/>
  <c r="M5247" i="12"/>
  <c r="M5268" i="12"/>
  <c r="M5279" i="12"/>
  <c r="M5250" i="12"/>
  <c r="M5270" i="12"/>
  <c r="M5196" i="12"/>
  <c r="M5195" i="12"/>
  <c r="M5194" i="12"/>
  <c r="M5193" i="12"/>
  <c r="M5192" i="12"/>
  <c r="M5191" i="12"/>
  <c r="M610" i="12"/>
  <c r="M5190" i="12"/>
  <c r="M5186" i="12"/>
  <c r="M5189" i="12"/>
  <c r="M5188" i="12"/>
  <c r="M5187" i="12"/>
  <c r="M5185" i="12"/>
  <c r="M5184" i="12"/>
  <c r="M5182" i="12"/>
  <c r="M5183" i="12"/>
  <c r="M5181" i="12"/>
  <c r="M5180" i="12"/>
  <c r="M5178" i="12"/>
  <c r="M5176" i="12"/>
  <c r="M5179" i="12"/>
  <c r="M5177" i="12"/>
  <c r="M5175" i="12"/>
  <c r="M5174" i="12"/>
  <c r="M5173" i="12"/>
  <c r="M5172" i="12"/>
  <c r="M5168" i="12"/>
  <c r="M5167" i="12"/>
  <c r="M5169" i="12"/>
  <c r="M5170" i="12"/>
  <c r="M5171" i="12"/>
  <c r="M5166" i="12"/>
  <c r="M5165" i="12"/>
  <c r="M5164" i="12"/>
  <c r="M5163" i="12"/>
  <c r="M5162" i="12"/>
  <c r="M5161" i="12"/>
  <c r="M5160" i="12"/>
  <c r="M5159" i="12"/>
  <c r="M5158" i="12"/>
  <c r="M5085" i="12"/>
  <c r="M5156" i="12"/>
  <c r="M5154" i="12"/>
  <c r="M5152" i="12"/>
  <c r="M5157" i="12"/>
  <c r="M5155" i="12"/>
  <c r="M5153" i="12"/>
  <c r="M5132" i="12"/>
  <c r="M5144" i="12"/>
  <c r="M5133" i="12"/>
  <c r="M5145" i="12"/>
  <c r="M5134" i="12"/>
  <c r="M5146" i="12"/>
  <c r="M5151" i="12"/>
  <c r="M5135" i="12"/>
  <c r="M5147" i="12"/>
  <c r="M5136" i="12"/>
  <c r="M5148" i="12"/>
  <c r="M5137" i="12"/>
  <c r="M5149" i="12"/>
  <c r="M5138" i="12"/>
  <c r="M5150" i="12"/>
  <c r="M5140" i="12"/>
  <c r="M5139" i="12"/>
  <c r="M5141" i="12"/>
  <c r="M5142" i="12"/>
  <c r="M5143" i="12"/>
  <c r="M5131" i="12"/>
  <c r="M5129" i="12"/>
  <c r="M5127" i="12"/>
  <c r="M5125" i="12"/>
  <c r="M5123" i="12"/>
  <c r="M5122" i="12"/>
  <c r="M5120" i="12"/>
  <c r="M5118" i="12"/>
  <c r="M5114" i="12"/>
  <c r="M5115" i="12"/>
  <c r="M5116" i="12"/>
  <c r="M5130" i="12"/>
  <c r="M5128" i="12"/>
  <c r="M5126" i="12"/>
  <c r="M5124" i="12"/>
  <c r="M5121" i="12"/>
  <c r="M5119" i="12"/>
  <c r="M5117" i="12"/>
  <c r="M5101" i="12"/>
  <c r="M5096" i="12"/>
  <c r="M5108" i="12"/>
  <c r="M5109" i="12"/>
  <c r="M5099" i="12"/>
  <c r="M5102" i="12"/>
  <c r="M5095" i="12"/>
  <c r="M5103" i="12"/>
  <c r="M5105" i="12"/>
  <c r="M5112" i="12"/>
  <c r="M5094" i="12"/>
  <c r="M5106" i="12"/>
  <c r="M5097" i="12"/>
  <c r="M5104" i="12"/>
  <c r="M5107" i="12"/>
  <c r="M5098" i="12"/>
  <c r="M5110" i="12"/>
  <c r="M5113" i="12"/>
  <c r="M5111" i="12"/>
  <c r="M5100" i="12"/>
  <c r="M5093" i="12"/>
  <c r="M5090" i="12"/>
  <c r="M5086" i="12"/>
  <c r="M5092" i="12"/>
  <c r="M5088" i="12"/>
  <c r="M5083" i="12"/>
  <c r="M5091" i="12"/>
  <c r="M5089" i="12"/>
  <c r="M5087" i="12"/>
  <c r="M5084" i="12"/>
  <c r="M647" i="12"/>
  <c r="M621" i="12"/>
  <c r="M751" i="12"/>
  <c r="M2276" i="12"/>
  <c r="M2272" i="12"/>
  <c r="M3304" i="12"/>
  <c r="M4668" i="12"/>
  <c r="M5082" i="12"/>
  <c r="M5076" i="12"/>
  <c r="M5072" i="12"/>
  <c r="M650" i="12"/>
  <c r="M2378" i="12"/>
  <c r="M3116" i="12"/>
  <c r="M3307" i="12"/>
  <c r="M2275" i="12"/>
  <c r="M648" i="12"/>
  <c r="M639" i="12"/>
  <c r="M620" i="12"/>
  <c r="M750" i="12"/>
  <c r="M2277" i="12"/>
  <c r="M2273" i="12"/>
  <c r="M3305" i="12"/>
  <c r="M680" i="12"/>
  <c r="M5080" i="12"/>
  <c r="M5078" i="12"/>
  <c r="M5074" i="12"/>
  <c r="M641" i="12"/>
  <c r="M4690" i="12"/>
  <c r="M3295" i="12"/>
  <c r="M622" i="12"/>
  <c r="M3303" i="12"/>
  <c r="M649" i="12"/>
  <c r="M640" i="12"/>
  <c r="M2379" i="12"/>
  <c r="M749" i="12"/>
  <c r="M3057" i="12"/>
  <c r="M3294" i="12"/>
  <c r="M3306" i="12"/>
  <c r="M4124" i="12"/>
  <c r="M357" i="12"/>
  <c r="M3310" i="12"/>
  <c r="M3300" i="12"/>
  <c r="M651" i="12"/>
  <c r="M642" i="12"/>
  <c r="M3455" i="12"/>
  <c r="M4689" i="12"/>
  <c r="M3115" i="12"/>
  <c r="M3296" i="12"/>
  <c r="M3308" i="12"/>
  <c r="M644" i="12"/>
  <c r="M666" i="12"/>
  <c r="M3298" i="12"/>
  <c r="M5081" i="12"/>
  <c r="M5079" i="12"/>
  <c r="M5077" i="12"/>
  <c r="M5075" i="12"/>
  <c r="M5073" i="12"/>
  <c r="M5071" i="12"/>
  <c r="M655" i="12"/>
  <c r="M624" i="12"/>
  <c r="M4669" i="12"/>
  <c r="M1814" i="12"/>
  <c r="M360" i="12"/>
  <c r="M3301" i="12"/>
  <c r="M3840" i="12"/>
  <c r="M654" i="12"/>
  <c r="M623" i="12"/>
  <c r="M382" i="12"/>
  <c r="M2274" i="12"/>
  <c r="M2270" i="12"/>
  <c r="M3302" i="12"/>
  <c r="M652" i="12"/>
  <c r="M643" i="12"/>
  <c r="M4242" i="12"/>
  <c r="M4688" i="12"/>
  <c r="M3690" i="12"/>
  <c r="M3297" i="12"/>
  <c r="M3309" i="12"/>
  <c r="M657" i="12"/>
  <c r="M646" i="12"/>
  <c r="M4123" i="12"/>
  <c r="M1816" i="12"/>
  <c r="M358" i="12"/>
  <c r="M3299" i="12"/>
  <c r="M3311" i="12"/>
  <c r="M656" i="12"/>
  <c r="M625" i="12"/>
  <c r="M4670" i="12"/>
  <c r="M1815" i="12"/>
  <c r="M359" i="12"/>
  <c r="M4225" i="12"/>
  <c r="M3454" i="12"/>
  <c r="M653" i="12"/>
  <c r="M381" i="12"/>
  <c r="M2271" i="12"/>
  <c r="M4241" i="12"/>
  <c r="M4224" i="12"/>
  <c r="M3113" i="12"/>
  <c r="M678" i="12"/>
  <c r="M645" i="12"/>
  <c r="M2452" i="12"/>
  <c r="M1958" i="12"/>
  <c r="M2047" i="12"/>
  <c r="M4442" i="12"/>
  <c r="M1585" i="12"/>
  <c r="M4444" i="12"/>
  <c r="M1959" i="12"/>
  <c r="M747" i="12"/>
  <c r="M2269" i="12"/>
  <c r="M4440" i="12"/>
  <c r="M672" i="12"/>
  <c r="M638" i="12"/>
  <c r="M619" i="12"/>
  <c r="M3114" i="12"/>
  <c r="M2705" i="12"/>
  <c r="M2631" i="12"/>
  <c r="M3835" i="12"/>
  <c r="M3056" i="12"/>
  <c r="M3523" i="12"/>
  <c r="M3915" i="12"/>
  <c r="M4445" i="12"/>
  <c r="M4443" i="12"/>
  <c r="M4441" i="12"/>
  <c r="M679" i="12"/>
  <c r="M748" i="12"/>
  <c r="M4446" i="12"/>
  <c r="M677" i="12"/>
  <c r="M842" i="12"/>
  <c r="M702" i="12"/>
  <c r="M671" i="12"/>
  <c r="M4087" i="12"/>
  <c r="M676" i="12"/>
  <c r="M1035" i="12"/>
  <c r="M598" i="12"/>
  <c r="M599" i="12"/>
  <c r="M597" i="12"/>
  <c r="M1027" i="12"/>
  <c r="M674" i="12"/>
  <c r="M675" i="12"/>
  <c r="M4714" i="12"/>
  <c r="M664" i="12"/>
  <c r="M667" i="12"/>
  <c r="M661" i="12"/>
  <c r="M2529" i="12"/>
  <c r="M3472" i="12"/>
  <c r="M4311" i="12"/>
  <c r="M665" i="12"/>
  <c r="M663" i="12"/>
  <c r="M662" i="12"/>
  <c r="M1584" i="12"/>
  <c r="M4323" i="12"/>
  <c r="M401" i="12"/>
  <c r="M673" i="12"/>
  <c r="M660" i="12"/>
  <c r="M658" i="12"/>
  <c r="M4557" i="12"/>
  <c r="M3055" i="12"/>
  <c r="M1608" i="12"/>
  <c r="M659" i="12"/>
  <c r="M3143" i="12"/>
  <c r="M3063" i="12"/>
  <c r="M557" i="12"/>
  <c r="M4838" i="12"/>
  <c r="M3377" i="12"/>
  <c r="M2098" i="12"/>
  <c r="M1813" i="12"/>
  <c r="M1391" i="12"/>
  <c r="M872" i="12"/>
  <c r="M2854" i="12"/>
  <c r="M356" i="12"/>
  <c r="M1452" i="12"/>
  <c r="M581" i="12"/>
  <c r="M986" i="12"/>
  <c r="M1840" i="12"/>
  <c r="M2055" i="12"/>
  <c r="M2682" i="12"/>
  <c r="M3488" i="12"/>
  <c r="M1957" i="12"/>
  <c r="M3834" i="12"/>
  <c r="M1970" i="12"/>
  <c r="M1632" i="12"/>
  <c r="M2615" i="12"/>
  <c r="M553" i="12"/>
  <c r="M4377" i="12"/>
  <c r="M4322" i="12"/>
  <c r="M4378" i="12"/>
  <c r="M456" i="12"/>
  <c r="M455" i="12"/>
  <c r="M618" i="12"/>
  <c r="M617" i="12"/>
  <c r="M616" i="12"/>
  <c r="M615" i="12"/>
  <c r="E338" i="24"/>
  <c r="D338" i="24"/>
  <c r="Q338" i="24"/>
  <c r="Q25" i="24"/>
  <c r="Q37" i="24"/>
  <c r="Q49" i="24"/>
  <c r="Q61" i="24"/>
  <c r="Q73" i="24"/>
  <c r="Q85" i="24"/>
  <c r="Q97" i="24"/>
  <c r="Q109" i="24"/>
  <c r="Q121" i="24"/>
  <c r="Q133" i="24"/>
  <c r="Q145" i="24"/>
  <c r="Q157" i="24"/>
  <c r="Q169" i="24"/>
  <c r="Q181" i="24"/>
  <c r="Q193" i="24"/>
  <c r="Q205" i="24"/>
  <c r="Q217" i="24"/>
  <c r="Q229" i="24"/>
  <c r="Q241" i="24"/>
  <c r="Q253" i="24"/>
  <c r="Q265" i="24"/>
  <c r="Q277" i="24"/>
  <c r="Q289" i="24"/>
  <c r="Q301" i="24"/>
  <c r="Q313" i="24"/>
  <c r="Q325" i="24"/>
  <c r="Q27" i="24"/>
  <c r="E337" i="24"/>
  <c r="D337" i="24"/>
  <c r="Q30" i="24"/>
  <c r="Q42" i="24"/>
  <c r="Q54" i="24"/>
  <c r="Q66" i="24"/>
  <c r="Q78" i="24"/>
  <c r="Q90" i="24"/>
  <c r="Q102" i="24"/>
  <c r="Q114" i="24"/>
  <c r="Q126" i="24"/>
  <c r="Q138" i="24"/>
  <c r="Q150" i="24"/>
  <c r="Q162" i="24"/>
  <c r="Q174" i="24"/>
  <c r="Q186" i="24"/>
  <c r="Q198" i="24"/>
  <c r="Q210" i="24"/>
  <c r="Q222" i="24"/>
  <c r="Q234" i="24"/>
  <c r="Q246" i="24"/>
  <c r="Q258" i="24"/>
  <c r="Q270" i="24"/>
  <c r="Q282" i="24"/>
  <c r="Q294" i="24"/>
  <c r="Q306" i="24"/>
  <c r="Q318" i="24"/>
  <c r="Q330" i="24"/>
  <c r="E335" i="24"/>
  <c r="M5337" i="12"/>
  <c r="Q337" i="24"/>
  <c r="Q32" i="24"/>
  <c r="Q44" i="24"/>
  <c r="Q56" i="24"/>
  <c r="Q68" i="24"/>
  <c r="Q80" i="24"/>
  <c r="Q92" i="24"/>
  <c r="Q104" i="24"/>
  <c r="Q116" i="24"/>
  <c r="Q128" i="24"/>
  <c r="Q140" i="24"/>
  <c r="Q152" i="24"/>
  <c r="Q164" i="24"/>
  <c r="Q176" i="24"/>
  <c r="Q188" i="24"/>
  <c r="Q200" i="24"/>
  <c r="Q212" i="24"/>
  <c r="Q224" i="24"/>
  <c r="Q236" i="24"/>
  <c r="Q248" i="24"/>
  <c r="Q260" i="24"/>
  <c r="Q272" i="24"/>
  <c r="Q284" i="24"/>
  <c r="Q296" i="24"/>
  <c r="Q308" i="24"/>
  <c r="Q320" i="24"/>
  <c r="Q332" i="24"/>
  <c r="M2320" i="12"/>
  <c r="M2332" i="12"/>
  <c r="M3508" i="12"/>
  <c r="M1451" i="12"/>
  <c r="M2807" i="12"/>
  <c r="M3512" i="12"/>
  <c r="M2586" i="12"/>
  <c r="M2268" i="12"/>
  <c r="M609" i="12"/>
  <c r="M1956" i="12"/>
  <c r="M346" i="12"/>
  <c r="M530" i="12"/>
  <c r="M3007" i="12"/>
  <c r="M321" i="12"/>
  <c r="M325" i="12"/>
  <c r="M3275" i="12"/>
  <c r="M333" i="12"/>
  <c r="M3277" i="12"/>
  <c r="M5016" i="12"/>
  <c r="M3133" i="12"/>
  <c r="M2242" i="12"/>
  <c r="M2680" i="12"/>
  <c r="M3285" i="12"/>
  <c r="M2256" i="12"/>
  <c r="M1805" i="12"/>
  <c r="M3997" i="12"/>
  <c r="M3371" i="12"/>
  <c r="M314" i="12"/>
  <c r="M1949" i="12"/>
  <c r="M1950" i="12"/>
  <c r="M443" i="12"/>
  <c r="M4223" i="12"/>
  <c r="M1239" i="12"/>
  <c r="M3824" i="12"/>
  <c r="M3831" i="12"/>
  <c r="M380" i="12"/>
  <c r="M2878" i="12"/>
  <c r="M2321" i="12"/>
  <c r="M2333" i="12"/>
  <c r="M342" i="12"/>
  <c r="M1839" i="12"/>
  <c r="M2073" i="12"/>
  <c r="M2214" i="12"/>
  <c r="M2218" i="12"/>
  <c r="M328" i="12"/>
  <c r="M2229" i="12"/>
  <c r="M5015" i="12"/>
  <c r="M3078" i="12"/>
  <c r="M337" i="12"/>
  <c r="M3003" i="12"/>
  <c r="M2339" i="12"/>
  <c r="Q21" i="24"/>
  <c r="Q33" i="24"/>
  <c r="Q45" i="24"/>
  <c r="Q57" i="24"/>
  <c r="Q69" i="24"/>
  <c r="Q81" i="24"/>
  <c r="Q93" i="24"/>
  <c r="Q105" i="24"/>
  <c r="Q117" i="24"/>
  <c r="Q129" i="24"/>
  <c r="Q141" i="24"/>
  <c r="Q153" i="24"/>
  <c r="Q165" i="24"/>
  <c r="Q177" i="24"/>
  <c r="Q189" i="24"/>
  <c r="Q201" i="24"/>
  <c r="Q213" i="24"/>
  <c r="Q225" i="24"/>
  <c r="Q237" i="24"/>
  <c r="Q249" i="24"/>
  <c r="Q261" i="24"/>
  <c r="Q273" i="24"/>
  <c r="Q285" i="24"/>
  <c r="Q297" i="24"/>
  <c r="Q309" i="24"/>
  <c r="Q321" i="24"/>
  <c r="Q333" i="24"/>
  <c r="Q22" i="24"/>
  <c r="Q34" i="24"/>
  <c r="Q46" i="24"/>
  <c r="Q58" i="24"/>
  <c r="Q70" i="24"/>
  <c r="Q82" i="24"/>
  <c r="Q94" i="24"/>
  <c r="Q106" i="24"/>
  <c r="Q118" i="24"/>
  <c r="Q130" i="24"/>
  <c r="Q142" i="24"/>
  <c r="Q154" i="24"/>
  <c r="Q166" i="24"/>
  <c r="Q178" i="24"/>
  <c r="Q190" i="24"/>
  <c r="Q202" i="24"/>
  <c r="Q214" i="24"/>
  <c r="Q226" i="24"/>
  <c r="Q238" i="24"/>
  <c r="Q250" i="24"/>
  <c r="Q262" i="24"/>
  <c r="Q274" i="24"/>
  <c r="Q286" i="24"/>
  <c r="Q298" i="24"/>
  <c r="Q310" i="24"/>
  <c r="Q322" i="24"/>
  <c r="Q334" i="24"/>
  <c r="M3981" i="12"/>
  <c r="Q39" i="24"/>
  <c r="Q60" i="24"/>
  <c r="Q79" i="24"/>
  <c r="Q100" i="24"/>
  <c r="Q122" i="24"/>
  <c r="Q143" i="24"/>
  <c r="Q161" i="24"/>
  <c r="Q183" i="24"/>
  <c r="Q204" i="24"/>
  <c r="Q223" i="24"/>
  <c r="Q244" i="24"/>
  <c r="Q266" i="24"/>
  <c r="Q287" i="24"/>
  <c r="Q305" i="24"/>
  <c r="Q327" i="24"/>
  <c r="Q41" i="24"/>
  <c r="Q63" i="24"/>
  <c r="Q84" i="24"/>
  <c r="Q103" i="24"/>
  <c r="Q124" i="24"/>
  <c r="Q146" i="24"/>
  <c r="Q167" i="24"/>
  <c r="Q185" i="24"/>
  <c r="Q207" i="24"/>
  <c r="Q228" i="24"/>
  <c r="Q247" i="24"/>
  <c r="Q268" i="24"/>
  <c r="Q290" i="24"/>
  <c r="Q311" i="24"/>
  <c r="Q329" i="24"/>
  <c r="M2315" i="12"/>
  <c r="M2329" i="12"/>
  <c r="M3375" i="12"/>
  <c r="M354" i="12"/>
  <c r="M2772" i="12"/>
  <c r="M2215" i="12"/>
  <c r="M2220" i="12"/>
  <c r="M331" i="12"/>
  <c r="M2233" i="12"/>
  <c r="M2790" i="12"/>
  <c r="M3002" i="12"/>
  <c r="M744" i="12"/>
  <c r="M3005" i="12"/>
  <c r="M3284" i="12"/>
  <c r="M3404" i="12"/>
  <c r="M1806" i="12"/>
  <c r="M2340" i="12"/>
  <c r="M5018" i="12"/>
  <c r="M1951" i="12"/>
  <c r="M308" i="12"/>
  <c r="M1792" i="12"/>
  <c r="M985" i="12"/>
  <c r="M4150" i="12"/>
  <c r="M301" i="12"/>
  <c r="M3832" i="12"/>
  <c r="M1856" i="12"/>
  <c r="M1287" i="12"/>
  <c r="M513" i="12"/>
  <c r="M704" i="12"/>
  <c r="M2885" i="12"/>
  <c r="M2316" i="12"/>
  <c r="M2330" i="12"/>
  <c r="M355" i="12"/>
  <c r="M3376" i="12"/>
  <c r="M3112" i="12"/>
  <c r="Q23" i="24"/>
  <c r="Q43" i="24"/>
  <c r="Q64" i="24"/>
  <c r="Q86" i="24"/>
  <c r="Q107" i="24"/>
  <c r="Q125" i="24"/>
  <c r="Q147" i="24"/>
  <c r="Q168" i="24"/>
  <c r="Q187" i="24"/>
  <c r="Q208" i="24"/>
  <c r="Q230" i="24"/>
  <c r="Q251" i="24"/>
  <c r="Q269" i="24"/>
  <c r="Q291" i="24"/>
  <c r="Q312" i="24"/>
  <c r="Q331" i="24"/>
  <c r="Q24" i="24"/>
  <c r="Q47" i="24"/>
  <c r="Q65" i="24"/>
  <c r="Q87" i="24"/>
  <c r="Q108" i="24"/>
  <c r="Q127" i="24"/>
  <c r="Q148" i="24"/>
  <c r="Q170" i="24"/>
  <c r="Q191" i="24"/>
  <c r="Q209" i="24"/>
  <c r="Q231" i="24"/>
  <c r="Q252" i="24"/>
  <c r="Q271" i="24"/>
  <c r="Q292" i="24"/>
  <c r="Q314" i="24"/>
  <c r="Q335" i="24"/>
  <c r="Q26" i="24"/>
  <c r="Q48" i="24"/>
  <c r="Q67" i="24"/>
  <c r="Q88" i="24"/>
  <c r="Q110" i="24"/>
  <c r="Q131" i="24"/>
  <c r="Q149" i="24"/>
  <c r="Q171" i="24"/>
  <c r="Q192" i="24"/>
  <c r="Q211" i="24"/>
  <c r="Q232" i="24"/>
  <c r="Q254" i="24"/>
  <c r="Q275" i="24"/>
  <c r="Q293" i="24"/>
  <c r="Q315" i="24"/>
  <c r="Q336" i="24"/>
  <c r="Q28" i="24"/>
  <c r="Q50" i="24"/>
  <c r="Q71" i="24"/>
  <c r="Q89" i="24"/>
  <c r="Q111" i="24"/>
  <c r="Q132" i="24"/>
  <c r="Q151" i="24"/>
  <c r="Q172" i="24"/>
  <c r="Q194" i="24"/>
  <c r="Q215" i="24"/>
  <c r="Q233" i="24"/>
  <c r="Q255" i="24"/>
  <c r="Q276" i="24"/>
  <c r="Q295" i="24"/>
  <c r="Q316" i="24"/>
  <c r="Q29" i="24"/>
  <c r="Q51" i="24"/>
  <c r="Q72" i="24"/>
  <c r="Q91" i="24"/>
  <c r="Q112" i="24"/>
  <c r="Q134" i="24"/>
  <c r="Q155" i="24"/>
  <c r="Q173" i="24"/>
  <c r="Q195" i="24"/>
  <c r="Q216" i="24"/>
  <c r="Q235" i="24"/>
  <c r="Q256" i="24"/>
  <c r="Q278" i="24"/>
  <c r="Q299" i="24"/>
  <c r="Q317" i="24"/>
  <c r="E336" i="24"/>
  <c r="M5342" i="12"/>
  <c r="M2322" i="12"/>
  <c r="M4974" i="12"/>
  <c r="M2082" i="12"/>
  <c r="M4979" i="12"/>
  <c r="M348" i="12"/>
  <c r="M2212" i="12"/>
  <c r="M323" i="12"/>
  <c r="M2223" i="12"/>
  <c r="M2230" i="12"/>
  <c r="M3132" i="12"/>
  <c r="M1801" i="12"/>
  <c r="M3278" i="12"/>
  <c r="M3016" i="12"/>
  <c r="M1802" i="12"/>
  <c r="M1953" i="12"/>
  <c r="M2903" i="12"/>
  <c r="M2257" i="12"/>
  <c r="M2904" i="12"/>
  <c r="M1796" i="12"/>
  <c r="M312" i="12"/>
  <c r="M3818" i="12"/>
  <c r="M379" i="12"/>
  <c r="M4240" i="12"/>
  <c r="M4163" i="12"/>
  <c r="M741" i="12"/>
  <c r="M1403" i="12"/>
  <c r="M999" i="12"/>
  <c r="M2887" i="12"/>
  <c r="M1837" i="12"/>
  <c r="M3911" i="12"/>
  <c r="M4836" i="12"/>
  <c r="M4509" i="12"/>
  <c r="M851" i="12"/>
  <c r="M4555" i="12"/>
  <c r="M752" i="12"/>
  <c r="M3584" i="12"/>
  <c r="M3919" i="12"/>
  <c r="M389" i="12"/>
  <c r="M4226" i="12"/>
  <c r="M3427" i="12"/>
  <c r="M4543" i="12"/>
  <c r="M1501" i="12"/>
  <c r="M3227" i="12"/>
  <c r="M1631" i="12"/>
  <c r="M608" i="12"/>
  <c r="M606" i="12"/>
  <c r="M3556" i="12"/>
  <c r="M2837" i="12"/>
  <c r="M2663" i="12"/>
  <c r="Q31" i="24"/>
  <c r="Q52" i="24"/>
  <c r="Q74" i="24"/>
  <c r="Q95" i="24"/>
  <c r="Q113" i="24"/>
  <c r="Q135" i="24"/>
  <c r="Q156" i="24"/>
  <c r="Q175" i="24"/>
  <c r="Q196" i="24"/>
  <c r="Q218" i="24"/>
  <c r="Q239" i="24"/>
  <c r="Q257" i="24"/>
  <c r="Q279" i="24"/>
  <c r="Q300" i="24"/>
  <c r="Q76" i="24"/>
  <c r="Q137" i="24"/>
  <c r="Q199" i="24"/>
  <c r="Q263" i="24"/>
  <c r="Q323" i="24"/>
  <c r="M2325" i="12"/>
  <c r="Q77" i="24"/>
  <c r="Q139" i="24"/>
  <c r="Q203" i="24"/>
  <c r="Q264" i="24"/>
  <c r="Q324" i="24"/>
  <c r="M2326" i="12"/>
  <c r="Q83" i="24"/>
  <c r="Q144" i="24"/>
  <c r="Q206" i="24"/>
  <c r="Q267" i="24"/>
  <c r="Q326" i="24"/>
  <c r="M2327" i="12"/>
  <c r="M3054" i="12"/>
  <c r="M350" i="12"/>
  <c r="M1798" i="12"/>
  <c r="M2222" i="12"/>
  <c r="M3276" i="12"/>
  <c r="M3001" i="12"/>
  <c r="M1629" i="12"/>
  <c r="M2244" i="12"/>
  <c r="M2247" i="12"/>
  <c r="M2252" i="12"/>
  <c r="M3293" i="12"/>
  <c r="M2793" i="12"/>
  <c r="M1797" i="12"/>
  <c r="M2725" i="12"/>
  <c r="M2919" i="12"/>
  <c r="M3368" i="12"/>
  <c r="M4139" i="12"/>
  <c r="M3829" i="12"/>
  <c r="M3833" i="12"/>
  <c r="Q35" i="24"/>
  <c r="Q96" i="24"/>
  <c r="Q158" i="24"/>
  <c r="Q219" i="24"/>
  <c r="Q280" i="24"/>
  <c r="Q328" i="24"/>
  <c r="Q36" i="24"/>
  <c r="Q98" i="24"/>
  <c r="Q159" i="24"/>
  <c r="Q220" i="24"/>
  <c r="Q281" i="24"/>
  <c r="M2331" i="12"/>
  <c r="M2046" i="12"/>
  <c r="M343" i="12"/>
  <c r="M352" i="12"/>
  <c r="M4032" i="12"/>
  <c r="M2216" i="12"/>
  <c r="M2224" i="12"/>
  <c r="M2231" i="12"/>
  <c r="M743" i="12"/>
  <c r="M2248" i="12"/>
  <c r="M3282" i="12"/>
  <c r="M3288" i="12"/>
  <c r="M2260" i="12"/>
  <c r="M2263" i="12"/>
  <c r="M307" i="12"/>
  <c r="M3110" i="12"/>
  <c r="M297" i="12"/>
  <c r="M1402" i="12"/>
  <c r="M3821" i="12"/>
  <c r="M3830" i="12"/>
  <c r="M5349" i="12"/>
  <c r="M587" i="12"/>
  <c r="M17" i="12"/>
  <c r="Q38" i="24"/>
  <c r="Q99" i="24"/>
  <c r="Q160" i="24"/>
  <c r="Q221" i="24"/>
  <c r="Q283" i="24"/>
  <c r="D336" i="24"/>
  <c r="M2334" i="12"/>
  <c r="M2265" i="12"/>
  <c r="M2267" i="12"/>
  <c r="M2075" i="12"/>
  <c r="M2077" i="12"/>
  <c r="M2079" i="12"/>
  <c r="M2081" i="12"/>
  <c r="M1810" i="12"/>
  <c r="M613" i="12"/>
  <c r="M4976" i="12"/>
  <c r="M611" i="12"/>
  <c r="M344" i="12"/>
  <c r="M2704" i="12"/>
  <c r="M317" i="12"/>
  <c r="M3272" i="12"/>
  <c r="M329" i="12"/>
  <c r="M2232" i="12"/>
  <c r="M1498" i="12"/>
  <c r="M338" i="12"/>
  <c r="M1500" i="12"/>
  <c r="M1803" i="12"/>
  <c r="M3283" i="12"/>
  <c r="M5017" i="12"/>
  <c r="M745" i="12"/>
  <c r="M3142" i="12"/>
  <c r="M2798" i="12"/>
  <c r="M1306" i="12"/>
  <c r="M2209" i="12"/>
  <c r="M1419" i="12"/>
  <c r="M3453" i="12"/>
  <c r="M3822" i="12"/>
  <c r="M302" i="12"/>
  <c r="M870" i="12"/>
  <c r="M5396" i="12"/>
  <c r="M2875" i="12"/>
  <c r="M4969" i="12"/>
  <c r="M3671" i="12"/>
  <c r="M3373" i="12"/>
  <c r="M353" i="12"/>
  <c r="M2211" i="12"/>
  <c r="M2217" i="12"/>
  <c r="M2225" i="12"/>
  <c r="Q40" i="24"/>
  <c r="Q101" i="24"/>
  <c r="Q163" i="24"/>
  <c r="Q227" i="24"/>
  <c r="Q288" i="24"/>
  <c r="M2314" i="12"/>
  <c r="Q136" i="24"/>
  <c r="Q303" i="24"/>
  <c r="M2264" i="12"/>
  <c r="M351" i="12"/>
  <c r="M2213" i="12"/>
  <c r="M3274" i="12"/>
  <c r="M336" i="12"/>
  <c r="M2238" i="12"/>
  <c r="M2245" i="12"/>
  <c r="M2251" i="12"/>
  <c r="M2261" i="12"/>
  <c r="M2054" i="12"/>
  <c r="M2832" i="12"/>
  <c r="M3369" i="12"/>
  <c r="M393" i="12"/>
  <c r="M739" i="12"/>
  <c r="M4272" i="12"/>
  <c r="M4243" i="12"/>
  <c r="M2254" i="12"/>
  <c r="M2210" i="12"/>
  <c r="Q179" i="24"/>
  <c r="Q304" i="24"/>
  <c r="M2317" i="12"/>
  <c r="M1952" i="12"/>
  <c r="M3316" i="12"/>
  <c r="M330" i="12"/>
  <c r="M2234" i="12"/>
  <c r="M1499" i="12"/>
  <c r="M2313" i="12"/>
  <c r="M2255" i="12"/>
  <c r="M746" i="12"/>
  <c r="M2829" i="12"/>
  <c r="M3370" i="12"/>
  <c r="M298" i="12"/>
  <c r="M3052" i="12"/>
  <c r="M3826" i="12"/>
  <c r="M2876" i="12"/>
  <c r="M4956" i="12"/>
  <c r="M1446" i="12"/>
  <c r="M5014" i="12"/>
  <c r="M3066" i="12"/>
  <c r="M3817" i="12"/>
  <c r="M3820" i="12"/>
  <c r="M2076" i="12"/>
  <c r="M1799" i="12"/>
  <c r="M3291" i="12"/>
  <c r="M304" i="12"/>
  <c r="Q120" i="24"/>
  <c r="M3998" i="12"/>
  <c r="M2258" i="12"/>
  <c r="M3823" i="12"/>
  <c r="M2266" i="12"/>
  <c r="M320" i="12"/>
  <c r="M3004" i="12"/>
  <c r="M2815" i="12"/>
  <c r="M791" i="12"/>
  <c r="M4528" i="12"/>
  <c r="Q180" i="24"/>
  <c r="Q307" i="24"/>
  <c r="M2318" i="12"/>
  <c r="M1965" i="12"/>
  <c r="M2703" i="12"/>
  <c r="M2226" i="12"/>
  <c r="M2235" i="12"/>
  <c r="M2239" i="12"/>
  <c r="M3287" i="12"/>
  <c r="M2262" i="12"/>
  <c r="M2346" i="12"/>
  <c r="M3372" i="12"/>
  <c r="M3819" i="12"/>
  <c r="M2284" i="12"/>
  <c r="M740" i="12"/>
  <c r="M2879" i="12"/>
  <c r="M1634" i="12"/>
  <c r="M1836" i="12"/>
  <c r="M3317" i="12"/>
  <c r="M3318" i="12"/>
  <c r="M2240" i="12"/>
  <c r="M2246" i="12"/>
  <c r="M3279" i="12"/>
  <c r="M3289" i="12"/>
  <c r="M2724" i="12"/>
  <c r="M1359" i="12"/>
  <c r="M3827" i="12"/>
  <c r="M2882" i="12"/>
  <c r="M3514" i="12"/>
  <c r="M2884" i="12"/>
  <c r="Q243" i="24"/>
  <c r="M2078" i="12"/>
  <c r="M1636" i="12"/>
  <c r="M313" i="12"/>
  <c r="M1795" i="12"/>
  <c r="Q119" i="24"/>
  <c r="M1307" i="12"/>
  <c r="M327" i="12"/>
  <c r="M3127" i="12"/>
  <c r="M2044" i="12"/>
  <c r="M347" i="12"/>
  <c r="M2221" i="12"/>
  <c r="M3286" i="12"/>
  <c r="M315" i="12"/>
  <c r="Q302" i="24"/>
  <c r="Q53" i="24"/>
  <c r="Q182" i="24"/>
  <c r="Q319" i="24"/>
  <c r="M2319" i="12"/>
  <c r="M614" i="12"/>
  <c r="M1800" i="12"/>
  <c r="M4007" i="12"/>
  <c r="M1283" i="12"/>
  <c r="M5341" i="12"/>
  <c r="M2243" i="12"/>
  <c r="M1303" i="12"/>
  <c r="M2045" i="12"/>
  <c r="M3866" i="12"/>
  <c r="Q55" i="24"/>
  <c r="Q184" i="24"/>
  <c r="M2323" i="12"/>
  <c r="M612" i="12"/>
  <c r="M4975" i="12"/>
  <c r="M322" i="12"/>
  <c r="M2227" i="12"/>
  <c r="M2236" i="12"/>
  <c r="M2241" i="12"/>
  <c r="M3280" i="12"/>
  <c r="M1955" i="12"/>
  <c r="M2791" i="12"/>
  <c r="M1437" i="12"/>
  <c r="M4147" i="12"/>
  <c r="M3828" i="12"/>
  <c r="M871" i="12"/>
  <c r="M1818" i="12"/>
  <c r="M2883" i="12"/>
  <c r="M3985" i="12"/>
  <c r="M607" i="12"/>
  <c r="M5338" i="12"/>
  <c r="M2057" i="12"/>
  <c r="M306" i="12"/>
  <c r="Q59" i="24"/>
  <c r="Q197" i="24"/>
  <c r="M2324" i="12"/>
  <c r="M1811" i="12"/>
  <c r="M1812" i="12"/>
  <c r="M1807" i="12"/>
  <c r="M324" i="12"/>
  <c r="M332" i="12"/>
  <c r="M3111" i="12"/>
  <c r="M3135" i="12"/>
  <c r="M3281" i="12"/>
  <c r="M340" i="12"/>
  <c r="M3292" i="12"/>
  <c r="M1976" i="12"/>
  <c r="M309" i="12"/>
  <c r="M1793" i="12"/>
  <c r="M3497" i="12"/>
  <c r="M4306" i="12"/>
  <c r="M1304" i="12"/>
  <c r="M2886" i="12"/>
  <c r="M3420" i="12"/>
  <c r="M299" i="12"/>
  <c r="M2376" i="12"/>
  <c r="M3136" i="12"/>
  <c r="M1447" i="12"/>
  <c r="M334" i="12"/>
  <c r="M3134" i="12"/>
  <c r="M3290" i="12"/>
  <c r="M2386" i="12"/>
  <c r="M4271" i="12"/>
  <c r="M4750" i="12"/>
  <c r="Q115" i="24"/>
  <c r="M345" i="12"/>
  <c r="M1450" i="12"/>
  <c r="M4437" i="12"/>
  <c r="M3011" i="12"/>
  <c r="M2810" i="12"/>
  <c r="M454" i="12"/>
  <c r="Q259" i="24"/>
  <c r="M2074" i="12"/>
  <c r="M319" i="12"/>
  <c r="M1804" i="12"/>
  <c r="Q123" i="24"/>
  <c r="M742" i="12"/>
  <c r="M2259" i="12"/>
  <c r="M3825" i="12"/>
  <c r="Q62" i="24"/>
  <c r="Q240" i="24"/>
  <c r="D335" i="24"/>
  <c r="M2328" i="12"/>
  <c r="M1809" i="12"/>
  <c r="M3374" i="12"/>
  <c r="M326" i="12"/>
  <c r="M2228" i="12"/>
  <c r="M2797" i="12"/>
  <c r="M2395" i="12"/>
  <c r="M339" i="12"/>
  <c r="M341" i="12"/>
  <c r="M2681" i="12"/>
  <c r="M310" i="12"/>
  <c r="M1794" i="12"/>
  <c r="M2877" i="12"/>
  <c r="M2219" i="12"/>
  <c r="M2237" i="12"/>
  <c r="M2253" i="12"/>
  <c r="M1208" i="12"/>
  <c r="M311" i="12"/>
  <c r="M303" i="12"/>
  <c r="Q245" i="24"/>
  <c r="M318" i="12"/>
  <c r="M2249" i="12"/>
  <c r="M2702" i="12"/>
  <c r="M1948" i="12"/>
  <c r="M335" i="12"/>
  <c r="M5019" i="12"/>
  <c r="M305" i="12"/>
  <c r="M3367" i="12"/>
  <c r="M2285" i="12"/>
  <c r="M349" i="12"/>
  <c r="M3273" i="12"/>
  <c r="M1954" i="12"/>
  <c r="M316" i="12"/>
  <c r="M2377" i="12"/>
  <c r="Q75" i="24"/>
  <c r="Q242" i="24"/>
  <c r="M2080" i="12"/>
  <c r="M1808" i="12"/>
  <c r="M3053" i="12"/>
  <c r="M300" i="12"/>
  <c r="M2902" i="12"/>
  <c r="M2250" i="12"/>
  <c r="M2451" i="12"/>
  <c r="M2528" i="12"/>
  <c r="E2451" i="12"/>
  <c r="G2528" i="12"/>
  <c r="F2451" i="12"/>
  <c r="E2528" i="12"/>
  <c r="G2451" i="12"/>
  <c r="Q2451" i="12"/>
  <c r="R2451" i="12"/>
  <c r="F2528" i="12"/>
  <c r="R2528" i="12"/>
  <c r="Q2528" i="12"/>
  <c r="E2614" i="12"/>
  <c r="G2527" i="12"/>
  <c r="Q2450" i="12"/>
  <c r="E2585" i="12"/>
  <c r="G2993" i="12"/>
  <c r="E1497" i="12"/>
  <c r="E1583" i="12"/>
  <c r="G2614" i="12"/>
  <c r="E2450" i="12"/>
  <c r="G2585" i="12"/>
  <c r="G1497" i="12"/>
  <c r="G1583" i="12"/>
  <c r="F2993" i="12"/>
  <c r="F2614" i="12"/>
  <c r="Q2527" i="12"/>
  <c r="R2450" i="12"/>
  <c r="F2585" i="12"/>
  <c r="Q2993" i="12"/>
  <c r="F1583" i="12"/>
  <c r="R2527" i="12"/>
  <c r="R2993" i="12"/>
  <c r="R1583" i="12"/>
  <c r="R2614" i="12"/>
  <c r="R2585" i="12"/>
  <c r="Q1583" i="12"/>
  <c r="R1497" i="12"/>
  <c r="F2527" i="12"/>
  <c r="G2450" i="12"/>
  <c r="Q2614" i="12"/>
  <c r="F1497" i="12"/>
  <c r="Q2585" i="12"/>
  <c r="E2993" i="12"/>
  <c r="E2527" i="12"/>
  <c r="F2450" i="12"/>
  <c r="Q1497" i="12"/>
  <c r="M602" i="12"/>
  <c r="M3033" i="12"/>
  <c r="M251" i="12"/>
  <c r="M4265" i="12"/>
  <c r="M1342" i="12"/>
  <c r="M1898" i="12"/>
  <c r="M85" i="12"/>
  <c r="M257" i="12"/>
  <c r="M3040" i="12"/>
  <c r="M2585" i="12"/>
  <c r="M825" i="12"/>
  <c r="M3220" i="12"/>
  <c r="M1759" i="12"/>
  <c r="M4270" i="12"/>
  <c r="M3662" i="12"/>
  <c r="M3772" i="12"/>
  <c r="M1916" i="12"/>
  <c r="M2697" i="12"/>
  <c r="M1583" i="12"/>
  <c r="M3689" i="12"/>
  <c r="M1343" i="12"/>
  <c r="M1354" i="12"/>
  <c r="M1917" i="12"/>
  <c r="M2698" i="12"/>
  <c r="M92" i="12"/>
  <c r="M3051" i="12"/>
  <c r="M2450" i="12"/>
  <c r="M3156" i="12"/>
  <c r="M3233" i="12"/>
  <c r="M1665" i="12"/>
  <c r="M1770" i="12"/>
  <c r="M4361" i="12"/>
  <c r="M3691" i="12"/>
  <c r="M3784" i="12"/>
  <c r="M2714" i="12"/>
  <c r="M2152" i="12"/>
  <c r="M594" i="12"/>
  <c r="M3240" i="12"/>
  <c r="M1666" i="12"/>
  <c r="M2649" i="12"/>
  <c r="M3705" i="12"/>
  <c r="M2723" i="12"/>
  <c r="M729" i="12"/>
  <c r="M3801" i="12"/>
  <c r="M2614" i="12"/>
  <c r="M3763" i="12"/>
  <c r="M88" i="12"/>
  <c r="M3226" i="12"/>
  <c r="M4987" i="12"/>
  <c r="M1355" i="12"/>
  <c r="M1918" i="12"/>
  <c r="M96" i="12"/>
  <c r="M3162" i="12"/>
  <c r="M3790" i="12"/>
  <c r="M3050" i="12"/>
  <c r="M1356" i="12"/>
  <c r="M1919" i="12"/>
  <c r="M99" i="12"/>
  <c r="M4232" i="12"/>
  <c r="M2173" i="12"/>
  <c r="M596" i="12"/>
  <c r="M3168" i="12"/>
  <c r="M3246" i="12"/>
  <c r="M1667" i="12"/>
  <c r="M2650" i="12"/>
  <c r="M3720" i="12"/>
  <c r="M3796" i="12"/>
  <c r="M1927" i="12"/>
  <c r="M41" i="12"/>
  <c r="M180" i="12"/>
  <c r="M448" i="12"/>
  <c r="M2187" i="12"/>
  <c r="M3174" i="12"/>
  <c r="M1668" i="12"/>
  <c r="M3726" i="12"/>
  <c r="M1758" i="12"/>
  <c r="M4360" i="12"/>
  <c r="M4239" i="12"/>
  <c r="M3253" i="12"/>
  <c r="M3333" i="12"/>
  <c r="M4115" i="12"/>
  <c r="M1928" i="12"/>
  <c r="M370" i="12"/>
  <c r="M44" i="12"/>
  <c r="M189" i="12"/>
  <c r="M453" i="12"/>
  <c r="M2192" i="12"/>
  <c r="M730" i="12"/>
  <c r="M3183" i="12"/>
  <c r="M3259" i="12"/>
  <c r="M1693" i="12"/>
  <c r="M3337" i="12"/>
  <c r="M3733" i="12"/>
  <c r="M3814" i="12"/>
  <c r="M79" i="12"/>
  <c r="M4206" i="12"/>
  <c r="M3757" i="12"/>
  <c r="M82" i="12"/>
  <c r="M824" i="12"/>
  <c r="M3778" i="12"/>
  <c r="M3100" i="12"/>
  <c r="M1935" i="12"/>
  <c r="M378" i="12"/>
  <c r="M47" i="12"/>
  <c r="M219" i="12"/>
  <c r="M4667" i="12"/>
  <c r="M3444" i="12"/>
  <c r="M2199" i="12"/>
  <c r="M735" i="12"/>
  <c r="M3190" i="12"/>
  <c r="M3265" i="12"/>
  <c r="M1694" i="12"/>
  <c r="M2355" i="12"/>
  <c r="M3343" i="12"/>
  <c r="M3739" i="12"/>
  <c r="M2628" i="12"/>
  <c r="M3208" i="12"/>
  <c r="M1885" i="12"/>
  <c r="M3039" i="12"/>
  <c r="M1497" i="12"/>
  <c r="M3104" i="12"/>
  <c r="M1936" i="12"/>
  <c r="M55" i="12"/>
  <c r="M233" i="12"/>
  <c r="M4122" i="12"/>
  <c r="M3451" i="12"/>
  <c r="M2207" i="12"/>
  <c r="M3196" i="12"/>
  <c r="M1744" i="12"/>
  <c r="M2364" i="12"/>
  <c r="M3354" i="12"/>
  <c r="M3745" i="12"/>
  <c r="M245" i="12"/>
  <c r="M4256" i="12"/>
  <c r="M2629" i="12"/>
  <c r="M4213" i="12"/>
  <c r="M3214" i="12"/>
  <c r="M1769" i="12"/>
  <c r="M3109" i="12"/>
  <c r="M1945" i="12"/>
  <c r="M75" i="12"/>
  <c r="M239" i="12"/>
  <c r="M4205" i="12"/>
  <c r="M3032" i="12"/>
  <c r="M2527" i="12"/>
  <c r="M3202" i="12"/>
  <c r="M1745" i="12"/>
  <c r="M2372" i="12"/>
  <c r="M3361" i="12"/>
  <c r="M3751" i="12"/>
  <c r="M869" i="12"/>
  <c r="M2993" i="12"/>
  <c r="M1757" i="12"/>
  <c r="M1651" i="12"/>
  <c r="M3838" i="12"/>
  <c r="M285" i="12"/>
  <c r="M1072" i="12"/>
  <c r="M1401" i="12"/>
  <c r="M2279" i="12"/>
  <c r="M3271" i="12"/>
  <c r="M4011" i="12"/>
  <c r="M4204" i="12"/>
  <c r="M272" i="12"/>
  <c r="M867" i="12"/>
  <c r="M1897" i="12"/>
  <c r="M3048" i="12"/>
  <c r="M3744" i="12"/>
  <c r="M4114" i="12"/>
  <c r="M244" i="12"/>
  <c r="M1934" i="12"/>
  <c r="M3167" i="12"/>
  <c r="M3245" i="12"/>
  <c r="M2185" i="12"/>
  <c r="M293" i="12"/>
  <c r="M1091" i="12"/>
  <c r="M1412" i="12"/>
  <c r="M2281" i="12"/>
  <c r="M3353" i="12"/>
  <c r="M4018" i="12"/>
  <c r="M4212" i="12"/>
  <c r="M277" i="12"/>
  <c r="M1352" i="12"/>
  <c r="M1915" i="12"/>
  <c r="M3443" i="12"/>
  <c r="M3750" i="12"/>
  <c r="M4154" i="12"/>
  <c r="M250" i="12"/>
  <c r="M2172" i="12"/>
  <c r="M3173" i="12"/>
  <c r="M3252" i="12"/>
  <c r="M2190" i="12"/>
  <c r="M392" i="12"/>
  <c r="M1095" i="12"/>
  <c r="M1418" i="12"/>
  <c r="M2283" i="12"/>
  <c r="M3358" i="12"/>
  <c r="M4081" i="12"/>
  <c r="M4264" i="12"/>
  <c r="M284" i="12"/>
  <c r="M1427" i="12"/>
  <c r="M1943" i="12"/>
  <c r="M3450" i="12"/>
  <c r="M3756" i="12"/>
  <c r="M4161" i="12"/>
  <c r="M256" i="12"/>
  <c r="M2186" i="12"/>
  <c r="M3182" i="12"/>
  <c r="M3258" i="12"/>
  <c r="M1913" i="12"/>
  <c r="M395" i="12"/>
  <c r="M1195" i="12"/>
  <c r="M1435" i="12"/>
  <c r="M2363" i="12"/>
  <c r="M3386" i="12"/>
  <c r="M4086" i="12"/>
  <c r="M4276" i="12"/>
  <c r="M292" i="12"/>
  <c r="M1434" i="12"/>
  <c r="M2011" i="12"/>
  <c r="M3502" i="12"/>
  <c r="M3762" i="12"/>
  <c r="M4231" i="12"/>
  <c r="M2191" i="12"/>
  <c r="M3189" i="12"/>
  <c r="M3264" i="12"/>
  <c r="M1925" i="12"/>
  <c r="M717" i="12"/>
  <c r="M1234" i="12"/>
  <c r="M1475" i="12"/>
  <c r="M2401" i="12"/>
  <c r="M3395" i="12"/>
  <c r="M4126" i="12"/>
  <c r="M4282" i="12"/>
  <c r="M369" i="12"/>
  <c r="M1445" i="12"/>
  <c r="M2151" i="12"/>
  <c r="M3507" i="12"/>
  <c r="M3771" i="12"/>
  <c r="M4238" i="12"/>
  <c r="M605" i="12"/>
  <c r="M2198" i="12"/>
  <c r="M3195" i="12"/>
  <c r="M3385" i="12"/>
  <c r="M237" i="12"/>
  <c r="M4006" i="12"/>
  <c r="M1767" i="12"/>
  <c r="M1914" i="12"/>
  <c r="M728" i="12"/>
  <c r="M1278" i="12"/>
  <c r="M1620" i="12"/>
  <c r="M2426" i="12"/>
  <c r="M3403" i="12"/>
  <c r="M4128" i="12"/>
  <c r="M4305" i="12"/>
  <c r="M377" i="12"/>
  <c r="M1470" i="12"/>
  <c r="M2206" i="12"/>
  <c r="M3661" i="12"/>
  <c r="M3777" i="12"/>
  <c r="M4246" i="12"/>
  <c r="M726" i="12"/>
  <c r="M2627" i="12"/>
  <c r="M3201" i="12"/>
  <c r="M3394" i="12"/>
  <c r="M243" i="12"/>
  <c r="M1944" i="12"/>
  <c r="M4149" i="12"/>
  <c r="M4860" i="12"/>
  <c r="M3232" i="12"/>
  <c r="M783" i="12"/>
  <c r="M1294" i="12"/>
  <c r="M1624" i="12"/>
  <c r="M2852" i="12"/>
  <c r="M3496" i="12"/>
  <c r="M4134" i="12"/>
  <c r="M4722" i="12"/>
  <c r="M438" i="12"/>
  <c r="M1664" i="12"/>
  <c r="M2354" i="12"/>
  <c r="M3688" i="12"/>
  <c r="M3783" i="12"/>
  <c r="M4251" i="12"/>
  <c r="M866" i="12"/>
  <c r="M2648" i="12"/>
  <c r="M3207" i="12"/>
  <c r="M3402" i="12"/>
  <c r="M249" i="12"/>
  <c r="M1353" i="12"/>
  <c r="M179" i="12"/>
  <c r="M3732" i="12"/>
  <c r="M3155" i="12"/>
  <c r="M823" i="12"/>
  <c r="M1298" i="12"/>
  <c r="M1756" i="12"/>
  <c r="M2898" i="12"/>
  <c r="M3633" i="12"/>
  <c r="M4138" i="12"/>
  <c r="M4853" i="12"/>
  <c r="M442" i="12"/>
  <c r="M1692" i="12"/>
  <c r="M2362" i="12"/>
  <c r="M3704" i="12"/>
  <c r="M3789" i="12"/>
  <c r="M4255" i="12"/>
  <c r="M1293" i="12"/>
  <c r="M2696" i="12"/>
  <c r="M3213" i="12"/>
  <c r="M3687" i="12"/>
  <c r="M2961" i="12"/>
  <c r="M727" i="12"/>
  <c r="M3857" i="12"/>
  <c r="M868" i="12"/>
  <c r="M1302" i="12"/>
  <c r="M1768" i="12"/>
  <c r="M2917" i="12"/>
  <c r="M3813" i="12"/>
  <c r="M4143" i="12"/>
  <c r="M4861" i="12"/>
  <c r="M447" i="12"/>
  <c r="M1743" i="12"/>
  <c r="M2371" i="12"/>
  <c r="M3719" i="12"/>
  <c r="M3795" i="12"/>
  <c r="M4263" i="12"/>
  <c r="M1663" i="12"/>
  <c r="M3031" i="12"/>
  <c r="M3219" i="12"/>
  <c r="M4359" i="12"/>
  <c r="M981" i="12"/>
  <c r="M2960" i="12"/>
  <c r="M4755" i="12"/>
  <c r="M972" i="12"/>
  <c r="M1341" i="12"/>
  <c r="M1834" i="12"/>
  <c r="M2942" i="12"/>
  <c r="M3865" i="12"/>
  <c r="M4146" i="12"/>
  <c r="M54" i="12"/>
  <c r="M452" i="12"/>
  <c r="M1755" i="12"/>
  <c r="M2952" i="12"/>
  <c r="M3725" i="12"/>
  <c r="M3800" i="12"/>
  <c r="M4269" i="12"/>
  <c r="M1754" i="12"/>
  <c r="M3099" i="12"/>
  <c r="M3225" i="12"/>
  <c r="M4687" i="12"/>
  <c r="M998" i="12"/>
  <c r="M1397" i="12"/>
  <c r="M2012" i="12"/>
  <c r="M3049" i="12"/>
  <c r="M4009" i="12"/>
  <c r="M4162" i="12"/>
  <c r="M188" i="12"/>
  <c r="M734" i="12"/>
  <c r="M1884" i="12"/>
  <c r="M3038" i="12"/>
  <c r="M3738" i="12"/>
  <c r="M3864" i="12"/>
  <c r="M238" i="12"/>
  <c r="M1926" i="12"/>
  <c r="M3161" i="12"/>
  <c r="M3239" i="12"/>
  <c r="M2171" i="12"/>
  <c r="M83" i="12"/>
  <c r="M3332" i="12"/>
  <c r="M604" i="12"/>
  <c r="M1650" i="12"/>
  <c r="M40" i="12"/>
  <c r="M3342" i="12"/>
  <c r="M43" i="12"/>
  <c r="M1661" i="12"/>
  <c r="M3336" i="12"/>
  <c r="M76" i="12"/>
  <c r="M89" i="12"/>
  <c r="M97" i="12"/>
  <c r="M46" i="12"/>
  <c r="M220" i="12"/>
  <c r="M86" i="12"/>
  <c r="M216" i="12"/>
  <c r="M3384" i="12"/>
  <c r="M80" i="12"/>
  <c r="M3393" i="12"/>
  <c r="M93" i="12"/>
  <c r="M603" i="12"/>
  <c r="M1292" i="12"/>
  <c r="M1291" i="12"/>
  <c r="M3837" i="12"/>
  <c r="M593" i="12"/>
  <c r="M595" i="12"/>
  <c r="M3462" i="12"/>
  <c r="M391" i="12"/>
  <c r="M4753" i="12"/>
  <c r="M583" i="12"/>
  <c r="M725" i="12"/>
  <c r="M2625" i="12"/>
  <c r="M3686" i="12"/>
  <c r="M255" i="12"/>
  <c r="M2647" i="12"/>
  <c r="M4686" i="12"/>
  <c r="M1933" i="12"/>
  <c r="M3270" i="12"/>
  <c r="M4986" i="12"/>
  <c r="M3366" i="12"/>
  <c r="M3103" i="12"/>
  <c r="M3030" i="12"/>
  <c r="M4358" i="12"/>
  <c r="M4685" i="12"/>
  <c r="M1753" i="12"/>
  <c r="M4754" i="12"/>
  <c r="M584" i="12"/>
  <c r="M3365" i="12"/>
  <c r="M2626" i="12"/>
  <c r="M1662" i="12"/>
  <c r="M2197" i="12"/>
  <c r="M4666" i="12"/>
  <c r="M3401" i="12"/>
  <c r="M865" i="12"/>
  <c r="M3108" i="12"/>
  <c r="M2695" i="12"/>
  <c r="M3029" i="12"/>
  <c r="M3036" i="12"/>
  <c r="M589" i="12"/>
  <c r="M1994" i="12"/>
  <c r="M2010" i="12"/>
  <c r="M1032" i="12"/>
  <c r="M3910" i="12"/>
  <c r="M1707" i="12"/>
  <c r="M1847" i="12"/>
  <c r="M4834" i="12"/>
  <c r="M3105" i="12"/>
  <c r="M1444" i="12"/>
  <c r="M1774" i="12"/>
  <c r="M59" i="12"/>
  <c r="M4403" i="12"/>
  <c r="M3126" i="12"/>
  <c r="M1216" i="12"/>
  <c r="M827" i="12"/>
  <c r="M4730" i="12"/>
  <c r="M4559" i="12"/>
  <c r="M2676" i="12"/>
  <c r="M4299" i="12"/>
  <c r="M4507" i="12"/>
  <c r="M4556" i="12"/>
  <c r="M579" i="12"/>
  <c r="M4752" i="12"/>
  <c r="M3555" i="12"/>
  <c r="M834" i="12"/>
  <c r="M3634" i="12"/>
  <c r="M3141" i="12"/>
  <c r="M4859" i="12"/>
  <c r="M1449" i="12"/>
  <c r="M1443" i="12"/>
  <c r="M588" i="12"/>
  <c r="M586" i="12"/>
  <c r="M859" i="12"/>
  <c r="M4835" i="12"/>
  <c r="M2104" i="12"/>
  <c r="M982" i="12"/>
  <c r="M4508" i="12"/>
  <c r="M591" i="12"/>
  <c r="M601" i="12"/>
  <c r="M580" i="12"/>
  <c r="M590" i="12"/>
  <c r="M600" i="12"/>
  <c r="M592" i="12"/>
  <c r="M1659" i="12"/>
  <c r="M291" i="12"/>
  <c r="M2205" i="12"/>
  <c r="M3383" i="12"/>
  <c r="M3718" i="12"/>
  <c r="M3794" i="12"/>
  <c r="M4160" i="12"/>
  <c r="M4262" i="12"/>
  <c r="M3160" i="12"/>
  <c r="M3238" i="12"/>
  <c r="M4736" i="12"/>
  <c r="M1910" i="12"/>
  <c r="M3200" i="12"/>
  <c r="M1883" i="12"/>
  <c r="M4230" i="12"/>
  <c r="M187" i="12"/>
  <c r="M3632" i="12"/>
  <c r="M4993" i="12"/>
  <c r="M3685" i="12"/>
  <c r="M3224" i="12"/>
  <c r="M4254" i="12"/>
  <c r="M1690" i="12"/>
  <c r="M368" i="12"/>
  <c r="M2353" i="12"/>
  <c r="M3392" i="12"/>
  <c r="M3724" i="12"/>
  <c r="M3799" i="12"/>
  <c r="M4167" i="12"/>
  <c r="M4268" i="12"/>
  <c r="M3166" i="12"/>
  <c r="M3244" i="12"/>
  <c r="M3761" i="12"/>
  <c r="M3206" i="12"/>
  <c r="M1426" i="12"/>
  <c r="M4237" i="12"/>
  <c r="M822" i="12"/>
  <c r="M4121" i="12"/>
  <c r="M2150" i="12"/>
  <c r="M3231" i="12"/>
  <c r="M1741" i="12"/>
  <c r="M376" i="12"/>
  <c r="M1660" i="12"/>
  <c r="M2361" i="12"/>
  <c r="M3400" i="12"/>
  <c r="M3731" i="12"/>
  <c r="M3812" i="12"/>
  <c r="M4171" i="12"/>
  <c r="M4281" i="12"/>
  <c r="M3172" i="12"/>
  <c r="M3251" i="12"/>
  <c r="M3755" i="12"/>
  <c r="M1911" i="12"/>
  <c r="M3626" i="12"/>
  <c r="M4858" i="12"/>
  <c r="M724" i="12"/>
  <c r="M3770" i="12"/>
  <c r="M3212" i="12"/>
  <c r="M276" i="12"/>
  <c r="M1942" i="12"/>
  <c r="M864" i="12"/>
  <c r="M4153" i="12"/>
  <c r="M1751" i="12"/>
  <c r="M437" i="12"/>
  <c r="M1691" i="12"/>
  <c r="M2370" i="12"/>
  <c r="M3442" i="12"/>
  <c r="M3737" i="12"/>
  <c r="M3856" i="12"/>
  <c r="M3181" i="12"/>
  <c r="M3257" i="12"/>
  <c r="M3782" i="12"/>
  <c r="M283" i="12"/>
  <c r="M3788" i="12"/>
  <c r="M1349" i="12"/>
  <c r="M441" i="12"/>
  <c r="M1340" i="12"/>
  <c r="M1742" i="12"/>
  <c r="M3449" i="12"/>
  <c r="M3743" i="12"/>
  <c r="M3863" i="12"/>
  <c r="M4357" i="12"/>
  <c r="M3188" i="12"/>
  <c r="M3263" i="12"/>
  <c r="M4852" i="12"/>
  <c r="M2951" i="12"/>
  <c r="M1924" i="12"/>
  <c r="M1896" i="12"/>
  <c r="M4094" i="12"/>
  <c r="M3047" i="12"/>
  <c r="M5001" i="12"/>
  <c r="M3360" i="12"/>
  <c r="M3154" i="12"/>
  <c r="M1339" i="12"/>
  <c r="M446" i="12"/>
  <c r="M1351" i="12"/>
  <c r="M1752" i="12"/>
  <c r="M3749" i="12"/>
  <c r="M4203" i="12"/>
  <c r="M3194" i="12"/>
  <c r="M3703" i="12"/>
  <c r="M53" i="12"/>
  <c r="M451" i="12"/>
  <c r="M1411" i="12"/>
  <c r="M1766" i="12"/>
  <c r="M2646" i="12"/>
  <c r="M4211" i="12"/>
  <c r="M2959" i="12"/>
  <c r="M178" i="12"/>
  <c r="M1417" i="12"/>
  <c r="M271" i="12"/>
  <c r="M733" i="12"/>
  <c r="M1433" i="12"/>
  <c r="M1912" i="12"/>
  <c r="M3037" i="12"/>
  <c r="M3660" i="12"/>
  <c r="M3776" i="12"/>
  <c r="M4113" i="12"/>
  <c r="M4997" i="12"/>
  <c r="M3218" i="12"/>
  <c r="M585" i="12"/>
  <c r="M582" i="12"/>
  <c r="M2694" i="12"/>
  <c r="M3046" i="12"/>
  <c r="M4751" i="12"/>
  <c r="M2784" i="12"/>
  <c r="M821" i="12"/>
  <c r="M2624" i="12"/>
  <c r="M1233" i="12"/>
  <c r="M3098" i="12"/>
  <c r="M4202" i="12"/>
  <c r="M4684" i="12"/>
  <c r="M1350" i="12"/>
  <c r="M3631" i="12"/>
  <c r="M1932" i="12"/>
  <c r="M1765" i="12"/>
  <c r="M3187" i="12"/>
  <c r="M3237" i="12"/>
  <c r="M2189" i="12"/>
  <c r="M1882" i="12"/>
  <c r="M3736" i="12"/>
  <c r="M3775" i="12"/>
  <c r="M282" i="12"/>
  <c r="M1941" i="12"/>
  <c r="M863" i="12"/>
  <c r="M3250" i="12"/>
  <c r="M1658" i="12"/>
  <c r="M2149" i="12"/>
  <c r="M3702" i="12"/>
  <c r="M4229" i="12"/>
  <c r="M4253" i="12"/>
  <c r="M1740" i="12"/>
  <c r="M2360" i="12"/>
  <c r="M436" i="12"/>
  <c r="M723" i="12"/>
  <c r="M576" i="12"/>
  <c r="M3193" i="12"/>
  <c r="M3243" i="12"/>
  <c r="M1908" i="12"/>
  <c r="M52" i="12"/>
  <c r="M186" i="12"/>
  <c r="M1469" i="12"/>
  <c r="M1425" i="12"/>
  <c r="M3501" i="12"/>
  <c r="M2352" i="12"/>
  <c r="M275" i="12"/>
  <c r="M290" i="12"/>
  <c r="M3862" i="12"/>
  <c r="M732" i="12"/>
  <c r="M3199" i="12"/>
  <c r="M575" i="12"/>
  <c r="M3205" i="12"/>
  <c r="M3256" i="12"/>
  <c r="M1923" i="12"/>
  <c r="M1895" i="12"/>
  <c r="M270" i="12"/>
  <c r="M4245" i="12"/>
  <c r="M3748" i="12"/>
  <c r="M3781" i="12"/>
  <c r="M1432" i="12"/>
  <c r="M3506" i="12"/>
  <c r="M4261" i="12"/>
  <c r="M2369" i="12"/>
  <c r="M3441" i="12"/>
  <c r="M3754" i="12"/>
  <c r="M4236" i="12"/>
  <c r="M4267" i="12"/>
  <c r="M3165" i="12"/>
  <c r="M3153" i="12"/>
  <c r="M445" i="12"/>
  <c r="M3787" i="12"/>
  <c r="M4250" i="12"/>
  <c r="M3159" i="12"/>
  <c r="M3211" i="12"/>
  <c r="M3262" i="12"/>
  <c r="M236" i="12"/>
  <c r="M177" i="12"/>
  <c r="M1909" i="12"/>
  <c r="M1338" i="12"/>
  <c r="M4152" i="12"/>
  <c r="M2958" i="12"/>
  <c r="M3351" i="12"/>
  <c r="M3217" i="12"/>
  <c r="M242" i="12"/>
  <c r="M3684" i="12"/>
  <c r="M3035" i="12"/>
  <c r="M1348" i="12"/>
  <c r="M375" i="12"/>
  <c r="M3171" i="12"/>
  <c r="M3223" i="12"/>
  <c r="M2170" i="12"/>
  <c r="M248" i="12"/>
  <c r="M2204" i="12"/>
  <c r="M367" i="12"/>
  <c r="M3723" i="12"/>
  <c r="M3760" i="12"/>
  <c r="M4112" i="12"/>
  <c r="M450" i="12"/>
  <c r="M3448" i="12"/>
  <c r="M3798" i="12"/>
  <c r="M3180" i="12"/>
  <c r="M3230" i="12"/>
  <c r="M2184" i="12"/>
  <c r="M3659" i="12"/>
  <c r="M1689" i="12"/>
  <c r="M3855" i="12"/>
  <c r="M3730" i="12"/>
  <c r="M3769" i="12"/>
  <c r="M3793" i="12"/>
  <c r="M440" i="12"/>
  <c r="M3045" i="12"/>
  <c r="M1764" i="12"/>
  <c r="M2950" i="12"/>
  <c r="M3742" i="12"/>
  <c r="M1750" i="12"/>
  <c r="M3717" i="12"/>
  <c r="M4159" i="12"/>
  <c r="M4436" i="12"/>
  <c r="M1605" i="12"/>
  <c r="M577" i="12"/>
  <c r="M3097" i="12"/>
  <c r="M1442" i="12"/>
  <c r="M2498" i="12"/>
  <c r="M3028" i="12"/>
  <c r="M2623" i="12"/>
  <c r="M2003" i="12"/>
  <c r="M2196" i="12"/>
  <c r="M1931" i="12"/>
  <c r="M1966" i="12"/>
  <c r="M1453" i="12"/>
  <c r="M3328" i="12"/>
  <c r="M3139" i="12"/>
  <c r="M4819" i="12"/>
  <c r="M549" i="12"/>
  <c r="M2092" i="12"/>
  <c r="M984" i="12"/>
  <c r="M3816" i="12"/>
  <c r="M417" i="12"/>
  <c r="M1833" i="12"/>
  <c r="M3583" i="12"/>
  <c r="M1015" i="12"/>
  <c r="M833" i="12"/>
  <c r="M1024" i="12"/>
  <c r="M830" i="12"/>
  <c r="M1782" i="12"/>
  <c r="M3554" i="12"/>
  <c r="M1946" i="12"/>
  <c r="M1282" i="12"/>
  <c r="M4726" i="12"/>
  <c r="M571" i="12"/>
  <c r="M2427" i="12"/>
  <c r="M4732" i="12"/>
  <c r="M569" i="12"/>
  <c r="M4424" i="12"/>
  <c r="M254" i="12"/>
  <c r="M2374" i="12"/>
  <c r="M1964" i="12"/>
  <c r="M4388" i="12"/>
  <c r="M3076" i="12"/>
  <c r="M4632" i="12"/>
  <c r="M573" i="12"/>
  <c r="M3852" i="12"/>
  <c r="M737" i="12"/>
  <c r="M1438" i="12"/>
  <c r="M4412" i="12"/>
  <c r="M3323" i="12"/>
  <c r="M4216" i="12"/>
  <c r="M1616" i="12"/>
  <c r="M2674" i="12"/>
  <c r="M1390" i="12"/>
  <c r="M781" i="12"/>
  <c r="M841" i="12"/>
  <c r="M2851" i="12"/>
  <c r="M1237" i="12"/>
  <c r="M3989" i="12"/>
  <c r="M4548" i="12"/>
  <c r="M3597" i="12"/>
  <c r="M4288" i="12"/>
  <c r="M58" i="12"/>
  <c r="M4924" i="12"/>
  <c r="M3412" i="12"/>
  <c r="M4910" i="12"/>
  <c r="M4144" i="12"/>
  <c r="M3850" i="12"/>
  <c r="M2862" i="12"/>
  <c r="M4989" i="12"/>
  <c r="M5002" i="12"/>
  <c r="M500" i="12"/>
  <c r="M2824" i="12"/>
  <c r="M3352" i="12"/>
  <c r="M578" i="12"/>
  <c r="M3140" i="12"/>
  <c r="M56" i="12"/>
  <c r="M570" i="12"/>
  <c r="M567" i="12"/>
  <c r="M2838" i="12"/>
  <c r="M3912" i="12"/>
  <c r="M1439" i="12"/>
  <c r="M568" i="12"/>
  <c r="M3636" i="12"/>
  <c r="M2373" i="12"/>
  <c r="M1586" i="12"/>
  <c r="M736" i="12"/>
  <c r="M829" i="12"/>
  <c r="M1358" i="12"/>
  <c r="M574" i="12"/>
  <c r="M718" i="12"/>
  <c r="M4438" i="12"/>
  <c r="M1389" i="12"/>
  <c r="M4217" i="12"/>
  <c r="M499" i="12"/>
  <c r="M4176" i="12"/>
  <c r="M2675" i="12"/>
  <c r="M4733" i="12"/>
  <c r="M1967" i="12"/>
  <c r="M3327" i="12"/>
  <c r="M3077" i="12"/>
  <c r="M4089" i="12"/>
  <c r="M1947" i="12"/>
  <c r="M780" i="12"/>
  <c r="M1835" i="12"/>
  <c r="M2089" i="12"/>
  <c r="M3815" i="12"/>
  <c r="M572" i="12"/>
  <c r="M1781" i="12"/>
  <c r="M1832" i="12"/>
  <c r="M3670" i="12"/>
  <c r="M3490" i="12"/>
  <c r="M558" i="12"/>
  <c r="M1012" i="12"/>
  <c r="M562" i="12"/>
  <c r="M467" i="12"/>
  <c r="M498" i="12"/>
  <c r="M462" i="12"/>
  <c r="M1771" i="12"/>
  <c r="M1890" i="12"/>
  <c r="M294" i="12"/>
  <c r="M1448" i="12"/>
  <c r="M3489" i="12"/>
  <c r="M559" i="12"/>
  <c r="M4188" i="12"/>
  <c r="M4911" i="12"/>
  <c r="M1235" i="12"/>
  <c r="M1392" i="12"/>
  <c r="M505" i="12"/>
  <c r="M385" i="12"/>
  <c r="M4435" i="12"/>
  <c r="M1332" i="12"/>
  <c r="M548" i="12"/>
  <c r="M3408" i="12"/>
  <c r="M2850" i="12"/>
  <c r="M3486" i="12"/>
  <c r="M3072" i="12"/>
  <c r="M840" i="12"/>
  <c r="M4731" i="12"/>
  <c r="M383" i="12"/>
  <c r="M1615" i="12"/>
  <c r="M1313" i="12"/>
  <c r="M2823" i="12"/>
  <c r="E2992" i="12"/>
  <c r="F2584" i="12"/>
  <c r="G2449" i="12"/>
  <c r="R2992" i="12"/>
  <c r="G2526" i="12"/>
  <c r="E2448" i="12"/>
  <c r="F1581" i="12"/>
  <c r="Q2525" i="12"/>
  <c r="R2991" i="12"/>
  <c r="E2582" i="12"/>
  <c r="F2447" i="12"/>
  <c r="Q2990" i="12"/>
  <c r="R2582" i="12"/>
  <c r="E2613" i="12"/>
  <c r="F1496" i="12"/>
  <c r="G1582" i="12"/>
  <c r="R2613" i="12"/>
  <c r="Q2526" i="12"/>
  <c r="E1581" i="12"/>
  <c r="G2525" i="12"/>
  <c r="Q2991" i="12"/>
  <c r="R2612" i="12"/>
  <c r="E1494" i="12"/>
  <c r="F1580" i="12"/>
  <c r="Q2611" i="12"/>
  <c r="R1494" i="12"/>
  <c r="E2523" i="12"/>
  <c r="F2989" i="12"/>
  <c r="G2610" i="12"/>
  <c r="Q2581" i="12"/>
  <c r="R1493" i="12"/>
  <c r="E1578" i="12"/>
  <c r="G2609" i="12"/>
  <c r="Q1492" i="12"/>
  <c r="R1578" i="12"/>
  <c r="E2579" i="12"/>
  <c r="F2444" i="12"/>
  <c r="Q2987" i="12"/>
  <c r="R2579" i="12"/>
  <c r="R2521" i="12"/>
  <c r="F2607" i="12"/>
  <c r="G1490" i="12"/>
  <c r="Q1576" i="12"/>
  <c r="F2520" i="12"/>
  <c r="E1489" i="12"/>
  <c r="F2442" i="12"/>
  <c r="G1575" i="12"/>
  <c r="R2519" i="12"/>
  <c r="E2605" i="12"/>
  <c r="F1488" i="12"/>
  <c r="G1574" i="12"/>
  <c r="R2605" i="12"/>
  <c r="Q2518" i="12"/>
  <c r="F2984" i="12"/>
  <c r="G2575" i="12"/>
  <c r="Q2440" i="12"/>
  <c r="E2517" i="12"/>
  <c r="E2574" i="12"/>
  <c r="F1486" i="12"/>
  <c r="G2439" i="12"/>
  <c r="Q1572" i="12"/>
  <c r="E2982" i="12"/>
  <c r="F2573" i="12"/>
  <c r="G2438" i="12"/>
  <c r="R2982" i="12"/>
  <c r="G2515" i="12"/>
  <c r="E2437" i="12"/>
  <c r="F1570" i="12"/>
  <c r="Q2514" i="12"/>
  <c r="R2981" i="12"/>
  <c r="E2600" i="12"/>
  <c r="F2571" i="12"/>
  <c r="G1483" i="12"/>
  <c r="Q2436" i="12"/>
  <c r="R1569" i="12"/>
  <c r="F2512" i="12"/>
  <c r="G2979" i="12"/>
  <c r="Q2599" i="12"/>
  <c r="R2570" i="12"/>
  <c r="F1582" i="12"/>
  <c r="E2525" i="12"/>
  <c r="G2612" i="12"/>
  <c r="Q2583" i="12"/>
  <c r="E1580" i="12"/>
  <c r="Q1494" i="12"/>
  <c r="F2581" i="12"/>
  <c r="Q2446" i="12"/>
  <c r="G1492" i="12"/>
  <c r="E2444" i="12"/>
  <c r="Q2579" i="12"/>
  <c r="G1576" i="12"/>
  <c r="E1575" i="12"/>
  <c r="R2606" i="12"/>
  <c r="Q2605" i="12"/>
  <c r="F2575" i="12"/>
  <c r="R2984" i="12"/>
  <c r="Q2516" i="12"/>
  <c r="F2438" i="12"/>
  <c r="E2584" i="12"/>
  <c r="F2449" i="12"/>
  <c r="Q2992" i="12"/>
  <c r="R2584" i="12"/>
  <c r="R2526" i="12"/>
  <c r="F2525" i="12"/>
  <c r="G2991" i="12"/>
  <c r="Q2612" i="12"/>
  <c r="R2583" i="12"/>
  <c r="E2447" i="12"/>
  <c r="G2990" i="12"/>
  <c r="Q2582" i="12"/>
  <c r="R2447" i="12"/>
  <c r="E2989" i="12"/>
  <c r="F2610" i="12"/>
  <c r="G2581" i="12"/>
  <c r="Q1493" i="12"/>
  <c r="R2446" i="12"/>
  <c r="F2988" i="12"/>
  <c r="G2580" i="12"/>
  <c r="Q2445" i="12"/>
  <c r="E2522" i="12"/>
  <c r="E1491" i="12"/>
  <c r="F1577" i="12"/>
  <c r="Q2608" i="12"/>
  <c r="R1491" i="12"/>
  <c r="E2986" i="12"/>
  <c r="F2578" i="12"/>
  <c r="G2443" i="12"/>
  <c r="R2986" i="12"/>
  <c r="G2520" i="12"/>
  <c r="E2442" i="12"/>
  <c r="F1575" i="12"/>
  <c r="Q2519" i="12"/>
  <c r="E2576" i="12"/>
  <c r="F2441" i="12"/>
  <c r="Q2985" i="12"/>
  <c r="R2576" i="12"/>
  <c r="R2518" i="12"/>
  <c r="F2604" i="12"/>
  <c r="G1487" i="12"/>
  <c r="Q1573" i="12"/>
  <c r="F2517" i="12"/>
  <c r="E1486" i="12"/>
  <c r="F2439" i="12"/>
  <c r="G1572" i="12"/>
  <c r="R2516" i="12"/>
  <c r="E2602" i="12"/>
  <c r="F1485" i="12"/>
  <c r="G1571" i="12"/>
  <c r="R2602" i="12"/>
  <c r="Q2515" i="12"/>
  <c r="E1570" i="12"/>
  <c r="G2514" i="12"/>
  <c r="Q2981" i="12"/>
  <c r="R2601" i="12"/>
  <c r="E2571" i="12"/>
  <c r="F1483" i="12"/>
  <c r="G2436" i="12"/>
  <c r="Q1569" i="12"/>
  <c r="E2512" i="12"/>
  <c r="F2979" i="12"/>
  <c r="G2599" i="12"/>
  <c r="Q2570" i="12"/>
  <c r="R1482" i="12"/>
  <c r="Q2613" i="12"/>
  <c r="R1496" i="12"/>
  <c r="F2991" i="12"/>
  <c r="R1495" i="12"/>
  <c r="G2611" i="12"/>
  <c r="R1580" i="12"/>
  <c r="G1493" i="12"/>
  <c r="R1579" i="12"/>
  <c r="Q1578" i="12"/>
  <c r="G2987" i="12"/>
  <c r="E2607" i="12"/>
  <c r="F1490" i="12"/>
  <c r="Q2520" i="12"/>
  <c r="G2519" i="12"/>
  <c r="E1488" i="12"/>
  <c r="R1488" i="12"/>
  <c r="G2440" i="12"/>
  <c r="G2517" i="12"/>
  <c r="F1572" i="12"/>
  <c r="E1496" i="12"/>
  <c r="E2610" i="12"/>
  <c r="F2609" i="12"/>
  <c r="F2522" i="12"/>
  <c r="R2444" i="12"/>
  <c r="R2607" i="12"/>
  <c r="F1574" i="12"/>
  <c r="E2984" i="12"/>
  <c r="E2439" i="12"/>
  <c r="R2983" i="12"/>
  <c r="F2992" i="12"/>
  <c r="G2584" i="12"/>
  <c r="Q2449" i="12"/>
  <c r="E2526" i="12"/>
  <c r="E2583" i="12"/>
  <c r="F1495" i="12"/>
  <c r="G2448" i="12"/>
  <c r="Q1581" i="12"/>
  <c r="E2990" i="12"/>
  <c r="F2582" i="12"/>
  <c r="G2447" i="12"/>
  <c r="R2990" i="12"/>
  <c r="G2524" i="12"/>
  <c r="E2446" i="12"/>
  <c r="F1579" i="12"/>
  <c r="Q2523" i="12"/>
  <c r="R2989" i="12"/>
  <c r="E2580" i="12"/>
  <c r="F2445" i="12"/>
  <c r="Q2988" i="12"/>
  <c r="R2580" i="12"/>
  <c r="R2522" i="12"/>
  <c r="F2608" i="12"/>
  <c r="G1491" i="12"/>
  <c r="Q1577" i="12"/>
  <c r="F2521" i="12"/>
  <c r="E2443" i="12"/>
  <c r="G2986" i="12"/>
  <c r="Q2578" i="12"/>
  <c r="R2443" i="12"/>
  <c r="F2606" i="12"/>
  <c r="G2577" i="12"/>
  <c r="Q1489" i="12"/>
  <c r="R2442" i="12"/>
  <c r="F2985" i="12"/>
  <c r="G2576" i="12"/>
  <c r="Q2441" i="12"/>
  <c r="E2518" i="12"/>
  <c r="E1487" i="12"/>
  <c r="F1573" i="12"/>
  <c r="Q2604" i="12"/>
  <c r="R1487" i="12"/>
  <c r="E2516" i="12"/>
  <c r="F2983" i="12"/>
  <c r="G2603" i="12"/>
  <c r="Q2574" i="12"/>
  <c r="R1486" i="12"/>
  <c r="E1571" i="12"/>
  <c r="G2602" i="12"/>
  <c r="Q1485" i="12"/>
  <c r="R1571" i="12"/>
  <c r="E2601" i="12"/>
  <c r="F2572" i="12"/>
  <c r="G1484" i="12"/>
  <c r="Q2437" i="12"/>
  <c r="R1570" i="12"/>
  <c r="F2513" i="12"/>
  <c r="G2980" i="12"/>
  <c r="Q2600" i="12"/>
  <c r="R2571" i="12"/>
  <c r="E1482" i="12"/>
  <c r="F2435" i="12"/>
  <c r="G1568" i="12"/>
  <c r="R2512" i="12"/>
  <c r="F2613" i="12"/>
  <c r="G1496" i="12"/>
  <c r="Q1582" i="12"/>
  <c r="F2526" i="12"/>
  <c r="E1495" i="12"/>
  <c r="F2448" i="12"/>
  <c r="G1581" i="12"/>
  <c r="R2525" i="12"/>
  <c r="E2611" i="12"/>
  <c r="F1494" i="12"/>
  <c r="G1580" i="12"/>
  <c r="R2611" i="12"/>
  <c r="Q2524" i="12"/>
  <c r="E1579" i="12"/>
  <c r="G2523" i="12"/>
  <c r="Q2989" i="12"/>
  <c r="R2610" i="12"/>
  <c r="E1492" i="12"/>
  <c r="F1578" i="12"/>
  <c r="Q2609" i="12"/>
  <c r="E2449" i="12"/>
  <c r="E2991" i="12"/>
  <c r="R2448" i="12"/>
  <c r="E2524" i="12"/>
  <c r="G2989" i="12"/>
  <c r="E2609" i="12"/>
  <c r="R2988" i="12"/>
  <c r="E1577" i="12"/>
  <c r="Q1491" i="12"/>
  <c r="E2578" i="12"/>
  <c r="Q2986" i="12"/>
  <c r="R2520" i="12"/>
  <c r="R2577" i="12"/>
  <c r="G2985" i="12"/>
  <c r="R2441" i="12"/>
  <c r="F1487" i="12"/>
  <c r="R2604" i="12"/>
  <c r="E1572" i="12"/>
  <c r="Q2983" i="12"/>
  <c r="E2573" i="12"/>
  <c r="G1485" i="12"/>
  <c r="R2438" i="12"/>
  <c r="F2514" i="12"/>
  <c r="G2437" i="12"/>
  <c r="R1484" i="12"/>
  <c r="F2600" i="12"/>
  <c r="Q2980" i="12"/>
  <c r="E2979" i="12"/>
  <c r="F1568" i="12"/>
  <c r="Q2435" i="12"/>
  <c r="E1493" i="12"/>
  <c r="G2522" i="12"/>
  <c r="R2578" i="12"/>
  <c r="E2604" i="12"/>
  <c r="R2603" i="12"/>
  <c r="F2437" i="12"/>
  <c r="R2980" i="12"/>
  <c r="G1495" i="12"/>
  <c r="F2523" i="12"/>
  <c r="Q2522" i="12"/>
  <c r="R1490" i="12"/>
  <c r="E1574" i="12"/>
  <c r="Q2984" i="12"/>
  <c r="R2574" i="12"/>
  <c r="E2981" i="12"/>
  <c r="E2436" i="12"/>
  <c r="F2599" i="12"/>
  <c r="E1582" i="12"/>
  <c r="E2612" i="12"/>
  <c r="R1581" i="12"/>
  <c r="F2524" i="12"/>
  <c r="G2446" i="12"/>
  <c r="E2445" i="12"/>
  <c r="R2609" i="12"/>
  <c r="F2987" i="12"/>
  <c r="Q2444" i="12"/>
  <c r="E1490" i="12"/>
  <c r="Q2607" i="12"/>
  <c r="E2519" i="12"/>
  <c r="G2606" i="12"/>
  <c r="R1489" i="12"/>
  <c r="G2605" i="12"/>
  <c r="R1574" i="12"/>
  <c r="F2440" i="12"/>
  <c r="R2575" i="12"/>
  <c r="F2516" i="12"/>
  <c r="Q2603" i="12"/>
  <c r="E1485" i="12"/>
  <c r="Q2982" i="12"/>
  <c r="E2515" i="12"/>
  <c r="F2981" i="12"/>
  <c r="G1570" i="12"/>
  <c r="R2437" i="12"/>
  <c r="F2436" i="12"/>
  <c r="Q2571" i="12"/>
  <c r="E2599" i="12"/>
  <c r="G2512" i="12"/>
  <c r="Q1568" i="12"/>
  <c r="Q2584" i="12"/>
  <c r="G2988" i="12"/>
  <c r="R1577" i="12"/>
  <c r="F2519" i="12"/>
  <c r="Q2576" i="12"/>
  <c r="G2516" i="12"/>
  <c r="E2514" i="12"/>
  <c r="E1483" i="12"/>
  <c r="E1568" i="12"/>
  <c r="Q1496" i="12"/>
  <c r="R2523" i="12"/>
  <c r="G2579" i="12"/>
  <c r="F1576" i="12"/>
  <c r="Q2577" i="12"/>
  <c r="E2575" i="12"/>
  <c r="G2983" i="12"/>
  <c r="Q1571" i="12"/>
  <c r="Q1570" i="12"/>
  <c r="R2600" i="12"/>
  <c r="R1568" i="12"/>
  <c r="E1484" i="12"/>
  <c r="G2572" i="12"/>
  <c r="Q2513" i="12"/>
  <c r="Q1482" i="12"/>
  <c r="G2992" i="12"/>
  <c r="F2612" i="12"/>
  <c r="F2990" i="12"/>
  <c r="R2524" i="12"/>
  <c r="G1579" i="12"/>
  <c r="F2580" i="12"/>
  <c r="R1492" i="12"/>
  <c r="F2579" i="12"/>
  <c r="R2987" i="12"/>
  <c r="E1576" i="12"/>
  <c r="Q1490" i="12"/>
  <c r="E2606" i="12"/>
  <c r="G1489" i="12"/>
  <c r="R1575" i="12"/>
  <c r="G1488" i="12"/>
  <c r="F2518" i="12"/>
  <c r="G2984" i="12"/>
  <c r="R2440" i="12"/>
  <c r="F2603" i="12"/>
  <c r="Q1486" i="12"/>
  <c r="E2438" i="12"/>
  <c r="Q2602" i="12"/>
  <c r="F2515" i="12"/>
  <c r="F2601" i="12"/>
  <c r="Q2601" i="12"/>
  <c r="E2513" i="12"/>
  <c r="F1569" i="12"/>
  <c r="Q1483" i="12"/>
  <c r="E2570" i="12"/>
  <c r="G2570" i="12"/>
  <c r="R2979" i="12"/>
  <c r="G2583" i="12"/>
  <c r="Q1579" i="12"/>
  <c r="F2443" i="12"/>
  <c r="E2441" i="12"/>
  <c r="Q2517" i="12"/>
  <c r="Q2438" i="12"/>
  <c r="G2600" i="12"/>
  <c r="R2435" i="12"/>
  <c r="G1494" i="12"/>
  <c r="G2445" i="12"/>
  <c r="E2521" i="12"/>
  <c r="Q1488" i="12"/>
  <c r="R2517" i="12"/>
  <c r="F1571" i="12"/>
  <c r="G2981" i="12"/>
  <c r="G2571" i="12"/>
  <c r="Q2512" i="12"/>
  <c r="R1485" i="12"/>
  <c r="F2980" i="12"/>
  <c r="R2436" i="12"/>
  <c r="G2613" i="12"/>
  <c r="F2583" i="12"/>
  <c r="F2611" i="12"/>
  <c r="E2581" i="12"/>
  <c r="Q2610" i="12"/>
  <c r="F1492" i="12"/>
  <c r="R2445" i="12"/>
  <c r="F1491" i="12"/>
  <c r="R2608" i="12"/>
  <c r="F2986" i="12"/>
  <c r="Q2443" i="12"/>
  <c r="E2577" i="12"/>
  <c r="G2442" i="12"/>
  <c r="E2985" i="12"/>
  <c r="G2441" i="12"/>
  <c r="G2518" i="12"/>
  <c r="G2604" i="12"/>
  <c r="R1573" i="12"/>
  <c r="F2574" i="12"/>
  <c r="Q2439" i="12"/>
  <c r="F2982" i="12"/>
  <c r="Q2573" i="12"/>
  <c r="R2515" i="12"/>
  <c r="F1484" i="12"/>
  <c r="Q2572" i="12"/>
  <c r="E2980" i="12"/>
  <c r="G2513" i="12"/>
  <c r="R2513" i="12"/>
  <c r="E2435" i="12"/>
  <c r="G1482" i="12"/>
  <c r="R2599" i="12"/>
  <c r="G2582" i="12"/>
  <c r="G2608" i="12"/>
  <c r="Q2606" i="12"/>
  <c r="G1573" i="12"/>
  <c r="F2602" i="12"/>
  <c r="Q1484" i="12"/>
  <c r="G2435" i="12"/>
  <c r="R2449" i="12"/>
  <c r="Q1495" i="12"/>
  <c r="Q2447" i="12"/>
  <c r="F1493" i="12"/>
  <c r="R2581" i="12"/>
  <c r="G1578" i="12"/>
  <c r="E2987" i="12"/>
  <c r="G2444" i="12"/>
  <c r="G2521" i="12"/>
  <c r="G2607" i="12"/>
  <c r="R1576" i="12"/>
  <c r="F2577" i="12"/>
  <c r="Q2442" i="12"/>
  <c r="F2605" i="12"/>
  <c r="Q1574" i="12"/>
  <c r="E2440" i="12"/>
  <c r="Q2575" i="12"/>
  <c r="E2983" i="12"/>
  <c r="G2574" i="12"/>
  <c r="R2439" i="12"/>
  <c r="G2982" i="12"/>
  <c r="R2573" i="12"/>
  <c r="E2572" i="12"/>
  <c r="G2601" i="12"/>
  <c r="R2514" i="12"/>
  <c r="E1569" i="12"/>
  <c r="G1569" i="12"/>
  <c r="R1483" i="12"/>
  <c r="F2570" i="12"/>
  <c r="Q2979" i="12"/>
  <c r="R1582" i="12"/>
  <c r="Q2448" i="12"/>
  <c r="Q1580" i="12"/>
  <c r="F2446" i="12"/>
  <c r="E2988" i="12"/>
  <c r="Q2580" i="12"/>
  <c r="E2608" i="12"/>
  <c r="G1577" i="12"/>
  <c r="Q2521" i="12"/>
  <c r="G2578" i="12"/>
  <c r="E2520" i="12"/>
  <c r="F1489" i="12"/>
  <c r="Q1575" i="12"/>
  <c r="F2576" i="12"/>
  <c r="R2985" i="12"/>
  <c r="E1573" i="12"/>
  <c r="Q1487" i="12"/>
  <c r="E2603" i="12"/>
  <c r="G1486" i="12"/>
  <c r="R1572" i="12"/>
  <c r="G2573" i="12"/>
  <c r="R2572" i="12"/>
  <c r="F1482" i="12"/>
  <c r="M1496" i="12"/>
  <c r="M2583" i="12"/>
  <c r="M2524" i="12"/>
  <c r="M1492" i="12"/>
  <c r="M1577" i="12"/>
  <c r="M2520" i="12"/>
  <c r="M1488" i="12"/>
  <c r="M1573" i="12"/>
  <c r="M2439" i="12"/>
  <c r="M2982" i="12"/>
  <c r="M2572" i="12"/>
  <c r="M2980" i="12"/>
  <c r="M2584" i="12"/>
  <c r="M2612" i="12"/>
  <c r="M1579" i="12"/>
  <c r="M2580" i="12"/>
  <c r="M2444" i="12"/>
  <c r="M1575" i="12"/>
  <c r="M2576" i="12"/>
  <c r="M2440" i="12"/>
  <c r="M1486" i="12"/>
  <c r="M2602" i="12"/>
  <c r="M1484" i="12"/>
  <c r="M2600" i="12"/>
  <c r="M2512" i="12"/>
  <c r="M2613" i="12"/>
  <c r="M2991" i="12"/>
  <c r="M1580" i="12"/>
  <c r="M2446" i="12"/>
  <c r="M2609" i="12"/>
  <c r="M1491" i="12"/>
  <c r="M1576" i="12"/>
  <c r="M2442" i="12"/>
  <c r="M2605" i="12"/>
  <c r="M1487" i="12"/>
  <c r="M2574" i="12"/>
  <c r="M2573" i="12"/>
  <c r="M2437" i="12"/>
  <c r="M2571" i="12"/>
  <c r="M2979" i="12"/>
  <c r="M2992" i="12"/>
  <c r="M2525" i="12"/>
  <c r="M2447" i="12"/>
  <c r="M1493" i="12"/>
  <c r="M2988" i="12"/>
  <c r="M2579" i="12"/>
  <c r="M2443" i="12"/>
  <c r="M1489" i="12"/>
  <c r="M2985" i="12"/>
  <c r="M2575" i="12"/>
  <c r="M2603" i="12"/>
  <c r="M1485" i="12"/>
  <c r="M1570" i="12"/>
  <c r="M1483" i="12"/>
  <c r="M2599" i="12"/>
  <c r="M2526" i="12"/>
  <c r="M1494" i="12"/>
  <c r="M2581" i="12"/>
  <c r="M2522" i="12"/>
  <c r="M2608" i="12"/>
  <c r="M1490" i="12"/>
  <c r="M2577" i="12"/>
  <c r="M2518" i="12"/>
  <c r="M2604" i="12"/>
  <c r="M2983" i="12"/>
  <c r="M2438" i="12"/>
  <c r="M2436" i="12"/>
  <c r="M2570" i="12"/>
  <c r="M2523" i="12"/>
  <c r="M2519" i="12"/>
  <c r="M2601" i="12"/>
  <c r="M1568" i="12"/>
  <c r="M1581" i="12"/>
  <c r="M2582" i="12"/>
  <c r="M2610" i="12"/>
  <c r="M2987" i="12"/>
  <c r="M2578" i="12"/>
  <c r="M2606" i="12"/>
  <c r="M2984" i="12"/>
  <c r="M2516" i="12"/>
  <c r="M1571" i="12"/>
  <c r="M2515" i="12"/>
  <c r="M2514" i="12"/>
  <c r="M1569" i="12"/>
  <c r="M1482" i="12"/>
  <c r="M2990" i="12"/>
  <c r="M2441" i="12"/>
  <c r="M2513" i="12"/>
  <c r="M1582" i="12"/>
  <c r="M2448" i="12"/>
  <c r="M2611" i="12"/>
  <c r="M2989" i="12"/>
  <c r="M1578" i="12"/>
  <c r="M2521" i="12"/>
  <c r="M2607" i="12"/>
  <c r="M1574" i="12"/>
  <c r="M2517" i="12"/>
  <c r="M2981" i="12"/>
  <c r="M2435" i="12"/>
  <c r="M2449" i="12"/>
  <c r="M1495" i="12"/>
  <c r="M2445" i="12"/>
  <c r="M2986" i="12"/>
  <c r="M1572" i="12"/>
  <c r="M1480" i="12"/>
  <c r="R1481" i="12"/>
  <c r="R2434" i="12"/>
  <c r="R1567" i="12"/>
  <c r="R2511" i="12"/>
  <c r="R2978" i="12"/>
  <c r="R2569" i="12"/>
  <c r="R2598" i="12"/>
  <c r="Q2434" i="12"/>
  <c r="Q1567" i="12"/>
  <c r="Q2511" i="12"/>
  <c r="Q2978" i="12"/>
  <c r="Q2598" i="12"/>
  <c r="Q2569" i="12"/>
  <c r="Q1481" i="12"/>
  <c r="G2978" i="12"/>
  <c r="G1481" i="12"/>
  <c r="G2434" i="12"/>
  <c r="G1567" i="12"/>
  <c r="G2511" i="12"/>
  <c r="G2598" i="12"/>
  <c r="G2569" i="12"/>
  <c r="F2511" i="12"/>
  <c r="F2978" i="12"/>
  <c r="F2598" i="12"/>
  <c r="F2569" i="12"/>
  <c r="F1481" i="12"/>
  <c r="F2434" i="12"/>
  <c r="F1567" i="12"/>
  <c r="E2598" i="12"/>
  <c r="E1481" i="12"/>
  <c r="E2978" i="12"/>
  <c r="E2569" i="12"/>
  <c r="E2434" i="12"/>
  <c r="E1567" i="12"/>
  <c r="E2511" i="12"/>
  <c r="M560" i="12"/>
  <c r="M563" i="12"/>
  <c r="M561" i="12"/>
  <c r="M1393" i="12"/>
  <c r="M3669" i="12"/>
  <c r="M4740" i="12"/>
  <c r="M1013" i="12"/>
  <c r="M4215" i="12"/>
  <c r="M464" i="12"/>
  <c r="M1314" i="12"/>
  <c r="M4071" i="12"/>
  <c r="M4984" i="12"/>
  <c r="M221" i="12"/>
  <c r="M3979" i="12"/>
  <c r="M2636" i="12"/>
  <c r="M475" i="12"/>
  <c r="M435" i="12"/>
  <c r="M1421" i="12"/>
  <c r="M449" i="12"/>
  <c r="M4244" i="12"/>
  <c r="M731" i="12"/>
  <c r="M1732" i="12"/>
  <c r="M4355" i="12"/>
  <c r="M3734" i="12"/>
  <c r="M2411" i="12"/>
  <c r="M3885" i="12"/>
  <c r="M4197" i="12"/>
  <c r="M3591" i="12"/>
  <c r="M2908" i="12"/>
  <c r="M3980" i="12"/>
  <c r="M4938" i="12"/>
  <c r="M476" i="12"/>
  <c r="M439" i="12"/>
  <c r="M1428" i="12"/>
  <c r="M4118" i="12"/>
  <c r="M4247" i="12"/>
  <c r="M4990" i="12"/>
  <c r="M1746" i="12"/>
  <c r="M2640" i="12"/>
  <c r="M3740" i="12"/>
  <c r="M856" i="12"/>
  <c r="M1843" i="12"/>
  <c r="M3553" i="12"/>
  <c r="M1681" i="12"/>
  <c r="M2909" i="12"/>
  <c r="M1850" i="12"/>
  <c r="M2637" i="12"/>
  <c r="M183" i="12"/>
  <c r="M1852" i="12"/>
  <c r="M2946" i="12"/>
  <c r="M4198" i="12"/>
  <c r="M3440" i="12"/>
  <c r="M4994" i="12"/>
  <c r="M1760" i="12"/>
  <c r="M3359" i="12"/>
  <c r="M3746" i="12"/>
  <c r="M3379" i="12"/>
  <c r="M402" i="12"/>
  <c r="M3025" i="12"/>
  <c r="M2511" i="12"/>
  <c r="M2910" i="12"/>
  <c r="M2617" i="12"/>
  <c r="M2639" i="12"/>
  <c r="M273" i="12"/>
  <c r="M1891" i="12"/>
  <c r="M2953" i="12"/>
  <c r="M4207" i="12"/>
  <c r="M3445" i="12"/>
  <c r="M4998" i="12"/>
  <c r="M4076" i="12"/>
  <c r="M4151" i="12"/>
  <c r="M3752" i="12"/>
  <c r="M3388" i="12"/>
  <c r="M407" i="12"/>
  <c r="M3675" i="12"/>
  <c r="M2634" i="12"/>
  <c r="M3500" i="12"/>
  <c r="M2365" i="12"/>
  <c r="M3785" i="12"/>
  <c r="M2665" i="12"/>
  <c r="M61" i="12"/>
  <c r="M1333" i="12"/>
  <c r="M3503" i="12"/>
  <c r="M4252" i="12"/>
  <c r="M57" i="12"/>
  <c r="M977" i="12"/>
  <c r="M2818" i="12"/>
  <c r="M816" i="12"/>
  <c r="M2635" i="12"/>
  <c r="M3627" i="12"/>
  <c r="M444" i="12"/>
  <c r="M719" i="12"/>
  <c r="M3727" i="12"/>
  <c r="M1388" i="12"/>
  <c r="M1564" i="12"/>
  <c r="M2978" i="12"/>
  <c r="M60" i="12"/>
  <c r="M2632" i="12"/>
  <c r="M1960" i="12"/>
  <c r="M4164" i="12"/>
  <c r="M1899" i="12"/>
  <c r="M48" i="12"/>
  <c r="M3854" i="12"/>
  <c r="M3034" i="12"/>
  <c r="M817" i="12"/>
  <c r="M4082" i="12"/>
  <c r="M4155" i="12"/>
  <c r="M3758" i="12"/>
  <c r="M3396" i="12"/>
  <c r="M3963" i="12"/>
  <c r="M2976" i="12"/>
  <c r="M1595" i="12"/>
  <c r="M2859" i="12"/>
  <c r="M1053" i="12"/>
  <c r="M1561" i="12"/>
  <c r="M1407" i="12"/>
  <c r="M286" i="12"/>
  <c r="M1468" i="12"/>
  <c r="M4734" i="12"/>
  <c r="M3698" i="12"/>
  <c r="M2716" i="12"/>
  <c r="M4629" i="12"/>
  <c r="M1995" i="12"/>
  <c r="M1073" i="12"/>
  <c r="M1413" i="12"/>
  <c r="M968" i="12"/>
  <c r="M1190" i="12"/>
  <c r="M4002" i="12"/>
  <c r="M3706" i="12"/>
  <c r="M3791" i="12"/>
  <c r="M3106" i="12"/>
  <c r="M4874" i="12"/>
  <c r="M62" i="12"/>
  <c r="M3008" i="12"/>
  <c r="M1851" i="12"/>
  <c r="M1344" i="12"/>
  <c r="M3625" i="12"/>
  <c r="M4228" i="12"/>
  <c r="M1202" i="12"/>
  <c r="M1652" i="12"/>
  <c r="M4257" i="12"/>
  <c r="M3721" i="12"/>
  <c r="M3797" i="12"/>
  <c r="M917" i="12"/>
  <c r="M63" i="12"/>
  <c r="M2618" i="12"/>
  <c r="M4109" i="12"/>
  <c r="M4233" i="12"/>
  <c r="M1685" i="12"/>
  <c r="M4266" i="12"/>
  <c r="M2406" i="12"/>
  <c r="M4012" i="12"/>
  <c r="M2598" i="12"/>
  <c r="M2706" i="12"/>
  <c r="M485" i="12"/>
  <c r="M1961" i="12"/>
  <c r="M4168" i="12"/>
  <c r="M1937" i="12"/>
  <c r="M169" i="12"/>
  <c r="M3858" i="12"/>
  <c r="M3043" i="12"/>
  <c r="M4846" i="12"/>
  <c r="M4091" i="12"/>
  <c r="M3656" i="12"/>
  <c r="M3764" i="12"/>
  <c r="M4298" i="12"/>
  <c r="M1122" i="12"/>
  <c r="M799" i="12"/>
  <c r="M2715" i="12"/>
  <c r="M222" i="12"/>
  <c r="M1963" i="12"/>
  <c r="M1559" i="12"/>
  <c r="M371" i="12"/>
  <c r="M269" i="12"/>
  <c r="M4177" i="12"/>
  <c r="M2144" i="12"/>
  <c r="M4854" i="12"/>
  <c r="M2348" i="12"/>
  <c r="M3808" i="12"/>
  <c r="M3773" i="12"/>
  <c r="M64" i="12"/>
  <c r="M484" i="12"/>
  <c r="M1175" i="12"/>
  <c r="M4909" i="12"/>
  <c r="M2569" i="12"/>
  <c r="M1481" i="12"/>
  <c r="M2855" i="12"/>
  <c r="M2633" i="12"/>
  <c r="M1593" i="12"/>
  <c r="M1560" i="12"/>
  <c r="M362" i="12"/>
  <c r="M278" i="12"/>
  <c r="M4180" i="12"/>
  <c r="M2200" i="12"/>
  <c r="M4277" i="12"/>
  <c r="M2356" i="12"/>
  <c r="M3682" i="12"/>
  <c r="M3779" i="12"/>
  <c r="M2707" i="12"/>
  <c r="M1273" i="12"/>
  <c r="M1139" i="12"/>
  <c r="M3652" i="12"/>
  <c r="M2434" i="12"/>
  <c r="M1567" i="12"/>
  <c r="M1968" i="12"/>
  <c r="M4936" i="12"/>
  <c r="M4937" i="12"/>
  <c r="M556" i="12"/>
  <c r="M4935" i="12"/>
  <c r="E214" i="24"/>
  <c r="E329" i="24"/>
  <c r="D221" i="24"/>
  <c r="D214" i="24"/>
  <c r="D329" i="24"/>
  <c r="D220" i="24"/>
  <c r="E331" i="24"/>
  <c r="E213" i="24"/>
  <c r="E328" i="24"/>
  <c r="E219" i="24"/>
  <c r="D331" i="24"/>
  <c r="D213" i="24"/>
  <c r="D328" i="24"/>
  <c r="D219" i="24"/>
  <c r="D194" i="24"/>
  <c r="D212" i="24"/>
  <c r="E221" i="24"/>
  <c r="E215" i="24"/>
  <c r="E330" i="24"/>
  <c r="E220" i="24"/>
  <c r="D215" i="24"/>
  <c r="D222" i="24"/>
  <c r="E194" i="24"/>
  <c r="E212" i="24"/>
  <c r="E222" i="24"/>
  <c r="D330" i="24"/>
  <c r="M3580" i="12"/>
  <c r="M1844" i="12"/>
  <c r="M2509" i="12"/>
  <c r="M4923" i="12"/>
  <c r="M486" i="12"/>
  <c r="M2422" i="12"/>
  <c r="M2421" i="12"/>
  <c r="M1387" i="12"/>
  <c r="M3540" i="12"/>
  <c r="M3000" i="12"/>
  <c r="M1565" i="12"/>
  <c r="M4895" i="12"/>
  <c r="M3410" i="12"/>
  <c r="M3059" i="12"/>
  <c r="M6" i="12"/>
  <c r="M3010" i="12"/>
  <c r="M3988" i="12"/>
  <c r="M983" i="12"/>
  <c r="M2433" i="12"/>
  <c r="M1281" i="12"/>
  <c r="M3321" i="12"/>
  <c r="M1817" i="12"/>
  <c r="M1440" i="12"/>
  <c r="M2596" i="12"/>
  <c r="M4899" i="12"/>
  <c r="M4725" i="12"/>
  <c r="M2839" i="12"/>
  <c r="M2568" i="12"/>
  <c r="M4818" i="12"/>
  <c r="M4321" i="12"/>
  <c r="M4912" i="12"/>
  <c r="M2822" i="12"/>
  <c r="M1772" i="12"/>
  <c r="M3665" i="12"/>
  <c r="M2673" i="12"/>
  <c r="M555" i="12"/>
  <c r="M552" i="12"/>
  <c r="M551" i="12"/>
  <c r="M2804" i="12"/>
  <c r="M3804" i="12"/>
  <c r="M3663" i="12"/>
  <c r="M554" i="12"/>
  <c r="M550" i="12"/>
  <c r="M4906" i="12"/>
  <c r="M547" i="12"/>
  <c r="M933" i="12"/>
  <c r="M951" i="12"/>
  <c r="M902" i="12"/>
  <c r="M877" i="12"/>
  <c r="M1275" i="12"/>
  <c r="M889" i="12"/>
  <c r="M941" i="12"/>
  <c r="M518" i="12"/>
  <c r="M1272" i="12"/>
  <c r="M945" i="12"/>
  <c r="M937" i="12"/>
  <c r="M923" i="12"/>
  <c r="M910" i="12"/>
  <c r="M919" i="12"/>
  <c r="M906" i="12"/>
  <c r="M483" i="12"/>
  <c r="M1271" i="12"/>
  <c r="M1274" i="12"/>
  <c r="M535" i="12"/>
  <c r="M536" i="12"/>
  <c r="M537" i="12"/>
  <c r="M538" i="12"/>
  <c r="M539" i="12"/>
  <c r="M4749" i="12"/>
  <c r="M534" i="12"/>
  <c r="M532" i="12"/>
  <c r="M4594" i="12"/>
  <c r="M533" i="12"/>
  <c r="M531" i="12"/>
  <c r="M528" i="12"/>
  <c r="M529" i="12"/>
  <c r="M527" i="12"/>
  <c r="M526" i="12"/>
  <c r="M525" i="12"/>
  <c r="M524" i="12"/>
  <c r="M523" i="12"/>
  <c r="M522" i="12"/>
  <c r="M688" i="12"/>
  <c r="M4880" i="12"/>
  <c r="M3623" i="12"/>
  <c r="M540" i="12"/>
  <c r="M4075" i="12"/>
  <c r="M4761" i="12"/>
  <c r="M4195" i="12"/>
  <c r="M521" i="12"/>
  <c r="M520" i="12"/>
  <c r="M2393" i="12"/>
  <c r="M1261" i="12"/>
  <c r="M2510" i="12"/>
  <c r="M914" i="12"/>
  <c r="M1628" i="12"/>
  <c r="M1790" i="12"/>
  <c r="M1635" i="12"/>
  <c r="M519" i="12"/>
  <c r="M517" i="12"/>
  <c r="M516" i="12"/>
  <c r="M515" i="12"/>
  <c r="M514" i="12"/>
  <c r="M5378" i="12"/>
  <c r="M512" i="12"/>
  <c r="M511" i="12"/>
  <c r="V243" i="9"/>
  <c r="V161" i="9"/>
  <c r="V81" i="9"/>
  <c r="V230" i="9"/>
  <c r="V255" i="9"/>
  <c r="V233" i="9"/>
  <c r="V244" i="9"/>
  <c r="V232" i="9"/>
  <c r="V210" i="9"/>
  <c r="V198" i="9"/>
  <c r="V186" i="9"/>
  <c r="V174" i="9"/>
  <c r="V162" i="9"/>
  <c r="V150" i="9"/>
  <c r="V139" i="9"/>
  <c r="V128" i="9"/>
  <c r="V116" i="9"/>
  <c r="V104" i="9"/>
  <c r="V93" i="9"/>
  <c r="V82" i="9"/>
  <c r="V70" i="9"/>
  <c r="V58" i="9"/>
  <c r="V46" i="9"/>
  <c r="V34" i="9"/>
  <c r="V22" i="9"/>
  <c r="V10" i="9"/>
  <c r="V259" i="9"/>
  <c r="V264" i="9"/>
  <c r="V173" i="9"/>
  <c r="V57" i="9"/>
  <c r="V172" i="9"/>
  <c r="V68" i="9"/>
  <c r="V44" i="9"/>
  <c r="V8" i="9"/>
  <c r="V261" i="9"/>
  <c r="V127" i="9"/>
  <c r="V21" i="9"/>
  <c r="V160" i="9"/>
  <c r="V80" i="9"/>
  <c r="V56" i="9"/>
  <c r="V32" i="9"/>
  <c r="V20" i="9"/>
  <c r="V267" i="9"/>
  <c r="V252" i="9"/>
  <c r="V241" i="9"/>
  <c r="V229" i="9"/>
  <c r="V219" i="9"/>
  <c r="V207" i="9"/>
  <c r="V195" i="9"/>
  <c r="V171" i="9"/>
  <c r="V159" i="9"/>
  <c r="V147" i="9"/>
  <c r="V136" i="9"/>
  <c r="V125" i="9"/>
  <c r="V113" i="9"/>
  <c r="V101" i="9"/>
  <c r="V79" i="9"/>
  <c r="V67" i="9"/>
  <c r="V55" i="9"/>
  <c r="V43" i="9"/>
  <c r="V31" i="9"/>
  <c r="V19" i="9"/>
  <c r="V266" i="9"/>
  <c r="V126" i="9"/>
  <c r="V218" i="9"/>
  <c r="V158" i="9"/>
  <c r="V112" i="9"/>
  <c r="V100" i="9"/>
  <c r="V89" i="9"/>
  <c r="V78" i="9"/>
  <c r="V66" i="9"/>
  <c r="V54" i="9"/>
  <c r="V42" i="9"/>
  <c r="V30" i="9"/>
  <c r="V18" i="9"/>
  <c r="V250" i="9"/>
  <c r="V265" i="9"/>
  <c r="V197" i="9"/>
  <c r="V92" i="9"/>
  <c r="V268" i="9"/>
  <c r="V220" i="9"/>
  <c r="V102" i="9"/>
  <c r="V182" i="9"/>
  <c r="V193" i="9"/>
  <c r="V134" i="9"/>
  <c r="V123" i="9"/>
  <c r="V88" i="9"/>
  <c r="V77" i="9"/>
  <c r="V65" i="9"/>
  <c r="V53" i="9"/>
  <c r="V41" i="9"/>
  <c r="V29" i="9"/>
  <c r="V17" i="9"/>
  <c r="V7" i="9"/>
  <c r="V763" i="9"/>
  <c r="V269" i="9"/>
  <c r="V231" i="9"/>
  <c r="V149" i="9"/>
  <c r="V33" i="9"/>
  <c r="V208" i="9"/>
  <c r="V91" i="9"/>
  <c r="V194" i="9"/>
  <c r="V124" i="9"/>
  <c r="V205" i="9"/>
  <c r="V765" i="9"/>
  <c r="V249" i="9"/>
  <c r="V238" i="9"/>
  <c r="V226" i="9"/>
  <c r="V216" i="9"/>
  <c r="V192" i="9"/>
  <c r="V180" i="9"/>
  <c r="V168" i="9"/>
  <c r="V156" i="9"/>
  <c r="V144" i="9"/>
  <c r="V110" i="9"/>
  <c r="V98" i="9"/>
  <c r="V87" i="9"/>
  <c r="V76" i="9"/>
  <c r="V64" i="9"/>
  <c r="V52" i="9"/>
  <c r="V40" i="9"/>
  <c r="V28" i="9"/>
  <c r="V16" i="9"/>
  <c r="V6" i="9"/>
  <c r="V270" i="9"/>
  <c r="V209" i="9"/>
  <c r="V115" i="9"/>
  <c r="V9" i="9"/>
  <c r="V184" i="9"/>
  <c r="V240" i="9"/>
  <c r="V146" i="9"/>
  <c r="V227" i="9"/>
  <c r="V157" i="9"/>
  <c r="V258" i="9"/>
  <c r="V248" i="9"/>
  <c r="V237" i="9"/>
  <c r="V225" i="9"/>
  <c r="V215" i="9"/>
  <c r="V203" i="9"/>
  <c r="V191" i="9"/>
  <c r="V179" i="9"/>
  <c r="V167" i="9"/>
  <c r="V155" i="9"/>
  <c r="V143" i="9"/>
  <c r="V133" i="9"/>
  <c r="V121" i="9"/>
  <c r="V109" i="9"/>
  <c r="V97" i="9"/>
  <c r="V86" i="9"/>
  <c r="V75" i="9"/>
  <c r="V63" i="9"/>
  <c r="V51" i="9"/>
  <c r="V39" i="9"/>
  <c r="V27" i="9"/>
  <c r="V15" i="9"/>
  <c r="V5" i="9"/>
  <c r="V271" i="9"/>
  <c r="V69" i="9"/>
  <c r="V137" i="9"/>
  <c r="V228" i="9"/>
  <c r="V135" i="9"/>
  <c r="V217" i="9"/>
  <c r="V169" i="9"/>
  <c r="V257" i="9"/>
  <c r="V247" i="9"/>
  <c r="V236" i="9"/>
  <c r="V224" i="9"/>
  <c r="V214" i="9"/>
  <c r="V202" i="9"/>
  <c r="V190" i="9"/>
  <c r="V178" i="9"/>
  <c r="V166" i="9"/>
  <c r="V154" i="9"/>
  <c r="V142" i="9"/>
  <c r="V120" i="9"/>
  <c r="V108" i="9"/>
  <c r="V96" i="9"/>
  <c r="V74" i="9"/>
  <c r="V62" i="9"/>
  <c r="V50" i="9"/>
  <c r="V38" i="9"/>
  <c r="V26" i="9"/>
  <c r="V14" i="9"/>
  <c r="V272" i="9"/>
  <c r="V253" i="9"/>
  <c r="V148" i="9"/>
  <c r="V251" i="9"/>
  <c r="V170" i="9"/>
  <c r="V239" i="9"/>
  <c r="V181" i="9"/>
  <c r="V256" i="9"/>
  <c r="V246" i="9"/>
  <c r="V235" i="9"/>
  <c r="V223" i="9"/>
  <c r="V213" i="9"/>
  <c r="V201" i="9"/>
  <c r="V189" i="9"/>
  <c r="V177" i="9"/>
  <c r="V165" i="9"/>
  <c r="V153" i="9"/>
  <c r="V141" i="9"/>
  <c r="V131" i="9"/>
  <c r="V107" i="9"/>
  <c r="V95" i="9"/>
  <c r="V85" i="9"/>
  <c r="V73" i="9"/>
  <c r="V61" i="9"/>
  <c r="V49" i="9"/>
  <c r="V37" i="9"/>
  <c r="V25" i="9"/>
  <c r="V13" i="9"/>
  <c r="V764" i="9"/>
  <c r="V273" i="9"/>
  <c r="V185" i="9"/>
  <c r="V103" i="9"/>
  <c r="V260" i="9"/>
  <c r="V242" i="9"/>
  <c r="V114" i="9"/>
  <c r="V206" i="9"/>
  <c r="V245" i="9"/>
  <c r="V234" i="9"/>
  <c r="V222" i="9"/>
  <c r="V212" i="9"/>
  <c r="V200" i="9"/>
  <c r="V188" i="9"/>
  <c r="V176" i="9"/>
  <c r="V164" i="9"/>
  <c r="V130" i="9"/>
  <c r="V84" i="9"/>
  <c r="V72" i="9"/>
  <c r="V60" i="9"/>
  <c r="V48" i="9"/>
  <c r="V36" i="9"/>
  <c r="V24" i="9"/>
  <c r="V12" i="9"/>
  <c r="V262" i="9"/>
  <c r="V254" i="9"/>
  <c r="V138" i="9"/>
  <c r="V45" i="9"/>
  <c r="V196" i="9"/>
  <c r="V221" i="9"/>
  <c r="V211" i="9"/>
  <c r="V199" i="9"/>
  <c r="V187" i="9"/>
  <c r="V175" i="9"/>
  <c r="V163" i="9"/>
  <c r="V151" i="9"/>
  <c r="V129" i="9"/>
  <c r="V117" i="9"/>
  <c r="V105" i="9"/>
  <c r="V94" i="9"/>
  <c r="V83" i="9"/>
  <c r="V71" i="9"/>
  <c r="V59" i="9"/>
  <c r="V47" i="9"/>
  <c r="V35" i="9"/>
  <c r="V23" i="9"/>
  <c r="V11" i="9"/>
  <c r="V263" i="9"/>
  <c r="V4" i="9"/>
  <c r="M510" i="12"/>
  <c r="M1137" i="12"/>
  <c r="M4602" i="12"/>
  <c r="M4769" i="12"/>
  <c r="M1040" i="12"/>
  <c r="M1265" i="12"/>
  <c r="M4955" i="12"/>
  <c r="M1382" i="12"/>
  <c r="M1326" i="12"/>
  <c r="M4971" i="12"/>
  <c r="M3618" i="12"/>
  <c r="M3624" i="12"/>
  <c r="M4410" i="12"/>
  <c r="M797" i="12"/>
  <c r="M1270" i="12"/>
  <c r="M4056" i="12"/>
  <c r="M546" i="12"/>
  <c r="M759" i="12"/>
  <c r="M787" i="12"/>
  <c r="M1120" i="12"/>
  <c r="M509" i="12"/>
  <c r="M508" i="12"/>
  <c r="M507" i="12"/>
  <c r="M497" i="12"/>
  <c r="M504" i="12"/>
  <c r="M506" i="12"/>
  <c r="M503" i="12"/>
  <c r="M501" i="12"/>
  <c r="M502" i="12"/>
  <c r="M1357" i="12"/>
  <c r="M3409" i="12"/>
  <c r="M3805" i="12"/>
  <c r="M2821" i="12"/>
  <c r="M3478" i="12"/>
  <c r="M3477" i="12"/>
  <c r="M2508" i="12"/>
  <c r="M2507" i="12"/>
  <c r="M3476" i="12"/>
  <c r="M3487" i="12"/>
  <c r="M4756" i="12"/>
  <c r="M4287" i="12"/>
  <c r="V183" i="9"/>
  <c r="M496" i="12"/>
  <c r="M495" i="12"/>
  <c r="M494" i="12"/>
  <c r="M1260" i="12"/>
  <c r="M4897" i="12"/>
  <c r="M4825" i="12"/>
  <c r="M4313" i="12"/>
  <c r="M888" i="12"/>
  <c r="M1377" i="12"/>
  <c r="M4723" i="12"/>
  <c r="M2819" i="12"/>
  <c r="M4728" i="12"/>
  <c r="M4051" i="12"/>
  <c r="M1116" i="12"/>
  <c r="V204" i="9"/>
  <c r="V119" i="9"/>
  <c r="V111" i="9"/>
  <c r="V118" i="9"/>
  <c r="V132" i="9"/>
  <c r="V140" i="9"/>
  <c r="V145" i="9"/>
  <c r="V99" i="9"/>
  <c r="V152" i="9"/>
  <c r="V122" i="9"/>
  <c r="M1124" i="12"/>
  <c r="M4882" i="12"/>
  <c r="M3638" i="12"/>
  <c r="M4900" i="12"/>
  <c r="M4832" i="12"/>
  <c r="M1607" i="12"/>
  <c r="M1016" i="12"/>
  <c r="M4896" i="12"/>
  <c r="M4824" i="12"/>
  <c r="M4413" i="12"/>
  <c r="M4902" i="12"/>
  <c r="M4827" i="12"/>
  <c r="M862" i="12"/>
  <c r="M4916" i="12"/>
  <c r="M4727" i="12"/>
  <c r="M772" i="12"/>
  <c r="M4637" i="12"/>
  <c r="M3061" i="12"/>
  <c r="M4837" i="12"/>
  <c r="M4869" i="12"/>
  <c r="M4867" i="12"/>
  <c r="M4391" i="12"/>
  <c r="M4890" i="12"/>
  <c r="M1206" i="12"/>
  <c r="M3598" i="12"/>
  <c r="M4913" i="12"/>
  <c r="M989" i="12"/>
  <c r="M803" i="12"/>
  <c r="M3914" i="12"/>
  <c r="M4820" i="12"/>
  <c r="M2678" i="12"/>
  <c r="M1238" i="12"/>
  <c r="M3654" i="12"/>
  <c r="M4593" i="12"/>
  <c r="M4830" i="12"/>
  <c r="M4893" i="12"/>
  <c r="M4842" i="12"/>
  <c r="M701" i="12"/>
  <c r="M4425" i="12"/>
  <c r="M3993" i="12"/>
  <c r="M3977" i="12"/>
  <c r="M4398" i="12"/>
  <c r="M832" i="12"/>
  <c r="M4865" i="12"/>
  <c r="M4780" i="12"/>
  <c r="M4822" i="12"/>
  <c r="M4220" i="12"/>
  <c r="M4583" i="12"/>
  <c r="M1043" i="12"/>
  <c r="M4302" i="12"/>
  <c r="V90" i="9"/>
  <c r="M493" i="12"/>
  <c r="M5386" i="12"/>
  <c r="M5388" i="12"/>
  <c r="M5389" i="12"/>
  <c r="M489" i="12"/>
  <c r="M488" i="12"/>
  <c r="M487" i="12"/>
  <c r="V106" i="9"/>
  <c r="M116" i="12"/>
  <c r="M2034" i="12"/>
  <c r="M2042" i="12"/>
  <c r="M1997" i="12"/>
  <c r="M1998" i="12"/>
  <c r="M1999" i="12"/>
  <c r="M2038" i="12"/>
  <c r="M2039" i="12"/>
  <c r="M2008" i="12"/>
  <c r="M2001" i="12"/>
  <c r="M103" i="12"/>
  <c r="M2029" i="12"/>
  <c r="M2041" i="12"/>
  <c r="M2035" i="12"/>
  <c r="M2036" i="12"/>
  <c r="M2037" i="12"/>
  <c r="M2000" i="12"/>
  <c r="M1996" i="12"/>
  <c r="M2040" i="12"/>
  <c r="M3479" i="12"/>
  <c r="M482" i="12"/>
  <c r="M481" i="12"/>
  <c r="M480" i="12"/>
  <c r="M479" i="12"/>
  <c r="M3582" i="12"/>
  <c r="M3848" i="12"/>
  <c r="M3847" i="12"/>
  <c r="M3845" i="12"/>
  <c r="M477" i="12"/>
  <c r="M3846" i="12"/>
  <c r="M1290" i="12"/>
  <c r="M3595" i="12"/>
  <c r="M1231" i="12"/>
  <c r="M1232" i="12"/>
  <c r="M4059" i="12"/>
  <c r="M474" i="12"/>
  <c r="M473" i="12"/>
  <c r="M472" i="12"/>
  <c r="M4988" i="12"/>
  <c r="M3074" i="12"/>
  <c r="M2410" i="12"/>
  <c r="M2413" i="12"/>
  <c r="M258" i="12"/>
  <c r="M3067" i="12"/>
  <c r="M469" i="12"/>
  <c r="M471" i="12"/>
  <c r="M470" i="12"/>
  <c r="M468" i="12"/>
  <c r="M3356" i="12"/>
  <c r="M4083" i="12"/>
  <c r="M2201" i="12"/>
  <c r="M1430" i="12"/>
  <c r="M2009" i="12"/>
  <c r="M1297" i="12"/>
  <c r="M4106" i="12"/>
  <c r="M3350" i="12"/>
  <c r="M2954" i="12"/>
  <c r="M3347" i="12"/>
  <c r="M3345" i="12"/>
  <c r="M1300" i="12"/>
  <c r="M3355" i="12"/>
  <c r="M1424" i="12"/>
  <c r="M1623" i="12"/>
  <c r="M3357" i="12"/>
  <c r="M2366" i="12"/>
  <c r="M3389" i="12"/>
  <c r="M2357" i="12"/>
  <c r="M3380" i="12"/>
  <c r="M3543" i="12"/>
  <c r="M2914" i="12"/>
  <c r="M1820" i="12"/>
  <c r="M3541" i="12"/>
  <c r="M2915" i="12"/>
  <c r="M1822" i="12"/>
  <c r="M4157" i="12"/>
  <c r="M1829" i="12"/>
  <c r="M2916" i="12"/>
  <c r="M412" i="12"/>
  <c r="M3548" i="12"/>
  <c r="M4148" i="12"/>
  <c r="M4303" i="12"/>
  <c r="M3860" i="12"/>
  <c r="M2404" i="12"/>
  <c r="M1296" i="12"/>
  <c r="M3768" i="12"/>
  <c r="M4145" i="12"/>
  <c r="M1423" i="12"/>
  <c r="M3269" i="12"/>
  <c r="M4108" i="12"/>
  <c r="M4631" i="12"/>
  <c r="M2145" i="12"/>
  <c r="M4142" i="12"/>
  <c r="M2425" i="12"/>
  <c r="M3397" i="12"/>
  <c r="M4140" i="12"/>
  <c r="M1059" i="12"/>
  <c r="M4031" i="12"/>
  <c r="M36" i="12"/>
  <c r="M1310" i="12"/>
  <c r="M1311" i="12"/>
  <c r="M3405" i="12"/>
  <c r="M3406" i="12"/>
  <c r="M231" i="12"/>
  <c r="M2662" i="12"/>
  <c r="M4066" i="12"/>
  <c r="M4067" i="12"/>
  <c r="M3122" i="12"/>
  <c r="M4060" i="12"/>
  <c r="M700" i="12"/>
  <c r="M1034" i="12"/>
  <c r="M826" i="12"/>
  <c r="M3407" i="12"/>
  <c r="M3668" i="12"/>
  <c r="M466" i="12"/>
  <c r="M1204" i="12"/>
  <c r="M1780" i="12"/>
  <c r="M4214" i="12"/>
  <c r="M779" i="12"/>
  <c r="M420" i="12"/>
  <c r="M3102" i="12"/>
  <c r="M1327" i="12"/>
  <c r="M1312" i="12"/>
  <c r="M4185" i="12"/>
  <c r="M1461" i="12"/>
  <c r="M465" i="12"/>
  <c r="M463" i="12"/>
  <c r="M461" i="12"/>
  <c r="M3695" i="12"/>
  <c r="M2188" i="12"/>
  <c r="M253" i="12"/>
  <c r="M1706" i="12"/>
  <c r="M2195" i="12"/>
  <c r="M1702" i="12"/>
  <c r="M2183" i="12"/>
  <c r="M2491" i="12"/>
  <c r="M4729" i="12"/>
  <c r="M2495" i="12"/>
  <c r="M1713" i="12"/>
  <c r="M1699" i="12"/>
  <c r="M1711" i="12"/>
  <c r="M1704" i="12"/>
  <c r="M235" i="12"/>
  <c r="M1715" i="12"/>
  <c r="M2499" i="12"/>
  <c r="M1709" i="12"/>
  <c r="M1983" i="12"/>
  <c r="M241" i="12"/>
  <c r="M1716" i="12"/>
  <c r="M2337" i="12"/>
  <c r="M2493" i="12"/>
  <c r="M247" i="12"/>
  <c r="M1614" i="12"/>
  <c r="M1612" i="12"/>
  <c r="M3879" i="12"/>
  <c r="M1610" i="12"/>
  <c r="M3881" i="12"/>
  <c r="M460" i="12"/>
  <c r="M459" i="12"/>
  <c r="M3883" i="12"/>
  <c r="M421" i="12"/>
  <c r="M2193" i="12"/>
  <c r="M2194" i="12"/>
  <c r="M2182" i="12"/>
  <c r="M458" i="12"/>
  <c r="M457" i="12"/>
  <c r="M1309" i="12"/>
  <c r="M1656" i="12"/>
  <c r="M1643" i="12"/>
  <c r="M2485" i="12"/>
  <c r="M2463" i="12"/>
  <c r="M2651" i="12"/>
  <c r="M2861" i="12"/>
  <c r="M2488" i="12"/>
  <c r="M754" i="12"/>
  <c r="M1644" i="12"/>
  <c r="M2460" i="12"/>
  <c r="M2482" i="12"/>
  <c r="M2467" i="12"/>
  <c r="M2471" i="12"/>
  <c r="M2469" i="12"/>
  <c r="M1642" i="12"/>
  <c r="M2465" i="12"/>
  <c r="M429" i="12"/>
  <c r="M1719" i="12"/>
  <c r="M430" i="12"/>
  <c r="M2107" i="12"/>
  <c r="M431" i="12"/>
  <c r="M419" i="12"/>
  <c r="M432" i="12"/>
  <c r="M433" i="12"/>
  <c r="M2730" i="12"/>
  <c r="M422" i="12"/>
  <c r="M434" i="12"/>
  <c r="M423" i="12"/>
  <c r="M424" i="12"/>
  <c r="M425" i="12"/>
  <c r="M427" i="12"/>
  <c r="M428" i="12"/>
  <c r="M426" i="12"/>
  <c r="M2063" i="12"/>
  <c r="M3101" i="12"/>
  <c r="M1978" i="12"/>
  <c r="M1601" i="12"/>
  <c r="M2866" i="12"/>
  <c r="M415" i="12"/>
  <c r="M2616" i="12"/>
  <c r="M2870" i="12"/>
  <c r="M3843" i="12"/>
  <c r="M2944" i="12"/>
  <c r="M3094" i="12"/>
  <c r="M3348" i="12"/>
  <c r="M2836" i="12"/>
  <c r="M2382" i="12"/>
  <c r="M2860" i="12"/>
  <c r="M4348" i="12"/>
  <c r="M2856" i="12"/>
  <c r="M2290" i="12"/>
  <c r="M1476" i="12"/>
  <c r="M1987" i="12"/>
  <c r="M1619" i="12"/>
  <c r="M2289" i="12"/>
  <c r="M2287" i="12"/>
  <c r="M1478" i="12"/>
  <c r="M1588" i="12"/>
  <c r="M2408" i="12"/>
  <c r="M2288" i="12"/>
  <c r="M1477" i="12"/>
  <c r="M1471" i="12"/>
  <c r="M1986" i="12"/>
  <c r="M1988" i="12"/>
  <c r="M2956" i="12"/>
  <c r="M2873" i="12"/>
  <c r="M1827" i="12"/>
  <c r="M2846" i="12"/>
  <c r="M2865" i="12"/>
  <c r="M418" i="12"/>
  <c r="M2644" i="12"/>
  <c r="M2869" i="12"/>
  <c r="M712" i="12"/>
  <c r="M1989" i="12"/>
  <c r="M414" i="12"/>
  <c r="M2867" i="12"/>
  <c r="M1824" i="12"/>
  <c r="M2863" i="12"/>
  <c r="M1985" i="12"/>
  <c r="M2871" i="12"/>
  <c r="M416" i="12"/>
  <c r="M1160" i="12"/>
  <c r="M1846" i="12"/>
  <c r="M2501" i="12"/>
  <c r="M2638" i="12"/>
  <c r="M1673" i="12"/>
  <c r="M2848" i="12"/>
  <c r="M1201" i="12"/>
  <c r="M2490" i="12"/>
  <c r="M1773" i="12"/>
  <c r="M1594" i="12"/>
  <c r="M3728" i="12"/>
  <c r="M232" i="12"/>
  <c r="M1825" i="12"/>
  <c r="M2597" i="12"/>
  <c r="M2178" i="12"/>
  <c r="M3655" i="12"/>
  <c r="M2857" i="12"/>
  <c r="M1977" i="12"/>
  <c r="M1183" i="12"/>
  <c r="M3144" i="12"/>
  <c r="M1207" i="12"/>
  <c r="M3315" i="12"/>
  <c r="M2693" i="12"/>
  <c r="M2497" i="12"/>
  <c r="M3844" i="12"/>
  <c r="M1162" i="12"/>
  <c r="M2842" i="12"/>
  <c r="M3851" i="12"/>
  <c r="M2945" i="12"/>
  <c r="M3667" i="12"/>
  <c r="M1791" i="12"/>
  <c r="M1099" i="12"/>
  <c r="M1649" i="12"/>
  <c r="M4324" i="12"/>
  <c r="M713" i="12"/>
  <c r="M295" i="12"/>
  <c r="M413" i="12"/>
  <c r="M4304" i="12"/>
  <c r="M4158" i="12"/>
  <c r="M5003" i="12"/>
  <c r="M1431" i="12"/>
  <c r="M1301" i="12"/>
  <c r="M3861" i="12"/>
  <c r="M404" i="12"/>
  <c r="M411" i="12"/>
  <c r="M400" i="12"/>
  <c r="M409" i="12"/>
  <c r="M408" i="12"/>
  <c r="M410" i="12"/>
  <c r="M405" i="12"/>
  <c r="M403" i="12"/>
  <c r="M406" i="12"/>
  <c r="M3913" i="12"/>
  <c r="M1123" i="12"/>
  <c r="M3491" i="12"/>
  <c r="M1602" i="12"/>
  <c r="M4404" i="12"/>
  <c r="M1284" i="12"/>
  <c r="M398" i="12"/>
  <c r="M399" i="12"/>
  <c r="M4300" i="12"/>
  <c r="M3596" i="12"/>
  <c r="M396" i="12"/>
  <c r="M397" i="12"/>
  <c r="M4439" i="12"/>
  <c r="M1900" i="12"/>
  <c r="M279" i="12"/>
  <c r="M720" i="12"/>
  <c r="M3809" i="12"/>
  <c r="M1396" i="12"/>
  <c r="M971" i="12"/>
  <c r="M1739" i="12"/>
  <c r="M1938" i="12"/>
  <c r="M2005" i="12"/>
  <c r="M3267" i="12"/>
  <c r="M3699" i="12"/>
  <c r="M4135" i="12"/>
  <c r="M374" i="12"/>
  <c r="M716" i="12"/>
  <c r="M1749" i="12"/>
  <c r="M3495" i="12"/>
  <c r="M980" i="12"/>
  <c r="M1398" i="12"/>
  <c r="M978" i="12"/>
  <c r="M4847" i="12"/>
  <c r="M4131" i="12"/>
  <c r="M2891" i="12"/>
  <c r="M366" i="12"/>
  <c r="M4210" i="12"/>
  <c r="M722" i="12"/>
  <c r="M1763" i="12"/>
  <c r="M1094" i="12"/>
  <c r="M3341" i="12"/>
  <c r="M3346" i="12"/>
  <c r="M2349" i="12"/>
  <c r="M4278" i="12"/>
  <c r="M818" i="12"/>
  <c r="M2939" i="12"/>
  <c r="M1394" i="12"/>
  <c r="M969" i="12"/>
  <c r="M4855" i="12"/>
  <c r="M2840" i="12"/>
  <c r="M2889" i="12"/>
  <c r="M1416" i="12"/>
  <c r="M4201" i="12"/>
  <c r="M3399" i="12"/>
  <c r="M394" i="12"/>
  <c r="M1860" i="12"/>
  <c r="M1738" i="12"/>
  <c r="M372" i="12"/>
  <c r="M4016" i="12"/>
  <c r="M4003" i="12"/>
  <c r="M1621" i="12"/>
  <c r="M1347" i="12"/>
  <c r="M1410" i="12"/>
  <c r="M4850" i="12"/>
  <c r="M3382" i="12"/>
  <c r="M714" i="12"/>
  <c r="M1194" i="12"/>
  <c r="M363" i="12"/>
  <c r="M4208" i="12"/>
  <c r="M1686" i="12"/>
  <c r="M1617" i="12"/>
  <c r="M1337" i="12"/>
  <c r="M4179" i="12"/>
  <c r="M4857" i="12"/>
  <c r="M2645" i="12"/>
  <c r="M3391" i="12"/>
  <c r="M2423" i="12"/>
  <c r="M1414" i="12"/>
  <c r="M4199" i="12"/>
  <c r="M1654" i="12"/>
  <c r="M3493" i="12"/>
  <c r="M1879" i="12"/>
  <c r="M174" i="12"/>
  <c r="M4182" i="12"/>
  <c r="M3811" i="12"/>
  <c r="M1345" i="12"/>
  <c r="M1408" i="12"/>
  <c r="M3765" i="12"/>
  <c r="M1733" i="12"/>
  <c r="M1092" i="12"/>
  <c r="M1894" i="12"/>
  <c r="M51" i="12"/>
  <c r="M2148" i="12"/>
  <c r="M4005" i="12"/>
  <c r="M3701" i="12"/>
  <c r="M1288" i="12"/>
  <c r="M1334" i="12"/>
  <c r="M2398" i="12"/>
  <c r="M1734" i="12"/>
  <c r="M1880" i="12"/>
  <c r="M289" i="12"/>
  <c r="M2203" i="12"/>
  <c r="M4137" i="12"/>
  <c r="M3339" i="12"/>
  <c r="M4258" i="12"/>
  <c r="M4077" i="12"/>
  <c r="M4273" i="12"/>
  <c r="M2947" i="12"/>
  <c r="M3628" i="12"/>
  <c r="M1859" i="12"/>
  <c r="M170" i="12"/>
  <c r="M1472" i="12"/>
  <c r="M1747" i="12"/>
  <c r="M1907" i="12"/>
  <c r="M281" i="12"/>
  <c r="M2400" i="12"/>
  <c r="M1688" i="12"/>
  <c r="M4133" i="12"/>
  <c r="M390" i="12"/>
  <c r="M1892" i="12"/>
  <c r="M49" i="12"/>
  <c r="M1191" i="12"/>
  <c r="M1761" i="12"/>
  <c r="M1940" i="12"/>
  <c r="M1474" i="12"/>
  <c r="M1657" i="12"/>
  <c r="M2849" i="12"/>
  <c r="M287" i="12"/>
  <c r="M1400" i="12"/>
  <c r="M388" i="12"/>
  <c r="M4721" i="12"/>
  <c r="M1230" i="12"/>
  <c r="M782" i="12"/>
  <c r="M1268" i="12"/>
  <c r="M997" i="12"/>
  <c r="M4301" i="12"/>
  <c r="M861" i="12"/>
  <c r="M3044" i="12"/>
  <c r="M1269" i="12"/>
  <c r="M1267" i="12"/>
  <c r="M3635" i="12"/>
  <c r="M763" i="12"/>
  <c r="M387" i="12"/>
  <c r="M386" i="12"/>
  <c r="M4189" i="12"/>
  <c r="M384" i="12"/>
  <c r="M1236" i="12"/>
  <c r="M4841" i="12"/>
  <c r="M4218" i="12"/>
  <c r="M1014" i="12"/>
  <c r="M1174" i="12"/>
  <c r="M1552" i="12"/>
  <c r="M1539" i="12"/>
  <c r="M1529" i="12"/>
  <c r="M1530" i="12"/>
  <c r="M1553" i="12"/>
  <c r="M948" i="12"/>
  <c r="M1551" i="12"/>
  <c r="M947" i="12"/>
  <c r="M1540" i="12"/>
  <c r="M1528" i="12"/>
  <c r="M1184" i="12"/>
  <c r="M1541" i="12"/>
  <c r="M949" i="12"/>
  <c r="M2111" i="12"/>
  <c r="M2669" i="12"/>
  <c r="M974" i="12"/>
  <c r="M1380" i="12"/>
  <c r="M3908" i="12"/>
  <c r="M2113" i="12"/>
  <c r="M2971" i="12"/>
  <c r="M2970" i="12"/>
  <c r="M854" i="12"/>
  <c r="M146" i="12"/>
  <c r="M3930" i="12"/>
  <c r="M2731" i="12"/>
  <c r="M853" i="12"/>
  <c r="M1830" i="12"/>
  <c r="M2733" i="12"/>
  <c r="M155" i="12"/>
  <c r="M1677" i="12"/>
  <c r="M4985" i="12"/>
  <c r="M1379" i="12"/>
  <c r="M2670" i="12"/>
  <c r="M1680" i="12"/>
  <c r="M3907" i="12"/>
  <c r="M975" i="12"/>
  <c r="M3678" i="12"/>
  <c r="M2732" i="12"/>
  <c r="M3549" i="12"/>
  <c r="M2112" i="12"/>
  <c r="M3148" i="12"/>
  <c r="M3909" i="12"/>
  <c r="M122" i="12"/>
  <c r="M1510" i="12"/>
  <c r="M4851" i="12"/>
  <c r="M3888" i="12"/>
  <c r="M4747" i="12"/>
  <c r="M1511" i="12"/>
  <c r="M1381" i="12"/>
  <c r="M120" i="12"/>
  <c r="M3589" i="12"/>
  <c r="M3931" i="12"/>
  <c r="M2671" i="12"/>
  <c r="M1831" i="12"/>
  <c r="M4748" i="12"/>
  <c r="M1512" i="12"/>
  <c r="M828" i="12"/>
  <c r="M1142" i="12"/>
  <c r="M855" i="12"/>
  <c r="M3516" i="12"/>
  <c r="M3674" i="12"/>
  <c r="M3083" i="12"/>
  <c r="M1674" i="12"/>
  <c r="M802" i="12"/>
  <c r="M2653" i="12"/>
  <c r="M771" i="12"/>
  <c r="M3149" i="12"/>
  <c r="M1205" i="12"/>
  <c r="M2972" i="12"/>
  <c r="M976" i="12"/>
  <c r="M3550" i="12"/>
  <c r="M4061" i="12"/>
  <c r="M4983" i="12"/>
  <c r="M4982" i="12"/>
  <c r="M4981" i="12"/>
  <c r="M4980" i="12"/>
  <c r="M4978" i="12"/>
  <c r="M4977" i="12"/>
  <c r="M4973" i="12"/>
  <c r="M4972" i="12"/>
  <c r="M4471" i="12"/>
  <c r="M880" i="12"/>
  <c r="M151" i="12"/>
  <c r="M128" i="12"/>
  <c r="M133" i="12"/>
  <c r="M153" i="12"/>
  <c r="M1543" i="12"/>
  <c r="M926" i="12"/>
  <c r="M126" i="12"/>
  <c r="M127" i="12"/>
  <c r="M137" i="12"/>
  <c r="M4496" i="12"/>
  <c r="M1521" i="12"/>
  <c r="M148" i="12"/>
  <c r="M1164" i="12"/>
  <c r="M630" i="12"/>
  <c r="M4373" i="12"/>
  <c r="M3965" i="12"/>
  <c r="M123" i="12"/>
  <c r="M4745" i="12"/>
  <c r="M4339" i="12"/>
  <c r="M881" i="12"/>
  <c r="M927" i="12"/>
  <c r="M176" i="12"/>
  <c r="M142" i="12"/>
  <c r="M136" i="12"/>
  <c r="M149" i="12"/>
  <c r="M895" i="12"/>
  <c r="M171" i="12"/>
  <c r="M4364" i="12"/>
  <c r="M3021" i="12"/>
  <c r="M964" i="12"/>
  <c r="M896" i="12"/>
  <c r="M132" i="12"/>
  <c r="M157" i="12"/>
  <c r="M144" i="12"/>
  <c r="M1515" i="12"/>
  <c r="M634" i="12"/>
  <c r="M4701" i="12"/>
  <c r="M963" i="12"/>
  <c r="M141" i="12"/>
  <c r="M134" i="12"/>
  <c r="M3964" i="12"/>
  <c r="M4945" i="12"/>
  <c r="M4953" i="12"/>
  <c r="M4958" i="12"/>
  <c r="M4950" i="12"/>
  <c r="M4944" i="12"/>
  <c r="M4962" i="12"/>
  <c r="M4946" i="12"/>
  <c r="M4963" i="12"/>
  <c r="M4947" i="12"/>
  <c r="M4964" i="12"/>
  <c r="M4948" i="12"/>
  <c r="M4965" i="12"/>
  <c r="M4949" i="12"/>
  <c r="M4951" i="12"/>
  <c r="M4966" i="12"/>
  <c r="M4952" i="12"/>
  <c r="M4967" i="12"/>
  <c r="M4954" i="12"/>
  <c r="M4968" i="12"/>
  <c r="M4957" i="12"/>
  <c r="M4970" i="12"/>
  <c r="M4959" i="12"/>
  <c r="M4960" i="12"/>
  <c r="M4943" i="12"/>
  <c r="M4961" i="12"/>
  <c r="M4484" i="12"/>
  <c r="M1218" i="12"/>
  <c r="M1241" i="12"/>
  <c r="M2817" i="12"/>
  <c r="M1150" i="12"/>
  <c r="M1028" i="12"/>
  <c r="M3415" i="12"/>
  <c r="M1783" i="12"/>
  <c r="M1821" i="12"/>
  <c r="M4941" i="12"/>
  <c r="M4942" i="12"/>
  <c r="M3118" i="12"/>
  <c r="M1596" i="12"/>
  <c r="M835" i="12"/>
  <c r="M542" i="12"/>
  <c r="M4419" i="12"/>
  <c r="M4289" i="12"/>
  <c r="M1036" i="12"/>
  <c r="M3466" i="12"/>
  <c r="M1000" i="12"/>
  <c r="M4915" i="12"/>
  <c r="M4646" i="12"/>
  <c r="M1240" i="12"/>
  <c r="M2432" i="12"/>
  <c r="M3644" i="12"/>
  <c r="M1242" i="12"/>
  <c r="M836" i="12"/>
  <c r="M3465" i="12"/>
  <c r="M2506" i="12"/>
  <c r="M4535" i="12"/>
  <c r="M4691" i="12"/>
  <c r="M1217" i="12"/>
  <c r="M2030" i="12"/>
  <c r="M683" i="12"/>
  <c r="M1001" i="12"/>
  <c r="M682" i="12"/>
  <c r="M4292" i="12"/>
  <c r="M4334" i="12"/>
  <c r="M541" i="12"/>
  <c r="M4290" i="12"/>
  <c r="M4717" i="12"/>
  <c r="M4584" i="12"/>
  <c r="M4718" i="12"/>
  <c r="M4510" i="12"/>
  <c r="M1219" i="12"/>
  <c r="M4940" i="12"/>
  <c r="M4939" i="12"/>
  <c r="M4933" i="12"/>
  <c r="M4934" i="12"/>
  <c r="M4932" i="12"/>
  <c r="M2776" i="12"/>
  <c r="M4931" i="12"/>
  <c r="M4929" i="12"/>
  <c r="M1371" i="12"/>
  <c r="M1316" i="12"/>
  <c r="M1126" i="12"/>
  <c r="M4483" i="12"/>
  <c r="M2921" i="12"/>
  <c r="M1252" i="12"/>
  <c r="M4742" i="12"/>
  <c r="M1127" i="12"/>
  <c r="M626" i="12"/>
  <c r="M4414" i="12"/>
  <c r="M1177" i="12"/>
  <c r="M3017" i="12"/>
  <c r="M4449" i="12"/>
  <c r="M4190" i="12"/>
  <c r="M4394" i="12"/>
  <c r="M4478" i="12"/>
  <c r="M4633" i="12"/>
  <c r="M3561" i="12"/>
  <c r="M4405" i="12"/>
  <c r="M4565" i="12"/>
  <c r="M4698" i="12"/>
  <c r="M807" i="12"/>
  <c r="M4047" i="12"/>
  <c r="M793" i="12"/>
  <c r="M2049" i="12"/>
  <c r="M3542" i="12"/>
  <c r="M1143" i="12"/>
  <c r="M954" i="12"/>
  <c r="M776" i="12"/>
  <c r="M4453" i="12"/>
  <c r="M4406" i="12"/>
  <c r="M1114" i="12"/>
  <c r="M4549" i="12"/>
  <c r="M1784" i="12"/>
  <c r="M1254" i="12"/>
  <c r="M4563" i="12"/>
  <c r="M1315" i="12"/>
  <c r="M1536" i="12"/>
  <c r="M4681" i="12"/>
  <c r="M1253" i="12"/>
  <c r="M2777" i="12"/>
  <c r="M3571" i="12"/>
  <c r="M4930" i="12"/>
  <c r="M1249" i="12"/>
  <c r="M1373" i="12"/>
  <c r="M758" i="12"/>
  <c r="M4927" i="12"/>
  <c r="M4428" i="12"/>
  <c r="M766" i="12"/>
  <c r="M2530" i="12"/>
  <c r="M4308" i="12"/>
  <c r="M1317" i="12"/>
  <c r="M1101" i="12"/>
  <c r="M3617" i="12"/>
  <c r="M4463" i="12"/>
  <c r="M4694" i="12"/>
  <c r="M1372" i="12"/>
  <c r="M4309" i="12"/>
  <c r="M1100" i="12"/>
  <c r="M3959" i="12"/>
  <c r="M767" i="12"/>
  <c r="M1212" i="12"/>
  <c r="M668" i="12"/>
  <c r="M4600" i="12"/>
  <c r="M1971" i="12"/>
  <c r="M4415" i="12"/>
  <c r="M4046" i="12"/>
  <c r="M4045" i="12"/>
  <c r="M3012" i="12"/>
  <c r="M2966" i="12"/>
  <c r="M4450" i="12"/>
  <c r="M784" i="12"/>
  <c r="M4191" i="12"/>
  <c r="M4485" i="12"/>
  <c r="M1144" i="12"/>
  <c r="M955" i="12"/>
  <c r="M4317" i="12"/>
  <c r="M4393" i="12"/>
  <c r="M28" i="12"/>
  <c r="M2920" i="12"/>
  <c r="M4501" i="12"/>
  <c r="M4634" i="12"/>
  <c r="M4400" i="12"/>
  <c r="M3560" i="12"/>
  <c r="M4407" i="12"/>
  <c r="M1113" i="12"/>
  <c r="M1112" i="12"/>
  <c r="M3622" i="12"/>
  <c r="M4285" i="12"/>
  <c r="M4768" i="12"/>
  <c r="M3916" i="12"/>
  <c r="M3958" i="12"/>
  <c r="M1861" i="12"/>
  <c r="M4928" i="12"/>
  <c r="M2531" i="12"/>
  <c r="M3616" i="12"/>
  <c r="M2816" i="12"/>
  <c r="M3062" i="12"/>
  <c r="M3896" i="12"/>
  <c r="M3593" i="12"/>
  <c r="M1173" i="12"/>
  <c r="M4813" i="12"/>
  <c r="M4881" i="12"/>
  <c r="M4922" i="12"/>
  <c r="M4883" i="12"/>
  <c r="M4894" i="12"/>
  <c r="M4925" i="12"/>
  <c r="M4885" i="12"/>
  <c r="M4898" i="12"/>
  <c r="M3962" i="12"/>
  <c r="M4411" i="12"/>
  <c r="M4901" i="12"/>
  <c r="M4886" i="12"/>
  <c r="M4903" i="12"/>
  <c r="M4887" i="12"/>
  <c r="M4904" i="12"/>
  <c r="M4875" i="12"/>
  <c r="M4888" i="12"/>
  <c r="M4905" i="12"/>
  <c r="M4876" i="12"/>
  <c r="M4889" i="12"/>
  <c r="M4907" i="12"/>
  <c r="M4891" i="12"/>
  <c r="M4879" i="12"/>
  <c r="M4892" i="12"/>
  <c r="M4908" i="12"/>
  <c r="M4914" i="12"/>
  <c r="M4926" i="12"/>
  <c r="M4636" i="12"/>
  <c r="M1604" i="12"/>
  <c r="M3483" i="12"/>
  <c r="M770" i="12"/>
  <c r="M4297" i="12"/>
  <c r="M2969" i="12"/>
  <c r="M3082" i="12"/>
  <c r="M4524" i="12"/>
  <c r="M2660" i="12"/>
  <c r="M4390" i="12"/>
  <c r="M4921" i="12"/>
  <c r="M3552" i="12"/>
  <c r="M3019" i="12"/>
  <c r="M3621" i="12"/>
  <c r="M1881" i="12"/>
  <c r="M3899" i="12"/>
  <c r="M3716" i="12"/>
  <c r="M4397" i="12"/>
  <c r="M1566" i="12"/>
  <c r="M1187" i="12"/>
  <c r="M1534" i="12"/>
  <c r="M1684" i="12"/>
  <c r="M1022" i="12"/>
  <c r="M4493" i="12"/>
  <c r="M4506" i="12"/>
  <c r="M693" i="12"/>
  <c r="M4582" i="12"/>
  <c r="M3971" i="12"/>
  <c r="M4542" i="12"/>
  <c r="M2058" i="12"/>
  <c r="M1011" i="12"/>
  <c r="M1360" i="12"/>
  <c r="M4724" i="12"/>
  <c r="M3482" i="12"/>
  <c r="M1023" i="12"/>
  <c r="M893" i="12"/>
  <c r="M804" i="12"/>
  <c r="M879" i="12"/>
  <c r="M953" i="12"/>
  <c r="M878" i="12"/>
  <c r="M934" i="12"/>
  <c r="M935" i="12"/>
  <c r="M988" i="12"/>
  <c r="M894" i="12"/>
  <c r="M4015" i="12"/>
  <c r="M911" i="12"/>
  <c r="M942" i="12"/>
  <c r="M1138" i="12"/>
  <c r="M904" i="12"/>
  <c r="M4315" i="12"/>
  <c r="M920" i="12"/>
  <c r="M952" i="12"/>
  <c r="M1041" i="12"/>
  <c r="M4320" i="12"/>
  <c r="M1383" i="12"/>
  <c r="M1121" i="12"/>
  <c r="M908" i="12"/>
  <c r="M4194" i="12"/>
  <c r="M903" i="12"/>
  <c r="M3579" i="12"/>
  <c r="M1266" i="12"/>
  <c r="M912" i="12"/>
  <c r="M788" i="12"/>
  <c r="M3590" i="12"/>
  <c r="M1229" i="12"/>
  <c r="M3577" i="12"/>
  <c r="M916" i="12"/>
  <c r="M4777" i="12"/>
  <c r="M921" i="12"/>
  <c r="M798" i="12"/>
  <c r="M1008" i="12"/>
  <c r="M4815" i="12"/>
  <c r="M925" i="12"/>
  <c r="M4057" i="12"/>
  <c r="M4817" i="12"/>
  <c r="M939" i="12"/>
  <c r="M845" i="12"/>
  <c r="M4816" i="12"/>
  <c r="M891" i="12"/>
  <c r="M907" i="12"/>
  <c r="M915" i="12"/>
  <c r="M924" i="12"/>
  <c r="M938" i="12"/>
  <c r="M946" i="12"/>
  <c r="M3575" i="12"/>
  <c r="M4844" i="12"/>
  <c r="M4864" i="12"/>
  <c r="M4866" i="12"/>
  <c r="M4821" i="12"/>
  <c r="M4868" i="12"/>
  <c r="M4823" i="12"/>
  <c r="M4870" i="12"/>
  <c r="M4826" i="12"/>
  <c r="M4871" i="12"/>
  <c r="M4828" i="12"/>
  <c r="M4872" i="12"/>
  <c r="M4831" i="12"/>
  <c r="M4873" i="12"/>
  <c r="M4833" i="12"/>
  <c r="M4839" i="12"/>
  <c r="M4840" i="12"/>
  <c r="M4843" i="12"/>
  <c r="M4192" i="12"/>
  <c r="M1005" i="12"/>
  <c r="M4014" i="12"/>
  <c r="M794" i="12"/>
  <c r="M786" i="12"/>
  <c r="M1262" i="12"/>
  <c r="M3990" i="12"/>
  <c r="M4591" i="12"/>
  <c r="M812" i="12"/>
  <c r="M4036" i="12"/>
  <c r="M4052" i="12"/>
  <c r="M1105" i="12"/>
  <c r="M1225" i="12"/>
  <c r="M3588" i="12"/>
  <c r="M1018" i="12"/>
  <c r="M4812" i="12"/>
  <c r="M1033" i="12"/>
  <c r="M3645" i="12"/>
  <c r="M1039" i="12"/>
  <c r="M987" i="12"/>
  <c r="M4778" i="12"/>
  <c r="M4319" i="12"/>
  <c r="M4064" i="12"/>
  <c r="M1132" i="12"/>
  <c r="M4314" i="12"/>
  <c r="M478" i="12"/>
  <c r="M890" i="12"/>
  <c r="M1378" i="12"/>
  <c r="M1021" i="12"/>
  <c r="M4814" i="12"/>
  <c r="M1117" i="12"/>
  <c r="M843" i="12"/>
  <c r="M4418" i="12"/>
  <c r="M135" i="12"/>
  <c r="M140" i="12"/>
  <c r="M147" i="12"/>
  <c r="M150" i="12"/>
  <c r="M156" i="12"/>
  <c r="M125" i="12"/>
  <c r="M131" i="12"/>
  <c r="M2013" i="12"/>
  <c r="M4338" i="12"/>
  <c r="M2007" i="12"/>
  <c r="M4792" i="12"/>
  <c r="M4804" i="12"/>
  <c r="M4793" i="12"/>
  <c r="M4805" i="12"/>
  <c r="M4803" i="12"/>
  <c r="M4794" i="12"/>
  <c r="M4806" i="12"/>
  <c r="M4795" i="12"/>
  <c r="M4796" i="12"/>
  <c r="M4797" i="12"/>
  <c r="M4798" i="12"/>
  <c r="M4799" i="12"/>
  <c r="M4802" i="12"/>
  <c r="M4800" i="12"/>
  <c r="M4801" i="12"/>
  <c r="M3987" i="12"/>
  <c r="M566" i="12"/>
  <c r="M995" i="12"/>
  <c r="M4693" i="12"/>
  <c r="M2782" i="12"/>
  <c r="M1251" i="12"/>
  <c r="M4519" i="12"/>
  <c r="M4129" i="12"/>
  <c r="M4782" i="12"/>
  <c r="M4785" i="12"/>
  <c r="M4787" i="12"/>
  <c r="M4789" i="12"/>
  <c r="M4790" i="12"/>
  <c r="M4702" i="12"/>
  <c r="M4786" i="12"/>
  <c r="M4788" i="12"/>
  <c r="M4791" i="12"/>
  <c r="M130" i="12"/>
  <c r="M1185" i="12"/>
  <c r="M1788" i="12"/>
  <c r="M3697" i="12"/>
  <c r="M4639" i="12"/>
  <c r="M3932" i="12"/>
  <c r="M3018" i="12"/>
  <c r="M633" i="12"/>
  <c r="M2933" i="12"/>
  <c r="M1519" i="12"/>
  <c r="M1545" i="12"/>
  <c r="M844" i="12"/>
  <c r="M4683" i="12"/>
  <c r="M4476" i="12"/>
  <c r="M139" i="12"/>
  <c r="M1214" i="12"/>
  <c r="M2781" i="12"/>
  <c r="M3905" i="12"/>
  <c r="M4641" i="12"/>
  <c r="M4645" i="12"/>
  <c r="M3551" i="12"/>
  <c r="M175" i="12"/>
  <c r="M4100" i="12"/>
  <c r="M3435" i="12"/>
  <c r="M3438" i="12"/>
  <c r="M4540" i="12"/>
  <c r="M4525" i="12"/>
  <c r="M3458" i="12"/>
  <c r="M3576" i="12"/>
  <c r="M629" i="12"/>
  <c r="M1227" i="12"/>
  <c r="M2924" i="12"/>
  <c r="M1264" i="12"/>
  <c r="M4470" i="12"/>
  <c r="M3647" i="12"/>
  <c r="M1134" i="12"/>
  <c r="M637" i="12"/>
  <c r="M1247" i="12"/>
  <c r="M2929" i="12"/>
  <c r="M3969" i="12"/>
  <c r="M4649" i="12"/>
  <c r="M4744" i="12"/>
  <c r="M1263" i="12"/>
  <c r="M4375" i="12"/>
  <c r="M4434" i="12"/>
  <c r="M4491" i="12"/>
  <c r="M4700" i="12"/>
  <c r="M1603" i="12"/>
  <c r="M994" i="12"/>
  <c r="M4534" i="12"/>
  <c r="M4697" i="12"/>
  <c r="M670" i="12"/>
  <c r="M3922" i="12"/>
  <c r="M4676" i="12"/>
  <c r="M4571" i="12"/>
  <c r="M690" i="12"/>
  <c r="M1323" i="12"/>
  <c r="M2937" i="12"/>
  <c r="M4337" i="12"/>
  <c r="M4658" i="12"/>
  <c r="M814" i="12"/>
  <c r="M3121" i="12"/>
  <c r="M4673" i="12"/>
  <c r="M892" i="12"/>
  <c r="M1107" i="12"/>
  <c r="M4054" i="12"/>
  <c r="M34" i="12"/>
  <c r="M755" i="12"/>
  <c r="M1531" i="12"/>
  <c r="M3095" i="12"/>
  <c r="M4350" i="12"/>
  <c r="M4663" i="12"/>
  <c r="M1384" i="12"/>
  <c r="M1517" i="12"/>
  <c r="M4367" i="12"/>
  <c r="M2387" i="12"/>
  <c r="M1152" i="12"/>
  <c r="M3423" i="12"/>
  <c r="M1542" i="12"/>
  <c r="M1170" i="12"/>
  <c r="M3117" i="12"/>
  <c r="M4677" i="12"/>
  <c r="M118" i="12"/>
  <c r="M691" i="12"/>
  <c r="M1215" i="12"/>
  <c r="M4227" i="12"/>
  <c r="M1153" i="12"/>
  <c r="M11" i="12"/>
  <c r="M4664" i="12"/>
  <c r="M756" i="12"/>
  <c r="M1031" i="12"/>
  <c r="M4486" i="12"/>
  <c r="M4351" i="12"/>
  <c r="M4680" i="12"/>
  <c r="M1324" i="12"/>
  <c r="M4784" i="12"/>
  <c r="M4482" i="12"/>
  <c r="M3474" i="12"/>
  <c r="M1532" i="12"/>
  <c r="M1135" i="12"/>
  <c r="M3080" i="12"/>
  <c r="M4477" i="12"/>
  <c r="M4783" i="12"/>
  <c r="M4781" i="12"/>
  <c r="M4130" i="12"/>
  <c r="M4774" i="12"/>
  <c r="M4773" i="12"/>
  <c r="M4775" i="12"/>
  <c r="M4776" i="12"/>
  <c r="M4779" i="12"/>
  <c r="M4764" i="12"/>
  <c r="M4765" i="12"/>
  <c r="M4766" i="12"/>
  <c r="M4767" i="12"/>
  <c r="M4770" i="12"/>
  <c r="M4771" i="12"/>
  <c r="M4772" i="12"/>
  <c r="M4553" i="12"/>
  <c r="M4662" i="12"/>
  <c r="M4715" i="12"/>
  <c r="M1009" i="12"/>
  <c r="M4737" i="12"/>
  <c r="M4758" i="12"/>
  <c r="M4469" i="12"/>
  <c r="M3917" i="12"/>
  <c r="M3897" i="12"/>
  <c r="M4193" i="12"/>
  <c r="M813" i="12"/>
  <c r="M1006" i="12"/>
  <c r="M1106" i="12"/>
  <c r="M4760" i="12"/>
  <c r="M2932" i="12"/>
  <c r="M3079" i="12"/>
  <c r="M1148" i="12"/>
  <c r="M1226" i="12"/>
  <c r="M4919" i="12"/>
  <c r="M4657" i="12"/>
  <c r="M4762" i="12"/>
  <c r="M3639" i="12"/>
  <c r="M4116" i="12"/>
  <c r="M1322" i="12"/>
  <c r="M1118" i="12"/>
  <c r="M3470" i="12"/>
  <c r="M1514" i="12"/>
  <c r="M4739" i="12"/>
  <c r="M4644" i="12"/>
  <c r="M4763" i="12"/>
  <c r="M4423" i="12"/>
  <c r="M1030" i="12"/>
  <c r="M1133" i="12"/>
  <c r="M768" i="12"/>
  <c r="M3564" i="12"/>
  <c r="M689" i="12"/>
  <c r="M3145" i="12"/>
  <c r="M4741" i="12"/>
  <c r="M4080" i="12"/>
  <c r="M4513" i="12"/>
  <c r="M1026" i="12"/>
  <c r="M545" i="12"/>
  <c r="M3567" i="12"/>
  <c r="M4719" i="12"/>
  <c r="M296" i="12"/>
  <c r="M4743" i="12"/>
  <c r="M4567" i="12"/>
  <c r="M2780" i="12"/>
  <c r="M2967" i="12"/>
  <c r="M1246" i="12"/>
  <c r="M3714" i="12"/>
  <c r="M4462" i="12"/>
  <c r="M4539" i="12"/>
  <c r="M3960" i="12"/>
  <c r="M2923" i="12"/>
  <c r="M4757" i="12"/>
  <c r="M4499" i="12"/>
  <c r="M795" i="12"/>
  <c r="M4349" i="12"/>
  <c r="M4672" i="12"/>
  <c r="M4606" i="12"/>
  <c r="M4053" i="12"/>
  <c r="M1146" i="12"/>
  <c r="M3968" i="12"/>
  <c r="M4502" i="12"/>
  <c r="M993" i="12"/>
  <c r="M1670" i="12"/>
  <c r="M3064" i="12"/>
  <c r="M4648" i="12"/>
  <c r="M1171" i="12"/>
  <c r="M3646" i="12"/>
  <c r="M3124" i="12"/>
  <c r="M4738" i="12"/>
  <c r="M4735" i="12"/>
  <c r="M4352" i="12"/>
  <c r="M3568" i="12"/>
  <c r="M4090" i="12"/>
  <c r="M1172" i="12"/>
  <c r="M4088" i="12"/>
  <c r="M1007" i="12"/>
  <c r="M4503" i="12"/>
  <c r="M35" i="12"/>
  <c r="M3715" i="12"/>
  <c r="M4117" i="12"/>
  <c r="M1533" i="12"/>
  <c r="M1789" i="12"/>
  <c r="M3961" i="12"/>
  <c r="M3146" i="12"/>
  <c r="M3418" i="12"/>
  <c r="M4526" i="12"/>
  <c r="M4531" i="12"/>
  <c r="M4665" i="12"/>
  <c r="M4541" i="12"/>
  <c r="M3640" i="12"/>
  <c r="M3436" i="12"/>
  <c r="M4716" i="12"/>
  <c r="M2965" i="12"/>
  <c r="M3125" i="12"/>
  <c r="M4720" i="12"/>
  <c r="M4759" i="12"/>
  <c r="M3648" i="12"/>
  <c r="M1228" i="12"/>
  <c r="M996" i="12"/>
  <c r="M1010" i="12"/>
  <c r="M4713" i="12"/>
  <c r="M3970" i="12"/>
  <c r="M4920" i="12"/>
  <c r="M4554" i="12"/>
  <c r="M3898" i="12"/>
  <c r="M4500" i="12"/>
  <c r="M1119" i="12"/>
  <c r="M769" i="12"/>
  <c r="M3081" i="12"/>
  <c r="M815" i="12"/>
  <c r="M692" i="12"/>
  <c r="M2925" i="12"/>
  <c r="M796" i="12"/>
  <c r="M3918" i="12"/>
  <c r="M2783" i="12"/>
  <c r="M3471" i="12"/>
  <c r="M4568" i="12"/>
  <c r="M4055" i="12"/>
  <c r="M2968" i="12"/>
  <c r="M1136" i="12"/>
  <c r="M3565" i="12"/>
  <c r="M1186" i="12"/>
  <c r="M1325" i="12"/>
  <c r="M1149" i="12"/>
  <c r="M2934" i="12"/>
  <c r="M4196" i="12"/>
  <c r="M1248" i="12"/>
  <c r="M929" i="12"/>
  <c r="M886" i="12"/>
  <c r="M898" i="12"/>
  <c r="M885" i="12"/>
  <c r="M636" i="12"/>
  <c r="M901" i="12"/>
  <c r="M900" i="12"/>
  <c r="M899" i="12"/>
  <c r="M887" i="12"/>
  <c r="M884" i="12"/>
  <c r="M931" i="12"/>
  <c r="M628" i="12"/>
  <c r="M4576" i="12"/>
  <c r="M4661" i="12"/>
  <c r="M4097" i="12"/>
  <c r="M3927" i="12"/>
  <c r="M4573" i="12"/>
  <c r="M4587" i="12"/>
  <c r="M956" i="12"/>
  <c r="M1258" i="12"/>
  <c r="M4627" i="12"/>
  <c r="M1180" i="12"/>
  <c r="M1866" i="12"/>
  <c r="M3929" i="12"/>
  <c r="M4514" i="12"/>
  <c r="M4489" i="12"/>
  <c r="M4099" i="12"/>
  <c r="M3574" i="12"/>
  <c r="M4628" i="12"/>
  <c r="M1167" i="12"/>
  <c r="M1868" i="12"/>
  <c r="M4474" i="12"/>
  <c r="M3432" i="12"/>
  <c r="M930" i="12"/>
  <c r="M1786" i="12"/>
  <c r="M1598" i="12"/>
  <c r="M4098" i="12"/>
  <c r="M3925" i="12"/>
  <c r="M4577" i="12"/>
  <c r="M1037" i="12"/>
  <c r="M928" i="12"/>
  <c r="M4574" i="12"/>
  <c r="M4675" i="12"/>
  <c r="M4096" i="12"/>
  <c r="M3928" i="12"/>
  <c r="M4481" i="12"/>
  <c r="M4521" i="12"/>
  <c r="M3708" i="12"/>
  <c r="M958" i="12"/>
  <c r="M4429" i="12"/>
  <c r="M4431" i="12"/>
  <c r="M1462" i="12"/>
  <c r="M2004" i="12"/>
  <c r="M847" i="12"/>
  <c r="M2097" i="12"/>
  <c r="M4219" i="12"/>
  <c r="M4884" i="12"/>
  <c r="M1196" i="12"/>
  <c r="M2974" i="12"/>
  <c r="M3999" i="12"/>
  <c r="M962" i="12"/>
  <c r="M3093" i="12"/>
  <c r="M1513" i="12"/>
  <c r="M4033" i="12"/>
  <c r="M117" i="12"/>
  <c r="M4331" i="12"/>
  <c r="M4330" i="12"/>
  <c r="M4704" i="12"/>
  <c r="M4708" i="12"/>
  <c r="M4706" i="12"/>
  <c r="M2396" i="12"/>
  <c r="M2085" i="12"/>
  <c r="M2096" i="12"/>
  <c r="M2534" i="12"/>
  <c r="M2397" i="12"/>
  <c r="M2735" i="12"/>
  <c r="M1369" i="12"/>
  <c r="M2672" i="12"/>
  <c r="M2087" i="12"/>
  <c r="M2489" i="12"/>
  <c r="M2458" i="12"/>
  <c r="M2090" i="12"/>
  <c r="M2927" i="12"/>
  <c r="M4374" i="12"/>
  <c r="M1538" i="12"/>
  <c r="M4692" i="12"/>
  <c r="M4340" i="12"/>
  <c r="M1518" i="12"/>
  <c r="M4695" i="12"/>
  <c r="M4356" i="12"/>
  <c r="M1516" i="12"/>
  <c r="M4696" i="12"/>
  <c r="M4699" i="12"/>
  <c r="M4362" i="12"/>
  <c r="M1544" i="12"/>
  <c r="M4746" i="12"/>
  <c r="M129" i="12"/>
  <c r="M4365" i="12"/>
  <c r="M1046" i="12"/>
  <c r="M138" i="12"/>
  <c r="M2936" i="12"/>
  <c r="M3437" i="12"/>
  <c r="M4368" i="12"/>
  <c r="M4480" i="12"/>
  <c r="M4370" i="12"/>
  <c r="M1181" i="12"/>
  <c r="M4333" i="12"/>
  <c r="M4335" i="12"/>
  <c r="M4682" i="12"/>
  <c r="M3092" i="12"/>
  <c r="M3546" i="12"/>
  <c r="M3120" i="12"/>
  <c r="M1869" i="12"/>
  <c r="M4605" i="12"/>
  <c r="M3650" i="12"/>
  <c r="M3022" i="12"/>
  <c r="M1992" i="12"/>
  <c r="M565" i="12"/>
  <c r="M3086" i="12"/>
  <c r="M3709" i="12"/>
  <c r="M1599" i="12"/>
  <c r="M632" i="12"/>
  <c r="M2963" i="12"/>
  <c r="M1972" i="12"/>
  <c r="M32" i="12"/>
  <c r="M991" i="12"/>
  <c r="M4551" i="12"/>
  <c r="M686" i="12"/>
  <c r="M4537" i="12"/>
  <c r="M1320" i="12"/>
  <c r="M849" i="12"/>
  <c r="M2975" i="12"/>
  <c r="M4034" i="12"/>
  <c r="M669" i="12"/>
  <c r="M1168" i="12"/>
  <c r="M3498" i="12"/>
  <c r="M1285" i="12"/>
  <c r="M1223" i="12"/>
  <c r="M4421" i="12"/>
  <c r="M1375" i="12"/>
  <c r="M4656" i="12"/>
  <c r="M2389" i="12"/>
  <c r="M1526" i="12"/>
  <c r="M1250" i="12"/>
  <c r="M4432" i="12"/>
  <c r="M1563" i="12"/>
  <c r="M3903" i="12"/>
  <c r="M4660" i="12"/>
  <c r="M4671" i="12"/>
  <c r="M4674" i="12"/>
  <c r="M4678" i="12"/>
  <c r="M4679" i="12"/>
  <c r="M4655" i="12"/>
  <c r="M1525" i="12"/>
  <c r="M3431" i="12"/>
  <c r="M3457" i="12"/>
  <c r="M4332" i="12"/>
  <c r="M3902" i="12"/>
  <c r="M4222" i="12"/>
  <c r="M3473" i="12"/>
  <c r="M753" i="12"/>
  <c r="M4643" i="12"/>
  <c r="M4647" i="12"/>
  <c r="M4650" i="12"/>
  <c r="M31" i="12"/>
  <c r="M3085" i="12"/>
  <c r="M4467" i="12"/>
  <c r="M4654" i="12"/>
  <c r="M4659" i="12"/>
  <c r="M631" i="12"/>
  <c r="M4638" i="12"/>
  <c r="M4640" i="12"/>
  <c r="M4642" i="12"/>
  <c r="M4473" i="12"/>
  <c r="M3430" i="12"/>
  <c r="M3573" i="12"/>
  <c r="M1222" i="12"/>
  <c r="M1213" i="12"/>
  <c r="M4295" i="12"/>
  <c r="M1131" i="12"/>
  <c r="M3119" i="12"/>
  <c r="M1025" i="12"/>
  <c r="M810" i="12"/>
  <c r="M1103" i="12"/>
  <c r="M2779" i="12"/>
  <c r="M685" i="12"/>
  <c r="M1319" i="12"/>
  <c r="M2931" i="12"/>
  <c r="M1003" i="12"/>
  <c r="M1029" i="12"/>
  <c r="M2922" i="12"/>
  <c r="M1244" i="12"/>
  <c r="M3836" i="12"/>
  <c r="M1045" i="12"/>
  <c r="M3460" i="12"/>
  <c r="M3967" i="12"/>
  <c r="M1211" i="12"/>
  <c r="M4186" i="12"/>
  <c r="M4200" i="12"/>
  <c r="M1335" i="12"/>
  <c r="M1409" i="12"/>
  <c r="M2888" i="12"/>
  <c r="M4596" i="12"/>
  <c r="M4625" i="12"/>
  <c r="M2935" i="12"/>
  <c r="M4589" i="12"/>
  <c r="M4598" i="12"/>
  <c r="M4622" i="12"/>
  <c r="M1147" i="12"/>
  <c r="M775" i="12"/>
  <c r="M4620" i="12"/>
  <c r="M3456" i="12"/>
  <c r="M4618" i="12"/>
  <c r="M4616" i="12"/>
  <c r="M4609" i="12"/>
  <c r="M4604" i="12"/>
  <c r="M3587" i="12"/>
  <c r="M4580" i="12"/>
  <c r="M4488" i="12"/>
  <c r="M4575" i="12"/>
  <c r="M4479" i="12"/>
  <c r="M2955" i="12"/>
  <c r="M2957" i="12"/>
  <c r="M4174" i="12"/>
  <c r="M4175" i="12"/>
  <c r="M4169" i="12"/>
  <c r="M4170" i="12"/>
  <c r="M4181" i="12"/>
  <c r="M4612" i="12"/>
  <c r="M4613" i="12"/>
  <c r="M4599" i="12"/>
  <c r="M4614" i="12"/>
  <c r="M4601" i="12"/>
  <c r="M4615" i="12"/>
  <c r="M4603" i="12"/>
  <c r="M4617" i="12"/>
  <c r="M4607" i="12"/>
  <c r="M4619" i="12"/>
  <c r="M4608" i="12"/>
  <c r="M4621" i="12"/>
  <c r="M4610" i="12"/>
  <c r="M4623" i="12"/>
  <c r="M4624" i="12"/>
  <c r="M4611" i="12"/>
  <c r="M4626" i="12"/>
  <c r="M4585" i="12"/>
  <c r="M4581" i="12"/>
  <c r="M3926" i="12"/>
  <c r="M774" i="12"/>
  <c r="M4221" i="12"/>
  <c r="M3459" i="12"/>
  <c r="M4560" i="12"/>
  <c r="M4586" i="12"/>
  <c r="M4561" i="12"/>
  <c r="M4588" i="12"/>
  <c r="M4562" i="12"/>
  <c r="M4590" i="12"/>
  <c r="M4564" i="12"/>
  <c r="M4592" i="12"/>
  <c r="M4579" i="12"/>
  <c r="M4566" i="12"/>
  <c r="M4569" i="12"/>
  <c r="M4595" i="12"/>
  <c r="M3439" i="12"/>
  <c r="M1044" i="12"/>
  <c r="M3592" i="12"/>
  <c r="M2830" i="12"/>
  <c r="M4570" i="12"/>
  <c r="M4597" i="12"/>
  <c r="M4572" i="12"/>
  <c r="M4578" i="12"/>
  <c r="M805" i="12"/>
  <c r="M4408" i="12"/>
  <c r="M1157" i="12"/>
  <c r="M4536" i="12"/>
  <c r="M1524" i="12"/>
  <c r="M1991" i="12"/>
  <c r="M4494" i="12"/>
  <c r="M4516" i="12"/>
  <c r="M1257" i="12"/>
  <c r="M4049" i="12"/>
  <c r="M4532" i="12"/>
  <c r="M1374" i="12"/>
  <c r="M1243" i="12"/>
  <c r="M3901" i="12"/>
  <c r="M4497" i="12"/>
  <c r="M4416" i="12"/>
  <c r="M4457" i="12"/>
  <c r="M1179" i="12"/>
  <c r="M3416" i="12"/>
  <c r="M1130" i="12"/>
  <c r="M2930" i="12"/>
  <c r="M4492" i="12"/>
  <c r="M1145" i="12"/>
  <c r="M1115" i="12"/>
  <c r="M4464" i="12"/>
  <c r="M4455" i="12"/>
  <c r="M809" i="12"/>
  <c r="M1597" i="12"/>
  <c r="M3429" i="12"/>
  <c r="M1102" i="12"/>
  <c r="M2926" i="12"/>
  <c r="M4426" i="12"/>
  <c r="M990" i="12"/>
  <c r="M957" i="12"/>
  <c r="M4504" i="12"/>
  <c r="M5065" i="12"/>
  <c r="M1318" i="12"/>
  <c r="M4395" i="12"/>
  <c r="M1221" i="12"/>
  <c r="M3649" i="12"/>
  <c r="M3013" i="12"/>
  <c r="M3421" i="12"/>
  <c r="M4550" i="12"/>
  <c r="M2390" i="12"/>
  <c r="M3428" i="12"/>
  <c r="M3468" i="12"/>
  <c r="M4420" i="12"/>
  <c r="M965" i="12"/>
  <c r="M4000" i="12"/>
  <c r="M30" i="12"/>
  <c r="M3023" i="12"/>
  <c r="M4487" i="12"/>
  <c r="M4511" i="12"/>
  <c r="M543" i="12"/>
  <c r="M4529" i="12"/>
  <c r="M848" i="12"/>
  <c r="M1166" i="12"/>
  <c r="M3545" i="12"/>
  <c r="M4430" i="12"/>
  <c r="M4472" i="12"/>
  <c r="M837" i="12"/>
  <c r="M4294" i="12"/>
  <c r="M4544" i="12"/>
  <c r="M777" i="12"/>
  <c r="M2778" i="12"/>
  <c r="M4546" i="12"/>
  <c r="M684" i="12"/>
  <c r="M564" i="12"/>
  <c r="M2532" i="12"/>
  <c r="M3563" i="12"/>
  <c r="M1108" i="12"/>
  <c r="M4451" i="12"/>
  <c r="M4520" i="12"/>
  <c r="M1002" i="12"/>
  <c r="M3707" i="12"/>
  <c r="M3084" i="12"/>
  <c r="M1110" i="12"/>
  <c r="M4466" i="12"/>
  <c r="M4459" i="12"/>
  <c r="M4917" i="12"/>
  <c r="M1867" i="12"/>
  <c r="M3547" i="12"/>
  <c r="M4518" i="12"/>
  <c r="M1169" i="12"/>
  <c r="M29" i="12"/>
  <c r="M1259" i="12"/>
  <c r="M1600" i="12"/>
  <c r="M4545" i="12"/>
  <c r="M1376" i="12"/>
  <c r="M4522" i="12"/>
  <c r="M33" i="12"/>
  <c r="M4523" i="12"/>
  <c r="M3024" i="12"/>
  <c r="M1527" i="12"/>
  <c r="M4527" i="12"/>
  <c r="M4530" i="12"/>
  <c r="M4505" i="12"/>
  <c r="M3710" i="12"/>
  <c r="M4547" i="12"/>
  <c r="M4515" i="12"/>
  <c r="M4558" i="12"/>
  <c r="M959" i="12"/>
  <c r="M4495" i="12"/>
  <c r="M4533" i="12"/>
  <c r="M966" i="12"/>
  <c r="M2050" i="12"/>
  <c r="M4498" i="12"/>
  <c r="M4538" i="12"/>
  <c r="M811" i="12"/>
  <c r="M1870" i="12"/>
  <c r="M5066" i="12"/>
  <c r="M4001" i="12"/>
  <c r="M2943" i="12"/>
  <c r="M4512" i="12"/>
  <c r="M4552" i="12"/>
  <c r="M1993" i="12"/>
  <c r="M2391" i="12"/>
  <c r="M4517" i="12"/>
  <c r="M4458" i="12"/>
  <c r="M838" i="12"/>
  <c r="M2994" i="12"/>
  <c r="M1245" i="12"/>
  <c r="M4460" i="12"/>
  <c r="M1109" i="12"/>
  <c r="M3422" i="12"/>
  <c r="M1111" i="12"/>
  <c r="M4461" i="12"/>
  <c r="M4465" i="12"/>
  <c r="M3014" i="12"/>
  <c r="M1321" i="12"/>
  <c r="M4490" i="12"/>
  <c r="M4454" i="12"/>
  <c r="M4468" i="12"/>
  <c r="M1158" i="12"/>
  <c r="M2928" i="12"/>
  <c r="M4452" i="12"/>
  <c r="M4475" i="12"/>
  <c r="M3434" i="12"/>
  <c r="M1787" i="12"/>
  <c r="M2405" i="12"/>
  <c r="M3433" i="12"/>
  <c r="M992" i="12"/>
  <c r="M544" i="12"/>
  <c r="M4456" i="12"/>
  <c r="M3417" i="12"/>
  <c r="M1004" i="12"/>
  <c r="M773" i="12"/>
  <c r="M4433" i="12"/>
  <c r="M4422" i="12"/>
  <c r="M4918" i="12"/>
  <c r="M4427" i="12"/>
  <c r="M778" i="12"/>
  <c r="M3651" i="12"/>
  <c r="M4183" i="12"/>
  <c r="M4447" i="12"/>
  <c r="M4448" i="12"/>
  <c r="M2964" i="12"/>
  <c r="M4050" i="12"/>
  <c r="M4409" i="12"/>
  <c r="M4417" i="12"/>
  <c r="M4074" i="12"/>
  <c r="M4296" i="12"/>
  <c r="M3469" i="12"/>
  <c r="M1224" i="12"/>
  <c r="M687" i="12"/>
  <c r="M4402" i="12"/>
  <c r="M3087" i="12"/>
  <c r="M4401" i="12"/>
  <c r="M4399" i="12"/>
  <c r="M4396" i="12"/>
  <c r="M4318" i="12"/>
  <c r="M4316" i="12"/>
  <c r="M4387" i="12"/>
  <c r="M4392" i="12"/>
  <c r="M4389" i="12"/>
  <c r="M3904" i="12"/>
  <c r="M806" i="12"/>
  <c r="M1182" i="12"/>
  <c r="M1104" i="12"/>
  <c r="M850" i="12"/>
  <c r="M4312" i="12"/>
  <c r="M4307" i="12"/>
  <c r="M4310" i="12"/>
  <c r="M4293" i="12"/>
  <c r="M4072" i="12"/>
  <c r="M4095" i="12"/>
  <c r="M3544" i="12"/>
  <c r="M1823" i="12"/>
  <c r="M1785" i="12"/>
  <c r="M4845" i="12"/>
  <c r="M1220" i="12"/>
  <c r="M3966" i="12"/>
  <c r="M3088" i="12"/>
  <c r="M124" i="12"/>
  <c r="M2962" i="12"/>
  <c r="M3586" i="12"/>
  <c r="M808" i="12"/>
  <c r="M4635" i="12"/>
  <c r="M2664" i="12"/>
  <c r="M3900" i="12"/>
  <c r="M2368" i="12"/>
  <c r="M4107" i="12"/>
  <c r="M2412" i="12"/>
  <c r="M2351" i="12"/>
  <c r="M4103" i="12"/>
  <c r="M4019" i="12"/>
  <c r="M1395" i="12"/>
  <c r="M2350" i="12"/>
  <c r="M1939" i="12"/>
  <c r="M4010" i="12"/>
  <c r="M1655" i="12"/>
  <c r="M1299" i="12"/>
  <c r="M4132" i="12"/>
  <c r="M4022" i="12"/>
  <c r="M2146" i="12"/>
  <c r="M2367" i="12"/>
  <c r="M3986" i="12"/>
  <c r="M970" i="12"/>
  <c r="M4999" i="12"/>
  <c r="M3381" i="12"/>
  <c r="M1523" i="12"/>
  <c r="M4991" i="12"/>
  <c r="M280" i="12"/>
  <c r="M1256" i="12"/>
  <c r="M4125" i="12"/>
  <c r="M4024" i="12"/>
  <c r="M5000" i="12"/>
  <c r="M50" i="12"/>
  <c r="M4291" i="12"/>
  <c r="M4021" i="12"/>
  <c r="M4992" i="12"/>
  <c r="M1736" i="12"/>
  <c r="M4286" i="12"/>
  <c r="M4104" i="12"/>
  <c r="M2278" i="12"/>
  <c r="M1429" i="12"/>
  <c r="M2282" i="12"/>
  <c r="M1748" i="12"/>
  <c r="M3042" i="12"/>
  <c r="M4284" i="12"/>
  <c r="M3505" i="12"/>
  <c r="M3041" i="12"/>
  <c r="M3504" i="12"/>
  <c r="M819" i="12"/>
  <c r="M4283" i="12"/>
  <c r="M820" i="12"/>
  <c r="M4274" i="12"/>
  <c r="M4279" i="12"/>
  <c r="M857" i="12"/>
  <c r="M4280" i="12"/>
  <c r="M4275" i="12"/>
  <c r="M858" i="12"/>
  <c r="M4630" i="12"/>
  <c r="M3629" i="12"/>
  <c r="M3630" i="12"/>
  <c r="M4259" i="12"/>
  <c r="M4260" i="12"/>
  <c r="M4234" i="12"/>
  <c r="M4248" i="12"/>
  <c r="M3446" i="12"/>
  <c r="M3447" i="12"/>
  <c r="M4249" i="12"/>
  <c r="M4235" i="12"/>
  <c r="M4209" i="12"/>
  <c r="M4058" i="12"/>
  <c r="M3594" i="12"/>
  <c r="M2890" i="12"/>
  <c r="M4187" i="12"/>
  <c r="M1415" i="12"/>
  <c r="M1346" i="12"/>
  <c r="M2841" i="12"/>
  <c r="M4178" i="12"/>
  <c r="M4173" i="12"/>
  <c r="M2948" i="12"/>
  <c r="M4172" i="12"/>
  <c r="M4078" i="12"/>
  <c r="M4166" i="12"/>
  <c r="M4165" i="12"/>
  <c r="M4079" i="12"/>
  <c r="M2949" i="12"/>
  <c r="M3859" i="12"/>
  <c r="M4156" i="12"/>
  <c r="M1422" i="12"/>
  <c r="M4136" i="12"/>
  <c r="M1277" i="12"/>
  <c r="M4127" i="12"/>
  <c r="M1295" i="12"/>
  <c r="M4141" i="12"/>
  <c r="M4110" i="12"/>
  <c r="M4119" i="12"/>
  <c r="M2642" i="12"/>
  <c r="M4120" i="12"/>
  <c r="M4111" i="12"/>
  <c r="M4105" i="12"/>
  <c r="M4084" i="12"/>
  <c r="M4092" i="12"/>
  <c r="M4093" i="12"/>
  <c r="M2940" i="12"/>
  <c r="M4085" i="12"/>
  <c r="M4073" i="12"/>
  <c r="M4101" i="12"/>
  <c r="M4102" i="12"/>
  <c r="M2941" i="12"/>
  <c r="M1618" i="12"/>
  <c r="M2403" i="12"/>
  <c r="M2006" i="12"/>
  <c r="M1587" i="12"/>
  <c r="M1364" i="12"/>
  <c r="M4380" i="12"/>
  <c r="M1365" i="12"/>
  <c r="M1362" i="12"/>
  <c r="M1363" i="12"/>
  <c r="M4381" i="12"/>
  <c r="M1366" i="12"/>
  <c r="M4382" i="12"/>
  <c r="M4383" i="12"/>
  <c r="M4384" i="12"/>
  <c r="M4385" i="12"/>
  <c r="M4386" i="12"/>
  <c r="M1367" i="12"/>
  <c r="M1361" i="12"/>
  <c r="M4065" i="12"/>
  <c r="M635" i="12"/>
  <c r="M627" i="12"/>
  <c r="M3463" i="12"/>
  <c r="M3566" i="12"/>
  <c r="M1255" i="12"/>
  <c r="M4063" i="12"/>
  <c r="M1276" i="12"/>
  <c r="M905" i="12"/>
  <c r="M909" i="12"/>
  <c r="M913" i="12"/>
  <c r="M918" i="12"/>
  <c r="M922" i="12"/>
  <c r="M932" i="12"/>
  <c r="M3578" i="12"/>
  <c r="M936" i="12"/>
  <c r="M1683" i="12"/>
  <c r="M940" i="12"/>
  <c r="M4379" i="12"/>
  <c r="M944" i="12"/>
  <c r="M876" i="12"/>
  <c r="M950" i="12"/>
  <c r="M4039" i="12"/>
  <c r="M4041" i="12"/>
  <c r="M883" i="12"/>
  <c r="M4043" i="12"/>
  <c r="M897" i="12"/>
  <c r="M4062" i="12"/>
  <c r="M4044" i="12"/>
  <c r="M4042" i="12"/>
  <c r="M4040" i="12"/>
  <c r="M4013" i="12"/>
  <c r="M4037" i="12"/>
  <c r="M4038" i="12"/>
  <c r="M2031" i="12"/>
  <c r="M1557" i="12"/>
  <c r="M3611" i="12"/>
  <c r="M4354" i="12"/>
  <c r="M3534" i="12"/>
  <c r="M4353" i="12"/>
  <c r="M3533" i="12"/>
  <c r="M1731" i="12"/>
  <c r="M4048" i="12"/>
  <c r="M4807" i="12"/>
  <c r="M1730" i="12"/>
  <c r="M1725" i="12"/>
  <c r="M1723" i="12"/>
  <c r="M3603" i="12"/>
  <c r="M3612" i="12"/>
  <c r="M1729" i="12"/>
  <c r="M1724" i="12"/>
  <c r="M3615" i="12"/>
  <c r="M266" i="12"/>
  <c r="M3532" i="12"/>
  <c r="M4811" i="12"/>
  <c r="M3604" i="12"/>
  <c r="M4810" i="12"/>
  <c r="M3614" i="12"/>
  <c r="M2032" i="12"/>
  <c r="M4809" i="12"/>
  <c r="M268" i="12"/>
  <c r="M3711" i="12"/>
  <c r="M4808" i="12"/>
  <c r="M267" i="12"/>
  <c r="M4347" i="12"/>
  <c r="M1558" i="12"/>
  <c r="M2033" i="12"/>
  <c r="M4346" i="12"/>
  <c r="M1017" i="12"/>
  <c r="M882" i="12"/>
  <c r="M3572" i="12"/>
  <c r="M1020" i="12"/>
  <c r="M785" i="12"/>
  <c r="M1370" i="12"/>
  <c r="M1128" i="12"/>
  <c r="M2938" i="12"/>
  <c r="M4184" i="12"/>
  <c r="M3413" i="12"/>
  <c r="M3475" i="12"/>
  <c r="M3464" i="12"/>
  <c r="M3562" i="12"/>
  <c r="M1038" i="12"/>
  <c r="M1129" i="12"/>
  <c r="M1210" i="12"/>
  <c r="M3467" i="12"/>
  <c r="M762" i="12"/>
  <c r="M1151" i="12"/>
  <c r="M973" i="12"/>
  <c r="M2641" i="12"/>
  <c r="M3492" i="12"/>
  <c r="M1549" i="12"/>
  <c r="M152" i="12"/>
  <c r="M1176" i="12"/>
  <c r="M27" i="12"/>
  <c r="M4862" i="12"/>
  <c r="M143" i="12"/>
  <c r="M3090" i="12"/>
  <c r="M1163" i="12"/>
  <c r="M3889" i="12"/>
  <c r="M3893" i="12"/>
  <c r="M3672" i="12"/>
  <c r="M1188" i="12"/>
  <c r="M1535" i="12"/>
  <c r="M1671" i="12"/>
  <c r="M3676" i="12"/>
  <c r="M1520" i="12"/>
  <c r="M943" i="12"/>
  <c r="M3147" i="12"/>
  <c r="M1675" i="12"/>
  <c r="M3923" i="12"/>
  <c r="M1678" i="12"/>
  <c r="M1508" i="12"/>
  <c r="M5011" i="12"/>
  <c r="M4028" i="12"/>
  <c r="M4025" i="12"/>
  <c r="M4030" i="12"/>
  <c r="M4027" i="12"/>
  <c r="M4026" i="12"/>
  <c r="M4029" i="12"/>
  <c r="M1901" i="12"/>
  <c r="M721" i="12"/>
  <c r="M1762" i="12"/>
  <c r="M3398" i="12"/>
  <c r="M4023" i="12"/>
  <c r="M1864" i="12"/>
  <c r="M4020" i="12"/>
  <c r="M979" i="12"/>
  <c r="M4017" i="12"/>
  <c r="M3766" i="12"/>
  <c r="M3494" i="12"/>
  <c r="M4008" i="12"/>
  <c r="M2409" i="12"/>
  <c r="M4004" i="12"/>
  <c r="M2202" i="12"/>
  <c r="M1289" i="12"/>
  <c r="M715" i="12"/>
  <c r="M3268" i="12"/>
  <c r="M4996" i="12"/>
  <c r="M4995" i="12"/>
  <c r="M364" i="12"/>
  <c r="M2358" i="12"/>
  <c r="M3390" i="12"/>
  <c r="M1399" i="12"/>
  <c r="M2280" i="12"/>
  <c r="M2359" i="12"/>
  <c r="M1473" i="12"/>
  <c r="M1735" i="12"/>
  <c r="M3700" i="12"/>
  <c r="M288" i="12"/>
  <c r="M4856" i="12"/>
  <c r="M1679" i="12"/>
  <c r="M1722" i="12"/>
  <c r="M3891" i="12"/>
  <c r="M1676" i="12"/>
  <c r="M3677" i="12"/>
  <c r="M3887" i="12"/>
  <c r="M3091" i="12"/>
  <c r="M3996" i="12"/>
  <c r="M119" i="12"/>
  <c r="M1509" i="12"/>
  <c r="M1189" i="12"/>
  <c r="M121" i="12"/>
  <c r="M3995" i="12"/>
  <c r="M1178" i="12"/>
  <c r="M1522" i="12"/>
  <c r="M145" i="12"/>
  <c r="M1537" i="12"/>
  <c r="M154" i="12"/>
  <c r="M1550" i="12"/>
  <c r="M5339" i="12"/>
  <c r="M3692" i="12"/>
  <c r="M1456" i="12"/>
  <c r="M1929" i="12"/>
  <c r="M3177" i="12"/>
  <c r="M215" i="12"/>
  <c r="M1457" i="12"/>
  <c r="M3696" i="12"/>
  <c r="M3266" i="12"/>
  <c r="M5340" i="12"/>
  <c r="M1902" i="12"/>
  <c r="M2973" i="12"/>
  <c r="M2900" i="12"/>
  <c r="M4703" i="12"/>
  <c r="M4705" i="12"/>
  <c r="M2901" i="12"/>
  <c r="M2899" i="12"/>
  <c r="M4707" i="12"/>
  <c r="M3994" i="12"/>
  <c r="M846" i="12"/>
  <c r="M3939" i="12"/>
  <c r="M3951" i="12"/>
  <c r="M2749" i="12"/>
  <c r="M2763" i="12"/>
  <c r="M2560" i="12"/>
  <c r="M2547" i="12"/>
  <c r="M2537" i="12"/>
  <c r="M3976" i="12"/>
  <c r="M2768" i="12"/>
  <c r="M3940" i="12"/>
  <c r="M3952" i="12"/>
  <c r="M2750" i="12"/>
  <c r="M2764" i="12"/>
  <c r="M2559" i="12"/>
  <c r="M2548" i="12"/>
  <c r="M2481" i="12"/>
  <c r="M3992" i="12"/>
  <c r="M2555" i="12"/>
  <c r="M3941" i="12"/>
  <c r="M3953" i="12"/>
  <c r="M2751" i="12"/>
  <c r="M2765" i="12"/>
  <c r="M2558" i="12"/>
  <c r="M2546" i="12"/>
  <c r="M2484" i="12"/>
  <c r="M3991" i="12"/>
  <c r="M3956" i="12"/>
  <c r="M3942" i="12"/>
  <c r="M3954" i="12"/>
  <c r="M2752" i="12"/>
  <c r="M2766" i="12"/>
  <c r="M2557" i="12"/>
  <c r="M2545" i="12"/>
  <c r="M2487" i="12"/>
  <c r="M3943" i="12"/>
  <c r="M3955" i="12"/>
  <c r="M2753" i="12"/>
  <c r="M2767" i="12"/>
  <c r="M2556" i="12"/>
  <c r="M2544" i="12"/>
  <c r="M2740" i="12"/>
  <c r="M3944" i="12"/>
  <c r="M3933" i="12"/>
  <c r="M3945" i="12"/>
  <c r="M3957" i="12"/>
  <c r="M2755" i="12"/>
  <c r="M2769" i="12"/>
  <c r="M2554" i="12"/>
  <c r="M2542" i="12"/>
  <c r="M1648" i="12"/>
  <c r="M3934" i="12"/>
  <c r="M3946" i="12"/>
  <c r="M2744" i="12"/>
  <c r="M2758" i="12"/>
  <c r="M2770" i="12"/>
  <c r="M2552" i="12"/>
  <c r="M1721" i="12"/>
  <c r="M3935" i="12"/>
  <c r="M3947" i="12"/>
  <c r="M2745" i="12"/>
  <c r="M2759" i="12"/>
  <c r="M2562" i="12"/>
  <c r="M2553" i="12"/>
  <c r="M2541" i="12"/>
  <c r="M3972" i="12"/>
  <c r="M3936" i="12"/>
  <c r="M3948" i="12"/>
  <c r="M2746" i="12"/>
  <c r="M2760" i="12"/>
  <c r="M2486" i="12"/>
  <c r="M2550" i="12"/>
  <c r="M2540" i="12"/>
  <c r="M3973" i="12"/>
  <c r="M3937" i="12"/>
  <c r="M3949" i="12"/>
  <c r="M2747" i="12"/>
  <c r="M2761" i="12"/>
  <c r="M1695" i="12"/>
  <c r="M5067" i="12"/>
  <c r="M2539" i="12"/>
  <c r="M3974" i="12"/>
  <c r="M2543" i="12"/>
  <c r="M2738" i="12"/>
  <c r="M3938" i="12"/>
  <c r="M3950" i="12"/>
  <c r="M2748" i="12"/>
  <c r="M2762" i="12"/>
  <c r="M2561" i="12"/>
  <c r="M2551" i="12"/>
  <c r="M2538" i="12"/>
  <c r="M3975" i="12"/>
  <c r="M2754" i="12"/>
  <c r="M3984" i="12"/>
  <c r="M3983" i="12"/>
  <c r="M3982" i="12"/>
  <c r="M3978" i="12"/>
  <c r="M3921" i="12"/>
  <c r="M5" i="12"/>
  <c r="M3058" i="12"/>
  <c r="M1546" i="12"/>
  <c r="M2388" i="12"/>
  <c r="M2661" i="12"/>
  <c r="M1637" i="12"/>
  <c r="M3020" i="12"/>
  <c r="M3924" i="12"/>
  <c r="M3150" i="12"/>
  <c r="M3906" i="12"/>
  <c r="M1051" i="12"/>
  <c r="M3890" i="12"/>
  <c r="M1672" i="12"/>
  <c r="M852" i="12"/>
  <c r="M3673" i="12"/>
  <c r="M3894" i="12"/>
  <c r="M3886" i="12"/>
  <c r="M3892" i="12"/>
  <c r="M3895" i="12"/>
  <c r="M3884" i="12"/>
  <c r="M1165" i="12"/>
  <c r="M3515" i="12"/>
  <c r="M3089" i="12"/>
  <c r="M5035" i="12"/>
  <c r="M3880" i="12"/>
  <c r="M224" i="12"/>
  <c r="M3882" i="12"/>
  <c r="M3873" i="12"/>
  <c r="M228" i="12"/>
  <c r="M3874" i="12"/>
  <c r="M227" i="12"/>
  <c r="M3870" i="12"/>
  <c r="M3871" i="12"/>
  <c r="M225" i="12"/>
  <c r="M1611" i="12"/>
  <c r="M223" i="12"/>
  <c r="M1613" i="12"/>
  <c r="M230" i="12"/>
  <c r="M3878" i="12"/>
  <c r="M229" i="12"/>
  <c r="M3694" i="12"/>
  <c r="M3607" i="12"/>
  <c r="M3876" i="12"/>
  <c r="M3877" i="12"/>
  <c r="M2347" i="12"/>
  <c r="M3869" i="12"/>
  <c r="M3875" i="12"/>
  <c r="M3872" i="12"/>
  <c r="M226" i="12"/>
  <c r="M1609" i="12"/>
  <c r="M2478" i="12"/>
  <c r="M2502" i="12"/>
  <c r="M1845" i="12"/>
  <c r="M1640" i="12"/>
  <c r="M2479" i="12"/>
  <c r="M20" i="12"/>
  <c r="M19" i="12"/>
  <c r="M18" i="12"/>
  <c r="M681" i="12"/>
  <c r="M1682" i="12"/>
  <c r="M4326" i="12"/>
  <c r="M2536" i="12"/>
  <c r="M2472" i="12"/>
  <c r="M2535" i="12"/>
  <c r="M2533" i="12"/>
  <c r="M22" i="12"/>
  <c r="M2474" i="12"/>
  <c r="M2567" i="12"/>
  <c r="M2093" i="12"/>
  <c r="M23" i="12"/>
  <c r="M2587" i="12"/>
  <c r="M2429" i="12"/>
  <c r="M24" i="12"/>
  <c r="M2483" i="12"/>
  <c r="M5029" i="12"/>
  <c r="M2892" i="12"/>
  <c r="M2895" i="12"/>
  <c r="M3867" i="12"/>
  <c r="M2893" i="12"/>
  <c r="M2896" i="12"/>
  <c r="M3868" i="12"/>
  <c r="M5053" i="12"/>
  <c r="M5055" i="12"/>
  <c r="M5057" i="12"/>
  <c r="M2897" i="12"/>
  <c r="M5037" i="12"/>
  <c r="M5039" i="12"/>
  <c r="M5041" i="12"/>
  <c r="M5051" i="12"/>
  <c r="M5043" i="12"/>
  <c r="M5045" i="12"/>
  <c r="M5049" i="12"/>
  <c r="M5036" i="12"/>
  <c r="M3802" i="12"/>
  <c r="M5038" i="12"/>
  <c r="M765" i="12"/>
  <c r="M5040" i="12"/>
  <c r="M5042" i="12"/>
  <c r="M3842" i="12"/>
  <c r="M5044" i="12"/>
  <c r="M761" i="12"/>
  <c r="M5048" i="12"/>
  <c r="M4712" i="12"/>
  <c r="M5050" i="12"/>
  <c r="M790" i="12"/>
  <c r="M3060" i="12"/>
  <c r="M5052" i="12"/>
  <c r="M5054" i="12"/>
  <c r="M5056" i="12"/>
  <c r="M5046" i="12"/>
  <c r="M1141" i="12"/>
  <c r="M3803" i="12"/>
  <c r="M1280" i="12"/>
  <c r="M3853" i="12"/>
  <c r="M3609" i="12"/>
  <c r="M1727" i="12"/>
  <c r="M1078" i="12"/>
  <c r="M1075" i="12"/>
  <c r="M1556" i="12"/>
  <c r="M1728" i="12"/>
  <c r="M1057" i="12"/>
  <c r="M1080" i="12"/>
  <c r="M1074" i="12"/>
  <c r="M3531" i="12"/>
  <c r="M3600" i="12"/>
  <c r="M1065" i="12"/>
  <c r="M1079" i="12"/>
  <c r="M1085" i="12"/>
  <c r="M1061" i="12"/>
  <c r="M1905" i="12"/>
  <c r="M3176" i="12"/>
  <c r="M3606" i="12"/>
  <c r="M3601" i="12"/>
  <c r="M1070" i="12"/>
  <c r="M1081" i="12"/>
  <c r="M1077" i="12"/>
  <c r="M1055" i="12"/>
  <c r="M262" i="12"/>
  <c r="M3602" i="12"/>
  <c r="M1071" i="12"/>
  <c r="M1083" i="12"/>
  <c r="M705" i="12"/>
  <c r="M263" i="12"/>
  <c r="M1069" i="12"/>
  <c r="M1082" i="12"/>
  <c r="M3620" i="12"/>
  <c r="M5370" i="12"/>
  <c r="M264" i="12"/>
  <c r="M1063" i="12"/>
  <c r="M1088" i="12"/>
  <c r="M1903" i="12"/>
  <c r="M5369" i="12"/>
  <c r="M5371" i="12"/>
  <c r="M1454" i="12"/>
  <c r="M265" i="12"/>
  <c r="M1199" i="12"/>
  <c r="M1064" i="12"/>
  <c r="M1090" i="12"/>
  <c r="M1054" i="12"/>
  <c r="M3679" i="12"/>
  <c r="M2504" i="12"/>
  <c r="M1197" i="12"/>
  <c r="M1062" i="12"/>
  <c r="M1089" i="12"/>
  <c r="M1058" i="12"/>
  <c r="M2505" i="12"/>
  <c r="M1555" i="12"/>
  <c r="M1066" i="12"/>
  <c r="M1060" i="12"/>
  <c r="M1084" i="12"/>
  <c r="M764" i="12"/>
  <c r="M3849" i="12"/>
  <c r="M3841" i="12"/>
  <c r="M4711" i="12"/>
  <c r="M4829" i="12"/>
  <c r="M789" i="12"/>
  <c r="M760" i="12"/>
  <c r="M1279" i="12"/>
  <c r="M1019" i="12"/>
  <c r="M1140" i="12"/>
  <c r="M1042" i="12"/>
  <c r="M4849" i="12"/>
  <c r="M2051" i="12"/>
  <c r="M3637" i="12"/>
  <c r="M3138" i="12"/>
  <c r="M3657" i="12"/>
  <c r="M2894" i="12"/>
  <c r="M3643" i="12"/>
  <c r="M3642" i="12"/>
  <c r="M3641" i="12"/>
  <c r="M3107" i="12"/>
  <c r="M3839" i="12"/>
  <c r="M3653" i="12"/>
  <c r="M2847" i="12"/>
  <c r="M2677" i="12"/>
  <c r="M1828" i="12"/>
  <c r="M1562" i="12"/>
  <c r="M1436" i="12"/>
  <c r="M860" i="12"/>
  <c r="M831" i="12"/>
  <c r="M5062" i="12"/>
  <c r="M2503" i="12"/>
  <c r="M3619" i="12"/>
  <c r="M3613" i="12"/>
  <c r="M3610" i="12"/>
  <c r="M3608" i="12"/>
  <c r="M3605" i="12"/>
  <c r="M3526" i="12"/>
  <c r="M1726" i="12"/>
  <c r="M1554" i="12"/>
  <c r="M274" i="12"/>
  <c r="M3729" i="12"/>
  <c r="M4651" i="12"/>
  <c r="M2874" i="12"/>
  <c r="M185" i="12"/>
  <c r="M3722" i="12"/>
  <c r="M4653" i="12"/>
  <c r="M3786" i="12"/>
  <c r="M3767" i="12"/>
  <c r="M4371" i="12"/>
  <c r="M3792" i="12"/>
  <c r="M3713" i="12"/>
  <c r="M2881" i="12"/>
  <c r="M1067" i="12"/>
  <c r="M4878" i="12"/>
  <c r="M3481" i="12"/>
  <c r="M3599" i="12"/>
  <c r="M3780" i="12"/>
  <c r="M1606" i="12"/>
  <c r="M4376" i="12"/>
  <c r="M3774" i="12"/>
  <c r="M1203" i="12"/>
  <c r="M4372" i="12"/>
  <c r="M3759" i="12"/>
  <c r="M4369" i="12"/>
  <c r="M3753" i="12"/>
  <c r="M792" i="12"/>
  <c r="M4652" i="12"/>
  <c r="M2420" i="12"/>
  <c r="M4366" i="12"/>
  <c r="M3747" i="12"/>
  <c r="M3070" i="12"/>
  <c r="M3585" i="12"/>
  <c r="M4363" i="12"/>
  <c r="M3741" i="12"/>
  <c r="M3658" i="12"/>
  <c r="M3735" i="12"/>
  <c r="M3581" i="12"/>
  <c r="M1386" i="12"/>
  <c r="M1125" i="12"/>
  <c r="M874" i="12"/>
  <c r="M5013" i="12"/>
  <c r="M2566" i="12"/>
  <c r="M1700" i="12"/>
  <c r="M5007" i="12"/>
  <c r="M1625" i="12"/>
  <c r="M3131" i="12"/>
  <c r="M3129" i="12"/>
  <c r="M3128" i="12"/>
  <c r="M2998" i="12"/>
  <c r="M2997" i="12"/>
  <c r="M2996" i="12"/>
  <c r="M2995" i="12"/>
  <c r="M3569" i="12"/>
  <c r="M37" i="12"/>
  <c r="M2084" i="12"/>
  <c r="M2454" i="12"/>
  <c r="M2086" i="12"/>
  <c r="M2083" i="12"/>
  <c r="M5068" i="12"/>
  <c r="M2088" i="12"/>
  <c r="M1460" i="12"/>
  <c r="M3664" i="12"/>
  <c r="M1420" i="12"/>
  <c r="M5063" i="12"/>
  <c r="M1775" i="12"/>
  <c r="M873" i="12"/>
  <c r="M2456" i="12"/>
  <c r="M875" i="12"/>
  <c r="M1776" i="12"/>
  <c r="M3069" i="12"/>
  <c r="M4877" i="12"/>
  <c r="M1592" i="12"/>
  <c r="M1778" i="12"/>
  <c r="M1368" i="12"/>
  <c r="M1874" i="12"/>
  <c r="M3261" i="12"/>
  <c r="M1876" i="12"/>
  <c r="M3179" i="12"/>
  <c r="M1854" i="12"/>
  <c r="M1857" i="12"/>
  <c r="M1875" i="12"/>
  <c r="M1906" i="12"/>
  <c r="M3158" i="12"/>
  <c r="M1862" i="12"/>
  <c r="M3164" i="12"/>
  <c r="M1877" i="12"/>
  <c r="M3170" i="12"/>
  <c r="M5394" i="12"/>
  <c r="M1872" i="12"/>
  <c r="M3216" i="12"/>
  <c r="M2309" i="12"/>
  <c r="M1878" i="12"/>
  <c r="M3186" i="12"/>
  <c r="M3222" i="12"/>
  <c r="M1865" i="12"/>
  <c r="M1855" i="12"/>
  <c r="M1873" i="12"/>
  <c r="M2381" i="12"/>
  <c r="M361" i="12"/>
  <c r="M3192" i="12"/>
  <c r="M3229" i="12"/>
  <c r="M2068" i="12"/>
  <c r="M2659" i="12"/>
  <c r="M3198" i="12"/>
  <c r="M3236" i="12"/>
  <c r="M2312" i="12"/>
  <c r="M2069" i="12"/>
  <c r="M2310" i="12"/>
  <c r="M3152" i="12"/>
  <c r="M3242" i="12"/>
  <c r="M3204" i="12"/>
  <c r="M3249" i="12"/>
  <c r="M1863" i="12"/>
  <c r="M1858" i="12"/>
  <c r="M1853" i="12"/>
  <c r="M2656" i="12"/>
  <c r="M1161" i="12"/>
  <c r="M1849" i="12"/>
  <c r="M3210" i="12"/>
  <c r="M3255" i="12"/>
  <c r="M2311" i="12"/>
  <c r="M2812" i="12"/>
  <c r="M1984" i="12"/>
  <c r="M2181" i="12"/>
  <c r="M2065" i="12"/>
  <c r="M2072" i="12"/>
  <c r="M2180" i="12"/>
  <c r="M2813" i="12"/>
  <c r="M2344" i="12"/>
  <c r="M2774" i="12"/>
  <c r="M4069" i="12"/>
  <c r="M2827" i="12"/>
  <c r="M1697" i="12"/>
  <c r="M2786" i="12"/>
  <c r="M1548" i="12"/>
  <c r="M1639" i="12"/>
  <c r="M1718" i="12"/>
  <c r="M1547" i="12"/>
  <c r="M1155" i="12"/>
  <c r="M2477" i="12"/>
  <c r="M1459" i="12"/>
  <c r="M3535" i="12"/>
  <c r="M1331" i="12"/>
  <c r="M4070" i="12"/>
  <c r="M4710" i="12"/>
  <c r="M1329" i="12"/>
  <c r="M1156" i="12"/>
  <c r="M1889" i="12"/>
  <c r="M1591" i="12"/>
  <c r="M3536" i="12"/>
  <c r="M2071" i="12"/>
  <c r="M2692" i="12"/>
  <c r="M1405" i="12"/>
  <c r="M1717" i="12"/>
  <c r="M1328" i="12"/>
  <c r="M694" i="12"/>
  <c r="M3525" i="12"/>
  <c r="M3537" i="12"/>
  <c r="M2622" i="12"/>
  <c r="M2913" i="12"/>
  <c r="M2307" i="12"/>
  <c r="M2343" i="12"/>
  <c r="M4344" i="12"/>
  <c r="M1507" i="12"/>
  <c r="M1154" i="12"/>
  <c r="M2788" i="12"/>
  <c r="M2787" i="12"/>
  <c r="M2667" i="12"/>
  <c r="M5363" i="12"/>
  <c r="M1979" i="12"/>
  <c r="M2820" i="12"/>
  <c r="M2799" i="12"/>
  <c r="M696" i="12"/>
  <c r="M2305" i="12"/>
  <c r="M2803" i="12"/>
  <c r="M2911" i="12"/>
  <c r="M3527" i="12"/>
  <c r="M2794" i="12"/>
  <c r="M801" i="12"/>
  <c r="M698" i="12"/>
  <c r="M1887" i="12"/>
  <c r="M1464" i="12"/>
  <c r="M2912" i="12"/>
  <c r="M1720" i="12"/>
  <c r="M3522" i="12"/>
  <c r="M4343" i="12"/>
  <c r="M3521" i="12"/>
  <c r="M260" i="12"/>
  <c r="M2620" i="12"/>
  <c r="M2907" i="12"/>
  <c r="M1974" i="12"/>
  <c r="M2064" i="12"/>
  <c r="M2808" i="12"/>
  <c r="M5060" i="12"/>
  <c r="M3530" i="12"/>
  <c r="M2304" i="12"/>
  <c r="M5061" i="12"/>
  <c r="M4345" i="12"/>
  <c r="M1506" i="12"/>
  <c r="M2906" i="12"/>
  <c r="M2308" i="12"/>
  <c r="M2306" i="12"/>
  <c r="M2655" i="12"/>
  <c r="M695" i="12"/>
  <c r="M2475" i="12"/>
  <c r="M2303" i="12"/>
  <c r="M4709" i="12"/>
  <c r="M697" i="12"/>
  <c r="M4342" i="12"/>
  <c r="M1505" i="12"/>
  <c r="M3528" i="12"/>
  <c r="M3920" i="12"/>
  <c r="M2179" i="12"/>
  <c r="M757" i="12"/>
  <c r="M699" i="12"/>
  <c r="M9" i="12"/>
  <c r="M3529" i="12"/>
  <c r="M3559" i="12"/>
  <c r="M2802" i="12"/>
  <c r="M1848" i="12"/>
  <c r="M3073" i="12"/>
  <c r="M2048" i="12"/>
  <c r="M2905" i="12"/>
  <c r="M3558" i="12"/>
  <c r="M3538" i="12"/>
  <c r="M3539" i="12"/>
  <c r="M1969" i="12"/>
  <c r="M2621" i="12"/>
  <c r="M1630" i="12"/>
  <c r="M1638" i="12"/>
  <c r="M2734" i="12"/>
  <c r="M1590" i="12"/>
  <c r="M1458" i="12"/>
  <c r="M8" i="12"/>
  <c r="M1504" i="12"/>
  <c r="M2061" i="12"/>
  <c r="M1463" i="12"/>
  <c r="M1502" i="12"/>
  <c r="M2059" i="12"/>
  <c r="M2060" i="12"/>
  <c r="M3524" i="12"/>
  <c r="M1404" i="12"/>
  <c r="M2619" i="12"/>
  <c r="M1886" i="12"/>
  <c r="M2691" i="12"/>
  <c r="M1503" i="12"/>
  <c r="M2016" i="12"/>
  <c r="M3520" i="12"/>
  <c r="M2018" i="12"/>
  <c r="M2017" i="12"/>
  <c r="M2026" i="12"/>
  <c r="M2019" i="12"/>
  <c r="M2023" i="12"/>
  <c r="M2020" i="12"/>
  <c r="M2028" i="12"/>
  <c r="M2027" i="12"/>
  <c r="M2025" i="12"/>
  <c r="M2015" i="12"/>
  <c r="M2024" i="12"/>
  <c r="M2022" i="12"/>
  <c r="M2021" i="12"/>
  <c r="M1330" i="12"/>
  <c r="M800" i="12"/>
  <c r="M3519" i="12"/>
  <c r="M259" i="12"/>
  <c r="M1871" i="12"/>
  <c r="M5059" i="12"/>
  <c r="M181" i="12"/>
  <c r="M3518" i="12"/>
  <c r="M5069" i="12"/>
  <c r="M1973" i="12"/>
  <c r="M3517" i="12"/>
  <c r="M3509" i="12"/>
  <c r="M2657" i="12"/>
  <c r="M4035" i="12"/>
  <c r="M3027" i="12"/>
  <c r="M2826" i="12"/>
  <c r="M2302" i="12"/>
  <c r="M3513" i="12"/>
  <c r="M967" i="12"/>
  <c r="M2654" i="12"/>
  <c r="M4068" i="12"/>
  <c r="M2384" i="12"/>
  <c r="M2342" i="12"/>
  <c r="M2002" i="12"/>
  <c r="M3511" i="12"/>
  <c r="M1441" i="12"/>
  <c r="M2341" i="12"/>
  <c r="M5360" i="12"/>
  <c r="M5361" i="12"/>
  <c r="M3510" i="12"/>
  <c r="M2070" i="12"/>
  <c r="M5362" i="12"/>
  <c r="M3499" i="12"/>
  <c r="M2301" i="12"/>
  <c r="M2014" i="12"/>
  <c r="M2785" i="12"/>
  <c r="M4341" i="12"/>
  <c r="M3680" i="12"/>
  <c r="M3681" i="12"/>
  <c r="M3666" i="12"/>
  <c r="M2843" i="12"/>
  <c r="M5012" i="12"/>
  <c r="M2052" i="12"/>
  <c r="M2133" i="12"/>
  <c r="M3235" i="12"/>
  <c r="M2431" i="12"/>
  <c r="M2160" i="12"/>
  <c r="M3006" i="12"/>
  <c r="M3312" i="12"/>
  <c r="M1467" i="12"/>
  <c r="M2593" i="12"/>
  <c r="M2590" i="12"/>
  <c r="M2589" i="12"/>
  <c r="M960" i="12"/>
  <c r="M3313" i="12"/>
  <c r="M3314" i="12"/>
  <c r="M2062" i="12"/>
  <c r="M2592" i="12"/>
  <c r="M1465" i="12"/>
  <c r="M2591" i="12"/>
  <c r="M2594" i="12"/>
  <c r="M3461" i="12"/>
  <c r="M5047" i="12"/>
  <c r="M1086" i="12"/>
  <c r="M1200" i="12"/>
  <c r="M3419" i="12"/>
  <c r="M3424" i="12"/>
  <c r="M3425" i="12"/>
  <c r="M3426" i="12"/>
  <c r="M1589" i="12"/>
  <c r="M3452" i="12"/>
  <c r="M2375" i="12"/>
  <c r="M2630" i="12"/>
  <c r="M2165" i="12"/>
  <c r="M2159" i="12"/>
  <c r="M2135" i="12"/>
  <c r="M2131" i="12"/>
  <c r="M2110" i="12"/>
  <c r="M2166" i="12"/>
  <c r="M2140" i="12"/>
  <c r="M2136" i="12"/>
  <c r="M2132" i="12"/>
  <c r="M2162" i="12"/>
  <c r="M2141" i="12"/>
  <c r="M2137" i="12"/>
  <c r="M2134" i="12"/>
  <c r="M1336" i="12"/>
  <c r="M1922" i="12"/>
  <c r="M839" i="12"/>
  <c r="M2105" i="12"/>
  <c r="M3683" i="12"/>
  <c r="M2161" i="12"/>
  <c r="M2142" i="12"/>
  <c r="M2122" i="12"/>
  <c r="M2121" i="12"/>
  <c r="M2115" i="12"/>
  <c r="M2175" i="12"/>
  <c r="M2127" i="12"/>
  <c r="M2156" i="12"/>
  <c r="M2138" i="12"/>
  <c r="M2163" i="12"/>
  <c r="M2129" i="12"/>
  <c r="M2158" i="12"/>
  <c r="M2109" i="12"/>
  <c r="M2167" i="12"/>
  <c r="M2143" i="12"/>
  <c r="M2123" i="12"/>
  <c r="M2119" i="12"/>
  <c r="M2168" i="12"/>
  <c r="M2147" i="12"/>
  <c r="M2124" i="12"/>
  <c r="M2120" i="12"/>
  <c r="M2169" i="12"/>
  <c r="M2153" i="12"/>
  <c r="M2125" i="12"/>
  <c r="M2114" i="12"/>
  <c r="M1737" i="12"/>
  <c r="M365" i="12"/>
  <c r="M1286" i="12"/>
  <c r="M2174" i="12"/>
  <c r="M2154" i="12"/>
  <c r="M2126" i="12"/>
  <c r="M2208" i="12"/>
  <c r="M2155" i="12"/>
  <c r="M2116" i="12"/>
  <c r="M2177" i="12"/>
  <c r="M2128" i="12"/>
  <c r="M2117" i="12"/>
  <c r="M2157" i="12"/>
  <c r="M2118" i="12"/>
  <c r="M703" i="12"/>
  <c r="M213" i="12"/>
  <c r="M2164" i="12"/>
  <c r="M2139" i="12"/>
  <c r="M2130" i="12"/>
  <c r="M78" i="12"/>
  <c r="M1842" i="12"/>
  <c r="M73" i="12"/>
  <c r="M72" i="12"/>
  <c r="M39" i="12"/>
  <c r="M1921" i="12"/>
  <c r="M71" i="12"/>
  <c r="M70" i="12"/>
  <c r="M69" i="12"/>
  <c r="M3340" i="12"/>
  <c r="M68" i="12"/>
  <c r="M1068" i="12"/>
  <c r="M67" i="12"/>
  <c r="M3335" i="12"/>
  <c r="M66" i="12"/>
  <c r="M65" i="12"/>
  <c r="M3349" i="12"/>
  <c r="M1930" i="12"/>
  <c r="M1087" i="12"/>
  <c r="M1052" i="12"/>
  <c r="M234" i="12"/>
  <c r="M7" i="12"/>
  <c r="M218" i="12"/>
  <c r="M240" i="12"/>
  <c r="M3362" i="12"/>
  <c r="M246" i="12"/>
  <c r="M252" i="12"/>
  <c r="M74" i="12"/>
  <c r="M1096" i="12"/>
  <c r="M1098" i="12"/>
  <c r="M3414" i="12"/>
  <c r="M2053" i="12"/>
  <c r="M3364" i="12"/>
  <c r="M1479" i="12"/>
  <c r="M3320" i="12"/>
  <c r="M3485" i="12"/>
  <c r="M3411" i="12"/>
  <c r="M3806" i="12"/>
  <c r="M1779" i="12"/>
  <c r="M3324" i="12"/>
  <c r="M3480" i="12"/>
  <c r="M3807" i="12"/>
  <c r="M2918" i="12"/>
  <c r="M1385" i="12"/>
  <c r="M110" i="12"/>
  <c r="M2100" i="12"/>
  <c r="M2500" i="12"/>
  <c r="M2480" i="12"/>
  <c r="M5028" i="12"/>
  <c r="M5033" i="12"/>
  <c r="M5026" i="12"/>
  <c r="M108" i="12"/>
  <c r="M5006" i="12"/>
  <c r="M21" i="12"/>
  <c r="M2461" i="12"/>
  <c r="M4328" i="12"/>
  <c r="M261" i="12"/>
  <c r="M1308" i="12"/>
  <c r="M5030" i="12"/>
  <c r="M5070" i="12"/>
  <c r="M5027" i="12"/>
  <c r="M5025" i="12"/>
  <c r="M2102" i="12"/>
  <c r="M1669" i="12"/>
  <c r="M10" i="12"/>
  <c r="M5034" i="12"/>
  <c r="M4329" i="12"/>
  <c r="M5031" i="12"/>
  <c r="M2453" i="12"/>
  <c r="M2094" i="12"/>
  <c r="M106" i="12"/>
  <c r="M105" i="12"/>
  <c r="M2455" i="12"/>
  <c r="M2549" i="12"/>
  <c r="M3387" i="12"/>
  <c r="M3378" i="12"/>
  <c r="M3331" i="12"/>
  <c r="M3344" i="12"/>
  <c r="M3338" i="12"/>
  <c r="M3334" i="12"/>
  <c r="M3330" i="12"/>
  <c r="M3329" i="12"/>
  <c r="M5005" i="12"/>
  <c r="M3363" i="12"/>
  <c r="M1641" i="12"/>
  <c r="M2457" i="12"/>
  <c r="M1097" i="12"/>
  <c r="M3322" i="12"/>
  <c r="M3325" i="12"/>
  <c r="M3326" i="12"/>
  <c r="M2880" i="12"/>
  <c r="M3484" i="12"/>
  <c r="M1777" i="12"/>
  <c r="M3319" i="12"/>
  <c r="M1962" i="12"/>
  <c r="M3137" i="12"/>
  <c r="M2392" i="12"/>
  <c r="M3130" i="12"/>
  <c r="M3123" i="12"/>
  <c r="M3096" i="12"/>
  <c r="M2844" i="12"/>
  <c r="M2043" i="12"/>
  <c r="M1633" i="12"/>
  <c r="M1198" i="12"/>
  <c r="M3075" i="12"/>
  <c r="M3071" i="12"/>
  <c r="M4863" i="12"/>
  <c r="M2430" i="12"/>
  <c r="M3065" i="12"/>
  <c r="M1904" i="12"/>
  <c r="M2756" i="12"/>
  <c r="M2668" i="12"/>
  <c r="M3026" i="12"/>
  <c r="M3015" i="12"/>
  <c r="M3009" i="12"/>
  <c r="M2795" i="12"/>
  <c r="M3712" i="12"/>
  <c r="M2699" i="12"/>
  <c r="M1826" i="12"/>
  <c r="M3260" i="12"/>
  <c r="M2999" i="12"/>
  <c r="M2977" i="12"/>
  <c r="M2564" i="12"/>
  <c r="M2492" i="12"/>
  <c r="M26" i="12"/>
  <c r="M5021" i="12"/>
  <c r="M5023" i="12"/>
  <c r="M1193" i="12"/>
  <c r="M5032" i="12"/>
  <c r="M5020" i="12"/>
  <c r="M5022" i="12"/>
  <c r="M5024" i="12"/>
  <c r="M4336" i="12"/>
  <c r="M25" i="12"/>
  <c r="M2103" i="12"/>
  <c r="M15" i="12"/>
  <c r="M1626" i="12"/>
  <c r="M13" i="12"/>
  <c r="M14" i="12"/>
  <c r="M2099" i="12"/>
  <c r="M16" i="12"/>
  <c r="M2872" i="12"/>
  <c r="M2868" i="12"/>
  <c r="M2864" i="12"/>
  <c r="M2643" i="12"/>
  <c r="M2858" i="12"/>
  <c r="M2845" i="12"/>
  <c r="M1049" i="12"/>
  <c r="M2565" i="12"/>
  <c r="M2595" i="12"/>
  <c r="M2835" i="12"/>
  <c r="M738" i="12"/>
  <c r="M1645" i="12"/>
  <c r="M1646" i="12"/>
  <c r="M1647" i="12"/>
  <c r="M2666" i="12"/>
  <c r="M2757" i="12"/>
  <c r="M2834" i="12"/>
  <c r="M173" i="12"/>
  <c r="M2833" i="12"/>
  <c r="M2831" i="12"/>
  <c r="M2828" i="12"/>
  <c r="M2679" i="12"/>
  <c r="M2825" i="12"/>
  <c r="M2814" i="12"/>
  <c r="M2383" i="12"/>
  <c r="M2811" i="12"/>
  <c r="M2380" i="12"/>
  <c r="M2809" i="12"/>
  <c r="M2801" i="12"/>
  <c r="M1975" i="12"/>
  <c r="M2385" i="12"/>
  <c r="M2800" i="12"/>
  <c r="M2805" i="12"/>
  <c r="M2796" i="12"/>
  <c r="M2792" i="12"/>
  <c r="M2789" i="12"/>
  <c r="M2345" i="12"/>
  <c r="M2775" i="12"/>
  <c r="M2338" i="12"/>
  <c r="M2712" i="12"/>
  <c r="M2709" i="12"/>
  <c r="M2727" i="12"/>
  <c r="M2710" i="12"/>
  <c r="M2720" i="12"/>
  <c r="M2711" i="12"/>
  <c r="M2718" i="12"/>
  <c r="M2722" i="12"/>
  <c r="M2719" i="12"/>
  <c r="M2713" i="12"/>
  <c r="M2729" i="12"/>
  <c r="M2728" i="12"/>
  <c r="M2721" i="12"/>
  <c r="M2741" i="12"/>
  <c r="M2742" i="12"/>
  <c r="M2743" i="12"/>
  <c r="M2771" i="12"/>
  <c r="M2736" i="12"/>
  <c r="M2739" i="12"/>
  <c r="M2737" i="12"/>
  <c r="M2708" i="12"/>
  <c r="M2496" i="12"/>
  <c r="M217" i="12"/>
  <c r="M2701" i="12"/>
  <c r="M2690" i="12"/>
  <c r="M2685" i="12"/>
  <c r="M2687" i="12"/>
  <c r="M2686" i="12"/>
  <c r="M2689" i="12"/>
  <c r="M2688" i="12"/>
  <c r="M2684" i="12"/>
  <c r="M2773" i="12"/>
  <c r="M158" i="12"/>
  <c r="M113" i="12"/>
  <c r="M81" i="12"/>
  <c r="M1076" i="12"/>
  <c r="M164" i="12"/>
  <c r="M160" i="12"/>
  <c r="M2476" i="12"/>
  <c r="M104" i="12"/>
  <c r="M2470" i="12"/>
  <c r="M2459" i="12"/>
  <c r="M165" i="12"/>
  <c r="M162" i="12"/>
  <c r="M84" i="12"/>
  <c r="M1047" i="12"/>
  <c r="M166" i="12"/>
  <c r="M2418" i="12"/>
  <c r="M5004" i="12"/>
  <c r="M87" i="12"/>
  <c r="M38" i="12"/>
  <c r="M167" i="12"/>
  <c r="M2416" i="12"/>
  <c r="M2473" i="12"/>
  <c r="M95" i="12"/>
  <c r="M90" i="12"/>
  <c r="M5064" i="12"/>
  <c r="M168" i="12"/>
  <c r="M2414" i="12"/>
  <c r="M91" i="12"/>
  <c r="M94" i="12"/>
  <c r="M42" i="12"/>
  <c r="M1888" i="12"/>
  <c r="M1056" i="12"/>
  <c r="M2415" i="12"/>
  <c r="M1209" i="12"/>
  <c r="M2468" i="12"/>
  <c r="M98" i="12"/>
  <c r="M45" i="12"/>
  <c r="M112" i="12"/>
  <c r="M2417" i="12"/>
  <c r="M101" i="12"/>
  <c r="M102" i="12"/>
  <c r="M2683" i="12"/>
  <c r="M1819" i="12"/>
  <c r="M1048" i="12"/>
  <c r="M2419" i="12"/>
  <c r="M107" i="12"/>
  <c r="M2466" i="12"/>
  <c r="M159" i="12"/>
  <c r="M109" i="12"/>
  <c r="M2464" i="12"/>
  <c r="M77" i="12"/>
  <c r="M161" i="12"/>
  <c r="M111" i="12"/>
  <c r="M2462" i="12"/>
  <c r="M1050" i="12"/>
  <c r="M163" i="12"/>
  <c r="M3693" i="12"/>
  <c r="M1841" i="12"/>
  <c r="M3570" i="12"/>
  <c r="M2726" i="12"/>
  <c r="M1159" i="12"/>
  <c r="M2717" i="12"/>
  <c r="M2176" i="12"/>
  <c r="M2700" i="12"/>
  <c r="M1305" i="12"/>
  <c r="M1653" i="12"/>
  <c r="M2300" i="12"/>
  <c r="M2588" i="12"/>
  <c r="M1982" i="12"/>
  <c r="M211" i="12"/>
  <c r="M1701" i="12"/>
  <c r="M709" i="12"/>
  <c r="M1703" i="12"/>
  <c r="M1981" i="12"/>
  <c r="M2336" i="12"/>
  <c r="M708" i="12"/>
  <c r="M212" i="12"/>
  <c r="M3151" i="12"/>
  <c r="M172" i="12"/>
  <c r="M961" i="12"/>
  <c r="M193" i="12"/>
  <c r="M200" i="12"/>
  <c r="M3191" i="12"/>
  <c r="M1712" i="12"/>
  <c r="M194" i="12"/>
  <c r="M201" i="12"/>
  <c r="M3197" i="12"/>
  <c r="M1714" i="12"/>
  <c r="M3221" i="12"/>
  <c r="M707" i="12"/>
  <c r="M1406" i="12"/>
  <c r="M2056" i="12"/>
  <c r="M1705" i="12"/>
  <c r="M5009" i="12"/>
  <c r="M209" i="12"/>
  <c r="M3254" i="12"/>
  <c r="M199" i="12"/>
  <c r="M3185" i="12"/>
  <c r="M195" i="12"/>
  <c r="M202" i="12"/>
  <c r="M5010" i="12"/>
  <c r="M3203" i="12"/>
  <c r="M2652" i="12"/>
  <c r="M2658" i="12"/>
  <c r="M1980" i="12"/>
  <c r="M196" i="12"/>
  <c r="M203" i="12"/>
  <c r="M3209" i="12"/>
  <c r="M1466" i="12"/>
  <c r="M182" i="12"/>
  <c r="M210" i="12"/>
  <c r="M2106" i="12"/>
  <c r="M2335" i="12"/>
  <c r="M208" i="12"/>
  <c r="M3234" i="12"/>
  <c r="M190" i="12"/>
  <c r="M1708" i="12"/>
  <c r="M191" i="12"/>
  <c r="M3248" i="12"/>
  <c r="M3169" i="12"/>
  <c r="M1990" i="12"/>
  <c r="M1698" i="12"/>
  <c r="M197" i="12"/>
  <c r="M204" i="12"/>
  <c r="M3215" i="12"/>
  <c r="M5008" i="12"/>
  <c r="M206" i="12"/>
  <c r="M198" i="12"/>
  <c r="M3228" i="12"/>
  <c r="M2066" i="12"/>
  <c r="M184" i="12"/>
  <c r="M1627" i="12"/>
  <c r="M3157" i="12"/>
  <c r="M706" i="12"/>
  <c r="M3241" i="12"/>
  <c r="M3163" i="12"/>
  <c r="M1710" i="12"/>
  <c r="M192" i="12"/>
  <c r="M3178" i="12"/>
  <c r="M2494" i="12"/>
  <c r="M2297" i="12"/>
  <c r="M2067" i="12"/>
  <c r="M2291" i="12"/>
  <c r="M5359" i="12"/>
  <c r="M2298" i="12"/>
  <c r="M2295" i="12"/>
  <c r="M2299" i="12"/>
  <c r="M2108" i="12"/>
  <c r="M2294" i="12"/>
  <c r="M2091" i="12"/>
  <c r="M2293" i="12"/>
  <c r="M2292" i="12"/>
  <c r="M2296" i="12"/>
  <c r="M2428" i="12"/>
  <c r="M373" i="12"/>
  <c r="M4327" i="12"/>
  <c r="M115" i="12"/>
  <c r="M114" i="12"/>
  <c r="M3810" i="12"/>
  <c r="M2424" i="12"/>
  <c r="M2101" i="12"/>
  <c r="M5058" i="12"/>
  <c r="M4325" i="12"/>
  <c r="M1622" i="12"/>
  <c r="M12" i="12"/>
  <c r="B206" i="5"/>
  <c r="B467" i="5"/>
  <c r="B508" i="5"/>
  <c r="B273" i="5"/>
  <c r="B637" i="5"/>
  <c r="B8" i="5"/>
  <c r="B16" i="5"/>
  <c r="B20" i="5"/>
  <c r="B26" i="5"/>
  <c r="B30" i="5"/>
  <c r="B36" i="5"/>
  <c r="B138" i="5"/>
  <c r="B144" i="5"/>
  <c r="B150" i="5"/>
  <c r="B159" i="5"/>
  <c r="B163" i="5"/>
  <c r="B167" i="5"/>
  <c r="B176" i="5"/>
  <c r="B181" i="5"/>
  <c r="B185" i="5"/>
  <c r="B189" i="5"/>
  <c r="B195" i="5"/>
  <c r="B202" i="5"/>
  <c r="B434" i="5"/>
  <c r="B439" i="5"/>
  <c r="B452" i="5"/>
  <c r="B453" i="5"/>
  <c r="B458" i="5"/>
  <c r="B468" i="5"/>
  <c r="B473" i="5"/>
  <c r="B478" i="5"/>
  <c r="B483" i="5"/>
  <c r="B488" i="5"/>
  <c r="B493" i="5"/>
  <c r="B498" i="5"/>
  <c r="B503" i="5"/>
  <c r="B222" i="5"/>
  <c r="B228" i="5"/>
  <c r="B233" i="5"/>
  <c r="B239" i="5"/>
  <c r="B261" i="5"/>
  <c r="B267" i="5"/>
  <c r="B243" i="5"/>
  <c r="B255" i="5"/>
  <c r="B585" i="5"/>
  <c r="B599" i="5"/>
  <c r="B605" i="5"/>
  <c r="B611" i="5"/>
  <c r="B616" i="5"/>
  <c r="B621" i="5"/>
  <c r="B626" i="5"/>
  <c r="B631" i="5"/>
  <c r="B9" i="5"/>
  <c r="B10" i="5"/>
  <c r="B11" i="5"/>
  <c r="B12" i="5"/>
  <c r="B13" i="5"/>
  <c r="B14" i="5"/>
  <c r="B17" i="5"/>
  <c r="B18" i="5"/>
  <c r="B15" i="5"/>
  <c r="B19" i="5"/>
  <c r="B21" i="5"/>
  <c r="B22" i="5"/>
  <c r="B23" i="5"/>
  <c r="B24" i="5"/>
  <c r="B25" i="5"/>
  <c r="B27" i="5"/>
  <c r="B28" i="5"/>
  <c r="B29" i="5"/>
  <c r="B31" i="5"/>
  <c r="B33" i="5"/>
  <c r="B34" i="5"/>
  <c r="B35" i="5"/>
  <c r="B32" i="5"/>
  <c r="B37" i="5"/>
  <c r="B38" i="5"/>
  <c r="B139" i="5"/>
  <c r="B140" i="5"/>
  <c r="B141" i="5"/>
  <c r="B145" i="5"/>
  <c r="B146" i="5"/>
  <c r="B147" i="5"/>
  <c r="B148" i="5"/>
  <c r="B149" i="5"/>
  <c r="B156" i="5"/>
  <c r="B155" i="5"/>
  <c r="B157" i="5"/>
  <c r="B154" i="5"/>
  <c r="B152" i="5"/>
  <c r="B98" i="5"/>
  <c r="B118" i="5"/>
  <c r="B62" i="5"/>
  <c r="B63" i="5"/>
  <c r="B124" i="5"/>
  <c r="B64" i="5"/>
  <c r="B125" i="5"/>
  <c r="B160" i="5"/>
  <c r="B161" i="5"/>
  <c r="B162" i="5"/>
  <c r="B164" i="5"/>
  <c r="B165" i="5"/>
  <c r="B166" i="5"/>
  <c r="B168" i="5"/>
  <c r="B169" i="5"/>
  <c r="B170" i="5"/>
  <c r="B171" i="5"/>
  <c r="B172" i="5"/>
  <c r="B173" i="5"/>
  <c r="B174" i="5"/>
  <c r="B177" i="5"/>
  <c r="B178" i="5"/>
  <c r="B179" i="5"/>
  <c r="B180" i="5"/>
  <c r="B182" i="5"/>
  <c r="B183" i="5"/>
  <c r="B184" i="5"/>
  <c r="B186" i="5"/>
  <c r="B187" i="5"/>
  <c r="B188" i="5"/>
  <c r="B190" i="5"/>
  <c r="B191" i="5"/>
  <c r="B192" i="5"/>
  <c r="B194" i="5"/>
  <c r="B196" i="5"/>
  <c r="B197" i="5"/>
  <c r="B198" i="5"/>
  <c r="B199" i="5"/>
  <c r="B200" i="5"/>
  <c r="B201" i="5"/>
  <c r="B203" i="5"/>
  <c r="B204" i="5"/>
  <c r="B205" i="5"/>
  <c r="B435" i="5"/>
  <c r="B436" i="5"/>
  <c r="B437" i="5"/>
  <c r="B438" i="5"/>
  <c r="B440" i="5"/>
  <c r="B441" i="5"/>
  <c r="B442" i="5"/>
  <c r="B443" i="5"/>
  <c r="B444" i="5"/>
  <c r="B445" i="5"/>
  <c r="B446" i="5"/>
  <c r="B447" i="5"/>
  <c r="B448" i="5"/>
  <c r="B449" i="5"/>
  <c r="B450" i="5"/>
  <c r="B451" i="5"/>
  <c r="B454" i="5"/>
  <c r="B455" i="5"/>
  <c r="B456" i="5"/>
  <c r="B457" i="5"/>
  <c r="B459" i="5"/>
  <c r="B460" i="5"/>
  <c r="B461" i="5"/>
  <c r="B462" i="5"/>
  <c r="B463" i="5"/>
  <c r="B464" i="5"/>
  <c r="B465" i="5"/>
  <c r="B466" i="5"/>
  <c r="B469" i="5"/>
  <c r="B470" i="5"/>
  <c r="B471" i="5"/>
  <c r="B472" i="5"/>
  <c r="B474" i="5"/>
  <c r="B475" i="5"/>
  <c r="B476" i="5"/>
  <c r="B477" i="5"/>
  <c r="B479" i="5"/>
  <c r="B480" i="5"/>
  <c r="B481" i="5"/>
  <c r="B482" i="5"/>
  <c r="B484" i="5"/>
  <c r="B485" i="5"/>
  <c r="B486" i="5"/>
  <c r="B487" i="5"/>
  <c r="B489" i="5"/>
  <c r="B490" i="5"/>
  <c r="B491" i="5"/>
  <c r="B492" i="5"/>
  <c r="B494" i="5"/>
  <c r="B495" i="5"/>
  <c r="B496" i="5"/>
  <c r="B497" i="5"/>
  <c r="B499" i="5"/>
  <c r="B500" i="5"/>
  <c r="B501" i="5"/>
  <c r="B502" i="5"/>
  <c r="B504" i="5"/>
  <c r="B505" i="5"/>
  <c r="B506" i="5"/>
  <c r="B507" i="5"/>
  <c r="B223" i="5"/>
  <c r="B224" i="5"/>
  <c r="B225" i="5"/>
  <c r="B226" i="5"/>
  <c r="B227" i="5"/>
  <c r="B229" i="5"/>
  <c r="B230" i="5"/>
  <c r="B231" i="5"/>
  <c r="B232" i="5"/>
  <c r="B234" i="5"/>
  <c r="B235" i="5"/>
  <c r="B236" i="5"/>
  <c r="B237" i="5"/>
  <c r="B238" i="5"/>
  <c r="B240" i="5"/>
  <c r="B241" i="5"/>
  <c r="B242" i="5"/>
  <c r="B262" i="5"/>
  <c r="B263" i="5"/>
  <c r="B264" i="5"/>
  <c r="B265" i="5"/>
  <c r="B266" i="5"/>
  <c r="B268" i="5"/>
  <c r="B269" i="5"/>
  <c r="B271" i="5"/>
  <c r="B272" i="5"/>
  <c r="B270" i="5"/>
  <c r="B244" i="5"/>
  <c r="B245" i="5"/>
  <c r="B246" i="5"/>
  <c r="B247" i="5"/>
  <c r="B248" i="5"/>
  <c r="B256" i="5"/>
  <c r="B257" i="5"/>
  <c r="B258" i="5"/>
  <c r="B259" i="5"/>
  <c r="B260" i="5"/>
  <c r="B586" i="5"/>
  <c r="B587" i="5"/>
  <c r="B588" i="5"/>
  <c r="B589" i="5"/>
  <c r="B590" i="5"/>
  <c r="B600" i="5"/>
  <c r="B601" i="5"/>
  <c r="B602" i="5"/>
  <c r="B603" i="5"/>
  <c r="B604" i="5"/>
  <c r="B606" i="5"/>
  <c r="B607" i="5"/>
  <c r="B608" i="5"/>
  <c r="B610" i="5"/>
  <c r="B609" i="5"/>
  <c r="B612" i="5"/>
  <c r="B613" i="5"/>
  <c r="B614" i="5"/>
  <c r="B615" i="5"/>
  <c r="B617" i="5"/>
  <c r="B618" i="5"/>
  <c r="B619" i="5"/>
  <c r="B620" i="5"/>
  <c r="B622" i="5"/>
  <c r="B623" i="5"/>
  <c r="B624" i="5"/>
  <c r="B625" i="5"/>
  <c r="B627" i="5"/>
  <c r="B628" i="5"/>
  <c r="B629" i="5"/>
  <c r="B630" i="5"/>
  <c r="B632" i="5"/>
  <c r="B633" i="5"/>
  <c r="B634" i="5"/>
  <c r="B635" i="5"/>
  <c r="B636" i="5"/>
  <c r="B7" i="5"/>
  <c r="F5390" i="12" s="1"/>
  <c r="B28" i="4"/>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B2" i="4" s="1"/>
  <c r="G66" i="1"/>
  <c r="G67" i="1"/>
  <c r="G68" i="1"/>
  <c r="G69" i="1"/>
  <c r="G70" i="1"/>
  <c r="G71" i="1"/>
  <c r="B3" i="4" s="1"/>
  <c r="G72" i="1"/>
  <c r="G73" i="1"/>
  <c r="G74" i="1"/>
  <c r="G75" i="1"/>
  <c r="B4" i="4" s="1"/>
  <c r="G76" i="1"/>
  <c r="G77" i="1"/>
  <c r="G78" i="1"/>
  <c r="G79" i="1"/>
  <c r="G80" i="1"/>
  <c r="B5" i="4" s="1"/>
  <c r="G81" i="1"/>
  <c r="G82" i="1"/>
  <c r="G83" i="1"/>
  <c r="B6" i="4" s="1"/>
  <c r="G84" i="1"/>
  <c r="G85" i="1"/>
  <c r="G86" i="1"/>
  <c r="G87" i="1"/>
  <c r="G88" i="1"/>
  <c r="B7" i="4" s="1"/>
  <c r="G89" i="1"/>
  <c r="G90" i="1"/>
  <c r="B8" i="4" s="1"/>
  <c r="G91" i="1"/>
  <c r="G92" i="1"/>
  <c r="G93" i="1"/>
  <c r="B9" i="4" s="1"/>
  <c r="G94" i="1"/>
  <c r="G95" i="1"/>
  <c r="G96" i="1"/>
  <c r="G97" i="1"/>
  <c r="G98" i="1"/>
  <c r="B10" i="4" s="1"/>
  <c r="G99" i="1"/>
  <c r="G100" i="1"/>
  <c r="G101" i="1"/>
  <c r="G102" i="1"/>
  <c r="G103" i="1"/>
  <c r="B11" i="4" s="1"/>
  <c r="G104" i="1"/>
  <c r="G105" i="1"/>
  <c r="G106" i="1"/>
  <c r="G107" i="1"/>
  <c r="G108" i="1"/>
  <c r="B12" i="4" s="1"/>
  <c r="G109" i="1"/>
  <c r="G110" i="1"/>
  <c r="G111" i="1"/>
  <c r="G112" i="1"/>
  <c r="G113" i="1"/>
  <c r="G114" i="1"/>
  <c r="B13" i="4" s="1"/>
  <c r="G115" i="1"/>
  <c r="G116" i="1"/>
  <c r="G117" i="1"/>
  <c r="B14" i="4" s="1"/>
  <c r="G118" i="1"/>
  <c r="G119" i="1"/>
  <c r="G120" i="1"/>
  <c r="B15" i="4" s="1"/>
  <c r="G121" i="1"/>
  <c r="G122" i="1"/>
  <c r="G123" i="1"/>
  <c r="B16" i="4" s="1"/>
  <c r="G124" i="1"/>
  <c r="G125" i="1"/>
  <c r="G126" i="1"/>
  <c r="G127" i="1"/>
  <c r="G128" i="1"/>
  <c r="G129" i="1"/>
  <c r="G130" i="1"/>
  <c r="B17" i="4" s="1"/>
  <c r="G131" i="1"/>
  <c r="G132" i="1"/>
  <c r="G133" i="1"/>
  <c r="G134" i="1"/>
  <c r="B18" i="4" s="1"/>
  <c r="G135" i="1"/>
  <c r="G136" i="1"/>
  <c r="G137" i="1"/>
  <c r="B19" i="4" s="1"/>
  <c r="G138" i="1"/>
  <c r="G139" i="1"/>
  <c r="G140" i="1"/>
  <c r="B20" i="4" s="1"/>
  <c r="G141" i="1"/>
  <c r="G142" i="1"/>
  <c r="G143" i="1"/>
  <c r="G144" i="1"/>
  <c r="B21" i="4" s="1"/>
  <c r="G145" i="1"/>
  <c r="G146" i="1"/>
  <c r="G147" i="1"/>
  <c r="G148" i="1"/>
  <c r="G149" i="1"/>
  <c r="G150" i="1"/>
  <c r="B22" i="4" s="1"/>
  <c r="G151" i="1"/>
  <c r="G152" i="1"/>
  <c r="G153" i="1"/>
  <c r="B23" i="4" s="1"/>
  <c r="G154" i="1"/>
  <c r="G155" i="1"/>
  <c r="G156" i="1"/>
  <c r="G157" i="1"/>
  <c r="G158" i="1"/>
  <c r="G159" i="1"/>
  <c r="B24" i="4" s="1"/>
  <c r="G160" i="1"/>
  <c r="G161" i="1"/>
  <c r="G162" i="1"/>
  <c r="G163" i="1"/>
  <c r="G164" i="1"/>
  <c r="G165" i="1"/>
  <c r="G166" i="1"/>
  <c r="B25" i="4" s="1"/>
  <c r="G167" i="1"/>
  <c r="G168" i="1"/>
  <c r="G169" i="1"/>
  <c r="G170" i="1"/>
  <c r="G171" i="1"/>
  <c r="G172" i="1"/>
  <c r="B26" i="4" s="1"/>
  <c r="G173" i="1"/>
  <c r="G174" i="1"/>
  <c r="G175" i="1"/>
  <c r="G176" i="1"/>
  <c r="G177" i="1"/>
  <c r="G178" i="1"/>
  <c r="G179" i="1"/>
  <c r="B27" i="4" s="1"/>
  <c r="G180" i="1"/>
  <c r="G181" i="1"/>
  <c r="G182" i="1"/>
  <c r="G183" i="1"/>
  <c r="G184" i="1"/>
  <c r="G185" i="1"/>
  <c r="G186" i="1"/>
  <c r="G187" i="1"/>
  <c r="G188" i="1"/>
  <c r="G189" i="1"/>
  <c r="G190" i="1"/>
  <c r="G191" i="1"/>
  <c r="G192" i="1"/>
  <c r="G193" i="1"/>
  <c r="G194" i="1"/>
  <c r="G195" i="1"/>
  <c r="B29" i="4" s="1"/>
  <c r="G196" i="1"/>
  <c r="G197" i="1"/>
  <c r="G198" i="1"/>
  <c r="G199" i="1"/>
  <c r="B30" i="4" s="1"/>
  <c r="G200" i="1"/>
  <c r="G201" i="1"/>
  <c r="G202" i="1"/>
  <c r="G203" i="1"/>
  <c r="G204" i="1"/>
  <c r="G205" i="1"/>
  <c r="G206" i="1"/>
  <c r="G207" i="1"/>
  <c r="B31" i="4" s="1"/>
  <c r="G208" i="1"/>
  <c r="G209" i="1"/>
  <c r="G210" i="1"/>
  <c r="G211" i="1"/>
  <c r="B32" i="4" s="1"/>
  <c r="G212" i="1"/>
  <c r="G213" i="1"/>
  <c r="G214" i="1"/>
  <c r="G215" i="1"/>
  <c r="B33" i="4" s="1"/>
  <c r="G216" i="1"/>
  <c r="G217" i="1"/>
  <c r="G218" i="1"/>
  <c r="G219" i="1"/>
  <c r="B34" i="4" s="1"/>
  <c r="G220" i="1"/>
  <c r="G221" i="1"/>
  <c r="G222" i="1"/>
  <c r="G223" i="1"/>
  <c r="B35" i="4" s="1"/>
  <c r="G224" i="1"/>
  <c r="G225" i="1"/>
  <c r="G226" i="1"/>
  <c r="G227" i="1"/>
  <c r="B36" i="4" s="1"/>
  <c r="G228" i="1"/>
  <c r="G229" i="1"/>
  <c r="G230" i="1"/>
  <c r="G231" i="1"/>
  <c r="B37" i="4" s="1"/>
  <c r="G232" i="1"/>
  <c r="G233" i="1"/>
  <c r="G234" i="1"/>
  <c r="G235" i="1"/>
  <c r="B38" i="4" s="1"/>
  <c r="G236" i="1"/>
  <c r="G237" i="1"/>
  <c r="G238" i="1"/>
  <c r="G239" i="1"/>
  <c r="B39" i="4" s="1"/>
  <c r="G240" i="1"/>
  <c r="G241" i="1"/>
  <c r="G242" i="1"/>
  <c r="G243" i="1"/>
  <c r="G244" i="1"/>
  <c r="B40" i="4" s="1"/>
  <c r="G245" i="1"/>
  <c r="G246" i="1"/>
  <c r="G247" i="1"/>
  <c r="G248" i="1"/>
  <c r="B41" i="4" s="1"/>
  <c r="G249" i="1"/>
  <c r="G250" i="1"/>
  <c r="G251" i="1"/>
  <c r="G252" i="1"/>
  <c r="G253" i="1"/>
  <c r="B42" i="4" s="1"/>
  <c r="G254" i="1"/>
  <c r="G255" i="1"/>
  <c r="G256" i="1"/>
  <c r="B43" i="4" s="1"/>
  <c r="G257" i="1"/>
  <c r="G258" i="1"/>
  <c r="G259" i="1"/>
  <c r="G260" i="1"/>
  <c r="G261" i="1"/>
  <c r="B44" i="4" s="1"/>
  <c r="G262" i="1"/>
  <c r="G263" i="1"/>
  <c r="G264" i="1"/>
  <c r="G265" i="1"/>
  <c r="G266" i="1"/>
  <c r="B45" i="4" s="1"/>
  <c r="G267" i="1"/>
  <c r="G268" i="1"/>
  <c r="G269" i="1"/>
  <c r="G270" i="1"/>
  <c r="G271" i="1"/>
  <c r="B46" i="4" s="1"/>
  <c r="G272" i="1"/>
  <c r="G273" i="1"/>
  <c r="G274" i="1"/>
  <c r="G275" i="1"/>
  <c r="G276" i="1"/>
  <c r="B47" i="4" s="1"/>
  <c r="G277" i="1"/>
  <c r="G278" i="1"/>
  <c r="G279" i="1"/>
  <c r="G280" i="1"/>
  <c r="G281" i="1"/>
  <c r="B48" i="4" s="1"/>
  <c r="G282" i="1"/>
  <c r="G283" i="1"/>
  <c r="G284" i="1"/>
  <c r="G285" i="1"/>
  <c r="G286" i="1"/>
  <c r="B49" i="4" s="1"/>
  <c r="G287" i="1"/>
  <c r="G288" i="1"/>
  <c r="G289" i="1"/>
  <c r="G290" i="1"/>
  <c r="G291" i="1"/>
  <c r="B50" i="4" s="1"/>
  <c r="G292" i="1"/>
  <c r="G293" i="1"/>
  <c r="G294" i="1"/>
  <c r="G295" i="1"/>
  <c r="B51" i="4" s="1"/>
  <c r="G296" i="1"/>
  <c r="G297" i="1"/>
  <c r="G298" i="1"/>
  <c r="G299" i="1"/>
  <c r="B52" i="4" s="1"/>
  <c r="G300" i="1"/>
  <c r="G301" i="1"/>
  <c r="G302" i="1"/>
  <c r="G303" i="1"/>
  <c r="B53" i="4" s="1"/>
  <c r="G304" i="1"/>
  <c r="G305" i="1"/>
  <c r="G306" i="1"/>
  <c r="G307" i="1"/>
  <c r="B54" i="4" s="1"/>
  <c r="G308" i="1"/>
  <c r="G309" i="1"/>
  <c r="G310" i="1"/>
  <c r="G311" i="1"/>
  <c r="G5376" i="12" l="1"/>
  <c r="G5351" i="12"/>
  <c r="F5352" i="12"/>
  <c r="R5398" i="12"/>
  <c r="Q5354" i="12"/>
  <c r="E710" i="12"/>
  <c r="R5385" i="12"/>
  <c r="R5354" i="12"/>
  <c r="F5381" i="12"/>
  <c r="R5387" i="12"/>
  <c r="F5393" i="12"/>
  <c r="G1838" i="12"/>
  <c r="E207" i="12"/>
  <c r="R5392" i="12"/>
  <c r="R5357" i="12"/>
  <c r="G5399" i="12"/>
  <c r="R5384" i="12"/>
  <c r="Q5374" i="12"/>
  <c r="F5380" i="12"/>
  <c r="G5383" i="12"/>
  <c r="Q3247" i="12"/>
  <c r="Q5387" i="12"/>
  <c r="F3068" i="12"/>
  <c r="Q5348" i="12"/>
  <c r="R5382" i="12"/>
  <c r="F5344" i="12"/>
  <c r="Q490" i="12"/>
  <c r="E5356" i="12"/>
  <c r="G5397" i="12"/>
  <c r="E5346" i="12"/>
  <c r="Q491" i="12"/>
  <c r="F5343" i="12"/>
  <c r="E490" i="12"/>
  <c r="F3175" i="12"/>
  <c r="R205" i="12"/>
  <c r="E5381" i="12"/>
  <c r="G5387" i="12"/>
  <c r="F1838" i="12"/>
  <c r="G5384" i="12"/>
  <c r="R3068" i="12"/>
  <c r="E5354" i="12"/>
  <c r="Q5383" i="12"/>
  <c r="R3247" i="12"/>
  <c r="R5352" i="12"/>
  <c r="F205" i="12"/>
  <c r="G5353" i="12"/>
  <c r="R710" i="12"/>
  <c r="E3068" i="12"/>
  <c r="E5344" i="12"/>
  <c r="R5374" i="12"/>
  <c r="G5343" i="12"/>
  <c r="R492" i="12"/>
  <c r="E5343" i="12"/>
  <c r="Q5365" i="12"/>
  <c r="R5350" i="12"/>
  <c r="G5385" i="12"/>
  <c r="G5354" i="12"/>
  <c r="R5344" i="12"/>
  <c r="F5383" i="12"/>
  <c r="R5355" i="12"/>
  <c r="E3175" i="12"/>
  <c r="G5393" i="12"/>
  <c r="E5355" i="12"/>
  <c r="G3184" i="12"/>
  <c r="Q5377" i="12"/>
  <c r="E5379" i="12"/>
  <c r="G205" i="12"/>
  <c r="G5357" i="12"/>
  <c r="E5399" i="12"/>
  <c r="F2853" i="12"/>
  <c r="E5345" i="12"/>
  <c r="Q710" i="12"/>
  <c r="E5383" i="12"/>
  <c r="G5379" i="12"/>
  <c r="F5356" i="12"/>
  <c r="F5348" i="12"/>
  <c r="Q5398" i="12"/>
  <c r="F5367" i="12"/>
  <c r="E5353" i="12"/>
  <c r="Q5358" i="12"/>
  <c r="F5397" i="12"/>
  <c r="R5347" i="12"/>
  <c r="R490" i="12"/>
  <c r="F5354" i="12"/>
  <c r="G5344" i="12"/>
  <c r="E492" i="12"/>
  <c r="R2853" i="12"/>
  <c r="R5345" i="12"/>
  <c r="R5380" i="12"/>
  <c r="Q5357" i="12"/>
  <c r="F5399" i="12"/>
  <c r="E5384" i="12"/>
  <c r="G3068" i="12"/>
  <c r="R5343" i="12"/>
  <c r="G5364" i="12"/>
  <c r="R5346" i="12"/>
  <c r="Q5343" i="12"/>
  <c r="Q5384" i="12"/>
  <c r="E3247" i="12"/>
  <c r="F710" i="12"/>
  <c r="F5385" i="12"/>
  <c r="G5373" i="12"/>
  <c r="Q5385" i="12"/>
  <c r="F491" i="12"/>
  <c r="R5393" i="12"/>
  <c r="G5365" i="12"/>
  <c r="G5356" i="12"/>
  <c r="E5397" i="12"/>
  <c r="Q5347" i="12"/>
  <c r="Q5368" i="12"/>
  <c r="G711" i="12"/>
  <c r="E5347" i="12"/>
  <c r="F5387" i="12"/>
  <c r="F5384" i="12"/>
  <c r="Q3068" i="12"/>
  <c r="Q5353" i="12"/>
  <c r="E3184" i="12"/>
  <c r="G214" i="12"/>
  <c r="E5366" i="12"/>
  <c r="F5364" i="12"/>
  <c r="F3247" i="12"/>
  <c r="G5377" i="12"/>
  <c r="G5348" i="12"/>
  <c r="R5365" i="12"/>
  <c r="R2394" i="12"/>
  <c r="E5375" i="12"/>
  <c r="R5358" i="12"/>
  <c r="Q207" i="12"/>
  <c r="G5398" i="12"/>
  <c r="E5367" i="12"/>
  <c r="R5381" i="12"/>
  <c r="Q5393" i="12"/>
  <c r="F5365" i="12"/>
  <c r="F5355" i="12"/>
  <c r="E5393" i="12"/>
  <c r="Q5366" i="12"/>
  <c r="G5347" i="12"/>
  <c r="R5353" i="12"/>
  <c r="F3184" i="12"/>
  <c r="G2853" i="12"/>
  <c r="F5345" i="12"/>
  <c r="E5382" i="12"/>
  <c r="G5372" i="12"/>
  <c r="R5367" i="12"/>
  <c r="R5397" i="12"/>
  <c r="Q3184" i="12"/>
  <c r="G5346" i="12"/>
  <c r="G5367" i="12"/>
  <c r="G5358" i="12"/>
  <c r="G5391" i="12"/>
  <c r="R207" i="12"/>
  <c r="Q3175" i="12"/>
  <c r="E5385" i="12"/>
  <c r="F5373" i="12"/>
  <c r="E214" i="12"/>
  <c r="F5398" i="12"/>
  <c r="R5368" i="12"/>
  <c r="F5351" i="12"/>
  <c r="Q5382" i="12"/>
  <c r="F5368" i="12"/>
  <c r="E5365" i="12"/>
  <c r="Q2853" i="12"/>
  <c r="G5345" i="12"/>
  <c r="E711" i="12"/>
  <c r="Q5364" i="12"/>
  <c r="Q5356" i="12"/>
  <c r="R5375" i="12"/>
  <c r="F5372" i="12"/>
  <c r="Q5395" i="12"/>
  <c r="Q5352" i="12"/>
  <c r="Q5367" i="12"/>
  <c r="Q5391" i="12"/>
  <c r="E491" i="12"/>
  <c r="E2394" i="12"/>
  <c r="R3175" i="12"/>
  <c r="F5346" i="12"/>
  <c r="Q2394" i="12"/>
  <c r="R5376" i="12"/>
  <c r="G491" i="12"/>
  <c r="R5377" i="12"/>
  <c r="E5373" i="12"/>
  <c r="F5347" i="12"/>
  <c r="F5377" i="12"/>
  <c r="G5374" i="12"/>
  <c r="E1838" i="12"/>
  <c r="F711" i="12"/>
  <c r="R5364" i="12"/>
  <c r="Q214" i="12"/>
  <c r="F5366" i="12"/>
  <c r="F2286" i="12"/>
  <c r="E5314" i="12"/>
  <c r="Q5375" i="12"/>
  <c r="Q5379" i="12"/>
  <c r="E5357" i="12"/>
  <c r="G5375" i="12"/>
  <c r="F5350" i="12"/>
  <c r="Q492" i="12"/>
  <c r="E5387" i="12"/>
  <c r="E5364" i="12"/>
  <c r="R5373" i="12"/>
  <c r="F5358" i="12"/>
  <c r="F5391" i="12"/>
  <c r="G710" i="12"/>
  <c r="G2394" i="12"/>
  <c r="Q5376" i="12"/>
  <c r="G5368" i="12"/>
  <c r="R2286" i="12"/>
  <c r="E5376" i="12"/>
  <c r="Q711" i="12"/>
  <c r="R214" i="12"/>
  <c r="G5366" i="12"/>
  <c r="F5382" i="12"/>
  <c r="R5372" i="12"/>
  <c r="R491" i="12"/>
  <c r="F5392" i="12"/>
  <c r="E5390" i="12"/>
  <c r="G5355" i="12"/>
  <c r="F5353" i="12"/>
  <c r="G5350" i="12"/>
  <c r="R1838" i="12"/>
  <c r="G207" i="12"/>
  <c r="F5357" i="12"/>
  <c r="E5372" i="12"/>
  <c r="F5375" i="12"/>
  <c r="R5351" i="12"/>
  <c r="G5395" i="12"/>
  <c r="R5391" i="12"/>
  <c r="E5358" i="12"/>
  <c r="E5391" i="12"/>
  <c r="F5376" i="12"/>
  <c r="G5380" i="12"/>
  <c r="Q5392" i="12"/>
  <c r="Q5380" i="12"/>
  <c r="G5382" i="12"/>
  <c r="E5368" i="12"/>
  <c r="R5356" i="12"/>
  <c r="E5374" i="12"/>
  <c r="G3247" i="12"/>
  <c r="Q5390" i="12"/>
  <c r="E5392" i="12"/>
  <c r="E5398" i="12"/>
  <c r="F214" i="12"/>
  <c r="Q5381" i="12"/>
  <c r="G5381" i="12"/>
  <c r="E5348" i="12"/>
  <c r="G5352" i="12"/>
  <c r="R5395" i="12"/>
  <c r="E5350" i="12"/>
  <c r="G492" i="12"/>
  <c r="R711" i="12"/>
  <c r="G490" i="12"/>
  <c r="Q5351" i="12"/>
  <c r="F5395" i="12"/>
  <c r="R5383" i="12"/>
  <c r="E5351" i="12"/>
  <c r="Q5372" i="12"/>
  <c r="Q5399" i="12"/>
  <c r="E5377" i="12"/>
  <c r="F5374" i="12"/>
  <c r="G2286" i="12"/>
  <c r="G5390" i="12"/>
  <c r="E205" i="12"/>
  <c r="R3184" i="12"/>
  <c r="F2394" i="12"/>
  <c r="E2286" i="12"/>
  <c r="Q5397" i="12"/>
  <c r="F490" i="12"/>
  <c r="G3175" i="12"/>
  <c r="E2853" i="12"/>
  <c r="E5352" i="12"/>
  <c r="Q1838" i="12"/>
  <c r="F207" i="12"/>
  <c r="R5399" i="12"/>
  <c r="R5379" i="12"/>
  <c r="F492" i="12"/>
  <c r="E5395" i="12"/>
  <c r="F5379" i="12"/>
  <c r="Q205" i="12"/>
  <c r="Q5373" i="12"/>
  <c r="R5366" i="12"/>
  <c r="Q2286" i="12"/>
  <c r="R5390" i="12"/>
  <c r="E5380" i="12"/>
  <c r="G5392" i="12"/>
  <c r="R5348" i="12"/>
  <c r="E5322" i="12"/>
  <c r="Q5321" i="12"/>
  <c r="F5318" i="12"/>
  <c r="G5331" i="12"/>
  <c r="G5336" i="12"/>
  <c r="G5317" i="12"/>
  <c r="Q5328" i="12"/>
  <c r="Q5327" i="12"/>
  <c r="F5314" i="12"/>
  <c r="Q5325" i="12"/>
  <c r="F5323" i="12"/>
  <c r="R5319" i="12"/>
  <c r="E5333" i="12"/>
  <c r="Q5330" i="12"/>
  <c r="E5319" i="12"/>
  <c r="F5316" i="12"/>
  <c r="F5329" i="12"/>
  <c r="R5322" i="12"/>
  <c r="F5327" i="12"/>
  <c r="R5326" i="12"/>
  <c r="E5328" i="12"/>
  <c r="Q5336" i="12"/>
  <c r="E5332" i="12"/>
  <c r="Q5322" i="12"/>
  <c r="E5323" i="12"/>
  <c r="R5332" i="12"/>
  <c r="G5315" i="12"/>
  <c r="R5330" i="12"/>
  <c r="G5328" i="12"/>
  <c r="F5333" i="12"/>
  <c r="G5318" i="12"/>
  <c r="E5325" i="12"/>
  <c r="F5324" i="12"/>
  <c r="Q5319" i="12"/>
  <c r="G5334" i="12"/>
  <c r="E5317" i="12"/>
  <c r="G5332" i="12"/>
  <c r="E5330" i="12"/>
  <c r="R5336" i="12"/>
  <c r="F5330" i="12"/>
  <c r="R5314" i="12"/>
  <c r="R5327" i="12"/>
  <c r="G5326" i="12"/>
  <c r="E5336" i="12"/>
  <c r="Q5320" i="12"/>
  <c r="F5320" i="12"/>
  <c r="E5334" i="12"/>
  <c r="Q5333" i="12"/>
  <c r="E5320" i="12"/>
  <c r="F5328" i="12"/>
  <c r="Q5326" i="12"/>
  <c r="G5329" i="12"/>
  <c r="E5321" i="12"/>
  <c r="E5315" i="12"/>
  <c r="F5322" i="12"/>
  <c r="R5316" i="12"/>
  <c r="R5335" i="12"/>
  <c r="F5335" i="12"/>
  <c r="G5323" i="12"/>
  <c r="R5324" i="12"/>
  <c r="E5316" i="12"/>
  <c r="E5331" i="12"/>
  <c r="F5319" i="12"/>
  <c r="E5327" i="12"/>
  <c r="R5325" i="12"/>
  <c r="F5325" i="12"/>
  <c r="Q5335" i="12"/>
  <c r="Q5323" i="12"/>
  <c r="G5321" i="12"/>
  <c r="G5324" i="12"/>
  <c r="F5321" i="12"/>
  <c r="Q5334" i="12"/>
  <c r="Q5315" i="12"/>
  <c r="R5328" i="12"/>
  <c r="G5327" i="12"/>
  <c r="R5333" i="12"/>
  <c r="G5335" i="12"/>
  <c r="R5331" i="12"/>
  <c r="Q5314" i="12"/>
  <c r="E5326" i="12"/>
  <c r="G5314" i="12"/>
  <c r="F5336" i="12"/>
  <c r="F5317" i="12"/>
  <c r="R5321" i="12"/>
  <c r="E5329" i="12"/>
  <c r="F5315" i="12"/>
  <c r="R5323" i="12"/>
  <c r="G5333" i="12"/>
  <c r="R5317" i="12"/>
  <c r="Q5329" i="12"/>
  <c r="Q5324" i="12"/>
  <c r="Q5318" i="12"/>
  <c r="R5320" i="12"/>
  <c r="E5318" i="12"/>
  <c r="Q5332" i="12"/>
  <c r="R5318" i="12"/>
  <c r="Q5316" i="12"/>
  <c r="E5335" i="12"/>
  <c r="F5326" i="12"/>
  <c r="F5331" i="12"/>
  <c r="Q5317" i="12"/>
  <c r="G5325" i="12"/>
  <c r="G5322" i="12"/>
  <c r="Q5331" i="12"/>
  <c r="F5334" i="12"/>
  <c r="G5320" i="12"/>
  <c r="G5316" i="12"/>
  <c r="F5332" i="12"/>
  <c r="R5329" i="12"/>
  <c r="R5334" i="12"/>
  <c r="R5315" i="12"/>
  <c r="G5330" i="12"/>
  <c r="E5324" i="12"/>
  <c r="G5319" i="12"/>
  <c r="G5307" i="12"/>
  <c r="R5312" i="12"/>
  <c r="F5304" i="12"/>
  <c r="R5306" i="12"/>
  <c r="Q5309" i="12"/>
  <c r="E5294" i="12"/>
  <c r="R5311" i="12"/>
  <c r="Q5302" i="12"/>
  <c r="G5302" i="12"/>
  <c r="R5310" i="12"/>
  <c r="G5303" i="12"/>
  <c r="G5299" i="12"/>
  <c r="F5301" i="12"/>
  <c r="G5304" i="12"/>
  <c r="G5311" i="12"/>
  <c r="F5311" i="12"/>
  <c r="R5313" i="12"/>
  <c r="Q5313" i="12"/>
  <c r="F5299" i="12"/>
  <c r="Q2806" i="12"/>
  <c r="E5309" i="12"/>
  <c r="R5304" i="12"/>
  <c r="E5306" i="12"/>
  <c r="F5312" i="12"/>
  <c r="E5312" i="12"/>
  <c r="P341" i="24"/>
  <c r="G5310" i="12"/>
  <c r="E5300" i="12"/>
  <c r="F5307" i="12"/>
  <c r="Q5291" i="12"/>
  <c r="R5307" i="12"/>
  <c r="E5311" i="12"/>
  <c r="G5306" i="12"/>
  <c r="R5309" i="12"/>
  <c r="P340" i="24"/>
  <c r="F2806" i="12"/>
  <c r="R5299" i="12"/>
  <c r="Q5303" i="12"/>
  <c r="R2806" i="12"/>
  <c r="Q5295" i="12"/>
  <c r="E5308" i="12"/>
  <c r="Q5311" i="12"/>
  <c r="Q5308" i="12"/>
  <c r="F5310" i="12"/>
  <c r="G5308" i="12"/>
  <c r="Q5304" i="12"/>
  <c r="E5304" i="12"/>
  <c r="Q5307" i="12"/>
  <c r="G5301" i="12"/>
  <c r="Q5312" i="12"/>
  <c r="G5312" i="12"/>
  <c r="F5303" i="12"/>
  <c r="F5308" i="12"/>
  <c r="E5310" i="12"/>
  <c r="F5300" i="12"/>
  <c r="R5308" i="12"/>
  <c r="E5313" i="12"/>
  <c r="Q5301" i="12"/>
  <c r="G5309" i="12"/>
  <c r="P339" i="24"/>
  <c r="R5301" i="12"/>
  <c r="E5303" i="12"/>
  <c r="F5306" i="12"/>
  <c r="E5301" i="12"/>
  <c r="R5303" i="12"/>
  <c r="Q5310" i="12"/>
  <c r="R5302" i="12"/>
  <c r="F5313" i="12"/>
  <c r="E2806" i="12"/>
  <c r="E5299" i="12"/>
  <c r="Q5300" i="12"/>
  <c r="G5300" i="12"/>
  <c r="G2806" i="12"/>
  <c r="F5309" i="12"/>
  <c r="Q5306" i="12"/>
  <c r="Q5299" i="12"/>
  <c r="R5300" i="12"/>
  <c r="F5302" i="12"/>
  <c r="E5302" i="12"/>
  <c r="E5307" i="12"/>
  <c r="G5313" i="12"/>
  <c r="E5288" i="12"/>
  <c r="R5291" i="12"/>
  <c r="F5287" i="12"/>
  <c r="F5288" i="12"/>
  <c r="R5293" i="12"/>
  <c r="F5289" i="12"/>
  <c r="R5294" i="12"/>
  <c r="Q5288" i="12"/>
  <c r="F5290" i="12"/>
  <c r="E5287" i="12"/>
  <c r="R5292" i="12"/>
  <c r="R5295" i="12"/>
  <c r="F5291" i="12"/>
  <c r="R5296" i="12"/>
  <c r="Q5292" i="12"/>
  <c r="F5292" i="12"/>
  <c r="Q5297" i="12"/>
  <c r="R5288" i="12"/>
  <c r="R5297" i="12"/>
  <c r="F5293" i="12"/>
  <c r="R5298" i="12"/>
  <c r="Q5296" i="12"/>
  <c r="F5294" i="12"/>
  <c r="F5296" i="12"/>
  <c r="G5287" i="12"/>
  <c r="F5297" i="12"/>
  <c r="E5289" i="12"/>
  <c r="G5288" i="12"/>
  <c r="F5298" i="12"/>
  <c r="G5289" i="12"/>
  <c r="R5287" i="12"/>
  <c r="R5290" i="12"/>
  <c r="G5290" i="12"/>
  <c r="E5290" i="12"/>
  <c r="F5295" i="12"/>
  <c r="G5291" i="12"/>
  <c r="E5291" i="12"/>
  <c r="Q5290" i="12"/>
  <c r="G5292" i="12"/>
  <c r="E5292" i="12"/>
  <c r="R5289" i="12"/>
  <c r="Q5293" i="12"/>
  <c r="G5293" i="12"/>
  <c r="E5293" i="12"/>
  <c r="Q5294" i="12"/>
  <c r="G5294" i="12"/>
  <c r="Q5289" i="12"/>
  <c r="E5197" i="12"/>
  <c r="G5295" i="12"/>
  <c r="E5295" i="12"/>
  <c r="Q5298" i="12"/>
  <c r="G5296" i="12"/>
  <c r="E5296" i="12"/>
  <c r="G5297" i="12"/>
  <c r="E5297" i="12"/>
  <c r="Q5287" i="12"/>
  <c r="G5298" i="12"/>
  <c r="E5298" i="12"/>
  <c r="F5247" i="12"/>
  <c r="F5210" i="12"/>
  <c r="F5242" i="12"/>
  <c r="F5254" i="12"/>
  <c r="R5230" i="12"/>
  <c r="E5208" i="12"/>
  <c r="G5223" i="12"/>
  <c r="F5250" i="12"/>
  <c r="R5206" i="12"/>
  <c r="Q5203" i="12"/>
  <c r="R5237" i="12"/>
  <c r="E5251" i="12"/>
  <c r="F5286" i="12"/>
  <c r="Q5234" i="12"/>
  <c r="E5278" i="12"/>
  <c r="F5205" i="12"/>
  <c r="G5239" i="12"/>
  <c r="Q5276" i="12"/>
  <c r="R5260" i="12"/>
  <c r="E5232" i="12"/>
  <c r="F5266" i="12"/>
  <c r="Q5214" i="12"/>
  <c r="R5249" i="12"/>
  <c r="Q5199" i="12"/>
  <c r="F5207" i="12"/>
  <c r="G5241" i="12"/>
  <c r="Q5278" i="12"/>
  <c r="G5282" i="12"/>
  <c r="Q5239" i="12"/>
  <c r="Q5269" i="12"/>
  <c r="R5267" i="12"/>
  <c r="Q5250" i="12"/>
  <c r="G5244" i="12"/>
  <c r="Q5261" i="12"/>
  <c r="E5265" i="12"/>
  <c r="G5275" i="12"/>
  <c r="Q5283" i="12"/>
  <c r="E5210" i="12"/>
  <c r="F5244" i="12"/>
  <c r="G5277" i="12"/>
  <c r="R5224" i="12"/>
  <c r="E5241" i="12"/>
  <c r="F5274" i="12"/>
  <c r="Q5221" i="12"/>
  <c r="R5258" i="12"/>
  <c r="E5271" i="12"/>
  <c r="G5216" i="12"/>
  <c r="Q5255" i="12"/>
  <c r="Q5259" i="12"/>
  <c r="F5223" i="12"/>
  <c r="R5209" i="12"/>
  <c r="R5273" i="12"/>
  <c r="E5253" i="12"/>
  <c r="G5198" i="12"/>
  <c r="Q5236" i="12"/>
  <c r="R5269" i="12"/>
  <c r="R5263" i="12"/>
  <c r="F5225" i="12"/>
  <c r="G5259" i="12"/>
  <c r="R5211" i="12"/>
  <c r="E5234" i="12"/>
  <c r="F5268" i="12"/>
  <c r="Q5216" i="12"/>
  <c r="R5282" i="12"/>
  <c r="F5197" i="12"/>
  <c r="G5231" i="12"/>
  <c r="R5254" i="12"/>
  <c r="F5228" i="12"/>
  <c r="G5262" i="12"/>
  <c r="R5202" i="12"/>
  <c r="E5226" i="12"/>
  <c r="F5260" i="12"/>
  <c r="Q5200" i="12"/>
  <c r="R5234" i="12"/>
  <c r="E5280" i="12"/>
  <c r="F5229" i="12"/>
  <c r="E5219" i="12"/>
  <c r="G5257" i="12"/>
  <c r="Q5212" i="12"/>
  <c r="F5271" i="12"/>
  <c r="E5238" i="12"/>
  <c r="G5273" i="12"/>
  <c r="F5240" i="12"/>
  <c r="E5206" i="12"/>
  <c r="G5243" i="12"/>
  <c r="F5209" i="12"/>
  <c r="E5207" i="12"/>
  <c r="Q5226" i="12"/>
  <c r="F5279" i="12"/>
  <c r="R5219" i="12"/>
  <c r="G5270" i="12"/>
  <c r="F5237" i="12"/>
  <c r="E5203" i="12"/>
  <c r="G5210" i="12"/>
  <c r="E5262" i="12"/>
  <c r="E5225" i="12"/>
  <c r="R5217" i="12"/>
  <c r="F5235" i="12"/>
  <c r="E5201" i="12"/>
  <c r="Q5264" i="12"/>
  <c r="G5226" i="12"/>
  <c r="E5282" i="12"/>
  <c r="R5278" i="12"/>
  <c r="Q5233" i="12"/>
  <c r="F5285" i="12"/>
  <c r="E5250" i="12"/>
  <c r="R5236" i="12"/>
  <c r="Q5202" i="12"/>
  <c r="F5253" i="12"/>
  <c r="E5218" i="12"/>
  <c r="R5205" i="12"/>
  <c r="G5256" i="12"/>
  <c r="E5258" i="12"/>
  <c r="R5222" i="12"/>
  <c r="G5286" i="12"/>
  <c r="F5251" i="12"/>
  <c r="E5216" i="12"/>
  <c r="G5253" i="12"/>
  <c r="F5218" i="12"/>
  <c r="Q5229" i="12"/>
  <c r="Q5248" i="12"/>
  <c r="E5276" i="12"/>
  <c r="R5242" i="12"/>
  <c r="Q5208" i="12"/>
  <c r="E5222" i="12"/>
  <c r="R5199" i="12"/>
  <c r="G5250" i="12"/>
  <c r="F5215" i="12"/>
  <c r="R5233" i="12"/>
  <c r="Q5224" i="12"/>
  <c r="F5277" i="12"/>
  <c r="E5244" i="12"/>
  <c r="R5272" i="12"/>
  <c r="R5197" i="12"/>
  <c r="G5248" i="12"/>
  <c r="F5213" i="12"/>
  <c r="G5233" i="12"/>
  <c r="G5208" i="12"/>
  <c r="E5260" i="12"/>
  <c r="R5246" i="12"/>
  <c r="F5263" i="12"/>
  <c r="E5229" i="12"/>
  <c r="R5214" i="12"/>
  <c r="G5266" i="12"/>
  <c r="F5232" i="12"/>
  <c r="E5198" i="12"/>
  <c r="Q5272" i="12"/>
  <c r="G5235" i="12"/>
  <c r="F5201" i="12"/>
  <c r="R5277" i="12"/>
  <c r="R5204" i="12"/>
  <c r="G5264" i="12"/>
  <c r="F5230" i="12"/>
  <c r="R5203" i="12"/>
  <c r="G5232" i="12"/>
  <c r="F5198" i="12"/>
  <c r="E5215" i="12"/>
  <c r="Q5227" i="12"/>
  <c r="G5201" i="12"/>
  <c r="E5256" i="12"/>
  <c r="R5220" i="12"/>
  <c r="G5271" i="12"/>
  <c r="F5238" i="12"/>
  <c r="E5204" i="12"/>
  <c r="Q5267" i="12"/>
  <c r="G5229" i="12"/>
  <c r="E5285" i="12"/>
  <c r="G5274" i="12"/>
  <c r="R5240" i="12"/>
  <c r="Q5206" i="12"/>
  <c r="F5257" i="12"/>
  <c r="R5251" i="12"/>
  <c r="Q5265" i="12"/>
  <c r="G5227" i="12"/>
  <c r="E5283" i="12"/>
  <c r="Q5222" i="12"/>
  <c r="F5275" i="12"/>
  <c r="E5242" i="12"/>
  <c r="R5225" i="12"/>
  <c r="G5278" i="12"/>
  <c r="F5245" i="12"/>
  <c r="E5211" i="12"/>
  <c r="Q5284" i="12"/>
  <c r="G5221" i="12"/>
  <c r="Q5252" i="12"/>
  <c r="G5213" i="12"/>
  <c r="R5276" i="12"/>
  <c r="Q5282" i="12"/>
  <c r="G5255" i="12"/>
  <c r="F5220" i="12"/>
  <c r="G5254" i="12"/>
  <c r="Q5249" i="12"/>
  <c r="E5277" i="12"/>
  <c r="R5252" i="12"/>
  <c r="Q5217" i="12"/>
  <c r="F5280" i="12"/>
  <c r="R5212" i="12"/>
  <c r="G5260" i="12"/>
  <c r="F5226" i="12"/>
  <c r="Q5281" i="12"/>
  <c r="Q5258" i="12"/>
  <c r="G5219" i="12"/>
  <c r="E5274" i="12"/>
  <c r="F5259" i="12"/>
  <c r="R5228" i="12"/>
  <c r="R5259" i="12"/>
  <c r="Q5256" i="12"/>
  <c r="G5217" i="12"/>
  <c r="E5272" i="12"/>
  <c r="R5247" i="12"/>
  <c r="F5264" i="12"/>
  <c r="E5230" i="12"/>
  <c r="R5215" i="12"/>
  <c r="G5267" i="12"/>
  <c r="F5233" i="12"/>
  <c r="E5199" i="12"/>
  <c r="Q5273" i="12"/>
  <c r="G5236" i="12"/>
  <c r="F5202" i="12"/>
  <c r="F5219" i="12"/>
  <c r="Q5243" i="12"/>
  <c r="G5205" i="12"/>
  <c r="R5265" i="12"/>
  <c r="Q5271" i="12"/>
  <c r="F5212" i="12"/>
  <c r="E5267" i="12"/>
  <c r="Q5240" i="12"/>
  <c r="E5266" i="12"/>
  <c r="R5243" i="12"/>
  <c r="Q5209" i="12"/>
  <c r="E5235" i="12"/>
  <c r="R5200" i="12"/>
  <c r="G5251" i="12"/>
  <c r="F5216" i="12"/>
  <c r="F5281" i="12"/>
  <c r="Q5246" i="12"/>
  <c r="G5211" i="12"/>
  <c r="E5263" i="12"/>
  <c r="E5246" i="12"/>
  <c r="R5218" i="12"/>
  <c r="G5269" i="12"/>
  <c r="F5236" i="12"/>
  <c r="E5202" i="12"/>
  <c r="R5280" i="12"/>
  <c r="G5209" i="12"/>
  <c r="E5261" i="12"/>
  <c r="R5238" i="12"/>
  <c r="Q5204" i="12"/>
  <c r="F5255" i="12"/>
  <c r="E5220" i="12"/>
  <c r="R5207" i="12"/>
  <c r="G5258" i="12"/>
  <c r="F5221" i="12"/>
  <c r="Q5262" i="12"/>
  <c r="G5224" i="12"/>
  <c r="R5279" i="12"/>
  <c r="Q5231" i="12"/>
  <c r="F5283" i="12"/>
  <c r="E5248" i="12"/>
  <c r="Q5260" i="12"/>
  <c r="G5234" i="12"/>
  <c r="F5200" i="12"/>
  <c r="R5262" i="12"/>
  <c r="Q5228" i="12"/>
  <c r="G5202" i="12"/>
  <c r="E5257" i="12"/>
  <c r="R5231" i="12"/>
  <c r="Q5197" i="12"/>
  <c r="E5223" i="12"/>
  <c r="Q5279" i="12"/>
  <c r="G5242" i="12"/>
  <c r="F5208" i="12"/>
  <c r="E5237" i="12"/>
  <c r="Q5237" i="12"/>
  <c r="G5199" i="12"/>
  <c r="E5254" i="12"/>
  <c r="R5284" i="12"/>
  <c r="R5210" i="12"/>
  <c r="F5224" i="12"/>
  <c r="R5274" i="12"/>
  <c r="Q5235" i="12"/>
  <c r="G5197" i="12"/>
  <c r="E5252" i="12"/>
  <c r="R5226" i="12"/>
  <c r="G5279" i="12"/>
  <c r="E5212" i="12"/>
  <c r="Q5285" i="12"/>
  <c r="G5246" i="12"/>
  <c r="G5263" i="12"/>
  <c r="Q5253" i="12"/>
  <c r="G5214" i="12"/>
  <c r="E5269" i="12"/>
  <c r="R5266" i="12"/>
  <c r="F5272" i="12"/>
  <c r="E5239" i="12"/>
  <c r="R5285" i="12"/>
  <c r="R5286" i="12"/>
  <c r="Q5251" i="12"/>
  <c r="G5222" i="12"/>
  <c r="E5279" i="12"/>
  <c r="R5253" i="12"/>
  <c r="Q5218" i="12"/>
  <c r="G5283" i="12"/>
  <c r="F5248" i="12"/>
  <c r="E5213" i="12"/>
  <c r="Q5268" i="12"/>
  <c r="G5230" i="12"/>
  <c r="E5286" i="12"/>
  <c r="R5261" i="12"/>
  <c r="Q5225" i="12"/>
  <c r="F5278" i="12"/>
  <c r="E5245" i="12"/>
  <c r="R5283" i="12"/>
  <c r="R5198" i="12"/>
  <c r="G5249" i="12"/>
  <c r="F5214" i="12"/>
  <c r="R5221" i="12"/>
  <c r="Q5223" i="12"/>
  <c r="F5276" i="12"/>
  <c r="E5243" i="12"/>
  <c r="R5216" i="12"/>
  <c r="G5268" i="12"/>
  <c r="F5234" i="12"/>
  <c r="E5200" i="12"/>
  <c r="Q5274" i="12"/>
  <c r="G5237" i="12"/>
  <c r="F5203" i="12"/>
  <c r="F5211" i="12"/>
  <c r="Q5244" i="12"/>
  <c r="G5206" i="12"/>
  <c r="R5256" i="12"/>
  <c r="F5261" i="12"/>
  <c r="E5227" i="12"/>
  <c r="R5245" i="12"/>
  <c r="R5275" i="12"/>
  <c r="Q5242" i="12"/>
  <c r="E5268" i="12"/>
  <c r="R5244" i="12"/>
  <c r="Q5210" i="12"/>
  <c r="F5269" i="12"/>
  <c r="E5236" i="12"/>
  <c r="G5272" i="12"/>
  <c r="F5239" i="12"/>
  <c r="E5205" i="12"/>
  <c r="G5220" i="12"/>
  <c r="E5275" i="12"/>
  <c r="R5270" i="12"/>
  <c r="Q5215" i="12"/>
  <c r="F5267" i="12"/>
  <c r="E5233" i="12"/>
  <c r="R5271" i="12"/>
  <c r="Q5277" i="12"/>
  <c r="G5240" i="12"/>
  <c r="F5206" i="12"/>
  <c r="Q5211" i="12"/>
  <c r="R5248" i="12"/>
  <c r="Q5213" i="12"/>
  <c r="F5265" i="12"/>
  <c r="E5231" i="12"/>
  <c r="R5208" i="12"/>
  <c r="F5222" i="12"/>
  <c r="Q5241" i="12"/>
  <c r="Q5263" i="12"/>
  <c r="G5225" i="12"/>
  <c r="E5281" i="12"/>
  <c r="R5268" i="12"/>
  <c r="Q5232" i="12"/>
  <c r="F5284" i="12"/>
  <c r="E5249" i="12"/>
  <c r="R5235" i="12"/>
  <c r="Q5201" i="12"/>
  <c r="F5252" i="12"/>
  <c r="E5217" i="12"/>
  <c r="Q5219" i="12"/>
  <c r="R5264" i="12"/>
  <c r="Q5230" i="12"/>
  <c r="G5204" i="12"/>
  <c r="R5232" i="12"/>
  <c r="Q5198" i="12"/>
  <c r="E5224" i="12"/>
  <c r="R5201" i="12"/>
  <c r="G5261" i="12"/>
  <c r="F5227" i="12"/>
  <c r="Q5270" i="12"/>
  <c r="Q5247" i="12"/>
  <c r="G5212" i="12"/>
  <c r="E5264" i="12"/>
  <c r="R5241" i="12"/>
  <c r="Q5207" i="12"/>
  <c r="F5258" i="12"/>
  <c r="E5221" i="12"/>
  <c r="R5281" i="12"/>
  <c r="Q5266" i="12"/>
  <c r="G5228" i="12"/>
  <c r="E5284" i="12"/>
  <c r="G5245" i="12"/>
  <c r="R5239" i="12"/>
  <c r="Q5205" i="12"/>
  <c r="F5256" i="12"/>
  <c r="Q5286" i="12"/>
  <c r="G5247" i="12"/>
  <c r="G5203" i="12"/>
  <c r="Q5254" i="12"/>
  <c r="G5215" i="12"/>
  <c r="E5270" i="12"/>
  <c r="R5257" i="12"/>
  <c r="F5273" i="12"/>
  <c r="E5240" i="12"/>
  <c r="R5223" i="12"/>
  <c r="G5276" i="12"/>
  <c r="F5243" i="12"/>
  <c r="E5209" i="12"/>
  <c r="G5285" i="12"/>
  <c r="R5255" i="12"/>
  <c r="Q5220" i="12"/>
  <c r="F5282" i="12"/>
  <c r="E5247" i="12"/>
  <c r="G5284" i="12"/>
  <c r="F5249" i="12"/>
  <c r="E5214" i="12"/>
  <c r="Q5280" i="12"/>
  <c r="G5252" i="12"/>
  <c r="F5217" i="12"/>
  <c r="F5270" i="12"/>
  <c r="Q5238" i="12"/>
  <c r="G5200" i="12"/>
  <c r="E5255" i="12"/>
  <c r="R5229" i="12"/>
  <c r="G5281" i="12"/>
  <c r="F5246" i="12"/>
  <c r="R5250" i="12"/>
  <c r="Q5257" i="12"/>
  <c r="G5218" i="12"/>
  <c r="E5273" i="12"/>
  <c r="F5241" i="12"/>
  <c r="R5227" i="12"/>
  <c r="G5280" i="12"/>
  <c r="Q5275" i="12"/>
  <c r="G5238" i="12"/>
  <c r="F5204" i="12"/>
  <c r="F5199" i="12"/>
  <c r="Q5245" i="12"/>
  <c r="G5207" i="12"/>
  <c r="E5259" i="12"/>
  <c r="F5262" i="12"/>
  <c r="E5228" i="12"/>
  <c r="R5213" i="12"/>
  <c r="G5265" i="12"/>
  <c r="F5231" i="12"/>
  <c r="R5196" i="12"/>
  <c r="Q5196" i="12"/>
  <c r="R5183" i="12"/>
  <c r="G5193" i="12"/>
  <c r="Q5193" i="12"/>
  <c r="R5191" i="12"/>
  <c r="F5192" i="12"/>
  <c r="E5192" i="12"/>
  <c r="F5185" i="12"/>
  <c r="F5178" i="12"/>
  <c r="E5191" i="12"/>
  <c r="Q5194" i="12"/>
  <c r="G5178" i="12"/>
  <c r="E5189" i="12"/>
  <c r="F5175" i="12"/>
  <c r="F5195" i="12"/>
  <c r="R5195" i="12"/>
  <c r="E5196" i="12"/>
  <c r="F5196" i="12"/>
  <c r="G5186" i="12"/>
  <c r="F5176" i="12"/>
  <c r="F5174" i="12"/>
  <c r="G5174" i="12"/>
  <c r="E5187" i="12"/>
  <c r="E5190" i="12"/>
  <c r="Q5177" i="12"/>
  <c r="E5173" i="12"/>
  <c r="R5181" i="12"/>
  <c r="E5184" i="12"/>
  <c r="Q5179" i="12"/>
  <c r="G610" i="12"/>
  <c r="Q5178" i="12"/>
  <c r="Q5176" i="12"/>
  <c r="F5179" i="12"/>
  <c r="E5194" i="12"/>
  <c r="F5191" i="12"/>
  <c r="F5182" i="12"/>
  <c r="F5173" i="12"/>
  <c r="G5177" i="12"/>
  <c r="E5182" i="12"/>
  <c r="E5193" i="12"/>
  <c r="G5192" i="12"/>
  <c r="E5174" i="12"/>
  <c r="E5179" i="12"/>
  <c r="G5181" i="12"/>
  <c r="G5195" i="12"/>
  <c r="F5193" i="12"/>
  <c r="G5184" i="12"/>
  <c r="Q5175" i="12"/>
  <c r="R5177" i="12"/>
  <c r="Q5184" i="12"/>
  <c r="G5187" i="12"/>
  <c r="G5194" i="12"/>
  <c r="G5176" i="12"/>
  <c r="F5181" i="12"/>
  <c r="Q5183" i="12"/>
  <c r="Q5195" i="12"/>
  <c r="E5195" i="12"/>
  <c r="Q5187" i="12"/>
  <c r="E5178" i="12"/>
  <c r="R5175" i="12"/>
  <c r="Q5173" i="12"/>
  <c r="G5182" i="12"/>
  <c r="G5196" i="12"/>
  <c r="R5178" i="12"/>
  <c r="G5183" i="12"/>
  <c r="R5185" i="12"/>
  <c r="F5184" i="12"/>
  <c r="R5176" i="12"/>
  <c r="F5187" i="12"/>
  <c r="F5189" i="12"/>
  <c r="F5180" i="12"/>
  <c r="G5180" i="12"/>
  <c r="Q5180" i="12"/>
  <c r="G5173" i="12"/>
  <c r="F5177" i="12"/>
  <c r="E5181" i="12"/>
  <c r="Q5185" i="12"/>
  <c r="R5186" i="12"/>
  <c r="R5193" i="12"/>
  <c r="Q5174" i="12"/>
  <c r="R5179" i="12"/>
  <c r="E5180" i="12"/>
  <c r="Q5182" i="12"/>
  <c r="R5182" i="12"/>
  <c r="E5185" i="12"/>
  <c r="E5176" i="12"/>
  <c r="F5190" i="12"/>
  <c r="F5183" i="12"/>
  <c r="R5188" i="12"/>
  <c r="R610" i="12"/>
  <c r="F5194" i="12"/>
  <c r="E5177" i="12"/>
  <c r="G5189" i="12"/>
  <c r="Q5189" i="12"/>
  <c r="R5184" i="12"/>
  <c r="E5188" i="12"/>
  <c r="F5188" i="12"/>
  <c r="R5173" i="12"/>
  <c r="E5175" i="12"/>
  <c r="G5185" i="12"/>
  <c r="Q5186" i="12"/>
  <c r="R5192" i="12"/>
  <c r="G5188" i="12"/>
  <c r="G5179" i="12"/>
  <c r="G5190" i="12"/>
  <c r="Q5190" i="12"/>
  <c r="R5189" i="12"/>
  <c r="E5186" i="12"/>
  <c r="F5186" i="12"/>
  <c r="R5180" i="12"/>
  <c r="G5175" i="12"/>
  <c r="Q5188" i="12"/>
  <c r="Q610" i="12"/>
  <c r="R5194" i="12"/>
  <c r="Q5181" i="12"/>
  <c r="G5191" i="12"/>
  <c r="Q5191" i="12"/>
  <c r="R5190" i="12"/>
  <c r="E610" i="12"/>
  <c r="F610" i="12"/>
  <c r="E5183" i="12"/>
  <c r="R5187" i="12"/>
  <c r="R5174" i="12"/>
  <c r="Q5192" i="12"/>
  <c r="E5171" i="12"/>
  <c r="R5167" i="12"/>
  <c r="R5170" i="12"/>
  <c r="E5170" i="12"/>
  <c r="G5169" i="12"/>
  <c r="F5170" i="12"/>
  <c r="R5169" i="12"/>
  <c r="F5169" i="12"/>
  <c r="G5167" i="12"/>
  <c r="F5168" i="12"/>
  <c r="R5168" i="12"/>
  <c r="G5171" i="12"/>
  <c r="F5171" i="12"/>
  <c r="R5171" i="12"/>
  <c r="E5169" i="12"/>
  <c r="Q5172" i="12"/>
  <c r="Q5171" i="12"/>
  <c r="G5170" i="12"/>
  <c r="G5172" i="12"/>
  <c r="Q5170" i="12"/>
  <c r="E5168" i="12"/>
  <c r="F5172" i="12"/>
  <c r="Q5169" i="12"/>
  <c r="E5167" i="12"/>
  <c r="E5172" i="12"/>
  <c r="Q5168" i="12"/>
  <c r="G5168" i="12"/>
  <c r="F5167" i="12"/>
  <c r="Q5167" i="12"/>
  <c r="R5172" i="12"/>
  <c r="G5152" i="12"/>
  <c r="F5160" i="12"/>
  <c r="Q5166" i="12"/>
  <c r="G5166" i="12"/>
  <c r="R5166" i="12"/>
  <c r="F5166" i="12"/>
  <c r="E5166" i="12"/>
  <c r="Q5153" i="12"/>
  <c r="E5161" i="12"/>
  <c r="R5153" i="12"/>
  <c r="E5153" i="12"/>
  <c r="E5085" i="12"/>
  <c r="Q5158" i="12"/>
  <c r="Q5163" i="12"/>
  <c r="F5163" i="12"/>
  <c r="G5153" i="12"/>
  <c r="F5153" i="12"/>
  <c r="R5160" i="12"/>
  <c r="R5165" i="12"/>
  <c r="G5165" i="12"/>
  <c r="E5151" i="12"/>
  <c r="Q5151" i="12"/>
  <c r="F5157" i="12"/>
  <c r="E5155" i="12"/>
  <c r="R5156" i="12"/>
  <c r="G5162" i="12"/>
  <c r="Q5165" i="12"/>
  <c r="E5158" i="12"/>
  <c r="R5158" i="12"/>
  <c r="F5165" i="12"/>
  <c r="F5162" i="12"/>
  <c r="E5157" i="12"/>
  <c r="Q5085" i="12"/>
  <c r="G5085" i="12"/>
  <c r="E5164" i="12"/>
  <c r="R5155" i="12"/>
  <c r="Q5154" i="12"/>
  <c r="Q5156" i="12"/>
  <c r="E647" i="12"/>
  <c r="Q5159" i="12"/>
  <c r="F5159" i="12"/>
  <c r="E5159" i="12"/>
  <c r="Q5161" i="12"/>
  <c r="R5159" i="12"/>
  <c r="G5160" i="12"/>
  <c r="E5154" i="12"/>
  <c r="Q5160" i="12"/>
  <c r="R5151" i="12"/>
  <c r="F5161" i="12"/>
  <c r="R5162" i="12"/>
  <c r="Q5162" i="12"/>
  <c r="E5163" i="12"/>
  <c r="F5156" i="12"/>
  <c r="Q5152" i="12"/>
  <c r="Q5157" i="12"/>
  <c r="R5164" i="12"/>
  <c r="G5164" i="12"/>
  <c r="F5164" i="12"/>
  <c r="F5155" i="12"/>
  <c r="E5162" i="12"/>
  <c r="F5154" i="12"/>
  <c r="F5158" i="12"/>
  <c r="Q5164" i="12"/>
  <c r="F5085" i="12"/>
  <c r="Q5155" i="12"/>
  <c r="F5152" i="12"/>
  <c r="G5157" i="12"/>
  <c r="F5151" i="12"/>
  <c r="R5152" i="12"/>
  <c r="R5157" i="12"/>
  <c r="R5161" i="12"/>
  <c r="R5163" i="12"/>
  <c r="R5085" i="12"/>
  <c r="E5152" i="12"/>
  <c r="G5155" i="12"/>
  <c r="R5154" i="12"/>
  <c r="G5154" i="12"/>
  <c r="G5158" i="12"/>
  <c r="G5163" i="12"/>
  <c r="G5159" i="12"/>
  <c r="G5161" i="12"/>
  <c r="G5151" i="12"/>
  <c r="G5156" i="12"/>
  <c r="E5156" i="12"/>
  <c r="E5160" i="12"/>
  <c r="E5165" i="12"/>
  <c r="G5099" i="12"/>
  <c r="G5118" i="12"/>
  <c r="Q5072" i="12"/>
  <c r="Q5094" i="12"/>
  <c r="F5127" i="12"/>
  <c r="Q5113" i="12"/>
  <c r="F5093" i="12"/>
  <c r="F5121" i="12"/>
  <c r="F5072" i="12"/>
  <c r="G5109" i="12"/>
  <c r="R5128" i="12"/>
  <c r="F5145" i="12"/>
  <c r="Q5101" i="12"/>
  <c r="Q5126" i="12"/>
  <c r="Q5117" i="12"/>
  <c r="R5086" i="12"/>
  <c r="Q5114" i="12"/>
  <c r="G5147" i="12"/>
  <c r="F5111" i="12"/>
  <c r="Q5132" i="12"/>
  <c r="Q5148" i="12"/>
  <c r="G5149" i="12"/>
  <c r="E5080" i="12"/>
  <c r="Q5091" i="12"/>
  <c r="E5135" i="12"/>
  <c r="Q5083" i="12"/>
  <c r="G5115" i="12"/>
  <c r="G5132" i="12"/>
  <c r="F5076" i="12"/>
  <c r="F5106" i="12"/>
  <c r="R5134" i="12"/>
  <c r="E5105" i="12"/>
  <c r="R5102" i="12"/>
  <c r="F5074" i="12"/>
  <c r="R5100" i="12"/>
  <c r="R5075" i="12"/>
  <c r="G5130" i="12"/>
  <c r="G5106" i="12"/>
  <c r="G5150" i="12"/>
  <c r="E5114" i="12"/>
  <c r="G5117" i="12"/>
  <c r="F5133" i="12"/>
  <c r="R5105" i="12"/>
  <c r="R5125" i="12"/>
  <c r="R5077" i="12"/>
  <c r="F5104" i="12"/>
  <c r="R5144" i="12"/>
  <c r="R5141" i="12"/>
  <c r="Q5105" i="12"/>
  <c r="G5125" i="12"/>
  <c r="G5077" i="12"/>
  <c r="F5102" i="12"/>
  <c r="R5142" i="12"/>
  <c r="Q5102" i="12"/>
  <c r="G5094" i="12"/>
  <c r="R5131" i="12"/>
  <c r="Q5080" i="12"/>
  <c r="E5090" i="12"/>
  <c r="Q5120" i="12"/>
  <c r="F5142" i="12"/>
  <c r="R5118" i="12"/>
  <c r="G5134" i="12"/>
  <c r="E5077" i="12"/>
  <c r="E5139" i="12"/>
  <c r="F5088" i="12"/>
  <c r="Q5110" i="12"/>
  <c r="E5126" i="12"/>
  <c r="E5106" i="12"/>
  <c r="R5089" i="12"/>
  <c r="E5120" i="12"/>
  <c r="E5146" i="12"/>
  <c r="G5081" i="12"/>
  <c r="E5099" i="12"/>
  <c r="G5143" i="12"/>
  <c r="R5072" i="12"/>
  <c r="Q5095" i="12"/>
  <c r="G5127" i="12"/>
  <c r="R5130" i="12"/>
  <c r="F5139" i="12"/>
  <c r="G620" i="12"/>
  <c r="G5079" i="12"/>
  <c r="E5109" i="12"/>
  <c r="R5132" i="12"/>
  <c r="G5072" i="12"/>
  <c r="G5110" i="12"/>
  <c r="E5127" i="12"/>
  <c r="E5079" i="12"/>
  <c r="E5107" i="12"/>
  <c r="Q5149" i="12"/>
  <c r="G5113" i="12"/>
  <c r="F5099" i="12"/>
  <c r="R5139" i="12"/>
  <c r="R5109" i="12"/>
  <c r="R5107" i="12"/>
  <c r="F5122" i="12"/>
  <c r="E5149" i="12"/>
  <c r="G5120" i="12"/>
  <c r="F5141" i="12"/>
  <c r="F5082" i="12"/>
  <c r="Q5073" i="12"/>
  <c r="R5091" i="12"/>
  <c r="Q5098" i="12"/>
  <c r="Q5129" i="12"/>
  <c r="Q5136" i="12"/>
  <c r="G5091" i="12"/>
  <c r="E5134" i="12"/>
  <c r="G5083" i="12"/>
  <c r="Q5112" i="12"/>
  <c r="F5150" i="12"/>
  <c r="G5074" i="12"/>
  <c r="G5100" i="12"/>
  <c r="E5129" i="12"/>
  <c r="F5086" i="12"/>
  <c r="E5081" i="12"/>
  <c r="E5097" i="12"/>
  <c r="Q5139" i="12"/>
  <c r="E5074" i="12"/>
  <c r="G5098" i="12"/>
  <c r="Q5130" i="12"/>
  <c r="Q5082" i="12"/>
  <c r="E5095" i="12"/>
  <c r="Q5137" i="12"/>
  <c r="R5126" i="12"/>
  <c r="E5104" i="12"/>
  <c r="Q5146" i="12"/>
  <c r="R5111" i="12"/>
  <c r="R5095" i="12"/>
  <c r="R5124" i="12"/>
  <c r="E5137" i="12"/>
  <c r="E5122" i="12"/>
  <c r="E5148" i="12"/>
  <c r="E5092" i="12"/>
  <c r="R5078" i="12"/>
  <c r="G5071" i="12"/>
  <c r="G5103" i="12"/>
  <c r="F5131" i="12"/>
  <c r="G5075" i="12"/>
  <c r="R5104" i="12"/>
  <c r="F5124" i="12"/>
  <c r="G5082" i="12"/>
  <c r="E5086" i="12"/>
  <c r="G5114" i="12"/>
  <c r="F5138" i="12"/>
  <c r="E5076" i="12"/>
  <c r="F5105" i="12"/>
  <c r="R5145" i="12"/>
  <c r="F5094" i="12"/>
  <c r="E5083" i="12"/>
  <c r="F5112" i="12"/>
  <c r="G5141" i="12"/>
  <c r="Q5077" i="12"/>
  <c r="F5103" i="12"/>
  <c r="R5143" i="12"/>
  <c r="Q5084" i="12"/>
  <c r="R5113" i="12"/>
  <c r="G5139" i="12"/>
  <c r="F5144" i="12"/>
  <c r="Q5111" i="12"/>
  <c r="Q5134" i="12"/>
  <c r="Q5122" i="12"/>
  <c r="Q5100" i="12"/>
  <c r="G5126" i="12"/>
  <c r="R5106" i="12"/>
  <c r="Q5124" i="12"/>
  <c r="E5136" i="12"/>
  <c r="R5097" i="12"/>
  <c r="E5082" i="12"/>
  <c r="E5073" i="12"/>
  <c r="F5108" i="12"/>
  <c r="R5148" i="12"/>
  <c r="G5107" i="12"/>
  <c r="Q5109" i="12"/>
  <c r="R5127" i="12"/>
  <c r="E5117" i="12"/>
  <c r="Q5089" i="12"/>
  <c r="F5118" i="12"/>
  <c r="E5145" i="12"/>
  <c r="Q5079" i="12"/>
  <c r="E5110" i="12"/>
  <c r="R5133" i="12"/>
  <c r="Q5141" i="12"/>
  <c r="Q5087" i="12"/>
  <c r="R5116" i="12"/>
  <c r="F5148" i="12"/>
  <c r="F5079" i="12"/>
  <c r="E5108" i="12"/>
  <c r="Q5150" i="12"/>
  <c r="F5087" i="12"/>
  <c r="R5114" i="12"/>
  <c r="F5146" i="12"/>
  <c r="F5075" i="12"/>
  <c r="F5113" i="12"/>
  <c r="G5148" i="12"/>
  <c r="E5130" i="12"/>
  <c r="G5105" i="12"/>
  <c r="E5128" i="12"/>
  <c r="R5094" i="12"/>
  <c r="F5126" i="12"/>
  <c r="R5080" i="12"/>
  <c r="F5100" i="12"/>
  <c r="R5071" i="12"/>
  <c r="Q5076" i="12"/>
  <c r="F5096" i="12"/>
  <c r="R5136" i="12"/>
  <c r="Q5135" i="12"/>
  <c r="Q5097" i="12"/>
  <c r="G5129" i="12"/>
  <c r="G5138" i="12"/>
  <c r="F5091" i="12"/>
  <c r="R5121" i="12"/>
  <c r="E5133" i="12"/>
  <c r="F5081" i="12"/>
  <c r="E5098" i="12"/>
  <c r="Q5140" i="12"/>
  <c r="G5124" i="12"/>
  <c r="F5089" i="12"/>
  <c r="F5116" i="12"/>
  <c r="F5136" i="12"/>
  <c r="R5082" i="12"/>
  <c r="E5096" i="12"/>
  <c r="Q5138" i="12"/>
  <c r="R5090" i="12"/>
  <c r="F5114" i="12"/>
  <c r="F5134" i="12"/>
  <c r="E5084" i="12"/>
  <c r="Q5115" i="12"/>
  <c r="G5136" i="12"/>
  <c r="F5132" i="12"/>
  <c r="F5110" i="12"/>
  <c r="Q5131" i="12"/>
  <c r="Q5099" i="12"/>
  <c r="R5129" i="12"/>
  <c r="F5092" i="12"/>
  <c r="Q5116" i="12"/>
  <c r="E5075" i="12"/>
  <c r="F5078" i="12"/>
  <c r="E5101" i="12"/>
  <c r="Q5143" i="12"/>
  <c r="F5071" i="12"/>
  <c r="G5102" i="12"/>
  <c r="E5131" i="12"/>
  <c r="R5088" i="12"/>
  <c r="R5093" i="12"/>
  <c r="Q5075" i="12"/>
  <c r="F5083" i="12"/>
  <c r="G5112" i="12"/>
  <c r="G5142" i="12"/>
  <c r="R5122" i="12"/>
  <c r="R5123" i="12"/>
  <c r="G5097" i="12"/>
  <c r="F5084" i="12"/>
  <c r="F5128" i="12"/>
  <c r="G5088" i="12"/>
  <c r="G5135" i="12"/>
  <c r="G5146" i="12"/>
  <c r="G5137" i="12"/>
  <c r="Q5086" i="12"/>
  <c r="E5119" i="12"/>
  <c r="E5072" i="12"/>
  <c r="R5092" i="12"/>
  <c r="R5119" i="12"/>
  <c r="E5143" i="12"/>
  <c r="R5084" i="12"/>
  <c r="E5112" i="12"/>
  <c r="G5140" i="12"/>
  <c r="G5092" i="12"/>
  <c r="G5119" i="12"/>
  <c r="E5141" i="12"/>
  <c r="Q5088" i="12"/>
  <c r="E5115" i="12"/>
  <c r="F5143" i="12"/>
  <c r="G5080" i="12"/>
  <c r="F5098" i="12"/>
  <c r="R5150" i="12"/>
  <c r="G5104" i="12"/>
  <c r="G5131" i="12"/>
  <c r="R5098" i="12"/>
  <c r="E5116" i="12"/>
  <c r="Q5071" i="12"/>
  <c r="R5081" i="12"/>
  <c r="E5111" i="12"/>
  <c r="G5145" i="12"/>
  <c r="R5074" i="12"/>
  <c r="F5107" i="12"/>
  <c r="R5147" i="12"/>
  <c r="G5095" i="12"/>
  <c r="R5103" i="12"/>
  <c r="E5124" i="12"/>
  <c r="G5096" i="12"/>
  <c r="R5087" i="12"/>
  <c r="R5117" i="12"/>
  <c r="F5149" i="12"/>
  <c r="Q5107" i="12"/>
  <c r="Q5103" i="12"/>
  <c r="G5093" i="12"/>
  <c r="G5121" i="12"/>
  <c r="E5087" i="12"/>
  <c r="G5087" i="12"/>
  <c r="R5115" i="12"/>
  <c r="F5147" i="12"/>
  <c r="E5093" i="12"/>
  <c r="E5121" i="12"/>
  <c r="F5077" i="12"/>
  <c r="F5090" i="12"/>
  <c r="R5120" i="12"/>
  <c r="E5150" i="12"/>
  <c r="G5073" i="12"/>
  <c r="E5103" i="12"/>
  <c r="R5138" i="12"/>
  <c r="F5109" i="12"/>
  <c r="R5149" i="12"/>
  <c r="E5094" i="12"/>
  <c r="F5123" i="12"/>
  <c r="F5073" i="12"/>
  <c r="R5083" i="12"/>
  <c r="G5116" i="12"/>
  <c r="G5133" i="12"/>
  <c r="G5076" i="12"/>
  <c r="F5095" i="12"/>
  <c r="R5135" i="12"/>
  <c r="R5140" i="12"/>
  <c r="Q5108" i="12"/>
  <c r="Q5127" i="12"/>
  <c r="G5123" i="12"/>
  <c r="G5089" i="12"/>
  <c r="F5117" i="12"/>
  <c r="F5137" i="12"/>
  <c r="G5084" i="12"/>
  <c r="E5125" i="12"/>
  <c r="R5101" i="12"/>
  <c r="R5110" i="12"/>
  <c r="E5089" i="12"/>
  <c r="F5115" i="12"/>
  <c r="F5135" i="12"/>
  <c r="R5099" i="12"/>
  <c r="Q5123" i="12"/>
  <c r="F5101" i="12"/>
  <c r="R5108" i="12"/>
  <c r="G5122" i="12"/>
  <c r="E5138" i="12"/>
  <c r="Q5078" i="12"/>
  <c r="G5111" i="12"/>
  <c r="Q5145" i="12"/>
  <c r="F5097" i="12"/>
  <c r="R5137" i="12"/>
  <c r="F5119" i="12"/>
  <c r="G5128" i="12"/>
  <c r="R5076" i="12"/>
  <c r="G5086" i="12"/>
  <c r="Q5118" i="12"/>
  <c r="F5140" i="12"/>
  <c r="E5078" i="12"/>
  <c r="E5100" i="12"/>
  <c r="Q5142" i="12"/>
  <c r="E5071" i="12"/>
  <c r="Q5096" i="12"/>
  <c r="F5129" i="12"/>
  <c r="R5073" i="12"/>
  <c r="E5091" i="12"/>
  <c r="E5118" i="12"/>
  <c r="E5144" i="12"/>
  <c r="R5079" i="12"/>
  <c r="E5140" i="12"/>
  <c r="Q5106" i="12"/>
  <c r="Q5125" i="12"/>
  <c r="G5108" i="12"/>
  <c r="Q5092" i="12"/>
  <c r="Q5119" i="12"/>
  <c r="E5142" i="12"/>
  <c r="Q5104" i="12"/>
  <c r="F5125" i="12"/>
  <c r="Q5128" i="12"/>
  <c r="R5096" i="12"/>
  <c r="E5123" i="12"/>
  <c r="Q5090" i="12"/>
  <c r="F5080" i="12"/>
  <c r="E5113" i="12"/>
  <c r="Q5133" i="12"/>
  <c r="E5102" i="12"/>
  <c r="Q5144" i="12"/>
  <c r="F5130" i="12"/>
  <c r="Q5147" i="12"/>
  <c r="G5078" i="12"/>
  <c r="E5088" i="12"/>
  <c r="F5120" i="12"/>
  <c r="E5147" i="12"/>
  <c r="Q5081" i="12"/>
  <c r="R5112" i="12"/>
  <c r="G5144" i="12"/>
  <c r="Q5074" i="12"/>
  <c r="G5101" i="12"/>
  <c r="R5146" i="12"/>
  <c r="G5090" i="12"/>
  <c r="Q5093" i="12"/>
  <c r="Q5121" i="12"/>
  <c r="E5132" i="12"/>
  <c r="E621" i="12"/>
  <c r="R646" i="12"/>
  <c r="F649" i="12"/>
  <c r="R649" i="12"/>
  <c r="R647" i="12"/>
  <c r="R625" i="12"/>
  <c r="Q657" i="12"/>
  <c r="Q653" i="12"/>
  <c r="E623" i="12"/>
  <c r="F640" i="12"/>
  <c r="Q643" i="12"/>
  <c r="Q644" i="12"/>
  <c r="Q640" i="12"/>
  <c r="F622" i="12"/>
  <c r="F647" i="12"/>
  <c r="R644" i="12"/>
  <c r="G622" i="12"/>
  <c r="Q654" i="12"/>
  <c r="G642" i="12"/>
  <c r="F654" i="12"/>
  <c r="E625" i="12"/>
  <c r="R651" i="12"/>
  <c r="G644" i="12"/>
  <c r="G640" i="12"/>
  <c r="E620" i="12"/>
  <c r="Q646" i="12"/>
  <c r="F644" i="12"/>
  <c r="Q641" i="12"/>
  <c r="Q656" i="12"/>
  <c r="G650" i="12"/>
  <c r="F656" i="12"/>
  <c r="R639" i="12"/>
  <c r="E657" i="12"/>
  <c r="R642" i="12"/>
  <c r="E644" i="12"/>
  <c r="E640" i="12"/>
  <c r="E622" i="12"/>
  <c r="Q655" i="12"/>
  <c r="E641" i="12"/>
  <c r="G625" i="12"/>
  <c r="F639" i="12"/>
  <c r="E643" i="12"/>
  <c r="Q1391" i="12"/>
  <c r="Q650" i="12"/>
  <c r="R653" i="12"/>
  <c r="F653" i="12"/>
  <c r="E624" i="12"/>
  <c r="E642" i="12"/>
  <c r="R654" i="12"/>
  <c r="G657" i="12"/>
  <c r="Q651" i="12"/>
  <c r="F641" i="12"/>
  <c r="Q648" i="12"/>
  <c r="Q624" i="12"/>
  <c r="G621" i="12"/>
  <c r="R655" i="12"/>
  <c r="F655" i="12"/>
  <c r="E646" i="12"/>
  <c r="G624" i="12"/>
  <c r="R656" i="12"/>
  <c r="F620" i="12"/>
  <c r="G651" i="12"/>
  <c r="G656" i="12"/>
  <c r="G648" i="12"/>
  <c r="E654" i="12"/>
  <c r="R623" i="12"/>
  <c r="R641" i="12"/>
  <c r="R657" i="12"/>
  <c r="F657" i="12"/>
  <c r="Q639" i="12"/>
  <c r="G641" i="12"/>
  <c r="F624" i="12"/>
  <c r="E651" i="12"/>
  <c r="G649" i="12"/>
  <c r="E648" i="12"/>
  <c r="E656" i="12"/>
  <c r="G646" i="12"/>
  <c r="G654" i="12"/>
  <c r="R652" i="12"/>
  <c r="R648" i="12"/>
  <c r="G639" i="12"/>
  <c r="G653" i="12"/>
  <c r="Q652" i="12"/>
  <c r="Q621" i="12"/>
  <c r="F642" i="12"/>
  <c r="F621" i="12"/>
  <c r="F651" i="12"/>
  <c r="F643" i="12"/>
  <c r="Q649" i="12"/>
  <c r="F652" i="12"/>
  <c r="F648" i="12"/>
  <c r="E639" i="12"/>
  <c r="G655" i="12"/>
  <c r="G652" i="12"/>
  <c r="Q623" i="12"/>
  <c r="E650" i="12"/>
  <c r="F623" i="12"/>
  <c r="G623" i="12"/>
  <c r="Q647" i="12"/>
  <c r="R624" i="12"/>
  <c r="R620" i="12"/>
  <c r="R650" i="12"/>
  <c r="G643" i="12"/>
  <c r="E653" i="12"/>
  <c r="F646" i="12"/>
  <c r="E652" i="12"/>
  <c r="Q625" i="12"/>
  <c r="Q620" i="12"/>
  <c r="F625" i="12"/>
  <c r="G647" i="12"/>
  <c r="R622" i="12"/>
  <c r="F650" i="12"/>
  <c r="Q642" i="12"/>
  <c r="E655" i="12"/>
  <c r="R621" i="12"/>
  <c r="Q622" i="12"/>
  <c r="R643" i="12"/>
  <c r="E649" i="12"/>
  <c r="R640" i="12"/>
  <c r="G667" i="12"/>
  <c r="G3377" i="12"/>
  <c r="Q872" i="12"/>
  <c r="R3297" i="12"/>
  <c r="R597" i="12"/>
  <c r="R581" i="12"/>
  <c r="G702" i="12"/>
  <c r="Q658" i="12"/>
  <c r="F4838" i="12"/>
  <c r="G747" i="12"/>
  <c r="Q3299" i="12"/>
  <c r="Q3307" i="12"/>
  <c r="Q2269" i="12"/>
  <c r="E3306" i="12"/>
  <c r="Q680" i="12"/>
  <c r="F4311" i="12"/>
  <c r="F2275" i="12"/>
  <c r="R638" i="12"/>
  <c r="E360" i="12"/>
  <c r="F356" i="12"/>
  <c r="Q2854" i="12"/>
  <c r="E2631" i="12"/>
  <c r="R2277" i="12"/>
  <c r="E3308" i="12"/>
  <c r="G4443" i="12"/>
  <c r="E3488" i="12"/>
  <c r="E4446" i="12"/>
  <c r="E3304" i="12"/>
  <c r="G674" i="12"/>
  <c r="R660" i="12"/>
  <c r="R3114" i="12"/>
  <c r="G1035" i="12"/>
  <c r="Q3690" i="12"/>
  <c r="F2705" i="12"/>
  <c r="F661" i="12"/>
  <c r="E382" i="12"/>
  <c r="E748" i="12"/>
  <c r="G3840" i="12"/>
  <c r="R553" i="12"/>
  <c r="Q4669" i="12"/>
  <c r="Q3309" i="12"/>
  <c r="Q3915" i="12"/>
  <c r="Q2272" i="12"/>
  <c r="R661" i="12"/>
  <c r="Q3310" i="12"/>
  <c r="G359" i="12"/>
  <c r="R3063" i="12"/>
  <c r="Q4242" i="12"/>
  <c r="F1814" i="12"/>
  <c r="R1585" i="12"/>
  <c r="G666" i="12"/>
  <c r="Q3298" i="12"/>
  <c r="R455" i="12"/>
  <c r="F3114" i="12"/>
  <c r="G4838" i="12"/>
  <c r="E702" i="12"/>
  <c r="E4688" i="12"/>
  <c r="G3298" i="12"/>
  <c r="F3063" i="12"/>
  <c r="Q3840" i="12"/>
  <c r="R2274" i="12"/>
  <c r="R4446" i="12"/>
  <c r="R3311" i="12"/>
  <c r="Q678" i="12"/>
  <c r="Q986" i="12"/>
  <c r="Q4689" i="12"/>
  <c r="G1391" i="12"/>
  <c r="R3308" i="12"/>
  <c r="R673" i="12"/>
  <c r="F673" i="12"/>
  <c r="E4378" i="12"/>
  <c r="R4241" i="12"/>
  <c r="F2529" i="12"/>
  <c r="E4242" i="12"/>
  <c r="R2682" i="12"/>
  <c r="R2631" i="12"/>
  <c r="F3300" i="12"/>
  <c r="R666" i="12"/>
  <c r="G2098" i="12"/>
  <c r="G3307" i="12"/>
  <c r="Q2270" i="12"/>
  <c r="Q2452" i="12"/>
  <c r="G3472" i="12"/>
  <c r="G1585" i="12"/>
  <c r="R3303" i="12"/>
  <c r="R4378" i="12"/>
  <c r="R2055" i="12"/>
  <c r="G663" i="12"/>
  <c r="E666" i="12"/>
  <c r="Q4378" i="12"/>
  <c r="R2269" i="12"/>
  <c r="G3301" i="12"/>
  <c r="E4444" i="12"/>
  <c r="F1957" i="12"/>
  <c r="G3296" i="12"/>
  <c r="F676" i="12"/>
  <c r="Q751" i="12"/>
  <c r="E750" i="12"/>
  <c r="E2274" i="12"/>
  <c r="R359" i="12"/>
  <c r="R4440" i="12"/>
  <c r="Q4323" i="12"/>
  <c r="R1840" i="12"/>
  <c r="R1970" i="12"/>
  <c r="F1815" i="12"/>
  <c r="Q3303" i="12"/>
  <c r="F4444" i="12"/>
  <c r="G1584" i="12"/>
  <c r="F4689" i="12"/>
  <c r="Q664" i="12"/>
  <c r="G749" i="12"/>
  <c r="F3915" i="12"/>
  <c r="G3143" i="12"/>
  <c r="E645" i="12"/>
  <c r="E4123" i="12"/>
  <c r="G3311" i="12"/>
  <c r="F4688" i="12"/>
  <c r="R4377" i="12"/>
  <c r="E1452" i="12"/>
  <c r="G2055" i="12"/>
  <c r="E3309" i="12"/>
  <c r="E4443" i="12"/>
  <c r="E3063" i="12"/>
  <c r="E4323" i="12"/>
  <c r="E1035" i="12"/>
  <c r="G4123" i="12"/>
  <c r="F986" i="12"/>
  <c r="Q557" i="12"/>
  <c r="F401" i="12"/>
  <c r="G675" i="12"/>
  <c r="Q667" i="12"/>
  <c r="R680" i="12"/>
  <c r="R1816" i="12"/>
  <c r="R1957" i="12"/>
  <c r="Q3834" i="12"/>
  <c r="Q2047" i="12"/>
  <c r="R1632" i="12"/>
  <c r="Q3056" i="12"/>
  <c r="F4442" i="12"/>
  <c r="Q581" i="12"/>
  <c r="G619" i="12"/>
  <c r="Q3835" i="12"/>
  <c r="R748" i="12"/>
  <c r="F3294" i="12"/>
  <c r="Q381" i="12"/>
  <c r="F1035" i="12"/>
  <c r="R3309" i="12"/>
  <c r="G2275" i="12"/>
  <c r="R4441" i="12"/>
  <c r="R3295" i="12"/>
  <c r="F2277" i="12"/>
  <c r="E1814" i="12"/>
  <c r="F1970" i="12"/>
  <c r="G4441" i="12"/>
  <c r="R2273" i="12"/>
  <c r="Q2275" i="12"/>
  <c r="F3302" i="12"/>
  <c r="Q2098" i="12"/>
  <c r="F663" i="12"/>
  <c r="G3310" i="12"/>
  <c r="Q666" i="12"/>
  <c r="E1816" i="12"/>
  <c r="Q2682" i="12"/>
  <c r="F4714" i="12"/>
  <c r="E3523" i="12"/>
  <c r="F1959" i="12"/>
  <c r="E3301" i="12"/>
  <c r="G4444" i="12"/>
  <c r="Q3304" i="12"/>
  <c r="G1815" i="12"/>
  <c r="G3488" i="12"/>
  <c r="E872" i="12"/>
  <c r="E401" i="12"/>
  <c r="Q4442" i="12"/>
  <c r="R360" i="12"/>
  <c r="E2275" i="12"/>
  <c r="F4322" i="12"/>
  <c r="G1632" i="12"/>
  <c r="R675" i="12"/>
  <c r="F842" i="12"/>
  <c r="R3300" i="12"/>
  <c r="E3057" i="12"/>
  <c r="R3835" i="12"/>
  <c r="E671" i="12"/>
  <c r="R3840" i="12"/>
  <c r="R676" i="12"/>
  <c r="F1027" i="12"/>
  <c r="E553" i="12"/>
  <c r="E2055" i="12"/>
  <c r="Q3301" i="12"/>
  <c r="R4838" i="12"/>
  <c r="Q4377" i="12"/>
  <c r="F2055" i="12"/>
  <c r="E3840" i="12"/>
  <c r="E2098" i="12"/>
  <c r="E680" i="12"/>
  <c r="R3834" i="12"/>
  <c r="G581" i="12"/>
  <c r="R1959" i="12"/>
  <c r="G356" i="12"/>
  <c r="G872" i="12"/>
  <c r="Q4557" i="12"/>
  <c r="R3306" i="12"/>
  <c r="Q4241" i="12"/>
  <c r="E3296" i="12"/>
  <c r="Q4123" i="12"/>
  <c r="Q671" i="12"/>
  <c r="F747" i="12"/>
  <c r="Q3311" i="12"/>
  <c r="Q2529" i="12"/>
  <c r="E4445" i="12"/>
  <c r="Q3297" i="12"/>
  <c r="F1816" i="12"/>
  <c r="E4690" i="12"/>
  <c r="E1813" i="12"/>
  <c r="R662" i="12"/>
  <c r="Q4446" i="12"/>
  <c r="R2705" i="12"/>
  <c r="Q3295" i="12"/>
  <c r="R1815" i="12"/>
  <c r="F2276" i="12"/>
  <c r="G2682" i="12"/>
  <c r="G4714" i="12"/>
  <c r="F3523" i="12"/>
  <c r="G1959" i="12"/>
  <c r="G357" i="12"/>
  <c r="Q749" i="12"/>
  <c r="F455" i="12"/>
  <c r="E659" i="12"/>
  <c r="G599" i="12"/>
  <c r="F3113" i="12"/>
  <c r="G672" i="12"/>
  <c r="E2277" i="12"/>
  <c r="R2452" i="12"/>
  <c r="G3308" i="12"/>
  <c r="G4689" i="12"/>
  <c r="F659" i="12"/>
  <c r="R1813" i="12"/>
  <c r="E662" i="12"/>
  <c r="E2705" i="12"/>
  <c r="Q2271" i="12"/>
  <c r="F666" i="12"/>
  <c r="E1957" i="12"/>
  <c r="F872" i="12"/>
  <c r="F675" i="12"/>
  <c r="G4442" i="12"/>
  <c r="Q3302" i="12"/>
  <c r="E1815" i="12"/>
  <c r="E747" i="12"/>
  <c r="Q4224" i="12"/>
  <c r="Q2615" i="12"/>
  <c r="G2273" i="12"/>
  <c r="F2098" i="12"/>
  <c r="E2615" i="12"/>
  <c r="Q4440" i="12"/>
  <c r="G645" i="12"/>
  <c r="F4323" i="12"/>
  <c r="E3690" i="12"/>
  <c r="R3296" i="12"/>
  <c r="G3834" i="12"/>
  <c r="R4311" i="12"/>
  <c r="F3307" i="12"/>
  <c r="G680" i="12"/>
  <c r="F3835" i="12"/>
  <c r="Q360" i="12"/>
  <c r="R3472" i="12"/>
  <c r="G4557" i="12"/>
  <c r="Q357" i="12"/>
  <c r="G3305" i="12"/>
  <c r="Q4311" i="12"/>
  <c r="G2529" i="12"/>
  <c r="R678" i="12"/>
  <c r="R3310" i="12"/>
  <c r="Q3116" i="12"/>
  <c r="Q2378" i="12"/>
  <c r="F4440" i="12"/>
  <c r="Q358" i="12"/>
  <c r="R663" i="12"/>
  <c r="G360" i="12"/>
  <c r="F4690" i="12"/>
  <c r="E381" i="12"/>
  <c r="R3377" i="12"/>
  <c r="E665" i="12"/>
  <c r="R3915" i="12"/>
  <c r="G3299" i="12"/>
  <c r="R4689" i="12"/>
  <c r="G455" i="12"/>
  <c r="R3055" i="12"/>
  <c r="Q599" i="12"/>
  <c r="G3113" i="12"/>
  <c r="Q672" i="12"/>
  <c r="F359" i="12"/>
  <c r="Q382" i="12"/>
  <c r="G4322" i="12"/>
  <c r="R1608" i="12"/>
  <c r="R842" i="12"/>
  <c r="R2271" i="12"/>
  <c r="F1391" i="12"/>
  <c r="E1959" i="12"/>
  <c r="F3310" i="12"/>
  <c r="G751" i="12"/>
  <c r="Q1584" i="12"/>
  <c r="Q3488" i="12"/>
  <c r="E3915" i="12"/>
  <c r="F1585" i="12"/>
  <c r="G3295" i="12"/>
  <c r="F749" i="12"/>
  <c r="Q3143" i="12"/>
  <c r="E581" i="12"/>
  <c r="F1584" i="12"/>
  <c r="R4224" i="12"/>
  <c r="G3306" i="12"/>
  <c r="E4689" i="12"/>
  <c r="G4241" i="12"/>
  <c r="E638" i="12"/>
  <c r="F2615" i="12"/>
  <c r="R4688" i="12"/>
  <c r="G2615" i="12"/>
  <c r="G2854" i="12"/>
  <c r="E3297" i="12"/>
  <c r="G2277" i="12"/>
  <c r="Q356" i="12"/>
  <c r="F3377" i="12"/>
  <c r="F3472" i="12"/>
  <c r="G2274" i="12"/>
  <c r="Q3296" i="12"/>
  <c r="E1632" i="12"/>
  <c r="F3295" i="12"/>
  <c r="G4087" i="12"/>
  <c r="Q3472" i="12"/>
  <c r="F2272" i="12"/>
  <c r="G986" i="12"/>
  <c r="E664" i="12"/>
  <c r="F665" i="12"/>
  <c r="G4440" i="12"/>
  <c r="R3298" i="12"/>
  <c r="R2276" i="12"/>
  <c r="R4443" i="12"/>
  <c r="G3303" i="12"/>
  <c r="G665" i="12"/>
  <c r="R3523" i="12"/>
  <c r="E3114" i="12"/>
  <c r="F3303" i="12"/>
  <c r="F750" i="12"/>
  <c r="E4669" i="12"/>
  <c r="F2682" i="12"/>
  <c r="Q4714" i="12"/>
  <c r="G3523" i="12"/>
  <c r="Q1959" i="12"/>
  <c r="G358" i="12"/>
  <c r="R749" i="12"/>
  <c r="E4377" i="12"/>
  <c r="F3143" i="12"/>
  <c r="G676" i="12"/>
  <c r="E1958" i="12"/>
  <c r="Q4668" i="12"/>
  <c r="E3302" i="12"/>
  <c r="Q4670" i="12"/>
  <c r="R1452" i="12"/>
  <c r="Q674" i="12"/>
  <c r="G677" i="12"/>
  <c r="Q3305" i="12"/>
  <c r="Q673" i="12"/>
  <c r="G2269" i="12"/>
  <c r="Q638" i="12"/>
  <c r="F3298" i="12"/>
  <c r="G382" i="12"/>
  <c r="E557" i="12"/>
  <c r="R1027" i="12"/>
  <c r="R619" i="12"/>
  <c r="F3309" i="12"/>
  <c r="F751" i="12"/>
  <c r="E673" i="12"/>
  <c r="G1957" i="12"/>
  <c r="R667" i="12"/>
  <c r="G2452" i="12"/>
  <c r="G3294" i="12"/>
  <c r="E749" i="12"/>
  <c r="G456" i="12"/>
  <c r="E4241" i="12"/>
  <c r="G660" i="12"/>
  <c r="R381" i="12"/>
  <c r="R659" i="12"/>
  <c r="F3834" i="12"/>
  <c r="E2682" i="12"/>
  <c r="F702" i="12"/>
  <c r="G4688" i="12"/>
  <c r="F456" i="12"/>
  <c r="G658" i="12"/>
  <c r="Q663" i="12"/>
  <c r="R4557" i="12"/>
  <c r="F3304" i="12"/>
  <c r="F664" i="12"/>
  <c r="Q4838" i="12"/>
  <c r="Q1632" i="12"/>
  <c r="R2529" i="12"/>
  <c r="G3116" i="12"/>
  <c r="G557" i="12"/>
  <c r="Q4443" i="12"/>
  <c r="E598" i="12"/>
  <c r="E4442" i="12"/>
  <c r="R357" i="12"/>
  <c r="G2276" i="12"/>
  <c r="Q661" i="12"/>
  <c r="G4445" i="12"/>
  <c r="G2271" i="12"/>
  <c r="G3056" i="12"/>
  <c r="Q645" i="12"/>
  <c r="F2271" i="12"/>
  <c r="F381" i="12"/>
  <c r="E2378" i="12"/>
  <c r="Q2055" i="12"/>
  <c r="E3056" i="12"/>
  <c r="F645" i="12"/>
  <c r="F3301" i="12"/>
  <c r="R751" i="12"/>
  <c r="Q4322" i="12"/>
  <c r="Q1608" i="12"/>
  <c r="E4087" i="12"/>
  <c r="Q3454" i="12"/>
  <c r="E2270" i="12"/>
  <c r="Q4124" i="12"/>
  <c r="F1840" i="12"/>
  <c r="G4311" i="12"/>
  <c r="G679" i="12"/>
  <c r="Q2273" i="12"/>
  <c r="R664" i="12"/>
  <c r="E3113" i="12"/>
  <c r="F672" i="12"/>
  <c r="F357" i="12"/>
  <c r="G4670" i="12"/>
  <c r="E676" i="12"/>
  <c r="G3063" i="12"/>
  <c r="G597" i="12"/>
  <c r="F2269" i="12"/>
  <c r="G638" i="12"/>
  <c r="F3297" i="12"/>
  <c r="F382" i="12"/>
  <c r="F662" i="12"/>
  <c r="R3488" i="12"/>
  <c r="G664" i="12"/>
  <c r="R2047" i="12"/>
  <c r="E1585" i="12"/>
  <c r="F3308" i="12"/>
  <c r="E751" i="12"/>
  <c r="G3055" i="12"/>
  <c r="R3294" i="12"/>
  <c r="G1027" i="12"/>
  <c r="R4242" i="12"/>
  <c r="E661" i="12"/>
  <c r="E3377" i="12"/>
  <c r="R674" i="12"/>
  <c r="E4440" i="12"/>
  <c r="G381" i="12"/>
  <c r="Q1957" i="12"/>
  <c r="R4323" i="12"/>
  <c r="R3116" i="12"/>
  <c r="F4445" i="12"/>
  <c r="F581" i="12"/>
  <c r="Q665" i="12"/>
  <c r="G1814" i="12"/>
  <c r="R358" i="12"/>
  <c r="Q553" i="12"/>
  <c r="G671" i="12"/>
  <c r="Q4445" i="12"/>
  <c r="Q3300" i="12"/>
  <c r="Q1814" i="12"/>
  <c r="F667" i="12"/>
  <c r="F4224" i="12"/>
  <c r="F3305" i="12"/>
  <c r="E3835" i="12"/>
  <c r="F748" i="12"/>
  <c r="E3305" i="12"/>
  <c r="F4669" i="12"/>
  <c r="Q455" i="12"/>
  <c r="Q3055" i="12"/>
  <c r="R599" i="12"/>
  <c r="Q3113" i="12"/>
  <c r="R672" i="12"/>
  <c r="F360" i="12"/>
  <c r="R382" i="12"/>
  <c r="Q1452" i="12"/>
  <c r="Q675" i="12"/>
  <c r="Q677" i="12"/>
  <c r="Q4225" i="12"/>
  <c r="Q3115" i="12"/>
  <c r="Q3455" i="12"/>
  <c r="Q1970" i="12"/>
  <c r="E674" i="12"/>
  <c r="E4441" i="12"/>
  <c r="G3309" i="12"/>
  <c r="Q597" i="12"/>
  <c r="Q2631" i="12"/>
  <c r="G4668" i="12"/>
  <c r="E3300" i="12"/>
  <c r="G4124" i="12"/>
  <c r="R456" i="12"/>
  <c r="G659" i="12"/>
  <c r="E599" i="12"/>
  <c r="E672" i="12"/>
  <c r="E3311" i="12"/>
  <c r="F4670" i="12"/>
  <c r="E4714" i="12"/>
  <c r="F557" i="12"/>
  <c r="Q619" i="12"/>
  <c r="F3296" i="12"/>
  <c r="F617" i="12"/>
  <c r="F1608" i="12"/>
  <c r="G3302" i="12"/>
  <c r="E678" i="12"/>
  <c r="E986" i="12"/>
  <c r="R4714" i="12"/>
  <c r="R557" i="12"/>
  <c r="F2452" i="12"/>
  <c r="G4242" i="12"/>
  <c r="F674" i="12"/>
  <c r="E667" i="12"/>
  <c r="R4087" i="12"/>
  <c r="E1608" i="12"/>
  <c r="R1814" i="12"/>
  <c r="E4838" i="12"/>
  <c r="R750" i="12"/>
  <c r="F4557" i="12"/>
  <c r="G598" i="12"/>
  <c r="G4690" i="12"/>
  <c r="R4445" i="12"/>
  <c r="G4224" i="12"/>
  <c r="Q359" i="12"/>
  <c r="Q1816" i="12"/>
  <c r="R665" i="12"/>
  <c r="F2273" i="12"/>
  <c r="F598" i="12"/>
  <c r="Q1958" i="12"/>
  <c r="F680" i="12"/>
  <c r="E2273" i="12"/>
  <c r="F4123" i="12"/>
  <c r="F4377" i="12"/>
  <c r="E3143" i="12"/>
  <c r="Q676" i="12"/>
  <c r="F1958" i="12"/>
  <c r="R4668" i="12"/>
  <c r="E3303" i="12"/>
  <c r="R4670" i="12"/>
  <c r="E1840" i="12"/>
  <c r="G4323" i="12"/>
  <c r="Q679" i="12"/>
  <c r="R3304" i="12"/>
  <c r="Q3057" i="12"/>
  <c r="Q2379" i="12"/>
  <c r="E1391" i="12"/>
  <c r="R1584" i="12"/>
  <c r="Q4444" i="12"/>
  <c r="G3297" i="12"/>
  <c r="Q842" i="12"/>
  <c r="G3454" i="12"/>
  <c r="E359" i="12"/>
  <c r="G3455" i="12"/>
  <c r="G4378" i="12"/>
  <c r="R3143" i="12"/>
  <c r="R702" i="12"/>
  <c r="G2631" i="12"/>
  <c r="F4668" i="12"/>
  <c r="E3299" i="12"/>
  <c r="F4124" i="12"/>
  <c r="F599" i="12"/>
  <c r="Q3063" i="12"/>
  <c r="Q1027" i="12"/>
  <c r="E2269" i="12"/>
  <c r="F638" i="12"/>
  <c r="E3310" i="12"/>
  <c r="E4670" i="12"/>
  <c r="E618" i="12"/>
  <c r="G673" i="12"/>
  <c r="E3294" i="12"/>
  <c r="Q1035" i="12"/>
  <c r="E4224" i="12"/>
  <c r="F658" i="12"/>
  <c r="Q3308" i="12"/>
  <c r="R3690" i="12"/>
  <c r="R1958" i="12"/>
  <c r="F553" i="12"/>
  <c r="G678" i="12"/>
  <c r="G4377" i="12"/>
  <c r="Q4441" i="12"/>
  <c r="E2854" i="12"/>
  <c r="R4690" i="12"/>
  <c r="R598" i="12"/>
  <c r="F3055" i="12"/>
  <c r="E3472" i="12"/>
  <c r="R671" i="12"/>
  <c r="G4669" i="12"/>
  <c r="E1970" i="12"/>
  <c r="G553" i="12"/>
  <c r="E2452" i="12"/>
  <c r="G3304" i="12"/>
  <c r="Q4688" i="12"/>
  <c r="F2047" i="12"/>
  <c r="G3114" i="12"/>
  <c r="E3307" i="12"/>
  <c r="Q4087" i="12"/>
  <c r="F4241" i="12"/>
  <c r="F3690" i="12"/>
  <c r="F4242" i="12"/>
  <c r="R4322" i="12"/>
  <c r="G1608" i="12"/>
  <c r="F4087" i="12"/>
  <c r="R3454" i="12"/>
  <c r="E2271" i="12"/>
  <c r="R4124" i="12"/>
  <c r="G1970" i="12"/>
  <c r="E675" i="12"/>
  <c r="F4441" i="12"/>
  <c r="R2272" i="12"/>
  <c r="Q2274" i="12"/>
  <c r="F2270" i="12"/>
  <c r="G1813" i="12"/>
  <c r="G662" i="12"/>
  <c r="F4446" i="12"/>
  <c r="G2705" i="12"/>
  <c r="F3311" i="12"/>
  <c r="F677" i="12"/>
  <c r="G4225" i="12"/>
  <c r="G3115" i="12"/>
  <c r="G2379" i="12"/>
  <c r="E4322" i="12"/>
  <c r="E660" i="12"/>
  <c r="G842" i="12"/>
  <c r="F3454" i="12"/>
  <c r="E358" i="12"/>
  <c r="F3455" i="12"/>
  <c r="Q456" i="12"/>
  <c r="Q659" i="12"/>
  <c r="F597" i="12"/>
  <c r="E4668" i="12"/>
  <c r="E3298" i="12"/>
  <c r="E4124" i="12"/>
  <c r="Q616" i="12"/>
  <c r="G661" i="12"/>
  <c r="G1816" i="12"/>
  <c r="R3113" i="12"/>
  <c r="R3299" i="12"/>
  <c r="G3300" i="12"/>
  <c r="Q660" i="12"/>
  <c r="G2270" i="12"/>
  <c r="E3834" i="12"/>
  <c r="E1584" i="12"/>
  <c r="G748" i="12"/>
  <c r="F1452" i="12"/>
  <c r="R658" i="12"/>
  <c r="R4669" i="12"/>
  <c r="E2047" i="12"/>
  <c r="F3056" i="12"/>
  <c r="E842" i="12"/>
  <c r="F4443" i="12"/>
  <c r="G2378" i="12"/>
  <c r="Q3377" i="12"/>
  <c r="E356" i="12"/>
  <c r="Q747" i="12"/>
  <c r="G2047" i="12"/>
  <c r="Q3114" i="12"/>
  <c r="G2272" i="12"/>
  <c r="Q4690" i="12"/>
  <c r="E1027" i="12"/>
  <c r="R3056" i="12"/>
  <c r="E619" i="12"/>
  <c r="E3295" i="12"/>
  <c r="F671" i="12"/>
  <c r="F3840" i="12"/>
  <c r="F3116" i="12"/>
  <c r="F2378" i="12"/>
  <c r="G1452" i="12"/>
  <c r="R677" i="12"/>
  <c r="R4225" i="12"/>
  <c r="R3115" i="12"/>
  <c r="R3455" i="12"/>
  <c r="R986" i="12"/>
  <c r="E2529" i="12"/>
  <c r="R4444" i="12"/>
  <c r="Q3306" i="12"/>
  <c r="F2274" i="12"/>
  <c r="E2272" i="12"/>
  <c r="R2098" i="12"/>
  <c r="E663" i="12"/>
  <c r="F3299" i="12"/>
  <c r="F679" i="12"/>
  <c r="R3302" i="12"/>
  <c r="G3057" i="12"/>
  <c r="G1840" i="12"/>
  <c r="F1632" i="12"/>
  <c r="Q401" i="12"/>
  <c r="E677" i="12"/>
  <c r="F4225" i="12"/>
  <c r="F3115" i="12"/>
  <c r="F2379" i="12"/>
  <c r="F4378" i="12"/>
  <c r="E4557" i="12"/>
  <c r="R1035" i="12"/>
  <c r="F2631" i="12"/>
  <c r="E3454" i="12"/>
  <c r="E357" i="12"/>
  <c r="E3455" i="12"/>
  <c r="G750" i="12"/>
  <c r="R4123" i="12"/>
  <c r="F2854" i="12"/>
  <c r="R401" i="12"/>
  <c r="G3690" i="12"/>
  <c r="E658" i="12"/>
  <c r="R645" i="12"/>
  <c r="E456" i="12"/>
  <c r="R2854" i="12"/>
  <c r="G1958" i="12"/>
  <c r="E597" i="12"/>
  <c r="R2378" i="12"/>
  <c r="R1391" i="12"/>
  <c r="Q3523" i="12"/>
  <c r="E3055" i="12"/>
  <c r="E4311" i="12"/>
  <c r="R872" i="12"/>
  <c r="F619" i="12"/>
  <c r="F3306" i="12"/>
  <c r="Q750" i="12"/>
  <c r="Q598" i="12"/>
  <c r="G3835" i="12"/>
  <c r="Q748" i="12"/>
  <c r="R2275" i="12"/>
  <c r="F678" i="12"/>
  <c r="R3307" i="12"/>
  <c r="Q2277" i="12"/>
  <c r="E3116" i="12"/>
  <c r="R356" i="12"/>
  <c r="G401" i="12"/>
  <c r="R679" i="12"/>
  <c r="R3305" i="12"/>
  <c r="R3057" i="12"/>
  <c r="R2379" i="12"/>
  <c r="F1813" i="12"/>
  <c r="Q662" i="12"/>
  <c r="G4446" i="12"/>
  <c r="Q2705" i="12"/>
  <c r="Q3294" i="12"/>
  <c r="Q1815" i="12"/>
  <c r="Q2276" i="12"/>
  <c r="F3488" i="12"/>
  <c r="G3915" i="12"/>
  <c r="Q1585" i="12"/>
  <c r="F358" i="12"/>
  <c r="R4442" i="12"/>
  <c r="R2270" i="12"/>
  <c r="E2276" i="12"/>
  <c r="Q1813" i="12"/>
  <c r="Q1840" i="12"/>
  <c r="E679" i="12"/>
  <c r="R3301" i="12"/>
  <c r="F3057" i="12"/>
  <c r="E455" i="12"/>
  <c r="R2615" i="12"/>
  <c r="F660" i="12"/>
  <c r="Q702" i="12"/>
  <c r="R747" i="12"/>
  <c r="E4225" i="12"/>
  <c r="E3115" i="12"/>
  <c r="E2379" i="12"/>
  <c r="R617" i="12"/>
  <c r="R616" i="12"/>
  <c r="R618" i="12"/>
  <c r="Q615" i="12"/>
  <c r="Q618" i="12"/>
  <c r="E617" i="12"/>
  <c r="G616" i="12"/>
  <c r="R615" i="12"/>
  <c r="G618" i="12"/>
  <c r="Q617" i="12"/>
  <c r="E615" i="12"/>
  <c r="G615" i="12"/>
  <c r="F616" i="12"/>
  <c r="G617" i="12"/>
  <c r="F618" i="12"/>
  <c r="F615" i="12"/>
  <c r="E616" i="12"/>
  <c r="R3317" i="12"/>
  <c r="R345" i="12"/>
  <c r="Q530" i="12"/>
  <c r="F3134" i="12"/>
  <c r="Q4528" i="12"/>
  <c r="R1447" i="12"/>
  <c r="G2887" i="12"/>
  <c r="Q3985" i="12"/>
  <c r="R2225" i="12"/>
  <c r="G3078" i="12"/>
  <c r="F2221" i="12"/>
  <c r="E3016" i="12"/>
  <c r="P145" i="24"/>
  <c r="R3825" i="12"/>
  <c r="Q299" i="12"/>
  <c r="E3825" i="12"/>
  <c r="F1303" i="12"/>
  <c r="R3052" i="12"/>
  <c r="Q3556" i="12"/>
  <c r="G4240" i="12"/>
  <c r="R870" i="12"/>
  <c r="Q3497" i="12"/>
  <c r="E332" i="12"/>
  <c r="E2326" i="12"/>
  <c r="R2797" i="12"/>
  <c r="Q316" i="12"/>
  <c r="F3292" i="12"/>
  <c r="E3822" i="12"/>
  <c r="F1419" i="12"/>
  <c r="R1239" i="12"/>
  <c r="E1306" i="12"/>
  <c r="G4555" i="12"/>
  <c r="G2326" i="12"/>
  <c r="R1792" i="12"/>
  <c r="Q1804" i="12"/>
  <c r="E317" i="12"/>
  <c r="E2241" i="12"/>
  <c r="Q1792" i="12"/>
  <c r="F3110" i="12"/>
  <c r="R851" i="12"/>
  <c r="F2216" i="12"/>
  <c r="F2321" i="12"/>
  <c r="G2702" i="12"/>
  <c r="R2264" i="12"/>
  <c r="F3829" i="12"/>
  <c r="R4271" i="12"/>
  <c r="F2810" i="12"/>
  <c r="R4223" i="12"/>
  <c r="E743" i="12"/>
  <c r="F308" i="12"/>
  <c r="F3832" i="12"/>
  <c r="Q587" i="12"/>
  <c r="F2251" i="12"/>
  <c r="F4032" i="12"/>
  <c r="P49" i="24"/>
  <c r="Q2319" i="12"/>
  <c r="F2328" i="12"/>
  <c r="R1952" i="12"/>
  <c r="F740" i="12"/>
  <c r="E2586" i="12"/>
  <c r="F2875" i="12"/>
  <c r="Q2798" i="12"/>
  <c r="E3011" i="12"/>
  <c r="F4139" i="12"/>
  <c r="F3820" i="12"/>
  <c r="E3273" i="12"/>
  <c r="F1450" i="12"/>
  <c r="P309" i="24"/>
  <c r="Q2220" i="12"/>
  <c r="Q2793" i="12"/>
  <c r="G355" i="12"/>
  <c r="F3283" i="12"/>
  <c r="E4007" i="12"/>
  <c r="F606" i="12"/>
  <c r="G2586" i="12"/>
  <c r="F2317" i="12"/>
  <c r="R3824" i="12"/>
  <c r="G2221" i="12"/>
  <c r="Q3820" i="12"/>
  <c r="E2255" i="12"/>
  <c r="E1792" i="12"/>
  <c r="E2212" i="12"/>
  <c r="R1810" i="12"/>
  <c r="F351" i="12"/>
  <c r="R871" i="12"/>
  <c r="G3831" i="12"/>
  <c r="R379" i="12"/>
  <c r="E1500" i="12"/>
  <c r="F3833" i="12"/>
  <c r="R2332" i="12"/>
  <c r="F2210" i="12"/>
  <c r="G2919" i="12"/>
  <c r="R344" i="12"/>
  <c r="E1811" i="12"/>
  <c r="R355" i="12"/>
  <c r="R302" i="12"/>
  <c r="P333" i="24"/>
  <c r="F3135" i="12"/>
  <c r="Q302" i="12"/>
  <c r="P191" i="24"/>
  <c r="F2339" i="12"/>
  <c r="Q2791" i="12"/>
  <c r="R2323" i="12"/>
  <c r="F2316" i="12"/>
  <c r="F2883" i="12"/>
  <c r="G2315" i="12"/>
  <c r="E4272" i="12"/>
  <c r="R2250" i="12"/>
  <c r="Q1805" i="12"/>
  <c r="G3284" i="12"/>
  <c r="E3001" i="12"/>
  <c r="R2313" i="12"/>
  <c r="E2224" i="12"/>
  <c r="P204" i="24"/>
  <c r="P262" i="24"/>
  <c r="R2210" i="12"/>
  <c r="E3317" i="12"/>
  <c r="Q3821" i="12"/>
  <c r="P331" i="24"/>
  <c r="P180" i="24"/>
  <c r="F1811" i="12"/>
  <c r="Q1500" i="12"/>
  <c r="Q3292" i="12"/>
  <c r="F1798" i="12"/>
  <c r="R3818" i="12"/>
  <c r="P126" i="24"/>
  <c r="F1636" i="12"/>
  <c r="Q739" i="12"/>
  <c r="P175" i="24"/>
  <c r="F3003" i="12"/>
  <c r="Q1208" i="12"/>
  <c r="G609" i="12"/>
  <c r="Q2322" i="12"/>
  <c r="F2798" i="12"/>
  <c r="G1307" i="12"/>
  <c r="E347" i="12"/>
  <c r="P272" i="24"/>
  <c r="E2798" i="12"/>
  <c r="F1836" i="12"/>
  <c r="G3066" i="12"/>
  <c r="Q3371" i="12"/>
  <c r="R303" i="12"/>
  <c r="P279" i="24"/>
  <c r="G2331" i="12"/>
  <c r="R2212" i="12"/>
  <c r="P150" i="24"/>
  <c r="F1801" i="12"/>
  <c r="E315" i="12"/>
  <c r="Q2376" i="12"/>
  <c r="P83" i="24"/>
  <c r="F3078" i="12"/>
  <c r="Q3283" i="12"/>
  <c r="R3054" i="12"/>
  <c r="Q2837" i="12"/>
  <c r="P208" i="24"/>
  <c r="Q1304" i="12"/>
  <c r="Q1837" i="12"/>
  <c r="G1446" i="12"/>
  <c r="R2333" i="12"/>
  <c r="F1792" i="12"/>
  <c r="Q871" i="12"/>
  <c r="R1836" i="12"/>
  <c r="P50" i="24"/>
  <c r="P190" i="24"/>
  <c r="R317" i="12"/>
  <c r="F3981" i="12"/>
  <c r="P240" i="24"/>
  <c r="P71" i="24"/>
  <c r="E1837" i="12"/>
  <c r="F3011" i="12"/>
  <c r="F3825" i="12"/>
  <c r="G306" i="12"/>
  <c r="G851" i="12"/>
  <c r="E1402" i="12"/>
  <c r="Q1794" i="12"/>
  <c r="F513" i="12"/>
  <c r="E306" i="12"/>
  <c r="G2333" i="12"/>
  <c r="E742" i="12"/>
  <c r="E1499" i="12"/>
  <c r="G2210" i="12"/>
  <c r="E354" i="12"/>
  <c r="P179" i="24"/>
  <c r="G17" i="12"/>
  <c r="F3287" i="12"/>
  <c r="E2257" i="12"/>
  <c r="E312" i="12"/>
  <c r="Q4150" i="12"/>
  <c r="F2236" i="12"/>
  <c r="E1948" i="12"/>
  <c r="F299" i="12"/>
  <c r="G2882" i="12"/>
  <c r="G2254" i="12"/>
  <c r="G704" i="12"/>
  <c r="R2331" i="12"/>
  <c r="R2232" i="12"/>
  <c r="Q2249" i="12"/>
  <c r="E326" i="12"/>
  <c r="F5015" i="12"/>
  <c r="G5018" i="12"/>
  <c r="F1287" i="12"/>
  <c r="G2077" i="12"/>
  <c r="Q2327" i="12"/>
  <c r="E307" i="12"/>
  <c r="F2234" i="12"/>
  <c r="F3817" i="12"/>
  <c r="E3370" i="12"/>
  <c r="G1805" i="12"/>
  <c r="Q2704" i="12"/>
  <c r="R3274" i="12"/>
  <c r="P172" i="24"/>
  <c r="R1950" i="12"/>
  <c r="Q3367" i="12"/>
  <c r="E2253" i="12"/>
  <c r="P291" i="24"/>
  <c r="R2724" i="12"/>
  <c r="R3288" i="12"/>
  <c r="R4975" i="12"/>
  <c r="E2227" i="12"/>
  <c r="E4528" i="12"/>
  <c r="G1437" i="12"/>
  <c r="E739" i="12"/>
  <c r="F746" i="12"/>
  <c r="R1446" i="12"/>
  <c r="R1450" i="12"/>
  <c r="F4163" i="12"/>
  <c r="E389" i="12"/>
  <c r="F329" i="12"/>
  <c r="E2210" i="12"/>
  <c r="F3284" i="12"/>
  <c r="Q4836" i="12"/>
  <c r="R752" i="12"/>
  <c r="G3866" i="12"/>
  <c r="G2681" i="12"/>
  <c r="E3829" i="12"/>
  <c r="F791" i="12"/>
  <c r="Q2680" i="12"/>
  <c r="F3911" i="12"/>
  <c r="E1950" i="12"/>
  <c r="Q4139" i="12"/>
  <c r="R389" i="12"/>
  <c r="E348" i="12"/>
  <c r="F2386" i="12"/>
  <c r="E336" i="12"/>
  <c r="E3911" i="12"/>
  <c r="P206" i="24"/>
  <c r="R2241" i="12"/>
  <c r="Q2078" i="12"/>
  <c r="E2220" i="12"/>
  <c r="E4223" i="12"/>
  <c r="R704" i="12"/>
  <c r="E2724" i="12"/>
  <c r="P293" i="24"/>
  <c r="E3818" i="12"/>
  <c r="E1437" i="12"/>
  <c r="R3282" i="12"/>
  <c r="E2877" i="12"/>
  <c r="F3826" i="12"/>
  <c r="E3316" i="12"/>
  <c r="Q2284" i="12"/>
  <c r="F3514" i="12"/>
  <c r="R351" i="12"/>
  <c r="F3142" i="12"/>
  <c r="G1837" i="12"/>
  <c r="P318" i="24"/>
  <c r="R2237" i="12"/>
  <c r="E2074" i="12"/>
  <c r="R1629" i="12"/>
  <c r="F3274" i="12"/>
  <c r="E3142" i="12"/>
  <c r="Q4956" i="12"/>
  <c r="G2267" i="12"/>
  <c r="E3291" i="12"/>
  <c r="G1795" i="12"/>
  <c r="G4956" i="12"/>
  <c r="Q2884" i="12"/>
  <c r="E607" i="12"/>
  <c r="E322" i="12"/>
  <c r="R3283" i="12"/>
  <c r="Q2225" i="12"/>
  <c r="G3317" i="12"/>
  <c r="G302" i="12"/>
  <c r="E3832" i="12"/>
  <c r="F309" i="12"/>
  <c r="G454" i="12"/>
  <c r="P280" i="24"/>
  <c r="E3111" i="12"/>
  <c r="F1283" i="12"/>
  <c r="F1403" i="12"/>
  <c r="F1797" i="12"/>
  <c r="F3281" i="12"/>
  <c r="P278" i="24"/>
  <c r="R3281" i="12"/>
  <c r="Q300" i="12"/>
  <c r="Q355" i="12"/>
  <c r="E4150" i="12"/>
  <c r="E327" i="12"/>
  <c r="Q2807" i="12"/>
  <c r="R4543" i="12"/>
  <c r="E304" i="12"/>
  <c r="G1803" i="12"/>
  <c r="G3136" i="12"/>
  <c r="Q2725" i="12"/>
  <c r="R2837" i="12"/>
  <c r="G380" i="12"/>
  <c r="E2216" i="12"/>
  <c r="F3127" i="12"/>
  <c r="R4509" i="12"/>
  <c r="G4272" i="12"/>
  <c r="Q1796" i="12"/>
  <c r="F3318" i="12"/>
  <c r="E2081" i="12"/>
  <c r="F3427" i="12"/>
  <c r="F316" i="12"/>
  <c r="F336" i="12"/>
  <c r="P327" i="24"/>
  <c r="E2879" i="12"/>
  <c r="R4272" i="12"/>
  <c r="E2325" i="12"/>
  <c r="F1799" i="12"/>
  <c r="G1403" i="12"/>
  <c r="Q1856" i="12"/>
  <c r="E313" i="12"/>
  <c r="G3133" i="12"/>
  <c r="F328" i="12"/>
  <c r="E1965" i="12"/>
  <c r="E2772" i="12"/>
  <c r="Q2214" i="12"/>
  <c r="Q2221" i="12"/>
  <c r="Q345" i="12"/>
  <c r="R4032" i="12"/>
  <c r="P317" i="24"/>
  <c r="E2315" i="12"/>
  <c r="P136" i="24"/>
  <c r="P177" i="24"/>
  <c r="P300" i="24"/>
  <c r="F1631" i="12"/>
  <c r="R343" i="12"/>
  <c r="G3016" i="12"/>
  <c r="E513" i="12"/>
  <c r="F4969" i="12"/>
  <c r="E2244" i="12"/>
  <c r="Q3372" i="12"/>
  <c r="E3420" i="12"/>
  <c r="E3830" i="12"/>
  <c r="Q1501" i="12"/>
  <c r="F1955" i="12"/>
  <c r="E1800" i="12"/>
  <c r="F3420" i="12"/>
  <c r="R607" i="12"/>
  <c r="R1795" i="12"/>
  <c r="F4271" i="12"/>
  <c r="R4240" i="12"/>
  <c r="E308" i="12"/>
  <c r="F3001" i="12"/>
  <c r="Q3830" i="12"/>
  <c r="E1283" i="12"/>
  <c r="E2232" i="12"/>
  <c r="F301" i="12"/>
  <c r="G310" i="12"/>
  <c r="G339" i="12"/>
  <c r="P93" i="24"/>
  <c r="F349" i="12"/>
  <c r="R3832" i="12"/>
  <c r="G2332" i="12"/>
  <c r="E379" i="12"/>
  <c r="R1793" i="12"/>
  <c r="E4032" i="12"/>
  <c r="G1809" i="12"/>
  <c r="E4226" i="12"/>
  <c r="F4306" i="12"/>
  <c r="G3372" i="12"/>
  <c r="G2224" i="12"/>
  <c r="E443" i="12"/>
  <c r="F1803" i="12"/>
  <c r="E339" i="12"/>
  <c r="E17" i="12"/>
  <c r="E1631" i="12"/>
  <c r="G1359" i="12"/>
  <c r="F2340" i="12"/>
  <c r="E2885" i="12"/>
  <c r="G3822" i="12"/>
  <c r="R1797" i="12"/>
  <c r="Q2328" i="12"/>
  <c r="E1634" i="12"/>
  <c r="F298" i="12"/>
  <c r="F1951" i="12"/>
  <c r="F326" i="12"/>
  <c r="P295" i="24"/>
  <c r="G2876" i="12"/>
  <c r="R4007" i="12"/>
  <c r="F2246" i="12"/>
  <c r="P254" i="24"/>
  <c r="F3272" i="12"/>
  <c r="Q3825" i="12"/>
  <c r="E3826" i="12"/>
  <c r="F2702" i="12"/>
  <c r="G2217" i="12"/>
  <c r="G3292" i="12"/>
  <c r="F3133" i="12"/>
  <c r="F1956" i="12"/>
  <c r="E4976" i="12"/>
  <c r="G1451" i="12"/>
  <c r="P169" i="24"/>
  <c r="P334" i="24"/>
  <c r="P266" i="24"/>
  <c r="P54" i="24"/>
  <c r="P256" i="24"/>
  <c r="P338" i="24"/>
  <c r="P44" i="24"/>
  <c r="P288" i="24"/>
  <c r="E2317" i="12"/>
  <c r="F1451" i="12"/>
  <c r="F1307" i="12"/>
  <c r="R3278" i="12"/>
  <c r="Q321" i="12"/>
  <c r="P45" i="24"/>
  <c r="P298" i="24"/>
  <c r="E2318" i="12"/>
  <c r="E5338" i="12"/>
  <c r="P107" i="24"/>
  <c r="P210" i="24"/>
  <c r="F2265" i="12"/>
  <c r="E1812" i="12"/>
  <c r="E1307" i="12"/>
  <c r="R2247" i="12"/>
  <c r="F5338" i="12"/>
  <c r="P324" i="24"/>
  <c r="P211" i="24"/>
  <c r="E2265" i="12"/>
  <c r="R2586" i="12"/>
  <c r="E346" i="12"/>
  <c r="R5341" i="12"/>
  <c r="P258" i="24"/>
  <c r="P184" i="24"/>
  <c r="E2333" i="12"/>
  <c r="E2046" i="12"/>
  <c r="E1839" i="12"/>
  <c r="R3066" i="12"/>
  <c r="P259" i="24"/>
  <c r="P285" i="24"/>
  <c r="R4976" i="12"/>
  <c r="E349" i="12"/>
  <c r="P43" i="24"/>
  <c r="G2319" i="12"/>
  <c r="R1839" i="12"/>
  <c r="P147" i="24"/>
  <c r="E2322" i="12"/>
  <c r="Q3375" i="12"/>
  <c r="R2245" i="12"/>
  <c r="Q3078" i="12"/>
  <c r="P230" i="24"/>
  <c r="G2075" i="12"/>
  <c r="G352" i="12"/>
  <c r="R1954" i="12"/>
  <c r="Q3134" i="12"/>
  <c r="G1798" i="12"/>
  <c r="G2257" i="12"/>
  <c r="P245" i="24"/>
  <c r="Q2266" i="12"/>
  <c r="G1956" i="12"/>
  <c r="R2251" i="12"/>
  <c r="Q2239" i="12"/>
  <c r="G318" i="12"/>
  <c r="G2255" i="12"/>
  <c r="R2315" i="12"/>
  <c r="Q1800" i="12"/>
  <c r="G2703" i="12"/>
  <c r="G3142" i="12"/>
  <c r="E325" i="12"/>
  <c r="G2316" i="12"/>
  <c r="P154" i="24"/>
  <c r="E2266" i="12"/>
  <c r="R334" i="12"/>
  <c r="Q3003" i="12"/>
  <c r="G332" i="12"/>
  <c r="G2829" i="12"/>
  <c r="E3981" i="12"/>
  <c r="F2334" i="12"/>
  <c r="R2230" i="12"/>
  <c r="Q3127" i="12"/>
  <c r="G2228" i="12"/>
  <c r="F530" i="12"/>
  <c r="P60" i="24"/>
  <c r="G3998" i="12"/>
  <c r="R2252" i="12"/>
  <c r="Q2902" i="12"/>
  <c r="G2241" i="12"/>
  <c r="F2218" i="12"/>
  <c r="F1806" i="12"/>
  <c r="G2807" i="12"/>
  <c r="Q3278" i="12"/>
  <c r="G2251" i="12"/>
  <c r="F2250" i="12"/>
  <c r="E3133" i="12"/>
  <c r="R309" i="12"/>
  <c r="Q3824" i="12"/>
  <c r="E4240" i="12"/>
  <c r="E2876" i="12"/>
  <c r="E1501" i="12"/>
  <c r="R299" i="12"/>
  <c r="G3368" i="12"/>
  <c r="Q2077" i="12"/>
  <c r="Q332" i="12"/>
  <c r="G337" i="12"/>
  <c r="F2241" i="12"/>
  <c r="E5015" i="12"/>
  <c r="E2386" i="12"/>
  <c r="E611" i="12"/>
  <c r="Q5342" i="12"/>
  <c r="P63" i="24"/>
  <c r="P143" i="24"/>
  <c r="E2329" i="12"/>
  <c r="R2046" i="12"/>
  <c r="F3112" i="12"/>
  <c r="G5342" i="12"/>
  <c r="P65" i="24"/>
  <c r="P284" i="24"/>
  <c r="E2330" i="12"/>
  <c r="P87" i="24"/>
  <c r="P64" i="24"/>
  <c r="P186" i="24"/>
  <c r="R2074" i="12"/>
  <c r="Q2268" i="12"/>
  <c r="E3112" i="12"/>
  <c r="P157" i="24"/>
  <c r="P124" i="24"/>
  <c r="P84" i="24"/>
  <c r="Q2074" i="12"/>
  <c r="G2268" i="12"/>
  <c r="R530" i="12"/>
  <c r="G5338" i="12"/>
  <c r="P77" i="24"/>
  <c r="P199" i="24"/>
  <c r="R2266" i="12"/>
  <c r="Q2586" i="12"/>
  <c r="R3279" i="12"/>
  <c r="P91" i="24"/>
  <c r="P192" i="24"/>
  <c r="G4975" i="12"/>
  <c r="R2829" i="12"/>
  <c r="P290" i="24"/>
  <c r="F2320" i="12"/>
  <c r="Q3373" i="12"/>
  <c r="P307" i="24"/>
  <c r="E2264" i="12"/>
  <c r="R1804" i="12"/>
  <c r="Q3981" i="12"/>
  <c r="P326" i="24"/>
  <c r="E2079" i="12"/>
  <c r="F3376" i="12"/>
  <c r="Q2245" i="12"/>
  <c r="G327" i="12"/>
  <c r="G746" i="12"/>
  <c r="P237" i="24"/>
  <c r="F2075" i="12"/>
  <c r="G2704" i="12"/>
  <c r="R2903" i="12"/>
  <c r="Q1636" i="12"/>
  <c r="G322" i="12"/>
  <c r="G3290" i="12"/>
  <c r="Q2331" i="12"/>
  <c r="R1798" i="12"/>
  <c r="G5014" i="12"/>
  <c r="G2793" i="12"/>
  <c r="F2395" i="12"/>
  <c r="E3275" i="12"/>
  <c r="F2332" i="12"/>
  <c r="R2217" i="12"/>
  <c r="P216" i="24"/>
  <c r="Q2080" i="12"/>
  <c r="R3011" i="12"/>
  <c r="Q2246" i="12"/>
  <c r="G3277" i="12"/>
  <c r="F2902" i="12"/>
  <c r="P158" i="24"/>
  <c r="R2267" i="12"/>
  <c r="R1801" i="12"/>
  <c r="G5015" i="12"/>
  <c r="F3007" i="12"/>
  <c r="F3285" i="12"/>
  <c r="P137" i="24"/>
  <c r="F1812" i="12"/>
  <c r="R2257" i="12"/>
  <c r="Q5337" i="12"/>
  <c r="P275" i="24"/>
  <c r="P198" i="24"/>
  <c r="Q2265" i="12"/>
  <c r="G1812" i="12"/>
  <c r="E3376" i="12"/>
  <c r="R2395" i="12"/>
  <c r="R5337" i="12"/>
  <c r="P27" i="24"/>
  <c r="P209" i="24"/>
  <c r="G2265" i="12"/>
  <c r="P267" i="24"/>
  <c r="P252" i="24"/>
  <c r="P214" i="24"/>
  <c r="G2076" i="12"/>
  <c r="F609" i="12"/>
  <c r="R2902" i="12"/>
  <c r="P66" i="24"/>
  <c r="P282" i="24"/>
  <c r="P215" i="24"/>
  <c r="F2076" i="12"/>
  <c r="E609" i="12"/>
  <c r="R3007" i="12"/>
  <c r="R3285" i="12"/>
  <c r="P95" i="24"/>
  <c r="P120" i="24"/>
  <c r="P85" i="24"/>
  <c r="G2074" i="12"/>
  <c r="F2268" i="12"/>
  <c r="R2073" i="12"/>
  <c r="R2254" i="12"/>
  <c r="P82" i="24"/>
  <c r="P220" i="24"/>
  <c r="E3998" i="12"/>
  <c r="R2215" i="12"/>
  <c r="Q2212" i="12"/>
  <c r="P135" i="24"/>
  <c r="E2316" i="12"/>
  <c r="Q3112" i="12"/>
  <c r="P228" i="24"/>
  <c r="Q2075" i="12"/>
  <c r="G351" i="12"/>
  <c r="R3286" i="12"/>
  <c r="G5337" i="12"/>
  <c r="P159" i="24"/>
  <c r="Q1811" i="12"/>
  <c r="E344" i="12"/>
  <c r="R3293" i="12"/>
  <c r="Q1802" i="12"/>
  <c r="G330" i="12"/>
  <c r="G3981" i="12"/>
  <c r="P89" i="24"/>
  <c r="R2080" i="12"/>
  <c r="F345" i="12"/>
  <c r="R3291" i="12"/>
  <c r="Q2313" i="12"/>
  <c r="G2220" i="12"/>
  <c r="G2904" i="12"/>
  <c r="F2331" i="12"/>
  <c r="R331" i="12"/>
  <c r="G331" i="12"/>
  <c r="G2815" i="12"/>
  <c r="F3005" i="12"/>
  <c r="P94" i="24"/>
  <c r="F2266" i="12"/>
  <c r="R332" i="12"/>
  <c r="P243" i="24"/>
  <c r="F612" i="12"/>
  <c r="Q2250" i="12"/>
  <c r="G2790" i="12"/>
  <c r="F3316" i="12"/>
  <c r="F3404" i="12"/>
  <c r="P217" i="24"/>
  <c r="G2080" i="12"/>
  <c r="R2244" i="12"/>
  <c r="Q2251" i="12"/>
  <c r="G2797" i="12"/>
  <c r="F321" i="12"/>
  <c r="F2256" i="12"/>
  <c r="P315" i="24"/>
  <c r="R342" i="12"/>
  <c r="Q746" i="12"/>
  <c r="P155" i="24"/>
  <c r="P51" i="24"/>
  <c r="P207" i="24"/>
  <c r="F2267" i="12"/>
  <c r="E3054" i="12"/>
  <c r="E353" i="12"/>
  <c r="R3005" i="12"/>
  <c r="P156" i="24"/>
  <c r="P78" i="24"/>
  <c r="P185" i="24"/>
  <c r="E2267" i="12"/>
  <c r="P98" i="24"/>
  <c r="P79" i="24"/>
  <c r="R2319" i="12"/>
  <c r="E2078" i="12"/>
  <c r="R1808" i="12"/>
  <c r="R3316" i="12"/>
  <c r="R3404" i="12"/>
  <c r="P223" i="24"/>
  <c r="P80" i="24"/>
  <c r="R2320" i="12"/>
  <c r="R2079" i="12"/>
  <c r="R3375" i="12"/>
  <c r="R321" i="12"/>
  <c r="R2256" i="12"/>
  <c r="P70" i="24"/>
  <c r="P319" i="24"/>
  <c r="P194" i="24"/>
  <c r="E2076" i="12"/>
  <c r="R3376" i="12"/>
  <c r="R2214" i="12"/>
  <c r="R3289" i="12"/>
  <c r="P28" i="24"/>
  <c r="R2316" i="12"/>
  <c r="Q2046" i="12"/>
  <c r="R3273" i="12"/>
  <c r="Q324" i="12"/>
  <c r="P178" i="24"/>
  <c r="F2264" i="12"/>
  <c r="R3981" i="12"/>
  <c r="P238" i="24"/>
  <c r="F2079" i="12"/>
  <c r="F3375" i="12"/>
  <c r="R3290" i="12"/>
  <c r="P260" i="24"/>
  <c r="P321" i="24"/>
  <c r="F4976" i="12"/>
  <c r="E352" i="12"/>
  <c r="R1976" i="12"/>
  <c r="Q3280" i="12"/>
  <c r="Q5338" i="12"/>
  <c r="P161" i="24"/>
  <c r="G1811" i="12"/>
  <c r="E3373" i="12"/>
  <c r="Q2248" i="12"/>
  <c r="G2226" i="12"/>
  <c r="P153" i="24"/>
  <c r="G2266" i="12"/>
  <c r="Q2339" i="12"/>
  <c r="G2233" i="12"/>
  <c r="F2253" i="12"/>
  <c r="P187" i="24"/>
  <c r="R2078" i="12"/>
  <c r="P41" i="24"/>
  <c r="G3508" i="12"/>
  <c r="R3280" i="12"/>
  <c r="Q2253" i="12"/>
  <c r="G3002" i="12"/>
  <c r="F324" i="12"/>
  <c r="F2259" i="12"/>
  <c r="P76" i="24"/>
  <c r="E612" i="12"/>
  <c r="R1953" i="12"/>
  <c r="Q3284" i="12"/>
  <c r="G2240" i="12"/>
  <c r="F325" i="12"/>
  <c r="F1805" i="12"/>
  <c r="P69" i="24"/>
  <c r="P183" i="24"/>
  <c r="P271" i="24"/>
  <c r="R2329" i="12"/>
  <c r="E2080" i="12"/>
  <c r="R350" i="12"/>
  <c r="R323" i="12"/>
  <c r="R2258" i="12"/>
  <c r="P188" i="24"/>
  <c r="P311" i="24"/>
  <c r="R2330" i="12"/>
  <c r="R2081" i="12"/>
  <c r="P53" i="24"/>
  <c r="P121" i="24"/>
  <c r="Q2334" i="12"/>
  <c r="R612" i="12"/>
  <c r="Q350" i="12"/>
  <c r="R2228" i="12"/>
  <c r="R2054" i="12"/>
  <c r="P160" i="24"/>
  <c r="P125" i="24"/>
  <c r="G2314" i="12"/>
  <c r="Q612" i="12"/>
  <c r="Q351" i="12"/>
  <c r="R333" i="12"/>
  <c r="P164" i="24"/>
  <c r="P109" i="24"/>
  <c r="Q2324" i="12"/>
  <c r="R1811" i="12"/>
  <c r="Q352" i="12"/>
  <c r="R2229" i="12"/>
  <c r="P281" i="24"/>
  <c r="F2319" i="12"/>
  <c r="R346" i="12"/>
  <c r="R3002" i="12"/>
  <c r="E5337" i="12"/>
  <c r="P149" i="24"/>
  <c r="E1809" i="12"/>
  <c r="P92" i="24"/>
  <c r="P196" i="24"/>
  <c r="G4974" i="12"/>
  <c r="R2772" i="12"/>
  <c r="P117" i="24"/>
  <c r="R2324" i="12"/>
  <c r="G3512" i="12"/>
  <c r="R329" i="12"/>
  <c r="Q326" i="12"/>
  <c r="Q2260" i="12"/>
  <c r="G743" i="12"/>
  <c r="P171" i="24"/>
  <c r="P329" i="24"/>
  <c r="E1451" i="12"/>
  <c r="R3272" i="12"/>
  <c r="Q3316" i="12"/>
  <c r="Q340" i="12"/>
  <c r="G3011" i="12"/>
  <c r="P39" i="24"/>
  <c r="E2807" i="12"/>
  <c r="R3287" i="12"/>
  <c r="Q3288" i="12"/>
  <c r="G3127" i="12"/>
  <c r="F2222" i="12"/>
  <c r="P48" i="24"/>
  <c r="E3512" i="12"/>
  <c r="R5017" i="12"/>
  <c r="P138" i="24"/>
  <c r="R2815" i="12"/>
  <c r="Q2263" i="12"/>
  <c r="F742" i="12"/>
  <c r="F2681" i="12"/>
  <c r="P314" i="24"/>
  <c r="Q4979" i="12"/>
  <c r="R2832" i="12"/>
  <c r="Q3142" i="12"/>
  <c r="G3279" i="12"/>
  <c r="F3277" i="12"/>
  <c r="R2334" i="12"/>
  <c r="E3375" i="12"/>
  <c r="Q2232" i="12"/>
  <c r="P67" i="24"/>
  <c r="P129" i="24"/>
  <c r="F613" i="12"/>
  <c r="R320" i="12"/>
  <c r="Q3007" i="12"/>
  <c r="P72" i="24"/>
  <c r="G1810" i="12"/>
  <c r="P308" i="24"/>
  <c r="E2319" i="12"/>
  <c r="G348" i="12"/>
  <c r="R341" i="12"/>
  <c r="P257" i="24"/>
  <c r="F2329" i="12"/>
  <c r="G3373" i="12"/>
  <c r="R1805" i="12"/>
  <c r="P108" i="24"/>
  <c r="G2327" i="12"/>
  <c r="Q1808" i="12"/>
  <c r="R2339" i="12"/>
  <c r="P320" i="24"/>
  <c r="Q343" i="12"/>
  <c r="Q2223" i="12"/>
  <c r="R2322" i="12"/>
  <c r="P116" i="24"/>
  <c r="G4976" i="12"/>
  <c r="R338" i="12"/>
  <c r="P274" i="24"/>
  <c r="F3054" i="12"/>
  <c r="P277" i="24"/>
  <c r="E4974" i="12"/>
  <c r="Q2340" i="12"/>
  <c r="P47" i="24"/>
  <c r="R3127" i="12"/>
  <c r="Q2832" i="12"/>
  <c r="F335" i="12"/>
  <c r="P40" i="24"/>
  <c r="E1807" i="12"/>
  <c r="R2327" i="12"/>
  <c r="Q1798" i="12"/>
  <c r="G3004" i="12"/>
  <c r="F3016" i="12"/>
  <c r="P283" i="24"/>
  <c r="G2222" i="12"/>
  <c r="F2242" i="12"/>
  <c r="G2329" i="12"/>
  <c r="R1500" i="12"/>
  <c r="G1952" i="12"/>
  <c r="G2045" i="12"/>
  <c r="F3066" i="12"/>
  <c r="F2324" i="12"/>
  <c r="Q2227" i="12"/>
  <c r="G2680" i="12"/>
  <c r="F1954" i="12"/>
  <c r="E2680" i="12"/>
  <c r="Q3110" i="12"/>
  <c r="R3828" i="12"/>
  <c r="F1794" i="12"/>
  <c r="R5349" i="12"/>
  <c r="Q1634" i="12"/>
  <c r="F315" i="12"/>
  <c r="Q3833" i="12"/>
  <c r="F2325" i="12"/>
  <c r="Q2237" i="12"/>
  <c r="G3005" i="12"/>
  <c r="F2903" i="12"/>
  <c r="E2339" i="12"/>
  <c r="G316" i="12"/>
  <c r="P292" i="24"/>
  <c r="G2073" i="12"/>
  <c r="F2217" i="12"/>
  <c r="E319" i="12"/>
  <c r="E1955" i="12"/>
  <c r="F1306" i="12"/>
  <c r="Q3817" i="12"/>
  <c r="G300" i="12"/>
  <c r="F3831" i="12"/>
  <c r="R5396" i="12"/>
  <c r="E752" i="12"/>
  <c r="P52" i="24"/>
  <c r="F319" i="12"/>
  <c r="F2077" i="12"/>
  <c r="Q3011" i="12"/>
  <c r="G2313" i="12"/>
  <c r="E2797" i="12"/>
  <c r="R3370" i="12"/>
  <c r="R2209" i="12"/>
  <c r="Q4271" i="12"/>
  <c r="G4306" i="12"/>
  <c r="F2879" i="12"/>
  <c r="R3671" i="12"/>
  <c r="R3053" i="12"/>
  <c r="G5341" i="12"/>
  <c r="G353" i="12"/>
  <c r="Q2254" i="12"/>
  <c r="G3997" i="12"/>
  <c r="F745" i="12"/>
  <c r="Q311" i="12"/>
  <c r="R4147" i="12"/>
  <c r="F379" i="12"/>
  <c r="E3828" i="12"/>
  <c r="F587" i="12"/>
  <c r="G608" i="12"/>
  <c r="Q2815" i="12"/>
  <c r="F2082" i="12"/>
  <c r="G1802" i="12"/>
  <c r="E2236" i="12"/>
  <c r="F314" i="12"/>
  <c r="G298" i="12"/>
  <c r="E1359" i="12"/>
  <c r="Q3136" i="12"/>
  <c r="F1304" i="12"/>
  <c r="R1283" i="12"/>
  <c r="E985" i="12"/>
  <c r="R2314" i="12"/>
  <c r="G328" i="12"/>
  <c r="E2219" i="12"/>
  <c r="G3371" i="12"/>
  <c r="E3053" i="12"/>
  <c r="P104" i="24"/>
  <c r="P323" i="24"/>
  <c r="R614" i="12"/>
  <c r="R2222" i="12"/>
  <c r="P242" i="24"/>
  <c r="P130" i="24"/>
  <c r="E613" i="12"/>
  <c r="P270" i="24"/>
  <c r="E2331" i="12"/>
  <c r="F342" i="12"/>
  <c r="R2681" i="12"/>
  <c r="P312" i="24"/>
  <c r="E2320" i="12"/>
  <c r="G349" i="12"/>
  <c r="R3997" i="12"/>
  <c r="P55" i="24"/>
  <c r="F2318" i="12"/>
  <c r="G1807" i="12"/>
  <c r="R1806" i="12"/>
  <c r="P234" i="24"/>
  <c r="Q354" i="12"/>
  <c r="Q2228" i="12"/>
  <c r="Q2318" i="12"/>
  <c r="P255" i="24"/>
  <c r="Q1451" i="12"/>
  <c r="P148" i="24"/>
  <c r="R4979" i="12"/>
  <c r="Q2213" i="12"/>
  <c r="G2211" i="12"/>
  <c r="P58" i="24"/>
  <c r="F3512" i="12"/>
  <c r="Q2810" i="12"/>
  <c r="P246" i="24"/>
  <c r="R2249" i="12"/>
  <c r="G3007" i="12"/>
  <c r="P249" i="24"/>
  <c r="R2243" i="12"/>
  <c r="G2317" i="12"/>
  <c r="Q2222" i="12"/>
  <c r="G3053" i="12"/>
  <c r="F2247" i="12"/>
  <c r="P205" i="24"/>
  <c r="Q322" i="12"/>
  <c r="F2680" i="12"/>
  <c r="E2314" i="12"/>
  <c r="G317" i="12"/>
  <c r="G2798" i="12"/>
  <c r="F3279" i="12"/>
  <c r="R2077" i="12"/>
  <c r="Q5016" i="12"/>
  <c r="G3287" i="12"/>
  <c r="G1306" i="12"/>
  <c r="R2285" i="12"/>
  <c r="G791" i="12"/>
  <c r="F4956" i="12"/>
  <c r="E3371" i="12"/>
  <c r="G1792" i="12"/>
  <c r="F611" i="12"/>
  <c r="Q3111" i="12"/>
  <c r="G3288" i="12"/>
  <c r="F3291" i="12"/>
  <c r="E3066" i="12"/>
  <c r="E314" i="12"/>
  <c r="P35" i="24"/>
  <c r="G325" i="12"/>
  <c r="F330" i="12"/>
  <c r="E2217" i="12"/>
  <c r="E2260" i="12"/>
  <c r="F2725" i="12"/>
  <c r="G3052" i="12"/>
  <c r="F380" i="12"/>
  <c r="G5349" i="12"/>
  <c r="Q3514" i="12"/>
  <c r="P219" i="24"/>
  <c r="F2235" i="12"/>
  <c r="F2586" i="12"/>
  <c r="G1953" i="12"/>
  <c r="F3280" i="12"/>
  <c r="E2239" i="12"/>
  <c r="P167" i="24"/>
  <c r="P212" i="24"/>
  <c r="Q4975" i="12"/>
  <c r="R2227" i="12"/>
  <c r="P97" i="24"/>
  <c r="P173" i="24"/>
  <c r="Q614" i="12"/>
  <c r="P128" i="24"/>
  <c r="Q2081" i="12"/>
  <c r="F1839" i="12"/>
  <c r="Q1952" i="12"/>
  <c r="P34" i="24"/>
  <c r="E2332" i="12"/>
  <c r="F343" i="12"/>
  <c r="P81" i="24"/>
  <c r="F2330" i="12"/>
  <c r="G350" i="12"/>
  <c r="R1208" i="12"/>
  <c r="P140" i="24"/>
  <c r="G346" i="12"/>
  <c r="P263" i="24"/>
  <c r="R2075" i="12"/>
  <c r="P56" i="24"/>
  <c r="Q3512" i="12"/>
  <c r="R2793" i="12"/>
  <c r="P73" i="24"/>
  <c r="R348" i="12"/>
  <c r="Q2224" i="12"/>
  <c r="G3132" i="12"/>
  <c r="P244" i="24"/>
  <c r="R2268" i="12"/>
  <c r="P232" i="24"/>
  <c r="R3292" i="12"/>
  <c r="G5016" i="12"/>
  <c r="P233" i="24"/>
  <c r="F2333" i="12"/>
  <c r="G3286" i="12"/>
  <c r="F341" i="12"/>
  <c r="R2328" i="12"/>
  <c r="Q3274" i="12"/>
  <c r="G2247" i="12"/>
  <c r="Q2267" i="12"/>
  <c r="Q2216" i="12"/>
  <c r="G3272" i="12"/>
  <c r="F2254" i="12"/>
  <c r="G611" i="12"/>
  <c r="Q2395" i="12"/>
  <c r="G2260" i="12"/>
  <c r="F3293" i="12"/>
  <c r="G2725" i="12"/>
  <c r="R999" i="12"/>
  <c r="E2919" i="12"/>
  <c r="R2884" i="12"/>
  <c r="R3427" i="12"/>
  <c r="R3367" i="12"/>
  <c r="F2807" i="12"/>
  <c r="Q3053" i="12"/>
  <c r="G745" i="12"/>
  <c r="E3279" i="12"/>
  <c r="P218" i="24"/>
  <c r="R2798" i="12"/>
  <c r="G2227" i="12"/>
  <c r="F2233" i="12"/>
  <c r="E328" i="12"/>
  <c r="E3372" i="12"/>
  <c r="Q1450" i="12"/>
  <c r="E297" i="12"/>
  <c r="E791" i="12"/>
  <c r="F1634" i="12"/>
  <c r="E2328" i="12"/>
  <c r="F744" i="12"/>
  <c r="R1307" i="12"/>
  <c r="G3404" i="12"/>
  <c r="F2255" i="12"/>
  <c r="E1636" i="12"/>
  <c r="Q3369" i="12"/>
  <c r="R454" i="12"/>
  <c r="Q303" i="12"/>
  <c r="F3818" i="12"/>
  <c r="E4139" i="12"/>
  <c r="R4969" i="12"/>
  <c r="E1447" i="12"/>
  <c r="Q3004" i="12"/>
  <c r="P119" i="24"/>
  <c r="R327" i="12"/>
  <c r="Q2057" i="12"/>
  <c r="F1965" i="12"/>
  <c r="E2252" i="12"/>
  <c r="G309" i="12"/>
  <c r="R3830" i="12"/>
  <c r="P299" i="24"/>
  <c r="R2317" i="12"/>
  <c r="Q3508" i="12"/>
  <c r="R335" i="12"/>
  <c r="P170" i="24"/>
  <c r="P213" i="24"/>
  <c r="P337" i="24"/>
  <c r="P131" i="24"/>
  <c r="F1810" i="12"/>
  <c r="E4979" i="12"/>
  <c r="Q2772" i="12"/>
  <c r="P133" i="24"/>
  <c r="G2081" i="12"/>
  <c r="F347" i="12"/>
  <c r="Q1965" i="12"/>
  <c r="P313" i="24"/>
  <c r="E2321" i="12"/>
  <c r="F344" i="12"/>
  <c r="R2386" i="12"/>
  <c r="Q2317" i="12"/>
  <c r="F3374" i="12"/>
  <c r="P96" i="24"/>
  <c r="G2079" i="12"/>
  <c r="P305" i="24"/>
  <c r="G3054" i="12"/>
  <c r="Q320" i="12"/>
  <c r="P197" i="24"/>
  <c r="Q3376" i="12"/>
  <c r="Q334" i="12"/>
  <c r="P166" i="24"/>
  <c r="R1956" i="12"/>
  <c r="Q2219" i="12"/>
  <c r="G2231" i="12"/>
  <c r="P181" i="24"/>
  <c r="R5018" i="12"/>
  <c r="G1629" i="12"/>
  <c r="F3278" i="12"/>
  <c r="P182" i="24"/>
  <c r="R2263" i="12"/>
  <c r="R1812" i="12"/>
  <c r="Q3001" i="12"/>
  <c r="F2054" i="12"/>
  <c r="G2328" i="12"/>
  <c r="Q2231" i="12"/>
  <c r="G1954" i="12"/>
  <c r="F3997" i="12"/>
  <c r="F2080" i="12"/>
  <c r="Q3275" i="12"/>
  <c r="G3274" i="12"/>
  <c r="F2073" i="12"/>
  <c r="F3289" i="12"/>
  <c r="R3373" i="12"/>
  <c r="Q3281" i="12"/>
  <c r="F1976" i="12"/>
  <c r="E3285" i="12"/>
  <c r="F3372" i="12"/>
  <c r="Q1949" i="12"/>
  <c r="G3820" i="12"/>
  <c r="Q2887" i="12"/>
  <c r="G4543" i="12"/>
  <c r="G3453" i="12"/>
  <c r="R3374" i="12"/>
  <c r="Q3282" i="12"/>
  <c r="E2254" i="12"/>
  <c r="R3497" i="12"/>
  <c r="Q2316" i="12"/>
  <c r="Q2217" i="12"/>
  <c r="G3001" i="12"/>
  <c r="E334" i="12"/>
  <c r="E2346" i="12"/>
  <c r="E2702" i="12"/>
  <c r="Q379" i="12"/>
  <c r="G3828" i="12"/>
  <c r="E1793" i="12"/>
  <c r="Q2875" i="12"/>
  <c r="R4226" i="12"/>
  <c r="Q342" i="12"/>
  <c r="F2261" i="12"/>
  <c r="G347" i="12"/>
  <c r="Q3285" i="12"/>
  <c r="G341" i="12"/>
  <c r="F2260" i="12"/>
  <c r="E2313" i="12"/>
  <c r="Q310" i="12"/>
  <c r="R4150" i="12"/>
  <c r="F1402" i="12"/>
  <c r="E3827" i="12"/>
  <c r="G587" i="12"/>
  <c r="Q608" i="12"/>
  <c r="P303" i="24"/>
  <c r="R1800" i="12"/>
  <c r="Q5019" i="12"/>
  <c r="F2212" i="12"/>
  <c r="E2903" i="12"/>
  <c r="F304" i="12"/>
  <c r="G3819" i="12"/>
  <c r="F739" i="12"/>
  <c r="R1818" i="12"/>
  <c r="E4555" i="12"/>
  <c r="F1446" i="12"/>
  <c r="G3289" i="12"/>
  <c r="R2239" i="12"/>
  <c r="F3317" i="12"/>
  <c r="E2251" i="12"/>
  <c r="R443" i="12"/>
  <c r="G739" i="12"/>
  <c r="E1795" i="12"/>
  <c r="E4956" i="12"/>
  <c r="G3826" i="12"/>
  <c r="G2877" i="12"/>
  <c r="Q1951" i="12"/>
  <c r="R1837" i="12"/>
  <c r="E335" i="12"/>
  <c r="Q347" i="12"/>
  <c r="G2259" i="12"/>
  <c r="E338" i="12"/>
  <c r="E311" i="12"/>
  <c r="Q2879" i="12"/>
  <c r="P127" i="24"/>
  <c r="P25" i="24"/>
  <c r="G2323" i="12"/>
  <c r="Q344" i="12"/>
  <c r="R2253" i="12"/>
  <c r="P102" i="24"/>
  <c r="Q2333" i="12"/>
  <c r="P322" i="24"/>
  <c r="P189" i="24"/>
  <c r="F3508" i="12"/>
  <c r="R742" i="12"/>
  <c r="P301" i="24"/>
  <c r="P302" i="24"/>
  <c r="E4975" i="12"/>
  <c r="R3275" i="12"/>
  <c r="P336" i="24"/>
  <c r="P134" i="24"/>
  <c r="G612" i="12"/>
  <c r="R2218" i="12"/>
  <c r="Q2215" i="12"/>
  <c r="G2264" i="12"/>
  <c r="R3001" i="12"/>
  <c r="P273" i="24"/>
  <c r="R1451" i="12"/>
  <c r="P222" i="24"/>
  <c r="E343" i="12"/>
  <c r="Q2229" i="12"/>
  <c r="G2321" i="12"/>
  <c r="R2216" i="12"/>
  <c r="Q1629" i="12"/>
  <c r="G2249" i="12"/>
  <c r="R2325" i="12"/>
  <c r="E2704" i="12"/>
  <c r="Q2234" i="12"/>
  <c r="Q613" i="12"/>
  <c r="Q333" i="12"/>
  <c r="G3285" i="12"/>
  <c r="F2057" i="12"/>
  <c r="G613" i="12"/>
  <c r="Q3273" i="12"/>
  <c r="F3373" i="12"/>
  <c r="Q1806" i="12"/>
  <c r="E2703" i="12"/>
  <c r="G1808" i="12"/>
  <c r="Q2256" i="12"/>
  <c r="G2057" i="12"/>
  <c r="P335" i="24"/>
  <c r="G3375" i="12"/>
  <c r="Q2243" i="12"/>
  <c r="G2237" i="12"/>
  <c r="F2229" i="12"/>
  <c r="P21" i="24"/>
  <c r="P276" i="24"/>
  <c r="R2076" i="12"/>
  <c r="G1839" i="12"/>
  <c r="R2057" i="12"/>
  <c r="P253" i="24"/>
  <c r="F2327" i="12"/>
  <c r="P113" i="24"/>
  <c r="G2325" i="12"/>
  <c r="R352" i="12"/>
  <c r="P261" i="24"/>
  <c r="Q2323" i="12"/>
  <c r="F2046" i="12"/>
  <c r="R3133" i="12"/>
  <c r="P146" i="24"/>
  <c r="R2321" i="12"/>
  <c r="R3998" i="12"/>
  <c r="R3078" i="12"/>
  <c r="P42" i="24"/>
  <c r="F1809" i="12"/>
  <c r="R339" i="12"/>
  <c r="P286" i="24"/>
  <c r="F5337" i="12"/>
  <c r="G2320" i="12"/>
  <c r="R2224" i="12"/>
  <c r="P227" i="24"/>
  <c r="R2265" i="12"/>
  <c r="R2240" i="12"/>
  <c r="P265" i="24"/>
  <c r="F2323" i="12"/>
  <c r="R1799" i="12"/>
  <c r="Q1954" i="12"/>
  <c r="G3282" i="12"/>
  <c r="Q353" i="12"/>
  <c r="Q2259" i="12"/>
  <c r="F320" i="12"/>
  <c r="E3007" i="12"/>
  <c r="R3112" i="12"/>
  <c r="P251" i="24"/>
  <c r="R326" i="12"/>
  <c r="G2772" i="12"/>
  <c r="F1498" i="12"/>
  <c r="P59" i="24"/>
  <c r="F333" i="12"/>
  <c r="P22" i="24"/>
  <c r="R5014" i="12"/>
  <c r="Q3289" i="12"/>
  <c r="G2903" i="12"/>
  <c r="F337" i="12"/>
  <c r="P239" i="24"/>
  <c r="G2225" i="12"/>
  <c r="F2797" i="12"/>
  <c r="E3277" i="12"/>
  <c r="R306" i="12"/>
  <c r="R300" i="12"/>
  <c r="Q380" i="12"/>
  <c r="F454" i="12"/>
  <c r="R4555" i="12"/>
  <c r="Q305" i="12"/>
  <c r="Q1402" i="12"/>
  <c r="P325" i="24"/>
  <c r="R2255" i="12"/>
  <c r="G3318" i="12"/>
  <c r="F2237" i="12"/>
  <c r="E3078" i="12"/>
  <c r="R310" i="12"/>
  <c r="R5342" i="12"/>
  <c r="E345" i="12"/>
  <c r="G2346" i="12"/>
  <c r="F2263" i="12"/>
  <c r="E1802" i="12"/>
  <c r="G304" i="12"/>
  <c r="R3822" i="12"/>
  <c r="F4223" i="12"/>
  <c r="F4437" i="12"/>
  <c r="G606" i="12"/>
  <c r="G2219" i="12"/>
  <c r="P29" i="24"/>
  <c r="Q609" i="12"/>
  <c r="P165" i="24"/>
  <c r="F5342" i="12"/>
  <c r="G614" i="12"/>
  <c r="Q2703" i="12"/>
  <c r="E1810" i="12"/>
  <c r="Q4032" i="12"/>
  <c r="Q2079" i="12"/>
  <c r="F354" i="12"/>
  <c r="Q4976" i="12"/>
  <c r="P328" i="24"/>
  <c r="Q336" i="12"/>
  <c r="P310" i="24"/>
  <c r="Q329" i="12"/>
  <c r="P202" i="24"/>
  <c r="G744" i="12"/>
  <c r="P203" i="24"/>
  <c r="R609" i="12"/>
  <c r="Q3998" i="12"/>
  <c r="R611" i="12"/>
  <c r="G333" i="12"/>
  <c r="F1208" i="12"/>
  <c r="Q3272" i="12"/>
  <c r="F2232" i="12"/>
  <c r="E3997" i="12"/>
  <c r="Q1950" i="12"/>
  <c r="F4150" i="12"/>
  <c r="Q4437" i="12"/>
  <c r="R3821" i="12"/>
  <c r="Q2315" i="12"/>
  <c r="G324" i="12"/>
  <c r="E323" i="12"/>
  <c r="Q298" i="12"/>
  <c r="R2703" i="12"/>
  <c r="G5017" i="12"/>
  <c r="E2790" i="12"/>
  <c r="G3110" i="12"/>
  <c r="G3427" i="12"/>
  <c r="R3132" i="12"/>
  <c r="E2340" i="12"/>
  <c r="R3823" i="12"/>
  <c r="E3368" i="12"/>
  <c r="E4437" i="12"/>
  <c r="P38" i="24"/>
  <c r="F2252" i="12"/>
  <c r="R744" i="12"/>
  <c r="F1953" i="12"/>
  <c r="E2725" i="12"/>
  <c r="Q740" i="12"/>
  <c r="F2376" i="12"/>
  <c r="E5349" i="12"/>
  <c r="G4226" i="12"/>
  <c r="F2074" i="12"/>
  <c r="E2259" i="12"/>
  <c r="F3830" i="12"/>
  <c r="G4437" i="12"/>
  <c r="G4150" i="12"/>
  <c r="Q3911" i="12"/>
  <c r="Q2073" i="12"/>
  <c r="P229" i="24"/>
  <c r="G2248" i="12"/>
  <c r="E3005" i="12"/>
  <c r="R740" i="12"/>
  <c r="G1818" i="12"/>
  <c r="Q3318" i="12"/>
  <c r="F743" i="12"/>
  <c r="E2904" i="12"/>
  <c r="R741" i="12"/>
  <c r="E5396" i="12"/>
  <c r="R3227" i="12"/>
  <c r="R4750" i="12"/>
  <c r="R3134" i="12"/>
  <c r="F322" i="12"/>
  <c r="R1419" i="12"/>
  <c r="G1794" i="12"/>
  <c r="R4243" i="12"/>
  <c r="R3110" i="12"/>
  <c r="Q2235" i="12"/>
  <c r="G312" i="12"/>
  <c r="Q4750" i="12"/>
  <c r="E1801" i="12"/>
  <c r="G3112" i="12"/>
  <c r="E3278" i="12"/>
  <c r="E3110" i="12"/>
  <c r="G1419" i="12"/>
  <c r="E4147" i="12"/>
  <c r="R3584" i="12"/>
  <c r="R2248" i="12"/>
  <c r="E3282" i="12"/>
  <c r="F3052" i="12"/>
  <c r="R330" i="12"/>
  <c r="E3283" i="12"/>
  <c r="Q2877" i="12"/>
  <c r="G323" i="12"/>
  <c r="Q3453" i="12"/>
  <c r="R3919" i="12"/>
  <c r="Q1287" i="12"/>
  <c r="F305" i="12"/>
  <c r="P306" i="24"/>
  <c r="E3821" i="12"/>
  <c r="Q2285" i="12"/>
  <c r="E2663" i="12"/>
  <c r="E3819" i="12"/>
  <c r="Q2211" i="12"/>
  <c r="R4139" i="12"/>
  <c r="E4969" i="12"/>
  <c r="P296" i="24"/>
  <c r="E2249" i="12"/>
  <c r="G3420" i="12"/>
  <c r="F2045" i="12"/>
  <c r="F1629" i="12"/>
  <c r="R2044" i="12"/>
  <c r="F4836" i="12"/>
  <c r="Q307" i="12"/>
  <c r="G2885" i="12"/>
  <c r="F1802" i="12"/>
  <c r="F2887" i="12"/>
  <c r="P101" i="24"/>
  <c r="R1807" i="12"/>
  <c r="P30" i="24"/>
  <c r="P224" i="24"/>
  <c r="F4975" i="12"/>
  <c r="E5342" i="12"/>
  <c r="F614" i="12"/>
  <c r="Q3317" i="12"/>
  <c r="F2081" i="12"/>
  <c r="Q317" i="12"/>
  <c r="R3276" i="12"/>
  <c r="Q4974" i="12"/>
  <c r="R347" i="12"/>
  <c r="Q2325" i="12"/>
  <c r="Q2790" i="12"/>
  <c r="P200" i="24"/>
  <c r="Q2230" i="12"/>
  <c r="E2077" i="12"/>
  <c r="R2326" i="12"/>
  <c r="G3374" i="12"/>
  <c r="Q1812" i="12"/>
  <c r="Q1956" i="12"/>
  <c r="G336" i="12"/>
  <c r="Q2257" i="12"/>
  <c r="F2240" i="12"/>
  <c r="Q443" i="12"/>
  <c r="F3823" i="12"/>
  <c r="F4750" i="12"/>
  <c r="R2377" i="12"/>
  <c r="G345" i="12"/>
  <c r="G2236" i="12"/>
  <c r="E2223" i="12"/>
  <c r="Q3866" i="12"/>
  <c r="R2235" i="12"/>
  <c r="G2262" i="12"/>
  <c r="E1629" i="12"/>
  <c r="E3820" i="12"/>
  <c r="E4543" i="12"/>
  <c r="G1208" i="12"/>
  <c r="R3135" i="12"/>
  <c r="G3278" i="12"/>
  <c r="E320" i="12"/>
  <c r="E2810" i="12"/>
  <c r="R1794" i="12"/>
  <c r="G2284" i="12"/>
  <c r="Q851" i="12"/>
  <c r="P115" i="24"/>
  <c r="R2260" i="12"/>
  <c r="G3111" i="12"/>
  <c r="E2261" i="12"/>
  <c r="Q1795" i="12"/>
  <c r="F302" i="12"/>
  <c r="R2876" i="12"/>
  <c r="E3427" i="12"/>
  <c r="Q1839" i="12"/>
  <c r="F2230" i="12"/>
  <c r="E2057" i="12"/>
  <c r="Q3819" i="12"/>
  <c r="F871" i="12"/>
  <c r="F752" i="12"/>
  <c r="G3833" i="12"/>
  <c r="Q4509" i="12"/>
  <c r="G1950" i="12"/>
  <c r="E2075" i="12"/>
  <c r="G2386" i="12"/>
  <c r="Q1793" i="12"/>
  <c r="F3671" i="12"/>
  <c r="Q2240" i="12"/>
  <c r="F2249" i="12"/>
  <c r="E2054" i="12"/>
  <c r="R791" i="12"/>
  <c r="Q389" i="12"/>
  <c r="R2346" i="12"/>
  <c r="F2231" i="12"/>
  <c r="E3288" i="12"/>
  <c r="R1856" i="12"/>
  <c r="Q4543" i="12"/>
  <c r="G2232" i="12"/>
  <c r="G311" i="12"/>
  <c r="E380" i="12"/>
  <c r="R2919" i="12"/>
  <c r="G3584" i="12"/>
  <c r="E3290" i="12"/>
  <c r="R2221" i="12"/>
  <c r="E3135" i="12"/>
  <c r="R3368" i="12"/>
  <c r="E740" i="12"/>
  <c r="G1634" i="12"/>
  <c r="Q3277" i="12"/>
  <c r="E3367" i="12"/>
  <c r="R4836" i="12"/>
  <c r="E2222" i="12"/>
  <c r="G1948" i="12"/>
  <c r="E3671" i="12"/>
  <c r="F4272" i="12"/>
  <c r="R3136" i="12"/>
  <c r="R739" i="12"/>
  <c r="G4836" i="12"/>
  <c r="Q607" i="12"/>
  <c r="Q752" i="12"/>
  <c r="G4223" i="12"/>
  <c r="P289" i="24"/>
  <c r="E2815" i="12"/>
  <c r="E1794" i="12"/>
  <c r="Q5017" i="12"/>
  <c r="G1836" i="12"/>
  <c r="G2244" i="12"/>
  <c r="F311" i="12"/>
  <c r="F313" i="12"/>
  <c r="G2234" i="12"/>
  <c r="Q3823" i="12"/>
  <c r="R4956" i="12"/>
  <c r="E3318" i="12"/>
  <c r="E331" i="12"/>
  <c r="Q1403" i="12"/>
  <c r="Q2663" i="12"/>
  <c r="Q4272" i="12"/>
  <c r="F2829" i="12"/>
  <c r="G4528" i="12"/>
  <c r="P176" i="24"/>
  <c r="Q348" i="12"/>
  <c r="P31" i="24"/>
  <c r="P74" i="24"/>
  <c r="R2082" i="12"/>
  <c r="P163" i="24"/>
  <c r="E3508" i="12"/>
  <c r="P99" i="24"/>
  <c r="E614" i="12"/>
  <c r="E5341" i="12"/>
  <c r="R3004" i="12"/>
  <c r="R3512" i="12"/>
  <c r="E351" i="12"/>
  <c r="F2322" i="12"/>
  <c r="Q3286" i="12"/>
  <c r="Q2326" i="12"/>
  <c r="Q2797" i="12"/>
  <c r="F355" i="12"/>
  <c r="G1955" i="12"/>
  <c r="R3508" i="12"/>
  <c r="E3374" i="12"/>
  <c r="F2223" i="12"/>
  <c r="F1807" i="12"/>
  <c r="F1808" i="12"/>
  <c r="G1500" i="12"/>
  <c r="P304" i="24"/>
  <c r="Q341" i="12"/>
  <c r="F2313" i="12"/>
  <c r="Q4223" i="12"/>
  <c r="E2044" i="12"/>
  <c r="G752" i="12"/>
  <c r="R4306" i="12"/>
  <c r="F353" i="12"/>
  <c r="G2339" i="12"/>
  <c r="E2229" i="12"/>
  <c r="Q3832" i="12"/>
  <c r="Q3276" i="12"/>
  <c r="G2832" i="12"/>
  <c r="E3134" i="12"/>
  <c r="E741" i="12"/>
  <c r="Q17" i="12"/>
  <c r="Q5341" i="12"/>
  <c r="G2340" i="12"/>
  <c r="E324" i="12"/>
  <c r="R312" i="12"/>
  <c r="G3821" i="12"/>
  <c r="E3453" i="12"/>
  <c r="F4555" i="12"/>
  <c r="Q2329" i="12"/>
  <c r="P24" i="24"/>
  <c r="R2810" i="12"/>
  <c r="Q2878" i="12"/>
  <c r="Q3671" i="12"/>
  <c r="Q2903" i="12"/>
  <c r="R1965" i="12"/>
  <c r="F2239" i="12"/>
  <c r="E2832" i="12"/>
  <c r="Q3052" i="12"/>
  <c r="G3919" i="12"/>
  <c r="G3985" i="12"/>
  <c r="G3832" i="12"/>
  <c r="G1636" i="12"/>
  <c r="E2082" i="12"/>
  <c r="F2215" i="12"/>
  <c r="E746" i="12"/>
  <c r="Q3827" i="12"/>
  <c r="G2334" i="12"/>
  <c r="Q3279" i="12"/>
  <c r="F2257" i="12"/>
  <c r="R1951" i="12"/>
  <c r="Q3368" i="12"/>
  <c r="F393" i="12"/>
  <c r="Q2882" i="12"/>
  <c r="Q1283" i="12"/>
  <c r="F3227" i="12"/>
  <c r="Q331" i="12"/>
  <c r="F338" i="12"/>
  <c r="E2262" i="12"/>
  <c r="R3827" i="12"/>
  <c r="F1793" i="12"/>
  <c r="R513" i="12"/>
  <c r="Q3227" i="12"/>
  <c r="G2253" i="12"/>
  <c r="F3371" i="12"/>
  <c r="R2878" i="12"/>
  <c r="G321" i="12"/>
  <c r="R4163" i="12"/>
  <c r="R3556" i="12"/>
  <c r="R307" i="12"/>
  <c r="R1802" i="12"/>
  <c r="F327" i="12"/>
  <c r="E3281" i="12"/>
  <c r="R1437" i="12"/>
  <c r="G3830" i="12"/>
  <c r="Q4243" i="12"/>
  <c r="Q2255" i="12"/>
  <c r="R3371" i="12"/>
  <c r="E1239" i="12"/>
  <c r="Q3016" i="12"/>
  <c r="Q315" i="12"/>
  <c r="F4243" i="12"/>
  <c r="E2243" i="12"/>
  <c r="F2224" i="12"/>
  <c r="G607" i="12"/>
  <c r="E3823" i="12"/>
  <c r="G1501" i="12"/>
  <c r="G2044" i="12"/>
  <c r="Q1631" i="12"/>
  <c r="P332" i="24"/>
  <c r="F851" i="12"/>
  <c r="Q2829" i="12"/>
  <c r="E2334" i="12"/>
  <c r="G3370" i="12"/>
  <c r="R1287" i="12"/>
  <c r="G742" i="12"/>
  <c r="G1949" i="12"/>
  <c r="Q2904" i="12"/>
  <c r="E2247" i="12"/>
  <c r="Q985" i="12"/>
  <c r="G2054" i="12"/>
  <c r="G3818" i="12"/>
  <c r="F1501" i="12"/>
  <c r="E3004" i="12"/>
  <c r="F2044" i="12"/>
  <c r="Q2238" i="12"/>
  <c r="F3828" i="12"/>
  <c r="E1949" i="12"/>
  <c r="R380" i="12"/>
  <c r="P86" i="24"/>
  <c r="G342" i="12"/>
  <c r="P225" i="24"/>
  <c r="P103" i="24"/>
  <c r="G2046" i="12"/>
  <c r="P250" i="24"/>
  <c r="Q2082" i="12"/>
  <c r="P100" i="24"/>
  <c r="R4974" i="12"/>
  <c r="P268" i="24"/>
  <c r="R1803" i="12"/>
  <c r="Q3054" i="12"/>
  <c r="R322" i="12"/>
  <c r="E2323" i="12"/>
  <c r="Q1955" i="12"/>
  <c r="G2322" i="12"/>
  <c r="Q1953" i="12"/>
  <c r="R354" i="12"/>
  <c r="G2261" i="12"/>
  <c r="E355" i="12"/>
  <c r="F2228" i="12"/>
  <c r="E1808" i="12"/>
  <c r="F3275" i="12"/>
  <c r="G3280" i="12"/>
  <c r="P33" i="24"/>
  <c r="Q2681" i="12"/>
  <c r="Q304" i="12"/>
  <c r="Q1239" i="12"/>
  <c r="E1419" i="12"/>
  <c r="E3584" i="12"/>
  <c r="Q3818" i="12"/>
  <c r="R2213" i="12"/>
  <c r="G5019" i="12"/>
  <c r="E337" i="12"/>
  <c r="G4139" i="12"/>
  <c r="F2211" i="12"/>
  <c r="E2245" i="12"/>
  <c r="R3819" i="12"/>
  <c r="G2285" i="12"/>
  <c r="E870" i="12"/>
  <c r="F1447" i="12"/>
  <c r="P106" i="24"/>
  <c r="F1952" i="12"/>
  <c r="E329" i="12"/>
  <c r="G305" i="12"/>
  <c r="Q2919" i="12"/>
  <c r="G3497" i="12"/>
  <c r="E1403" i="12"/>
  <c r="R3985" i="12"/>
  <c r="E2268" i="12"/>
  <c r="P111" i="24"/>
  <c r="Q5014" i="12"/>
  <c r="G2252" i="12"/>
  <c r="E2213" i="12"/>
  <c r="R1359" i="12"/>
  <c r="G985" i="12"/>
  <c r="G2879" i="12"/>
  <c r="F17" i="12"/>
  <c r="G2230" i="12"/>
  <c r="R2904" i="12"/>
  <c r="F2248" i="12"/>
  <c r="R314" i="12"/>
  <c r="Q741" i="12"/>
  <c r="E393" i="12"/>
  <c r="F4528" i="12"/>
  <c r="F4240" i="12"/>
  <c r="F3919" i="12"/>
  <c r="F1437" i="12"/>
  <c r="F3004" i="12"/>
  <c r="R2211" i="12"/>
  <c r="F3276" i="12"/>
  <c r="E2045" i="12"/>
  <c r="G443" i="12"/>
  <c r="R5338" i="12"/>
  <c r="F2791" i="12"/>
  <c r="R315" i="12"/>
  <c r="Q1359" i="12"/>
  <c r="F3821" i="12"/>
  <c r="G2884" i="12"/>
  <c r="G2837" i="12"/>
  <c r="E1446" i="12"/>
  <c r="Q2241" i="12"/>
  <c r="F1804" i="12"/>
  <c r="E2791" i="12"/>
  <c r="F3819" i="12"/>
  <c r="Q791" i="12"/>
  <c r="R3817" i="12"/>
  <c r="E2887" i="12"/>
  <c r="G3134" i="12"/>
  <c r="Q2209" i="12"/>
  <c r="P32" i="24"/>
  <c r="G313" i="12"/>
  <c r="F3132" i="12"/>
  <c r="E5017" i="12"/>
  <c r="R2376" i="12"/>
  <c r="G1856" i="12"/>
  <c r="F4543" i="12"/>
  <c r="G3316" i="12"/>
  <c r="Q2702" i="12"/>
  <c r="Q1818" i="12"/>
  <c r="E1796" i="12"/>
  <c r="E608" i="12"/>
  <c r="E341" i="12"/>
  <c r="F3286" i="12"/>
  <c r="F297" i="12"/>
  <c r="E1798" i="12"/>
  <c r="E1818" i="12"/>
  <c r="G315" i="12"/>
  <c r="Q1498" i="12"/>
  <c r="F3584" i="12"/>
  <c r="Q1307" i="12"/>
  <c r="G3823" i="12"/>
  <c r="F2213" i="12"/>
  <c r="R4437" i="12"/>
  <c r="Q346" i="12"/>
  <c r="E309" i="12"/>
  <c r="R2877" i="12"/>
  <c r="F3367" i="12"/>
  <c r="G1801" i="12"/>
  <c r="F310" i="12"/>
  <c r="G303" i="12"/>
  <c r="F2884" i="12"/>
  <c r="F2790" i="12"/>
  <c r="G301" i="12"/>
  <c r="F3556" i="12"/>
  <c r="E2258" i="12"/>
  <c r="E3866" i="12"/>
  <c r="F3053" i="12"/>
  <c r="R2882" i="12"/>
  <c r="F3998" i="12"/>
  <c r="P110" i="24"/>
  <c r="F4979" i="12"/>
  <c r="P269" i="24"/>
  <c r="P46" i="24"/>
  <c r="Q1807" i="12"/>
  <c r="P123" i="24"/>
  <c r="R2704" i="12"/>
  <c r="P68" i="24"/>
  <c r="G2082" i="12"/>
  <c r="P144" i="24"/>
  <c r="P264" i="24"/>
  <c r="R2231" i="12"/>
  <c r="F4974" i="12"/>
  <c r="Q2346" i="12"/>
  <c r="E2324" i="12"/>
  <c r="Q745" i="12"/>
  <c r="F323" i="12"/>
  <c r="G343" i="12"/>
  <c r="R1955" i="12"/>
  <c r="F1499" i="12"/>
  <c r="R2219" i="12"/>
  <c r="F5016" i="12"/>
  <c r="G3291" i="12"/>
  <c r="P162" i="24"/>
  <c r="E318" i="12"/>
  <c r="Q308" i="12"/>
  <c r="Q3831" i="12"/>
  <c r="E4271" i="12"/>
  <c r="Q1447" i="12"/>
  <c r="R2234" i="12"/>
  <c r="F317" i="12"/>
  <c r="E3003" i="12"/>
  <c r="G871" i="12"/>
  <c r="Q2242" i="12"/>
  <c r="F3111" i="12"/>
  <c r="E3280" i="12"/>
  <c r="R985" i="12"/>
  <c r="G999" i="12"/>
  <c r="F1856" i="12"/>
  <c r="R608" i="12"/>
  <c r="P23" i="24"/>
  <c r="Q325" i="12"/>
  <c r="F318" i="12"/>
  <c r="E2230" i="12"/>
  <c r="G2377" i="12"/>
  <c r="E871" i="12"/>
  <c r="G3514" i="12"/>
  <c r="E350" i="12"/>
  <c r="P201" i="24"/>
  <c r="Q335" i="12"/>
  <c r="G2256" i="12"/>
  <c r="E2218" i="12"/>
  <c r="E5018" i="12"/>
  <c r="R1303" i="12"/>
  <c r="G4007" i="12"/>
  <c r="F2882" i="12"/>
  <c r="R1631" i="12"/>
  <c r="G3135" i="12"/>
  <c r="Q330" i="12"/>
  <c r="F340" i="12"/>
  <c r="Q1306" i="12"/>
  <c r="E301" i="12"/>
  <c r="R17" i="12"/>
  <c r="F303" i="12"/>
  <c r="F4226" i="12"/>
  <c r="F2377" i="12"/>
  <c r="F2815" i="12"/>
  <c r="R743" i="12"/>
  <c r="F3002" i="12"/>
  <c r="E2829" i="12"/>
  <c r="P61" i="24"/>
  <c r="E2073" i="12"/>
  <c r="Q312" i="12"/>
  <c r="Q4007" i="12"/>
  <c r="F1795" i="12"/>
  <c r="E2886" i="12"/>
  <c r="P152" i="24"/>
  <c r="Q2252" i="12"/>
  <c r="F3290" i="12"/>
  <c r="R304" i="12"/>
  <c r="Q2885" i="12"/>
  <c r="G1283" i="12"/>
  <c r="F1800" i="12"/>
  <c r="R3420" i="12"/>
  <c r="G3817" i="12"/>
  <c r="F350" i="12"/>
  <c r="R1948" i="12"/>
  <c r="Q742" i="12"/>
  <c r="F2243" i="12"/>
  <c r="R3831" i="12"/>
  <c r="F3368" i="12"/>
  <c r="Q513" i="12"/>
  <c r="G3227" i="12"/>
  <c r="G3003" i="12"/>
  <c r="E3369" i="12"/>
  <c r="Q2886" i="12"/>
  <c r="G1799" i="12"/>
  <c r="P248" i="24"/>
  <c r="Q3370" i="12"/>
  <c r="E2215" i="12"/>
  <c r="F300" i="12"/>
  <c r="E2902" i="12"/>
  <c r="R2886" i="12"/>
  <c r="G1450" i="12"/>
  <c r="Q5349" i="12"/>
  <c r="F2772" i="12"/>
  <c r="G1965" i="12"/>
  <c r="R2261" i="12"/>
  <c r="G4969" i="12"/>
  <c r="E3132" i="12"/>
  <c r="F2663" i="12"/>
  <c r="R746" i="12"/>
  <c r="R393" i="12"/>
  <c r="F1837" i="12"/>
  <c r="F2346" i="12"/>
  <c r="P195" i="24"/>
  <c r="P297" i="24"/>
  <c r="R308" i="12"/>
  <c r="G3825" i="12"/>
  <c r="G2883" i="12"/>
  <c r="E1804" i="12"/>
  <c r="R3514" i="12"/>
  <c r="G2395" i="12"/>
  <c r="R1304" i="12"/>
  <c r="Q2320" i="12"/>
  <c r="R2318" i="12"/>
  <c r="P174" i="24"/>
  <c r="R324" i="12"/>
  <c r="P132" i="24"/>
  <c r="E1956" i="12"/>
  <c r="P231" i="24"/>
  <c r="F348" i="12"/>
  <c r="G2318" i="12"/>
  <c r="P90" i="24"/>
  <c r="P151" i="24"/>
  <c r="Q2218" i="12"/>
  <c r="G4979" i="12"/>
  <c r="G2243" i="12"/>
  <c r="R349" i="12"/>
  <c r="G1800" i="12"/>
  <c r="Q319" i="12"/>
  <c r="F3288" i="12"/>
  <c r="R5019" i="12"/>
  <c r="Q1499" i="12"/>
  <c r="E1952" i="12"/>
  <c r="F2214" i="12"/>
  <c r="G3376" i="12"/>
  <c r="G2235" i="12"/>
  <c r="E3274" i="12"/>
  <c r="E1797" i="12"/>
  <c r="G1793" i="12"/>
  <c r="E303" i="12"/>
  <c r="R606" i="12"/>
  <c r="G3827" i="12"/>
  <c r="R2791" i="12"/>
  <c r="F2225" i="12"/>
  <c r="E1806" i="12"/>
  <c r="P37" i="24"/>
  <c r="Q339" i="12"/>
  <c r="R3829" i="12"/>
  <c r="F1950" i="12"/>
  <c r="F2878" i="12"/>
  <c r="Q1446" i="12"/>
  <c r="P139" i="24"/>
  <c r="Q3291" i="12"/>
  <c r="F2226" i="12"/>
  <c r="E2248" i="12"/>
  <c r="F2724" i="12"/>
  <c r="Q1419" i="12"/>
  <c r="F3866" i="12"/>
  <c r="Q5396" i="12"/>
  <c r="Q4226" i="12"/>
  <c r="G320" i="12"/>
  <c r="E2327" i="12"/>
  <c r="Q2244" i="12"/>
  <c r="F2219" i="12"/>
  <c r="E3276" i="12"/>
  <c r="R313" i="12"/>
  <c r="Q1948" i="12"/>
  <c r="G3829" i="12"/>
  <c r="E300" i="12"/>
  <c r="Q4969" i="12"/>
  <c r="Q1836" i="12"/>
  <c r="F331" i="12"/>
  <c r="F306" i="12"/>
  <c r="G393" i="12"/>
  <c r="E1287" i="12"/>
  <c r="Q606" i="12"/>
  <c r="E299" i="12"/>
  <c r="R2879" i="12"/>
  <c r="Q2226" i="12"/>
  <c r="Q2724" i="12"/>
  <c r="E2377" i="12"/>
  <c r="Q1809" i="12"/>
  <c r="G2238" i="12"/>
  <c r="E2228" i="12"/>
  <c r="F1796" i="12"/>
  <c r="Q870" i="12"/>
  <c r="R2680" i="12"/>
  <c r="E298" i="12"/>
  <c r="P330" i="24"/>
  <c r="E4243" i="12"/>
  <c r="G3824" i="12"/>
  <c r="G1287" i="12"/>
  <c r="Q318" i="12"/>
  <c r="Q3427" i="12"/>
  <c r="G314" i="12"/>
  <c r="E851" i="12"/>
  <c r="G2258" i="12"/>
  <c r="G2663" i="12"/>
  <c r="Q1303" i="12"/>
  <c r="E2233" i="12"/>
  <c r="F4007" i="12"/>
  <c r="E5019" i="12"/>
  <c r="E2681" i="12"/>
  <c r="G335" i="12"/>
  <c r="Q3584" i="12"/>
  <c r="F5018" i="12"/>
  <c r="E4509" i="12"/>
  <c r="F1359" i="12"/>
  <c r="R316" i="12"/>
  <c r="G3276" i="12"/>
  <c r="E2214" i="12"/>
  <c r="F1948" i="12"/>
  <c r="P141" i="24"/>
  <c r="E3404" i="12"/>
  <c r="F2837" i="12"/>
  <c r="E3817" i="12"/>
  <c r="E305" i="12"/>
  <c r="G2810" i="12"/>
  <c r="P168" i="24"/>
  <c r="F3985" i="12"/>
  <c r="G740" i="12"/>
  <c r="R3111" i="12"/>
  <c r="R1402" i="12"/>
  <c r="R2663" i="12"/>
  <c r="E704" i="12"/>
  <c r="E2878" i="12"/>
  <c r="R3826" i="12"/>
  <c r="G354" i="12"/>
  <c r="E999" i="12"/>
  <c r="Q393" i="12"/>
  <c r="E3127" i="12"/>
  <c r="G326" i="12"/>
  <c r="F5014" i="12"/>
  <c r="G2878" i="12"/>
  <c r="G299" i="12"/>
  <c r="E745" i="12"/>
  <c r="G2218" i="12"/>
  <c r="Q1803" i="12"/>
  <c r="Q309" i="12"/>
  <c r="G2245" i="12"/>
  <c r="F307" i="12"/>
  <c r="F2209" i="12"/>
  <c r="E2256" i="12"/>
  <c r="R1636" i="12"/>
  <c r="G4032" i="12"/>
  <c r="G2215" i="12"/>
  <c r="E321" i="12"/>
  <c r="P88" i="24"/>
  <c r="P105" i="24"/>
  <c r="P36" i="24"/>
  <c r="P193" i="24"/>
  <c r="R337" i="12"/>
  <c r="R2242" i="12"/>
  <c r="R3016" i="12"/>
  <c r="Q2076" i="12"/>
  <c r="G2078" i="12"/>
  <c r="P316" i="24"/>
  <c r="E2226" i="12"/>
  <c r="E302" i="12"/>
  <c r="F334" i="12"/>
  <c r="E4163" i="12"/>
  <c r="G2263" i="12"/>
  <c r="E2221" i="12"/>
  <c r="F3453" i="12"/>
  <c r="R3820" i="12"/>
  <c r="P247" i="24"/>
  <c r="E316" i="12"/>
  <c r="E3919" i="12"/>
  <c r="E3287" i="12"/>
  <c r="E2883" i="12"/>
  <c r="G5396" i="12"/>
  <c r="G334" i="12"/>
  <c r="E2882" i="12"/>
  <c r="E3293" i="12"/>
  <c r="G308" i="12"/>
  <c r="G1951" i="12"/>
  <c r="R2284" i="12"/>
  <c r="E1805" i="12"/>
  <c r="G3273" i="12"/>
  <c r="P122" i="24"/>
  <c r="P221" i="24"/>
  <c r="Q1810" i="12"/>
  <c r="Q454" i="12"/>
  <c r="R4528" i="12"/>
  <c r="E2263" i="12"/>
  <c r="E3831" i="12"/>
  <c r="F352" i="12"/>
  <c r="F2886" i="12"/>
  <c r="R1306" i="12"/>
  <c r="G2223" i="12"/>
  <c r="E4836" i="12"/>
  <c r="E2238" i="12"/>
  <c r="E2250" i="12"/>
  <c r="Q3822" i="12"/>
  <c r="E4750" i="12"/>
  <c r="E3284" i="12"/>
  <c r="Q3287" i="12"/>
  <c r="E1799" i="12"/>
  <c r="E587" i="12"/>
  <c r="F3282" i="12"/>
  <c r="R587" i="12"/>
  <c r="G2209" i="12"/>
  <c r="R305" i="12"/>
  <c r="G2213" i="12"/>
  <c r="F339" i="12"/>
  <c r="G4271" i="12"/>
  <c r="P241" i="24"/>
  <c r="E744" i="12"/>
  <c r="R1634" i="12"/>
  <c r="F3370" i="12"/>
  <c r="G1806" i="12"/>
  <c r="P62" i="24"/>
  <c r="F3136" i="12"/>
  <c r="G4147" i="12"/>
  <c r="E2246" i="12"/>
  <c r="R318" i="12"/>
  <c r="E3227" i="12"/>
  <c r="F5396" i="12"/>
  <c r="G2886" i="12"/>
  <c r="G3275" i="12"/>
  <c r="R1809" i="12"/>
  <c r="E2285" i="12"/>
  <c r="Q1437" i="12"/>
  <c r="E3002" i="12"/>
  <c r="G319" i="12"/>
  <c r="G2791" i="12"/>
  <c r="Q2876" i="12"/>
  <c r="G3367" i="12"/>
  <c r="E340" i="12"/>
  <c r="G2212" i="12"/>
  <c r="Q2233" i="12"/>
  <c r="F3824" i="12"/>
  <c r="Q306" i="12"/>
  <c r="G2239" i="12"/>
  <c r="R3369" i="12"/>
  <c r="Q3997" i="12"/>
  <c r="G2724" i="12"/>
  <c r="G870" i="12"/>
  <c r="E2242" i="12"/>
  <c r="R336" i="12"/>
  <c r="Q3005" i="12"/>
  <c r="G530" i="12"/>
  <c r="E530" i="12"/>
  <c r="G1804" i="12"/>
  <c r="P26" i="24"/>
  <c r="P235" i="24"/>
  <c r="R5015" i="12"/>
  <c r="R5016" i="12"/>
  <c r="R1499" i="12"/>
  <c r="F2315" i="12"/>
  <c r="F2326" i="12"/>
  <c r="F2703" i="12"/>
  <c r="G2875" i="12"/>
  <c r="R297" i="12"/>
  <c r="Q301" i="12"/>
  <c r="G1796" i="12"/>
  <c r="G3671" i="12"/>
  <c r="Q314" i="12"/>
  <c r="R613" i="12"/>
  <c r="E2209" i="12"/>
  <c r="G2330" i="12"/>
  <c r="R2045" i="12"/>
  <c r="R3911" i="12"/>
  <c r="Q4163" i="12"/>
  <c r="G2229" i="12"/>
  <c r="F2078" i="12"/>
  <c r="F3497" i="12"/>
  <c r="F312" i="12"/>
  <c r="E4306" i="12"/>
  <c r="F2832" i="12"/>
  <c r="R1949" i="12"/>
  <c r="E454" i="12"/>
  <c r="Q2264" i="12"/>
  <c r="F2245" i="12"/>
  <c r="R298" i="12"/>
  <c r="F985" i="12"/>
  <c r="E2376" i="12"/>
  <c r="F5017" i="12"/>
  <c r="G1631" i="12"/>
  <c r="R3318" i="12"/>
  <c r="F607" i="12"/>
  <c r="E2875" i="12"/>
  <c r="Q3132" i="12"/>
  <c r="F5019" i="12"/>
  <c r="F2919" i="12"/>
  <c r="F2220" i="12"/>
  <c r="E2884" i="12"/>
  <c r="Q999" i="12"/>
  <c r="E2793" i="12"/>
  <c r="Q2054" i="12"/>
  <c r="F3273" i="12"/>
  <c r="R3372" i="12"/>
  <c r="F608" i="12"/>
  <c r="E3985" i="12"/>
  <c r="F3822" i="12"/>
  <c r="G307" i="12"/>
  <c r="G2250" i="12"/>
  <c r="F2885" i="12"/>
  <c r="G4509" i="12"/>
  <c r="G1402" i="12"/>
  <c r="E2240" i="12"/>
  <c r="Q349" i="12"/>
  <c r="E1951" i="12"/>
  <c r="G389" i="12"/>
  <c r="E3824" i="12"/>
  <c r="R2887" i="12"/>
  <c r="P226" i="24"/>
  <c r="Q2210" i="12"/>
  <c r="E2237" i="12"/>
  <c r="Q2258" i="12"/>
  <c r="G3283" i="12"/>
  <c r="R2875" i="12"/>
  <c r="Q3826" i="12"/>
  <c r="E1954" i="12"/>
  <c r="Q5018" i="12"/>
  <c r="R745" i="12"/>
  <c r="F1239" i="12"/>
  <c r="R311" i="12"/>
  <c r="Q2386" i="12"/>
  <c r="Q3290" i="12"/>
  <c r="E2837" i="12"/>
  <c r="E5016" i="12"/>
  <c r="R319" i="12"/>
  <c r="Q3135" i="12"/>
  <c r="Q2261" i="12"/>
  <c r="Q1976" i="12"/>
  <c r="G3281" i="12"/>
  <c r="Q5015" i="12"/>
  <c r="P236" i="24"/>
  <c r="R328" i="12"/>
  <c r="R3277" i="12"/>
  <c r="R1498" i="12"/>
  <c r="G2324" i="12"/>
  <c r="F2314" i="12"/>
  <c r="R3003" i="12"/>
  <c r="F3827" i="12"/>
  <c r="F1500" i="12"/>
  <c r="F2238" i="12"/>
  <c r="P294" i="24"/>
  <c r="R2233" i="12"/>
  <c r="G4750" i="12"/>
  <c r="G1303" i="12"/>
  <c r="F332" i="12"/>
  <c r="Q704" i="12"/>
  <c r="G1447" i="12"/>
  <c r="R1501" i="12"/>
  <c r="R2883" i="12"/>
  <c r="Q744" i="12"/>
  <c r="R2226" i="12"/>
  <c r="F2262" i="12"/>
  <c r="G2376" i="12"/>
  <c r="G3293" i="12"/>
  <c r="F2876" i="12"/>
  <c r="Q3829" i="12"/>
  <c r="E1498" i="12"/>
  <c r="G2902" i="12"/>
  <c r="E3292" i="12"/>
  <c r="G4243" i="12"/>
  <c r="E2211" i="12"/>
  <c r="E3136" i="12"/>
  <c r="G1239" i="12"/>
  <c r="Q313" i="12"/>
  <c r="G1499" i="12"/>
  <c r="G513" i="12"/>
  <c r="G3911" i="12"/>
  <c r="R2807" i="12"/>
  <c r="F3369" i="12"/>
  <c r="Q338" i="12"/>
  <c r="Q3420" i="12"/>
  <c r="E2284" i="12"/>
  <c r="F704" i="12"/>
  <c r="E310" i="12"/>
  <c r="Q2262" i="12"/>
  <c r="F5341" i="12"/>
  <c r="E3052" i="12"/>
  <c r="E2235" i="12"/>
  <c r="Q3066" i="12"/>
  <c r="G1498" i="12"/>
  <c r="F5349" i="12"/>
  <c r="Q4240" i="12"/>
  <c r="E1953" i="12"/>
  <c r="R2220" i="12"/>
  <c r="F443" i="12"/>
  <c r="R1796" i="12"/>
  <c r="E1208" i="12"/>
  <c r="Q323" i="12"/>
  <c r="G3556" i="12"/>
  <c r="G741" i="12"/>
  <c r="E333" i="12"/>
  <c r="F2704" i="12"/>
  <c r="Q337" i="12"/>
  <c r="Q3133" i="12"/>
  <c r="Q3404" i="12"/>
  <c r="F2258" i="12"/>
  <c r="G338" i="12"/>
  <c r="G2246" i="12"/>
  <c r="Q328" i="12"/>
  <c r="P112" i="24"/>
  <c r="E342" i="12"/>
  <c r="R325" i="12"/>
  <c r="R2223" i="12"/>
  <c r="Q2321" i="12"/>
  <c r="Q2332" i="12"/>
  <c r="F2877" i="12"/>
  <c r="F870" i="12"/>
  <c r="R2238" i="12"/>
  <c r="F389" i="12"/>
  <c r="Q3002" i="12"/>
  <c r="Q1797" i="12"/>
  <c r="G3369" i="12"/>
  <c r="Q297" i="12"/>
  <c r="Q4555" i="12"/>
  <c r="G2242" i="12"/>
  <c r="F2284" i="12"/>
  <c r="E1976" i="12"/>
  <c r="F2793" i="12"/>
  <c r="R3453" i="12"/>
  <c r="P142" i="24"/>
  <c r="R3833" i="12"/>
  <c r="R2236" i="12"/>
  <c r="E1803" i="12"/>
  <c r="Q2045" i="12"/>
  <c r="R2340" i="12"/>
  <c r="G2216" i="12"/>
  <c r="P75" i="24"/>
  <c r="P118" i="24"/>
  <c r="P57" i="24"/>
  <c r="R2259" i="12"/>
  <c r="R3866" i="12"/>
  <c r="E3514" i="12"/>
  <c r="Q2377" i="12"/>
  <c r="Q2236" i="12"/>
  <c r="G1976" i="12"/>
  <c r="F4147" i="12"/>
  <c r="R2885" i="12"/>
  <c r="E1836" i="12"/>
  <c r="E1303" i="12"/>
  <c r="E330" i="12"/>
  <c r="G4163" i="12"/>
  <c r="E1450" i="12"/>
  <c r="R1403" i="12"/>
  <c r="G340" i="12"/>
  <c r="F741" i="12"/>
  <c r="Q3919" i="12"/>
  <c r="F1818" i="12"/>
  <c r="R3284" i="12"/>
  <c r="Q611" i="12"/>
  <c r="F2244" i="12"/>
  <c r="Q4306" i="12"/>
  <c r="F346" i="12"/>
  <c r="Q2883" i="12"/>
  <c r="Q4147" i="12"/>
  <c r="E2231" i="12"/>
  <c r="G2214" i="12"/>
  <c r="E2395" i="12"/>
  <c r="F2285" i="12"/>
  <c r="F2904" i="12"/>
  <c r="F4509" i="12"/>
  <c r="G379" i="12"/>
  <c r="R2725" i="12"/>
  <c r="G329" i="12"/>
  <c r="E3497" i="12"/>
  <c r="E1304" i="12"/>
  <c r="Q3828" i="12"/>
  <c r="E5014" i="12"/>
  <c r="Q2330" i="12"/>
  <c r="R2702" i="12"/>
  <c r="R2262" i="12"/>
  <c r="E3833" i="12"/>
  <c r="F999" i="12"/>
  <c r="G1304" i="12"/>
  <c r="G1797" i="12"/>
  <c r="Q743" i="12"/>
  <c r="E606" i="12"/>
  <c r="R301" i="12"/>
  <c r="E2225" i="12"/>
  <c r="Q1801" i="12"/>
  <c r="Q327" i="12"/>
  <c r="E1856" i="12"/>
  <c r="Q2044" i="12"/>
  <c r="E2234" i="12"/>
  <c r="Q1799" i="12"/>
  <c r="E3556" i="12"/>
  <c r="F1949" i="12"/>
  <c r="E3286" i="12"/>
  <c r="Q2247" i="12"/>
  <c r="E3289" i="12"/>
  <c r="R2246" i="12"/>
  <c r="G297" i="12"/>
  <c r="E3272" i="12"/>
  <c r="Q2314" i="12"/>
  <c r="R340" i="12"/>
  <c r="R3142" i="12"/>
  <c r="F2227" i="12"/>
  <c r="Q3293" i="12"/>
  <c r="R2790" i="12"/>
  <c r="R353" i="12"/>
  <c r="Q3374" i="12"/>
  <c r="G344" i="12"/>
  <c r="P114" i="24"/>
  <c r="P287" i="24"/>
  <c r="Q3361" i="12"/>
  <c r="R3253" i="12"/>
  <c r="E1758" i="12"/>
  <c r="F4232" i="12"/>
  <c r="G2372" i="12"/>
  <c r="Q3051" i="12"/>
  <c r="R1935" i="12"/>
  <c r="R3343" i="12"/>
  <c r="F448" i="12"/>
  <c r="G1757" i="12"/>
  <c r="E1916" i="12"/>
  <c r="E4360" i="12"/>
  <c r="F2192" i="12"/>
  <c r="G2629" i="12"/>
  <c r="Q596" i="12"/>
  <c r="E3051" i="12"/>
  <c r="F1935" i="12"/>
  <c r="F3343" i="12"/>
  <c r="F3104" i="12"/>
  <c r="F1744" i="12"/>
  <c r="Q4115" i="12"/>
  <c r="E3726" i="12"/>
  <c r="G3790" i="12"/>
  <c r="Q3196" i="12"/>
  <c r="R88" i="12"/>
  <c r="E730" i="12"/>
  <c r="F3763" i="12"/>
  <c r="G3168" i="12"/>
  <c r="Q75" i="12"/>
  <c r="Q869" i="12"/>
  <c r="E3100" i="12"/>
  <c r="E1694" i="12"/>
  <c r="Q3033" i="12"/>
  <c r="R1918" i="12"/>
  <c r="G44" i="12"/>
  <c r="Q3801" i="12"/>
  <c r="R3739" i="12"/>
  <c r="R1757" i="12"/>
  <c r="Q3790" i="12"/>
  <c r="F3784" i="12"/>
  <c r="Q1769" i="12"/>
  <c r="R3226" i="12"/>
  <c r="Q88" i="12"/>
  <c r="R3032" i="12"/>
  <c r="R453" i="12"/>
  <c r="G4361" i="12"/>
  <c r="R41" i="12"/>
  <c r="F2649" i="12"/>
  <c r="R189" i="12"/>
  <c r="F4360" i="12"/>
  <c r="R1745" i="12"/>
  <c r="R3689" i="12"/>
  <c r="E869" i="12"/>
  <c r="E3246" i="12"/>
  <c r="G1665" i="12"/>
  <c r="R1770" i="12"/>
  <c r="F1651" i="12"/>
  <c r="Q3190" i="12"/>
  <c r="G4122" i="12"/>
  <c r="E239" i="12"/>
  <c r="G4667" i="12"/>
  <c r="E1885" i="12"/>
  <c r="E4265" i="12"/>
  <c r="F2173" i="12"/>
  <c r="G1945" i="12"/>
  <c r="G3361" i="12"/>
  <c r="R378" i="12"/>
  <c r="E1342" i="12"/>
  <c r="E1759" i="12"/>
  <c r="F4239" i="12"/>
  <c r="G4256" i="12"/>
  <c r="E2697" i="12"/>
  <c r="E3689" i="12"/>
  <c r="F730" i="12"/>
  <c r="G3763" i="12"/>
  <c r="Q3168" i="12"/>
  <c r="R75" i="12"/>
  <c r="F378" i="12"/>
  <c r="F3739" i="12"/>
  <c r="G825" i="12"/>
  <c r="Q41" i="12"/>
  <c r="F2364" i="12"/>
  <c r="G3050" i="12"/>
  <c r="Q1928" i="12"/>
  <c r="E41" i="12"/>
  <c r="E3801" i="12"/>
  <c r="F3208" i="12"/>
  <c r="G96" i="12"/>
  <c r="G2723" i="12"/>
  <c r="E3183" i="12"/>
  <c r="F82" i="12"/>
  <c r="G3246" i="12"/>
  <c r="Q239" i="12"/>
  <c r="E2355" i="12"/>
  <c r="F3040" i="12"/>
  <c r="G1927" i="12"/>
  <c r="G3333" i="12"/>
  <c r="E4122" i="12"/>
  <c r="Q3838" i="12"/>
  <c r="R3333" i="12"/>
  <c r="R3354" i="12"/>
  <c r="R3801" i="12"/>
  <c r="Q3039" i="12"/>
  <c r="R2372" i="12"/>
  <c r="R1758" i="12"/>
  <c r="E3796" i="12"/>
  <c r="G2714" i="12"/>
  <c r="R257" i="12"/>
  <c r="G2207" i="12"/>
  <c r="F4987" i="12"/>
  <c r="R180" i="12"/>
  <c r="F1917" i="12"/>
  <c r="E2629" i="12"/>
  <c r="F596" i="12"/>
  <c r="G3751" i="12"/>
  <c r="Q3156" i="12"/>
  <c r="R47" i="12"/>
  <c r="E1898" i="12"/>
  <c r="E4270" i="12"/>
  <c r="F2187" i="12"/>
  <c r="G2628" i="12"/>
  <c r="E3778" i="12"/>
  <c r="F3183" i="12"/>
  <c r="G82" i="12"/>
  <c r="Q3246" i="12"/>
  <c r="R239" i="12"/>
  <c r="E3156" i="12"/>
  <c r="F47" i="12"/>
  <c r="G3220" i="12"/>
  <c r="Q180" i="12"/>
  <c r="E2152" i="12"/>
  <c r="F1936" i="12"/>
  <c r="F3354" i="12"/>
  <c r="Q370" i="12"/>
  <c r="E180" i="12"/>
  <c r="Q3104" i="12"/>
  <c r="Q1744" i="12"/>
  <c r="E3259" i="12"/>
  <c r="F251" i="12"/>
  <c r="G1667" i="12"/>
  <c r="Q4205" i="12"/>
  <c r="R1354" i="12"/>
  <c r="E1935" i="12"/>
  <c r="E3343" i="12"/>
  <c r="G3726" i="12"/>
  <c r="G3183" i="12"/>
  <c r="R1919" i="12"/>
  <c r="E4256" i="12"/>
  <c r="G47" i="12"/>
  <c r="Q3814" i="12"/>
  <c r="R3745" i="12"/>
  <c r="Q3162" i="12"/>
  <c r="F3162" i="12"/>
  <c r="Q824" i="12"/>
  <c r="R4256" i="12"/>
  <c r="R2192" i="12"/>
  <c r="Q1935" i="12"/>
  <c r="Q2697" i="12"/>
  <c r="E3109" i="12"/>
  <c r="G1928" i="12"/>
  <c r="Q3705" i="12"/>
  <c r="Q2355" i="12"/>
  <c r="F92" i="12"/>
  <c r="R1356" i="12"/>
  <c r="Q3100" i="12"/>
  <c r="R4122" i="12"/>
  <c r="E245" i="12"/>
  <c r="R3233" i="12"/>
  <c r="F3838" i="12"/>
  <c r="Q4360" i="12"/>
  <c r="R4361" i="12"/>
  <c r="Q594" i="12"/>
  <c r="G1694" i="12"/>
  <c r="R370" i="12"/>
  <c r="G3104" i="12"/>
  <c r="E3763" i="12"/>
  <c r="F3168" i="12"/>
  <c r="G75" i="12"/>
  <c r="G869" i="12"/>
  <c r="Q3233" i="12"/>
  <c r="R219" i="12"/>
  <c r="E3662" i="12"/>
  <c r="F729" i="12"/>
  <c r="G3757" i="12"/>
  <c r="E88" i="12"/>
  <c r="E4987" i="12"/>
  <c r="F3259" i="12"/>
  <c r="G251" i="12"/>
  <c r="Q1667" i="12"/>
  <c r="R4205" i="12"/>
  <c r="E3233" i="12"/>
  <c r="F219" i="12"/>
  <c r="Q448" i="12"/>
  <c r="E594" i="12"/>
  <c r="F3745" i="12"/>
  <c r="Q44" i="12"/>
  <c r="E448" i="12"/>
  <c r="F1757" i="12"/>
  <c r="Q2364" i="12"/>
  <c r="R602" i="12"/>
  <c r="E1693" i="12"/>
  <c r="F4213" i="12"/>
  <c r="G1356" i="12"/>
  <c r="Q3032" i="12"/>
  <c r="R1917" i="12"/>
  <c r="E378" i="12"/>
  <c r="E3739" i="12"/>
  <c r="F825" i="12"/>
  <c r="G41" i="12"/>
  <c r="G3801" i="12"/>
  <c r="Q3208" i="12"/>
  <c r="R96" i="12"/>
  <c r="E1744" i="12"/>
  <c r="R3451" i="12"/>
  <c r="F2152" i="12"/>
  <c r="E4205" i="12"/>
  <c r="G3444" i="12"/>
  <c r="R3104" i="12"/>
  <c r="Q4987" i="12"/>
  <c r="G3156" i="12"/>
  <c r="Q3259" i="12"/>
  <c r="Q2152" i="12"/>
  <c r="R3726" i="12"/>
  <c r="F75" i="12"/>
  <c r="Q219" i="12"/>
  <c r="R1744" i="12"/>
  <c r="Q4265" i="12"/>
  <c r="E55" i="12"/>
  <c r="G189" i="12"/>
  <c r="R448" i="12"/>
  <c r="E82" i="12"/>
  <c r="F3246" i="12"/>
  <c r="G239" i="12"/>
  <c r="Q1665" i="12"/>
  <c r="R4667" i="12"/>
  <c r="E3772" i="12"/>
  <c r="F3174" i="12"/>
  <c r="G79" i="12"/>
  <c r="E3838" i="12"/>
  <c r="F1693" i="12"/>
  <c r="G4213" i="12"/>
  <c r="Q1356" i="12"/>
  <c r="E602" i="12"/>
  <c r="E1665" i="12"/>
  <c r="F4667" i="12"/>
  <c r="G1342" i="12"/>
  <c r="G1759" i="12"/>
  <c r="Q4239" i="12"/>
  <c r="E3162" i="12"/>
  <c r="F55" i="12"/>
  <c r="G3226" i="12"/>
  <c r="Q189" i="12"/>
  <c r="E4239" i="12"/>
  <c r="F4256" i="12"/>
  <c r="G2152" i="12"/>
  <c r="Q1936" i="12"/>
  <c r="Q3354" i="12"/>
  <c r="E4115" i="12"/>
  <c r="F3039" i="12"/>
  <c r="G1919" i="12"/>
  <c r="G2650" i="12"/>
  <c r="R2698" i="12"/>
  <c r="E47" i="12"/>
  <c r="F3220" i="12"/>
  <c r="G180" i="12"/>
  <c r="E3745" i="12"/>
  <c r="G3814" i="12"/>
  <c r="R233" i="12"/>
  <c r="R3168" i="12"/>
  <c r="G233" i="12"/>
  <c r="G3190" i="12"/>
  <c r="R1927" i="12"/>
  <c r="R596" i="12"/>
  <c r="Q3337" i="12"/>
  <c r="F3790" i="12"/>
  <c r="Q3726" i="12"/>
  <c r="F4205" i="12"/>
  <c r="F3032" i="12"/>
  <c r="E251" i="12"/>
  <c r="F1667" i="12"/>
  <c r="G4205" i="12"/>
  <c r="Q1354" i="12"/>
  <c r="Q1770" i="12"/>
  <c r="R3444" i="12"/>
  <c r="E85" i="12"/>
  <c r="F3253" i="12"/>
  <c r="G245" i="12"/>
  <c r="F4115" i="12"/>
  <c r="G3039" i="12"/>
  <c r="Q1919" i="12"/>
  <c r="Q2650" i="12"/>
  <c r="E1354" i="12"/>
  <c r="E1770" i="12"/>
  <c r="F3444" i="12"/>
  <c r="G1898" i="12"/>
  <c r="G4270" i="12"/>
  <c r="Q2187" i="12"/>
  <c r="E3240" i="12"/>
  <c r="F233" i="12"/>
  <c r="G1651" i="12"/>
  <c r="Q453" i="12"/>
  <c r="E2187" i="12"/>
  <c r="F2628" i="12"/>
  <c r="G594" i="12"/>
  <c r="Q3745" i="12"/>
  <c r="E1928" i="12"/>
  <c r="E3337" i="12"/>
  <c r="G3720" i="12"/>
  <c r="E219" i="12"/>
  <c r="G448" i="12"/>
  <c r="Q1757" i="12"/>
  <c r="F1343" i="12"/>
  <c r="Q1885" i="12"/>
  <c r="R4239" i="12"/>
  <c r="R2364" i="12"/>
  <c r="E1745" i="12"/>
  <c r="G2355" i="12"/>
  <c r="R4265" i="12"/>
  <c r="R1666" i="12"/>
  <c r="Q3662" i="12"/>
  <c r="R3039" i="12"/>
  <c r="G1770" i="12"/>
  <c r="F3202" i="12"/>
  <c r="Q825" i="12"/>
  <c r="R3763" i="12"/>
  <c r="E3196" i="12"/>
  <c r="G3259" i="12"/>
  <c r="R2628" i="12"/>
  <c r="E4213" i="12"/>
  <c r="F1356" i="12"/>
  <c r="G3032" i="12"/>
  <c r="Q1917" i="12"/>
  <c r="Q4361" i="12"/>
  <c r="R2199" i="12"/>
  <c r="E257" i="12"/>
  <c r="F1668" i="12"/>
  <c r="G4206" i="12"/>
  <c r="Q1355" i="12"/>
  <c r="E3050" i="12"/>
  <c r="F1928" i="12"/>
  <c r="F3337" i="12"/>
  <c r="Q3720" i="12"/>
  <c r="E1917" i="12"/>
  <c r="E4361" i="12"/>
  <c r="F2199" i="12"/>
  <c r="G3662" i="12"/>
  <c r="F602" i="12"/>
  <c r="E1666" i="12"/>
  <c r="F4122" i="12"/>
  <c r="G1343" i="12"/>
  <c r="G1769" i="12"/>
  <c r="E729" i="12"/>
  <c r="F3757" i="12"/>
  <c r="G3162" i="12"/>
  <c r="Q55" i="12"/>
  <c r="E370" i="12"/>
  <c r="E3733" i="12"/>
  <c r="F824" i="12"/>
  <c r="G3796" i="12"/>
  <c r="Q3202" i="12"/>
  <c r="R92" i="12"/>
  <c r="E4667" i="12"/>
  <c r="F1342" i="12"/>
  <c r="F1759" i="12"/>
  <c r="G4239" i="12"/>
  <c r="Q4256" i="12"/>
  <c r="R2152" i="12"/>
  <c r="Q82" i="12"/>
  <c r="R869" i="12"/>
  <c r="Q3733" i="12"/>
  <c r="E3751" i="12"/>
  <c r="R245" i="12"/>
  <c r="G55" i="12"/>
  <c r="R3772" i="12"/>
  <c r="Q1758" i="12"/>
  <c r="F2372" i="12"/>
  <c r="Q3265" i="12"/>
  <c r="R3778" i="12"/>
  <c r="E2364" i="12"/>
  <c r="G3337" i="12"/>
  <c r="R44" i="12"/>
  <c r="E3033" i="12"/>
  <c r="E3039" i="12"/>
  <c r="F1919" i="12"/>
  <c r="F2650" i="12"/>
  <c r="Q2698" i="12"/>
  <c r="Q3691" i="12"/>
  <c r="R735" i="12"/>
  <c r="G3033" i="12"/>
  <c r="Q1918" i="12"/>
  <c r="F370" i="12"/>
  <c r="F3733" i="12"/>
  <c r="G824" i="12"/>
  <c r="Q3796" i="12"/>
  <c r="E2698" i="12"/>
  <c r="E3691" i="12"/>
  <c r="F735" i="12"/>
  <c r="G3772" i="12"/>
  <c r="E1355" i="12"/>
  <c r="F3451" i="12"/>
  <c r="G1916" i="12"/>
  <c r="G4360" i="12"/>
  <c r="Q2192" i="12"/>
  <c r="E3174" i="12"/>
  <c r="F79" i="12"/>
  <c r="G3240" i="12"/>
  <c r="Q233" i="12"/>
  <c r="E44" i="12"/>
  <c r="E3814" i="12"/>
  <c r="F3214" i="12"/>
  <c r="G99" i="12"/>
  <c r="E3444" i="12"/>
  <c r="F1898" i="12"/>
  <c r="F4270" i="12"/>
  <c r="G2187" i="12"/>
  <c r="Q2628" i="12"/>
  <c r="R594" i="12"/>
  <c r="R825" i="12"/>
  <c r="R3174" i="12"/>
  <c r="R3040" i="12"/>
  <c r="F1354" i="12"/>
  <c r="Q1898" i="12"/>
  <c r="R1693" i="12"/>
  <c r="G1936" i="12"/>
  <c r="E4206" i="12"/>
  <c r="G3451" i="12"/>
  <c r="E3208" i="12"/>
  <c r="F3720" i="12"/>
  <c r="Q3784" i="12"/>
  <c r="R3190" i="12"/>
  <c r="E3040" i="12"/>
  <c r="F1927" i="12"/>
  <c r="F3333" i="12"/>
  <c r="F44" i="12"/>
  <c r="F3814" i="12"/>
  <c r="G3214" i="12"/>
  <c r="Q99" i="12"/>
  <c r="E3784" i="12"/>
  <c r="F3190" i="12"/>
  <c r="G85" i="12"/>
  <c r="E1918" i="12"/>
  <c r="E2649" i="12"/>
  <c r="F2207" i="12"/>
  <c r="G2697" i="12"/>
  <c r="G3689" i="12"/>
  <c r="G602" i="12"/>
  <c r="E3253" i="12"/>
  <c r="F245" i="12"/>
  <c r="G1666" i="12"/>
  <c r="Q4122" i="12"/>
  <c r="R1343" i="12"/>
  <c r="E189" i="12"/>
  <c r="Q3109" i="12"/>
  <c r="Q1745" i="12"/>
  <c r="E2199" i="12"/>
  <c r="F3662" i="12"/>
  <c r="G729" i="12"/>
  <c r="Q3757" i="12"/>
  <c r="R3162" i="12"/>
  <c r="Q730" i="12"/>
  <c r="R3240" i="12"/>
  <c r="R4270" i="12"/>
  <c r="Q85" i="12"/>
  <c r="R3361" i="12"/>
  <c r="Q2199" i="12"/>
  <c r="G3196" i="12"/>
  <c r="R1928" i="12"/>
  <c r="F96" i="12"/>
  <c r="E824" i="12"/>
  <c r="F3796" i="12"/>
  <c r="G3202" i="12"/>
  <c r="Q92" i="12"/>
  <c r="Q2714" i="12"/>
  <c r="R3265" i="12"/>
  <c r="F3726" i="12"/>
  <c r="E3226" i="12"/>
  <c r="F189" i="12"/>
  <c r="R3109" i="12"/>
  <c r="E92" i="12"/>
  <c r="E2714" i="12"/>
  <c r="F3265" i="12"/>
  <c r="G257" i="12"/>
  <c r="E3705" i="12"/>
  <c r="G3778" i="12"/>
  <c r="Q602" i="12"/>
  <c r="E1668" i="12"/>
  <c r="F4206" i="12"/>
  <c r="G1355" i="12"/>
  <c r="Q3451" i="12"/>
  <c r="R1916" i="12"/>
  <c r="E453" i="12"/>
  <c r="F1758" i="12"/>
  <c r="G4232" i="12"/>
  <c r="Q2372" i="12"/>
  <c r="R3051" i="12"/>
  <c r="E735" i="12"/>
  <c r="F3772" i="12"/>
  <c r="G3174" i="12"/>
  <c r="Q79" i="12"/>
  <c r="F1769" i="12"/>
  <c r="Q3240" i="12"/>
  <c r="R1667" i="12"/>
  <c r="Q3444" i="12"/>
  <c r="E1757" i="12"/>
  <c r="G2364" i="12"/>
  <c r="R251" i="12"/>
  <c r="F2723" i="12"/>
  <c r="G92" i="12"/>
  <c r="R3662" i="12"/>
  <c r="F88" i="12"/>
  <c r="Q251" i="12"/>
  <c r="Q3174" i="12"/>
  <c r="E3032" i="12"/>
  <c r="G2199" i="12"/>
  <c r="G2698" i="12"/>
  <c r="E3214" i="12"/>
  <c r="F99" i="12"/>
  <c r="R3100" i="12"/>
  <c r="R1694" i="12"/>
  <c r="E825" i="12"/>
  <c r="F41" i="12"/>
  <c r="F3801" i="12"/>
  <c r="G3208" i="12"/>
  <c r="Q96" i="12"/>
  <c r="E1651" i="12"/>
  <c r="F453" i="12"/>
  <c r="G1758" i="12"/>
  <c r="Q4232" i="12"/>
  <c r="F3100" i="12"/>
  <c r="F1694" i="12"/>
  <c r="E3790" i="12"/>
  <c r="F3196" i="12"/>
  <c r="G88" i="12"/>
  <c r="G4987" i="12"/>
  <c r="F3033" i="12"/>
  <c r="G1918" i="12"/>
  <c r="G2649" i="12"/>
  <c r="Q2207" i="12"/>
  <c r="R2697" i="12"/>
  <c r="F1885" i="12"/>
  <c r="R2207" i="12"/>
  <c r="Q1693" i="12"/>
  <c r="R3705" i="12"/>
  <c r="F2697" i="12"/>
  <c r="R3208" i="12"/>
  <c r="Q378" i="12"/>
  <c r="E99" i="12"/>
  <c r="F2714" i="12"/>
  <c r="R729" i="12"/>
  <c r="R3751" i="12"/>
  <c r="R3246" i="12"/>
  <c r="Q4206" i="12"/>
  <c r="E2192" i="12"/>
  <c r="G4265" i="12"/>
  <c r="E3220" i="12"/>
  <c r="G1744" i="12"/>
  <c r="E2723" i="12"/>
  <c r="Q3333" i="12"/>
  <c r="R2355" i="12"/>
  <c r="F3109" i="12"/>
  <c r="R1651" i="12"/>
  <c r="Q4213" i="12"/>
  <c r="G3745" i="12"/>
  <c r="F1666" i="12"/>
  <c r="R82" i="12"/>
  <c r="R3838" i="12"/>
  <c r="F3051" i="12"/>
  <c r="F3240" i="12"/>
  <c r="F1918" i="12"/>
  <c r="G3051" i="12"/>
  <c r="Q3253" i="12"/>
  <c r="Q1759" i="12"/>
  <c r="G3253" i="12"/>
  <c r="G3705" i="12"/>
  <c r="Q1927" i="12"/>
  <c r="Q245" i="12"/>
  <c r="R2650" i="12"/>
  <c r="R3220" i="12"/>
  <c r="E3361" i="12"/>
  <c r="F3705" i="12"/>
  <c r="R2173" i="12"/>
  <c r="G3733" i="12"/>
  <c r="E2207" i="12"/>
  <c r="R4115" i="12"/>
  <c r="E2372" i="12"/>
  <c r="G2192" i="12"/>
  <c r="E79" i="12"/>
  <c r="G1917" i="12"/>
  <c r="F1355" i="12"/>
  <c r="Q735" i="12"/>
  <c r="G4115" i="12"/>
  <c r="E1769" i="12"/>
  <c r="R1769" i="12"/>
  <c r="Q3751" i="12"/>
  <c r="F2698" i="12"/>
  <c r="G1885" i="12"/>
  <c r="Q1342" i="12"/>
  <c r="R4206" i="12"/>
  <c r="G1693" i="12"/>
  <c r="E233" i="12"/>
  <c r="R3796" i="12"/>
  <c r="F3361" i="12"/>
  <c r="E3202" i="12"/>
  <c r="F3226" i="12"/>
  <c r="R3196" i="12"/>
  <c r="F869" i="12"/>
  <c r="E3757" i="12"/>
  <c r="F1770" i="12"/>
  <c r="F3778" i="12"/>
  <c r="Q1945" i="12"/>
  <c r="G3040" i="12"/>
  <c r="R730" i="12"/>
  <c r="Q3050" i="12"/>
  <c r="E96" i="12"/>
  <c r="Q3778" i="12"/>
  <c r="R2187" i="12"/>
  <c r="G3739" i="12"/>
  <c r="E1936" i="12"/>
  <c r="R85" i="12"/>
  <c r="G730" i="12"/>
  <c r="E1919" i="12"/>
  <c r="R2714" i="12"/>
  <c r="Q3739" i="12"/>
  <c r="E75" i="12"/>
  <c r="F3050" i="12"/>
  <c r="R2629" i="12"/>
  <c r="E3168" i="12"/>
  <c r="R4987" i="12"/>
  <c r="F3156" i="12"/>
  <c r="G596" i="12"/>
  <c r="E3333" i="12"/>
  <c r="F2355" i="12"/>
  <c r="G1745" i="12"/>
  <c r="Q3220" i="12"/>
  <c r="R4213" i="12"/>
  <c r="G735" i="12"/>
  <c r="R3733" i="12"/>
  <c r="G453" i="12"/>
  <c r="Q3226" i="12"/>
  <c r="R3784" i="12"/>
  <c r="Q4270" i="12"/>
  <c r="E1356" i="12"/>
  <c r="R3183" i="12"/>
  <c r="F1916" i="12"/>
  <c r="E4232" i="12"/>
  <c r="R3202" i="12"/>
  <c r="E2628" i="12"/>
  <c r="F257" i="12"/>
  <c r="G2173" i="12"/>
  <c r="E1927" i="12"/>
  <c r="E1343" i="12"/>
  <c r="Q3343" i="12"/>
  <c r="R99" i="12"/>
  <c r="G378" i="12"/>
  <c r="G370" i="12"/>
  <c r="E596" i="12"/>
  <c r="R3691" i="12"/>
  <c r="Q1666" i="12"/>
  <c r="F239" i="12"/>
  <c r="G3343" i="12"/>
  <c r="E3104" i="12"/>
  <c r="R3757" i="12"/>
  <c r="F85" i="12"/>
  <c r="G3838" i="12"/>
  <c r="G3109" i="12"/>
  <c r="Q3214" i="12"/>
  <c r="Q4667" i="12"/>
  <c r="Q2723" i="12"/>
  <c r="F1745" i="12"/>
  <c r="G1668" i="12"/>
  <c r="Q1343" i="12"/>
  <c r="G3100" i="12"/>
  <c r="R2649" i="12"/>
  <c r="F3689" i="12"/>
  <c r="R1665" i="12"/>
  <c r="R4360" i="12"/>
  <c r="Q3183" i="12"/>
  <c r="F1945" i="12"/>
  <c r="G3265" i="12"/>
  <c r="R4232" i="12"/>
  <c r="R3033" i="12"/>
  <c r="E3451" i="12"/>
  <c r="R1936" i="12"/>
  <c r="R824" i="12"/>
  <c r="R3259" i="12"/>
  <c r="R55" i="12"/>
  <c r="R1355" i="12"/>
  <c r="E3265" i="12"/>
  <c r="F4265" i="12"/>
  <c r="E1945" i="12"/>
  <c r="R1885" i="12"/>
  <c r="G3691" i="12"/>
  <c r="R1898" i="12"/>
  <c r="F4361" i="12"/>
  <c r="Q3040" i="12"/>
  <c r="R3720" i="12"/>
  <c r="R3214" i="12"/>
  <c r="E3354" i="12"/>
  <c r="R3050" i="12"/>
  <c r="E1667" i="12"/>
  <c r="F3233" i="12"/>
  <c r="Q2629" i="12"/>
  <c r="R79" i="12"/>
  <c r="G3233" i="12"/>
  <c r="Q1916" i="12"/>
  <c r="Q3772" i="12"/>
  <c r="F3691" i="12"/>
  <c r="G1354" i="12"/>
  <c r="R2723" i="12"/>
  <c r="Q3763" i="12"/>
  <c r="R1759" i="12"/>
  <c r="E2650" i="12"/>
  <c r="G219" i="12"/>
  <c r="Q47" i="12"/>
  <c r="Q729" i="12"/>
  <c r="Q1651" i="12"/>
  <c r="Q257" i="12"/>
  <c r="E3190" i="12"/>
  <c r="R1945" i="12"/>
  <c r="R3814" i="12"/>
  <c r="F594" i="12"/>
  <c r="Q2649" i="12"/>
  <c r="F1665" i="12"/>
  <c r="E3720" i="12"/>
  <c r="R3790" i="12"/>
  <c r="Q1668" i="12"/>
  <c r="Q1694" i="12"/>
  <c r="E2173" i="12"/>
  <c r="G1935" i="12"/>
  <c r="F3751" i="12"/>
  <c r="R1342" i="12"/>
  <c r="G3784" i="12"/>
  <c r="Q3689" i="12"/>
  <c r="G3354" i="12"/>
  <c r="R1668" i="12"/>
  <c r="R3337" i="12"/>
  <c r="R3156" i="12"/>
  <c r="F2629" i="12"/>
  <c r="Q2173" i="12"/>
  <c r="F180" i="12"/>
  <c r="Q1401" i="12"/>
  <c r="R3048" i="12"/>
  <c r="Q1767" i="12"/>
  <c r="R3738" i="12"/>
  <c r="G4231" i="12"/>
  <c r="F3394" i="12"/>
  <c r="G3450" i="12"/>
  <c r="E3443" i="12"/>
  <c r="G3155" i="12"/>
  <c r="G1943" i="12"/>
  <c r="F3245" i="12"/>
  <c r="E1915" i="12"/>
  <c r="Q3857" i="12"/>
  <c r="G3232" i="12"/>
  <c r="G452" i="12"/>
  <c r="E2627" i="12"/>
  <c r="R3031" i="12"/>
  <c r="E244" i="12"/>
  <c r="F2198" i="12"/>
  <c r="Q2190" i="12"/>
  <c r="R377" i="12"/>
  <c r="R3201" i="12"/>
  <c r="Q3688" i="12"/>
  <c r="F1095" i="12"/>
  <c r="F3732" i="12"/>
  <c r="R250" i="12"/>
  <c r="F981" i="12"/>
  <c r="E4255" i="12"/>
  <c r="G3207" i="12"/>
  <c r="Q3789" i="12"/>
  <c r="F244" i="12"/>
  <c r="R1913" i="12"/>
  <c r="F3167" i="12"/>
  <c r="F3507" i="12"/>
  <c r="Q4149" i="12"/>
  <c r="G1293" i="12"/>
  <c r="E2354" i="12"/>
  <c r="F3099" i="12"/>
  <c r="F1412" i="12"/>
  <c r="Q179" i="12"/>
  <c r="G2696" i="12"/>
  <c r="E277" i="12"/>
  <c r="R3661" i="12"/>
  <c r="G3031" i="12"/>
  <c r="R3800" i="12"/>
  <c r="F238" i="12"/>
  <c r="R4755" i="12"/>
  <c r="E4154" i="12"/>
  <c r="Q249" i="12"/>
  <c r="G4860" i="12"/>
  <c r="E3049" i="12"/>
  <c r="F179" i="12"/>
  <c r="Q250" i="12"/>
  <c r="Q1352" i="12"/>
  <c r="R823" i="12"/>
  <c r="R3783" i="12"/>
  <c r="R734" i="12"/>
  <c r="G2198" i="12"/>
  <c r="F1754" i="12"/>
  <c r="E3688" i="12"/>
  <c r="F3353" i="12"/>
  <c r="F3264" i="12"/>
  <c r="Q4006" i="12"/>
  <c r="F726" i="12"/>
  <c r="R1663" i="12"/>
  <c r="G1427" i="12"/>
  <c r="Q1353" i="12"/>
  <c r="Q3777" i="12"/>
  <c r="R3232" i="12"/>
  <c r="R1897" i="12"/>
  <c r="E3219" i="12"/>
  <c r="G3213" i="12"/>
  <c r="Q2171" i="12"/>
  <c r="Q1926" i="12"/>
  <c r="G179" i="12"/>
  <c r="R2186" i="12"/>
  <c r="E272" i="12"/>
  <c r="F250" i="12"/>
  <c r="F1692" i="12"/>
  <c r="G1353" i="12"/>
  <c r="G3744" i="12"/>
  <c r="F3225" i="12"/>
  <c r="R3161" i="12"/>
  <c r="E3394" i="12"/>
  <c r="R293" i="12"/>
  <c r="E249" i="12"/>
  <c r="F1293" i="12"/>
  <c r="F2281" i="12"/>
  <c r="E3099" i="12"/>
  <c r="R4238" i="12"/>
  <c r="F1445" i="12"/>
  <c r="F2696" i="12"/>
  <c r="G4126" i="12"/>
  <c r="R4212" i="12"/>
  <c r="Q2696" i="12"/>
  <c r="R452" i="12"/>
  <c r="E238" i="12"/>
  <c r="F4755" i="12"/>
  <c r="E2190" i="12"/>
  <c r="G1926" i="12"/>
  <c r="F3744" i="12"/>
  <c r="Q3258" i="12"/>
  <c r="R4011" i="12"/>
  <c r="Q3762" i="12"/>
  <c r="R1834" i="12"/>
  <c r="E2401" i="12"/>
  <c r="E3771" i="12"/>
  <c r="Q727" i="12"/>
  <c r="G4212" i="12"/>
  <c r="E3167" i="12"/>
  <c r="F4018" i="12"/>
  <c r="E237" i="12"/>
  <c r="E3264" i="12"/>
  <c r="G1913" i="12"/>
  <c r="E726" i="12"/>
  <c r="R1925" i="12"/>
  <c r="E1352" i="12"/>
  <c r="F293" i="12"/>
  <c r="Q981" i="12"/>
  <c r="G2190" i="12"/>
  <c r="F2190" i="12"/>
  <c r="R3507" i="12"/>
  <c r="E3213" i="12"/>
  <c r="Q237" i="12"/>
  <c r="E3195" i="12"/>
  <c r="F272" i="12"/>
  <c r="G3258" i="12"/>
  <c r="R1072" i="12"/>
  <c r="F3800" i="12"/>
  <c r="G3271" i="12"/>
  <c r="R783" i="12"/>
  <c r="Q4212" i="12"/>
  <c r="G3264" i="12"/>
  <c r="F2283" i="12"/>
  <c r="R1754" i="12"/>
  <c r="E1754" i="12"/>
  <c r="R3394" i="12"/>
  <c r="E2185" i="12"/>
  <c r="E3155" i="12"/>
  <c r="R3099" i="12"/>
  <c r="R4114" i="12"/>
  <c r="Q3031" i="12"/>
  <c r="G4282" i="12"/>
  <c r="E3232" i="12"/>
  <c r="R2371" i="12"/>
  <c r="G3395" i="12"/>
  <c r="F2171" i="12"/>
  <c r="E2171" i="12"/>
  <c r="R1884" i="12"/>
  <c r="R442" i="12"/>
  <c r="R3771" i="12"/>
  <c r="Q3189" i="12"/>
  <c r="E284" i="12"/>
  <c r="F2186" i="12"/>
  <c r="Q1341" i="12"/>
  <c r="R4162" i="12"/>
  <c r="E4134" i="12"/>
  <c r="G1341" i="12"/>
  <c r="G1298" i="12"/>
  <c r="E1418" i="12"/>
  <c r="Q3394" i="12"/>
  <c r="R4246" i="12"/>
  <c r="F237" i="12"/>
  <c r="R3264" i="12"/>
  <c r="E1293" i="12"/>
  <c r="R726" i="12"/>
  <c r="R3725" i="12"/>
  <c r="F605" i="12"/>
  <c r="F1091" i="12"/>
  <c r="E2696" i="12"/>
  <c r="R2171" i="12"/>
  <c r="E4149" i="12"/>
  <c r="R2627" i="12"/>
  <c r="R3219" i="12"/>
  <c r="R447" i="12"/>
  <c r="G4161" i="12"/>
  <c r="R1743" i="12"/>
  <c r="G3687" i="12"/>
  <c r="R4081" i="12"/>
  <c r="E3258" i="12"/>
  <c r="G4276" i="12"/>
  <c r="Q868" i="12"/>
  <c r="Q272" i="12"/>
  <c r="E2363" i="12"/>
  <c r="E2281" i="12"/>
  <c r="G1754" i="12"/>
  <c r="F1884" i="12"/>
  <c r="Q4251" i="12"/>
  <c r="Q3167" i="12"/>
  <c r="R3744" i="12"/>
  <c r="Q3161" i="12"/>
  <c r="R3155" i="12"/>
  <c r="R3732" i="12"/>
  <c r="Q3245" i="12"/>
  <c r="R2206" i="12"/>
  <c r="E3031" i="12"/>
  <c r="G237" i="12"/>
  <c r="R3857" i="12"/>
  <c r="Q605" i="12"/>
  <c r="G2185" i="12"/>
  <c r="R244" i="12"/>
  <c r="R238" i="12"/>
  <c r="Q3732" i="12"/>
  <c r="G1475" i="12"/>
  <c r="F3771" i="12"/>
  <c r="F3189" i="12"/>
  <c r="R1095" i="12"/>
  <c r="R4161" i="12"/>
  <c r="G1435" i="12"/>
  <c r="F1397" i="12"/>
  <c r="F438" i="12"/>
  <c r="G3443" i="12"/>
  <c r="G188" i="12"/>
  <c r="R3173" i="12"/>
  <c r="Q1754" i="12"/>
  <c r="R2952" i="12"/>
  <c r="F3161" i="12"/>
  <c r="R1293" i="12"/>
  <c r="R2362" i="12"/>
  <c r="Q3099" i="12"/>
  <c r="R867" i="12"/>
  <c r="E605" i="12"/>
  <c r="G1663" i="12"/>
  <c r="R3704" i="12"/>
  <c r="R2696" i="12"/>
  <c r="Q3385" i="12"/>
  <c r="G3225" i="12"/>
  <c r="Q2198" i="12"/>
  <c r="F188" i="12"/>
  <c r="E1925" i="12"/>
  <c r="R3167" i="12"/>
  <c r="R3762" i="12"/>
  <c r="Q1397" i="12"/>
  <c r="Q4238" i="12"/>
  <c r="F2279" i="12"/>
  <c r="Q3450" i="12"/>
  <c r="R1302" i="12"/>
  <c r="E3661" i="12"/>
  <c r="E292" i="12"/>
  <c r="F3038" i="12"/>
  <c r="F4860" i="12"/>
  <c r="G3394" i="12"/>
  <c r="R1470" i="12"/>
  <c r="E1663" i="12"/>
  <c r="Q3155" i="12"/>
  <c r="R1434" i="12"/>
  <c r="Q726" i="12"/>
  <c r="Q377" i="12"/>
  <c r="R3864" i="12"/>
  <c r="R605" i="12"/>
  <c r="R2011" i="12"/>
  <c r="G243" i="12"/>
  <c r="G3161" i="12"/>
  <c r="G2627" i="12"/>
  <c r="Q238" i="12"/>
  <c r="R4018" i="12"/>
  <c r="Q3201" i="12"/>
  <c r="G3385" i="12"/>
  <c r="R1692" i="12"/>
  <c r="G4305" i="12"/>
  <c r="Q3507" i="12"/>
  <c r="F1072" i="12"/>
  <c r="F3719" i="12"/>
  <c r="G2012" i="12"/>
  <c r="Q4081" i="12"/>
  <c r="G726" i="12"/>
  <c r="E285" i="12"/>
  <c r="F4086" i="12"/>
  <c r="Q2279" i="12"/>
  <c r="E1434" i="12"/>
  <c r="G734" i="12"/>
  <c r="E3353" i="12"/>
  <c r="G1756" i="12"/>
  <c r="R717" i="12"/>
  <c r="E4238" i="12"/>
  <c r="G4114" i="12"/>
  <c r="R4251" i="12"/>
  <c r="G3402" i="12"/>
  <c r="E2283" i="12"/>
  <c r="G1302" i="12"/>
  <c r="Q4264" i="12"/>
  <c r="E3777" i="12"/>
  <c r="G3750" i="12"/>
  <c r="E3386" i="12"/>
  <c r="G1834" i="12"/>
  <c r="R1294" i="12"/>
  <c r="E3395" i="12"/>
  <c r="G1944" i="12"/>
  <c r="R1298" i="12"/>
  <c r="F377" i="12"/>
  <c r="Q188" i="12"/>
  <c r="E4128" i="12"/>
  <c r="G3049" i="12"/>
  <c r="R1768" i="12"/>
  <c r="F1664" i="12"/>
  <c r="Q867" i="12"/>
  <c r="E4722" i="12"/>
  <c r="G4011" i="12"/>
  <c r="R2942" i="12"/>
  <c r="F2362" i="12"/>
  <c r="Q1915" i="12"/>
  <c r="F1353" i="12"/>
  <c r="Q823" i="12"/>
  <c r="R4149" i="12"/>
  <c r="F3795" i="12"/>
  <c r="Q3756" i="12"/>
  <c r="F2012" i="12"/>
  <c r="Q1302" i="12"/>
  <c r="E188" i="12"/>
  <c r="F4269" i="12"/>
  <c r="Q4231" i="12"/>
  <c r="F2172" i="12"/>
  <c r="R2172" i="12"/>
  <c r="F1401" i="12"/>
  <c r="Q972" i="12"/>
  <c r="R4204" i="12"/>
  <c r="F3857" i="12"/>
  <c r="Q3771" i="12"/>
  <c r="F256" i="12"/>
  <c r="R256" i="12"/>
  <c r="F1418" i="12"/>
  <c r="Q998" i="12"/>
  <c r="R4264" i="12"/>
  <c r="F4114" i="12"/>
  <c r="Q3783" i="12"/>
  <c r="R2960" i="12"/>
  <c r="Q1914" i="12"/>
  <c r="G4359" i="12"/>
  <c r="R2185" i="12"/>
  <c r="R3385" i="12"/>
  <c r="R3038" i="12"/>
  <c r="F3239" i="12"/>
  <c r="R1755" i="12"/>
  <c r="R4687" i="12"/>
  <c r="Q3704" i="12"/>
  <c r="G2191" i="12"/>
  <c r="E4006" i="12"/>
  <c r="E2198" i="12"/>
  <c r="R2198" i="12"/>
  <c r="F2627" i="12"/>
  <c r="E1072" i="12"/>
  <c r="F4276" i="12"/>
  <c r="Q3271" i="12"/>
  <c r="E2011" i="12"/>
  <c r="G1884" i="12"/>
  <c r="E4018" i="12"/>
  <c r="G2898" i="12"/>
  <c r="R1234" i="12"/>
  <c r="F284" i="12"/>
  <c r="Q447" i="12"/>
  <c r="E866" i="12"/>
  <c r="Q866" i="12"/>
  <c r="E3358" i="12"/>
  <c r="G1768" i="12"/>
  <c r="R728" i="12"/>
  <c r="E4246" i="12"/>
  <c r="G4154" i="12"/>
  <c r="E4086" i="12"/>
  <c r="G2942" i="12"/>
  <c r="R1624" i="12"/>
  <c r="E4126" i="12"/>
  <c r="G2961" i="12"/>
  <c r="R1756" i="12"/>
  <c r="F1470" i="12"/>
  <c r="Q734" i="12"/>
  <c r="E4305" i="12"/>
  <c r="G4009" i="12"/>
  <c r="R2917" i="12"/>
  <c r="F2354" i="12"/>
  <c r="Q1897" i="12"/>
  <c r="F972" i="12"/>
  <c r="G4204" i="12"/>
  <c r="R3865" i="12"/>
  <c r="F3704" i="12"/>
  <c r="Q3443" i="12"/>
  <c r="F1944" i="12"/>
  <c r="Q1298" i="12"/>
  <c r="E179" i="12"/>
  <c r="F4263" i="12"/>
  <c r="Q4161" i="12"/>
  <c r="F3049" i="12"/>
  <c r="Q1768" i="12"/>
  <c r="E734" i="12"/>
  <c r="G442" i="12"/>
  <c r="R277" i="12"/>
  <c r="F3173" i="12"/>
  <c r="E1401" i="12"/>
  <c r="G783" i="12"/>
  <c r="Q4011" i="12"/>
  <c r="E3502" i="12"/>
  <c r="G3038" i="12"/>
  <c r="E4212" i="12"/>
  <c r="G3633" i="12"/>
  <c r="R1475" i="12"/>
  <c r="F1427" i="12"/>
  <c r="Q1743" i="12"/>
  <c r="E2648" i="12"/>
  <c r="Q2648" i="12"/>
  <c r="E4081" i="12"/>
  <c r="G2917" i="12"/>
  <c r="R1278" i="12"/>
  <c r="F292" i="12"/>
  <c r="Q54" i="12"/>
  <c r="E4276" i="12"/>
  <c r="G3865" i="12"/>
  <c r="R2852" i="12"/>
  <c r="E4282" i="12"/>
  <c r="G4006" i="12"/>
  <c r="R2898" i="12"/>
  <c r="F2206" i="12"/>
  <c r="Q1884" i="12"/>
  <c r="F868" i="12"/>
  <c r="G4162" i="12"/>
  <c r="R3813" i="12"/>
  <c r="F3688" i="12"/>
  <c r="Q3048" i="12"/>
  <c r="F1341" i="12"/>
  <c r="Q783" i="12"/>
  <c r="R4146" i="12"/>
  <c r="F3789" i="12"/>
  <c r="Q3750" i="12"/>
  <c r="F2961" i="12"/>
  <c r="Q1756" i="12"/>
  <c r="E727" i="12"/>
  <c r="G438" i="12"/>
  <c r="R272" i="12"/>
  <c r="F4009" i="12"/>
  <c r="Q2917" i="12"/>
  <c r="E1884" i="12"/>
  <c r="G1692" i="12"/>
  <c r="R1352" i="12"/>
  <c r="F3252" i="12"/>
  <c r="R3252" i="12"/>
  <c r="F3271" i="12"/>
  <c r="Q1834" i="12"/>
  <c r="E867" i="12"/>
  <c r="G447" i="12"/>
  <c r="R284" i="12"/>
  <c r="F3182" i="12"/>
  <c r="R3182" i="12"/>
  <c r="F3358" i="12"/>
  <c r="Q2012" i="12"/>
  <c r="E1427" i="12"/>
  <c r="G727" i="12"/>
  <c r="R369" i="12"/>
  <c r="R4255" i="12"/>
  <c r="Q3687" i="12"/>
  <c r="Q4359" i="12"/>
  <c r="R249" i="12"/>
  <c r="G249" i="12"/>
  <c r="E1926" i="12"/>
  <c r="Q4269" i="12"/>
  <c r="R3777" i="12"/>
  <c r="G3239" i="12"/>
  <c r="R1767" i="12"/>
  <c r="G4755" i="12"/>
  <c r="E2279" i="12"/>
  <c r="G1294" i="12"/>
  <c r="Q4204" i="12"/>
  <c r="E3762" i="12"/>
  <c r="G3738" i="12"/>
  <c r="F717" i="12"/>
  <c r="G4138" i="12"/>
  <c r="R2401" i="12"/>
  <c r="F1943" i="12"/>
  <c r="Q2371" i="12"/>
  <c r="E3207" i="12"/>
  <c r="Q3207" i="12"/>
  <c r="E4264" i="12"/>
  <c r="G3813" i="12"/>
  <c r="R1620" i="12"/>
  <c r="F1434" i="12"/>
  <c r="Q452" i="12"/>
  <c r="F783" i="12"/>
  <c r="G4146" i="12"/>
  <c r="R3496" i="12"/>
  <c r="F823" i="12"/>
  <c r="G4149" i="12"/>
  <c r="R3633" i="12"/>
  <c r="F3661" i="12"/>
  <c r="Q3038" i="12"/>
  <c r="F1302" i="12"/>
  <c r="Q728" i="12"/>
  <c r="R4143" i="12"/>
  <c r="F3783" i="12"/>
  <c r="Q3744" i="12"/>
  <c r="F1834" i="12"/>
  <c r="Q1294" i="12"/>
  <c r="E54" i="12"/>
  <c r="F4255" i="12"/>
  <c r="Q4154" i="12"/>
  <c r="F4006" i="12"/>
  <c r="Q2898" i="12"/>
  <c r="E1767" i="12"/>
  <c r="G1664" i="12"/>
  <c r="E868" i="12"/>
  <c r="F4162" i="12"/>
  <c r="Q3813" i="12"/>
  <c r="E3038" i="12"/>
  <c r="G2362" i="12"/>
  <c r="R1915" i="12"/>
  <c r="G250" i="12"/>
  <c r="G2171" i="12"/>
  <c r="F4011" i="12"/>
  <c r="Q2942" i="12"/>
  <c r="E1897" i="12"/>
  <c r="G1743" i="12"/>
  <c r="R1427" i="12"/>
  <c r="F3258" i="12"/>
  <c r="R3258" i="12"/>
  <c r="F4081" i="12"/>
  <c r="Q3049" i="12"/>
  <c r="E1943" i="12"/>
  <c r="G1767" i="12"/>
  <c r="E981" i="12"/>
  <c r="E1914" i="12"/>
  <c r="R1914" i="12"/>
  <c r="R1926" i="12"/>
  <c r="R3213" i="12"/>
  <c r="E1353" i="12"/>
  <c r="F1926" i="12"/>
  <c r="Q1663" i="12"/>
  <c r="R4269" i="12"/>
  <c r="R243" i="12"/>
  <c r="R3502" i="12"/>
  <c r="Q2191" i="12"/>
  <c r="E3271" i="12"/>
  <c r="G1624" i="12"/>
  <c r="R395" i="12"/>
  <c r="E4231" i="12"/>
  <c r="G3864" i="12"/>
  <c r="F1234" i="12"/>
  <c r="G4853" i="12"/>
  <c r="R3395" i="12"/>
  <c r="F3450" i="12"/>
  <c r="Q3719" i="12"/>
  <c r="E3402" i="12"/>
  <c r="Q3402" i="12"/>
  <c r="F728" i="12"/>
  <c r="G4143" i="12"/>
  <c r="R2426" i="12"/>
  <c r="F2011" i="12"/>
  <c r="Q1755" i="12"/>
  <c r="F1294" i="12"/>
  <c r="Q395" i="12"/>
  <c r="R4134" i="12"/>
  <c r="F1298" i="12"/>
  <c r="Q717" i="12"/>
  <c r="R4138" i="12"/>
  <c r="F3777" i="12"/>
  <c r="Q3738" i="12"/>
  <c r="F1768" i="12"/>
  <c r="Q1278" i="12"/>
  <c r="R4861" i="12"/>
  <c r="F4251" i="12"/>
  <c r="Q4114" i="12"/>
  <c r="F2942" i="12"/>
  <c r="Q1624" i="12"/>
  <c r="E452" i="12"/>
  <c r="G377" i="12"/>
  <c r="E823" i="12"/>
  <c r="F4149" i="12"/>
  <c r="Q3633" i="12"/>
  <c r="E2960" i="12"/>
  <c r="G2354" i="12"/>
  <c r="E1302" i="12"/>
  <c r="G392" i="12"/>
  <c r="Q4143" i="12"/>
  <c r="E3738" i="12"/>
  <c r="G3704" i="12"/>
  <c r="R3443" i="12"/>
  <c r="G2172" i="12"/>
  <c r="E972" i="12"/>
  <c r="F4204" i="12"/>
  <c r="Q3865" i="12"/>
  <c r="E3048" i="12"/>
  <c r="G2371" i="12"/>
  <c r="R1943" i="12"/>
  <c r="G256" i="12"/>
  <c r="E998" i="12"/>
  <c r="F4264" i="12"/>
  <c r="Q4009" i="12"/>
  <c r="E3450" i="12"/>
  <c r="G2960" i="12"/>
  <c r="F4212" i="12"/>
  <c r="E3189" i="12"/>
  <c r="R3189" i="12"/>
  <c r="R3195" i="12"/>
  <c r="E243" i="12"/>
  <c r="G717" i="12"/>
  <c r="G3195" i="12"/>
  <c r="E1944" i="12"/>
  <c r="E1934" i="12"/>
  <c r="R1445" i="12"/>
  <c r="R3789" i="12"/>
  <c r="Q3213" i="12"/>
  <c r="G54" i="12"/>
  <c r="F3219" i="12"/>
  <c r="F1925" i="12"/>
  <c r="Q244" i="12"/>
  <c r="Q1925" i="12"/>
  <c r="F369" i="12"/>
  <c r="E4011" i="12"/>
  <c r="G2852" i="12"/>
  <c r="R1195" i="12"/>
  <c r="F277" i="12"/>
  <c r="Q442" i="12"/>
  <c r="F1475" i="12"/>
  <c r="Q293" i="12"/>
  <c r="R4126" i="12"/>
  <c r="F3756" i="12"/>
  <c r="Q3795" i="12"/>
  <c r="F866" i="12"/>
  <c r="R866" i="12"/>
  <c r="F1278" i="12"/>
  <c r="G4861" i="12"/>
  <c r="R3403" i="12"/>
  <c r="F3502" i="12"/>
  <c r="Q2952" i="12"/>
  <c r="F1624" i="12"/>
  <c r="Q1195" i="12"/>
  <c r="R4722" i="12"/>
  <c r="F1756" i="12"/>
  <c r="Q1234" i="12"/>
  <c r="R4853" i="12"/>
  <c r="F4246" i="12"/>
  <c r="Q3864" i="12"/>
  <c r="F2917" i="12"/>
  <c r="Q1620" i="12"/>
  <c r="E447" i="12"/>
  <c r="G369" i="12"/>
  <c r="R179" i="12"/>
  <c r="F3865" i="12"/>
  <c r="Q2852" i="12"/>
  <c r="E1755" i="12"/>
  <c r="G1470" i="12"/>
  <c r="E1298" i="12"/>
  <c r="G293" i="12"/>
  <c r="Q4138" i="12"/>
  <c r="E3732" i="12"/>
  <c r="G3688" i="12"/>
  <c r="E1768" i="12"/>
  <c r="G1095" i="12"/>
  <c r="Q4861" i="12"/>
  <c r="E3864" i="12"/>
  <c r="G3789" i="12"/>
  <c r="R3750" i="12"/>
  <c r="G3173" i="12"/>
  <c r="E1341" i="12"/>
  <c r="G395" i="12"/>
  <c r="Q4146" i="12"/>
  <c r="E3744" i="12"/>
  <c r="G3719" i="12"/>
  <c r="R3450" i="12"/>
  <c r="G2186" i="12"/>
  <c r="E1397" i="12"/>
  <c r="G728" i="12"/>
  <c r="Q4162" i="12"/>
  <c r="E3756" i="12"/>
  <c r="G3732" i="12"/>
  <c r="R1091" i="12"/>
  <c r="E3687" i="12"/>
  <c r="R3687" i="12"/>
  <c r="Q2185" i="12"/>
  <c r="F3031" i="12"/>
  <c r="R1412" i="12"/>
  <c r="Q3195" i="12"/>
  <c r="G1234" i="12"/>
  <c r="E3201" i="12"/>
  <c r="F1913" i="12"/>
  <c r="R4860" i="12"/>
  <c r="Q4755" i="12"/>
  <c r="G4269" i="12"/>
  <c r="G238" i="12"/>
  <c r="F243" i="12"/>
  <c r="Q3225" i="12"/>
  <c r="R2190" i="12"/>
  <c r="G284" i="12"/>
  <c r="F2185" i="12"/>
  <c r="Q243" i="12"/>
  <c r="R2151" i="12"/>
  <c r="Q2961" i="12"/>
  <c r="E3245" i="12"/>
  <c r="F3385" i="12"/>
  <c r="R4231" i="12"/>
  <c r="Q3264" i="12"/>
  <c r="E4204" i="12"/>
  <c r="G3496" i="12"/>
  <c r="R1435" i="12"/>
  <c r="F1352" i="12"/>
  <c r="Q1692" i="12"/>
  <c r="F2401" i="12"/>
  <c r="Q1091" i="12"/>
  <c r="R4282" i="12"/>
  <c r="F4161" i="12"/>
  <c r="Q4263" i="12"/>
  <c r="F2648" i="12"/>
  <c r="R2648" i="12"/>
  <c r="F1620" i="12"/>
  <c r="Q392" i="12"/>
  <c r="R4128" i="12"/>
  <c r="F3762" i="12"/>
  <c r="Q3725" i="12"/>
  <c r="F2852" i="12"/>
  <c r="Q1435" i="12"/>
  <c r="E438" i="12"/>
  <c r="F2898" i="12"/>
  <c r="Q1475" i="12"/>
  <c r="E442" i="12"/>
  <c r="G292" i="12"/>
  <c r="R54" i="12"/>
  <c r="F3813" i="12"/>
  <c r="Q2426" i="12"/>
  <c r="E1743" i="12"/>
  <c r="G1445" i="12"/>
  <c r="E783" i="12"/>
  <c r="F4146" i="12"/>
  <c r="Q3496" i="12"/>
  <c r="E2952" i="12"/>
  <c r="G2206" i="12"/>
  <c r="E1756" i="12"/>
  <c r="G1091" i="12"/>
  <c r="Q4853" i="12"/>
  <c r="E3857" i="12"/>
  <c r="G3783" i="12"/>
  <c r="E2917" i="12"/>
  <c r="G1418" i="12"/>
  <c r="R998" i="12"/>
  <c r="F54" i="12"/>
  <c r="G4255" i="12"/>
  <c r="R4154" i="12"/>
  <c r="G3252" i="12"/>
  <c r="E1834" i="12"/>
  <c r="G1195" i="12"/>
  <c r="R285" i="12"/>
  <c r="E4114" i="12"/>
  <c r="G3795" i="12"/>
  <c r="R3756" i="12"/>
  <c r="G3182" i="12"/>
  <c r="E2012" i="12"/>
  <c r="G1278" i="12"/>
  <c r="R392" i="12"/>
  <c r="E4161" i="12"/>
  <c r="G3857" i="12"/>
  <c r="E3750" i="12"/>
  <c r="F1914" i="12"/>
  <c r="R4263" i="12"/>
  <c r="Q1913" i="12"/>
  <c r="Q3239" i="12"/>
  <c r="E3783" i="12"/>
  <c r="R4359" i="12"/>
  <c r="R2281" i="12"/>
  <c r="E4687" i="12"/>
  <c r="E2961" i="12"/>
  <c r="E2191" i="12"/>
  <c r="R2191" i="12"/>
  <c r="F395" i="12"/>
  <c r="G4134" i="12"/>
  <c r="R2363" i="12"/>
  <c r="F1915" i="12"/>
  <c r="Q2362" i="12"/>
  <c r="F3395" i="12"/>
  <c r="Q1412" i="12"/>
  <c r="E369" i="12"/>
  <c r="G272" i="12"/>
  <c r="R438" i="12"/>
  <c r="F3207" i="12"/>
  <c r="R3207" i="12"/>
  <c r="F2426" i="12"/>
  <c r="Q1095" i="12"/>
  <c r="R4305" i="12"/>
  <c r="F4231" i="12"/>
  <c r="Q3800" i="12"/>
  <c r="F3496" i="12"/>
  <c r="Q2363" i="12"/>
  <c r="E1664" i="12"/>
  <c r="F3633" i="12"/>
  <c r="Q2401" i="12"/>
  <c r="E1692" i="12"/>
  <c r="G1434" i="12"/>
  <c r="E728" i="12"/>
  <c r="F4143" i="12"/>
  <c r="Q3403" i="12"/>
  <c r="E2371" i="12"/>
  <c r="G2151" i="12"/>
  <c r="E1294" i="12"/>
  <c r="G285" i="12"/>
  <c r="Q4134" i="12"/>
  <c r="E3725" i="12"/>
  <c r="G3661" i="12"/>
  <c r="E2898" i="12"/>
  <c r="G1412" i="12"/>
  <c r="R981" i="12"/>
  <c r="E4860" i="12"/>
  <c r="G4251" i="12"/>
  <c r="E3813" i="12"/>
  <c r="G2283" i="12"/>
  <c r="R1397" i="12"/>
  <c r="F452" i="12"/>
  <c r="Q292" i="12"/>
  <c r="E250" i="12"/>
  <c r="F1195" i="12"/>
  <c r="G4722" i="12"/>
  <c r="R3386" i="12"/>
  <c r="F3443" i="12"/>
  <c r="E293" i="12"/>
  <c r="F4126" i="12"/>
  <c r="Q2281" i="12"/>
  <c r="E1445" i="12"/>
  <c r="G867" i="12"/>
  <c r="R1664" i="12"/>
  <c r="F3402" i="12"/>
  <c r="R3402" i="12"/>
  <c r="F3403" i="12"/>
  <c r="Q1418" i="12"/>
  <c r="E377" i="12"/>
  <c r="G277" i="12"/>
  <c r="E395" i="12"/>
  <c r="F4134" i="12"/>
  <c r="Q3386" i="12"/>
  <c r="E717" i="12"/>
  <c r="F4138" i="12"/>
  <c r="Q3395" i="12"/>
  <c r="E2362" i="12"/>
  <c r="G2011" i="12"/>
  <c r="E1278" i="12"/>
  <c r="F4861" i="12"/>
  <c r="Q4128" i="12"/>
  <c r="E3719" i="12"/>
  <c r="G3507" i="12"/>
  <c r="E1624" i="12"/>
  <c r="G1072" i="12"/>
  <c r="Q4722" i="12"/>
  <c r="E3800" i="12"/>
  <c r="G3777" i="12"/>
  <c r="E3633" i="12"/>
  <c r="G2281" i="12"/>
  <c r="R1353" i="12"/>
  <c r="F447" i="12"/>
  <c r="Q284" i="12"/>
  <c r="E4143" i="12"/>
  <c r="G3358" i="12"/>
  <c r="R2012" i="12"/>
  <c r="F1755" i="12"/>
  <c r="Q1434" i="12"/>
  <c r="E2172" i="12"/>
  <c r="Q2172" i="12"/>
  <c r="E3865" i="12"/>
  <c r="G2363" i="12"/>
  <c r="R1401" i="12"/>
  <c r="F727" i="12"/>
  <c r="Q369" i="12"/>
  <c r="E256" i="12"/>
  <c r="Q256" i="12"/>
  <c r="E4009" i="12"/>
  <c r="G2426" i="12"/>
  <c r="R1418" i="12"/>
  <c r="F867" i="12"/>
  <c r="Q438" i="12"/>
  <c r="G3725" i="12"/>
  <c r="F3687" i="12"/>
  <c r="E4359" i="12"/>
  <c r="G3201" i="12"/>
  <c r="R3245" i="12"/>
  <c r="G3756" i="12"/>
  <c r="G4687" i="12"/>
  <c r="F3864" i="12"/>
  <c r="F3201" i="12"/>
  <c r="R3353" i="12"/>
  <c r="E4755" i="12"/>
  <c r="G605" i="12"/>
  <c r="F1435" i="12"/>
  <c r="Q285" i="12"/>
  <c r="R4086" i="12"/>
  <c r="F3750" i="12"/>
  <c r="E1091" i="12"/>
  <c r="F4282" i="12"/>
  <c r="Q3353" i="12"/>
  <c r="E2151" i="12"/>
  <c r="G1897" i="12"/>
  <c r="R2354" i="12"/>
  <c r="G866" i="12"/>
  <c r="E392" i="12"/>
  <c r="F4128" i="12"/>
  <c r="Q2283" i="12"/>
  <c r="E1470" i="12"/>
  <c r="G1352" i="12"/>
  <c r="E1195" i="12"/>
  <c r="F4722" i="12"/>
  <c r="Q4086" i="12"/>
  <c r="E1234" i="12"/>
  <c r="F4853" i="12"/>
  <c r="Q4126" i="12"/>
  <c r="E3704" i="12"/>
  <c r="G3502" i="12"/>
  <c r="E1620" i="12"/>
  <c r="G998" i="12"/>
  <c r="Q4305" i="12"/>
  <c r="E3795" i="12"/>
  <c r="G3771" i="12"/>
  <c r="E2852" i="12"/>
  <c r="G1401" i="12"/>
  <c r="R972" i="12"/>
  <c r="E4269" i="12"/>
  <c r="G4246" i="12"/>
  <c r="E4138" i="12"/>
  <c r="G3353" i="12"/>
  <c r="R1944" i="12"/>
  <c r="F1743" i="12"/>
  <c r="Q1427" i="12"/>
  <c r="E4861" i="12"/>
  <c r="G4081" i="12"/>
  <c r="R3049" i="12"/>
  <c r="F2952" i="12"/>
  <c r="Q2011" i="12"/>
  <c r="E3173" i="12"/>
  <c r="Q3173" i="12"/>
  <c r="E4146" i="12"/>
  <c r="G3386" i="12"/>
  <c r="R2279" i="12"/>
  <c r="F1767" i="12"/>
  <c r="Q1445" i="12"/>
  <c r="E2186" i="12"/>
  <c r="Q2186" i="12"/>
  <c r="E4162" i="12"/>
  <c r="G3403" i="12"/>
  <c r="R2283" i="12"/>
  <c r="F1897" i="12"/>
  <c r="Q1664" i="12"/>
  <c r="Q2206" i="12"/>
  <c r="G1914" i="12"/>
  <c r="F3195" i="12"/>
  <c r="Q1934" i="12"/>
  <c r="G2952" i="12"/>
  <c r="Q2960" i="12"/>
  <c r="R1934" i="12"/>
  <c r="G3800" i="12"/>
  <c r="F4687" i="12"/>
  <c r="E4251" i="12"/>
  <c r="F2191" i="12"/>
  <c r="F2363" i="12"/>
  <c r="Q1072" i="12"/>
  <c r="R4276" i="12"/>
  <c r="F4154" i="12"/>
  <c r="E1412" i="12"/>
  <c r="G823" i="12"/>
  <c r="Q4018" i="12"/>
  <c r="E3507" i="12"/>
  <c r="G3048" i="12"/>
  <c r="R3688" i="12"/>
  <c r="G2648" i="12"/>
  <c r="E1095" i="12"/>
  <c r="F4305" i="12"/>
  <c r="Q3358" i="12"/>
  <c r="E2206" i="12"/>
  <c r="G1915" i="12"/>
  <c r="E1435" i="12"/>
  <c r="G972" i="12"/>
  <c r="Q4276" i="12"/>
  <c r="E1475" i="12"/>
  <c r="G981" i="12"/>
  <c r="Q4282" i="12"/>
  <c r="E3789" i="12"/>
  <c r="G3762" i="12"/>
  <c r="E2426" i="12"/>
  <c r="G1397" i="12"/>
  <c r="R868" i="12"/>
  <c r="E4263" i="12"/>
  <c r="G4238" i="12"/>
  <c r="E3496" i="12"/>
  <c r="G2279" i="12"/>
  <c r="R1341" i="12"/>
  <c r="F442" i="12"/>
  <c r="Q277" i="12"/>
  <c r="E4853" i="12"/>
  <c r="G4018" i="12"/>
  <c r="R2961" i="12"/>
  <c r="F2371" i="12"/>
  <c r="Q1943" i="12"/>
  <c r="F998" i="12"/>
  <c r="G4264" i="12"/>
  <c r="R4009" i="12"/>
  <c r="F3725" i="12"/>
  <c r="Q3502" i="12"/>
  <c r="E3252" i="12"/>
  <c r="Q3252" i="12"/>
  <c r="F285" i="12"/>
  <c r="G4086" i="12"/>
  <c r="R3271" i="12"/>
  <c r="F2960" i="12"/>
  <c r="Q2151" i="12"/>
  <c r="E3182" i="12"/>
  <c r="Q3182" i="12"/>
  <c r="F392" i="12"/>
  <c r="G4128" i="12"/>
  <c r="R3358" i="12"/>
  <c r="F3048" i="12"/>
  <c r="Q2354" i="12"/>
  <c r="R188" i="12"/>
  <c r="G3189" i="12"/>
  <c r="F4359" i="12"/>
  <c r="Q4687" i="12"/>
  <c r="E3161" i="12"/>
  <c r="R292" i="12"/>
  <c r="R237" i="12"/>
  <c r="Q3661" i="12"/>
  <c r="G1934" i="12"/>
  <c r="F4238" i="12"/>
  <c r="F3213" i="12"/>
  <c r="F1663" i="12"/>
  <c r="R3795" i="12"/>
  <c r="Q3219" i="12"/>
  <c r="E3225" i="12"/>
  <c r="G1925" i="12"/>
  <c r="F249" i="12"/>
  <c r="Q2627" i="12"/>
  <c r="F734" i="12"/>
  <c r="F3232" i="12"/>
  <c r="Q1944" i="12"/>
  <c r="E3239" i="12"/>
  <c r="Q4246" i="12"/>
  <c r="G3099" i="12"/>
  <c r="F2151" i="12"/>
  <c r="F3155" i="12"/>
  <c r="E1913" i="12"/>
  <c r="G3167" i="12"/>
  <c r="Q4860" i="12"/>
  <c r="Q1470" i="12"/>
  <c r="Q1293" i="12"/>
  <c r="Q4255" i="12"/>
  <c r="G3245" i="12"/>
  <c r="G1755" i="12"/>
  <c r="R3719" i="12"/>
  <c r="Q3232" i="12"/>
  <c r="R727" i="12"/>
  <c r="R3225" i="12"/>
  <c r="E3385" i="12"/>
  <c r="G244" i="12"/>
  <c r="G3219" i="12"/>
  <c r="G2401" i="12"/>
  <c r="F1934" i="12"/>
  <c r="R3239" i="12"/>
  <c r="F3738" i="12"/>
  <c r="G1620" i="12"/>
  <c r="G4263" i="12"/>
  <c r="E2942" i="12"/>
  <c r="R4006" i="12"/>
  <c r="E3403" i="12"/>
  <c r="G868" i="12"/>
  <c r="F3386" i="12"/>
  <c r="E1661" i="12"/>
  <c r="E3103" i="12"/>
  <c r="E3686" i="12"/>
  <c r="G1292" i="12"/>
  <c r="G40" i="12"/>
  <c r="G46" i="12"/>
  <c r="F1933" i="12"/>
  <c r="F391" i="12"/>
  <c r="R1933" i="12"/>
  <c r="E725" i="12"/>
  <c r="R83" i="12"/>
  <c r="F255" i="12"/>
  <c r="Q593" i="12"/>
  <c r="E3401" i="12"/>
  <c r="G2625" i="12"/>
  <c r="F216" i="12"/>
  <c r="Q1933" i="12"/>
  <c r="G3365" i="12"/>
  <c r="Q89" i="12"/>
  <c r="Q2197" i="12"/>
  <c r="E593" i="12"/>
  <c r="E4686" i="12"/>
  <c r="E3365" i="12"/>
  <c r="F89" i="12"/>
  <c r="F2197" i="12"/>
  <c r="Q595" i="12"/>
  <c r="E97" i="12"/>
  <c r="Q46" i="12"/>
  <c r="R255" i="12"/>
  <c r="E40" i="12"/>
  <c r="Q255" i="12"/>
  <c r="Q3462" i="12"/>
  <c r="Q40" i="12"/>
  <c r="Q865" i="12"/>
  <c r="G76" i="12"/>
  <c r="R3270" i="12"/>
  <c r="F3462" i="12"/>
  <c r="E3837" i="12"/>
  <c r="E4685" i="12"/>
  <c r="R89" i="12"/>
  <c r="R391" i="12"/>
  <c r="E865" i="12"/>
  <c r="F83" i="12"/>
  <c r="F3270" i="12"/>
  <c r="Q3837" i="12"/>
  <c r="Q3336" i="12"/>
  <c r="Q583" i="12"/>
  <c r="R80" i="12"/>
  <c r="R1753" i="12"/>
  <c r="F3837" i="12"/>
  <c r="R3108" i="12"/>
  <c r="F40" i="12"/>
  <c r="G725" i="12"/>
  <c r="Q93" i="12"/>
  <c r="F3030" i="12"/>
  <c r="G603" i="12"/>
  <c r="F2626" i="12"/>
  <c r="F584" i="12"/>
  <c r="E1650" i="12"/>
  <c r="G1662" i="12"/>
  <c r="E603" i="12"/>
  <c r="F3393" i="12"/>
  <c r="Q3365" i="12"/>
  <c r="G83" i="12"/>
  <c r="R1650" i="12"/>
  <c r="Q2695" i="12"/>
  <c r="R220" i="12"/>
  <c r="R3686" i="12"/>
  <c r="G1291" i="12"/>
  <c r="G3366" i="12"/>
  <c r="F2695" i="12"/>
  <c r="G220" i="12"/>
  <c r="G3686" i="12"/>
  <c r="E1291" i="12"/>
  <c r="R1662" i="12"/>
  <c r="R4753" i="12"/>
  <c r="G1753" i="12"/>
  <c r="E76" i="12"/>
  <c r="Q3030" i="12"/>
  <c r="Q604" i="12"/>
  <c r="F3366" i="12"/>
  <c r="G86" i="12"/>
  <c r="Q584" i="12"/>
  <c r="R76" i="12"/>
  <c r="G3108" i="12"/>
  <c r="F46" i="12"/>
  <c r="E2626" i="12"/>
  <c r="G4358" i="12"/>
  <c r="F3384" i="12"/>
  <c r="Q2625" i="12"/>
  <c r="G216" i="12"/>
  <c r="G4986" i="12"/>
  <c r="R2695" i="12"/>
  <c r="Q3342" i="12"/>
  <c r="R4685" i="12"/>
  <c r="R3401" i="12"/>
  <c r="E3332" i="12"/>
  <c r="E2625" i="12"/>
  <c r="F43" i="12"/>
  <c r="F1753" i="12"/>
  <c r="G3401" i="12"/>
  <c r="Q3393" i="12"/>
  <c r="Q2626" i="12"/>
  <c r="R40" i="12"/>
  <c r="E3366" i="12"/>
  <c r="Q1292" i="12"/>
  <c r="R43" i="12"/>
  <c r="F865" i="12"/>
  <c r="G3342" i="12"/>
  <c r="R584" i="12"/>
  <c r="E80" i="12"/>
  <c r="F2647" i="12"/>
  <c r="G1650" i="12"/>
  <c r="E1933" i="12"/>
  <c r="R216" i="12"/>
  <c r="R3036" i="12"/>
  <c r="E391" i="12"/>
  <c r="G2626" i="12"/>
  <c r="F4685" i="12"/>
  <c r="E93" i="12"/>
  <c r="G3336" i="12"/>
  <c r="G4753" i="12"/>
  <c r="F3332" i="12"/>
  <c r="F3036" i="12"/>
  <c r="G4666" i="12"/>
  <c r="Q1661" i="12"/>
  <c r="Q4686" i="12"/>
  <c r="R97" i="12"/>
  <c r="R3029" i="12"/>
  <c r="E4666" i="12"/>
  <c r="F1661" i="12"/>
  <c r="F4686" i="12"/>
  <c r="G97" i="12"/>
  <c r="Q725" i="12"/>
  <c r="E3342" i="12"/>
  <c r="G2647" i="12"/>
  <c r="Q1650" i="12"/>
  <c r="R4358" i="12"/>
  <c r="E3336" i="12"/>
  <c r="Q4685" i="12"/>
  <c r="G93" i="12"/>
  <c r="G255" i="12"/>
  <c r="R593" i="12"/>
  <c r="R86" i="12"/>
  <c r="R3365" i="12"/>
  <c r="Q83" i="12"/>
  <c r="Q3108" i="12"/>
  <c r="E4358" i="12"/>
  <c r="R1661" i="12"/>
  <c r="R2197" i="12"/>
  <c r="F593" i="12"/>
  <c r="F583" i="12"/>
  <c r="F3365" i="12"/>
  <c r="G89" i="12"/>
  <c r="G2197" i="12"/>
  <c r="R595" i="12"/>
  <c r="G4754" i="12"/>
  <c r="R3366" i="12"/>
  <c r="E89" i="12"/>
  <c r="F86" i="12"/>
  <c r="Q3332" i="12"/>
  <c r="G3103" i="12"/>
  <c r="E4754" i="12"/>
  <c r="F3336" i="12"/>
  <c r="G391" i="12"/>
  <c r="Q3384" i="12"/>
  <c r="F725" i="12"/>
  <c r="E86" i="12"/>
  <c r="E3030" i="12"/>
  <c r="G3462" i="12"/>
  <c r="R3030" i="12"/>
  <c r="G865" i="12"/>
  <c r="F76" i="12"/>
  <c r="G3036" i="12"/>
  <c r="Q4666" i="12"/>
  <c r="E2197" i="12"/>
  <c r="G3270" i="12"/>
  <c r="R3837" i="12"/>
  <c r="E604" i="12"/>
  <c r="R583" i="12"/>
  <c r="E83" i="12"/>
  <c r="E3270" i="12"/>
  <c r="G3837" i="12"/>
  <c r="G80" i="12"/>
  <c r="G583" i="12"/>
  <c r="Q80" i="12"/>
  <c r="F4753" i="12"/>
  <c r="Q391" i="12"/>
  <c r="R3384" i="12"/>
  <c r="E4986" i="12"/>
  <c r="Q1753" i="12"/>
  <c r="R865" i="12"/>
  <c r="Q76" i="12"/>
  <c r="Q1662" i="12"/>
  <c r="F603" i="12"/>
  <c r="F595" i="12"/>
  <c r="E584" i="12"/>
  <c r="R3342" i="12"/>
  <c r="E255" i="12"/>
  <c r="G593" i="12"/>
  <c r="R2647" i="12"/>
  <c r="E1662" i="12"/>
  <c r="Q1291" i="12"/>
  <c r="E583" i="12"/>
  <c r="G2695" i="12"/>
  <c r="Q220" i="12"/>
  <c r="Q3686" i="12"/>
  <c r="F1291" i="12"/>
  <c r="F4754" i="12"/>
  <c r="E2695" i="12"/>
  <c r="F220" i="12"/>
  <c r="R4754" i="12"/>
  <c r="F4986" i="12"/>
  <c r="G3029" i="12"/>
  <c r="R3462" i="12"/>
  <c r="G595" i="12"/>
  <c r="G584" i="12"/>
  <c r="F1650" i="12"/>
  <c r="F3108" i="12"/>
  <c r="E46" i="12"/>
  <c r="E3029" i="12"/>
  <c r="Q4753" i="12"/>
  <c r="G3332" i="12"/>
  <c r="Q3270" i="12"/>
  <c r="E3462" i="12"/>
  <c r="Q4986" i="12"/>
  <c r="Q3103" i="12"/>
  <c r="R604" i="12"/>
  <c r="Q86" i="12"/>
  <c r="E4753" i="12"/>
  <c r="F3342" i="12"/>
  <c r="F3103" i="12"/>
  <c r="G604" i="12"/>
  <c r="F80" i="12"/>
  <c r="Q4754" i="12"/>
  <c r="R3336" i="12"/>
  <c r="R93" i="12"/>
  <c r="F604" i="12"/>
  <c r="Q3366" i="12"/>
  <c r="E595" i="12"/>
  <c r="R1292" i="12"/>
  <c r="Q603" i="12"/>
  <c r="Q2647" i="12"/>
  <c r="E2647" i="12"/>
  <c r="R3332" i="12"/>
  <c r="R2625" i="12"/>
  <c r="Q216" i="12"/>
  <c r="G3030" i="12"/>
  <c r="F4358" i="12"/>
  <c r="E3384" i="12"/>
  <c r="F1662" i="12"/>
  <c r="R1291" i="12"/>
  <c r="E220" i="12"/>
  <c r="F2625" i="12"/>
  <c r="G43" i="12"/>
  <c r="E1753" i="12"/>
  <c r="Q3401" i="12"/>
  <c r="R3393" i="12"/>
  <c r="R2626" i="12"/>
  <c r="E43" i="12"/>
  <c r="G1933" i="12"/>
  <c r="F3401" i="12"/>
  <c r="G3393" i="12"/>
  <c r="E1292" i="12"/>
  <c r="E3108" i="12"/>
  <c r="R46" i="12"/>
  <c r="F97" i="12"/>
  <c r="R603" i="12"/>
  <c r="R725" i="12"/>
  <c r="F1292" i="12"/>
  <c r="E3393" i="12"/>
  <c r="Q4358" i="12"/>
  <c r="G3384" i="12"/>
  <c r="G4685" i="12"/>
  <c r="F93" i="12"/>
  <c r="Q3036" i="12"/>
  <c r="R4666" i="12"/>
  <c r="F3686" i="12"/>
  <c r="R3103" i="12"/>
  <c r="Q43" i="12"/>
  <c r="F3029" i="12"/>
  <c r="R4686" i="12"/>
  <c r="E216" i="12"/>
  <c r="E3036" i="12"/>
  <c r="F4666" i="12"/>
  <c r="G1661" i="12"/>
  <c r="G4686" i="12"/>
  <c r="Q97" i="12"/>
  <c r="Q3029" i="12"/>
  <c r="R4986" i="12"/>
  <c r="Q4507" i="12"/>
  <c r="Q1449" i="12"/>
  <c r="G2676" i="12"/>
  <c r="G3105" i="12"/>
  <c r="E1216" i="12"/>
  <c r="Q589" i="12"/>
  <c r="G3141" i="12"/>
  <c r="G4730" i="12"/>
  <c r="G4834" i="12"/>
  <c r="Q4559" i="12"/>
  <c r="E4559" i="12"/>
  <c r="E3634" i="12"/>
  <c r="Q4299" i="12"/>
  <c r="F3910" i="12"/>
  <c r="E4556" i="12"/>
  <c r="E1032" i="12"/>
  <c r="E834" i="12"/>
  <c r="Q2676" i="12"/>
  <c r="Q3105" i="12"/>
  <c r="Q827" i="12"/>
  <c r="F3555" i="12"/>
  <c r="E2676" i="12"/>
  <c r="Q4730" i="12"/>
  <c r="Q4834" i="12"/>
  <c r="Q4403" i="12"/>
  <c r="R1449" i="12"/>
  <c r="F4559" i="12"/>
  <c r="F3634" i="12"/>
  <c r="F1216" i="12"/>
  <c r="R589" i="12"/>
  <c r="Q3141" i="12"/>
  <c r="F1032" i="12"/>
  <c r="F834" i="12"/>
  <c r="F59" i="12"/>
  <c r="R2676" i="12"/>
  <c r="R3105" i="12"/>
  <c r="R827" i="12"/>
  <c r="R4299" i="12"/>
  <c r="R3141" i="12"/>
  <c r="F4556" i="12"/>
  <c r="R4834" i="12"/>
  <c r="R4403" i="12"/>
  <c r="R4559" i="12"/>
  <c r="G4559" i="12"/>
  <c r="G3634" i="12"/>
  <c r="G1216" i="12"/>
  <c r="G3555" i="12"/>
  <c r="G4556" i="12"/>
  <c r="R4730" i="12"/>
  <c r="G834" i="12"/>
  <c r="G59" i="12"/>
  <c r="G3910" i="12"/>
  <c r="E3910" i="12"/>
  <c r="E4507" i="12"/>
  <c r="E3126" i="12"/>
  <c r="E1449" i="12"/>
  <c r="E3105" i="12"/>
  <c r="G1032" i="12"/>
  <c r="E4299" i="12"/>
  <c r="E589" i="12"/>
  <c r="E4730" i="12"/>
  <c r="Q3634" i="12"/>
  <c r="Q1216" i="12"/>
  <c r="Q3555" i="12"/>
  <c r="R3634" i="12"/>
  <c r="Q1032" i="12"/>
  <c r="E827" i="12"/>
  <c r="Q59" i="12"/>
  <c r="Q3126" i="12"/>
  <c r="Q1707" i="12"/>
  <c r="F4507" i="12"/>
  <c r="F3126" i="12"/>
  <c r="F1449" i="12"/>
  <c r="Q4556" i="12"/>
  <c r="F827" i="12"/>
  <c r="Q834" i="12"/>
  <c r="F589" i="12"/>
  <c r="E3141" i="12"/>
  <c r="F4834" i="12"/>
  <c r="R1216" i="12"/>
  <c r="R3555" i="12"/>
  <c r="G4507" i="12"/>
  <c r="F3105" i="12"/>
  <c r="R834" i="12"/>
  <c r="F4299" i="12"/>
  <c r="E4834" i="12"/>
  <c r="Q3910" i="12"/>
  <c r="R3126" i="12"/>
  <c r="G3126" i="12"/>
  <c r="G1449" i="12"/>
  <c r="F2676" i="12"/>
  <c r="R1032" i="12"/>
  <c r="G4299" i="12"/>
  <c r="R59" i="12"/>
  <c r="F3141" i="12"/>
  <c r="F4730" i="12"/>
  <c r="G4403" i="12"/>
  <c r="E4403" i="12"/>
  <c r="F4403" i="12"/>
  <c r="R4556" i="12"/>
  <c r="G827" i="12"/>
  <c r="E3555" i="12"/>
  <c r="G589" i="12"/>
  <c r="R3910" i="12"/>
  <c r="R4507" i="12"/>
  <c r="E59" i="12"/>
  <c r="F4859" i="12"/>
  <c r="F2010" i="12"/>
  <c r="R1774" i="12"/>
  <c r="Q1444" i="12"/>
  <c r="Q1847" i="12"/>
  <c r="E1444" i="12"/>
  <c r="F1444" i="12"/>
  <c r="E4859" i="12"/>
  <c r="R2010" i="12"/>
  <c r="Q1994" i="12"/>
  <c r="G1774" i="12"/>
  <c r="F1994" i="12"/>
  <c r="R1444" i="12"/>
  <c r="Q1443" i="12"/>
  <c r="E4752" i="12"/>
  <c r="G2010" i="12"/>
  <c r="G1707" i="12"/>
  <c r="E1707" i="12"/>
  <c r="Q4859" i="12"/>
  <c r="Q2010" i="12"/>
  <c r="Q1774" i="12"/>
  <c r="G1444" i="12"/>
  <c r="G1847" i="12"/>
  <c r="E1847" i="12"/>
  <c r="R1707" i="12"/>
  <c r="F579" i="12"/>
  <c r="E1774" i="12"/>
  <c r="G4752" i="12"/>
  <c r="G1994" i="12"/>
  <c r="E1994" i="12"/>
  <c r="R1847" i="12"/>
  <c r="F1774" i="12"/>
  <c r="G1443" i="12"/>
  <c r="E1443" i="12"/>
  <c r="R1994" i="12"/>
  <c r="F4752" i="12"/>
  <c r="Q4752" i="12"/>
  <c r="G4859" i="12"/>
  <c r="F1707" i="12"/>
  <c r="R1443" i="12"/>
  <c r="E2010" i="12"/>
  <c r="R4752" i="12"/>
  <c r="G579" i="12"/>
  <c r="F1847" i="12"/>
  <c r="R4859" i="12"/>
  <c r="E579" i="12"/>
  <c r="Q579" i="12"/>
  <c r="F1443" i="12"/>
  <c r="R579" i="12"/>
  <c r="R588" i="12"/>
  <c r="E588" i="12"/>
  <c r="G859" i="12"/>
  <c r="E4508" i="12"/>
  <c r="F3140" i="12"/>
  <c r="E4835" i="12"/>
  <c r="F588" i="12"/>
  <c r="E3140" i="12"/>
  <c r="G586" i="12"/>
  <c r="R586" i="12"/>
  <c r="R4508" i="12"/>
  <c r="F982" i="12"/>
  <c r="F4835" i="12"/>
  <c r="F586" i="12"/>
  <c r="R2104" i="12"/>
  <c r="Q586" i="12"/>
  <c r="Q588" i="12"/>
  <c r="F859" i="12"/>
  <c r="Q2104" i="12"/>
  <c r="R982" i="12"/>
  <c r="Q4835" i="12"/>
  <c r="Q859" i="12"/>
  <c r="F4508" i="12"/>
  <c r="E859" i="12"/>
  <c r="F2104" i="12"/>
  <c r="R4835" i="12"/>
  <c r="Q982" i="12"/>
  <c r="R859" i="12"/>
  <c r="G4508" i="12"/>
  <c r="G2104" i="12"/>
  <c r="G982" i="12"/>
  <c r="G4835" i="12"/>
  <c r="E982" i="12"/>
  <c r="G588" i="12"/>
  <c r="Q4508" i="12"/>
  <c r="E2104" i="12"/>
  <c r="E586" i="12"/>
  <c r="Q601" i="12"/>
  <c r="G591" i="12"/>
  <c r="Q590" i="12"/>
  <c r="E591" i="12"/>
  <c r="R592" i="12"/>
  <c r="G592" i="12"/>
  <c r="E600" i="12"/>
  <c r="F591" i="12"/>
  <c r="Q591" i="12"/>
  <c r="F580" i="12"/>
  <c r="Q592" i="12"/>
  <c r="G600" i="12"/>
  <c r="E590" i="12"/>
  <c r="Q580" i="12"/>
  <c r="E592" i="12"/>
  <c r="R580" i="12"/>
  <c r="F601" i="12"/>
  <c r="R590" i="12"/>
  <c r="G601" i="12"/>
  <c r="F592" i="12"/>
  <c r="G590" i="12"/>
  <c r="F600" i="12"/>
  <c r="R591" i="12"/>
  <c r="E580" i="12"/>
  <c r="G580" i="12"/>
  <c r="R601" i="12"/>
  <c r="E601" i="12"/>
  <c r="F590" i="12"/>
  <c r="Q600" i="12"/>
  <c r="R600" i="12"/>
  <c r="E1741" i="12"/>
  <c r="Q437" i="12"/>
  <c r="E3046" i="12"/>
  <c r="Q3263" i="12"/>
  <c r="Q733" i="12"/>
  <c r="F4262" i="12"/>
  <c r="E3749" i="12"/>
  <c r="R3737" i="12"/>
  <c r="Q1350" i="12"/>
  <c r="G4211" i="12"/>
  <c r="F3212" i="12"/>
  <c r="Q178" i="12"/>
  <c r="F582" i="12"/>
  <c r="E3743" i="12"/>
  <c r="E437" i="12"/>
  <c r="F576" i="12"/>
  <c r="R3383" i="12"/>
  <c r="Q446" i="12"/>
  <c r="F4094" i="12"/>
  <c r="E3392" i="12"/>
  <c r="F1910" i="12"/>
  <c r="G2624" i="12"/>
  <c r="R3194" i="12"/>
  <c r="R3360" i="12"/>
  <c r="Q1340" i="12"/>
  <c r="F4230" i="12"/>
  <c r="E3718" i="12"/>
  <c r="E1691" i="12"/>
  <c r="R3685" i="12"/>
  <c r="Q1691" i="12"/>
  <c r="F4852" i="12"/>
  <c r="E3788" i="12"/>
  <c r="F3037" i="12"/>
  <c r="F4202" i="12"/>
  <c r="R3776" i="12"/>
  <c r="Q2361" i="12"/>
  <c r="G291" i="12"/>
  <c r="E4121" i="12"/>
  <c r="G1752" i="12"/>
  <c r="R3188" i="12"/>
  <c r="E3212" i="12"/>
  <c r="Q4167" i="12"/>
  <c r="G3360" i="12"/>
  <c r="F1340" i="12"/>
  <c r="G2694" i="12"/>
  <c r="G3212" i="12"/>
  <c r="Q3383" i="12"/>
  <c r="E4993" i="12"/>
  <c r="G1659" i="12"/>
  <c r="Q3632" i="12"/>
  <c r="Q4751" i="12"/>
  <c r="Q3046" i="12"/>
  <c r="F3238" i="12"/>
  <c r="R2646" i="12"/>
  <c r="Q864" i="12"/>
  <c r="F4281" i="12"/>
  <c r="R4736" i="12"/>
  <c r="Q1942" i="12"/>
  <c r="G724" i="12"/>
  <c r="E4211" i="12"/>
  <c r="G4858" i="12"/>
  <c r="F3761" i="12"/>
  <c r="E821" i="12"/>
  <c r="E1911" i="12"/>
  <c r="F3046" i="12"/>
  <c r="Q3188" i="12"/>
  <c r="R1742" i="12"/>
  <c r="Q271" i="12"/>
  <c r="F4160" i="12"/>
  <c r="Q4237" i="12"/>
  <c r="F1932" i="12"/>
  <c r="E3172" i="12"/>
  <c r="G4736" i="12"/>
  <c r="G1910" i="12"/>
  <c r="Q576" i="12"/>
  <c r="E1350" i="12"/>
  <c r="F3770" i="12"/>
  <c r="E2353" i="12"/>
  <c r="R3200" i="12"/>
  <c r="E4751" i="12"/>
  <c r="Q3231" i="12"/>
  <c r="R2150" i="12"/>
  <c r="Q441" i="12"/>
  <c r="E3383" i="12"/>
  <c r="G576" i="12"/>
  <c r="Q451" i="12"/>
  <c r="F2624" i="12"/>
  <c r="R3047" i="12"/>
  <c r="F4211" i="12"/>
  <c r="E3703" i="12"/>
  <c r="E3442" i="12"/>
  <c r="F733" i="12"/>
  <c r="E1765" i="12"/>
  <c r="R3660" i="12"/>
  <c r="Q1660" i="12"/>
  <c r="F4736" i="12"/>
  <c r="E3782" i="12"/>
  <c r="F4121" i="12"/>
  <c r="G1742" i="12"/>
  <c r="Q575" i="12"/>
  <c r="R4993" i="12"/>
  <c r="Q3799" i="12"/>
  <c r="G2150" i="12"/>
  <c r="F441" i="12"/>
  <c r="F3172" i="12"/>
  <c r="R3761" i="12"/>
  <c r="Q2205" i="12"/>
  <c r="G822" i="12"/>
  <c r="E4237" i="12"/>
  <c r="R576" i="12"/>
  <c r="Q187" i="12"/>
  <c r="F821" i="12"/>
  <c r="F3160" i="12"/>
  <c r="E3761" i="12"/>
  <c r="R1766" i="12"/>
  <c r="Q283" i="12"/>
  <c r="F4171" i="12"/>
  <c r="R4203" i="12"/>
  <c r="G187" i="12"/>
  <c r="E3360" i="12"/>
  <c r="R1765" i="12"/>
  <c r="E3812" i="12"/>
  <c r="R3037" i="12"/>
  <c r="F4203" i="12"/>
  <c r="E3685" i="12"/>
  <c r="F4113" i="12"/>
  <c r="G2784" i="12"/>
  <c r="R4237" i="12"/>
  <c r="Q3724" i="12"/>
  <c r="E4997" i="12"/>
  <c r="R3181" i="12"/>
  <c r="F575" i="12"/>
  <c r="G1911" i="12"/>
  <c r="R3626" i="12"/>
  <c r="G276" i="12"/>
  <c r="E4094" i="12"/>
  <c r="G582" i="12"/>
  <c r="E3200" i="12"/>
  <c r="E3626" i="12"/>
  <c r="R1411" i="12"/>
  <c r="G4997" i="12"/>
  <c r="F3812" i="12"/>
  <c r="R3749" i="12"/>
  <c r="Q822" i="12"/>
  <c r="F4268" i="12"/>
  <c r="E3755" i="12"/>
  <c r="G3749" i="12"/>
  <c r="Q3244" i="12"/>
  <c r="R1942" i="12"/>
  <c r="E3098" i="12"/>
  <c r="R3154" i="12"/>
  <c r="G3188" i="12"/>
  <c r="R441" i="12"/>
  <c r="G4230" i="12"/>
  <c r="F3718" i="12"/>
  <c r="E1752" i="12"/>
  <c r="G3755" i="12"/>
  <c r="G3257" i="12"/>
  <c r="Q582" i="12"/>
  <c r="F3788" i="12"/>
  <c r="R3731" i="12"/>
  <c r="E3244" i="12"/>
  <c r="G3251" i="12"/>
  <c r="F3206" i="12"/>
  <c r="F4751" i="12"/>
  <c r="R291" i="12"/>
  <c r="G3856" i="12"/>
  <c r="F2959" i="12"/>
  <c r="G3238" i="12"/>
  <c r="G3231" i="12"/>
  <c r="R864" i="12"/>
  <c r="G4171" i="12"/>
  <c r="F3626" i="12"/>
  <c r="G3743" i="12"/>
  <c r="G4268" i="12"/>
  <c r="F3755" i="12"/>
  <c r="E2150" i="12"/>
  <c r="E1660" i="12"/>
  <c r="Q1911" i="12"/>
  <c r="R1912" i="12"/>
  <c r="Q376" i="12"/>
  <c r="E3047" i="12"/>
  <c r="F1912" i="12"/>
  <c r="Q3631" i="12"/>
  <c r="R4094" i="12"/>
  <c r="Q3392" i="12"/>
  <c r="G864" i="12"/>
  <c r="G575" i="12"/>
  <c r="E2784" i="12"/>
  <c r="R3244" i="12"/>
  <c r="R2951" i="12"/>
  <c r="E3770" i="12"/>
  <c r="G1766" i="12"/>
  <c r="R3212" i="12"/>
  <c r="G1233" i="12"/>
  <c r="R4852" i="12"/>
  <c r="E2951" i="12"/>
  <c r="R451" i="12"/>
  <c r="F3731" i="12"/>
  <c r="Q276" i="12"/>
  <c r="F4167" i="12"/>
  <c r="G3263" i="12"/>
  <c r="R4171" i="12"/>
  <c r="F1765" i="12"/>
  <c r="F3231" i="12"/>
  <c r="E1233" i="12"/>
  <c r="F3224" i="12"/>
  <c r="Q4997" i="12"/>
  <c r="F3383" i="12"/>
  <c r="E1351" i="12"/>
  <c r="F4153" i="12"/>
  <c r="R3856" i="12"/>
  <c r="R3400" i="12"/>
  <c r="F5001" i="12"/>
  <c r="Q3755" i="12"/>
  <c r="R4281" i="12"/>
  <c r="R3799" i="12"/>
  <c r="R4202" i="12"/>
  <c r="Q4736" i="12"/>
  <c r="G3737" i="12"/>
  <c r="F1896" i="12"/>
  <c r="E368" i="12"/>
  <c r="F3200" i="12"/>
  <c r="G3154" i="12"/>
  <c r="R283" i="12"/>
  <c r="G3812" i="12"/>
  <c r="F2951" i="12"/>
  <c r="E585" i="12"/>
  <c r="G3224" i="12"/>
  <c r="R822" i="12"/>
  <c r="G4167" i="12"/>
  <c r="Q3166" i="12"/>
  <c r="R575" i="12"/>
  <c r="Q3218" i="12"/>
  <c r="R1433" i="12"/>
  <c r="G4262" i="12"/>
  <c r="F3749" i="12"/>
  <c r="E1942" i="12"/>
  <c r="R2624" i="12"/>
  <c r="E4281" i="12"/>
  <c r="R821" i="12"/>
  <c r="R3770" i="12"/>
  <c r="Q2353" i="12"/>
  <c r="G283" i="12"/>
  <c r="E4113" i="12"/>
  <c r="F2784" i="12"/>
  <c r="Q4684" i="12"/>
  <c r="R3166" i="12"/>
  <c r="R1883" i="12"/>
  <c r="Q291" i="12"/>
  <c r="E3632" i="12"/>
  <c r="G585" i="12"/>
  <c r="G451" i="12"/>
  <c r="Q3172" i="12"/>
  <c r="R4211" i="12"/>
  <c r="E1883" i="12"/>
  <c r="R53" i="12"/>
  <c r="G4113" i="12"/>
  <c r="F3400" i="12"/>
  <c r="R1752" i="12"/>
  <c r="G4993" i="12"/>
  <c r="F3799" i="12"/>
  <c r="E2646" i="12"/>
  <c r="Q1426" i="12"/>
  <c r="Q3098" i="12"/>
  <c r="F3632" i="12"/>
  <c r="G4751" i="12"/>
  <c r="R3755" i="12"/>
  <c r="E3194" i="12"/>
  <c r="R582" i="12"/>
  <c r="E3263" i="12"/>
  <c r="G3761" i="12"/>
  <c r="F2205" i="12"/>
  <c r="E446" i="12"/>
  <c r="F864" i="12"/>
  <c r="Q3257" i="12"/>
  <c r="E4357" i="12"/>
  <c r="R1660" i="12"/>
  <c r="G1751" i="12"/>
  <c r="R2361" i="12"/>
  <c r="R368" i="12"/>
  <c r="Q4203" i="12"/>
  <c r="G3442" i="12"/>
  <c r="F1426" i="12"/>
  <c r="F1339" i="12"/>
  <c r="E3238" i="12"/>
  <c r="G1765" i="12"/>
  <c r="F3194" i="12"/>
  <c r="Q4357" i="12"/>
  <c r="G3731" i="12"/>
  <c r="F1883" i="12"/>
  <c r="E291" i="12"/>
  <c r="R3206" i="12"/>
  <c r="G441" i="12"/>
  <c r="F3263" i="12"/>
  <c r="R276" i="12"/>
  <c r="G3799" i="12"/>
  <c r="F2646" i="12"/>
  <c r="E864" i="12"/>
  <c r="E3166" i="12"/>
  <c r="R3631" i="12"/>
  <c r="G3218" i="12"/>
  <c r="R733" i="12"/>
  <c r="G4160" i="12"/>
  <c r="F3098" i="12"/>
  <c r="E3400" i="12"/>
  <c r="R3632" i="12"/>
  <c r="F4357" i="12"/>
  <c r="E3776" i="12"/>
  <c r="G3631" i="12"/>
  <c r="F3631" i="12"/>
  <c r="Q3206" i="12"/>
  <c r="R1417" i="12"/>
  <c r="G5001" i="12"/>
  <c r="F3856" i="12"/>
  <c r="E2959" i="12"/>
  <c r="Q1910" i="12"/>
  <c r="F4254" i="12"/>
  <c r="G3172" i="12"/>
  <c r="E1417" i="12"/>
  <c r="Q4254" i="12"/>
  <c r="G3776" i="12"/>
  <c r="Q1932" i="12"/>
  <c r="R446" i="12"/>
  <c r="G4237" i="12"/>
  <c r="F3724" i="12"/>
  <c r="E1766" i="12"/>
  <c r="R1340" i="12"/>
  <c r="G53" i="12"/>
  <c r="G1924" i="12"/>
  <c r="Q3160" i="12"/>
  <c r="Q4202" i="12"/>
  <c r="Q3154" i="12"/>
  <c r="E2205" i="12"/>
  <c r="F3685" i="12"/>
  <c r="Q585" i="12"/>
  <c r="E3188" i="12"/>
  <c r="Q4113" i="12"/>
  <c r="G3626" i="12"/>
  <c r="R1339" i="12"/>
  <c r="E3863" i="12"/>
  <c r="Q2959" i="12"/>
  <c r="F3218" i="12"/>
  <c r="E1742" i="12"/>
  <c r="R376" i="12"/>
  <c r="F3047" i="12"/>
  <c r="G1690" i="12"/>
  <c r="Q4858" i="12"/>
  <c r="Q1766" i="12"/>
  <c r="Q1765" i="12"/>
  <c r="G2370" i="12"/>
  <c r="F724" i="12"/>
  <c r="F1751" i="12"/>
  <c r="R4262" i="12"/>
  <c r="E3231" i="12"/>
  <c r="G3400" i="12"/>
  <c r="F1417" i="12"/>
  <c r="E1339" i="12"/>
  <c r="G3166" i="12"/>
  <c r="F3188" i="12"/>
  <c r="G3724" i="12"/>
  <c r="F1766" i="12"/>
  <c r="E283" i="12"/>
  <c r="R3392" i="12"/>
  <c r="F3257" i="12"/>
  <c r="R271" i="12"/>
  <c r="G3794" i="12"/>
  <c r="E822" i="12"/>
  <c r="E376" i="12"/>
  <c r="R3257" i="12"/>
  <c r="R2959" i="12"/>
  <c r="E3660" i="12"/>
  <c r="E4202" i="12"/>
  <c r="R3046" i="12"/>
  <c r="G3206" i="12"/>
  <c r="F3737" i="12"/>
  <c r="E1896" i="12"/>
  <c r="Q3181" i="12"/>
  <c r="F3703" i="12"/>
  <c r="E3251" i="12"/>
  <c r="F2361" i="12"/>
  <c r="Q4153" i="12"/>
  <c r="G3660" i="12"/>
  <c r="F4684" i="12"/>
  <c r="Q5001" i="12"/>
  <c r="G4094" i="12"/>
  <c r="F3392" i="12"/>
  <c r="E1411" i="12"/>
  <c r="R3098" i="12"/>
  <c r="Q2624" i="12"/>
  <c r="G4357" i="12"/>
  <c r="R4357" i="12"/>
  <c r="Q3776" i="12"/>
  <c r="G2951" i="12"/>
  <c r="R1751" i="12"/>
  <c r="E3449" i="12"/>
  <c r="G4852" i="12"/>
  <c r="E1932" i="12"/>
  <c r="Q4230" i="12"/>
  <c r="F276" i="12"/>
  <c r="R3218" i="12"/>
  <c r="Q3761" i="12"/>
  <c r="G3863" i="12"/>
  <c r="Q3749" i="12"/>
  <c r="G1691" i="12"/>
  <c r="F187" i="12"/>
  <c r="F1690" i="12"/>
  <c r="R4160" i="12"/>
  <c r="R2694" i="12"/>
  <c r="E3154" i="12"/>
  <c r="Q3863" i="12"/>
  <c r="G2361" i="12"/>
  <c r="E1751" i="12"/>
  <c r="R4268" i="12"/>
  <c r="F3660" i="12"/>
  <c r="E3224" i="12"/>
  <c r="G3392" i="12"/>
  <c r="F1411" i="12"/>
  <c r="R1349" i="12"/>
  <c r="Q4852" i="12"/>
  <c r="Q2694" i="12"/>
  <c r="F3181" i="12"/>
  <c r="Q4281" i="12"/>
  <c r="G3718" i="12"/>
  <c r="F1752" i="12"/>
  <c r="E276" i="12"/>
  <c r="G3244" i="12"/>
  <c r="Q2784" i="12"/>
  <c r="R4684" i="12"/>
  <c r="R1896" i="12"/>
  <c r="Q368" i="12"/>
  <c r="F3863" i="12"/>
  <c r="E3037" i="12"/>
  <c r="Q821" i="12"/>
  <c r="G821" i="12"/>
  <c r="F3244" i="12"/>
  <c r="R178" i="12"/>
  <c r="G4121" i="12"/>
  <c r="F3442" i="12"/>
  <c r="E1426" i="12"/>
  <c r="E3257" i="12"/>
  <c r="F2150" i="12"/>
  <c r="R3812" i="12"/>
  <c r="F1911" i="12"/>
  <c r="F1660" i="12"/>
  <c r="E178" i="12"/>
  <c r="Q3788" i="12"/>
  <c r="G3037" i="12"/>
  <c r="G3770" i="12"/>
  <c r="F2353" i="12"/>
  <c r="E451" i="12"/>
  <c r="R1351" i="12"/>
  <c r="Q3660" i="12"/>
  <c r="G1883" i="12"/>
  <c r="F291" i="12"/>
  <c r="R1690" i="12"/>
  <c r="E441" i="12"/>
  <c r="G1411" i="12"/>
  <c r="R3442" i="12"/>
  <c r="E3856" i="12"/>
  <c r="E3181" i="12"/>
  <c r="Q1417" i="12"/>
  <c r="G1340" i="12"/>
  <c r="Q3238" i="12"/>
  <c r="E4268" i="12"/>
  <c r="R3718" i="12"/>
  <c r="R4254" i="12"/>
  <c r="Q3743" i="12"/>
  <c r="G1660" i="12"/>
  <c r="F178" i="12"/>
  <c r="E1690" i="12"/>
  <c r="R3724" i="12"/>
  <c r="F1433" i="12"/>
  <c r="R5001" i="12"/>
  <c r="Q3856" i="12"/>
  <c r="G2353" i="12"/>
  <c r="F451" i="12"/>
  <c r="R1741" i="12"/>
  <c r="Q2646" i="12"/>
  <c r="E3218" i="12"/>
  <c r="Q4171" i="12"/>
  <c r="G3383" i="12"/>
  <c r="F1351" i="12"/>
  <c r="Q1349" i="12"/>
  <c r="R4167" i="12"/>
  <c r="G4202" i="12"/>
  <c r="R1426" i="12"/>
  <c r="G4254" i="12"/>
  <c r="F3743" i="12"/>
  <c r="E1912" i="12"/>
  <c r="R1233" i="12"/>
  <c r="F3166" i="12"/>
  <c r="Q4262" i="12"/>
  <c r="G3782" i="12"/>
  <c r="F2370" i="12"/>
  <c r="E724" i="12"/>
  <c r="F283" i="12"/>
  <c r="E575" i="12"/>
  <c r="R3238" i="12"/>
  <c r="F1349" i="12"/>
  <c r="Q3703" i="12"/>
  <c r="G1912" i="12"/>
  <c r="G3046" i="12"/>
  <c r="Q4121" i="12"/>
  <c r="G3632" i="12"/>
  <c r="E53" i="12"/>
  <c r="F3794" i="12"/>
  <c r="G4281" i="12"/>
  <c r="F1233" i="12"/>
  <c r="R1350" i="12"/>
  <c r="R1924" i="12"/>
  <c r="R3863" i="12"/>
  <c r="Q3037" i="12"/>
  <c r="G1417" i="12"/>
  <c r="E4736" i="12"/>
  <c r="R4751" i="12"/>
  <c r="Q1339" i="12"/>
  <c r="F3360" i="12"/>
  <c r="Q4993" i="12"/>
  <c r="G3098" i="12"/>
  <c r="Q3626" i="12"/>
  <c r="E2370" i="12"/>
  <c r="R1691" i="12"/>
  <c r="F3776" i="12"/>
  <c r="G3160" i="12"/>
  <c r="G437" i="12"/>
  <c r="E4167" i="12"/>
  <c r="E582" i="12"/>
  <c r="R2205" i="12"/>
  <c r="R4153" i="12"/>
  <c r="Q3449" i="12"/>
  <c r="E4262" i="12"/>
  <c r="F822" i="12"/>
  <c r="E4171" i="12"/>
  <c r="Q3737" i="12"/>
  <c r="F53" i="12"/>
  <c r="R1659" i="12"/>
  <c r="Q53" i="12"/>
  <c r="R3263" i="12"/>
  <c r="R4997" i="12"/>
  <c r="Q3812" i="12"/>
  <c r="G2205" i="12"/>
  <c r="F446" i="12"/>
  <c r="Q1741" i="12"/>
  <c r="R2353" i="12"/>
  <c r="F2694" i="12"/>
  <c r="R724" i="12"/>
  <c r="G4153" i="12"/>
  <c r="F3449" i="12"/>
  <c r="E1433" i="12"/>
  <c r="Q1233" i="12"/>
  <c r="E3206" i="12"/>
  <c r="Q4160" i="12"/>
  <c r="G3685" i="12"/>
  <c r="F1691" i="12"/>
  <c r="E187" i="12"/>
  <c r="R2370" i="12"/>
  <c r="R1932" i="12"/>
  <c r="R3160" i="12"/>
  <c r="F376" i="12"/>
  <c r="F1741" i="12"/>
  <c r="Q3360" i="12"/>
  <c r="G1433" i="12"/>
  <c r="Q3194" i="12"/>
  <c r="Q3782" i="12"/>
  <c r="G2959" i="12"/>
  <c r="E1349" i="12"/>
  <c r="R3231" i="12"/>
  <c r="R585" i="12"/>
  <c r="G1932" i="12"/>
  <c r="R1910" i="12"/>
  <c r="R3743" i="12"/>
  <c r="Q1912" i="12"/>
  <c r="E4203" i="12"/>
  <c r="Q1924" i="12"/>
  <c r="Q1751" i="12"/>
  <c r="Q3770" i="12"/>
  <c r="F585" i="12"/>
  <c r="Q2951" i="12"/>
  <c r="F1350" i="12"/>
  <c r="Q1896" i="12"/>
  <c r="G446" i="12"/>
  <c r="F271" i="12"/>
  <c r="E3160" i="12"/>
  <c r="Q1752" i="12"/>
  <c r="F4993" i="12"/>
  <c r="E3799" i="12"/>
  <c r="E576" i="12"/>
  <c r="E1924" i="12"/>
  <c r="R3788" i="12"/>
  <c r="G376" i="12"/>
  <c r="E4160" i="12"/>
  <c r="E3731" i="12"/>
  <c r="R4121" i="12"/>
  <c r="Q3442" i="12"/>
  <c r="E4254" i="12"/>
  <c r="G1351" i="12"/>
  <c r="G3449" i="12"/>
  <c r="Q3224" i="12"/>
  <c r="Q3731" i="12"/>
  <c r="E5001" i="12"/>
  <c r="Q1659" i="12"/>
  <c r="Q3212" i="12"/>
  <c r="R187" i="12"/>
  <c r="G3788" i="12"/>
  <c r="E733" i="12"/>
  <c r="R3251" i="12"/>
  <c r="R4858" i="12"/>
  <c r="Q3794" i="12"/>
  <c r="G3047" i="12"/>
  <c r="G1349" i="12"/>
  <c r="R437" i="12"/>
  <c r="E1340" i="12"/>
  <c r="G4684" i="12"/>
  <c r="Q3200" i="12"/>
  <c r="E4858" i="12"/>
  <c r="F1659" i="12"/>
  <c r="Q2150" i="12"/>
  <c r="G733" i="12"/>
  <c r="G3194" i="12"/>
  <c r="Q3685" i="12"/>
  <c r="G1896" i="12"/>
  <c r="F368" i="12"/>
  <c r="E436" i="12"/>
  <c r="E4684" i="12"/>
  <c r="R3224" i="12"/>
  <c r="R3449" i="12"/>
  <c r="Q1433" i="12"/>
  <c r="G178" i="12"/>
  <c r="G3181" i="12"/>
  <c r="Q1690" i="12"/>
  <c r="Q724" i="12"/>
  <c r="Q3251" i="12"/>
  <c r="Q1883" i="12"/>
  <c r="G2646" i="12"/>
  <c r="F1942" i="12"/>
  <c r="G1339" i="12"/>
  <c r="R3794" i="12"/>
  <c r="Q1351" i="12"/>
  <c r="F4237" i="12"/>
  <c r="E3724" i="12"/>
  <c r="F1924" i="12"/>
  <c r="R2784" i="12"/>
  <c r="E1910" i="12"/>
  <c r="R3703" i="12"/>
  <c r="Q1742" i="12"/>
  <c r="F4858" i="12"/>
  <c r="E3794" i="12"/>
  <c r="E3737" i="12"/>
  <c r="Q4211" i="12"/>
  <c r="E2361" i="12"/>
  <c r="R3782" i="12"/>
  <c r="Q2370" i="12"/>
  <c r="G368" i="12"/>
  <c r="E4153" i="12"/>
  <c r="F3782" i="12"/>
  <c r="F4997" i="12"/>
  <c r="E2624" i="12"/>
  <c r="R4113" i="12"/>
  <c r="Q3400" i="12"/>
  <c r="G4203" i="12"/>
  <c r="Q1411" i="12"/>
  <c r="R1911" i="12"/>
  <c r="F3251" i="12"/>
  <c r="Q4268" i="12"/>
  <c r="G3703" i="12"/>
  <c r="F1742" i="12"/>
  <c r="E271" i="12"/>
  <c r="R3172" i="12"/>
  <c r="E2694" i="12"/>
  <c r="R4230" i="12"/>
  <c r="Q3718" i="12"/>
  <c r="G1942" i="12"/>
  <c r="F437" i="12"/>
  <c r="G1741" i="12"/>
  <c r="Q4094" i="12"/>
  <c r="G1350" i="12"/>
  <c r="E3631" i="12"/>
  <c r="G3200" i="12"/>
  <c r="E4230" i="12"/>
  <c r="G271" i="12"/>
  <c r="F3154" i="12"/>
  <c r="Q3047" i="12"/>
  <c r="G1426" i="12"/>
  <c r="E4852" i="12"/>
  <c r="E1659" i="12"/>
  <c r="Q4436" i="12"/>
  <c r="F4267" i="12"/>
  <c r="G4159" i="12"/>
  <c r="Q1425" i="12"/>
  <c r="R1338" i="12"/>
  <c r="R3769" i="12"/>
  <c r="Q3441" i="12"/>
  <c r="F3153" i="12"/>
  <c r="R1469" i="12"/>
  <c r="R3748" i="12"/>
  <c r="Q3717" i="12"/>
  <c r="F1338" i="12"/>
  <c r="F4250" i="12"/>
  <c r="R1764" i="12"/>
  <c r="G2352" i="12"/>
  <c r="G3723" i="12"/>
  <c r="E1895" i="12"/>
  <c r="G3187" i="12"/>
  <c r="F1750" i="12"/>
  <c r="E4229" i="12"/>
  <c r="E3501" i="12"/>
  <c r="R863" i="12"/>
  <c r="Q3045" i="12"/>
  <c r="F3769" i="12"/>
  <c r="Q3199" i="12"/>
  <c r="E3760" i="12"/>
  <c r="E4159" i="12"/>
  <c r="G3243" i="12"/>
  <c r="G732" i="12"/>
  <c r="E4267" i="12"/>
  <c r="R1658" i="12"/>
  <c r="R3723" i="12"/>
  <c r="Q290" i="12"/>
  <c r="G275" i="12"/>
  <c r="R3702" i="12"/>
  <c r="G4112" i="12"/>
  <c r="R4229" i="12"/>
  <c r="Q3723" i="12"/>
  <c r="G4152" i="12"/>
  <c r="F3250" i="12"/>
  <c r="Q367" i="12"/>
  <c r="R4253" i="12"/>
  <c r="Q3501" i="12"/>
  <c r="R3862" i="12"/>
  <c r="R3448" i="12"/>
  <c r="F4152" i="12"/>
  <c r="R4250" i="12"/>
  <c r="Q3760" i="12"/>
  <c r="Q3781" i="12"/>
  <c r="G3781" i="12"/>
  <c r="F3506" i="12"/>
  <c r="E3506" i="12"/>
  <c r="F3243" i="12"/>
  <c r="F3742" i="12"/>
  <c r="E2950" i="12"/>
  <c r="E248" i="12"/>
  <c r="E863" i="12"/>
  <c r="Q440" i="12"/>
  <c r="G3211" i="12"/>
  <c r="E4250" i="12"/>
  <c r="E4152" i="12"/>
  <c r="Q3742" i="12"/>
  <c r="R3659" i="12"/>
  <c r="R275" i="12"/>
  <c r="F3748" i="12"/>
  <c r="G1923" i="12"/>
  <c r="E3035" i="12"/>
  <c r="R3798" i="12"/>
  <c r="Q1750" i="12"/>
  <c r="F242" i="12"/>
  <c r="R4267" i="12"/>
  <c r="Q2950" i="12"/>
  <c r="G1338" i="12"/>
  <c r="G4250" i="12"/>
  <c r="E4236" i="12"/>
  <c r="Q436" i="12"/>
  <c r="F4159" i="12"/>
  <c r="Q3035" i="12"/>
  <c r="G3717" i="12"/>
  <c r="G3862" i="12"/>
  <c r="R3223" i="12"/>
  <c r="G4236" i="12"/>
  <c r="R4245" i="12"/>
  <c r="Q445" i="12"/>
  <c r="E3754" i="12"/>
  <c r="Q2184" i="12"/>
  <c r="G3702" i="12"/>
  <c r="F4229" i="12"/>
  <c r="R2189" i="12"/>
  <c r="F186" i="12"/>
  <c r="G1941" i="12"/>
  <c r="Q1689" i="12"/>
  <c r="E3045" i="12"/>
  <c r="F2189" i="12"/>
  <c r="G3684" i="12"/>
  <c r="Q2149" i="12"/>
  <c r="G3748" i="12"/>
  <c r="F4253" i="12"/>
  <c r="F4436" i="12"/>
  <c r="E3159" i="12"/>
  <c r="Q3237" i="12"/>
  <c r="E236" i="12"/>
  <c r="E3717" i="12"/>
  <c r="E375" i="12"/>
  <c r="F3787" i="12"/>
  <c r="Q3193" i="12"/>
  <c r="R248" i="12"/>
  <c r="F2204" i="12"/>
  <c r="F450" i="12"/>
  <c r="E3171" i="12"/>
  <c r="Q3250" i="12"/>
  <c r="G236" i="12"/>
  <c r="E3730" i="12"/>
  <c r="F3659" i="12"/>
  <c r="F3793" i="12"/>
  <c r="Q3855" i="12"/>
  <c r="Q1764" i="12"/>
  <c r="Q3256" i="12"/>
  <c r="E1882" i="12"/>
  <c r="E282" i="12"/>
  <c r="Q3736" i="12"/>
  <c r="R1882" i="12"/>
  <c r="R282" i="12"/>
  <c r="F3180" i="12"/>
  <c r="R3256" i="12"/>
  <c r="E52" i="12"/>
  <c r="E290" i="12"/>
  <c r="F1469" i="12"/>
  <c r="F3862" i="12"/>
  <c r="Q3217" i="12"/>
  <c r="F248" i="12"/>
  <c r="E1740" i="12"/>
  <c r="F2149" i="12"/>
  <c r="G2950" i="12"/>
  <c r="Q3223" i="12"/>
  <c r="Q1923" i="12"/>
  <c r="E2369" i="12"/>
  <c r="F3781" i="12"/>
  <c r="G1432" i="12"/>
  <c r="Q270" i="12"/>
  <c r="G3798" i="12"/>
  <c r="R1740" i="12"/>
  <c r="G3501" i="12"/>
  <c r="Q1909" i="12"/>
  <c r="F1909" i="12"/>
  <c r="G450" i="12"/>
  <c r="Q1348" i="12"/>
  <c r="R2352" i="12"/>
  <c r="R3045" i="12"/>
  <c r="Q3787" i="12"/>
  <c r="Q4159" i="12"/>
  <c r="F2958" i="12"/>
  <c r="Q4236" i="12"/>
  <c r="E3211" i="12"/>
  <c r="R3180" i="12"/>
  <c r="G242" i="12"/>
  <c r="E723" i="12"/>
  <c r="E3165" i="12"/>
  <c r="Q3243" i="12"/>
  <c r="E4112" i="12"/>
  <c r="F367" i="12"/>
  <c r="F3448" i="12"/>
  <c r="E3223" i="12"/>
  <c r="R3193" i="12"/>
  <c r="Q242" i="12"/>
  <c r="E3769" i="12"/>
  <c r="F1689" i="12"/>
  <c r="F440" i="12"/>
  <c r="G3045" i="12"/>
  <c r="E3180" i="12"/>
  <c r="R3199" i="12"/>
  <c r="E1941" i="12"/>
  <c r="G863" i="12"/>
  <c r="Q3775" i="12"/>
  <c r="R1941" i="12"/>
  <c r="F3230" i="12"/>
  <c r="E2170" i="12"/>
  <c r="E186" i="12"/>
  <c r="F1425" i="12"/>
  <c r="E3193" i="12"/>
  <c r="R3159" i="12"/>
  <c r="E1658" i="12"/>
  <c r="E1750" i="12"/>
  <c r="F3702" i="12"/>
  <c r="E3199" i="12"/>
  <c r="R3165" i="12"/>
  <c r="E242" i="12"/>
  <c r="E3748" i="12"/>
  <c r="F1895" i="12"/>
  <c r="G3506" i="12"/>
  <c r="Q4245" i="12"/>
  <c r="Q4261" i="12"/>
  <c r="G177" i="12"/>
  <c r="Q177" i="12"/>
  <c r="G375" i="12"/>
  <c r="Q732" i="12"/>
  <c r="F1348" i="12"/>
  <c r="R3742" i="12"/>
  <c r="R3717" i="12"/>
  <c r="F3351" i="12"/>
  <c r="E3262" i="12"/>
  <c r="R3230" i="12"/>
  <c r="Q248" i="12"/>
  <c r="E3787" i="12"/>
  <c r="F3684" i="12"/>
  <c r="E3217" i="12"/>
  <c r="R3187" i="12"/>
  <c r="E2204" i="12"/>
  <c r="E450" i="12"/>
  <c r="F3165" i="12"/>
  <c r="R3243" i="12"/>
  <c r="E3659" i="12"/>
  <c r="E3793" i="12"/>
  <c r="G3855" i="12"/>
  <c r="G1764" i="12"/>
  <c r="Q3730" i="12"/>
  <c r="E3230" i="12"/>
  <c r="R3250" i="12"/>
  <c r="G3736" i="12"/>
  <c r="Q1882" i="12"/>
  <c r="Q282" i="12"/>
  <c r="G3171" i="12"/>
  <c r="G2184" i="12"/>
  <c r="E1469" i="12"/>
  <c r="E3862" i="12"/>
  <c r="F3501" i="12"/>
  <c r="E3243" i="12"/>
  <c r="R3211" i="12"/>
  <c r="E2149" i="12"/>
  <c r="F2950" i="12"/>
  <c r="E3250" i="12"/>
  <c r="R3217" i="12"/>
  <c r="G248" i="12"/>
  <c r="E3781" i="12"/>
  <c r="F1432" i="12"/>
  <c r="G270" i="12"/>
  <c r="Q2369" i="12"/>
  <c r="G1425" i="12"/>
  <c r="Q1469" i="12"/>
  <c r="R1895" i="12"/>
  <c r="R2958" i="12"/>
  <c r="Q275" i="12"/>
  <c r="R3441" i="12"/>
  <c r="R3781" i="12"/>
  <c r="R732" i="12"/>
  <c r="R2950" i="12"/>
  <c r="R375" i="12"/>
  <c r="G186" i="12"/>
  <c r="Q4267" i="12"/>
  <c r="R1348" i="12"/>
  <c r="Q3448" i="12"/>
  <c r="R3793" i="12"/>
  <c r="G1909" i="12"/>
  <c r="Q186" i="12"/>
  <c r="Q375" i="12"/>
  <c r="R4112" i="12"/>
  <c r="R1689" i="12"/>
  <c r="E3441" i="12"/>
  <c r="G3787" i="12"/>
  <c r="Q3754" i="12"/>
  <c r="R4159" i="12"/>
  <c r="R3351" i="12"/>
  <c r="G52" i="12"/>
  <c r="Q1658" i="12"/>
  <c r="F3205" i="12"/>
  <c r="G3153" i="12"/>
  <c r="E1348" i="12"/>
  <c r="F436" i="12"/>
  <c r="F3159" i="12"/>
  <c r="R3237" i="12"/>
  <c r="E367" i="12"/>
  <c r="E3448" i="12"/>
  <c r="F3798" i="12"/>
  <c r="F3217" i="12"/>
  <c r="Q3153" i="12"/>
  <c r="E1689" i="12"/>
  <c r="E440" i="12"/>
  <c r="F3045" i="12"/>
  <c r="Q3769" i="12"/>
  <c r="F3171" i="12"/>
  <c r="R3153" i="12"/>
  <c r="F863" i="12"/>
  <c r="G3775" i="12"/>
  <c r="Q1941" i="12"/>
  <c r="G3223" i="12"/>
  <c r="Q2189" i="12"/>
  <c r="E1425" i="12"/>
  <c r="E732" i="12"/>
  <c r="F2352" i="12"/>
  <c r="F3187" i="12"/>
  <c r="R3262" i="12"/>
  <c r="E3702" i="12"/>
  <c r="F3256" i="12"/>
  <c r="Q2170" i="12"/>
  <c r="E3684" i="12"/>
  <c r="F445" i="12"/>
  <c r="F3211" i="12"/>
  <c r="R2170" i="12"/>
  <c r="F3723" i="12"/>
  <c r="G3159" i="12"/>
  <c r="E2184" i="12"/>
  <c r="F3855" i="12"/>
  <c r="F1764" i="12"/>
  <c r="G3730" i="12"/>
  <c r="Q3659" i="12"/>
  <c r="Q3793" i="12"/>
  <c r="F3223" i="12"/>
  <c r="F2184" i="12"/>
  <c r="F3736" i="12"/>
  <c r="G1882" i="12"/>
  <c r="G282" i="12"/>
  <c r="G3250" i="12"/>
  <c r="G1908" i="12"/>
  <c r="E445" i="12"/>
  <c r="F3717" i="12"/>
  <c r="G3205" i="12"/>
  <c r="E3723" i="12"/>
  <c r="G2204" i="12"/>
  <c r="G3262" i="12"/>
  <c r="Q1908" i="12"/>
  <c r="E3855" i="12"/>
  <c r="E1764" i="12"/>
  <c r="F3730" i="12"/>
  <c r="G3659" i="12"/>
  <c r="G3793" i="12"/>
  <c r="G3217" i="12"/>
  <c r="F1923" i="12"/>
  <c r="E3736" i="12"/>
  <c r="F1882" i="12"/>
  <c r="F282" i="12"/>
  <c r="R3736" i="12"/>
  <c r="E3187" i="12"/>
  <c r="Q3262" i="12"/>
  <c r="Q236" i="12"/>
  <c r="E275" i="12"/>
  <c r="F52" i="12"/>
  <c r="F290" i="12"/>
  <c r="G3230" i="12"/>
  <c r="E4253" i="12"/>
  <c r="F1740" i="12"/>
  <c r="R4236" i="12"/>
  <c r="Q723" i="12"/>
  <c r="G3742" i="12"/>
  <c r="R2184" i="12"/>
  <c r="R723" i="12"/>
  <c r="R2149" i="12"/>
  <c r="Q3684" i="12"/>
  <c r="F375" i="12"/>
  <c r="G1469" i="12"/>
  <c r="R2360" i="12"/>
  <c r="G4267" i="12"/>
  <c r="F4236" i="12"/>
  <c r="R2204" i="12"/>
  <c r="F3199" i="12"/>
  <c r="G1740" i="12"/>
  <c r="R3855" i="12"/>
  <c r="Q3702" i="12"/>
  <c r="F1908" i="12"/>
  <c r="Q3351" i="12"/>
  <c r="Q3230" i="12"/>
  <c r="G4245" i="12"/>
  <c r="F4245" i="12"/>
  <c r="E4245" i="12"/>
  <c r="G2170" i="12"/>
  <c r="G2149" i="12"/>
  <c r="F1658" i="12"/>
  <c r="F2170" i="12"/>
  <c r="R3205" i="12"/>
  <c r="R242" i="12"/>
  <c r="G440" i="12"/>
  <c r="F4112" i="12"/>
  <c r="G3256" i="12"/>
  <c r="R440" i="12"/>
  <c r="G3441" i="12"/>
  <c r="E177" i="12"/>
  <c r="Q4253" i="12"/>
  <c r="E1908" i="12"/>
  <c r="F275" i="12"/>
  <c r="E3775" i="12"/>
  <c r="F236" i="12"/>
  <c r="R270" i="12"/>
  <c r="R1750" i="12"/>
  <c r="Q2352" i="12"/>
  <c r="G3035" i="12"/>
  <c r="Q3180" i="12"/>
  <c r="R1432" i="12"/>
  <c r="R3506" i="12"/>
  <c r="R52" i="12"/>
  <c r="Q52" i="12"/>
  <c r="F732" i="12"/>
  <c r="R1923" i="12"/>
  <c r="Q2360" i="12"/>
  <c r="G3193" i="12"/>
  <c r="G3760" i="12"/>
  <c r="Q2958" i="12"/>
  <c r="R367" i="12"/>
  <c r="R3171" i="12"/>
  <c r="F3441" i="12"/>
  <c r="R436" i="12"/>
  <c r="E3205" i="12"/>
  <c r="Q1895" i="12"/>
  <c r="G1895" i="12"/>
  <c r="F270" i="12"/>
  <c r="E270" i="12"/>
  <c r="E3153" i="12"/>
  <c r="G1658" i="12"/>
  <c r="E2360" i="12"/>
  <c r="Q3165" i="12"/>
  <c r="Q3211" i="12"/>
  <c r="Q863" i="12"/>
  <c r="R1908" i="12"/>
  <c r="G3769" i="12"/>
  <c r="F3760" i="12"/>
  <c r="F3262" i="12"/>
  <c r="E2189" i="12"/>
  <c r="Q450" i="12"/>
  <c r="R3035" i="12"/>
  <c r="R1425" i="12"/>
  <c r="R3501" i="12"/>
  <c r="Q4152" i="12"/>
  <c r="F177" i="12"/>
  <c r="F3193" i="12"/>
  <c r="R3775" i="12"/>
  <c r="G367" i="12"/>
  <c r="R3730" i="12"/>
  <c r="G436" i="12"/>
  <c r="R3760" i="12"/>
  <c r="Q3798" i="12"/>
  <c r="G3351" i="12"/>
  <c r="F3754" i="12"/>
  <c r="R3787" i="12"/>
  <c r="Q4250" i="12"/>
  <c r="E2958" i="12"/>
  <c r="R4261" i="12"/>
  <c r="Q4112" i="12"/>
  <c r="G4253" i="12"/>
  <c r="E1338" i="12"/>
  <c r="R3684" i="12"/>
  <c r="G1750" i="12"/>
  <c r="E3256" i="12"/>
  <c r="R2369" i="12"/>
  <c r="R1909" i="12"/>
  <c r="G290" i="12"/>
  <c r="Q3506" i="12"/>
  <c r="G2369" i="12"/>
  <c r="F2369" i="12"/>
  <c r="Q3171" i="12"/>
  <c r="G3180" i="12"/>
  <c r="Q3159" i="12"/>
  <c r="F1941" i="12"/>
  <c r="Q3205" i="12"/>
  <c r="G1689" i="12"/>
  <c r="E1923" i="12"/>
  <c r="F723" i="12"/>
  <c r="Q3187" i="12"/>
  <c r="G2958" i="12"/>
  <c r="Q4229" i="12"/>
  <c r="Q1338" i="12"/>
  <c r="Q3748" i="12"/>
  <c r="E1432" i="12"/>
  <c r="R236" i="12"/>
  <c r="G2360" i="12"/>
  <c r="R445" i="12"/>
  <c r="Q2204" i="12"/>
  <c r="R186" i="12"/>
  <c r="R290" i="12"/>
  <c r="G3448" i="12"/>
  <c r="E3351" i="12"/>
  <c r="R3754" i="12"/>
  <c r="G1348" i="12"/>
  <c r="E1909" i="12"/>
  <c r="R4152" i="12"/>
  <c r="R450" i="12"/>
  <c r="Q1740" i="12"/>
  <c r="G445" i="12"/>
  <c r="G4229" i="12"/>
  <c r="R177" i="12"/>
  <c r="G723" i="12"/>
  <c r="Q3862" i="12"/>
  <c r="G3754" i="12"/>
  <c r="Q1432" i="12"/>
  <c r="G4261" i="12"/>
  <c r="F4261" i="12"/>
  <c r="E4261" i="12"/>
  <c r="G3237" i="12"/>
  <c r="F2360" i="12"/>
  <c r="E3742" i="12"/>
  <c r="F3237" i="12"/>
  <c r="E2352" i="12"/>
  <c r="E3237" i="12"/>
  <c r="F3775" i="12"/>
  <c r="G3165" i="12"/>
  <c r="G2189" i="12"/>
  <c r="E3798" i="12"/>
  <c r="F3035" i="12"/>
  <c r="G3199" i="12"/>
  <c r="G3097" i="12"/>
  <c r="Q1442" i="12"/>
  <c r="F577" i="12"/>
  <c r="R2196" i="12"/>
  <c r="R2003" i="12"/>
  <c r="F1442" i="12"/>
  <c r="E2196" i="12"/>
  <c r="G2196" i="12"/>
  <c r="Q2623" i="12"/>
  <c r="Q1605" i="12"/>
  <c r="Q3097" i="12"/>
  <c r="E2498" i="12"/>
  <c r="G2498" i="12"/>
  <c r="R2498" i="12"/>
  <c r="E3097" i="12"/>
  <c r="G1931" i="12"/>
  <c r="R1931" i="12"/>
  <c r="F2623" i="12"/>
  <c r="Q3850" i="12"/>
  <c r="E1931" i="12"/>
  <c r="R1442" i="12"/>
  <c r="F3028" i="12"/>
  <c r="Q3028" i="12"/>
  <c r="G1442" i="12"/>
  <c r="E577" i="12"/>
  <c r="G577" i="12"/>
  <c r="R577" i="12"/>
  <c r="Q2196" i="12"/>
  <c r="F2196" i="12"/>
  <c r="E2003" i="12"/>
  <c r="R3097" i="12"/>
  <c r="G1605" i="12"/>
  <c r="R1605" i="12"/>
  <c r="G2003" i="12"/>
  <c r="F2003" i="12"/>
  <c r="E1605" i="12"/>
  <c r="Q2498" i="12"/>
  <c r="G2623" i="12"/>
  <c r="R2623" i="12"/>
  <c r="F1605" i="12"/>
  <c r="R4989" i="12"/>
  <c r="R4436" i="12"/>
  <c r="F2498" i="12"/>
  <c r="E2623" i="12"/>
  <c r="R3028" i="12"/>
  <c r="F3097" i="12"/>
  <c r="Q2003" i="12"/>
  <c r="Q1931" i="12"/>
  <c r="G3028" i="12"/>
  <c r="E4436" i="12"/>
  <c r="G4436" i="12"/>
  <c r="E1442" i="12"/>
  <c r="F1931" i="12"/>
  <c r="E3028" i="12"/>
  <c r="Q577" i="12"/>
  <c r="R1964" i="12"/>
  <c r="Q1282" i="12"/>
  <c r="R1616" i="12"/>
  <c r="Q1616" i="12"/>
  <c r="R4924" i="12"/>
  <c r="E4216" i="12"/>
  <c r="G3328" i="12"/>
  <c r="Q3989" i="12"/>
  <c r="R5002" i="12"/>
  <c r="R4548" i="12"/>
  <c r="E3852" i="12"/>
  <c r="E830" i="12"/>
  <c r="F737" i="12"/>
  <c r="Q3554" i="12"/>
  <c r="R4412" i="12"/>
  <c r="G2427" i="12"/>
  <c r="Q781" i="12"/>
  <c r="E254" i="12"/>
  <c r="F3583" i="12"/>
  <c r="G3076" i="12"/>
  <c r="F3597" i="12"/>
  <c r="G1453" i="12"/>
  <c r="R58" i="12"/>
  <c r="E4412" i="12"/>
  <c r="R1282" i="12"/>
  <c r="E2092" i="12"/>
  <c r="G3323" i="12"/>
  <c r="F500" i="12"/>
  <c r="G4216" i="12"/>
  <c r="G4424" i="12"/>
  <c r="G2862" i="12"/>
  <c r="Q3139" i="12"/>
  <c r="F3850" i="12"/>
  <c r="F1237" i="12"/>
  <c r="G1966" i="12"/>
  <c r="G3989" i="12"/>
  <c r="Q5002" i="12"/>
  <c r="Q4548" i="12"/>
  <c r="R2374" i="12"/>
  <c r="F1782" i="12"/>
  <c r="G1438" i="12"/>
  <c r="E571" i="12"/>
  <c r="F1390" i="12"/>
  <c r="R841" i="12"/>
  <c r="E573" i="12"/>
  <c r="R833" i="12"/>
  <c r="E2374" i="12"/>
  <c r="G4288" i="12"/>
  <c r="Q1964" i="12"/>
  <c r="G500" i="12"/>
  <c r="Q4216" i="12"/>
  <c r="R2862" i="12"/>
  <c r="E3323" i="12"/>
  <c r="E58" i="12"/>
  <c r="F3328" i="12"/>
  <c r="R1833" i="12"/>
  <c r="E4424" i="12"/>
  <c r="E1237" i="12"/>
  <c r="F1966" i="12"/>
  <c r="F3989" i="12"/>
  <c r="G5002" i="12"/>
  <c r="R3597" i="12"/>
  <c r="E737" i="12"/>
  <c r="Q4910" i="12"/>
  <c r="R2092" i="12"/>
  <c r="R3139" i="12"/>
  <c r="G781" i="12"/>
  <c r="F254" i="12"/>
  <c r="G1015" i="12"/>
  <c r="Q4989" i="12"/>
  <c r="E578" i="12"/>
  <c r="E3597" i="12"/>
  <c r="F1453" i="12"/>
  <c r="F2427" i="12"/>
  <c r="E1946" i="12"/>
  <c r="F3323" i="12"/>
  <c r="F1946" i="12"/>
  <c r="G3077" i="12"/>
  <c r="G58" i="12"/>
  <c r="Q3328" i="12"/>
  <c r="Q830" i="12"/>
  <c r="R737" i="12"/>
  <c r="F3352" i="12"/>
  <c r="G417" i="12"/>
  <c r="Q4632" i="12"/>
  <c r="G3352" i="12"/>
  <c r="Q1833" i="12"/>
  <c r="R573" i="12"/>
  <c r="R3583" i="12"/>
  <c r="E1966" i="12"/>
  <c r="G4548" i="12"/>
  <c r="Q2374" i="12"/>
  <c r="F3412" i="12"/>
  <c r="G549" i="12"/>
  <c r="E1390" i="12"/>
  <c r="E3583" i="12"/>
  <c r="F3076" i="12"/>
  <c r="Q833" i="12"/>
  <c r="R3850" i="12"/>
  <c r="Q58" i="12"/>
  <c r="R3328" i="12"/>
  <c r="F569" i="12"/>
  <c r="E4288" i="12"/>
  <c r="F1964" i="12"/>
  <c r="R578" i="12"/>
  <c r="F1024" i="12"/>
  <c r="G3852" i="12"/>
  <c r="R571" i="12"/>
  <c r="E3816" i="12"/>
  <c r="Q578" i="12"/>
  <c r="E2824" i="12"/>
  <c r="F417" i="12"/>
  <c r="G4632" i="12"/>
  <c r="Q3352" i="12"/>
  <c r="G1833" i="12"/>
  <c r="Q573" i="12"/>
  <c r="E3989" i="12"/>
  <c r="F5002" i="12"/>
  <c r="R1946" i="12"/>
  <c r="E4819" i="12"/>
  <c r="Q4732" i="12"/>
  <c r="Q2092" i="12"/>
  <c r="F4144" i="12"/>
  <c r="G4732" i="12"/>
  <c r="Q841" i="12"/>
  <c r="R4388" i="12"/>
  <c r="F1015" i="12"/>
  <c r="G4989" i="12"/>
  <c r="F4288" i="12"/>
  <c r="G1964" i="12"/>
  <c r="E569" i="12"/>
  <c r="F984" i="12"/>
  <c r="F1282" i="12"/>
  <c r="R417" i="12"/>
  <c r="F3852" i="12"/>
  <c r="F830" i="12"/>
  <c r="Q1438" i="12"/>
  <c r="E4924" i="12"/>
  <c r="F4819" i="12"/>
  <c r="E1833" i="12"/>
  <c r="R569" i="12"/>
  <c r="Q1024" i="12"/>
  <c r="R3852" i="12"/>
  <c r="R3989" i="12"/>
  <c r="E3850" i="12"/>
  <c r="G4726" i="12"/>
  <c r="Q2674" i="12"/>
  <c r="E500" i="12"/>
  <c r="Q571" i="12"/>
  <c r="R1390" i="12"/>
  <c r="R2427" i="12"/>
  <c r="E417" i="12"/>
  <c r="F4632" i="12"/>
  <c r="Q3583" i="12"/>
  <c r="R3076" i="12"/>
  <c r="G3554" i="12"/>
  <c r="Q4412" i="12"/>
  <c r="E3412" i="12"/>
  <c r="F549" i="12"/>
  <c r="E833" i="12"/>
  <c r="E2427" i="12"/>
  <c r="F781" i="12"/>
  <c r="G254" i="12"/>
  <c r="R2851" i="12"/>
  <c r="E3076" i="12"/>
  <c r="F578" i="12"/>
  <c r="R1024" i="12"/>
  <c r="E1453" i="12"/>
  <c r="F58" i="12"/>
  <c r="G1616" i="12"/>
  <c r="E1024" i="12"/>
  <c r="G737" i="12"/>
  <c r="G1782" i="12"/>
  <c r="F573" i="12"/>
  <c r="G984" i="12"/>
  <c r="F833" i="12"/>
  <c r="G3850" i="12"/>
  <c r="G1237" i="12"/>
  <c r="Q1966" i="12"/>
  <c r="E1282" i="12"/>
  <c r="F1616" i="12"/>
  <c r="F2851" i="12"/>
  <c r="F4726" i="12"/>
  <c r="G2674" i="12"/>
  <c r="R4726" i="12"/>
  <c r="G571" i="12"/>
  <c r="Q1390" i="12"/>
  <c r="R3352" i="12"/>
  <c r="F1833" i="12"/>
  <c r="G573" i="12"/>
  <c r="E1782" i="12"/>
  <c r="F1438" i="12"/>
  <c r="Q1946" i="12"/>
  <c r="R3323" i="12"/>
  <c r="Q569" i="12"/>
  <c r="R984" i="12"/>
  <c r="F4732" i="12"/>
  <c r="G841" i="12"/>
  <c r="Q4388" i="12"/>
  <c r="G833" i="12"/>
  <c r="Q1015" i="12"/>
  <c r="G736" i="12"/>
  <c r="R1237" i="12"/>
  <c r="E4989" i="12"/>
  <c r="E3352" i="12"/>
  <c r="E2851" i="12"/>
  <c r="F4424" i="12"/>
  <c r="Q4924" i="12"/>
  <c r="R4819" i="12"/>
  <c r="Q3852" i="12"/>
  <c r="R3412" i="12"/>
  <c r="E1616" i="12"/>
  <c r="Q1237" i="12"/>
  <c r="E4726" i="12"/>
  <c r="F2674" i="12"/>
  <c r="Q2427" i="12"/>
  <c r="R781" i="12"/>
  <c r="E4632" i="12"/>
  <c r="Q3597" i="12"/>
  <c r="R1453" i="12"/>
  <c r="F3554" i="12"/>
  <c r="G4412" i="12"/>
  <c r="R4732" i="12"/>
  <c r="F4910" i="12"/>
  <c r="G2092" i="12"/>
  <c r="E984" i="12"/>
  <c r="R4144" i="12"/>
  <c r="E781" i="12"/>
  <c r="Q254" i="12"/>
  <c r="E1015" i="12"/>
  <c r="F4989" i="12"/>
  <c r="Q4288" i="12"/>
  <c r="G2851" i="12"/>
  <c r="Q4424" i="12"/>
  <c r="G2824" i="12"/>
  <c r="Q417" i="12"/>
  <c r="R4632" i="12"/>
  <c r="F2862" i="12"/>
  <c r="G3139" i="12"/>
  <c r="G4924" i="12"/>
  <c r="Q4819" i="12"/>
  <c r="E1964" i="12"/>
  <c r="Q3412" i="12"/>
  <c r="R549" i="12"/>
  <c r="R830" i="12"/>
  <c r="F571" i="12"/>
  <c r="G1390" i="12"/>
  <c r="G578" i="12"/>
  <c r="F4548" i="12"/>
  <c r="G2374" i="12"/>
  <c r="R4288" i="12"/>
  <c r="E1438" i="12"/>
  <c r="R500" i="12"/>
  <c r="E549" i="12"/>
  <c r="G569" i="12"/>
  <c r="Q984" i="12"/>
  <c r="Q2851" i="12"/>
  <c r="R4424" i="12"/>
  <c r="R2824" i="12"/>
  <c r="E841" i="12"/>
  <c r="F4388" i="12"/>
  <c r="E4144" i="12"/>
  <c r="F3816" i="12"/>
  <c r="R1782" i="12"/>
  <c r="E3328" i="12"/>
  <c r="F2824" i="12"/>
  <c r="E2862" i="12"/>
  <c r="F3139" i="12"/>
  <c r="E4388" i="12"/>
  <c r="F4924" i="12"/>
  <c r="G4819" i="12"/>
  <c r="F4216" i="12"/>
  <c r="R4910" i="12"/>
  <c r="E2674" i="12"/>
  <c r="G1282" i="12"/>
  <c r="R1015" i="12"/>
  <c r="E5002" i="12"/>
  <c r="G3597" i="12"/>
  <c r="Q1453" i="12"/>
  <c r="G4910" i="12"/>
  <c r="G1946" i="12"/>
  <c r="Q3323" i="12"/>
  <c r="E4910" i="12"/>
  <c r="F2092" i="12"/>
  <c r="Q2824" i="12"/>
  <c r="E4732" i="12"/>
  <c r="F841" i="12"/>
  <c r="G4388" i="12"/>
  <c r="G4144" i="12"/>
  <c r="Q3816" i="12"/>
  <c r="Q4726" i="12"/>
  <c r="R2674" i="12"/>
  <c r="Q2862" i="12"/>
  <c r="G830" i="12"/>
  <c r="Q737" i="12"/>
  <c r="Q1782" i="12"/>
  <c r="R1438" i="12"/>
  <c r="R3554" i="12"/>
  <c r="E3139" i="12"/>
  <c r="R1966" i="12"/>
  <c r="G3412" i="12"/>
  <c r="Q549" i="12"/>
  <c r="G3816" i="12"/>
  <c r="G3583" i="12"/>
  <c r="Q3076" i="12"/>
  <c r="E4548" i="12"/>
  <c r="F2374" i="12"/>
  <c r="E3554" i="12"/>
  <c r="F4412" i="12"/>
  <c r="Q500" i="12"/>
  <c r="R4216" i="12"/>
  <c r="G1024" i="12"/>
  <c r="Q4144" i="12"/>
  <c r="R3816" i="12"/>
  <c r="R254" i="12"/>
  <c r="Q3077" i="12"/>
  <c r="F3077" i="12"/>
  <c r="E3077" i="12"/>
  <c r="R1586" i="12"/>
  <c r="Q1586" i="12"/>
  <c r="R736" i="12"/>
  <c r="G1586" i="12"/>
  <c r="Q736" i="12"/>
  <c r="F736" i="12"/>
  <c r="F1586" i="12"/>
  <c r="E736" i="12"/>
  <c r="F4176" i="12"/>
  <c r="F4089" i="12"/>
  <c r="F1967" i="12"/>
  <c r="R3077" i="12"/>
  <c r="E1586" i="12"/>
  <c r="F3327" i="12"/>
  <c r="Q2675" i="12"/>
  <c r="E4089" i="12"/>
  <c r="G3327" i="12"/>
  <c r="E1967" i="12"/>
  <c r="R4089" i="12"/>
  <c r="R3327" i="12"/>
  <c r="G3636" i="12"/>
  <c r="R1967" i="12"/>
  <c r="R4176" i="12"/>
  <c r="Q1967" i="12"/>
  <c r="Q4176" i="12"/>
  <c r="Q4089" i="12"/>
  <c r="Q3327" i="12"/>
  <c r="G1967" i="12"/>
  <c r="G4176" i="12"/>
  <c r="E3327" i="12"/>
  <c r="E2089" i="12"/>
  <c r="G4089" i="12"/>
  <c r="E4176" i="12"/>
  <c r="Q2089" i="12"/>
  <c r="Q780" i="12"/>
  <c r="G2838" i="12"/>
  <c r="F4438" i="12"/>
  <c r="Q499" i="12"/>
  <c r="E1835" i="12"/>
  <c r="Q1389" i="12"/>
  <c r="G3557" i="12"/>
  <c r="G1947" i="12"/>
  <c r="E780" i="12"/>
  <c r="E3557" i="12"/>
  <c r="R780" i="12"/>
  <c r="G2675" i="12"/>
  <c r="F2373" i="12"/>
  <c r="E499" i="12"/>
  <c r="Q829" i="12"/>
  <c r="R4438" i="12"/>
  <c r="G1781" i="12"/>
  <c r="F4733" i="12"/>
  <c r="E4733" i="12"/>
  <c r="Q56" i="12"/>
  <c r="G718" i="12"/>
  <c r="F56" i="12"/>
  <c r="R4733" i="12"/>
  <c r="Q3912" i="12"/>
  <c r="R718" i="12"/>
  <c r="G1389" i="12"/>
  <c r="R1439" i="12"/>
  <c r="Q3636" i="12"/>
  <c r="G3140" i="12"/>
  <c r="F2838" i="12"/>
  <c r="R1947" i="12"/>
  <c r="R1781" i="12"/>
  <c r="Q3557" i="12"/>
  <c r="E56" i="12"/>
  <c r="G3912" i="12"/>
  <c r="F1439" i="12"/>
  <c r="E1439" i="12"/>
  <c r="R1358" i="12"/>
  <c r="Q3140" i="12"/>
  <c r="G780" i="12"/>
  <c r="F2675" i="12"/>
  <c r="R829" i="12"/>
  <c r="Q4733" i="12"/>
  <c r="R56" i="12"/>
  <c r="E718" i="12"/>
  <c r="G2089" i="12"/>
  <c r="F3815" i="12"/>
  <c r="E3815" i="12"/>
  <c r="Q1835" i="12"/>
  <c r="G499" i="12"/>
  <c r="R4217" i="12"/>
  <c r="F718" i="12"/>
  <c r="R3912" i="12"/>
  <c r="R3140" i="12"/>
  <c r="R3815" i="12"/>
  <c r="F3557" i="12"/>
  <c r="F1947" i="12"/>
  <c r="E1947" i="12"/>
  <c r="E1358" i="12"/>
  <c r="G4217" i="12"/>
  <c r="R2838" i="12"/>
  <c r="F3636" i="12"/>
  <c r="R2089" i="12"/>
  <c r="Q1358" i="12"/>
  <c r="Q2838" i="12"/>
  <c r="G4733" i="12"/>
  <c r="R1835" i="12"/>
  <c r="F1781" i="12"/>
  <c r="E1781" i="12"/>
  <c r="G829" i="12"/>
  <c r="G4438" i="12"/>
  <c r="Q4438" i="12"/>
  <c r="R3557" i="12"/>
  <c r="Q1439" i="12"/>
  <c r="E4438" i="12"/>
  <c r="Q4217" i="12"/>
  <c r="F1389" i="12"/>
  <c r="E1389" i="12"/>
  <c r="F1358" i="12"/>
  <c r="G2373" i="12"/>
  <c r="Q718" i="12"/>
  <c r="F780" i="12"/>
  <c r="R2373" i="12"/>
  <c r="Q3815" i="12"/>
  <c r="E2838" i="12"/>
  <c r="G1358" i="12"/>
  <c r="E4217" i="12"/>
  <c r="F829" i="12"/>
  <c r="E829" i="12"/>
  <c r="F1835" i="12"/>
  <c r="G56" i="12"/>
  <c r="F499" i="12"/>
  <c r="R499" i="12"/>
  <c r="R3636" i="12"/>
  <c r="Q1947" i="12"/>
  <c r="E3636" i="12"/>
  <c r="G1439" i="12"/>
  <c r="E2373" i="12"/>
  <c r="F3912" i="12"/>
  <c r="E3912" i="12"/>
  <c r="G1835" i="12"/>
  <c r="F4217" i="12"/>
  <c r="R2675" i="12"/>
  <c r="Q2373" i="12"/>
  <c r="Q1781" i="12"/>
  <c r="R1389" i="12"/>
  <c r="G3815" i="12"/>
  <c r="E2675" i="12"/>
  <c r="F2089" i="12"/>
  <c r="R840" i="12"/>
  <c r="E574" i="12"/>
  <c r="R1448" i="12"/>
  <c r="F505" i="12"/>
  <c r="G3486" i="12"/>
  <c r="E558" i="12"/>
  <c r="R1235" i="12"/>
  <c r="R2823" i="12"/>
  <c r="F4911" i="12"/>
  <c r="G498" i="12"/>
  <c r="F3486" i="12"/>
  <c r="R3489" i="12"/>
  <c r="R1012" i="12"/>
  <c r="E1235" i="12"/>
  <c r="Q4435" i="12"/>
  <c r="Q467" i="12"/>
  <c r="Q574" i="12"/>
  <c r="E505" i="12"/>
  <c r="E1332" i="12"/>
  <c r="G567" i="12"/>
  <c r="G4188" i="12"/>
  <c r="G562" i="12"/>
  <c r="F562" i="12"/>
  <c r="G570" i="12"/>
  <c r="G294" i="12"/>
  <c r="Q4911" i="12"/>
  <c r="Q3486" i="12"/>
  <c r="Q4731" i="12"/>
  <c r="E3490" i="12"/>
  <c r="R462" i="12"/>
  <c r="E1890" i="12"/>
  <c r="Q2850" i="12"/>
  <c r="Q3489" i="12"/>
  <c r="Q1012" i="12"/>
  <c r="F4435" i="12"/>
  <c r="G1012" i="12"/>
  <c r="E1615" i="12"/>
  <c r="R4188" i="12"/>
  <c r="R562" i="12"/>
  <c r="Q1392" i="12"/>
  <c r="F3670" i="12"/>
  <c r="F4188" i="12"/>
  <c r="G4911" i="12"/>
  <c r="Q840" i="12"/>
  <c r="E4188" i="12"/>
  <c r="Q3490" i="12"/>
  <c r="F3490" i="12"/>
  <c r="G2823" i="12"/>
  <c r="Q294" i="12"/>
  <c r="G1615" i="12"/>
  <c r="G572" i="12"/>
  <c r="F568" i="12"/>
  <c r="F1448" i="12"/>
  <c r="R559" i="12"/>
  <c r="E1392" i="12"/>
  <c r="E3072" i="12"/>
  <c r="G1392" i="12"/>
  <c r="G559" i="12"/>
  <c r="G840" i="12"/>
  <c r="Q3408" i="12"/>
  <c r="R1890" i="12"/>
  <c r="R3486" i="12"/>
  <c r="G3072" i="12"/>
  <c r="G574" i="12"/>
  <c r="R294" i="12"/>
  <c r="E3408" i="12"/>
  <c r="F1890" i="12"/>
  <c r="E498" i="12"/>
  <c r="F572" i="12"/>
  <c r="Q1313" i="12"/>
  <c r="R1832" i="12"/>
  <c r="E1448" i="12"/>
  <c r="F3072" i="12"/>
  <c r="Q559" i="12"/>
  <c r="E462" i="12"/>
  <c r="E3489" i="12"/>
  <c r="E1012" i="12"/>
  <c r="F548" i="12"/>
  <c r="G1771" i="12"/>
  <c r="G3490" i="12"/>
  <c r="R558" i="12"/>
  <c r="E559" i="12"/>
  <c r="E294" i="12"/>
  <c r="G1313" i="12"/>
  <c r="G1890" i="12"/>
  <c r="Q1615" i="12"/>
  <c r="Q568" i="12"/>
  <c r="Q385" i="12"/>
  <c r="G385" i="12"/>
  <c r="F462" i="12"/>
  <c r="G2850" i="12"/>
  <c r="F2850" i="12"/>
  <c r="G3489" i="12"/>
  <c r="F3489" i="12"/>
  <c r="R467" i="12"/>
  <c r="Q3670" i="12"/>
  <c r="Q4188" i="12"/>
  <c r="R498" i="12"/>
  <c r="F567" i="12"/>
  <c r="E3670" i="12"/>
  <c r="Q1332" i="12"/>
  <c r="F467" i="12"/>
  <c r="E1771" i="12"/>
  <c r="F498" i="12"/>
  <c r="Q572" i="12"/>
  <c r="F4731" i="12"/>
  <c r="R2850" i="12"/>
  <c r="R1332" i="12"/>
  <c r="E568" i="12"/>
  <c r="R567" i="12"/>
  <c r="Q1832" i="12"/>
  <c r="R3670" i="12"/>
  <c r="E1313" i="12"/>
  <c r="F1832" i="12"/>
  <c r="F559" i="12"/>
  <c r="G383" i="12"/>
  <c r="F570" i="12"/>
  <c r="Q1890" i="12"/>
  <c r="R505" i="12"/>
  <c r="G505" i="12"/>
  <c r="R568" i="12"/>
  <c r="R385" i="12"/>
  <c r="F1235" i="12"/>
  <c r="R1392" i="12"/>
  <c r="G462" i="12"/>
  <c r="G4435" i="12"/>
  <c r="E572" i="12"/>
  <c r="R570" i="12"/>
  <c r="F1313" i="12"/>
  <c r="G1832" i="12"/>
  <c r="Q548" i="12"/>
  <c r="R1771" i="12"/>
  <c r="R3490" i="12"/>
  <c r="E467" i="12"/>
  <c r="F574" i="12"/>
  <c r="F1771" i="12"/>
  <c r="Q498" i="12"/>
  <c r="E840" i="12"/>
  <c r="F2823" i="12"/>
  <c r="F1012" i="12"/>
  <c r="G3408" i="12"/>
  <c r="R572" i="12"/>
  <c r="G4731" i="12"/>
  <c r="R3408" i="12"/>
  <c r="G1235" i="12"/>
  <c r="F385" i="12"/>
  <c r="E385" i="12"/>
  <c r="F1615" i="12"/>
  <c r="R574" i="12"/>
  <c r="R548" i="12"/>
  <c r="E2850" i="12"/>
  <c r="F1332" i="12"/>
  <c r="E2823" i="12"/>
  <c r="G3670" i="12"/>
  <c r="Q562" i="12"/>
  <c r="R3072" i="12"/>
  <c r="E567" i="12"/>
  <c r="G1448" i="12"/>
  <c r="Q383" i="12"/>
  <c r="R1615" i="12"/>
  <c r="Q1448" i="12"/>
  <c r="F3408" i="12"/>
  <c r="Q462" i="12"/>
  <c r="E562" i="12"/>
  <c r="F383" i="12"/>
  <c r="E4911" i="12"/>
  <c r="Q3072" i="12"/>
  <c r="Q505" i="12"/>
  <c r="F294" i="12"/>
  <c r="E4731" i="12"/>
  <c r="G1332" i="12"/>
  <c r="Q567" i="12"/>
  <c r="R383" i="12"/>
  <c r="E3486" i="12"/>
  <c r="E1832" i="12"/>
  <c r="F840" i="12"/>
  <c r="E548" i="12"/>
  <c r="E570" i="12"/>
  <c r="R4435" i="12"/>
  <c r="E383" i="12"/>
  <c r="G558" i="12"/>
  <c r="Q1235" i="12"/>
  <c r="Q2823" i="12"/>
  <c r="Q558" i="12"/>
  <c r="F558" i="12"/>
  <c r="F1392" i="12"/>
  <c r="R1313" i="12"/>
  <c r="G568" i="12"/>
  <c r="E4435" i="12"/>
  <c r="Q570" i="12"/>
  <c r="G467" i="12"/>
  <c r="G548" i="12"/>
  <c r="Q1771" i="12"/>
  <c r="R4911" i="12"/>
  <c r="R4731" i="12"/>
  <c r="F1473" i="12"/>
  <c r="R1472" i="12"/>
  <c r="R1992" i="12"/>
  <c r="E1473" i="12"/>
  <c r="F1993" i="12"/>
  <c r="G1992" i="12"/>
  <c r="G1993" i="12"/>
  <c r="Q1473" i="12"/>
  <c r="R1991" i="12"/>
  <c r="R3102" i="12"/>
  <c r="Q1991" i="12"/>
  <c r="E779" i="12"/>
  <c r="F779" i="12"/>
  <c r="Q779" i="12"/>
  <c r="Q3102" i="12"/>
  <c r="R3137" i="12"/>
  <c r="E2014" i="12"/>
  <c r="E1991" i="12"/>
  <c r="E1472" i="12"/>
  <c r="F1992" i="12"/>
  <c r="F1472" i="12"/>
  <c r="G1991" i="12"/>
  <c r="G1474" i="12"/>
  <c r="Q3137" i="12"/>
  <c r="R1474" i="12"/>
  <c r="Q1474" i="12"/>
  <c r="E1474" i="12"/>
  <c r="E3137" i="12"/>
  <c r="F3102" i="12"/>
  <c r="G1472" i="12"/>
  <c r="G1473" i="12"/>
  <c r="Q1993" i="12"/>
  <c r="R1473" i="12"/>
  <c r="R2014" i="12"/>
  <c r="E1993" i="12"/>
  <c r="F3137" i="12"/>
  <c r="F1991" i="12"/>
  <c r="G3137" i="12"/>
  <c r="G779" i="12"/>
  <c r="Q2014" i="12"/>
  <c r="E3102" i="12"/>
  <c r="Q1472" i="12"/>
  <c r="Q1992" i="12"/>
  <c r="R779" i="12"/>
  <c r="R1993" i="12"/>
  <c r="E1992" i="12"/>
  <c r="F2014" i="12"/>
  <c r="F1474" i="12"/>
  <c r="G2014" i="12"/>
  <c r="G3102" i="12"/>
  <c r="F3968" i="12"/>
  <c r="E1300" i="12"/>
  <c r="E2501" i="12"/>
  <c r="E5068" i="12"/>
  <c r="E3591" i="12"/>
  <c r="E1230" i="12"/>
  <c r="E1899" i="12"/>
  <c r="E278" i="12"/>
  <c r="E3518" i="12"/>
  <c r="E1193" i="12"/>
  <c r="E4021" i="12"/>
  <c r="E4347" i="12"/>
  <c r="E194" i="12"/>
  <c r="E3479" i="12"/>
  <c r="E2894" i="12"/>
  <c r="E3242" i="12"/>
  <c r="E1314" i="12"/>
  <c r="E2040" i="12"/>
  <c r="E4781" i="12"/>
  <c r="E3941" i="12"/>
  <c r="E4259" i="12"/>
  <c r="E2018" i="12"/>
  <c r="E181" i="12"/>
  <c r="E4372" i="12"/>
  <c r="E4703" i="12"/>
  <c r="E3940" i="12"/>
  <c r="E1515" i="12"/>
  <c r="E4547" i="12"/>
  <c r="E63" i="12"/>
  <c r="E4550" i="12"/>
  <c r="F3851" i="12"/>
  <c r="E3971" i="12"/>
  <c r="E4643" i="12"/>
  <c r="E4746" i="12"/>
  <c r="F3722" i="12"/>
  <c r="E2053" i="12"/>
  <c r="E133" i="12"/>
  <c r="E2817" i="12"/>
  <c r="E1998" i="12"/>
  <c r="E479" i="12"/>
  <c r="E2781" i="12"/>
  <c r="F2795" i="12"/>
  <c r="F1143" i="12"/>
  <c r="E4934" i="12"/>
  <c r="E520" i="12"/>
  <c r="E3445" i="12"/>
  <c r="E2812" i="12"/>
  <c r="E2765" i="12"/>
  <c r="E489" i="12"/>
  <c r="E2433" i="12"/>
  <c r="E1468" i="12"/>
  <c r="E1633" i="12"/>
  <c r="E4913" i="12"/>
  <c r="E4367" i="12"/>
  <c r="E223" i="12"/>
  <c r="E2537" i="12"/>
  <c r="E4157" i="12"/>
  <c r="E801" i="12"/>
  <c r="E1980" i="12"/>
  <c r="E407" i="12"/>
  <c r="E4151" i="12"/>
  <c r="E2493" i="12"/>
  <c r="E4867" i="12"/>
  <c r="E1297" i="12"/>
  <c r="E1712" i="12"/>
  <c r="E1528" i="12"/>
  <c r="E1277" i="12"/>
  <c r="E252" i="12"/>
  <c r="E4635" i="12"/>
  <c r="E295" i="12"/>
  <c r="E2949" i="12"/>
  <c r="E2494" i="12"/>
  <c r="E1375" i="12"/>
  <c r="E1680" i="12"/>
  <c r="E4576" i="12"/>
  <c r="E2464" i="12"/>
  <c r="F1989" i="12"/>
  <c r="E3906" i="12"/>
  <c r="E1157" i="12"/>
  <c r="E4574" i="12"/>
  <c r="E1360" i="12"/>
  <c r="E4700" i="12"/>
  <c r="F4220" i="12"/>
  <c r="E3344" i="12"/>
  <c r="E4476" i="12"/>
  <c r="F4940" i="12"/>
  <c r="E1003" i="12"/>
  <c r="F3090" i="12"/>
  <c r="E488" i="12"/>
  <c r="E4374" i="12"/>
  <c r="E2672" i="12"/>
  <c r="E169" i="12"/>
  <c r="E1123" i="12"/>
  <c r="E3802" i="12"/>
  <c r="E3932" i="12"/>
  <c r="E2128" i="12"/>
  <c r="E473" i="12"/>
  <c r="E519" i="12"/>
  <c r="E2630" i="12"/>
  <c r="E1773" i="12"/>
  <c r="E4127" i="12"/>
  <c r="E2004" i="12"/>
  <c r="E4072" i="12"/>
  <c r="E2822" i="12"/>
  <c r="E3613" i="12"/>
  <c r="E3681" i="12"/>
  <c r="E2665" i="12"/>
  <c r="E2278" i="12"/>
  <c r="E3185" i="12"/>
  <c r="E3792" i="12"/>
  <c r="E4035" i="12"/>
  <c r="E2063" i="12"/>
  <c r="E1175" i="12"/>
  <c r="E4199" i="12"/>
  <c r="E3853" i="12"/>
  <c r="E1894" i="12"/>
  <c r="E4320" i="12"/>
  <c r="E3416" i="12"/>
  <c r="E1963" i="12"/>
  <c r="F2941" i="12"/>
  <c r="E910" i="12"/>
  <c r="E542" i="12"/>
  <c r="E139" i="12"/>
  <c r="E3904" i="12"/>
  <c r="F3595" i="12"/>
  <c r="E472" i="12"/>
  <c r="E3432" i="12"/>
  <c r="F1988" i="12"/>
  <c r="E3346" i="12"/>
  <c r="F3957" i="12"/>
  <c r="E4984" i="12"/>
  <c r="E487" i="12"/>
  <c r="E4080" i="12"/>
  <c r="E1983" i="12"/>
  <c r="E1682" i="12"/>
  <c r="E4120" i="12"/>
  <c r="E5061" i="12"/>
  <c r="E2341" i="12"/>
  <c r="E3106" i="12"/>
  <c r="E4990" i="12"/>
  <c r="E2156" i="12"/>
  <c r="E3042" i="12"/>
  <c r="E5069" i="12"/>
  <c r="E2549" i="12"/>
  <c r="E4016" i="12"/>
  <c r="E4351" i="12"/>
  <c r="E5008" i="12"/>
  <c r="E1772" i="12"/>
  <c r="E1731" i="12"/>
  <c r="E5386" i="12"/>
  <c r="E4071" i="12"/>
  <c r="E2037" i="12"/>
  <c r="E3260" i="12"/>
  <c r="E5053" i="12"/>
  <c r="E486" i="12"/>
  <c r="E1729" i="12"/>
  <c r="E3178" i="12"/>
  <c r="E2751" i="12"/>
  <c r="E2925" i="12"/>
  <c r="E4291" i="12"/>
  <c r="E1971" i="12"/>
  <c r="F2954" i="12"/>
  <c r="E4894" i="12"/>
  <c r="E4959" i="12"/>
  <c r="E4812" i="12"/>
  <c r="E4928" i="12"/>
  <c r="F364" i="12"/>
  <c r="E1150" i="12"/>
  <c r="E4064" i="12"/>
  <c r="F2116" i="12"/>
  <c r="E4721" i="12"/>
  <c r="E1395" i="12"/>
  <c r="E1906" i="12"/>
  <c r="E4283" i="12"/>
  <c r="E2202" i="12"/>
  <c r="E507" i="12"/>
  <c r="E2030" i="12"/>
  <c r="E2795" i="12"/>
  <c r="E4869" i="12"/>
  <c r="E976" i="12"/>
  <c r="E222" i="12"/>
  <c r="E5057" i="12"/>
  <c r="E1988" i="12"/>
  <c r="E2021" i="12"/>
  <c r="E3842" i="12"/>
  <c r="E3930" i="12"/>
  <c r="E2126" i="12"/>
  <c r="E4890" i="12"/>
  <c r="E3709" i="12"/>
  <c r="E1455" i="12"/>
  <c r="E1975" i="12"/>
  <c r="E4712" i="12"/>
  <c r="E4807" i="12"/>
  <c r="E2125" i="12"/>
  <c r="E158" i="12"/>
  <c r="E1227" i="12"/>
  <c r="E3959" i="12"/>
  <c r="E3480" i="12"/>
  <c r="F3669" i="12"/>
  <c r="F4372" i="12"/>
  <c r="E531" i="12"/>
  <c r="E101" i="12"/>
  <c r="F4978" i="12"/>
  <c r="E4739" i="12"/>
  <c r="E2706" i="12"/>
  <c r="E947" i="12"/>
  <c r="E1079" i="12"/>
  <c r="E4491" i="12"/>
  <c r="F3993" i="12"/>
  <c r="R3655" i="12"/>
  <c r="R845" i="12"/>
  <c r="R11" i="12"/>
  <c r="R2086" i="12"/>
  <c r="R528" i="12"/>
  <c r="R2973" i="12"/>
  <c r="R1869" i="12"/>
  <c r="R1647" i="12"/>
  <c r="R1079" i="12"/>
  <c r="R3080" i="12"/>
  <c r="R2856" i="12"/>
  <c r="R3656" i="12"/>
  <c r="R3550" i="12"/>
  <c r="R2895" i="12"/>
  <c r="R1854" i="12"/>
  <c r="R5033" i="12"/>
  <c r="R3341" i="12"/>
  <c r="R77" i="12"/>
  <c r="R106" i="12"/>
  <c r="R1842" i="12"/>
  <c r="R2661" i="12"/>
  <c r="R4383" i="12"/>
  <c r="R2858" i="12"/>
  <c r="R2088" i="12"/>
  <c r="R1996" i="12"/>
  <c r="R3378" i="12"/>
  <c r="R2467" i="12"/>
  <c r="R1830" i="12"/>
  <c r="R1889" i="12"/>
  <c r="R3079" i="12"/>
  <c r="R4523" i="12"/>
  <c r="R24" i="12"/>
  <c r="R32" i="12"/>
  <c r="R1778" i="12"/>
  <c r="R3979" i="12"/>
  <c r="R1048" i="12"/>
  <c r="R1655" i="12"/>
  <c r="R68" i="12"/>
  <c r="R104" i="12"/>
  <c r="R1166" i="12"/>
  <c r="R3019" i="12"/>
  <c r="R1639" i="12"/>
  <c r="R2085" i="12"/>
  <c r="R3073" i="12"/>
  <c r="R1592" i="12"/>
  <c r="R1865" i="12"/>
  <c r="R3874" i="12"/>
  <c r="R1077" i="12"/>
  <c r="R1824" i="12"/>
  <c r="R1506" i="12"/>
  <c r="R4713" i="12"/>
  <c r="R8" i="12"/>
  <c r="R3658" i="12"/>
  <c r="R3552" i="12"/>
  <c r="R2420" i="12"/>
  <c r="R1858" i="12"/>
  <c r="R3873" i="12"/>
  <c r="R1073" i="12"/>
  <c r="R4418" i="12"/>
  <c r="R2994" i="12"/>
  <c r="R19" i="12"/>
  <c r="R29" i="12"/>
  <c r="R3807" i="12"/>
  <c r="R1462" i="12"/>
  <c r="R39" i="12"/>
  <c r="R1058" i="12"/>
  <c r="R66" i="12"/>
  <c r="R103" i="12"/>
  <c r="R876" i="12"/>
  <c r="R3648" i="12"/>
  <c r="R1638" i="12"/>
  <c r="R27" i="12"/>
  <c r="R763" i="12"/>
  <c r="R1420" i="12"/>
  <c r="R1860" i="12"/>
  <c r="R1611" i="12"/>
  <c r="R1075" i="12"/>
  <c r="R2840" i="12"/>
  <c r="R1502" i="12"/>
  <c r="R1168" i="12"/>
  <c r="R4289" i="12"/>
  <c r="R4290" i="12"/>
  <c r="R4546" i="12"/>
  <c r="R1038" i="12"/>
  <c r="R1045" i="12"/>
  <c r="R1158" i="12"/>
  <c r="R478" i="12"/>
  <c r="R3064" i="12"/>
  <c r="R1821" i="12"/>
  <c r="R4563" i="12"/>
  <c r="R668" i="12"/>
  <c r="R1017" i="12"/>
  <c r="R4455" i="12"/>
  <c r="R1103" i="12"/>
  <c r="R4699" i="12"/>
  <c r="R3651" i="12"/>
  <c r="R4591" i="12"/>
  <c r="R3087" i="12"/>
  <c r="R4965" i="12"/>
  <c r="R4292" i="12"/>
  <c r="R1102" i="12"/>
  <c r="R4520" i="12"/>
  <c r="R3119" i="12"/>
  <c r="R3433" i="12"/>
  <c r="R794" i="12"/>
  <c r="R1118" i="12"/>
  <c r="R2684" i="12"/>
  <c r="R4943" i="12"/>
  <c r="R1028" i="12"/>
  <c r="R4970" i="12"/>
  <c r="R3563" i="12"/>
  <c r="R4294" i="12"/>
  <c r="R565" i="12"/>
  <c r="R4538" i="12"/>
  <c r="R3588" i="12"/>
  <c r="R1171" i="12"/>
  <c r="R4663" i="12"/>
  <c r="R2619" i="12"/>
  <c r="R1112" i="12"/>
  <c r="R1316" i="12"/>
  <c r="R3088" i="12"/>
  <c r="R4579" i="12"/>
  <c r="R2922" i="12"/>
  <c r="R4421" i="12"/>
  <c r="R2938" i="12"/>
  <c r="R4843" i="12"/>
  <c r="R4772" i="12"/>
  <c r="R1134" i="12"/>
  <c r="R1512" i="12"/>
  <c r="R1315" i="12"/>
  <c r="R758" i="12"/>
  <c r="R2778" i="12"/>
  <c r="R990" i="12"/>
  <c r="R117" i="12"/>
  <c r="R4515" i="12"/>
  <c r="R1117" i="12"/>
  <c r="R2836" i="12"/>
  <c r="R4414" i="12"/>
  <c r="R4485" i="12"/>
  <c r="R1220" i="12"/>
  <c r="R3587" i="12"/>
  <c r="R1211" i="12"/>
  <c r="R1259" i="12"/>
  <c r="R4313" i="12"/>
  <c r="R4760" i="12"/>
  <c r="R4793" i="12"/>
  <c r="R4803" i="12"/>
  <c r="R4518" i="12"/>
  <c r="R1152" i="12"/>
  <c r="R3565" i="12"/>
  <c r="R4891" i="12"/>
  <c r="R1678" i="12"/>
  <c r="R132" i="12"/>
  <c r="R3967" i="12"/>
  <c r="R2779" i="12"/>
  <c r="R4683" i="12"/>
  <c r="R535" i="12"/>
  <c r="R4881" i="12"/>
  <c r="R5065" i="12"/>
  <c r="R926" i="12"/>
  <c r="R3886" i="12"/>
  <c r="R105" i="12"/>
  <c r="R4866" i="12"/>
  <c r="R4645" i="12"/>
  <c r="R4541" i="12"/>
  <c r="R4901" i="12"/>
  <c r="R3674" i="12"/>
  <c r="R139" i="12"/>
  <c r="R1376" i="12"/>
  <c r="R4623" i="12"/>
  <c r="R1538" i="12"/>
  <c r="R1626" i="12"/>
  <c r="R4318" i="12"/>
  <c r="R993" i="12"/>
  <c r="R4130" i="12"/>
  <c r="R3624" i="12"/>
  <c r="R897" i="12"/>
  <c r="R919" i="12"/>
  <c r="R3964" i="12"/>
  <c r="R3491" i="12"/>
  <c r="R1213" i="12"/>
  <c r="R4787" i="12"/>
  <c r="R538" i="12"/>
  <c r="R3577" i="12"/>
  <c r="R907" i="12"/>
  <c r="R124" i="12"/>
  <c r="R3892" i="12"/>
  <c r="R4887" i="12"/>
  <c r="R3676" i="12"/>
  <c r="R953" i="12"/>
  <c r="R4464" i="12"/>
  <c r="R4776" i="12"/>
  <c r="R4227" i="12"/>
  <c r="R4410" i="12"/>
  <c r="R775" i="12"/>
  <c r="R552" i="12"/>
  <c r="R1372" i="12"/>
  <c r="R4419" i="12"/>
  <c r="R2923" i="12"/>
  <c r="R4641" i="12"/>
  <c r="R692" i="12"/>
  <c r="R1229" i="12"/>
  <c r="R3567" i="12"/>
  <c r="R4332" i="12"/>
  <c r="R1528" i="12"/>
  <c r="R4618" i="12"/>
  <c r="R940" i="12"/>
  <c r="R4057" i="12"/>
  <c r="R4628" i="12"/>
  <c r="R5045" i="12"/>
  <c r="R3943" i="12"/>
  <c r="R2408" i="12"/>
  <c r="R4635" i="12"/>
  <c r="R2817" i="12"/>
  <c r="R3970" i="12"/>
  <c r="R144" i="12"/>
  <c r="R3992" i="12"/>
  <c r="R3356" i="12"/>
  <c r="R3953" i="12"/>
  <c r="R2424" i="12"/>
  <c r="R961" i="12"/>
  <c r="R2490" i="12"/>
  <c r="R1901" i="12"/>
  <c r="R4920" i="12"/>
  <c r="R4589" i="12"/>
  <c r="R5037" i="12"/>
  <c r="R3941" i="12"/>
  <c r="R174" i="12"/>
  <c r="R4952" i="12"/>
  <c r="R2295" i="12"/>
  <c r="R4955" i="12"/>
  <c r="R4621" i="12"/>
  <c r="R5039" i="12"/>
  <c r="R2545" i="12"/>
  <c r="R2400" i="12"/>
  <c r="R1783" i="12"/>
  <c r="R2107" i="12"/>
  <c r="R2693" i="12"/>
  <c r="R1701" i="12"/>
  <c r="R2866" i="12"/>
  <c r="R2164" i="12"/>
  <c r="R4033" i="12"/>
  <c r="R3678" i="12"/>
  <c r="R5053" i="12"/>
  <c r="R4847" i="12"/>
  <c r="R2761" i="12"/>
  <c r="R371" i="12"/>
  <c r="R2564" i="12"/>
  <c r="R3164" i="12"/>
  <c r="R2996" i="12"/>
  <c r="R2159" i="12"/>
  <c r="R892" i="12"/>
  <c r="R4392" i="12"/>
  <c r="R947" i="12"/>
  <c r="R3937" i="12"/>
  <c r="R2756" i="12"/>
  <c r="R3957" i="12"/>
  <c r="R2291" i="12"/>
  <c r="R2109" i="12"/>
  <c r="R3176" i="12"/>
  <c r="R3381" i="12"/>
  <c r="R3209" i="12"/>
  <c r="R1677" i="12"/>
  <c r="R5034" i="12"/>
  <c r="R161" i="12"/>
  <c r="R2481" i="12"/>
  <c r="R3945" i="12"/>
  <c r="R4097" i="12"/>
  <c r="R5360" i="12"/>
  <c r="R2118" i="12"/>
  <c r="R2795" i="12"/>
  <c r="R2156" i="12"/>
  <c r="R2630" i="12"/>
  <c r="R4065" i="12"/>
  <c r="R2300" i="12"/>
  <c r="R2176" i="12"/>
  <c r="R2301" i="12"/>
  <c r="R509" i="12"/>
  <c r="R2865" i="12"/>
  <c r="R4214" i="12"/>
  <c r="R264" i="12"/>
  <c r="R3845" i="12"/>
  <c r="R970" i="12"/>
  <c r="R2069" i="12"/>
  <c r="R5370" i="12"/>
  <c r="R2720" i="12"/>
  <c r="R3511" i="12"/>
  <c r="R240" i="12"/>
  <c r="R2015" i="12"/>
  <c r="R422" i="12"/>
  <c r="R2505" i="12"/>
  <c r="R1407" i="12"/>
  <c r="R2350" i="12"/>
  <c r="R4601" i="12"/>
  <c r="R200" i="12"/>
  <c r="R213" i="12"/>
  <c r="R225" i="12"/>
  <c r="R1717" i="12"/>
  <c r="R2005" i="12"/>
  <c r="R4709" i="12"/>
  <c r="R4349" i="12"/>
  <c r="R2432" i="12"/>
  <c r="R4076" i="12"/>
  <c r="R3712" i="12"/>
  <c r="R3357" i="12"/>
  <c r="R1633" i="12"/>
  <c r="R1716" i="12"/>
  <c r="R963" i="12"/>
  <c r="R2181" i="12"/>
  <c r="R3390" i="12"/>
  <c r="R430" i="12"/>
  <c r="R421" i="12"/>
  <c r="R476" i="12"/>
  <c r="R2349" i="12"/>
  <c r="R1232" i="12"/>
  <c r="R2111" i="12"/>
  <c r="R1900" i="12"/>
  <c r="R2690" i="12"/>
  <c r="R2342" i="12"/>
  <c r="R2193" i="12"/>
  <c r="R2017" i="12"/>
  <c r="R1312" i="12"/>
  <c r="R3527" i="12"/>
  <c r="R2946" i="12"/>
  <c r="R4132" i="12"/>
  <c r="R5047" i="12"/>
  <c r="R209" i="12"/>
  <c r="R3248" i="12"/>
  <c r="R1097" i="12"/>
  <c r="R2655" i="12"/>
  <c r="R2567" i="12"/>
  <c r="R2729" i="12"/>
  <c r="R3020" i="12"/>
  <c r="R4382" i="12"/>
  <c r="R2906" i="12"/>
  <c r="R1968" i="12"/>
  <c r="R873" i="12"/>
  <c r="R1875" i="12"/>
  <c r="R2738" i="12"/>
  <c r="R1086" i="12"/>
  <c r="R3082" i="12"/>
  <c r="R2734" i="12"/>
  <c r="R2533" i="12"/>
  <c r="R472" i="12"/>
  <c r="R1460" i="12"/>
  <c r="R1862" i="12"/>
  <c r="R1646" i="12"/>
  <c r="R3344" i="12"/>
  <c r="R1822" i="12"/>
  <c r="R1504" i="12"/>
  <c r="R2966" i="12"/>
  <c r="R3021" i="12"/>
  <c r="R2099" i="12"/>
  <c r="R2915" i="12"/>
  <c r="R3806" i="12"/>
  <c r="R1125" i="12"/>
  <c r="R1881" i="12"/>
  <c r="R1652" i="12"/>
  <c r="R2706" i="12"/>
  <c r="R90" i="12"/>
  <c r="R115" i="12"/>
  <c r="R3018" i="12"/>
  <c r="R4748" i="12"/>
  <c r="R5030" i="12"/>
  <c r="R427" i="12"/>
  <c r="R4653" i="12"/>
  <c r="R1961" i="12"/>
  <c r="R3607" i="12"/>
  <c r="R2465" i="12"/>
  <c r="R72" i="12"/>
  <c r="R3525" i="12"/>
  <c r="R3978" i="12"/>
  <c r="R4380" i="12"/>
  <c r="R2455" i="12"/>
  <c r="R764" i="12"/>
  <c r="R2090" i="12"/>
  <c r="R1872" i="12"/>
  <c r="R1648" i="12"/>
  <c r="R1082" i="12"/>
  <c r="R2846" i="12"/>
  <c r="R113" i="12"/>
  <c r="R2969" i="12"/>
  <c r="R1591" i="12"/>
  <c r="R2084" i="12"/>
  <c r="R2048" i="12"/>
  <c r="R1461" i="12"/>
  <c r="R1866" i="12"/>
  <c r="R3882" i="12"/>
  <c r="R3345" i="12"/>
  <c r="R4193" i="12"/>
  <c r="R2732" i="12"/>
  <c r="R5025" i="12"/>
  <c r="R3547" i="12"/>
  <c r="R4705" i="12"/>
  <c r="R2632" i="12"/>
  <c r="R1049" i="12"/>
  <c r="R1063" i="12"/>
  <c r="R2711" i="12"/>
  <c r="R3524" i="12"/>
  <c r="R3085" i="12"/>
  <c r="R804" i="12"/>
  <c r="R10" i="12"/>
  <c r="R2454" i="12"/>
  <c r="R479" i="12"/>
  <c r="R2457" i="12"/>
  <c r="R1868" i="12"/>
  <c r="R3871" i="12"/>
  <c r="R1078" i="12"/>
  <c r="R1826" i="12"/>
  <c r="R109" i="12"/>
  <c r="R4517" i="12"/>
  <c r="R4584" i="12"/>
  <c r="R1114" i="12"/>
  <c r="R4564" i="12"/>
  <c r="R4620" i="12"/>
  <c r="R4695" i="12"/>
  <c r="R811" i="12"/>
  <c r="R1018" i="12"/>
  <c r="R2932" i="12"/>
  <c r="R2472" i="12"/>
  <c r="R4565" i="12"/>
  <c r="R4964" i="12"/>
  <c r="R1128" i="12"/>
  <c r="R4472" i="12"/>
  <c r="R1025" i="12"/>
  <c r="R4605" i="12"/>
  <c r="R3475" i="12"/>
  <c r="R4831" i="12"/>
  <c r="R878" i="12"/>
  <c r="R1000" i="12"/>
  <c r="R1254" i="12"/>
  <c r="R1110" i="12"/>
  <c r="R4457" i="12"/>
  <c r="R4432" i="12"/>
  <c r="R1224" i="12"/>
  <c r="R1033" i="12"/>
  <c r="R1030" i="12"/>
  <c r="R2843" i="12"/>
  <c r="R4929" i="12"/>
  <c r="R4961" i="12"/>
  <c r="R1255" i="12"/>
  <c r="R4395" i="12"/>
  <c r="R4678" i="12"/>
  <c r="R686" i="12"/>
  <c r="R544" i="12"/>
  <c r="R4778" i="12"/>
  <c r="R3145" i="12"/>
  <c r="R3423" i="12"/>
  <c r="R2476" i="12"/>
  <c r="R4393" i="12"/>
  <c r="R3916" i="12"/>
  <c r="R3562" i="12"/>
  <c r="R3428" i="12"/>
  <c r="R4467" i="12"/>
  <c r="R1104" i="12"/>
  <c r="R688" i="12"/>
  <c r="R4873" i="12"/>
  <c r="R4774" i="12"/>
  <c r="R71" i="12"/>
  <c r="R1100" i="12"/>
  <c r="R4958" i="12"/>
  <c r="R4471" i="12"/>
  <c r="R4570" i="12"/>
  <c r="R4917" i="12"/>
  <c r="R3498" i="12"/>
  <c r="R4458" i="12"/>
  <c r="R4036" i="12"/>
  <c r="R627" i="12"/>
  <c r="R1240" i="12"/>
  <c r="R4718" i="12"/>
  <c r="R4569" i="12"/>
  <c r="R4511" i="12"/>
  <c r="R753" i="12"/>
  <c r="R4468" i="12"/>
  <c r="R1261" i="12"/>
  <c r="R4567" i="12"/>
  <c r="R4792" i="12"/>
  <c r="R2469" i="12"/>
  <c r="R4314" i="12"/>
  <c r="R1214" i="12"/>
  <c r="R4196" i="12"/>
  <c r="R4898" i="12"/>
  <c r="R3672" i="12"/>
  <c r="R138" i="12"/>
  <c r="R1599" i="12"/>
  <c r="R4696" i="12"/>
  <c r="R4789" i="12"/>
  <c r="R4942" i="12"/>
  <c r="R1174" i="12"/>
  <c r="R125" i="12"/>
  <c r="R3966" i="12"/>
  <c r="R1252" i="12"/>
  <c r="R3917" i="12"/>
  <c r="R4519" i="12"/>
  <c r="R815" i="12"/>
  <c r="R4582" i="12"/>
  <c r="R4330" i="12"/>
  <c r="R1518" i="12"/>
  <c r="R1183" i="12"/>
  <c r="R4613" i="12"/>
  <c r="R3519" i="12"/>
  <c r="R165" i="12"/>
  <c r="R4049" i="12"/>
  <c r="R4434" i="12"/>
  <c r="R531" i="12"/>
  <c r="R4056" i="12"/>
  <c r="R902" i="12"/>
  <c r="R4331" i="12"/>
  <c r="R3906" i="12"/>
  <c r="R1532" i="12"/>
  <c r="R4498" i="12"/>
  <c r="R566" i="12"/>
  <c r="R3918" i="12"/>
  <c r="R1266" i="12"/>
  <c r="R119" i="12"/>
  <c r="R128" i="12"/>
  <c r="R1179" i="12"/>
  <c r="R4038" i="12"/>
  <c r="R2479" i="12"/>
  <c r="R5038" i="12"/>
  <c r="R837" i="12"/>
  <c r="R4782" i="12"/>
  <c r="R533" i="12"/>
  <c r="R1040" i="12"/>
  <c r="R637" i="12"/>
  <c r="R924" i="12"/>
  <c r="R3515" i="12"/>
  <c r="R3622" i="12"/>
  <c r="R1226" i="12"/>
  <c r="R1031" i="12"/>
  <c r="R1007" i="12"/>
  <c r="R4921" i="12"/>
  <c r="R551" i="12"/>
  <c r="R1520" i="12"/>
  <c r="R3516" i="12"/>
  <c r="R4573" i="12"/>
  <c r="R1543" i="12"/>
  <c r="R909" i="12"/>
  <c r="R4817" i="12"/>
  <c r="R2418" i="12"/>
  <c r="R2482" i="12"/>
  <c r="R2758" i="12"/>
  <c r="R4098" i="12"/>
  <c r="R2108" i="12"/>
  <c r="R4739" i="12"/>
  <c r="R4478" i="12"/>
  <c r="R1545" i="12"/>
  <c r="R2540" i="12"/>
  <c r="R960" i="12"/>
  <c r="R2768" i="12"/>
  <c r="R1327" i="12"/>
  <c r="R2794" i="12"/>
  <c r="R4101" i="12"/>
  <c r="R3198" i="12"/>
  <c r="R4922" i="12"/>
  <c r="R933" i="12"/>
  <c r="R159" i="12"/>
  <c r="R2754" i="12"/>
  <c r="R4851" i="12"/>
  <c r="R4095" i="12"/>
  <c r="R181" i="12"/>
  <c r="R900" i="12"/>
  <c r="R3579" i="12"/>
  <c r="R2415" i="12"/>
  <c r="R3944" i="12"/>
  <c r="R1384" i="12"/>
  <c r="R4072" i="12"/>
  <c r="R2298" i="12"/>
  <c r="R3151" i="12"/>
  <c r="R5010" i="12"/>
  <c r="R2430" i="12"/>
  <c r="R1921" i="12"/>
  <c r="R1530" i="12"/>
  <c r="R1540" i="12"/>
  <c r="R2744" i="12"/>
  <c r="R172" i="12"/>
  <c r="R2556" i="12"/>
  <c r="R374" i="12"/>
  <c r="R419" i="12"/>
  <c r="R201" i="12"/>
  <c r="R493" i="12"/>
  <c r="R3186" i="12"/>
  <c r="R1325" i="12"/>
  <c r="R3459" i="12"/>
  <c r="R4334" i="12"/>
  <c r="R2543" i="12"/>
  <c r="R2093" i="12"/>
  <c r="R5058" i="12"/>
  <c r="R2294" i="12"/>
  <c r="R190" i="12"/>
  <c r="R705" i="12"/>
  <c r="R2153" i="12"/>
  <c r="R3222" i="12"/>
  <c r="R131" i="12"/>
  <c r="R4333" i="12"/>
  <c r="R5046" i="12"/>
  <c r="R1685" i="12"/>
  <c r="R2485" i="12"/>
  <c r="R4100" i="12"/>
  <c r="R2811" i="12"/>
  <c r="R2121" i="12"/>
  <c r="R2139" i="12"/>
  <c r="R2157" i="12"/>
  <c r="R5371" i="12"/>
  <c r="R2067" i="12"/>
  <c r="R2566" i="12"/>
  <c r="R2719" i="12"/>
  <c r="R1441" i="12"/>
  <c r="R3996" i="12"/>
  <c r="R1201" i="12"/>
  <c r="R423" i="12"/>
  <c r="R265" i="12"/>
  <c r="R362" i="12"/>
  <c r="R4800" i="12"/>
  <c r="R2117" i="12"/>
  <c r="R212" i="12"/>
  <c r="R2177" i="12"/>
  <c r="R2654" i="12"/>
  <c r="R247" i="12"/>
  <c r="R4341" i="12"/>
  <c r="R3532" i="12"/>
  <c r="R3854" i="12"/>
  <c r="R3707" i="12"/>
  <c r="R2001" i="12"/>
  <c r="R2133" i="12"/>
  <c r="R215" i="12"/>
  <c r="R4707" i="12"/>
  <c r="R2803" i="12"/>
  <c r="R1200" i="12"/>
  <c r="R5060" i="12"/>
  <c r="R1550" i="12"/>
  <c r="R267" i="12"/>
  <c r="R1394" i="12"/>
  <c r="R4166" i="12"/>
  <c r="R2962" i="12"/>
  <c r="R2410" i="12"/>
  <c r="R2715" i="12"/>
  <c r="R4400" i="12"/>
  <c r="R2309" i="12"/>
  <c r="R2868" i="12"/>
  <c r="R2028" i="12"/>
  <c r="R3599" i="12"/>
  <c r="R2287" i="12"/>
  <c r="R364" i="12"/>
  <c r="R3149" i="12"/>
  <c r="R197" i="12"/>
  <c r="R3228" i="12"/>
  <c r="R3260" i="12"/>
  <c r="R4035" i="12"/>
  <c r="R252" i="12"/>
  <c r="R2018" i="12"/>
  <c r="R4344" i="12"/>
  <c r="R3620" i="12"/>
  <c r="R4228" i="12"/>
  <c r="R3709" i="12"/>
  <c r="R2406" i="12"/>
  <c r="R1466" i="12"/>
  <c r="R1712" i="12"/>
  <c r="R4781" i="12"/>
  <c r="R2305" i="12"/>
  <c r="R3388" i="12"/>
  <c r="R1092" i="12"/>
  <c r="R3129" i="12"/>
  <c r="R2002" i="12"/>
  <c r="R4352" i="12"/>
  <c r="R4078" i="12"/>
  <c r="R274" i="12"/>
  <c r="R3896" i="12"/>
  <c r="R776" i="12"/>
  <c r="R4386" i="12"/>
  <c r="R2913" i="12"/>
  <c r="R1849" i="12"/>
  <c r="R3481" i="12"/>
  <c r="R1879" i="12"/>
  <c r="R1053" i="12"/>
  <c r="R2726" i="12"/>
  <c r="R4777" i="12"/>
  <c r="R4784" i="12"/>
  <c r="R1846" i="12"/>
  <c r="R2049" i="12"/>
  <c r="R1161" i="12"/>
  <c r="R1870" i="12"/>
  <c r="R3883" i="12"/>
  <c r="R1080" i="12"/>
  <c r="R2844" i="12"/>
  <c r="R111" i="12"/>
  <c r="R843" i="12"/>
  <c r="R3022" i="12"/>
  <c r="R5022" i="12"/>
  <c r="R3541" i="12"/>
  <c r="R3411" i="12"/>
  <c r="R2534" i="12"/>
  <c r="R3329" i="12"/>
  <c r="R1056" i="12"/>
  <c r="R2468" i="12"/>
  <c r="R1669" i="12"/>
  <c r="R1163" i="12"/>
  <c r="R3081" i="12"/>
  <c r="R3570" i="12"/>
  <c r="R703" i="12"/>
  <c r="R3551" i="12"/>
  <c r="R258" i="12"/>
  <c r="R1855" i="12"/>
  <c r="R3879" i="12"/>
  <c r="R1070" i="12"/>
  <c r="R1817" i="12"/>
  <c r="R2536" i="12"/>
  <c r="R4968" i="12"/>
  <c r="R846" i="12"/>
  <c r="R4384" i="12"/>
  <c r="R2909" i="12"/>
  <c r="R3558" i="12"/>
  <c r="R3665" i="12"/>
  <c r="R1878" i="12"/>
  <c r="R2463" i="12"/>
  <c r="R1087" i="12"/>
  <c r="R81" i="12"/>
  <c r="R2727" i="12"/>
  <c r="R3921" i="12"/>
  <c r="R1362" i="12"/>
  <c r="R3559" i="12"/>
  <c r="R2051" i="12"/>
  <c r="R2735" i="12"/>
  <c r="R1962" i="12"/>
  <c r="R3334" i="12"/>
  <c r="R1083" i="12"/>
  <c r="R4785" i="12"/>
  <c r="R4524" i="12"/>
  <c r="R2100" i="12"/>
  <c r="R432" i="12"/>
  <c r="R4706" i="12"/>
  <c r="R2618" i="12"/>
  <c r="R1609" i="12"/>
  <c r="R1068" i="12"/>
  <c r="R2713" i="12"/>
  <c r="R2059" i="12"/>
  <c r="R2728" i="12"/>
  <c r="R3994" i="12"/>
  <c r="R1363" i="12"/>
  <c r="R2905" i="12"/>
  <c r="R3074" i="12"/>
  <c r="R37" i="12"/>
  <c r="R1874" i="12"/>
  <c r="R2737" i="12"/>
  <c r="R1085" i="12"/>
  <c r="R2848" i="12"/>
  <c r="R1090" i="12"/>
  <c r="R879" i="12"/>
  <c r="R4681" i="12"/>
  <c r="R1127" i="12"/>
  <c r="R4598" i="12"/>
  <c r="R4586" i="12"/>
  <c r="R4489" i="12"/>
  <c r="R4522" i="12"/>
  <c r="R1262" i="12"/>
  <c r="R4657" i="12"/>
  <c r="R1503" i="12"/>
  <c r="R4496" i="12"/>
  <c r="R4930" i="12"/>
  <c r="R3456" i="12"/>
  <c r="R4660" i="12"/>
  <c r="R4461" i="12"/>
  <c r="R523" i="12"/>
  <c r="R2708" i="12"/>
  <c r="R3616" i="12"/>
  <c r="R4948" i="12"/>
  <c r="R542" i="12"/>
  <c r="R4408" i="12"/>
  <c r="R543" i="12"/>
  <c r="R4577" i="12"/>
  <c r="R1245" i="12"/>
  <c r="R3575" i="12"/>
  <c r="R795" i="12"/>
  <c r="R4326" i="12"/>
  <c r="R4946" i="12"/>
  <c r="R1101" i="12"/>
  <c r="R3900" i="12"/>
  <c r="R4575" i="12"/>
  <c r="R4638" i="12"/>
  <c r="R3650" i="12"/>
  <c r="R4184" i="12"/>
  <c r="R4840" i="12"/>
  <c r="R4771" i="12"/>
  <c r="R4054" i="12"/>
  <c r="R4327" i="12"/>
  <c r="R4045" i="12"/>
  <c r="R881" i="12"/>
  <c r="R808" i="12"/>
  <c r="R1210" i="12"/>
  <c r="R810" i="12"/>
  <c r="R773" i="12"/>
  <c r="R4195" i="12"/>
  <c r="R4462" i="12"/>
  <c r="R4791" i="12"/>
  <c r="R1829" i="12"/>
  <c r="R3571" i="12"/>
  <c r="R1218" i="12"/>
  <c r="R882" i="12"/>
  <c r="R1145" i="12"/>
  <c r="R4431" i="12"/>
  <c r="R4514" i="12"/>
  <c r="R1004" i="12"/>
  <c r="R4821" i="12"/>
  <c r="R806" i="12"/>
  <c r="R4967" i="12"/>
  <c r="R4768" i="12"/>
  <c r="R2390" i="12"/>
  <c r="R4536" i="12"/>
  <c r="R3903" i="12"/>
  <c r="R4417" i="12"/>
  <c r="R987" i="12"/>
  <c r="R4737" i="12"/>
  <c r="R4788" i="12"/>
  <c r="R766" i="12"/>
  <c r="R1322" i="12"/>
  <c r="R4534" i="12"/>
  <c r="R1136" i="12"/>
  <c r="R1138" i="12"/>
  <c r="R3566" i="12"/>
  <c r="R2935" i="12"/>
  <c r="R418" i="12"/>
  <c r="R4447" i="12"/>
  <c r="R3458" i="12"/>
  <c r="R4500" i="12"/>
  <c r="R4892" i="12"/>
  <c r="R121" i="12"/>
  <c r="R133" i="12"/>
  <c r="R1180" i="12"/>
  <c r="R4309" i="12"/>
  <c r="R4672" i="12"/>
  <c r="R1324" i="12"/>
  <c r="R4812" i="12"/>
  <c r="R988" i="12"/>
  <c r="R913" i="12"/>
  <c r="R2929" i="12"/>
  <c r="R3909" i="12"/>
  <c r="R1044" i="12"/>
  <c r="R2945" i="12"/>
  <c r="R5050" i="12"/>
  <c r="R4671" i="12"/>
  <c r="R4790" i="12"/>
  <c r="R537" i="12"/>
  <c r="R4390" i="12"/>
  <c r="R906" i="12"/>
  <c r="R123" i="12"/>
  <c r="R1178" i="12"/>
  <c r="R3971" i="12"/>
  <c r="R4723" i="12"/>
  <c r="R814" i="12"/>
  <c r="R2925" i="12"/>
  <c r="R4320" i="12"/>
  <c r="R1680" i="12"/>
  <c r="R1515" i="12"/>
  <c r="R3093" i="12"/>
  <c r="R4597" i="12"/>
  <c r="R485" i="12"/>
  <c r="R158" i="12"/>
  <c r="R4647" i="12"/>
  <c r="R4639" i="12"/>
  <c r="R539" i="12"/>
  <c r="R4815" i="12"/>
  <c r="R908" i="12"/>
  <c r="R928" i="12"/>
  <c r="R3890" i="12"/>
  <c r="R4430" i="12"/>
  <c r="R545" i="12"/>
  <c r="R1135" i="12"/>
  <c r="R1265" i="12"/>
  <c r="R899" i="12"/>
  <c r="R920" i="12"/>
  <c r="R3965" i="12"/>
  <c r="R3095" i="12"/>
  <c r="R4014" i="12"/>
  <c r="R945" i="12"/>
  <c r="R2926" i="12"/>
  <c r="R938" i="12"/>
  <c r="R5048" i="12"/>
  <c r="R1892" i="12"/>
  <c r="R2552" i="12"/>
  <c r="R1789" i="12"/>
  <c r="R3517" i="12"/>
  <c r="R4492" i="12"/>
  <c r="R951" i="12"/>
  <c r="R2542" i="12"/>
  <c r="R2483" i="12"/>
  <c r="R2770" i="12"/>
  <c r="R2293" i="12"/>
  <c r="R185" i="12"/>
  <c r="R1700" i="12"/>
  <c r="R2148" i="12"/>
  <c r="R3215" i="12"/>
  <c r="R915" i="12"/>
  <c r="R4015" i="12"/>
  <c r="R2419" i="12"/>
  <c r="R1891" i="12"/>
  <c r="R2551" i="12"/>
  <c r="R1787" i="12"/>
  <c r="R5361" i="12"/>
  <c r="R921" i="12"/>
  <c r="R4493" i="12"/>
  <c r="R164" i="12"/>
  <c r="R169" i="12"/>
  <c r="R2759" i="12"/>
  <c r="R2405" i="12"/>
  <c r="R5389" i="12"/>
  <c r="R2120" i="12"/>
  <c r="R3680" i="12"/>
  <c r="R3065" i="12"/>
  <c r="R4420" i="12"/>
  <c r="R1534" i="12"/>
  <c r="R942" i="12"/>
  <c r="R2539" i="12"/>
  <c r="R956" i="12"/>
  <c r="R3954" i="12"/>
  <c r="R5394" i="12"/>
  <c r="R203" i="12"/>
  <c r="R2144" i="12"/>
  <c r="R3197" i="12"/>
  <c r="R3962" i="12"/>
  <c r="R4609" i="12"/>
  <c r="R5041" i="12"/>
  <c r="R3942" i="12"/>
  <c r="R4850" i="12"/>
  <c r="R4953" i="12"/>
  <c r="R2296" i="12"/>
  <c r="R1698" i="12"/>
  <c r="R1702" i="12"/>
  <c r="R415" i="12"/>
  <c r="R3234" i="12"/>
  <c r="R1525" i="12"/>
  <c r="R3980" i="12"/>
  <c r="R5055" i="12"/>
  <c r="R3355" i="12"/>
  <c r="R2554" i="12"/>
  <c r="R372" i="12"/>
  <c r="R2652" i="12"/>
  <c r="R3169" i="12"/>
  <c r="R211" i="12"/>
  <c r="R2999" i="12"/>
  <c r="R1225" i="12"/>
  <c r="R1699" i="12"/>
  <c r="R1907" i="12"/>
  <c r="R2901" i="12"/>
  <c r="R2826" i="12"/>
  <c r="R2337" i="12"/>
  <c r="R695" i="12"/>
  <c r="R4340" i="12"/>
  <c r="R3531" i="12"/>
  <c r="R4198" i="12"/>
  <c r="R4599" i="12"/>
  <c r="R199" i="12"/>
  <c r="R1455" i="12"/>
  <c r="R224" i="12"/>
  <c r="R2071" i="12"/>
  <c r="R1197" i="12"/>
  <c r="R1330" i="12"/>
  <c r="R4348" i="12"/>
  <c r="R2506" i="12"/>
  <c r="R4002" i="12"/>
  <c r="R3711" i="12"/>
  <c r="R3940" i="12"/>
  <c r="R2138" i="12"/>
  <c r="R2167" i="12"/>
  <c r="R3322" i="12"/>
  <c r="R2820" i="12"/>
  <c r="R3696" i="12"/>
  <c r="R2024" i="12"/>
  <c r="R414" i="12"/>
  <c r="R4811" i="12"/>
  <c r="R1295" i="12"/>
  <c r="R1424" i="12"/>
  <c r="R2775" i="12"/>
  <c r="R2392" i="12"/>
  <c r="R2771" i="12"/>
  <c r="R3499" i="12"/>
  <c r="R361" i="12"/>
  <c r="R2203" i="12"/>
  <c r="R463" i="12"/>
  <c r="R1727" i="12"/>
  <c r="R2288" i="12"/>
  <c r="R4178" i="12"/>
  <c r="R4482" i="12"/>
  <c r="R3314" i="12"/>
  <c r="R3683" i="12"/>
  <c r="R227" i="12"/>
  <c r="R2179" i="12"/>
  <c r="R1198" i="12"/>
  <c r="R2019" i="12"/>
  <c r="R4350" i="12"/>
  <c r="R1557" i="12"/>
  <c r="R4252" i="12"/>
  <c r="R365" i="12"/>
  <c r="R3947" i="12"/>
  <c r="R3130" i="12"/>
  <c r="R708" i="12"/>
  <c r="R965" i="12"/>
  <c r="R1720" i="12"/>
  <c r="R2867" i="12"/>
  <c r="R2762" i="12"/>
  <c r="R2145" i="12"/>
  <c r="R4552" i="12"/>
  <c r="R848" i="12"/>
  <c r="R3144" i="12"/>
  <c r="R1630" i="12"/>
  <c r="R4651" i="12"/>
  <c r="R3667" i="12"/>
  <c r="R2460" i="12"/>
  <c r="R2739" i="12"/>
  <c r="R2730" i="12"/>
  <c r="R3058" i="12"/>
  <c r="R1364" i="12"/>
  <c r="R2907" i="12"/>
  <c r="R3920" i="12"/>
  <c r="R874" i="12"/>
  <c r="R1876" i="12"/>
  <c r="R1050" i="12"/>
  <c r="R3348" i="12"/>
  <c r="R2849" i="12"/>
  <c r="R1463" i="12"/>
  <c r="R3897" i="12"/>
  <c r="R850" i="12"/>
  <c r="R23" i="12"/>
  <c r="R31" i="12"/>
  <c r="R1098" i="12"/>
  <c r="R2635" i="12"/>
  <c r="R3330" i="12"/>
  <c r="R50" i="12"/>
  <c r="R2709" i="12"/>
  <c r="R1209" i="12"/>
  <c r="R774" i="12"/>
  <c r="R4194" i="12"/>
  <c r="R1459" i="12"/>
  <c r="R2396" i="12"/>
  <c r="R480" i="12"/>
  <c r="R3569" i="12"/>
  <c r="R1864" i="12"/>
  <c r="R1612" i="12"/>
  <c r="R1076" i="12"/>
  <c r="R1823" i="12"/>
  <c r="R1505" i="12"/>
  <c r="R4379" i="12"/>
  <c r="R777" i="12"/>
  <c r="R13" i="12"/>
  <c r="R2916" i="12"/>
  <c r="R3320" i="12"/>
  <c r="R3664" i="12"/>
  <c r="R2639" i="12"/>
  <c r="R1055" i="12"/>
  <c r="R62" i="12"/>
  <c r="R94" i="12"/>
  <c r="R4549" i="12"/>
  <c r="R3984" i="12"/>
  <c r="R1366" i="12"/>
  <c r="R2910" i="12"/>
  <c r="R1969" i="12"/>
  <c r="R3070" i="12"/>
  <c r="R1162" i="12"/>
  <c r="R1649" i="12"/>
  <c r="R3350" i="12"/>
  <c r="R2968" i="12"/>
  <c r="R1458" i="12"/>
  <c r="R2083" i="12"/>
  <c r="R3008" i="12"/>
  <c r="R1368" i="12"/>
  <c r="R1859" i="12"/>
  <c r="R3880" i="12"/>
  <c r="R1074" i="12"/>
  <c r="R1820" i="12"/>
  <c r="R2061" i="12"/>
  <c r="R4191" i="12"/>
  <c r="R847" i="12"/>
  <c r="R1367" i="12"/>
  <c r="R2912" i="12"/>
  <c r="R3663" i="12"/>
  <c r="R792" i="12"/>
  <c r="R1594" i="12"/>
  <c r="R1052" i="12"/>
  <c r="R1089" i="12"/>
  <c r="R2471" i="12"/>
  <c r="R1819" i="12"/>
  <c r="R4308" i="12"/>
  <c r="R630" i="12"/>
  <c r="R3572" i="12"/>
  <c r="R4497" i="12"/>
  <c r="R4650" i="12"/>
  <c r="R669" i="12"/>
  <c r="R992" i="12"/>
  <c r="R4319" i="12"/>
  <c r="R4767" i="12"/>
  <c r="R2382" i="12"/>
  <c r="R4957" i="12"/>
  <c r="R4950" i="12"/>
  <c r="R4312" i="12"/>
  <c r="R4416" i="12"/>
  <c r="R3431" i="12"/>
  <c r="R1111" i="12"/>
  <c r="R3623" i="12"/>
  <c r="R1825" i="12"/>
  <c r="R4927" i="12"/>
  <c r="R4960" i="12"/>
  <c r="R1020" i="12"/>
  <c r="R2930" i="12"/>
  <c r="R1319" i="12"/>
  <c r="R1223" i="12"/>
  <c r="R4422" i="12"/>
  <c r="R4724" i="12"/>
  <c r="R813" i="12"/>
  <c r="R110" i="12"/>
  <c r="R2920" i="12"/>
  <c r="R3959" i="12"/>
  <c r="R4291" i="12"/>
  <c r="R3416" i="12"/>
  <c r="R4576" i="12"/>
  <c r="R4547" i="12"/>
  <c r="R540" i="12"/>
  <c r="R4872" i="12"/>
  <c r="R4648" i="12"/>
  <c r="R1227" i="12"/>
  <c r="R4516" i="12"/>
  <c r="R835" i="12"/>
  <c r="R683" i="12"/>
  <c r="R4906" i="12"/>
  <c r="R684" i="12"/>
  <c r="R1244" i="12"/>
  <c r="R4475" i="12"/>
  <c r="R4897" i="12"/>
  <c r="R3960" i="12"/>
  <c r="R1323" i="12"/>
  <c r="R1404" i="12"/>
  <c r="R4405" i="12"/>
  <c r="R2531" i="12"/>
  <c r="R4387" i="12"/>
  <c r="R564" i="12"/>
  <c r="R2931" i="12"/>
  <c r="R4587" i="12"/>
  <c r="R494" i="12"/>
  <c r="R4844" i="12"/>
  <c r="R1170" i="12"/>
  <c r="R1249" i="12"/>
  <c r="R793" i="12"/>
  <c r="R4612" i="12"/>
  <c r="R3649" i="12"/>
  <c r="R4675" i="12"/>
  <c r="R4512" i="12"/>
  <c r="R1132" i="12"/>
  <c r="R1148" i="12"/>
  <c r="R2924" i="12"/>
  <c r="R3415" i="12"/>
  <c r="R4662" i="12"/>
  <c r="R3121" i="12"/>
  <c r="R4720" i="12"/>
  <c r="R1041" i="12"/>
  <c r="R1270" i="12"/>
  <c r="R1999" i="12"/>
  <c r="R84" i="12"/>
  <c r="R4826" i="12"/>
  <c r="R690" i="12"/>
  <c r="R1149" i="12"/>
  <c r="R788" i="12"/>
  <c r="R3673" i="12"/>
  <c r="R1517" i="12"/>
  <c r="R1527" i="12"/>
  <c r="R4310" i="12"/>
  <c r="R4606" i="12"/>
  <c r="R4477" i="12"/>
  <c r="R4769" i="12"/>
  <c r="R896" i="12"/>
  <c r="R1274" i="12"/>
  <c r="R1371" i="12"/>
  <c r="R1602" i="12"/>
  <c r="R4574" i="12"/>
  <c r="R150" i="12"/>
  <c r="R5057" i="12"/>
  <c r="R4433" i="12"/>
  <c r="R4571" i="12"/>
  <c r="R3961" i="12"/>
  <c r="R4411" i="12"/>
  <c r="R1675" i="12"/>
  <c r="R127" i="12"/>
  <c r="R1374" i="12"/>
  <c r="R626" i="12"/>
  <c r="R4941" i="12"/>
  <c r="R4697" i="12"/>
  <c r="R3436" i="12"/>
  <c r="R798" i="12"/>
  <c r="R1267" i="12"/>
  <c r="R141" i="12"/>
  <c r="R1600" i="12"/>
  <c r="R4572" i="12"/>
  <c r="R1539" i="12"/>
  <c r="R2417" i="12"/>
  <c r="R3422" i="12"/>
  <c r="R4798" i="12"/>
  <c r="R4568" i="12"/>
  <c r="R4886" i="12"/>
  <c r="R1676" i="12"/>
  <c r="R129" i="12"/>
  <c r="R1597" i="12"/>
  <c r="R4532" i="12"/>
  <c r="R1251" i="12"/>
  <c r="R534" i="12"/>
  <c r="R546" i="12"/>
  <c r="R904" i="12"/>
  <c r="R4064" i="12"/>
  <c r="R1522" i="12"/>
  <c r="R4503" i="12"/>
  <c r="R4875" i="12"/>
  <c r="R154" i="12"/>
  <c r="R3094" i="12"/>
  <c r="R1535" i="12"/>
  <c r="R481" i="12"/>
  <c r="R954" i="12"/>
  <c r="R3950" i="12"/>
  <c r="R1621" i="12"/>
  <c r="R2658" i="12"/>
  <c r="R4088" i="12"/>
  <c r="R4616" i="12"/>
  <c r="R4337" i="12"/>
  <c r="R2751" i="12"/>
  <c r="R1894" i="12"/>
  <c r="R4633" i="12"/>
  <c r="R2115" i="12"/>
  <c r="R2135" i="12"/>
  <c r="R3015" i="12"/>
  <c r="R3682" i="12"/>
  <c r="R3893" i="12"/>
  <c r="R2480" i="12"/>
  <c r="R5051" i="12"/>
  <c r="R2398" i="12"/>
  <c r="R3948" i="12"/>
  <c r="R4636" i="12"/>
  <c r="R3509" i="12"/>
  <c r="R1373" i="12"/>
  <c r="R1309" i="12"/>
  <c r="R5052" i="12"/>
  <c r="R1191" i="12"/>
  <c r="R2553" i="12"/>
  <c r="R511" i="12"/>
  <c r="R1406" i="12"/>
  <c r="R3163" i="12"/>
  <c r="R2140" i="12"/>
  <c r="R1711" i="12"/>
  <c r="R3922" i="12"/>
  <c r="R4013" i="12"/>
  <c r="R946" i="12"/>
  <c r="R3976" i="12"/>
  <c r="R2062" i="12"/>
  <c r="R2769" i="12"/>
  <c r="R4067" i="12"/>
  <c r="R182" i="12"/>
  <c r="R2131" i="12"/>
  <c r="R4105" i="12"/>
  <c r="R3204" i="12"/>
  <c r="R1672" i="12"/>
  <c r="R1308" i="12"/>
  <c r="R2416" i="12"/>
  <c r="R2755" i="12"/>
  <c r="R176" i="12"/>
  <c r="R1786" i="12"/>
  <c r="R1980" i="12"/>
  <c r="R194" i="12"/>
  <c r="R2785" i="12"/>
  <c r="R707" i="12"/>
  <c r="R1922" i="12"/>
  <c r="R4502" i="12"/>
  <c r="R1188" i="12"/>
  <c r="R3973" i="12"/>
  <c r="R1192" i="12"/>
  <c r="R3952" i="12"/>
  <c r="R1623" i="12"/>
  <c r="R2653" i="12"/>
  <c r="R202" i="12"/>
  <c r="R2997" i="12"/>
  <c r="R3192" i="12"/>
  <c r="R4936" i="12"/>
  <c r="R3170" i="12"/>
  <c r="R3387" i="12"/>
  <c r="R223" i="12"/>
  <c r="R3518" i="12"/>
  <c r="R1196" i="12"/>
  <c r="R1547" i="12"/>
  <c r="R2029" i="12"/>
  <c r="R2030" i="12"/>
  <c r="R4990" i="12"/>
  <c r="R152" i="12"/>
  <c r="R2132" i="12"/>
  <c r="R1929" i="12"/>
  <c r="R232" i="12"/>
  <c r="R2799" i="12"/>
  <c r="R1199" i="12"/>
  <c r="R5059" i="12"/>
  <c r="R3923" i="12"/>
  <c r="R266" i="12"/>
  <c r="R1334" i="12"/>
  <c r="R2035" i="12"/>
  <c r="R2095" i="12"/>
  <c r="R3179" i="12"/>
  <c r="R2495" i="12"/>
  <c r="R3694" i="12"/>
  <c r="R2787" i="12"/>
  <c r="R2642" i="12"/>
  <c r="R1155" i="12"/>
  <c r="R420" i="12"/>
  <c r="R475" i="12"/>
  <c r="R4077" i="12"/>
  <c r="R4005" i="12"/>
  <c r="R184" i="12"/>
  <c r="R1899" i="12"/>
  <c r="R2689" i="12"/>
  <c r="R2178" i="12"/>
  <c r="R2188" i="12"/>
  <c r="R1328" i="12"/>
  <c r="R3406" i="12"/>
  <c r="R1728" i="12"/>
  <c r="R1421" i="12"/>
  <c r="R4172" i="12"/>
  <c r="R162" i="12"/>
  <c r="R5009" i="12"/>
  <c r="R2166" i="12"/>
  <c r="R3363" i="12"/>
  <c r="R2343" i="12"/>
  <c r="R2500" i="12"/>
  <c r="R697" i="12"/>
  <c r="R1722" i="12"/>
  <c r="R2031" i="12"/>
  <c r="R1408" i="12"/>
  <c r="R2889" i="12"/>
  <c r="R2965" i="12"/>
  <c r="R1467" i="12"/>
  <c r="R2687" i="12"/>
  <c r="R4399" i="12"/>
  <c r="R2344" i="12"/>
  <c r="R2872" i="12"/>
  <c r="R3809" i="12"/>
  <c r="R1531" i="12"/>
  <c r="R3843" i="12"/>
  <c r="R3014" i="12"/>
  <c r="R21" i="12"/>
  <c r="R30" i="12"/>
  <c r="R1779" i="12"/>
  <c r="R2458" i="12"/>
  <c r="R42" i="12"/>
  <c r="R1060" i="12"/>
  <c r="R3017" i="12"/>
  <c r="R4745" i="12"/>
  <c r="R12" i="12"/>
  <c r="R2914" i="12"/>
  <c r="R2097" i="12"/>
  <c r="R4878" i="12"/>
  <c r="R1880" i="12"/>
  <c r="R48" i="12"/>
  <c r="R60" i="12"/>
  <c r="R87" i="12"/>
  <c r="R2102" i="12"/>
  <c r="R2387" i="12"/>
  <c r="R2972" i="12"/>
  <c r="R5029" i="12"/>
  <c r="R424" i="12"/>
  <c r="R2881" i="12"/>
  <c r="R1960" i="12"/>
  <c r="R3877" i="12"/>
  <c r="R1067" i="12"/>
  <c r="R2685" i="12"/>
  <c r="R2620" i="12"/>
  <c r="R1159" i="12"/>
  <c r="R2388" i="12"/>
  <c r="R1361" i="12"/>
  <c r="R1160" i="12"/>
  <c r="R529" i="12"/>
  <c r="R2397" i="12"/>
  <c r="R1871" i="12"/>
  <c r="R2462" i="12"/>
  <c r="R1081" i="12"/>
  <c r="R1827" i="12"/>
  <c r="R112" i="12"/>
  <c r="R3645" i="12"/>
  <c r="R4746" i="12"/>
  <c r="R5023" i="12"/>
  <c r="R3542" i="12"/>
  <c r="R1479" i="12"/>
  <c r="R1369" i="12"/>
  <c r="R1643" i="12"/>
  <c r="R49" i="12"/>
  <c r="R2742" i="12"/>
  <c r="R101" i="12"/>
  <c r="R4550" i="12"/>
  <c r="R4504" i="12"/>
  <c r="R5020" i="12"/>
  <c r="R2859" i="12"/>
  <c r="R3480" i="12"/>
  <c r="R1971" i="12"/>
  <c r="R1963" i="12"/>
  <c r="R2464" i="12"/>
  <c r="R63" i="12"/>
  <c r="R2660" i="12"/>
  <c r="R1845" i="12"/>
  <c r="R2087" i="12"/>
  <c r="R1625" i="12"/>
  <c r="R5005" i="12"/>
  <c r="R1867" i="12"/>
  <c r="R1613" i="12"/>
  <c r="R3346" i="12"/>
  <c r="R2842" i="12"/>
  <c r="R108" i="12"/>
  <c r="R4558" i="12"/>
  <c r="R4000" i="12"/>
  <c r="R5021" i="12"/>
  <c r="R3540" i="12"/>
  <c r="R4877" i="12"/>
  <c r="R3666" i="12"/>
  <c r="R2736" i="12"/>
  <c r="R3338" i="12"/>
  <c r="R2707" i="12"/>
  <c r="R100" i="12"/>
  <c r="R95" i="12"/>
  <c r="R3958" i="12"/>
  <c r="R1241" i="12"/>
  <c r="R4048" i="12"/>
  <c r="R4488" i="12"/>
  <c r="R4679" i="12"/>
  <c r="R4537" i="12"/>
  <c r="R4448" i="12"/>
  <c r="R4828" i="12"/>
  <c r="R4644" i="12"/>
  <c r="R1509" i="12"/>
  <c r="R3465" i="12"/>
  <c r="R4415" i="12"/>
  <c r="R4307" i="12"/>
  <c r="R4619" i="12"/>
  <c r="R685" i="12"/>
  <c r="R4396" i="12"/>
  <c r="R4761" i="12"/>
  <c r="R102" i="12"/>
  <c r="R4285" i="12"/>
  <c r="R3118" i="12"/>
  <c r="R4916" i="12"/>
  <c r="R4622" i="12"/>
  <c r="R1258" i="12"/>
  <c r="R991" i="12"/>
  <c r="R1151" i="12"/>
  <c r="R4839" i="12"/>
  <c r="R4719" i="12"/>
  <c r="R2103" i="12"/>
  <c r="R4449" i="12"/>
  <c r="R4394" i="12"/>
  <c r="R2664" i="12"/>
  <c r="R4581" i="12"/>
  <c r="R3473" i="12"/>
  <c r="R3574" i="12"/>
  <c r="R4075" i="12"/>
  <c r="R1514" i="12"/>
  <c r="R4919" i="12"/>
  <c r="R4540" i="12"/>
  <c r="R2943" i="12"/>
  <c r="R3617" i="12"/>
  <c r="R1318" i="12"/>
  <c r="R1243" i="12"/>
  <c r="R1003" i="12"/>
  <c r="R3024" i="12"/>
  <c r="R890" i="12"/>
  <c r="R4499" i="12"/>
  <c r="R2781" i="12"/>
  <c r="R1888" i="12"/>
  <c r="R4317" i="12"/>
  <c r="R1113" i="12"/>
  <c r="R1256" i="12"/>
  <c r="R3429" i="12"/>
  <c r="R4655" i="12"/>
  <c r="R1321" i="12"/>
  <c r="R888" i="12"/>
  <c r="R73" i="12"/>
  <c r="R2530" i="12"/>
  <c r="R1150" i="12"/>
  <c r="R807" i="12"/>
  <c r="R4561" i="12"/>
  <c r="R4608" i="12"/>
  <c r="R3432" i="12"/>
  <c r="R4052" i="12"/>
  <c r="R4741" i="12"/>
  <c r="R4476" i="12"/>
  <c r="R1370" i="12"/>
  <c r="R4513" i="12"/>
  <c r="R4664" i="12"/>
  <c r="R3618" i="12"/>
  <c r="R895" i="12"/>
  <c r="R916" i="12"/>
  <c r="R1176" i="12"/>
  <c r="R2816" i="12"/>
  <c r="R768" i="12"/>
  <c r="R755" i="12"/>
  <c r="R4716" i="12"/>
  <c r="R4903" i="12"/>
  <c r="R1285" i="12"/>
  <c r="R1147" i="12"/>
  <c r="R1977" i="12"/>
  <c r="R4466" i="12"/>
  <c r="R4795" i="12"/>
  <c r="R756" i="12"/>
  <c r="R797" i="12"/>
  <c r="R901" i="12"/>
  <c r="R4063" i="12"/>
  <c r="R1596" i="12"/>
  <c r="R1603" i="12"/>
  <c r="R2058" i="12"/>
  <c r="R949" i="12"/>
  <c r="R2538" i="12"/>
  <c r="R1260" i="12"/>
  <c r="R3435" i="12"/>
  <c r="R4738" i="12"/>
  <c r="R4894" i="12"/>
  <c r="R122" i="12"/>
  <c r="R135" i="12"/>
  <c r="R1046" i="12"/>
  <c r="R1212" i="12"/>
  <c r="R1026" i="12"/>
  <c r="R995" i="12"/>
  <c r="R1228" i="12"/>
  <c r="R4907" i="12"/>
  <c r="R911" i="12"/>
  <c r="R2936" i="12"/>
  <c r="R1184" i="12"/>
  <c r="R3592" i="12"/>
  <c r="R143" i="12"/>
  <c r="R167" i="12"/>
  <c r="R889" i="12"/>
  <c r="R670" i="12"/>
  <c r="R2934" i="12"/>
  <c r="R893" i="12"/>
  <c r="R3147" i="12"/>
  <c r="R136" i="12"/>
  <c r="R1526" i="12"/>
  <c r="R1513" i="12"/>
  <c r="R2933" i="12"/>
  <c r="R4759" i="12"/>
  <c r="R4883" i="12"/>
  <c r="R1671" i="12"/>
  <c r="R929" i="12"/>
  <c r="R852" i="12"/>
  <c r="R1604" i="12"/>
  <c r="R3677" i="12"/>
  <c r="R629" i="12"/>
  <c r="R3969" i="12"/>
  <c r="R757" i="12"/>
  <c r="R2745" i="12"/>
  <c r="R1687" i="12"/>
  <c r="R2765" i="12"/>
  <c r="R2423" i="12"/>
  <c r="R693" i="12"/>
  <c r="R4481" i="12"/>
  <c r="R2414" i="12"/>
  <c r="R2547" i="12"/>
  <c r="R1094" i="12"/>
  <c r="R1785" i="12"/>
  <c r="R1697" i="12"/>
  <c r="R193" i="12"/>
  <c r="R2589" i="12"/>
  <c r="R2592" i="12"/>
  <c r="R1920" i="12"/>
  <c r="R853" i="12"/>
  <c r="R1537" i="12"/>
  <c r="R3933" i="12"/>
  <c r="R171" i="12"/>
  <c r="R2763" i="12"/>
  <c r="R3810" i="12"/>
  <c r="R2565" i="12"/>
  <c r="R854" i="12"/>
  <c r="R2944" i="12"/>
  <c r="R2537" i="12"/>
  <c r="R1893" i="12"/>
  <c r="R3951" i="12"/>
  <c r="R1622" i="12"/>
  <c r="R2383" i="12"/>
  <c r="R2126" i="12"/>
  <c r="R5386" i="12"/>
  <c r="R3185" i="12"/>
  <c r="R4594" i="12"/>
  <c r="R4590" i="12"/>
  <c r="R157" i="12"/>
  <c r="R3939" i="12"/>
  <c r="R2666" i="12"/>
  <c r="R2773" i="12"/>
  <c r="R1979" i="12"/>
  <c r="R2113" i="12"/>
  <c r="R2134" i="12"/>
  <c r="R3382" i="12"/>
  <c r="R3221" i="12"/>
  <c r="R930" i="12"/>
  <c r="R936" i="12"/>
  <c r="R168" i="12"/>
  <c r="R4846" i="12"/>
  <c r="R2484" i="12"/>
  <c r="R1788" i="12"/>
  <c r="R5007" i="12"/>
  <c r="R198" i="12"/>
  <c r="R1704" i="12"/>
  <c r="R1706" i="12"/>
  <c r="R838" i="12"/>
  <c r="R4935" i="12"/>
  <c r="R148" i="12"/>
  <c r="R3983" i="12"/>
  <c r="R958" i="12"/>
  <c r="R2767" i="12"/>
  <c r="R2489" i="12"/>
  <c r="R2381" i="12"/>
  <c r="R1286" i="12"/>
  <c r="R4008" i="12"/>
  <c r="R1904" i="12"/>
  <c r="R149" i="12"/>
  <c r="R5369" i="12"/>
  <c r="R5339" i="12"/>
  <c r="R231" i="12"/>
  <c r="R1719" i="12"/>
  <c r="R2009" i="12"/>
  <c r="R2023" i="12"/>
  <c r="R1549" i="12"/>
  <c r="R3615" i="12"/>
  <c r="R4140" i="12"/>
  <c r="R2748" i="12"/>
  <c r="R1465" i="12"/>
  <c r="R3255" i="12"/>
  <c r="R2880" i="12"/>
  <c r="R4031" i="12"/>
  <c r="R3266" i="12"/>
  <c r="R3604" i="12"/>
  <c r="R3929" i="12"/>
  <c r="R4810" i="12"/>
  <c r="R969" i="12"/>
  <c r="R4988" i="12"/>
  <c r="R2563" i="12"/>
  <c r="R4102" i="12"/>
  <c r="R1983" i="12"/>
  <c r="R2672" i="12"/>
  <c r="R2812" i="12"/>
  <c r="R2501" i="12"/>
  <c r="R699" i="12"/>
  <c r="R263" i="12"/>
  <c r="R712" i="12"/>
  <c r="R1395" i="12"/>
  <c r="R4315" i="12"/>
  <c r="R196" i="12"/>
  <c r="R3216" i="12"/>
  <c r="R2431" i="12"/>
  <c r="R4034" i="12"/>
  <c r="R2499" i="12"/>
  <c r="R1329" i="12"/>
  <c r="R4343" i="12"/>
  <c r="R3534" i="12"/>
  <c r="R3500" i="12"/>
  <c r="R3708" i="12"/>
  <c r="R1683" i="12"/>
  <c r="R1703" i="12"/>
  <c r="R2168" i="12"/>
  <c r="R3484" i="12"/>
  <c r="R4070" i="12"/>
  <c r="R2640" i="12"/>
  <c r="R1548" i="12"/>
  <c r="R1551" i="12"/>
  <c r="R1730" i="12"/>
  <c r="R390" i="12"/>
  <c r="R971" i="12"/>
  <c r="R3122" i="12"/>
  <c r="R1708" i="12"/>
  <c r="R4030" i="12"/>
  <c r="R2182" i="12"/>
  <c r="R3391" i="12"/>
  <c r="R3319" i="12"/>
  <c r="R2123" i="12"/>
  <c r="R5340" i="12"/>
  <c r="R3614" i="12"/>
  <c r="R1619" i="12"/>
  <c r="R3494" i="12"/>
  <c r="R4247" i="12"/>
  <c r="R4743" i="12"/>
  <c r="R4747" i="12"/>
  <c r="R5027" i="12"/>
  <c r="R2861" i="12"/>
  <c r="R3362" i="12"/>
  <c r="R2636" i="12"/>
  <c r="R3875" i="12"/>
  <c r="R1065" i="12"/>
  <c r="R1563" i="12"/>
  <c r="R2389" i="12"/>
  <c r="R15" i="12"/>
  <c r="R3538" i="12"/>
  <c r="R36" i="12"/>
  <c r="R3668" i="12"/>
  <c r="R1642" i="12"/>
  <c r="R2740" i="12"/>
  <c r="R65" i="12"/>
  <c r="R2535" i="12"/>
  <c r="R1508" i="12"/>
  <c r="R3898" i="12"/>
  <c r="R2857" i="12"/>
  <c r="R2105" i="12"/>
  <c r="R34" i="12"/>
  <c r="R3067" i="12"/>
  <c r="R2834" i="12"/>
  <c r="R1645" i="12"/>
  <c r="R1069" i="12"/>
  <c r="R78" i="12"/>
  <c r="R2474" i="12"/>
  <c r="R4190" i="12"/>
  <c r="R1637" i="12"/>
  <c r="R1365" i="12"/>
  <c r="R2908" i="12"/>
  <c r="R1848" i="12"/>
  <c r="R2662" i="12"/>
  <c r="R1877" i="12"/>
  <c r="R1051" i="12"/>
  <c r="R3349" i="12"/>
  <c r="R1831" i="12"/>
  <c r="R2622" i="12"/>
  <c r="R4553" i="12"/>
  <c r="R2731" i="12"/>
  <c r="R25" i="12"/>
  <c r="R3546" i="12"/>
  <c r="R1780" i="12"/>
  <c r="R1850" i="12"/>
  <c r="R1644" i="12"/>
  <c r="R3339" i="12"/>
  <c r="R2710" i="12"/>
  <c r="R1886" i="12"/>
  <c r="R4192" i="12"/>
  <c r="R778" i="12"/>
  <c r="R18" i="12"/>
  <c r="R3543" i="12"/>
  <c r="R2918" i="12"/>
  <c r="R2974" i="12"/>
  <c r="R38" i="12"/>
  <c r="R1654" i="12"/>
  <c r="R5004" i="12"/>
  <c r="R5" i="12"/>
  <c r="R4381" i="12"/>
  <c r="R3539" i="12"/>
  <c r="R765" i="12"/>
  <c r="R2091" i="12"/>
  <c r="R1873" i="12"/>
  <c r="R5006" i="12"/>
  <c r="R1084" i="12"/>
  <c r="R2847" i="12"/>
  <c r="R2477" i="12"/>
  <c r="R4833" i="12"/>
  <c r="R4505" i="12"/>
  <c r="R20" i="12"/>
  <c r="R3544" i="12"/>
  <c r="R1775" i="12"/>
  <c r="R2975" i="12"/>
  <c r="R5064" i="12"/>
  <c r="R1059" i="12"/>
  <c r="R4325" i="12"/>
  <c r="R2060" i="12"/>
  <c r="R4949" i="12"/>
  <c r="R4928" i="12"/>
  <c r="R4389" i="12"/>
  <c r="R3421" i="12"/>
  <c r="R4674" i="12"/>
  <c r="R3904" i="12"/>
  <c r="R522" i="12"/>
  <c r="R4868" i="12"/>
  <c r="R4773" i="12"/>
  <c r="R628" i="12"/>
  <c r="R4535" i="12"/>
  <c r="R4966" i="12"/>
  <c r="R4610" i="12"/>
  <c r="R3463" i="12"/>
  <c r="R4640" i="12"/>
  <c r="R3417" i="12"/>
  <c r="R786" i="12"/>
  <c r="R1507" i="12"/>
  <c r="R4951" i="12"/>
  <c r="R2777" i="12"/>
  <c r="R4286" i="12"/>
  <c r="R1157" i="12"/>
  <c r="R4473" i="12"/>
  <c r="R4465" i="12"/>
  <c r="R525" i="12"/>
  <c r="R4871" i="12"/>
  <c r="R3639" i="12"/>
  <c r="R805" i="12"/>
  <c r="R4510" i="12"/>
  <c r="R3466" i="12"/>
  <c r="R4293" i="12"/>
  <c r="R3468" i="12"/>
  <c r="R4642" i="12"/>
  <c r="R4490" i="12"/>
  <c r="R4880" i="12"/>
  <c r="R2780" i="12"/>
  <c r="R4796" i="12"/>
  <c r="R4649" i="12"/>
  <c r="R1511" i="12"/>
  <c r="R4694" i="12"/>
  <c r="R784" i="12"/>
  <c r="R4611" i="12"/>
  <c r="R4682" i="12"/>
  <c r="R687" i="12"/>
  <c r="R1105" i="12"/>
  <c r="R4766" i="12"/>
  <c r="R1264" i="12"/>
  <c r="R4329" i="12"/>
  <c r="R1126" i="12"/>
  <c r="R1144" i="12"/>
  <c r="R3586" i="12"/>
  <c r="R4426" i="12"/>
  <c r="R631" i="12"/>
  <c r="R4409" i="12"/>
  <c r="R4287" i="12"/>
  <c r="R2470" i="12"/>
  <c r="R2776" i="12"/>
  <c r="R4962" i="12"/>
  <c r="R883" i="12"/>
  <c r="R4624" i="12"/>
  <c r="R3573" i="12"/>
  <c r="R4521" i="12"/>
  <c r="R4918" i="12"/>
  <c r="R4823" i="12"/>
  <c r="R3470" i="12"/>
  <c r="R4129" i="12"/>
  <c r="R4562" i="12"/>
  <c r="R4805" i="12"/>
  <c r="R1215" i="12"/>
  <c r="R787" i="12"/>
  <c r="R635" i="12"/>
  <c r="R1276" i="12"/>
  <c r="R1521" i="12"/>
  <c r="R4691" i="12"/>
  <c r="R4469" i="12"/>
  <c r="R3987" i="12"/>
  <c r="R1248" i="12"/>
  <c r="R4926" i="12"/>
  <c r="R912" i="12"/>
  <c r="R1519" i="12"/>
  <c r="R3908" i="12"/>
  <c r="R886" i="12"/>
  <c r="R4525" i="12"/>
  <c r="R536" i="12"/>
  <c r="R770" i="12"/>
  <c r="R5066" i="12"/>
  <c r="R927" i="12"/>
  <c r="R3894" i="12"/>
  <c r="R1383" i="12"/>
  <c r="R4876" i="12"/>
  <c r="R156" i="12"/>
  <c r="R1464" i="12"/>
  <c r="R4870" i="12"/>
  <c r="R4693" i="12"/>
  <c r="R3418" i="12"/>
  <c r="R4542" i="12"/>
  <c r="R3150" i="12"/>
  <c r="R140" i="12"/>
  <c r="R1182" i="12"/>
  <c r="R4450" i="12"/>
  <c r="R4715" i="12"/>
  <c r="R4680" i="12"/>
  <c r="R996" i="12"/>
  <c r="R4297" i="12"/>
  <c r="R914" i="12"/>
  <c r="R3438" i="12"/>
  <c r="R1380" i="12"/>
  <c r="R4627" i="12"/>
  <c r="R147" i="12"/>
  <c r="R3086" i="12"/>
  <c r="R457" i="12"/>
  <c r="R1247" i="12"/>
  <c r="R796" i="12"/>
  <c r="R3483" i="12"/>
  <c r="R1268" i="12"/>
  <c r="R142" i="12"/>
  <c r="R1377" i="12"/>
  <c r="R4183" i="12"/>
  <c r="R4470" i="12"/>
  <c r="R4526" i="12"/>
  <c r="R4888" i="12"/>
  <c r="R120" i="12"/>
  <c r="R130" i="12"/>
  <c r="R3092" i="12"/>
  <c r="R4037" i="12"/>
  <c r="R1682" i="12"/>
  <c r="R1106" i="12"/>
  <c r="R4937" i="12"/>
  <c r="R1544" i="12"/>
  <c r="R3936" i="12"/>
  <c r="R3071" i="12"/>
  <c r="R2560" i="12"/>
  <c r="R5068" i="12"/>
  <c r="R4027" i="12"/>
  <c r="R3568" i="12"/>
  <c r="R935" i="12"/>
  <c r="R163" i="12"/>
  <c r="R1684" i="12"/>
  <c r="R3946" i="12"/>
  <c r="R2964" i="12"/>
  <c r="R2119" i="12"/>
  <c r="R3009" i="12"/>
  <c r="R3026" i="12"/>
  <c r="R4047" i="12"/>
  <c r="R1186" i="12"/>
  <c r="R145" i="12"/>
  <c r="R3974" i="12"/>
  <c r="R2407" i="12"/>
  <c r="R2558" i="12"/>
  <c r="R2425" i="12"/>
  <c r="R4566" i="12"/>
  <c r="R1382" i="12"/>
  <c r="R941" i="12"/>
  <c r="R3935" i="12"/>
  <c r="R1093" i="12"/>
  <c r="R2766" i="12"/>
  <c r="R2068" i="12"/>
  <c r="R2491" i="12"/>
  <c r="R3123" i="12"/>
  <c r="R2161" i="12"/>
  <c r="R4971" i="12"/>
  <c r="R4607" i="12"/>
  <c r="R5040" i="12"/>
  <c r="R2752" i="12"/>
  <c r="R1194" i="12"/>
  <c r="R4634" i="12"/>
  <c r="R2774" i="12"/>
  <c r="R2116" i="12"/>
  <c r="R3128" i="12"/>
  <c r="R2870" i="12"/>
  <c r="R2593" i="12"/>
  <c r="R3895" i="12"/>
  <c r="R939" i="12"/>
  <c r="R5054" i="12"/>
  <c r="R1686" i="12"/>
  <c r="R3949" i="12"/>
  <c r="R3808" i="12"/>
  <c r="R4025" i="12"/>
  <c r="R2124" i="12"/>
  <c r="R706" i="12"/>
  <c r="R2160" i="12"/>
  <c r="R4658" i="12"/>
  <c r="R4595" i="12"/>
  <c r="R948" i="12"/>
  <c r="R2541" i="12"/>
  <c r="R2063" i="12"/>
  <c r="R2486" i="12"/>
  <c r="R2292" i="12"/>
  <c r="R183" i="12"/>
  <c r="R3679" i="12"/>
  <c r="R2147" i="12"/>
  <c r="R3210" i="12"/>
  <c r="R3975" i="12"/>
  <c r="R2588" i="12"/>
  <c r="R3254" i="12"/>
  <c r="R3325" i="12"/>
  <c r="R2808" i="12"/>
  <c r="R1457" i="12"/>
  <c r="R3603" i="12"/>
  <c r="R3928" i="12"/>
  <c r="R4809" i="12"/>
  <c r="R4125" i="12"/>
  <c r="R4849" i="12"/>
  <c r="R2142" i="12"/>
  <c r="R1715" i="12"/>
  <c r="R2096" i="12"/>
  <c r="R2072" i="12"/>
  <c r="R2202" i="12"/>
  <c r="R5061" i="12"/>
  <c r="R3932" i="12"/>
  <c r="R1468" i="12"/>
  <c r="R1230" i="12"/>
  <c r="R1588" i="12"/>
  <c r="R2335" i="12"/>
  <c r="R1705" i="12"/>
  <c r="R3693" i="12"/>
  <c r="R3510" i="12"/>
  <c r="R3995" i="12"/>
  <c r="R2644" i="12"/>
  <c r="R465" i="12"/>
  <c r="R3608" i="12"/>
  <c r="R1476" i="12"/>
  <c r="R4200" i="12"/>
  <c r="R3460" i="12"/>
  <c r="R2128" i="12"/>
  <c r="R2428" i="12"/>
  <c r="R226" i="12"/>
  <c r="R2786" i="12"/>
  <c r="R2006" i="12"/>
  <c r="R259" i="12"/>
  <c r="R4702" i="12"/>
  <c r="R1556" i="12"/>
  <c r="R2348" i="12"/>
  <c r="R1336" i="12"/>
  <c r="R2550" i="12"/>
  <c r="R3096" i="12"/>
  <c r="R2174" i="12"/>
  <c r="R964" i="12"/>
  <c r="R2307" i="12"/>
  <c r="R3101" i="12"/>
  <c r="R428" i="12"/>
  <c r="R1723" i="12"/>
  <c r="R3698" i="12"/>
  <c r="R4131" i="12"/>
  <c r="R4079" i="12"/>
  <c r="R2114" i="12"/>
  <c r="R1902" i="12"/>
  <c r="R2722" i="12"/>
  <c r="R3513" i="12"/>
  <c r="R246" i="12"/>
  <c r="R3520" i="12"/>
  <c r="R3647" i="12"/>
  <c r="R2855" i="12"/>
  <c r="R5032" i="12"/>
  <c r="R3549" i="12"/>
  <c r="R2892" i="12"/>
  <c r="R1853" i="12"/>
  <c r="R2461" i="12"/>
  <c r="R1657" i="12"/>
  <c r="R458" i="12"/>
  <c r="R4001" i="12"/>
  <c r="R22" i="12"/>
  <c r="R3545" i="12"/>
  <c r="R3364" i="12"/>
  <c r="R1995" i="12"/>
  <c r="R45" i="12"/>
  <c r="R1061" i="12"/>
  <c r="R67" i="12"/>
  <c r="R2835" i="12"/>
  <c r="R3084" i="12"/>
  <c r="R3621" i="12"/>
  <c r="R9" i="12"/>
  <c r="R2429" i="12"/>
  <c r="R527" i="12"/>
  <c r="R4652" i="12"/>
  <c r="R1863" i="12"/>
  <c r="R3881" i="12"/>
  <c r="R2741" i="12"/>
  <c r="R2841" i="12"/>
  <c r="R107" i="12"/>
  <c r="R3644" i="12"/>
  <c r="R3012" i="12"/>
  <c r="R459" i="12"/>
  <c r="R460" i="12"/>
  <c r="R3324" i="12"/>
  <c r="R3585" i="12"/>
  <c r="R2634" i="12"/>
  <c r="R1054" i="12"/>
  <c r="R61" i="12"/>
  <c r="R91" i="12"/>
  <c r="R116" i="12"/>
  <c r="R844" i="12"/>
  <c r="R3083" i="12"/>
  <c r="R5031" i="12"/>
  <c r="R434" i="12"/>
  <c r="R3581" i="12"/>
  <c r="R1593" i="12"/>
  <c r="R2347" i="12"/>
  <c r="R1656" i="12"/>
  <c r="R2686" i="12"/>
  <c r="R2692" i="12"/>
  <c r="R4764" i="12"/>
  <c r="R2970" i="12"/>
  <c r="R5024" i="12"/>
  <c r="R33" i="12"/>
  <c r="R3414" i="12"/>
  <c r="R2617" i="12"/>
  <c r="R3331" i="12"/>
  <c r="R1062" i="12"/>
  <c r="R4742" i="12"/>
  <c r="R1844" i="12"/>
  <c r="R4385" i="12"/>
  <c r="R2911" i="12"/>
  <c r="R2802" i="12"/>
  <c r="R875" i="12"/>
  <c r="R4324" i="12"/>
  <c r="R3335" i="12"/>
  <c r="R1088" i="12"/>
  <c r="R2743" i="12"/>
  <c r="R2101" i="12"/>
  <c r="R2967" i="12"/>
  <c r="R2971" i="12"/>
  <c r="R5026" i="12"/>
  <c r="R2860" i="12"/>
  <c r="R3485" i="12"/>
  <c r="R2633" i="12"/>
  <c r="R3872" i="12"/>
  <c r="R1064" i="12"/>
  <c r="R70" i="12"/>
  <c r="R2691" i="12"/>
  <c r="R114" i="12"/>
  <c r="R4483" i="12"/>
  <c r="R1253" i="12"/>
  <c r="R884" i="12"/>
  <c r="R1130" i="12"/>
  <c r="R3430" i="12"/>
  <c r="R1109" i="12"/>
  <c r="R2819" i="12"/>
  <c r="R3589" i="12"/>
  <c r="R4779" i="12"/>
  <c r="R877" i="12"/>
  <c r="R541" i="12"/>
  <c r="R4407" i="12"/>
  <c r="R1108" i="12"/>
  <c r="R4604" i="12"/>
  <c r="R1320" i="12"/>
  <c r="R4427" i="12"/>
  <c r="R1021" i="12"/>
  <c r="R2478" i="12"/>
  <c r="R4959" i="12"/>
  <c r="R2921" i="12"/>
  <c r="R1129" i="12"/>
  <c r="R809" i="12"/>
  <c r="R1131" i="12"/>
  <c r="R4495" i="12"/>
  <c r="R4051" i="12"/>
  <c r="R4758" i="12"/>
  <c r="R1006" i="12"/>
  <c r="R4454" i="12"/>
  <c r="R1001" i="12"/>
  <c r="R4596" i="12"/>
  <c r="R4459" i="12"/>
  <c r="R4295" i="12"/>
  <c r="R3434" i="12"/>
  <c r="R812" i="12"/>
  <c r="R3564" i="12"/>
  <c r="R3576" i="12"/>
  <c r="R69" i="12"/>
  <c r="R4463" i="12"/>
  <c r="R4484" i="12"/>
  <c r="R4428" i="12"/>
  <c r="R1257" i="12"/>
  <c r="R1002" i="12"/>
  <c r="R4656" i="12"/>
  <c r="R4533" i="12"/>
  <c r="R3990" i="12"/>
  <c r="R4053" i="12"/>
  <c r="R4786" i="12"/>
  <c r="R1167" i="12"/>
  <c r="R4717" i="12"/>
  <c r="R836" i="12"/>
  <c r="R3901" i="12"/>
  <c r="R4560" i="12"/>
  <c r="R4654" i="12"/>
  <c r="R4452" i="12"/>
  <c r="R483" i="12"/>
  <c r="R1405" i="12"/>
  <c r="R3560" i="12"/>
  <c r="R767" i="12"/>
  <c r="R4429" i="12"/>
  <c r="R4451" i="12"/>
  <c r="R1029" i="12"/>
  <c r="R495" i="12"/>
  <c r="R4864" i="12"/>
  <c r="R4539" i="12"/>
  <c r="R633" i="12"/>
  <c r="R3902" i="12"/>
  <c r="R2782" i="12"/>
  <c r="R4749" i="12"/>
  <c r="R4879" i="12"/>
  <c r="R3089" i="12"/>
  <c r="R925" i="12"/>
  <c r="R3884" i="12"/>
  <c r="R785" i="12"/>
  <c r="R1246" i="12"/>
  <c r="R4486" i="12"/>
  <c r="R1326" i="12"/>
  <c r="R634" i="12"/>
  <c r="R918" i="12"/>
  <c r="R3889" i="12"/>
  <c r="R855" i="12"/>
  <c r="R3120" i="12"/>
  <c r="R4491" i="12"/>
  <c r="R2783" i="12"/>
  <c r="R1121" i="12"/>
  <c r="R1674" i="12"/>
  <c r="R126" i="12"/>
  <c r="R1524" i="12"/>
  <c r="R4600" i="12"/>
  <c r="R2000" i="12"/>
  <c r="R5036" i="12"/>
  <c r="R1143" i="12"/>
  <c r="R994" i="12"/>
  <c r="R3146" i="12"/>
  <c r="R4905" i="12"/>
  <c r="R910" i="12"/>
  <c r="R2927" i="12"/>
  <c r="R1601" i="12"/>
  <c r="R3467" i="12"/>
  <c r="R4775" i="12"/>
  <c r="R1153" i="12"/>
  <c r="R1120" i="12"/>
  <c r="R898" i="12"/>
  <c r="R1275" i="12"/>
  <c r="R4501" i="12"/>
  <c r="R3968" i="12"/>
  <c r="R934" i="12"/>
  <c r="R943" i="12"/>
  <c r="R4963" i="12"/>
  <c r="R4765" i="12"/>
  <c r="R4804" i="12"/>
  <c r="R3471" i="12"/>
  <c r="R3590" i="12"/>
  <c r="R1997" i="12"/>
  <c r="R3437" i="12"/>
  <c r="R3907" i="12"/>
  <c r="R1005" i="12"/>
  <c r="R4700" i="12"/>
  <c r="R894" i="12"/>
  <c r="R3148" i="12"/>
  <c r="R137" i="12"/>
  <c r="R1375" i="12"/>
  <c r="R4625" i="12"/>
  <c r="R3891" i="12"/>
  <c r="R4802" i="12"/>
  <c r="R4626" i="12"/>
  <c r="R950" i="12"/>
  <c r="R3938" i="12"/>
  <c r="R173" i="12"/>
  <c r="R1695" i="12"/>
  <c r="R2064" i="12"/>
  <c r="R2110" i="12"/>
  <c r="R2928" i="12"/>
  <c r="R5035" i="12"/>
  <c r="R5049" i="12"/>
  <c r="R170" i="12"/>
  <c r="R2760" i="12"/>
  <c r="R4813" i="12"/>
  <c r="R2657" i="12"/>
  <c r="R3158" i="12"/>
  <c r="R210" i="12"/>
  <c r="R2158" i="12"/>
  <c r="R689" i="12"/>
  <c r="R3578" i="12"/>
  <c r="R151" i="12"/>
  <c r="R3982" i="12"/>
  <c r="R2977" i="12"/>
  <c r="R3956" i="12"/>
  <c r="R4185" i="12"/>
  <c r="R3905" i="12"/>
  <c r="R932" i="12"/>
  <c r="R944" i="12"/>
  <c r="R2747" i="12"/>
  <c r="R3006" i="12"/>
  <c r="R2561" i="12"/>
  <c r="R4066" i="12"/>
  <c r="R4028" i="12"/>
  <c r="R206" i="12"/>
  <c r="R2409" i="12"/>
  <c r="R3203" i="12"/>
  <c r="R905" i="12"/>
  <c r="R4816" i="12"/>
  <c r="R160" i="12"/>
  <c r="R2548" i="12"/>
  <c r="R175" i="12"/>
  <c r="R4096" i="12"/>
  <c r="R2066" i="12"/>
  <c r="R3152" i="12"/>
  <c r="R3075" i="12"/>
  <c r="R3131" i="12"/>
  <c r="R3236" i="12"/>
  <c r="R1381" i="12"/>
  <c r="R1542" i="12"/>
  <c r="R3991" i="12"/>
  <c r="R2399" i="12"/>
  <c r="R2764" i="12"/>
  <c r="R3811" i="12"/>
  <c r="R4026" i="12"/>
  <c r="R2127" i="12"/>
  <c r="R2143" i="12"/>
  <c r="R3191" i="12"/>
  <c r="R1119" i="12"/>
  <c r="R3439" i="12"/>
  <c r="R4335" i="12"/>
  <c r="R2750" i="12"/>
  <c r="R2094" i="12"/>
  <c r="R1696" i="12"/>
  <c r="R5359" i="12"/>
  <c r="R191" i="12"/>
  <c r="R3177" i="12"/>
  <c r="R2998" i="12"/>
  <c r="R2163" i="12"/>
  <c r="R959" i="12"/>
  <c r="R2141" i="12"/>
  <c r="R2169" i="12"/>
  <c r="R3999" i="12"/>
  <c r="R2306" i="12"/>
  <c r="R2641" i="12"/>
  <c r="R2026" i="12"/>
  <c r="R3931" i="12"/>
  <c r="R2034" i="12"/>
  <c r="R4145" i="12"/>
  <c r="R2562" i="12"/>
  <c r="R2590" i="12"/>
  <c r="R1982" i="12"/>
  <c r="R2671" i="12"/>
  <c r="R2308" i="12"/>
  <c r="R416" i="12"/>
  <c r="R698" i="12"/>
  <c r="R3605" i="12"/>
  <c r="R1471" i="12"/>
  <c r="R1335" i="12"/>
  <c r="R4116" i="12"/>
  <c r="R2299" i="12"/>
  <c r="R1454" i="12"/>
  <c r="R2721" i="12"/>
  <c r="R2302" i="12"/>
  <c r="R241" i="12"/>
  <c r="R2016" i="12"/>
  <c r="R1311" i="12"/>
  <c r="R3609" i="12"/>
  <c r="R3625" i="12"/>
  <c r="R4022" i="12"/>
  <c r="R5043" i="12"/>
  <c r="R1456" i="12"/>
  <c r="R1777" i="12"/>
  <c r="R2827" i="12"/>
  <c r="R2013" i="12"/>
  <c r="R696" i="12"/>
  <c r="R3924" i="12"/>
  <c r="R268" i="12"/>
  <c r="R363" i="12"/>
  <c r="R4142" i="12"/>
  <c r="R2963" i="12"/>
  <c r="R2591" i="12"/>
  <c r="R2716" i="12"/>
  <c r="R4401" i="12"/>
  <c r="R2310" i="12"/>
  <c r="R2864" i="12"/>
  <c r="R1156" i="12"/>
  <c r="R3600" i="12"/>
  <c r="R713" i="12"/>
  <c r="R1409" i="12"/>
  <c r="R1516" i="12"/>
  <c r="R2122" i="12"/>
  <c r="R3229" i="12"/>
  <c r="R3261" i="12"/>
  <c r="R3027" i="12"/>
  <c r="R3899" i="12"/>
  <c r="R1590" i="12"/>
  <c r="R2453" i="12"/>
  <c r="R387" i="12"/>
  <c r="R2456" i="12"/>
  <c r="R1861" i="12"/>
  <c r="R3870" i="12"/>
  <c r="R2466" i="12"/>
  <c r="R3646" i="12"/>
  <c r="R2733" i="12"/>
  <c r="R5028" i="12"/>
  <c r="R433" i="12"/>
  <c r="R1096" i="12"/>
  <c r="R2637" i="12"/>
  <c r="R3878" i="12"/>
  <c r="R1066" i="12"/>
  <c r="R2712" i="12"/>
  <c r="R1887" i="12"/>
  <c r="R1841" i="12"/>
  <c r="R4925" i="12"/>
  <c r="R3117" i="12"/>
  <c r="R2616" i="12"/>
  <c r="R2050" i="12"/>
  <c r="R1641" i="12"/>
  <c r="R2638" i="12"/>
  <c r="R1614" i="12"/>
  <c r="R3347" i="12"/>
  <c r="R2845" i="12"/>
  <c r="R2587" i="12"/>
  <c r="R1360" i="12"/>
  <c r="R849" i="12"/>
  <c r="R16" i="12"/>
  <c r="R28" i="12"/>
  <c r="R2053" i="12"/>
  <c r="R5063" i="12"/>
  <c r="R1047" i="12"/>
  <c r="R1057" i="12"/>
  <c r="R1305" i="12"/>
  <c r="R681" i="12"/>
  <c r="R4453" i="12"/>
  <c r="R4554" i="12"/>
  <c r="R7" i="12"/>
  <c r="R3657" i="12"/>
  <c r="R35" i="12"/>
  <c r="R3069" i="12"/>
  <c r="R1857" i="12"/>
  <c r="R1610" i="12"/>
  <c r="R1071" i="12"/>
  <c r="R2839" i="12"/>
  <c r="R2475" i="12"/>
  <c r="R4744" i="12"/>
  <c r="R4506" i="12"/>
  <c r="R1640" i="12"/>
  <c r="R426" i="12"/>
  <c r="R3582" i="12"/>
  <c r="R1851" i="12"/>
  <c r="R3876" i="12"/>
  <c r="R3340" i="12"/>
  <c r="R4551" i="12"/>
  <c r="R3013" i="12"/>
  <c r="R14" i="12"/>
  <c r="R3553" i="12"/>
  <c r="R2874" i="12"/>
  <c r="R1972" i="12"/>
  <c r="R2459" i="12"/>
  <c r="R1653" i="12"/>
  <c r="R64" i="12"/>
  <c r="R98" i="12"/>
  <c r="R4328" i="12"/>
  <c r="R6" i="12"/>
  <c r="R26" i="12"/>
  <c r="R3548" i="12"/>
  <c r="R3867" i="12"/>
  <c r="R1852" i="12"/>
  <c r="R3869" i="12"/>
  <c r="R51" i="12"/>
  <c r="R74" i="12"/>
  <c r="R2473" i="12"/>
  <c r="R1164" i="12"/>
  <c r="R1217" i="12"/>
  <c r="R4046" i="12"/>
  <c r="R1037" i="12"/>
  <c r="R4617" i="12"/>
  <c r="R1222" i="12"/>
  <c r="R4456" i="12"/>
  <c r="R4728" i="12"/>
  <c r="R4762" i="12"/>
  <c r="R2683" i="12"/>
  <c r="R1273" i="12"/>
  <c r="R4947" i="12"/>
  <c r="R1036" i="12"/>
  <c r="R1115" i="12"/>
  <c r="R4585" i="12"/>
  <c r="R4474" i="12"/>
  <c r="R4460" i="12"/>
  <c r="R3482" i="12"/>
  <c r="R1165" i="12"/>
  <c r="R682" i="12"/>
  <c r="R1219" i="12"/>
  <c r="R3986" i="12"/>
  <c r="R1221" i="12"/>
  <c r="R4643" i="12"/>
  <c r="R887" i="12"/>
  <c r="R4825" i="12"/>
  <c r="R4763" i="12"/>
  <c r="R1107" i="12"/>
  <c r="R1510" i="12"/>
  <c r="R4915" i="12"/>
  <c r="R4954" i="12"/>
  <c r="R4494" i="12"/>
  <c r="R4603" i="12"/>
  <c r="R1250" i="12"/>
  <c r="R3469" i="12"/>
  <c r="R1039" i="12"/>
  <c r="R1146" i="12"/>
  <c r="R1263" i="12"/>
  <c r="R1828" i="12"/>
  <c r="R4931" i="12"/>
  <c r="R4698" i="12"/>
  <c r="R4062" i="12"/>
  <c r="R885" i="12"/>
  <c r="R4659" i="12"/>
  <c r="R4692" i="12"/>
  <c r="R4296" i="12"/>
  <c r="R4814" i="12"/>
  <c r="R1670" i="12"/>
  <c r="R4799" i="12"/>
  <c r="R1169" i="12"/>
  <c r="R4646" i="12"/>
  <c r="R1317" i="12"/>
  <c r="R2532" i="12"/>
  <c r="R4588" i="12"/>
  <c r="R3836" i="12"/>
  <c r="R4050" i="12"/>
  <c r="R891" i="12"/>
  <c r="R2621" i="12"/>
  <c r="R880" i="12"/>
  <c r="R4406" i="12"/>
  <c r="R4316" i="12"/>
  <c r="R3023" i="12"/>
  <c r="R3457" i="12"/>
  <c r="R2391" i="12"/>
  <c r="R1116" i="12"/>
  <c r="R754" i="12"/>
  <c r="R4423" i="12"/>
  <c r="R4806" i="12"/>
  <c r="R632" i="12"/>
  <c r="R4676" i="12"/>
  <c r="R769" i="12"/>
  <c r="R1022" i="12"/>
  <c r="R1673" i="12"/>
  <c r="R931" i="12"/>
  <c r="R1523" i="12"/>
  <c r="R4487" i="12"/>
  <c r="R4794" i="12"/>
  <c r="R691" i="12"/>
  <c r="R759" i="12"/>
  <c r="R636" i="12"/>
  <c r="R922" i="12"/>
  <c r="R1177" i="12"/>
  <c r="R1185" i="12"/>
  <c r="R496" i="12"/>
  <c r="R4673" i="12"/>
  <c r="R4397" i="12"/>
  <c r="R1679" i="12"/>
  <c r="R134" i="12"/>
  <c r="R1598" i="12"/>
  <c r="R4592" i="12"/>
  <c r="R4914" i="12"/>
  <c r="R5044" i="12"/>
  <c r="R3561" i="12"/>
  <c r="R1133" i="12"/>
  <c r="R4783" i="12"/>
  <c r="R4908" i="12"/>
  <c r="R1271" i="12"/>
  <c r="R2937" i="12"/>
  <c r="R1529" i="12"/>
  <c r="R4615" i="12"/>
  <c r="R4797" i="12"/>
  <c r="R532" i="12"/>
  <c r="R1137" i="12"/>
  <c r="R903" i="12"/>
  <c r="R923" i="12"/>
  <c r="R3091" i="12"/>
  <c r="R1533" i="12"/>
  <c r="R4602" i="12"/>
  <c r="R153" i="12"/>
  <c r="R1242" i="12"/>
  <c r="R4770" i="12"/>
  <c r="R118" i="12"/>
  <c r="R3640" i="12"/>
  <c r="R1008" i="12"/>
  <c r="R1272" i="12"/>
  <c r="R3090" i="12"/>
  <c r="R4074" i="12"/>
  <c r="R4757" i="12"/>
  <c r="R4801" i="12"/>
  <c r="R1172" i="12"/>
  <c r="R1173" i="12"/>
  <c r="R1269" i="12"/>
  <c r="R4845" i="12"/>
  <c r="R1378" i="12"/>
  <c r="R4580" i="12"/>
  <c r="R1541" i="12"/>
  <c r="R4055" i="12"/>
  <c r="R4614" i="12"/>
  <c r="R4336" i="12"/>
  <c r="R2544" i="12"/>
  <c r="R2757" i="12"/>
  <c r="R512" i="12"/>
  <c r="R2106" i="12"/>
  <c r="R192" i="12"/>
  <c r="R1379" i="12"/>
  <c r="R1536" i="12"/>
  <c r="R3972" i="12"/>
  <c r="R955" i="12"/>
  <c r="R2555" i="12"/>
  <c r="R373" i="12"/>
  <c r="R2380" i="12"/>
  <c r="R2125" i="12"/>
  <c r="R3178" i="12"/>
  <c r="R3853" i="12"/>
  <c r="R4677" i="12"/>
  <c r="R4479" i="12"/>
  <c r="R952" i="12"/>
  <c r="R2749" i="12"/>
  <c r="R2549" i="12"/>
  <c r="R2487" i="12"/>
  <c r="R2065" i="12"/>
  <c r="R3474" i="12"/>
  <c r="R4578" i="12"/>
  <c r="R155" i="12"/>
  <c r="R1546" i="12"/>
  <c r="R1193" i="12"/>
  <c r="R2488" i="12"/>
  <c r="R1978" i="12"/>
  <c r="R2112" i="12"/>
  <c r="R208" i="12"/>
  <c r="R4106" i="12"/>
  <c r="R2899" i="12"/>
  <c r="R1998" i="12"/>
  <c r="R3593" i="12"/>
  <c r="R166" i="12"/>
  <c r="R1190" i="12"/>
  <c r="R5067" i="12"/>
  <c r="R4099" i="12"/>
  <c r="R5008" i="12"/>
  <c r="R3681" i="12"/>
  <c r="R2493" i="12"/>
  <c r="R4661" i="12"/>
  <c r="R1187" i="12"/>
  <c r="R146" i="12"/>
  <c r="R2746" i="12"/>
  <c r="R957" i="12"/>
  <c r="R2559" i="12"/>
  <c r="R3476" i="12"/>
  <c r="R2659" i="12"/>
  <c r="R2129" i="12"/>
  <c r="R3379" i="12"/>
  <c r="R1903" i="12"/>
  <c r="R4889" i="12"/>
  <c r="R4480" i="12"/>
  <c r="R5042" i="12"/>
  <c r="R2546" i="12"/>
  <c r="R1688" i="12"/>
  <c r="R1784" i="12"/>
  <c r="R2297" i="12"/>
  <c r="R2699" i="12"/>
  <c r="R2137" i="12"/>
  <c r="R2336" i="12"/>
  <c r="R3235" i="12"/>
  <c r="R3955" i="12"/>
  <c r="R2146" i="12"/>
  <c r="R709" i="12"/>
  <c r="R2670" i="12"/>
  <c r="R1984" i="12"/>
  <c r="R1985" i="12"/>
  <c r="R2027" i="12"/>
  <c r="R1726" i="12"/>
  <c r="R1986" i="12"/>
  <c r="R2888" i="12"/>
  <c r="R2667" i="12"/>
  <c r="R2155" i="12"/>
  <c r="R2496" i="12"/>
  <c r="R2070" i="12"/>
  <c r="R2312" i="12"/>
  <c r="R2873" i="12"/>
  <c r="R4729" i="12"/>
  <c r="R2504" i="12"/>
  <c r="R1987" i="12"/>
  <c r="R1296" i="12"/>
  <c r="R4665" i="12"/>
  <c r="R195" i="12"/>
  <c r="R2162" i="12"/>
  <c r="R2594" i="12"/>
  <c r="R4068" i="12"/>
  <c r="R2195" i="12"/>
  <c r="R3521" i="12"/>
  <c r="R4342" i="12"/>
  <c r="R3533" i="12"/>
  <c r="R4177" i="12"/>
  <c r="R4356" i="12"/>
  <c r="R2753" i="12"/>
  <c r="R2494" i="12"/>
  <c r="R4703" i="12"/>
  <c r="R2813" i="12"/>
  <c r="R2200" i="12"/>
  <c r="R2025" i="12"/>
  <c r="R4807" i="12"/>
  <c r="R1729" i="12"/>
  <c r="R4199" i="12"/>
  <c r="R2949" i="12"/>
  <c r="R5388" i="12"/>
  <c r="R2492" i="12"/>
  <c r="R2717" i="12"/>
  <c r="R4029" i="12"/>
  <c r="R234" i="12"/>
  <c r="R2645" i="12"/>
  <c r="R466" i="12"/>
  <c r="R3619" i="12"/>
  <c r="R3846" i="12"/>
  <c r="R4991" i="12"/>
  <c r="R937" i="12"/>
  <c r="R554" i="12"/>
  <c r="R2165" i="12"/>
  <c r="R228" i="12"/>
  <c r="R2303" i="12"/>
  <c r="R2007" i="12"/>
  <c r="R3887" i="12"/>
  <c r="R204" i="12"/>
  <c r="R2718" i="12"/>
  <c r="R431" i="12"/>
  <c r="R253" i="12"/>
  <c r="R4708" i="12"/>
  <c r="R3700" i="12"/>
  <c r="R3728" i="12"/>
  <c r="R3397" i="12"/>
  <c r="R4156" i="12"/>
  <c r="R1416" i="12"/>
  <c r="R3849" i="12"/>
  <c r="R4923" i="12"/>
  <c r="R2976" i="12"/>
  <c r="R1905" i="12"/>
  <c r="R800" i="12"/>
  <c r="R518" i="12"/>
  <c r="R3125" i="12"/>
  <c r="R1559" i="12"/>
  <c r="R4734" i="12"/>
  <c r="R4248" i="12"/>
  <c r="R1763" i="12"/>
  <c r="R4060" i="12"/>
  <c r="R1589" i="12"/>
  <c r="R3635" i="12"/>
  <c r="R962" i="12"/>
  <c r="R4339" i="12"/>
  <c r="R1423" i="12"/>
  <c r="R4369" i="12"/>
  <c r="R281" i="12"/>
  <c r="R3859" i="12"/>
  <c r="R4174" i="12"/>
  <c r="R1400" i="12"/>
  <c r="R1281" i="12"/>
  <c r="R3885" i="12"/>
  <c r="R4848" i="12"/>
  <c r="R3695" i="12"/>
  <c r="R3535" i="12"/>
  <c r="R4179" i="12"/>
  <c r="R3764" i="12"/>
  <c r="R4207" i="12"/>
  <c r="R1430" i="12"/>
  <c r="R4182" i="12"/>
  <c r="R2669" i="12"/>
  <c r="R4346" i="12"/>
  <c r="R4019" i="12"/>
  <c r="R2038" i="12"/>
  <c r="R1746" i="12"/>
  <c r="R2897" i="12"/>
  <c r="R4187" i="12"/>
  <c r="R2368" i="12"/>
  <c r="R3321" i="12"/>
  <c r="R402" i="12"/>
  <c r="R2008" i="12"/>
  <c r="R3537" i="12"/>
  <c r="R2351" i="12"/>
  <c r="R3493" i="12"/>
  <c r="R4180" i="12"/>
  <c r="R2955" i="12"/>
  <c r="R3505" i="12"/>
  <c r="R2290" i="12"/>
  <c r="R2341" i="12"/>
  <c r="R4338" i="12"/>
  <c r="R1558" i="12"/>
  <c r="R4173" i="12"/>
  <c r="R4373" i="12"/>
  <c r="R3503" i="12"/>
  <c r="R4630" i="12"/>
  <c r="R4235" i="12"/>
  <c r="R2688" i="12"/>
  <c r="R425" i="12"/>
  <c r="R4151" i="12"/>
  <c r="R4365" i="12"/>
  <c r="R3785" i="12"/>
  <c r="R1938" i="12"/>
  <c r="R1203" i="12"/>
  <c r="R3596" i="12"/>
  <c r="R701" i="12"/>
  <c r="R2828" i="12"/>
  <c r="R560" i="12"/>
  <c r="Q3897" i="12"/>
  <c r="Q850" i="12"/>
  <c r="R503" i="12"/>
  <c r="R510" i="12"/>
  <c r="R4425" i="12"/>
  <c r="R4977" i="12"/>
  <c r="Q3018" i="12"/>
  <c r="Q4748" i="12"/>
  <c r="Q5030" i="12"/>
  <c r="R1034" i="12"/>
  <c r="R398" i="12"/>
  <c r="R1043" i="12"/>
  <c r="R295" i="12"/>
  <c r="Q4553" i="12"/>
  <c r="Q2731" i="12"/>
  <c r="R2421" i="12"/>
  <c r="R5378" i="12"/>
  <c r="R4302" i="12"/>
  <c r="R4972" i="12"/>
  <c r="Q4744" i="12"/>
  <c r="Q4506" i="12"/>
  <c r="Q1640" i="12"/>
  <c r="Q426" i="12"/>
  <c r="Q3582" i="12"/>
  <c r="R4593" i="12"/>
  <c r="R524" i="12"/>
  <c r="R400" i="12"/>
  <c r="Q2660" i="12"/>
  <c r="Q1845" i="12"/>
  <c r="Q2087" i="12"/>
  <c r="Q1625" i="12"/>
  <c r="Q5005" i="12"/>
  <c r="R482" i="12"/>
  <c r="R803" i="12"/>
  <c r="R2792" i="12"/>
  <c r="R1013" i="12"/>
  <c r="Q4558" i="12"/>
  <c r="Q4000" i="12"/>
  <c r="Q5021" i="12"/>
  <c r="Q3540" i="12"/>
  <c r="Q4877" i="12"/>
  <c r="Q3666" i="12"/>
  <c r="R412" i="12"/>
  <c r="Q2856" i="12"/>
  <c r="Q427" i="12"/>
  <c r="Q3665" i="12"/>
  <c r="Q2639" i="12"/>
  <c r="Q1055" i="12"/>
  <c r="Q62" i="12"/>
  <c r="Q94" i="12"/>
  <c r="Q2103" i="12"/>
  <c r="Q4951" i="12"/>
  <c r="Q2777" i="12"/>
  <c r="Q4286" i="12"/>
  <c r="Q1157" i="12"/>
  <c r="Q4473" i="12"/>
  <c r="Q4465" i="12"/>
  <c r="Q525" i="12"/>
  <c r="Q4871" i="12"/>
  <c r="Q3639" i="12"/>
  <c r="Q1214" i="12"/>
  <c r="Q4738" i="12"/>
  <c r="R4260" i="12"/>
  <c r="Q5027" i="12"/>
  <c r="Q3324" i="12"/>
  <c r="Q1851" i="12"/>
  <c r="Q3876" i="12"/>
  <c r="Q3340" i="12"/>
  <c r="Q73" i="12"/>
  <c r="Q1405" i="12"/>
  <c r="Q4454" i="12"/>
  <c r="Q1001" i="12"/>
  <c r="Q4596" i="12"/>
  <c r="Q4459" i="12"/>
  <c r="Q4295" i="12"/>
  <c r="Q3434" i="12"/>
  <c r="Q812" i="12"/>
  <c r="Q3564" i="12"/>
  <c r="R2830" i="12"/>
  <c r="Q2734" i="12"/>
  <c r="Q3549" i="12"/>
  <c r="Q3481" i="12"/>
  <c r="Q2459" i="12"/>
  <c r="Q1653" i="12"/>
  <c r="Q64" i="12"/>
  <c r="Q98" i="12"/>
  <c r="Q4328" i="12"/>
  <c r="Q4393" i="12"/>
  <c r="Q3916" i="12"/>
  <c r="Q3562" i="12"/>
  <c r="Q3428" i="12"/>
  <c r="Q4467" i="12"/>
  <c r="Q1104" i="12"/>
  <c r="Q688" i="12"/>
  <c r="Q4873" i="12"/>
  <c r="R4882" i="12"/>
  <c r="Q845" i="12"/>
  <c r="Q1630" i="12"/>
  <c r="Q3569" i="12"/>
  <c r="Q1874" i="12"/>
  <c r="Q2737" i="12"/>
  <c r="Q1085" i="12"/>
  <c r="Q2848" i="12"/>
  <c r="Q1888" i="12"/>
  <c r="Q3571" i="12"/>
  <c r="Q1218" i="12"/>
  <c r="Q882" i="12"/>
  <c r="Q1145" i="12"/>
  <c r="Q4431" i="12"/>
  <c r="Q4514" i="12"/>
  <c r="Q1004" i="12"/>
  <c r="Q4821" i="12"/>
  <c r="Q1226" i="12"/>
  <c r="Q4658" i="12"/>
  <c r="Q4759" i="12"/>
  <c r="Q4883" i="12"/>
  <c r="R4824" i="12"/>
  <c r="Q4777" i="12"/>
  <c r="Q3538" i="12"/>
  <c r="Q1592" i="12"/>
  <c r="Q1875" i="12"/>
  <c r="Q2738" i="12"/>
  <c r="Q1086" i="12"/>
  <c r="Q1829" i="12"/>
  <c r="Q2621" i="12"/>
  <c r="Q2776" i="12"/>
  <c r="Q4962" i="12"/>
  <c r="Q883" i="12"/>
  <c r="Q4624" i="12"/>
  <c r="Q3573" i="12"/>
  <c r="Q4521" i="12"/>
  <c r="Q4918" i="12"/>
  <c r="Q4823" i="12"/>
  <c r="Q3470" i="12"/>
  <c r="Q4129" i="12"/>
  <c r="Q1325" i="12"/>
  <c r="Q3962" i="12"/>
  <c r="R4938" i="12"/>
  <c r="Q2729" i="12"/>
  <c r="Q2086" i="12"/>
  <c r="Q3362" i="12"/>
  <c r="Q1862" i="12"/>
  <c r="Q1646" i="12"/>
  <c r="Q3344" i="12"/>
  <c r="Q1822" i="12"/>
  <c r="Q1504" i="12"/>
  <c r="Q629" i="12"/>
  <c r="Q2817" i="12"/>
  <c r="Q4047" i="12"/>
  <c r="Q4566" i="12"/>
  <c r="Q4420" i="12"/>
  <c r="Q4661" i="12"/>
  <c r="Q838" i="12"/>
  <c r="Q1225" i="12"/>
  <c r="Q4469" i="12"/>
  <c r="Q2933" i="12"/>
  <c r="Q1215" i="12"/>
  <c r="Q787" i="12"/>
  <c r="R4932" i="12"/>
  <c r="Q12" i="12"/>
  <c r="Q2050" i="12"/>
  <c r="Q2458" i="12"/>
  <c r="Q3330" i="12"/>
  <c r="Q50" i="12"/>
  <c r="Q2709" i="12"/>
  <c r="Q1209" i="12"/>
  <c r="Q774" i="12"/>
  <c r="Q1217" i="12"/>
  <c r="Q4046" i="12"/>
  <c r="Q1037" i="12"/>
  <c r="Q4617" i="12"/>
  <c r="Q1222" i="12"/>
  <c r="Q4456" i="12"/>
  <c r="Q4728" i="12"/>
  <c r="Q4762" i="12"/>
  <c r="Q4794" i="12"/>
  <c r="Q4519" i="12"/>
  <c r="Q4716" i="12"/>
  <c r="Q4903" i="12"/>
  <c r="Q1817" i="12"/>
  <c r="Q4427" i="12"/>
  <c r="Q756" i="12"/>
  <c r="Q636" i="12"/>
  <c r="Q922" i="12"/>
  <c r="Q1177" i="12"/>
  <c r="Q1185" i="12"/>
  <c r="Q5034" i="12"/>
  <c r="Q948" i="12"/>
  <c r="Q3934" i="12"/>
  <c r="Q1192" i="12"/>
  <c r="Q3952" i="12"/>
  <c r="Q1623" i="12"/>
  <c r="Q2653" i="12"/>
  <c r="Q202" i="12"/>
  <c r="Q2997" i="12"/>
  <c r="Q3192" i="12"/>
  <c r="Q1864" i="12"/>
  <c r="Q1115" i="12"/>
  <c r="Q4663" i="12"/>
  <c r="Q4542" i="12"/>
  <c r="Q4330" i="12"/>
  <c r="Q1518" i="12"/>
  <c r="Q1183" i="12"/>
  <c r="Q4613" i="12"/>
  <c r="Q3519" i="12"/>
  <c r="Q165" i="12"/>
  <c r="Q1683" i="12"/>
  <c r="Q2550" i="12"/>
  <c r="Q2963" i="12"/>
  <c r="Q5388" i="12"/>
  <c r="Q195" i="12"/>
  <c r="Q2138" i="12"/>
  <c r="Q1705" i="12"/>
  <c r="Q213" i="12"/>
  <c r="Q224" i="12"/>
  <c r="Q2071" i="12"/>
  <c r="Q1197" i="12"/>
  <c r="Q2914" i="12"/>
  <c r="Q668" i="12"/>
  <c r="Q4648" i="12"/>
  <c r="Q1040" i="12"/>
  <c r="Q122" i="12"/>
  <c r="Q135" i="12"/>
  <c r="Q1046" i="12"/>
  <c r="Q4595" i="12"/>
  <c r="Q3980" i="12"/>
  <c r="Q5045" i="12"/>
  <c r="Q2544" i="12"/>
  <c r="Q2757" i="12"/>
  <c r="Q512" i="12"/>
  <c r="Q2106" i="12"/>
  <c r="Q192" i="12"/>
  <c r="Q209" i="12"/>
  <c r="Q1467" i="12"/>
  <c r="Q3229" i="12"/>
  <c r="Q3349" i="12"/>
  <c r="Q4605" i="12"/>
  <c r="Q4680" i="12"/>
  <c r="Q897" i="12"/>
  <c r="Q1275" i="12"/>
  <c r="Q4501" i="12"/>
  <c r="Q3968" i="12"/>
  <c r="Q934" i="12"/>
  <c r="Q943" i="12"/>
  <c r="Q3933" i="12"/>
  <c r="Q955" i="12"/>
  <c r="Q2555" i="12"/>
  <c r="Q373" i="12"/>
  <c r="Q2380" i="12"/>
  <c r="Q2125" i="12"/>
  <c r="Q3178" i="12"/>
  <c r="Q3853" i="12"/>
  <c r="Q2494" i="12"/>
  <c r="R1181" i="12"/>
  <c r="R269" i="12"/>
  <c r="R3734" i="12"/>
  <c r="R1344" i="12"/>
  <c r="R4283" i="12"/>
  <c r="R4120" i="12"/>
  <c r="R3802" i="12"/>
  <c r="R2433" i="12"/>
  <c r="R3591" i="12"/>
  <c r="R1713" i="12"/>
  <c r="R3610" i="12"/>
  <c r="R968" i="12"/>
  <c r="R3722" i="12"/>
  <c r="R4376" i="12"/>
  <c r="R3797" i="12"/>
  <c r="R4279" i="12"/>
  <c r="R4158" i="12"/>
  <c r="R506" i="12"/>
  <c r="R3642" i="12"/>
  <c r="R4841" i="12"/>
  <c r="R2384" i="12"/>
  <c r="R3926" i="12"/>
  <c r="R4186" i="12"/>
  <c r="R3741" i="12"/>
  <c r="R1748" i="12"/>
  <c r="R4278" i="12"/>
  <c r="R4170" i="12"/>
  <c r="R4829" i="12"/>
  <c r="R4818" i="12"/>
  <c r="R57" i="12"/>
  <c r="R1627" i="12"/>
  <c r="R2863" i="12"/>
  <c r="R4808" i="12"/>
  <c r="R3124" i="12"/>
  <c r="R2041" i="12"/>
  <c r="R1202" i="12"/>
  <c r="R4209" i="12"/>
  <c r="R820" i="12"/>
  <c r="R5069" i="12"/>
  <c r="R3930" i="12"/>
  <c r="R4544" i="12"/>
  <c r="R3746" i="12"/>
  <c r="R289" i="12"/>
  <c r="R1288" i="12"/>
  <c r="R1347" i="12"/>
  <c r="R3841" i="12"/>
  <c r="R4899" i="12"/>
  <c r="R4012" i="12"/>
  <c r="R2668" i="12"/>
  <c r="R2643" i="12"/>
  <c r="R4353" i="12"/>
  <c r="R4531" i="12"/>
  <c r="R3495" i="12"/>
  <c r="R4994" i="12"/>
  <c r="R4181" i="12"/>
  <c r="R3269" i="12"/>
  <c r="R1386" i="12"/>
  <c r="R2154" i="12"/>
  <c r="R2869" i="12"/>
  <c r="R4354" i="12"/>
  <c r="R4117" i="12"/>
  <c r="R4375" i="12"/>
  <c r="R817" i="12"/>
  <c r="R4103" i="12"/>
  <c r="R4857" i="12"/>
  <c r="R1776" i="12"/>
  <c r="R3405" i="12"/>
  <c r="R1617" i="12"/>
  <c r="R4367" i="12"/>
  <c r="R278" i="12"/>
  <c r="R2402" i="12"/>
  <c r="R555" i="12"/>
  <c r="R4983" i="12"/>
  <c r="R3654" i="12"/>
  <c r="R4981" i="12"/>
  <c r="Q2387" i="12"/>
  <c r="Q2972" i="12"/>
  <c r="R3326" i="12"/>
  <c r="R782" i="12"/>
  <c r="R4303" i="12"/>
  <c r="R469" i="12"/>
  <c r="Q3081" i="12"/>
  <c r="Q3570" i="12"/>
  <c r="Q703" i="12"/>
  <c r="R507" i="12"/>
  <c r="R550" i="12"/>
  <c r="R4780" i="12"/>
  <c r="R2701" i="12"/>
  <c r="Q844" i="12"/>
  <c r="Q3083" i="12"/>
  <c r="R1565" i="12"/>
  <c r="R861" i="12"/>
  <c r="R3868" i="12"/>
  <c r="R413" i="12"/>
  <c r="Q4713" i="12"/>
  <c r="Q8" i="12"/>
  <c r="Q3658" i="12"/>
  <c r="Q3552" i="12"/>
  <c r="R4020" i="12"/>
  <c r="R3653" i="12"/>
  <c r="R3977" i="12"/>
  <c r="R2510" i="12"/>
  <c r="R474" i="12"/>
  <c r="Q5004" i="12"/>
  <c r="Q5" i="12"/>
  <c r="Q4381" i="12"/>
  <c r="Q3539" i="12"/>
  <c r="Q765" i="12"/>
  <c r="Q2091" i="12"/>
  <c r="R802" i="12"/>
  <c r="R4837" i="12"/>
  <c r="R2809" i="12"/>
  <c r="Q4833" i="12"/>
  <c r="Q4505" i="12"/>
  <c r="Q20" i="12"/>
  <c r="Q3544" i="12"/>
  <c r="Q1775" i="12"/>
  <c r="Q2975" i="12"/>
  <c r="R2825" i="12"/>
  <c r="Q4380" i="12"/>
  <c r="Q472" i="12"/>
  <c r="Q3667" i="12"/>
  <c r="Q1643" i="12"/>
  <c r="Q49" i="12"/>
  <c r="Q2742" i="12"/>
  <c r="Q101" i="12"/>
  <c r="Q626" i="12"/>
  <c r="Q4959" i="12"/>
  <c r="Q2921" i="12"/>
  <c r="Q1129" i="12"/>
  <c r="Q809" i="12"/>
  <c r="Q1131" i="12"/>
  <c r="Q4495" i="12"/>
  <c r="Q4051" i="12"/>
  <c r="Q4758" i="12"/>
  <c r="Q1006" i="12"/>
  <c r="Q4801" i="12"/>
  <c r="Q3418" i="12"/>
  <c r="R1562" i="12"/>
  <c r="Q2453" i="12"/>
  <c r="Q3364" i="12"/>
  <c r="Q1858" i="12"/>
  <c r="Q3873" i="12"/>
  <c r="Q1073" i="12"/>
  <c r="Q1819" i="12"/>
  <c r="Q2060" i="12"/>
  <c r="Q1510" i="12"/>
  <c r="Q4915" i="12"/>
  <c r="Q4954" i="12"/>
  <c r="Q4494" i="12"/>
  <c r="Q4603" i="12"/>
  <c r="Q1250" i="12"/>
  <c r="Q3469" i="12"/>
  <c r="Q1039" i="12"/>
  <c r="Q1146" i="12"/>
  <c r="R2801" i="12"/>
  <c r="Q1364" i="12"/>
  <c r="Q480" i="12"/>
  <c r="Q2534" i="12"/>
  <c r="Q39" i="12"/>
  <c r="Q1058" i="12"/>
  <c r="Q66" i="12"/>
  <c r="Q103" i="12"/>
  <c r="Q876" i="12"/>
  <c r="Q4045" i="12"/>
  <c r="Q881" i="12"/>
  <c r="Q808" i="12"/>
  <c r="Q1210" i="12"/>
  <c r="Q810" i="12"/>
  <c r="Q773" i="12"/>
  <c r="Q4195" i="12"/>
  <c r="Q4462" i="12"/>
  <c r="R3598" i="12"/>
  <c r="Q3014" i="12"/>
  <c r="Q32" i="12"/>
  <c r="Q2735" i="12"/>
  <c r="Q1594" i="12"/>
  <c r="Q1052" i="12"/>
  <c r="Q1089" i="12"/>
  <c r="Q2471" i="12"/>
  <c r="Q2382" i="12"/>
  <c r="Q4405" i="12"/>
  <c r="Q2531" i="12"/>
  <c r="Q4387" i="12"/>
  <c r="Q564" i="12"/>
  <c r="Q2931" i="12"/>
  <c r="Q4587" i="12"/>
  <c r="Q494" i="12"/>
  <c r="Q4844" i="12"/>
  <c r="Q1246" i="12"/>
  <c r="Q814" i="12"/>
  <c r="Q4526" i="12"/>
  <c r="Q4888" i="12"/>
  <c r="R1238" i="12"/>
  <c r="Q4001" i="12"/>
  <c r="Q3546" i="12"/>
  <c r="Q873" i="12"/>
  <c r="Q1879" i="12"/>
  <c r="Q1053" i="12"/>
  <c r="Q1090" i="12"/>
  <c r="Q84" i="12"/>
  <c r="Q2478" i="12"/>
  <c r="Q3560" i="12"/>
  <c r="Q767" i="12"/>
  <c r="Q4429" i="12"/>
  <c r="Q4451" i="12"/>
  <c r="Q1029" i="12"/>
  <c r="Q495" i="12"/>
  <c r="Q4864" i="12"/>
  <c r="Q4539" i="12"/>
  <c r="Q633" i="12"/>
  <c r="Q1119" i="12"/>
  <c r="Q4889" i="12"/>
  <c r="R526" i="12"/>
  <c r="Q4743" i="12"/>
  <c r="Q2909" i="12"/>
  <c r="Q258" i="12"/>
  <c r="Q1870" i="12"/>
  <c r="Q3883" i="12"/>
  <c r="Q1080" i="12"/>
  <c r="Q2844" i="12"/>
  <c r="Q111" i="12"/>
  <c r="Q766" i="12"/>
  <c r="Q3415" i="12"/>
  <c r="Q1370" i="12"/>
  <c r="Q4562" i="12"/>
  <c r="Q3902" i="12"/>
  <c r="Q632" i="12"/>
  <c r="Q4518" i="12"/>
  <c r="Q4314" i="12"/>
  <c r="Q4715" i="12"/>
  <c r="Q4571" i="12"/>
  <c r="Q4749" i="12"/>
  <c r="Q4879" i="12"/>
  <c r="Q22" i="12"/>
  <c r="Q1849" i="12"/>
  <c r="Q1960" i="12"/>
  <c r="Q3877" i="12"/>
  <c r="Q1067" i="12"/>
  <c r="Q2685" i="12"/>
  <c r="Q2620" i="12"/>
  <c r="Q1168" i="12"/>
  <c r="Q4289" i="12"/>
  <c r="Q4290" i="12"/>
  <c r="Q4546" i="12"/>
  <c r="Q1038" i="12"/>
  <c r="Q1045" i="12"/>
  <c r="Q1158" i="12"/>
  <c r="Q478" i="12"/>
  <c r="Q3064" i="12"/>
  <c r="Q4782" i="12"/>
  <c r="Q3987" i="12"/>
  <c r="Q1248" i="12"/>
  <c r="R4912" i="12"/>
  <c r="Q2536" i="12"/>
  <c r="Q1021" i="12"/>
  <c r="Q4568" i="12"/>
  <c r="Q5065" i="12"/>
  <c r="Q926" i="12"/>
  <c r="Q3886" i="12"/>
  <c r="Q1534" i="12"/>
  <c r="Q4493" i="12"/>
  <c r="Q155" i="12"/>
  <c r="Q3983" i="12"/>
  <c r="Q958" i="12"/>
  <c r="Q2767" i="12"/>
  <c r="Q2489" i="12"/>
  <c r="Q2381" i="12"/>
  <c r="Q1286" i="12"/>
  <c r="Q4008" i="12"/>
  <c r="Q1904" i="12"/>
  <c r="Q1612" i="12"/>
  <c r="Q4585" i="12"/>
  <c r="Q4800" i="12"/>
  <c r="Q1041" i="12"/>
  <c r="Q913" i="12"/>
  <c r="Q2929" i="12"/>
  <c r="Q3909" i="12"/>
  <c r="Q1044" i="12"/>
  <c r="Q2945" i="12"/>
  <c r="Q5050" i="12"/>
  <c r="Q2406" i="12"/>
  <c r="Q3947" i="12"/>
  <c r="Q2965" i="12"/>
  <c r="Q3122" i="12"/>
  <c r="Q2122" i="12"/>
  <c r="Q1466" i="12"/>
  <c r="Q1708" i="12"/>
  <c r="Q1929" i="12"/>
  <c r="Q232" i="12"/>
  <c r="Q2799" i="12"/>
  <c r="Q1199" i="12"/>
  <c r="Q2420" i="12"/>
  <c r="Q1017" i="12"/>
  <c r="Q1251" i="12"/>
  <c r="Q4891" i="12"/>
  <c r="Q3150" i="12"/>
  <c r="Q140" i="12"/>
  <c r="Q1182" i="12"/>
  <c r="Q4578" i="12"/>
  <c r="Q2944" i="12"/>
  <c r="Q161" i="12"/>
  <c r="Q3943" i="12"/>
  <c r="Q2408" i="12"/>
  <c r="Q4635" i="12"/>
  <c r="Q1699" i="12"/>
  <c r="Q2588" i="12"/>
  <c r="Q2300" i="12"/>
  <c r="Q3387" i="12"/>
  <c r="Q1831" i="12"/>
  <c r="Q3475" i="12"/>
  <c r="Q536" i="12"/>
  <c r="Q903" i="12"/>
  <c r="Q923" i="12"/>
  <c r="Q3091" i="12"/>
  <c r="Q1533" i="12"/>
  <c r="Q4602" i="12"/>
  <c r="Q153" i="12"/>
  <c r="Q3992" i="12"/>
  <c r="Q3356" i="12"/>
  <c r="Q3953" i="12"/>
  <c r="Q2424" i="12"/>
  <c r="Q961" i="12"/>
  <c r="Q2490" i="12"/>
  <c r="Q1901" i="12"/>
  <c r="Q1716" i="12"/>
  <c r="Q963" i="12"/>
  <c r="Q2181" i="12"/>
  <c r="Q3390" i="12"/>
  <c r="R5056" i="12"/>
  <c r="R2183" i="12"/>
  <c r="R3706" i="12"/>
  <c r="R716" i="12"/>
  <c r="R977" i="12"/>
  <c r="R979" i="12"/>
  <c r="R3447" i="12"/>
  <c r="R2043" i="12"/>
  <c r="R4039" i="12"/>
  <c r="R218" i="12"/>
  <c r="R429" i="12"/>
  <c r="R1422" i="12"/>
  <c r="R4366" i="12"/>
  <c r="R1561" i="12"/>
  <c r="R3628" i="12"/>
  <c r="R4092" i="12"/>
  <c r="R4266" i="12"/>
  <c r="R497" i="12"/>
  <c r="R860" i="12"/>
  <c r="R4300" i="12"/>
  <c r="R2180" i="12"/>
  <c r="R2503" i="12"/>
  <c r="R2894" i="12"/>
  <c r="R4372" i="12"/>
  <c r="R439" i="12"/>
  <c r="R4169" i="12"/>
  <c r="R1431" i="12"/>
  <c r="R4712" i="12"/>
  <c r="R486" i="12"/>
  <c r="R1175" i="12"/>
  <c r="R2900" i="12"/>
  <c r="R1154" i="12"/>
  <c r="R477" i="12"/>
  <c r="R3716" i="12"/>
  <c r="R3779" i="12"/>
  <c r="R4082" i="12"/>
  <c r="R4058" i="12"/>
  <c r="R4085" i="12"/>
  <c r="R1974" i="12"/>
  <c r="R1554" i="12"/>
  <c r="R3713" i="12"/>
  <c r="R2040" i="12"/>
  <c r="R1413" i="12"/>
  <c r="R2890" i="12"/>
  <c r="R2957" i="12"/>
  <c r="R3842" i="12"/>
  <c r="R1772" i="12"/>
  <c r="R2665" i="12"/>
  <c r="R3241" i="12"/>
  <c r="R801" i="12"/>
  <c r="R4164" i="12"/>
  <c r="R4362" i="12"/>
  <c r="R1734" i="12"/>
  <c r="R2356" i="12"/>
  <c r="R819" i="12"/>
  <c r="R4093" i="12"/>
  <c r="R3477" i="12"/>
  <c r="R3242" i="12"/>
  <c r="R2020" i="12"/>
  <c r="R1333" i="12"/>
  <c r="R1011" i="12"/>
  <c r="R1735" i="12"/>
  <c r="R4257" i="12"/>
  <c r="R4274" i="12"/>
  <c r="R2359" i="12"/>
  <c r="R1440" i="12"/>
  <c r="R4351" i="12"/>
  <c r="R1231" i="12"/>
  <c r="R4370" i="12"/>
  <c r="R1747" i="12"/>
  <c r="R4108" i="12"/>
  <c r="R4895" i="12"/>
  <c r="R3060" i="12"/>
  <c r="R470" i="12"/>
  <c r="R1099" i="12"/>
  <c r="Q3898" i="12"/>
  <c r="Q2857" i="12"/>
  <c r="R3426" i="12"/>
  <c r="R403" i="12"/>
  <c r="R4527" i="12"/>
  <c r="R520" i="12"/>
  <c r="Q4194" i="12"/>
  <c r="Q1459" i="12"/>
  <c r="Q2396" i="12"/>
  <c r="R2596" i="12"/>
  <c r="R4721" i="12"/>
  <c r="R4982" i="12"/>
  <c r="R5003" i="12"/>
  <c r="Q4554" i="12"/>
  <c r="Q7" i="12"/>
  <c r="R3419" i="12"/>
  <c r="R3914" i="12"/>
  <c r="R3413" i="12"/>
  <c r="Q2969" i="12"/>
  <c r="Q1591" i="12"/>
  <c r="Q2084" i="12"/>
  <c r="Q2048" i="12"/>
  <c r="R4249" i="12"/>
  <c r="R917" i="12"/>
  <c r="R4867" i="12"/>
  <c r="R4863" i="12"/>
  <c r="R4071" i="12"/>
  <c r="Q4742" i="12"/>
  <c r="Q1844" i="12"/>
  <c r="Q4385" i="12"/>
  <c r="Q2911" i="12"/>
  <c r="Q2802" i="12"/>
  <c r="Q875" i="12"/>
  <c r="R3805" i="12"/>
  <c r="R4219" i="12"/>
  <c r="R989" i="12"/>
  <c r="R405" i="12"/>
  <c r="Q2967" i="12"/>
  <c r="Q2971" i="12"/>
  <c r="Q5026" i="12"/>
  <c r="Q2860" i="12"/>
  <c r="Q3485" i="12"/>
  <c r="Q2633" i="12"/>
  <c r="R1773" i="12"/>
  <c r="Q13" i="12"/>
  <c r="Q764" i="12"/>
  <c r="Q2635" i="12"/>
  <c r="Q1644" i="12"/>
  <c r="Q3339" i="12"/>
  <c r="Q2710" i="12"/>
  <c r="Q1886" i="12"/>
  <c r="Q805" i="12"/>
  <c r="Q682" i="12"/>
  <c r="Q1219" i="12"/>
  <c r="Q3986" i="12"/>
  <c r="Q1221" i="12"/>
  <c r="Q4643" i="12"/>
  <c r="Q887" i="12"/>
  <c r="Q4825" i="12"/>
  <c r="Q4763" i="12"/>
  <c r="Q1107" i="12"/>
  <c r="Q995" i="12"/>
  <c r="Q3146" i="12"/>
  <c r="R4909" i="12"/>
  <c r="Q4552" i="12"/>
  <c r="Q2906" i="12"/>
  <c r="Q3581" i="12"/>
  <c r="Q1866" i="12"/>
  <c r="Q3882" i="12"/>
  <c r="Q3345" i="12"/>
  <c r="Q1825" i="12"/>
  <c r="Q1507" i="12"/>
  <c r="Q4943" i="12"/>
  <c r="Q1028" i="12"/>
  <c r="Q4970" i="12"/>
  <c r="Q3563" i="12"/>
  <c r="Q4294" i="12"/>
  <c r="Q565" i="12"/>
  <c r="Q4538" i="12"/>
  <c r="Q3588" i="12"/>
  <c r="Q1171" i="12"/>
  <c r="R4985" i="12"/>
  <c r="Q15" i="12"/>
  <c r="Q3920" i="12"/>
  <c r="Q1850" i="12"/>
  <c r="Q1049" i="12"/>
  <c r="Q1063" i="12"/>
  <c r="Q2711" i="12"/>
  <c r="Q3524" i="12"/>
  <c r="Q3085" i="12"/>
  <c r="Q835" i="12"/>
  <c r="Q683" i="12"/>
  <c r="Q4906" i="12"/>
  <c r="Q684" i="12"/>
  <c r="Q1244" i="12"/>
  <c r="Q4475" i="12"/>
  <c r="Q4897" i="12"/>
  <c r="Q3960" i="12"/>
  <c r="R515" i="12"/>
  <c r="Q9" i="12"/>
  <c r="Q3550" i="12"/>
  <c r="Q4878" i="12"/>
  <c r="Q2736" i="12"/>
  <c r="Q3338" i="12"/>
  <c r="Q2707" i="12"/>
  <c r="Q100" i="12"/>
  <c r="Q4329" i="12"/>
  <c r="Q4317" i="12"/>
  <c r="Q1113" i="12"/>
  <c r="Q1256" i="12"/>
  <c r="Q3429" i="12"/>
  <c r="Q4655" i="12"/>
  <c r="Q1321" i="12"/>
  <c r="Q888" i="12"/>
  <c r="Q4941" i="12"/>
  <c r="Q4775" i="12"/>
  <c r="Q4645" i="12"/>
  <c r="Q894" i="12"/>
  <c r="R516" i="12"/>
  <c r="Q1639" i="12"/>
  <c r="Q34" i="12"/>
  <c r="Q1125" i="12"/>
  <c r="Q2460" i="12"/>
  <c r="Q2739" i="12"/>
  <c r="Q2683" i="12"/>
  <c r="Q2472" i="12"/>
  <c r="Q2836" i="12"/>
  <c r="Q880" i="12"/>
  <c r="Q4406" i="12"/>
  <c r="Q4316" i="12"/>
  <c r="Q3023" i="12"/>
  <c r="Q3457" i="12"/>
  <c r="Q2391" i="12"/>
  <c r="Q1116" i="12"/>
  <c r="Q754" i="12"/>
  <c r="Q4423" i="12"/>
  <c r="Q4806" i="12"/>
  <c r="Q4665" i="12"/>
  <c r="Q4315" i="12"/>
  <c r="R3638" i="12"/>
  <c r="Q3020" i="12"/>
  <c r="Q3541" i="12"/>
  <c r="Q1461" i="12"/>
  <c r="Q1876" i="12"/>
  <c r="Q1050" i="12"/>
  <c r="Q3348" i="12"/>
  <c r="Q2849" i="12"/>
  <c r="Q1463" i="12"/>
  <c r="Q2816" i="12"/>
  <c r="Q4691" i="12"/>
  <c r="Q785" i="12"/>
  <c r="Q4487" i="12"/>
  <c r="Q2779" i="12"/>
  <c r="Q4696" i="12"/>
  <c r="Q4447" i="12"/>
  <c r="Q4826" i="12"/>
  <c r="Q689" i="12"/>
  <c r="Q1152" i="12"/>
  <c r="Q769" i="12"/>
  <c r="R502" i="12"/>
  <c r="Q3656" i="12"/>
  <c r="Q2053" i="12"/>
  <c r="Q2834" i="12"/>
  <c r="Q1645" i="12"/>
  <c r="Q1069" i="12"/>
  <c r="Q78" i="12"/>
  <c r="Q2474" i="12"/>
  <c r="Q4517" i="12"/>
  <c r="Q4584" i="12"/>
  <c r="Q1114" i="12"/>
  <c r="Q4564" i="12"/>
  <c r="Q4620" i="12"/>
  <c r="Q4695" i="12"/>
  <c r="Q811" i="12"/>
  <c r="Q1018" i="12"/>
  <c r="Q2932" i="12"/>
  <c r="Q4525" i="12"/>
  <c r="Q4486" i="12"/>
  <c r="Q1326" i="12"/>
  <c r="Q877" i="12"/>
  <c r="Q4739" i="12"/>
  <c r="Q1228" i="12"/>
  <c r="Q1174" i="12"/>
  <c r="Q125" i="12"/>
  <c r="Q3966" i="12"/>
  <c r="Q4937" i="12"/>
  <c r="Q938" i="12"/>
  <c r="Q4337" i="12"/>
  <c r="Q2541" i="12"/>
  <c r="Q2063" i="12"/>
  <c r="Q2486" i="12"/>
  <c r="Q2292" i="12"/>
  <c r="Q183" i="12"/>
  <c r="Q3679" i="12"/>
  <c r="Q2147" i="12"/>
  <c r="Q3210" i="12"/>
  <c r="Q1076" i="12"/>
  <c r="Q4474" i="12"/>
  <c r="Q4804" i="12"/>
  <c r="Q634" i="12"/>
  <c r="Q1274" i="12"/>
  <c r="Q1371" i="12"/>
  <c r="Q1602" i="12"/>
  <c r="Q4574" i="12"/>
  <c r="Q150" i="12"/>
  <c r="Q5057" i="12"/>
  <c r="Q1092" i="12"/>
  <c r="Q2762" i="12"/>
  <c r="Q3809" i="12"/>
  <c r="Q3319" i="12"/>
  <c r="Q3170" i="12"/>
  <c r="Q2141" i="12"/>
  <c r="Q2566" i="12"/>
  <c r="Q3255" i="12"/>
  <c r="Q2880" i="12"/>
  <c r="Q4031" i="12"/>
  <c r="Q3266" i="12"/>
  <c r="Q1871" i="12"/>
  <c r="Q4455" i="12"/>
  <c r="Q4786" i="12"/>
  <c r="Q798" i="12"/>
  <c r="Q910" i="12"/>
  <c r="Q2927" i="12"/>
  <c r="Q1601" i="12"/>
  <c r="Q4614" i="12"/>
  <c r="Q757" i="12"/>
  <c r="Q166" i="12"/>
  <c r="Q2482" i="12"/>
  <c r="Q2758" i="12"/>
  <c r="Q4098" i="12"/>
  <c r="Q2108" i="12"/>
  <c r="Q196" i="12"/>
  <c r="Q2392" i="12"/>
  <c r="R4398" i="12"/>
  <c r="Q2622" i="12"/>
  <c r="Q4831" i="12"/>
  <c r="Q2934" i="12"/>
  <c r="Q907" i="12"/>
  <c r="Q124" i="12"/>
  <c r="Q3892" i="12"/>
  <c r="Q4887" i="12"/>
  <c r="Q3676" i="12"/>
  <c r="Q953" i="12"/>
  <c r="Q2540" i="12"/>
  <c r="Q960" i="12"/>
  <c r="Q2768" i="12"/>
  <c r="Q1327" i="12"/>
  <c r="Q2794" i="12"/>
  <c r="Q4101" i="12"/>
  <c r="Q3198" i="12"/>
  <c r="Q2715" i="12"/>
  <c r="Q4400" i="12"/>
  <c r="R3312" i="12"/>
  <c r="R1930" i="12"/>
  <c r="R4165" i="12"/>
  <c r="R721" i="12"/>
  <c r="R4277" i="12"/>
  <c r="R4234" i="12"/>
  <c r="R3595" i="12"/>
  <c r="R1204" i="12"/>
  <c r="R3452" i="12"/>
  <c r="R4439" i="12"/>
  <c r="R4704" i="12"/>
  <c r="R4701" i="12"/>
  <c r="R4141" i="12"/>
  <c r="R4368" i="12"/>
  <c r="R280" i="12"/>
  <c r="R4208" i="12"/>
  <c r="R857" i="12"/>
  <c r="R4024" i="12"/>
  <c r="R1387" i="12"/>
  <c r="R1388" i="12"/>
  <c r="R3934" i="12"/>
  <c r="R2595" i="12"/>
  <c r="R3530" i="12"/>
  <c r="R4201" i="12"/>
  <c r="R722" i="12"/>
  <c r="R4118" i="12"/>
  <c r="R3629" i="12"/>
  <c r="R3861" i="12"/>
  <c r="R2804" i="12"/>
  <c r="R2568" i="12"/>
  <c r="R1981" i="12"/>
  <c r="R3612" i="12"/>
  <c r="R4244" i="12"/>
  <c r="R3727" i="12"/>
  <c r="R2042" i="12"/>
  <c r="R856" i="12"/>
  <c r="R3594" i="12"/>
  <c r="R2557" i="12"/>
  <c r="R2004" i="12"/>
  <c r="R3536" i="12"/>
  <c r="R4992" i="12"/>
  <c r="R3765" i="12"/>
  <c r="R3858" i="12"/>
  <c r="R2940" i="12"/>
  <c r="R4104" i="12"/>
  <c r="R1478" i="12"/>
  <c r="R3010" i="12"/>
  <c r="R1595" i="12"/>
  <c r="R2700" i="12"/>
  <c r="R4710" i="12"/>
  <c r="R3034" i="12"/>
  <c r="R3492" i="12"/>
  <c r="R1739" i="12"/>
  <c r="R4010" i="12"/>
  <c r="R1289" i="12"/>
  <c r="R4175" i="12"/>
  <c r="R2507" i="12"/>
  <c r="R217" i="12"/>
  <c r="R260" i="12"/>
  <c r="R4355" i="12"/>
  <c r="R4364" i="12"/>
  <c r="R1560" i="12"/>
  <c r="R1345" i="12"/>
  <c r="R4084" i="12"/>
  <c r="R4137" i="12"/>
  <c r="R4069" i="12"/>
  <c r="R1724" i="12"/>
  <c r="R3710" i="12"/>
  <c r="R715" i="12"/>
  <c r="R4168" i="12"/>
  <c r="R760" i="12"/>
  <c r="R3851" i="12"/>
  <c r="R4945" i="12"/>
  <c r="R4222" i="12"/>
  <c r="R296" i="12"/>
  <c r="Q3621" i="12"/>
  <c r="R2280" i="12"/>
  <c r="R3138" i="12"/>
  <c r="R4391" i="12"/>
  <c r="R1628" i="12"/>
  <c r="R1566" i="12"/>
  <c r="Q1159" i="12"/>
  <c r="Q2388" i="12"/>
  <c r="Q1361" i="12"/>
  <c r="Q1160" i="12"/>
  <c r="R3424" i="12"/>
  <c r="R408" i="12"/>
  <c r="R762" i="12"/>
  <c r="Q3019" i="12"/>
  <c r="R1939" i="12"/>
  <c r="R2677" i="12"/>
  <c r="R4830" i="12"/>
  <c r="R1790" i="12"/>
  <c r="R4934" i="12"/>
  <c r="Q2727" i="12"/>
  <c r="Q3921" i="12"/>
  <c r="Q1362" i="12"/>
  <c r="Q3559" i="12"/>
  <c r="Q2051" i="12"/>
  <c r="R4017" i="12"/>
  <c r="R3675" i="12"/>
  <c r="R3061" i="12"/>
  <c r="R2789" i="12"/>
  <c r="Q4551" i="12"/>
  <c r="Q3013" i="12"/>
  <c r="Q14" i="12"/>
  <c r="Q3553" i="12"/>
  <c r="Q2874" i="12"/>
  <c r="Q1972" i="12"/>
  <c r="R2422" i="12"/>
  <c r="R3479" i="12"/>
  <c r="R547" i="12"/>
  <c r="R2597" i="12"/>
  <c r="Q6" i="12"/>
  <c r="Q26" i="12"/>
  <c r="Q3548" i="12"/>
  <c r="Q3867" i="12"/>
  <c r="R3268" i="12"/>
  <c r="R1314" i="12"/>
  <c r="Q25" i="12"/>
  <c r="Q3806" i="12"/>
  <c r="Q1593" i="12"/>
  <c r="Q2347" i="12"/>
  <c r="Q1656" i="12"/>
  <c r="Q2686" i="12"/>
  <c r="Q2692" i="12"/>
  <c r="Q3087" i="12"/>
  <c r="Q4965" i="12"/>
  <c r="Q4292" i="12"/>
  <c r="Q1102" i="12"/>
  <c r="Q4520" i="12"/>
  <c r="Q3119" i="12"/>
  <c r="Q3433" i="12"/>
  <c r="Q794" i="12"/>
  <c r="Q1118" i="12"/>
  <c r="Q3922" i="12"/>
  <c r="Q4783" i="12"/>
  <c r="R4862" i="12"/>
  <c r="Q3899" i="12"/>
  <c r="Q460" i="12"/>
  <c r="Q1460" i="12"/>
  <c r="Q1962" i="12"/>
  <c r="Q3334" i="12"/>
  <c r="Q1083" i="12"/>
  <c r="Q1828" i="12"/>
  <c r="Q2476" i="12"/>
  <c r="Q4929" i="12"/>
  <c r="Q4961" i="12"/>
  <c r="Q1255" i="12"/>
  <c r="Q4395" i="12"/>
  <c r="Q4678" i="12"/>
  <c r="Q686" i="12"/>
  <c r="Q544" i="12"/>
  <c r="Q4778" i="12"/>
  <c r="R1279" i="12"/>
  <c r="Q5028" i="12"/>
  <c r="Q3320" i="12"/>
  <c r="Q2618" i="12"/>
  <c r="Q1609" i="12"/>
  <c r="Q1068" i="12"/>
  <c r="Q2713" i="12"/>
  <c r="Q2059" i="12"/>
  <c r="Q2943" i="12"/>
  <c r="Q3617" i="12"/>
  <c r="Q1318" i="12"/>
  <c r="Q1243" i="12"/>
  <c r="Q1003" i="12"/>
  <c r="Q3024" i="12"/>
  <c r="Q890" i="12"/>
  <c r="Q4499" i="12"/>
  <c r="R2814" i="12"/>
  <c r="Q4383" i="12"/>
  <c r="Q3073" i="12"/>
  <c r="Q5063" i="12"/>
  <c r="Q5064" i="12"/>
  <c r="Q1059" i="12"/>
  <c r="Q4325" i="12"/>
  <c r="Q1509" i="12"/>
  <c r="Q1126" i="12"/>
  <c r="Q1144" i="12"/>
  <c r="Q3586" i="12"/>
  <c r="Q4426" i="12"/>
  <c r="Q631" i="12"/>
  <c r="Q4409" i="12"/>
  <c r="Q4287" i="12"/>
  <c r="Q1106" i="12"/>
  <c r="Q3905" i="12"/>
  <c r="Q4534" i="12"/>
  <c r="Q1172" i="12"/>
  <c r="Q1173" i="12"/>
  <c r="R2831" i="12"/>
  <c r="Q4384" i="12"/>
  <c r="Q528" i="12"/>
  <c r="Q1369" i="12"/>
  <c r="Q42" i="12"/>
  <c r="Q1060" i="12"/>
  <c r="Q2684" i="12"/>
  <c r="Q4326" i="12"/>
  <c r="Q1165" i="12"/>
  <c r="Q4414" i="12"/>
  <c r="Q4485" i="12"/>
  <c r="Q1220" i="12"/>
  <c r="Q3587" i="12"/>
  <c r="Q1211" i="12"/>
  <c r="Q1259" i="12"/>
  <c r="Q4313" i="12"/>
  <c r="Q4760" i="12"/>
  <c r="Q4793" i="12"/>
  <c r="Q4803" i="12"/>
  <c r="Q4055" i="12"/>
  <c r="Q4057" i="12"/>
  <c r="R4869" i="12"/>
  <c r="Q4747" i="12"/>
  <c r="Q2861" i="12"/>
  <c r="Q874" i="12"/>
  <c r="Q1880" i="12"/>
  <c r="Q48" i="12"/>
  <c r="Q60" i="12"/>
  <c r="Q87" i="12"/>
  <c r="Q2102" i="12"/>
  <c r="Q1252" i="12"/>
  <c r="Q4309" i="12"/>
  <c r="Q4310" i="12"/>
  <c r="Q4466" i="12"/>
  <c r="Q886" i="12"/>
  <c r="Q3120" i="12"/>
  <c r="Q496" i="12"/>
  <c r="Q4866" i="12"/>
  <c r="Q4606" i="12"/>
  <c r="Q670" i="12"/>
  <c r="Q3565" i="12"/>
  <c r="R3106" i="12"/>
  <c r="Q2730" i="12"/>
  <c r="Q1846" i="12"/>
  <c r="Q1096" i="12"/>
  <c r="Q1863" i="12"/>
  <c r="Q3881" i="12"/>
  <c r="Q2741" i="12"/>
  <c r="Q2841" i="12"/>
  <c r="Q107" i="12"/>
  <c r="Q879" i="12"/>
  <c r="Q4681" i="12"/>
  <c r="Q1127" i="12"/>
  <c r="Q4598" i="12"/>
  <c r="Q4586" i="12"/>
  <c r="Q4489" i="12"/>
  <c r="Q4522" i="12"/>
  <c r="Q1262" i="12"/>
  <c r="Q4657" i="12"/>
  <c r="Q892" i="12"/>
  <c r="Q691" i="12"/>
  <c r="Q759" i="12"/>
  <c r="Q2105" i="12"/>
  <c r="Q541" i="12"/>
  <c r="Q4772" i="12"/>
  <c r="Q797" i="12"/>
  <c r="Q121" i="12"/>
  <c r="Q133" i="12"/>
  <c r="Q1180" i="12"/>
  <c r="Q4392" i="12"/>
  <c r="Q939" i="12"/>
  <c r="Q5043" i="12"/>
  <c r="Q2750" i="12"/>
  <c r="Q2094" i="12"/>
  <c r="Q1696" i="12"/>
  <c r="Q5359" i="12"/>
  <c r="Q191" i="12"/>
  <c r="Q3177" i="12"/>
  <c r="Q2998" i="12"/>
  <c r="Q2163" i="12"/>
  <c r="Q1823" i="12"/>
  <c r="Q4460" i="12"/>
  <c r="Q532" i="12"/>
  <c r="Q901" i="12"/>
  <c r="Q4063" i="12"/>
  <c r="Q1596" i="12"/>
  <c r="Q1603" i="12"/>
  <c r="Q2058" i="12"/>
  <c r="Q949" i="12"/>
  <c r="Q2538" i="12"/>
  <c r="Q4848" i="12"/>
  <c r="Q2557" i="12"/>
  <c r="Q2341" i="12"/>
  <c r="Q2128" i="12"/>
  <c r="Q1633" i="12"/>
  <c r="Q1899" i="12"/>
  <c r="Q1715" i="12"/>
  <c r="Q2096" i="12"/>
  <c r="Q2072" i="12"/>
  <c r="Q2202" i="12"/>
  <c r="Q2462" i="12"/>
  <c r="Q1103" i="12"/>
  <c r="Q1227" i="12"/>
  <c r="Q4926" i="12"/>
  <c r="Q1271" i="12"/>
  <c r="Q2937" i="12"/>
  <c r="Q1529" i="12"/>
  <c r="Q4609" i="12"/>
  <c r="Q146" i="12"/>
  <c r="Q5051" i="12"/>
  <c r="Q1892" i="12"/>
  <c r="Q2552" i="12"/>
  <c r="Q1789" i="12"/>
  <c r="Q3517" i="12"/>
  <c r="Q3157" i="12"/>
  <c r="Q3129" i="12"/>
  <c r="Q1709" i="12"/>
  <c r="Q776" i="12"/>
  <c r="Q4565" i="12"/>
  <c r="Q4770" i="12"/>
  <c r="Q996" i="12"/>
  <c r="Q119" i="12"/>
  <c r="Q128" i="12"/>
  <c r="Q1179" i="12"/>
  <c r="Q4038" i="12"/>
  <c r="Q2479" i="12"/>
  <c r="Q5038" i="12"/>
  <c r="Q2542" i="12"/>
  <c r="Q2483" i="12"/>
  <c r="Q2770" i="12"/>
  <c r="Q2293" i="12"/>
  <c r="Q185" i="12"/>
  <c r="Q1700" i="12"/>
  <c r="Q2148" i="12"/>
  <c r="Q3215" i="12"/>
  <c r="Q2771" i="12"/>
  <c r="Q3499" i="12"/>
  <c r="Q361" i="12"/>
  <c r="Q2203" i="12"/>
  <c r="Q91" i="12"/>
  <c r="Q523" i="12"/>
  <c r="R3157" i="12"/>
  <c r="R2022" i="12"/>
  <c r="R519" i="12"/>
  <c r="R3774" i="12"/>
  <c r="R4155" i="12"/>
  <c r="R4856" i="12"/>
  <c r="R3848" i="12"/>
  <c r="R3409" i="12"/>
  <c r="R3107" i="12"/>
  <c r="R1142" i="12"/>
  <c r="R967" i="12"/>
  <c r="R3925" i="12"/>
  <c r="R1618" i="12"/>
  <c r="R4371" i="12"/>
  <c r="R288" i="12"/>
  <c r="R4855" i="12"/>
  <c r="R2651" i="12"/>
  <c r="R1019" i="12"/>
  <c r="R3580" i="12"/>
  <c r="R4629" i="12"/>
  <c r="R2995" i="12"/>
  <c r="R3389" i="12"/>
  <c r="R2033" i="12"/>
  <c r="R3714" i="12"/>
  <c r="R3767" i="12"/>
  <c r="R3043" i="12"/>
  <c r="R4119" i="12"/>
  <c r="R4996" i="12"/>
  <c r="R1990" i="12"/>
  <c r="R738" i="12"/>
  <c r="R3913" i="12"/>
  <c r="R221" i="12"/>
  <c r="R2502" i="12"/>
  <c r="R2947" i="12"/>
  <c r="R2037" i="12"/>
  <c r="R3792" i="12"/>
  <c r="R1277" i="12"/>
  <c r="R4259" i="12"/>
  <c r="R3380" i="12"/>
  <c r="R2871" i="12"/>
  <c r="R1731" i="12"/>
  <c r="R1009" i="12"/>
  <c r="R3768" i="12"/>
  <c r="R731" i="12"/>
  <c r="R3860" i="12"/>
  <c r="R4275" i="12"/>
  <c r="R1385" i="12"/>
  <c r="R3425" i="12"/>
  <c r="R397" i="12"/>
  <c r="R229" i="12"/>
  <c r="R461" i="12"/>
  <c r="R4003" i="12"/>
  <c r="R975" i="12"/>
  <c r="R3041" i="12"/>
  <c r="R2954" i="12"/>
  <c r="R4023" i="12"/>
  <c r="R1399" i="12"/>
  <c r="R4756" i="12"/>
  <c r="R230" i="12"/>
  <c r="R1310" i="12"/>
  <c r="R4148" i="12"/>
  <c r="R976" i="12"/>
  <c r="R3042" i="12"/>
  <c r="R4127" i="12"/>
  <c r="R4157" i="12"/>
  <c r="R4021" i="12"/>
  <c r="R235" i="12"/>
  <c r="R3526" i="12"/>
  <c r="R366" i="12"/>
  <c r="R720" i="12"/>
  <c r="R2953" i="12"/>
  <c r="R978" i="12"/>
  <c r="R3637" i="12"/>
  <c r="R772" i="12"/>
  <c r="R517" i="12"/>
  <c r="R3062" i="12"/>
  <c r="Q1841" i="12"/>
  <c r="Q4925" i="12"/>
  <c r="R2289" i="12"/>
  <c r="R407" i="12"/>
  <c r="R487" i="12"/>
  <c r="R488" i="12"/>
  <c r="Q4190" i="12"/>
  <c r="Q1637" i="12"/>
  <c r="Q1365" i="12"/>
  <c r="R4258" i="12"/>
  <c r="R3461" i="12"/>
  <c r="R4820" i="12"/>
  <c r="R1635" i="12"/>
  <c r="R489" i="12"/>
  <c r="Q3978" i="12"/>
  <c r="R1301" i="12"/>
  <c r="R1122" i="12"/>
  <c r="R4890" i="12"/>
  <c r="R2833" i="12"/>
  <c r="Q4549" i="12"/>
  <c r="Q3984" i="12"/>
  <c r="Q1366" i="12"/>
  <c r="Q2910" i="12"/>
  <c r="Q1969" i="12"/>
  <c r="R1989" i="12"/>
  <c r="R1284" i="12"/>
  <c r="R4827" i="12"/>
  <c r="Q4418" i="12"/>
  <c r="Q2994" i="12"/>
  <c r="Q19" i="12"/>
  <c r="Q29" i="12"/>
  <c r="Q3807" i="12"/>
  <c r="Q1462" i="12"/>
  <c r="R3000" i="12"/>
  <c r="R4301" i="12"/>
  <c r="R2896" i="12"/>
  <c r="R4304" i="12"/>
  <c r="Q3648" i="12"/>
  <c r="Q1638" i="12"/>
  <c r="Q27" i="12"/>
  <c r="Q763" i="12"/>
  <c r="Q1420" i="12"/>
  <c r="R4321" i="12"/>
  <c r="Q3657" i="12"/>
  <c r="Q1779" i="12"/>
  <c r="Q1857" i="12"/>
  <c r="Q1610" i="12"/>
  <c r="Q1071" i="12"/>
  <c r="Q2839" i="12"/>
  <c r="Q2475" i="12"/>
  <c r="Q878" i="12"/>
  <c r="Q1000" i="12"/>
  <c r="Q1254" i="12"/>
  <c r="Q1110" i="12"/>
  <c r="Q4457" i="12"/>
  <c r="Q4432" i="12"/>
  <c r="Q1224" i="12"/>
  <c r="Q1033" i="12"/>
  <c r="Q1030" i="12"/>
  <c r="Q4787" i="12"/>
  <c r="Q4130" i="12"/>
  <c r="Q3624" i="12"/>
  <c r="R1206" i="12"/>
  <c r="Q848" i="12"/>
  <c r="Q3545" i="12"/>
  <c r="Q2397" i="12"/>
  <c r="Q1162" i="12"/>
  <c r="Q1649" i="12"/>
  <c r="Q3350" i="12"/>
  <c r="Q2470" i="12"/>
  <c r="Q114" i="12"/>
  <c r="Q4946" i="12"/>
  <c r="Q1101" i="12"/>
  <c r="Q3900" i="12"/>
  <c r="Q4575" i="12"/>
  <c r="Q4638" i="12"/>
  <c r="Q3650" i="12"/>
  <c r="Q4184" i="12"/>
  <c r="Q4840" i="12"/>
  <c r="R4041" i="12"/>
  <c r="Q2533" i="12"/>
  <c r="Q1098" i="12"/>
  <c r="Q1859" i="12"/>
  <c r="Q3880" i="12"/>
  <c r="Q1074" i="12"/>
  <c r="Q1820" i="12"/>
  <c r="Q2061" i="12"/>
  <c r="Q1511" i="12"/>
  <c r="Q4694" i="12"/>
  <c r="Q784" i="12"/>
  <c r="Q4611" i="12"/>
  <c r="Q4682" i="12"/>
  <c r="Q687" i="12"/>
  <c r="Q1105" i="12"/>
  <c r="Q4766" i="12"/>
  <c r="R411" i="12"/>
  <c r="Q5022" i="12"/>
  <c r="Q2617" i="12"/>
  <c r="Q3872" i="12"/>
  <c r="Q1064" i="12"/>
  <c r="Q70" i="12"/>
  <c r="Q2691" i="12"/>
  <c r="Q1167" i="12"/>
  <c r="Q4717" i="12"/>
  <c r="Q836" i="12"/>
  <c r="Q3901" i="12"/>
  <c r="Q4560" i="12"/>
  <c r="Q4654" i="12"/>
  <c r="Q4452" i="12"/>
  <c r="Q483" i="12"/>
  <c r="Q3917" i="12"/>
  <c r="Q4434" i="12"/>
  <c r="Q4641" i="12"/>
  <c r="Q692" i="12"/>
  <c r="Q1229" i="12"/>
  <c r="R4885" i="12"/>
  <c r="Q5023" i="12"/>
  <c r="Q1848" i="12"/>
  <c r="Q2636" i="12"/>
  <c r="Q3875" i="12"/>
  <c r="Q1065" i="12"/>
  <c r="Q71" i="12"/>
  <c r="Q1404" i="12"/>
  <c r="Q627" i="12"/>
  <c r="Q1240" i="12"/>
  <c r="Q4718" i="12"/>
  <c r="Q4569" i="12"/>
  <c r="Q4511" i="12"/>
  <c r="Q753" i="12"/>
  <c r="Q4468" i="12"/>
  <c r="Q1261" i="12"/>
  <c r="Q4567" i="12"/>
  <c r="Q4792" i="12"/>
  <c r="Q4088" i="12"/>
  <c r="Q693" i="12"/>
  <c r="R521" i="12"/>
  <c r="Q11" i="12"/>
  <c r="Q3551" i="12"/>
  <c r="Q3585" i="12"/>
  <c r="Q1642" i="12"/>
  <c r="Q2740" i="12"/>
  <c r="Q65" i="12"/>
  <c r="Q2535" i="12"/>
  <c r="Q1508" i="12"/>
  <c r="Q1143" i="12"/>
  <c r="Q3561" i="12"/>
  <c r="Q4318" i="12"/>
  <c r="Q4049" i="12"/>
  <c r="Q4671" i="12"/>
  <c r="Q4433" i="12"/>
  <c r="Q1260" i="12"/>
  <c r="Q457" i="12"/>
  <c r="Q4776" i="12"/>
  <c r="Q4693" i="12"/>
  <c r="Q4196" i="12"/>
  <c r="R473" i="12"/>
  <c r="Q3646" i="12"/>
  <c r="Q2913" i="12"/>
  <c r="Q3069" i="12"/>
  <c r="Q2638" i="12"/>
  <c r="Q1614" i="12"/>
  <c r="Q3347" i="12"/>
  <c r="Q2845" i="12"/>
  <c r="Q2587" i="12"/>
  <c r="Q4308" i="12"/>
  <c r="Q630" i="12"/>
  <c r="Q3572" i="12"/>
  <c r="Q4497" i="12"/>
  <c r="Q4650" i="12"/>
  <c r="Q669" i="12"/>
  <c r="Q992" i="12"/>
  <c r="Q4319" i="12"/>
  <c r="Q4767" i="12"/>
  <c r="Q566" i="12"/>
  <c r="Q535" i="12"/>
  <c r="Q4881" i="12"/>
  <c r="Q1479" i="12"/>
  <c r="Q4407" i="12"/>
  <c r="Q4796" i="12"/>
  <c r="Q1266" i="12"/>
  <c r="Q3673" i="12"/>
  <c r="Q1517" i="12"/>
  <c r="Q1527" i="12"/>
  <c r="Q4479" i="12"/>
  <c r="Q1537" i="12"/>
  <c r="Q2416" i="12"/>
  <c r="Q2546" i="12"/>
  <c r="Q1688" i="12"/>
  <c r="Q1784" i="12"/>
  <c r="Q2297" i="12"/>
  <c r="Q2699" i="12"/>
  <c r="Q2137" i="12"/>
  <c r="Q2336" i="12"/>
  <c r="R3025" i="12"/>
  <c r="Q1505" i="12"/>
  <c r="Q3482" i="12"/>
  <c r="Q5066" i="12"/>
  <c r="Q927" i="12"/>
  <c r="Q3894" i="12"/>
  <c r="Q1383" i="12"/>
  <c r="Q4876" i="12"/>
  <c r="Q156" i="12"/>
  <c r="Q3975" i="12"/>
  <c r="Q959" i="12"/>
  <c r="Q3955" i="12"/>
  <c r="Q4065" i="12"/>
  <c r="Q2069" i="12"/>
  <c r="Q204" i="12"/>
  <c r="Q2145" i="12"/>
  <c r="Q1905" i="12"/>
  <c r="Q1982" i="12"/>
  <c r="Q2671" i="12"/>
  <c r="Q2308" i="12"/>
  <c r="Q416" i="12"/>
  <c r="Q1081" i="12"/>
  <c r="Q4699" i="12"/>
  <c r="Q1324" i="12"/>
  <c r="Q896" i="12"/>
  <c r="Q919" i="12"/>
  <c r="Q3964" i="12"/>
  <c r="Q3491" i="12"/>
  <c r="Q933" i="12"/>
  <c r="Q151" i="12"/>
  <c r="Q3972" i="12"/>
  <c r="Q954" i="12"/>
  <c r="Q3950" i="12"/>
  <c r="Q1621" i="12"/>
  <c r="Q2658" i="12"/>
  <c r="Q199" i="12"/>
  <c r="Q2142" i="12"/>
  <c r="Q5370" i="12"/>
  <c r="Q3542" i="12"/>
  <c r="Q4964" i="12"/>
  <c r="Q4774" i="12"/>
  <c r="Q770" i="12"/>
  <c r="Q1680" i="12"/>
  <c r="Q1515" i="12"/>
  <c r="Q3093" i="12"/>
  <c r="Q4597" i="12"/>
  <c r="Q485" i="12"/>
  <c r="Q158" i="12"/>
  <c r="Q2751" i="12"/>
  <c r="Q1894" i="12"/>
  <c r="Q4633" i="12"/>
  <c r="Q2115" i="12"/>
  <c r="Q2135" i="12"/>
  <c r="Q3015" i="12"/>
  <c r="Q3682" i="12"/>
  <c r="R2136" i="12"/>
  <c r="R3407" i="12"/>
  <c r="R1410" i="12"/>
  <c r="R1737" i="12"/>
  <c r="R1414" i="12"/>
  <c r="R2403" i="12"/>
  <c r="R2365" i="12"/>
  <c r="R1357" i="12"/>
  <c r="R831" i="12"/>
  <c r="R4189" i="12"/>
  <c r="R5363" i="12"/>
  <c r="R262" i="12"/>
  <c r="R5062" i="12"/>
  <c r="R3752" i="12"/>
  <c r="R4109" i="12"/>
  <c r="R4135" i="12"/>
  <c r="R3630" i="12"/>
  <c r="R1042" i="12"/>
  <c r="R3059" i="12"/>
  <c r="R799" i="12"/>
  <c r="R1906" i="12"/>
  <c r="R694" i="12"/>
  <c r="R3844" i="12"/>
  <c r="R1010" i="12"/>
  <c r="R1732" i="12"/>
  <c r="R1760" i="12"/>
  <c r="R3446" i="12"/>
  <c r="R1290" i="12"/>
  <c r="R826" i="12"/>
  <c r="R2375" i="12"/>
  <c r="R1123" i="12"/>
  <c r="R966" i="12"/>
  <c r="R4345" i="12"/>
  <c r="R2948" i="12"/>
  <c r="R3735" i="12"/>
  <c r="R286" i="12"/>
  <c r="R3044" i="12"/>
  <c r="R4136" i="12"/>
  <c r="R5011" i="12"/>
  <c r="R3522" i="12"/>
  <c r="R3701" i="12"/>
  <c r="R3721" i="12"/>
  <c r="R1733" i="12"/>
  <c r="R4091" i="12"/>
  <c r="R4995" i="12"/>
  <c r="R2404" i="12"/>
  <c r="R700" i="12"/>
  <c r="R4042" i="12"/>
  <c r="R4218" i="12"/>
  <c r="R4402" i="12"/>
  <c r="R4347" i="12"/>
  <c r="R1587" i="12"/>
  <c r="R273" i="12"/>
  <c r="R3396" i="12"/>
  <c r="R818" i="12"/>
  <c r="R1988" i="12"/>
  <c r="R4016" i="12"/>
  <c r="R2822" i="12"/>
  <c r="R5362" i="12"/>
  <c r="R3697" i="12"/>
  <c r="R4004" i="12"/>
  <c r="R3740" i="12"/>
  <c r="R287" i="12"/>
  <c r="R4273" i="12"/>
  <c r="R1477" i="12"/>
  <c r="R3313" i="12"/>
  <c r="R1721" i="12"/>
  <c r="R3613" i="12"/>
  <c r="R4133" i="12"/>
  <c r="R3766" i="12"/>
  <c r="R4233" i="12"/>
  <c r="R2412" i="12"/>
  <c r="R1843" i="12"/>
  <c r="R4413" i="12"/>
  <c r="R409" i="12"/>
  <c r="Q1842" i="12"/>
  <c r="Q2661" i="12"/>
  <c r="R2282" i="12"/>
  <c r="R4874" i="12"/>
  <c r="R4900" i="12"/>
  <c r="R2345" i="12"/>
  <c r="R464" i="12"/>
  <c r="Q3644" i="12"/>
  <c r="Q3012" i="12"/>
  <c r="Q459" i="12"/>
  <c r="R4284" i="12"/>
  <c r="R3963" i="12"/>
  <c r="R4637" i="12"/>
  <c r="R4978" i="12"/>
  <c r="R4984" i="12"/>
  <c r="Q4968" i="12"/>
  <c r="Q846" i="12"/>
  <c r="R5000" i="12"/>
  <c r="R1564" i="12"/>
  <c r="R4902" i="12"/>
  <c r="R2800" i="12"/>
  <c r="R3669" i="12"/>
  <c r="Q4550" i="12"/>
  <c r="Q4504" i="12"/>
  <c r="Q5020" i="12"/>
  <c r="Q2859" i="12"/>
  <c r="Q3480" i="12"/>
  <c r="R2821" i="12"/>
  <c r="R4404" i="12"/>
  <c r="R862" i="12"/>
  <c r="R4973" i="12"/>
  <c r="Q4193" i="12"/>
  <c r="Q2732" i="12"/>
  <c r="Q5025" i="12"/>
  <c r="Q3547" i="12"/>
  <c r="Q4705" i="12"/>
  <c r="Q2632" i="12"/>
  <c r="R4040" i="12"/>
  <c r="R3993" i="12"/>
  <c r="R514" i="12"/>
  <c r="R406" i="12"/>
  <c r="Q804" i="12"/>
  <c r="Q10" i="12"/>
  <c r="Q2454" i="12"/>
  <c r="Q479" i="12"/>
  <c r="Q2457" i="12"/>
  <c r="Q3017" i="12"/>
  <c r="Q2455" i="12"/>
  <c r="Q4653" i="12"/>
  <c r="Q1865" i="12"/>
  <c r="Q3874" i="12"/>
  <c r="Q1077" i="12"/>
  <c r="Q1824" i="12"/>
  <c r="Q1506" i="12"/>
  <c r="Q3616" i="12"/>
  <c r="Q4948" i="12"/>
  <c r="Q542" i="12"/>
  <c r="Q4408" i="12"/>
  <c r="Q543" i="12"/>
  <c r="Q4577" i="12"/>
  <c r="Q1245" i="12"/>
  <c r="Q3575" i="12"/>
  <c r="Q795" i="12"/>
  <c r="Q4789" i="12"/>
  <c r="Q531" i="12"/>
  <c r="Q4056" i="12"/>
  <c r="R4221" i="12"/>
  <c r="Q1590" i="12"/>
  <c r="Q434" i="12"/>
  <c r="Q3070" i="12"/>
  <c r="Q1963" i="12"/>
  <c r="Q2464" i="12"/>
  <c r="Q63" i="12"/>
  <c r="Q95" i="12"/>
  <c r="Q4327" i="12"/>
  <c r="Q2920" i="12"/>
  <c r="Q3959" i="12"/>
  <c r="Q4291" i="12"/>
  <c r="Q3416" i="12"/>
  <c r="Q4576" i="12"/>
  <c r="Q4547" i="12"/>
  <c r="Q540" i="12"/>
  <c r="Q4872" i="12"/>
  <c r="R3652" i="12"/>
  <c r="Q1563" i="12"/>
  <c r="Q2907" i="12"/>
  <c r="Q2892" i="12"/>
  <c r="Q1867" i="12"/>
  <c r="Q1613" i="12"/>
  <c r="Q3346" i="12"/>
  <c r="Q2842" i="12"/>
  <c r="Q108" i="12"/>
  <c r="Q4463" i="12"/>
  <c r="Q4484" i="12"/>
  <c r="Q4428" i="12"/>
  <c r="Q1257" i="12"/>
  <c r="Q1002" i="12"/>
  <c r="Q4656" i="12"/>
  <c r="Q4533" i="12"/>
  <c r="Q3990" i="12"/>
  <c r="R2056" i="12"/>
  <c r="Q5029" i="12"/>
  <c r="Q4651" i="12"/>
  <c r="Q1852" i="12"/>
  <c r="Q3869" i="12"/>
  <c r="Q51" i="12"/>
  <c r="Q74" i="12"/>
  <c r="Q2473" i="12"/>
  <c r="Q1169" i="12"/>
  <c r="Q4646" i="12"/>
  <c r="Q1317" i="12"/>
  <c r="Q2532" i="12"/>
  <c r="Q4588" i="12"/>
  <c r="Q3836" i="12"/>
  <c r="Q4050" i="12"/>
  <c r="Q891" i="12"/>
  <c r="Q4765" i="12"/>
  <c r="Q2782" i="12"/>
  <c r="Q1031" i="12"/>
  <c r="Q1007" i="12"/>
  <c r="R3804" i="12"/>
  <c r="Q5031" i="12"/>
  <c r="Q36" i="12"/>
  <c r="Q1853" i="12"/>
  <c r="Q2461" i="12"/>
  <c r="Q1657" i="12"/>
  <c r="Q2469" i="12"/>
  <c r="Q105" i="12"/>
  <c r="Q806" i="12"/>
  <c r="Q4967" i="12"/>
  <c r="Q4768" i="12"/>
  <c r="Q2390" i="12"/>
  <c r="Q4536" i="12"/>
  <c r="Q3903" i="12"/>
  <c r="Q4417" i="12"/>
  <c r="Q987" i="12"/>
  <c r="Q4737" i="12"/>
  <c r="Q4788" i="12"/>
  <c r="Q4677" i="12"/>
  <c r="Q4920" i="12"/>
  <c r="Q4922" i="12"/>
  <c r="R410" i="12"/>
  <c r="Q4386" i="12"/>
  <c r="Q2049" i="12"/>
  <c r="Q2974" i="12"/>
  <c r="Q45" i="12"/>
  <c r="Q1061" i="12"/>
  <c r="Q67" i="12"/>
  <c r="Q2835" i="12"/>
  <c r="Q3084" i="12"/>
  <c r="Q1212" i="12"/>
  <c r="Q4450" i="12"/>
  <c r="Q3467" i="12"/>
  <c r="Q4615" i="12"/>
  <c r="Q1213" i="12"/>
  <c r="Q4498" i="12"/>
  <c r="Q4723" i="12"/>
  <c r="Q1322" i="12"/>
  <c r="Q4805" i="12"/>
  <c r="Q755" i="12"/>
  <c r="Q1136" i="12"/>
  <c r="R1124" i="12"/>
  <c r="Q3058" i="12"/>
  <c r="Q28" i="12"/>
  <c r="Q2973" i="12"/>
  <c r="Q1996" i="12"/>
  <c r="Q3378" i="12"/>
  <c r="Q2467" i="12"/>
  <c r="Q1830" i="12"/>
  <c r="Q1889" i="12"/>
  <c r="Q3958" i="12"/>
  <c r="Q1241" i="12"/>
  <c r="Q4048" i="12"/>
  <c r="Q4488" i="12"/>
  <c r="Q4679" i="12"/>
  <c r="Q4537" i="12"/>
  <c r="Q4448" i="12"/>
  <c r="Q4828" i="12"/>
  <c r="Q4644" i="12"/>
  <c r="Q3458" i="12"/>
  <c r="Q4942" i="12"/>
  <c r="Q1855" i="12"/>
  <c r="Q1108" i="12"/>
  <c r="Q4676" i="12"/>
  <c r="Q4901" i="12"/>
  <c r="Q1285" i="12"/>
  <c r="Q1147" i="12"/>
  <c r="Q1977" i="12"/>
  <c r="Q4601" i="12"/>
  <c r="Q1189" i="12"/>
  <c r="Q164" i="12"/>
  <c r="Q2481" i="12"/>
  <c r="Q3945" i="12"/>
  <c r="Q4097" i="12"/>
  <c r="Q5360" i="12"/>
  <c r="Q2118" i="12"/>
  <c r="Q2795" i="12"/>
  <c r="Q2156" i="12"/>
  <c r="Q3896" i="12"/>
  <c r="Q1273" i="12"/>
  <c r="Q4672" i="12"/>
  <c r="Q3471" i="12"/>
  <c r="Q1674" i="12"/>
  <c r="Q126" i="12"/>
  <c r="Q1524" i="12"/>
  <c r="Q4600" i="12"/>
  <c r="Q2000" i="12"/>
  <c r="Q5036" i="12"/>
  <c r="Q2748" i="12"/>
  <c r="Q4849" i="12"/>
  <c r="Q2562" i="12"/>
  <c r="Q2667" i="12"/>
  <c r="Q184" i="12"/>
  <c r="Q2132" i="12"/>
  <c r="Q2590" i="12"/>
  <c r="Q212" i="12"/>
  <c r="Q2496" i="12"/>
  <c r="Q2070" i="12"/>
  <c r="Q2312" i="12"/>
  <c r="Q2873" i="12"/>
  <c r="Q1827" i="12"/>
  <c r="Q3651" i="12"/>
  <c r="Q533" i="12"/>
  <c r="Q902" i="12"/>
  <c r="Q4331" i="12"/>
  <c r="Q3906" i="12"/>
  <c r="Q1532" i="12"/>
  <c r="Q4482" i="12"/>
  <c r="Q152" i="12"/>
  <c r="Q2745" i="12"/>
  <c r="Q1687" i="12"/>
  <c r="Q2765" i="12"/>
  <c r="Q2423" i="12"/>
  <c r="Q3314" i="12"/>
  <c r="Q3096" i="12"/>
  <c r="Q1900" i="12"/>
  <c r="Q1161" i="12"/>
  <c r="Q1128" i="12"/>
  <c r="Q3576" i="12"/>
  <c r="Q4397" i="12"/>
  <c r="Q1267" i="12"/>
  <c r="Q141" i="12"/>
  <c r="Q1600" i="12"/>
  <c r="Q4572" i="12"/>
  <c r="Q1539" i="12"/>
  <c r="Q2417" i="12"/>
  <c r="Q2547" i="12"/>
  <c r="Q1094" i="12"/>
  <c r="Q1785" i="12"/>
  <c r="Q1697" i="12"/>
  <c r="Q193" i="12"/>
  <c r="Q2589" i="12"/>
  <c r="R1710" i="12"/>
  <c r="R1725" i="12"/>
  <c r="R3715" i="12"/>
  <c r="R3786" i="12"/>
  <c r="R1299" i="12"/>
  <c r="R4107" i="12"/>
  <c r="R2367" i="12"/>
  <c r="R983" i="12"/>
  <c r="R2818" i="12"/>
  <c r="R1189" i="12"/>
  <c r="R2194" i="12"/>
  <c r="R3529" i="12"/>
  <c r="R1297" i="12"/>
  <c r="R3759" i="12"/>
  <c r="R449" i="12"/>
  <c r="R1415" i="12"/>
  <c r="R4210" i="12"/>
  <c r="R3803" i="12"/>
  <c r="R2509" i="12"/>
  <c r="R1681" i="12"/>
  <c r="R1714" i="12"/>
  <c r="R3611" i="12"/>
  <c r="R444" i="12"/>
  <c r="R2036" i="12"/>
  <c r="R3780" i="12"/>
  <c r="R2411" i="12"/>
  <c r="R4735" i="12"/>
  <c r="R2413" i="12"/>
  <c r="R501" i="12"/>
  <c r="R3643" i="12"/>
  <c r="R828" i="12"/>
  <c r="R1973" i="12"/>
  <c r="R3927" i="12"/>
  <c r="R4529" i="12"/>
  <c r="R2039" i="12"/>
  <c r="R3398" i="12"/>
  <c r="R1761" i="12"/>
  <c r="R2891" i="12"/>
  <c r="R2175" i="12"/>
  <c r="R1331" i="12"/>
  <c r="R3440" i="12"/>
  <c r="R973" i="12"/>
  <c r="R1738" i="12"/>
  <c r="R4298" i="12"/>
  <c r="R1762" i="12"/>
  <c r="R858" i="12"/>
  <c r="R4933" i="12"/>
  <c r="R1436" i="12"/>
  <c r="R396" i="12"/>
  <c r="R1718" i="12"/>
  <c r="R1552" i="12"/>
  <c r="R4530" i="12"/>
  <c r="R3747" i="12"/>
  <c r="R1749" i="12"/>
  <c r="R4083" i="12"/>
  <c r="R4111" i="12"/>
  <c r="R789" i="12"/>
  <c r="R3988" i="12"/>
  <c r="R2304" i="12"/>
  <c r="R1553" i="12"/>
  <c r="R4545" i="12"/>
  <c r="R714" i="12"/>
  <c r="R3399" i="12"/>
  <c r="R2357" i="12"/>
  <c r="R1940" i="12"/>
  <c r="R1709" i="12"/>
  <c r="R2208" i="12"/>
  <c r="R3699" i="12"/>
  <c r="R4090" i="12"/>
  <c r="R3773" i="12"/>
  <c r="R4854" i="12"/>
  <c r="R4998" i="12"/>
  <c r="R1139" i="12"/>
  <c r="R4220" i="12"/>
  <c r="R1393" i="12"/>
  <c r="Q2966" i="12"/>
  <c r="Q3021" i="12"/>
  <c r="R1280" i="12"/>
  <c r="R771" i="12"/>
  <c r="R832" i="12"/>
  <c r="R2796" i="12"/>
  <c r="Q1360" i="12"/>
  <c r="Q849" i="12"/>
  <c r="Q16" i="12"/>
  <c r="R4999" i="12"/>
  <c r="R816" i="12"/>
  <c r="R4727" i="12"/>
  <c r="R2338" i="12"/>
  <c r="Q4379" i="12"/>
  <c r="Q777" i="12"/>
  <c r="R1141" i="12"/>
  <c r="R386" i="12"/>
  <c r="R4832" i="12"/>
  <c r="R2385" i="12"/>
  <c r="Q4192" i="12"/>
  <c r="Q778" i="12"/>
  <c r="Q18" i="12"/>
  <c r="Q3543" i="12"/>
  <c r="Q2918" i="12"/>
  <c r="R3410" i="12"/>
  <c r="R4980" i="12"/>
  <c r="R1016" i="12"/>
  <c r="R3315" i="12"/>
  <c r="Q4785" i="12"/>
  <c r="Q4524" i="12"/>
  <c r="Q2100" i="12"/>
  <c r="Q432" i="12"/>
  <c r="Q4706" i="12"/>
  <c r="R3504" i="12"/>
  <c r="R4904" i="12"/>
  <c r="R4822" i="12"/>
  <c r="R2393" i="12"/>
  <c r="Q2728" i="12"/>
  <c r="Q3994" i="12"/>
  <c r="Q1363" i="12"/>
  <c r="Q2905" i="12"/>
  <c r="Q3074" i="12"/>
  <c r="Q37" i="12"/>
  <c r="R4939" i="12"/>
  <c r="Q3080" i="12"/>
  <c r="Q2915" i="12"/>
  <c r="Q2456" i="12"/>
  <c r="Q1872" i="12"/>
  <c r="Q1648" i="12"/>
  <c r="Q1082" i="12"/>
  <c r="Q2846" i="12"/>
  <c r="Q113" i="12"/>
  <c r="Q4927" i="12"/>
  <c r="Q4960" i="12"/>
  <c r="Q1020" i="12"/>
  <c r="Q2930" i="12"/>
  <c r="Q1319" i="12"/>
  <c r="Q1223" i="12"/>
  <c r="Q4422" i="12"/>
  <c r="Q4724" i="12"/>
  <c r="Q813" i="12"/>
  <c r="Q4470" i="12"/>
  <c r="Q537" i="12"/>
  <c r="Q4390" i="12"/>
  <c r="R1975" i="12"/>
  <c r="Q4382" i="12"/>
  <c r="Q527" i="12"/>
  <c r="Q3668" i="12"/>
  <c r="Q38" i="12"/>
  <c r="Q1654" i="12"/>
  <c r="Q2708" i="12"/>
  <c r="Q102" i="12"/>
  <c r="Q1164" i="12"/>
  <c r="Q4449" i="12"/>
  <c r="Q4394" i="12"/>
  <c r="Q2664" i="12"/>
  <c r="Q4581" i="12"/>
  <c r="Q3473" i="12"/>
  <c r="Q3574" i="12"/>
  <c r="Q4075" i="12"/>
  <c r="Q1514" i="12"/>
  <c r="R4944" i="12"/>
  <c r="Q3082" i="12"/>
  <c r="Q2916" i="12"/>
  <c r="Q4652" i="12"/>
  <c r="Q1873" i="12"/>
  <c r="Q5006" i="12"/>
  <c r="Q1084" i="12"/>
  <c r="Q2847" i="12"/>
  <c r="Q2477" i="12"/>
  <c r="Q4931" i="12"/>
  <c r="Q4698" i="12"/>
  <c r="Q4062" i="12"/>
  <c r="Q885" i="12"/>
  <c r="Q4659" i="12"/>
  <c r="Q4692" i="12"/>
  <c r="Q4296" i="12"/>
  <c r="Q4814" i="12"/>
  <c r="R4044" i="12"/>
  <c r="Q3655" i="12"/>
  <c r="Q2429" i="12"/>
  <c r="Q1778" i="12"/>
  <c r="Q1860" i="12"/>
  <c r="Q1611" i="12"/>
  <c r="Q1075" i="12"/>
  <c r="Q2840" i="12"/>
  <c r="Q1502" i="12"/>
  <c r="Q1512" i="12"/>
  <c r="Q1315" i="12"/>
  <c r="Q758" i="12"/>
  <c r="Q2778" i="12"/>
  <c r="Q990" i="12"/>
  <c r="Q117" i="12"/>
  <c r="Q4515" i="12"/>
  <c r="Q1117" i="12"/>
  <c r="Q4662" i="12"/>
  <c r="Q4639" i="12"/>
  <c r="Q1135" i="12"/>
  <c r="Q1265" i="12"/>
  <c r="R3464" i="12"/>
  <c r="Q2726" i="12"/>
  <c r="Q2085" i="12"/>
  <c r="Q1780" i="12"/>
  <c r="Q1861" i="12"/>
  <c r="Q3870" i="12"/>
  <c r="Q2466" i="12"/>
  <c r="Q1821" i="12"/>
  <c r="Q1503" i="12"/>
  <c r="Q1170" i="12"/>
  <c r="Q1249" i="12"/>
  <c r="Q793" i="12"/>
  <c r="Q4612" i="12"/>
  <c r="Q3649" i="12"/>
  <c r="Q4675" i="12"/>
  <c r="Q4512" i="12"/>
  <c r="Q1132" i="12"/>
  <c r="Q1148" i="12"/>
  <c r="Q2924" i="12"/>
  <c r="Q3474" i="12"/>
  <c r="Q4955" i="12"/>
  <c r="Q900" i="12"/>
  <c r="R556" i="12"/>
  <c r="Q21" i="12"/>
  <c r="Q3558" i="12"/>
  <c r="Q2637" i="12"/>
  <c r="Q3878" i="12"/>
  <c r="Q1066" i="12"/>
  <c r="Q2712" i="12"/>
  <c r="Q1887" i="12"/>
  <c r="Q3086" i="12"/>
  <c r="Q4963" i="12"/>
  <c r="Q1242" i="12"/>
  <c r="Q4464" i="12"/>
  <c r="Q837" i="12"/>
  <c r="Q4647" i="12"/>
  <c r="Q3422" i="12"/>
  <c r="Q889" i="12"/>
  <c r="Q4797" i="12"/>
  <c r="Q3121" i="12"/>
  <c r="Q4720" i="12"/>
  <c r="R4913" i="12"/>
  <c r="Q2733" i="12"/>
  <c r="Q433" i="12"/>
  <c r="Q2088" i="12"/>
  <c r="Q1881" i="12"/>
  <c r="Q1652" i="12"/>
  <c r="Q2706" i="12"/>
  <c r="Q90" i="12"/>
  <c r="Q115" i="12"/>
  <c r="Q4949" i="12"/>
  <c r="Q4928" i="12"/>
  <c r="Q4389" i="12"/>
  <c r="Q3421" i="12"/>
  <c r="Q4674" i="12"/>
  <c r="Q3904" i="12"/>
  <c r="Q522" i="12"/>
  <c r="Q4868" i="12"/>
  <c r="Q4773" i="12"/>
  <c r="Q4700" i="12"/>
  <c r="Q4500" i="12"/>
  <c r="Q4892" i="12"/>
  <c r="Q3879" i="12"/>
  <c r="Q4604" i="12"/>
  <c r="Q1134" i="12"/>
  <c r="Q3590" i="12"/>
  <c r="Q912" i="12"/>
  <c r="Q1519" i="12"/>
  <c r="Q3908" i="12"/>
  <c r="Q4607" i="12"/>
  <c r="Q942" i="12"/>
  <c r="Q5049" i="12"/>
  <c r="Q1685" i="12"/>
  <c r="Q2485" i="12"/>
  <c r="Q4100" i="12"/>
  <c r="Q2811" i="12"/>
  <c r="Q2121" i="12"/>
  <c r="Q2139" i="12"/>
  <c r="Q2157" i="12"/>
  <c r="Q2616" i="12"/>
  <c r="Q4947" i="12"/>
  <c r="Q993" i="12"/>
  <c r="Q1137" i="12"/>
  <c r="Q1679" i="12"/>
  <c r="Q134" i="12"/>
  <c r="Q1598" i="12"/>
  <c r="Q4592" i="12"/>
  <c r="Q4914" i="12"/>
  <c r="Q5044" i="12"/>
  <c r="Q3940" i="12"/>
  <c r="Q2095" i="12"/>
  <c r="Q2563" i="12"/>
  <c r="Q2335" i="12"/>
  <c r="Q2114" i="12"/>
  <c r="Q5009" i="12"/>
  <c r="Q2591" i="12"/>
  <c r="Q3228" i="12"/>
  <c r="Q2720" i="12"/>
  <c r="Q3511" i="12"/>
  <c r="Q240" i="12"/>
  <c r="R4940" i="12"/>
  <c r="Q112" i="12"/>
  <c r="Q4591" i="12"/>
  <c r="Q2925" i="12"/>
  <c r="Q906" i="12"/>
  <c r="Q123" i="12"/>
  <c r="Q1178" i="12"/>
  <c r="Q3971" i="12"/>
  <c r="Q3593" i="12"/>
  <c r="Q157" i="12"/>
  <c r="Q3936" i="12"/>
  <c r="Q3071" i="12"/>
  <c r="Q2560" i="12"/>
  <c r="Q5068" i="12"/>
  <c r="Q4027" i="12"/>
  <c r="Q2130" i="12"/>
  <c r="Q3380" i="12"/>
  <c r="Q1906" i="12"/>
  <c r="Q1877" i="12"/>
  <c r="Q4472" i="12"/>
  <c r="Q4798" i="12"/>
  <c r="Q3483" i="12"/>
  <c r="Q911" i="12"/>
  <c r="Q2936" i="12"/>
  <c r="Q1184" i="12"/>
  <c r="Q3592" i="12"/>
  <c r="Q143" i="12"/>
  <c r="Q167" i="12"/>
  <c r="Q1684" i="12"/>
  <c r="Q3946" i="12"/>
  <c r="Q2964" i="12"/>
  <c r="Q2119" i="12"/>
  <c r="Q3009" i="12"/>
  <c r="Q3026" i="12"/>
  <c r="Q3683" i="12"/>
  <c r="Q226" i="12"/>
  <c r="Q2786" i="12"/>
  <c r="Q2006" i="12"/>
  <c r="Q424" i="12"/>
  <c r="Q4930" i="12"/>
  <c r="R3249" i="12"/>
  <c r="R3528" i="12"/>
  <c r="R4363" i="12"/>
  <c r="R279" i="12"/>
  <c r="R3267" i="12"/>
  <c r="R2956" i="12"/>
  <c r="R4711" i="12"/>
  <c r="R4725" i="12"/>
  <c r="R484" i="12"/>
  <c r="R2130" i="12"/>
  <c r="R2201" i="12"/>
  <c r="R2032" i="12"/>
  <c r="R4080" i="12"/>
  <c r="R4374" i="12"/>
  <c r="R3445" i="12"/>
  <c r="R1300" i="12"/>
  <c r="R4059" i="12"/>
  <c r="R2052" i="12"/>
  <c r="R4043" i="12"/>
  <c r="R2497" i="12"/>
  <c r="R261" i="12"/>
  <c r="R394" i="12"/>
  <c r="R3729" i="12"/>
  <c r="R3791" i="12"/>
  <c r="R1429" i="12"/>
  <c r="R2358" i="12"/>
  <c r="R1398" i="12"/>
  <c r="R3478" i="12"/>
  <c r="R3641" i="12"/>
  <c r="R1014" i="12"/>
  <c r="R2788" i="12"/>
  <c r="R3601" i="12"/>
  <c r="R839" i="12"/>
  <c r="R3753" i="12"/>
  <c r="R1937" i="12"/>
  <c r="R4073" i="12"/>
  <c r="R2941" i="12"/>
  <c r="R222" i="12"/>
  <c r="R5070" i="12"/>
  <c r="R2278" i="12"/>
  <c r="R974" i="12"/>
  <c r="R3606" i="12"/>
  <c r="R2939" i="12"/>
  <c r="R3847" i="12"/>
  <c r="R2366" i="12"/>
  <c r="R504" i="12"/>
  <c r="R3839" i="12"/>
  <c r="R4884" i="12"/>
  <c r="R2311" i="12"/>
  <c r="R3602" i="12"/>
  <c r="R1337" i="12"/>
  <c r="R719" i="12"/>
  <c r="R3627" i="12"/>
  <c r="R1346" i="12"/>
  <c r="R4631" i="12"/>
  <c r="R790" i="12"/>
  <c r="R1480" i="12"/>
  <c r="R2656" i="12"/>
  <c r="R1555" i="12"/>
  <c r="R1396" i="12"/>
  <c r="R3758" i="12"/>
  <c r="R1428" i="12"/>
  <c r="R4110" i="12"/>
  <c r="R980" i="12"/>
  <c r="R3692" i="12"/>
  <c r="R2021" i="12"/>
  <c r="R435" i="12"/>
  <c r="R1023" i="12"/>
  <c r="R1736" i="12"/>
  <c r="R3359" i="12"/>
  <c r="R1140" i="12"/>
  <c r="R388" i="12"/>
  <c r="R4842" i="12"/>
  <c r="R2805" i="12"/>
  <c r="Q843" i="12"/>
  <c r="Q3022" i="12"/>
  <c r="R1606" i="12"/>
  <c r="R1236" i="12"/>
  <c r="R4865" i="12"/>
  <c r="R508" i="12"/>
  <c r="R561" i="12"/>
  <c r="Q3079" i="12"/>
  <c r="Q4523" i="12"/>
  <c r="Q24" i="12"/>
  <c r="R761" i="12"/>
  <c r="R384" i="12"/>
  <c r="R4583" i="12"/>
  <c r="R2679" i="12"/>
  <c r="Q3645" i="12"/>
  <c r="Q4746" i="12"/>
  <c r="R3487" i="12"/>
  <c r="R399" i="12"/>
  <c r="R1607" i="12"/>
  <c r="R1791" i="12"/>
  <c r="R563" i="12"/>
  <c r="Q4764" i="12"/>
  <c r="Q2970" i="12"/>
  <c r="Q5024" i="12"/>
  <c r="Q33" i="12"/>
  <c r="Q3414" i="12"/>
  <c r="R2673" i="12"/>
  <c r="R997" i="12"/>
  <c r="R2893" i="12"/>
  <c r="R471" i="12"/>
  <c r="Q2968" i="12"/>
  <c r="Q1458" i="12"/>
  <c r="Q2083" i="12"/>
  <c r="Q3008" i="12"/>
  <c r="Q1368" i="12"/>
  <c r="R4280" i="12"/>
  <c r="R4197" i="12"/>
  <c r="R4893" i="12"/>
  <c r="R5012" i="12"/>
  <c r="R4215" i="12"/>
  <c r="Q4191" i="12"/>
  <c r="Q847" i="12"/>
  <c r="Q1367" i="12"/>
  <c r="Q2912" i="12"/>
  <c r="Q3663" i="12"/>
  <c r="Q792" i="12"/>
  <c r="R4896" i="12"/>
  <c r="Q4745" i="12"/>
  <c r="Q30" i="12"/>
  <c r="Q1641" i="12"/>
  <c r="Q1878" i="12"/>
  <c r="Q2463" i="12"/>
  <c r="Q1087" i="12"/>
  <c r="Q81" i="12"/>
  <c r="Q1464" i="12"/>
  <c r="Q4285" i="12"/>
  <c r="Q3118" i="12"/>
  <c r="Q4916" i="12"/>
  <c r="Q4622" i="12"/>
  <c r="Q1258" i="12"/>
  <c r="Q991" i="12"/>
  <c r="Q1151" i="12"/>
  <c r="Q4839" i="12"/>
  <c r="Q4719" i="12"/>
  <c r="Q3435" i="12"/>
  <c r="Q3961" i="12"/>
  <c r="Q4411" i="12"/>
  <c r="R3888" i="12"/>
  <c r="Q3144" i="12"/>
  <c r="Q1968" i="12"/>
  <c r="Q3979" i="12"/>
  <c r="Q3331" i="12"/>
  <c r="Q1062" i="12"/>
  <c r="Q69" i="12"/>
  <c r="Q2619" i="12"/>
  <c r="Q4516" i="12"/>
  <c r="Q4510" i="12"/>
  <c r="Q3466" i="12"/>
  <c r="Q4293" i="12"/>
  <c r="Q3468" i="12"/>
  <c r="Q4642" i="12"/>
  <c r="Q4490" i="12"/>
  <c r="Q4880" i="12"/>
  <c r="Q2780" i="12"/>
  <c r="R2678" i="12"/>
  <c r="Q2389" i="12"/>
  <c r="Q31" i="12"/>
  <c r="Q2090" i="12"/>
  <c r="Q4324" i="12"/>
  <c r="Q3335" i="12"/>
  <c r="Q1088" i="12"/>
  <c r="Q2743" i="12"/>
  <c r="Q2101" i="12"/>
  <c r="Q1112" i="12"/>
  <c r="Q1316" i="12"/>
  <c r="Q3088" i="12"/>
  <c r="Q4579" i="12"/>
  <c r="Q2922" i="12"/>
  <c r="Q4421" i="12"/>
  <c r="Q2938" i="12"/>
  <c r="Q4843" i="12"/>
  <c r="R1205" i="12"/>
  <c r="Q3843" i="12"/>
  <c r="Q2858" i="12"/>
  <c r="Q2895" i="12"/>
  <c r="Q1868" i="12"/>
  <c r="Q3871" i="12"/>
  <c r="Q1078" i="12"/>
  <c r="Q1826" i="12"/>
  <c r="Q109" i="12"/>
  <c r="Q1100" i="12"/>
  <c r="Q4958" i="12"/>
  <c r="Q4471" i="12"/>
  <c r="Q4570" i="12"/>
  <c r="Q4917" i="12"/>
  <c r="Q3498" i="12"/>
  <c r="Q4458" i="12"/>
  <c r="Q4036" i="12"/>
  <c r="Q1133" i="12"/>
  <c r="Q4491" i="12"/>
  <c r="Q534" i="12"/>
  <c r="Q546" i="12"/>
  <c r="R4061" i="12"/>
  <c r="Q458" i="12"/>
  <c r="Q2908" i="12"/>
  <c r="Q3067" i="12"/>
  <c r="Q1869" i="12"/>
  <c r="Q1647" i="12"/>
  <c r="Q1079" i="12"/>
  <c r="Q2843" i="12"/>
  <c r="Q110" i="12"/>
  <c r="Q2530" i="12"/>
  <c r="Q1150" i="12"/>
  <c r="Q807" i="12"/>
  <c r="Q4561" i="12"/>
  <c r="Q4608" i="12"/>
  <c r="Q3432" i="12"/>
  <c r="Q4052" i="12"/>
  <c r="Q4741" i="12"/>
  <c r="Q4476" i="12"/>
  <c r="Q4594" i="12"/>
  <c r="Q4971" i="12"/>
  <c r="R2508" i="12"/>
  <c r="Q5032" i="12"/>
  <c r="Q3411" i="12"/>
  <c r="Q1854" i="12"/>
  <c r="Q5033" i="12"/>
  <c r="Q3341" i="12"/>
  <c r="Q77" i="12"/>
  <c r="Q106" i="12"/>
  <c r="Q4074" i="12"/>
  <c r="Q4419" i="12"/>
  <c r="Q3622" i="12"/>
  <c r="Q4430" i="12"/>
  <c r="Q4532" i="12"/>
  <c r="Q1513" i="12"/>
  <c r="Q4183" i="12"/>
  <c r="Q1005" i="12"/>
  <c r="Q2923" i="12"/>
  <c r="Q4683" i="12"/>
  <c r="Q4664" i="12"/>
  <c r="Q3618" i="12"/>
  <c r="R404" i="12"/>
  <c r="Q4784" i="12"/>
  <c r="Q35" i="12"/>
  <c r="Q3664" i="12"/>
  <c r="Q3329" i="12"/>
  <c r="Q1056" i="12"/>
  <c r="Q2468" i="12"/>
  <c r="Q1669" i="12"/>
  <c r="Q1163" i="12"/>
  <c r="Q4483" i="12"/>
  <c r="Q1253" i="12"/>
  <c r="Q884" i="12"/>
  <c r="Q1130" i="12"/>
  <c r="Q3430" i="12"/>
  <c r="Q1109" i="12"/>
  <c r="Q2819" i="12"/>
  <c r="Q3589" i="12"/>
  <c r="Q4779" i="12"/>
  <c r="Q4697" i="12"/>
  <c r="Q1149" i="12"/>
  <c r="Q788" i="12"/>
  <c r="Q1070" i="12"/>
  <c r="Q1320" i="12"/>
  <c r="Q4649" i="12"/>
  <c r="Q895" i="12"/>
  <c r="Q918" i="12"/>
  <c r="Q3889" i="12"/>
  <c r="Q855" i="12"/>
  <c r="Q4481" i="12"/>
  <c r="Q1545" i="12"/>
  <c r="Q481" i="12"/>
  <c r="Q3355" i="12"/>
  <c r="Q2554" i="12"/>
  <c r="Q372" i="12"/>
  <c r="Q2652" i="12"/>
  <c r="Q3169" i="12"/>
  <c r="Q211" i="12"/>
  <c r="Q2999" i="12"/>
  <c r="Q2881" i="12"/>
  <c r="Q1036" i="12"/>
  <c r="Q1323" i="12"/>
  <c r="Q4886" i="12"/>
  <c r="Q3674" i="12"/>
  <c r="Q139" i="12"/>
  <c r="Q1376" i="12"/>
  <c r="Q4623" i="12"/>
  <c r="Q1538" i="12"/>
  <c r="Q1626" i="12"/>
  <c r="Q2753" i="12"/>
  <c r="Q3357" i="12"/>
  <c r="Q2962" i="12"/>
  <c r="Q2775" i="12"/>
  <c r="Q3313" i="12"/>
  <c r="Q2995" i="12"/>
  <c r="Q2154" i="12"/>
  <c r="Q5011" i="12"/>
  <c r="Q2177" i="12"/>
  <c r="Q2654" i="12"/>
  <c r="Q247" i="12"/>
  <c r="Q3647" i="12"/>
  <c r="Q4563" i="12"/>
  <c r="Q4053" i="12"/>
  <c r="Q4812" i="12"/>
  <c r="Q1675" i="12"/>
  <c r="Q127" i="12"/>
  <c r="Q1374" i="12"/>
  <c r="Q4478" i="12"/>
  <c r="Q5035" i="12"/>
  <c r="Q5037" i="12"/>
  <c r="Q3938" i="12"/>
  <c r="Q173" i="12"/>
  <c r="Q1695" i="12"/>
  <c r="Q2064" i="12"/>
  <c r="Q2110" i="12"/>
  <c r="Q2133" i="12"/>
  <c r="Q4102" i="12"/>
  <c r="Q2162" i="12"/>
  <c r="Q1051" i="12"/>
  <c r="Q1025" i="12"/>
  <c r="Q690" i="12"/>
  <c r="Q988" i="12"/>
  <c r="Q914" i="12"/>
  <c r="Q3438" i="12"/>
  <c r="Q1380" i="12"/>
  <c r="Q4627" i="12"/>
  <c r="Q147" i="12"/>
  <c r="Q5052" i="12"/>
  <c r="Q170" i="12"/>
  <c r="Q2760" i="12"/>
  <c r="Q4813" i="12"/>
  <c r="Q2592" i="12"/>
  <c r="Q2178" i="12"/>
  <c r="Q2200" i="12"/>
  <c r="Q116" i="12"/>
  <c r="Q545" i="12"/>
  <c r="Q3577" i="12"/>
  <c r="Q3147" i="12"/>
  <c r="Q136" i="12"/>
  <c r="Q1526" i="12"/>
  <c r="Q4599" i="12"/>
  <c r="Q3887" i="12"/>
  <c r="Q2414" i="12"/>
  <c r="Q3941" i="12"/>
  <c r="Q174" i="12"/>
  <c r="Q4952" i="12"/>
  <c r="Q2295" i="12"/>
  <c r="Q3312" i="12"/>
  <c r="Q2136" i="12"/>
  <c r="Q2668" i="12"/>
  <c r="Q2900" i="12"/>
  <c r="Q2690" i="12"/>
  <c r="Q2342" i="12"/>
  <c r="Q2193" i="12"/>
  <c r="Q2017" i="12"/>
  <c r="Q387" i="12"/>
  <c r="Q4950" i="12"/>
  <c r="Q4919" i="12"/>
  <c r="Q4815" i="12"/>
  <c r="Q3148" i="12"/>
  <c r="Q137" i="12"/>
  <c r="Q1375" i="12"/>
  <c r="Q4625" i="12"/>
  <c r="Q3891" i="12"/>
  <c r="Q159" i="12"/>
  <c r="Q2545" i="12"/>
  <c r="Q2400" i="12"/>
  <c r="Q1783" i="12"/>
  <c r="Q2107" i="12"/>
  <c r="Q2693" i="12"/>
  <c r="Q1701" i="12"/>
  <c r="Q2866" i="12"/>
  <c r="Q2164" i="12"/>
  <c r="Q2722" i="12"/>
  <c r="Q3513" i="12"/>
  <c r="Q246" i="12"/>
  <c r="Q2099" i="12"/>
  <c r="Q3465" i="12"/>
  <c r="Q4513" i="12"/>
  <c r="Q1120" i="12"/>
  <c r="Q1677" i="12"/>
  <c r="Q131" i="12"/>
  <c r="Q1525" i="12"/>
  <c r="Q932" i="12"/>
  <c r="Q1309" i="12"/>
  <c r="Q5041" i="12"/>
  <c r="Q3939" i="12"/>
  <c r="Q2666" i="12"/>
  <c r="Q2773" i="12"/>
  <c r="Q1979" i="12"/>
  <c r="Q2113" i="12"/>
  <c r="Q2134" i="12"/>
  <c r="Q3382" i="12"/>
  <c r="Q3221" i="12"/>
  <c r="Q2688" i="12"/>
  <c r="Q1440" i="12"/>
  <c r="Q235" i="12"/>
  <c r="Q2208" i="12"/>
  <c r="Q4936" i="12"/>
  <c r="Q3176" i="12"/>
  <c r="Q2302" i="12"/>
  <c r="Q4709" i="12"/>
  <c r="Q4351" i="12"/>
  <c r="Q3613" i="12"/>
  <c r="Q4151" i="12"/>
  <c r="Q2894" i="12"/>
  <c r="Q273" i="12"/>
  <c r="Q3396" i="12"/>
  <c r="Q818" i="12"/>
  <c r="Q1988" i="12"/>
  <c r="Q4016" i="12"/>
  <c r="Q2822" i="12"/>
  <c r="Q407" i="12"/>
  <c r="Q3479" i="12"/>
  <c r="Q547" i="12"/>
  <c r="Q3967" i="12"/>
  <c r="Q190" i="12"/>
  <c r="Q2670" i="12"/>
  <c r="Q3521" i="12"/>
  <c r="Q4347" i="12"/>
  <c r="Q3537" i="12"/>
  <c r="Q3034" i="12"/>
  <c r="Q3710" i="12"/>
  <c r="Q976" i="12"/>
  <c r="Q3042" i="12"/>
  <c r="Q4127" i="12"/>
  <c r="Q4157" i="12"/>
  <c r="Q4021" i="12"/>
  <c r="Q503" i="12"/>
  <c r="Q4938" i="12"/>
  <c r="Q526" i="12"/>
  <c r="Q4869" i="12"/>
  <c r="Q1121" i="12"/>
  <c r="Q4850" i="12"/>
  <c r="Q1983" i="12"/>
  <c r="Q5340" i="12"/>
  <c r="Q4214" i="12"/>
  <c r="Q264" i="12"/>
  <c r="Q3845" i="12"/>
  <c r="Q970" i="12"/>
  <c r="Q4090" i="12"/>
  <c r="Q3773" i="12"/>
  <c r="Q4854" i="12"/>
  <c r="Q3504" i="12"/>
  <c r="Q4280" i="12"/>
  <c r="Q1606" i="12"/>
  <c r="Q3419" i="12"/>
  <c r="Q386" i="12"/>
  <c r="Q4896" i="12"/>
  <c r="Q1264" i="12"/>
  <c r="Q2755" i="12"/>
  <c r="Q3254" i="12"/>
  <c r="Q2195" i="12"/>
  <c r="Q698" i="12"/>
  <c r="Q3605" i="12"/>
  <c r="Q1471" i="12"/>
  <c r="Q1335" i="12"/>
  <c r="Q4116" i="12"/>
  <c r="Q3494" i="12"/>
  <c r="Q4247" i="12"/>
  <c r="Q979" i="12"/>
  <c r="Q3447" i="12"/>
  <c r="Q2043" i="12"/>
  <c r="Q4039" i="12"/>
  <c r="Q4413" i="12"/>
  <c r="Q409" i="12"/>
  <c r="Q4621" i="12"/>
  <c r="Q1704" i="12"/>
  <c r="Q5069" i="12"/>
  <c r="Q2022" i="12"/>
  <c r="Q1550" i="12"/>
  <c r="Q267" i="12"/>
  <c r="Q1394" i="12"/>
  <c r="Q4166" i="12"/>
  <c r="Q4371" i="12"/>
  <c r="Q288" i="12"/>
  <c r="Q4855" i="12"/>
  <c r="Q2651" i="12"/>
  <c r="Q1019" i="12"/>
  <c r="Q3580" i="12"/>
  <c r="Q4629" i="12"/>
  <c r="Q782" i="12"/>
  <c r="Q4303" i="12"/>
  <c r="Q469" i="12"/>
  <c r="G3081" i="12"/>
  <c r="Q4640" i="12"/>
  <c r="Q5056" i="12"/>
  <c r="Q2630" i="12"/>
  <c r="Q3995" i="12"/>
  <c r="Q1155" i="12"/>
  <c r="Q421" i="12"/>
  <c r="Q476" i="12"/>
  <c r="Q2349" i="12"/>
  <c r="Q1232" i="12"/>
  <c r="Q722" i="12"/>
  <c r="Q4118" i="12"/>
  <c r="Q3629" i="12"/>
  <c r="Q3861" i="12"/>
  <c r="Q2804" i="12"/>
  <c r="Q2568" i="12"/>
  <c r="Q4820" i="12"/>
  <c r="Q1635" i="12"/>
  <c r="Q489" i="12"/>
  <c r="G3978" i="12"/>
  <c r="G4380" i="12"/>
  <c r="Q1308" i="12"/>
  <c r="Q2143" i="12"/>
  <c r="Q1717" i="12"/>
  <c r="Q5059" i="12"/>
  <c r="Q1722" i="12"/>
  <c r="Q2031" i="12"/>
  <c r="Q1408" i="12"/>
  <c r="Q2889" i="12"/>
  <c r="Q2039" i="12"/>
  <c r="Q3398" i="12"/>
  <c r="Q1761" i="12"/>
  <c r="Q2891" i="12"/>
  <c r="Q1279" i="12"/>
  <c r="Q4912" i="12"/>
  <c r="Q917" i="12"/>
  <c r="Q861" i="12"/>
  <c r="Q3868" i="12"/>
  <c r="Q413" i="12"/>
  <c r="G4713" i="12"/>
  <c r="G8" i="12"/>
  <c r="Q3930" i="12"/>
  <c r="Q3842" i="12"/>
  <c r="Q4304" i="12"/>
  <c r="G4418" i="12"/>
  <c r="G10" i="12"/>
  <c r="G1846" i="12"/>
  <c r="G2049" i="12"/>
  <c r="G1161" i="12"/>
  <c r="G1870" i="12"/>
  <c r="G3883" i="12"/>
  <c r="G1080" i="12"/>
  <c r="G2844" i="12"/>
  <c r="G111" i="12"/>
  <c r="G766" i="12"/>
  <c r="G3415" i="12"/>
  <c r="G1370" i="12"/>
  <c r="G4562" i="12"/>
  <c r="G3902" i="12"/>
  <c r="G632" i="12"/>
  <c r="G4518" i="12"/>
  <c r="G4314" i="12"/>
  <c r="Q3996" i="12"/>
  <c r="Q2940" i="12"/>
  <c r="Q2809" i="12"/>
  <c r="G5004" i="12"/>
  <c r="G2972" i="12"/>
  <c r="G2105" i="12"/>
  <c r="G34" i="12"/>
  <c r="G3067" i="12"/>
  <c r="G2834" i="12"/>
  <c r="G1645" i="12"/>
  <c r="G1069" i="12"/>
  <c r="G78" i="12"/>
  <c r="G2474" i="12"/>
  <c r="G4517" i="12"/>
  <c r="G4584" i="12"/>
  <c r="G1114" i="12"/>
  <c r="G4564" i="12"/>
  <c r="G4620" i="12"/>
  <c r="G4695" i="12"/>
  <c r="G811" i="12"/>
  <c r="G1018" i="12"/>
  <c r="Q261" i="12"/>
  <c r="Q4275" i="12"/>
  <c r="Q3315" i="12"/>
  <c r="G2966" i="12"/>
  <c r="G1638" i="12"/>
  <c r="G2396" i="12"/>
  <c r="G480" i="12"/>
  <c r="G3569" i="12"/>
  <c r="G1864" i="12"/>
  <c r="G1612" i="12"/>
  <c r="G1076" i="12"/>
  <c r="G1823" i="12"/>
  <c r="G1505" i="12"/>
  <c r="G1273" i="12"/>
  <c r="G4947" i="12"/>
  <c r="G1036" i="12"/>
  <c r="G1115" i="12"/>
  <c r="G4585" i="12"/>
  <c r="G4474" i="12"/>
  <c r="G4460" i="12"/>
  <c r="G3482" i="12"/>
  <c r="Q3602" i="12"/>
  <c r="Q700" i="12"/>
  <c r="Q296" i="12"/>
  <c r="G458" i="12"/>
  <c r="G3117" i="12"/>
  <c r="G2455" i="12"/>
  <c r="G764" i="12"/>
  <c r="G2090" i="12"/>
  <c r="G1872" i="12"/>
  <c r="G1648" i="12"/>
  <c r="G1082" i="12"/>
  <c r="G2846" i="12"/>
  <c r="G113" i="12"/>
  <c r="G4927" i="12"/>
  <c r="G4960" i="12"/>
  <c r="G1020" i="12"/>
  <c r="G2930" i="12"/>
  <c r="G1319" i="12"/>
  <c r="G1223" i="12"/>
  <c r="G4422" i="12"/>
  <c r="G4724" i="12"/>
  <c r="Q3407" i="12"/>
  <c r="Q858" i="12"/>
  <c r="Q1207" i="12"/>
  <c r="G4558" i="12"/>
  <c r="G2734" i="12"/>
  <c r="G2084" i="12"/>
  <c r="G2048" i="12"/>
  <c r="G1461" i="12"/>
  <c r="G1866" i="12"/>
  <c r="G3882" i="12"/>
  <c r="G3345" i="12"/>
  <c r="G1825" i="12"/>
  <c r="G1507" i="12"/>
  <c r="G4943" i="12"/>
  <c r="G1028" i="12"/>
  <c r="G4970" i="12"/>
  <c r="G3563" i="12"/>
  <c r="G4294" i="12"/>
  <c r="G565" i="12"/>
  <c r="G4538" i="12"/>
  <c r="G3588" i="12"/>
  <c r="Q3694" i="12"/>
  <c r="Q2939" i="12"/>
  <c r="Q1975" i="12"/>
  <c r="G2732" i="12"/>
  <c r="G2100" i="12"/>
  <c r="G432" i="12"/>
  <c r="Q2158" i="12"/>
  <c r="Q4034" i="12"/>
  <c r="Q2868" i="12"/>
  <c r="Q4496" i="12"/>
  <c r="Q2781" i="12"/>
  <c r="Q4894" i="12"/>
  <c r="Q1268" i="12"/>
  <c r="Q142" i="12"/>
  <c r="Q1377" i="12"/>
  <c r="Q4590" i="12"/>
  <c r="Q1540" i="12"/>
  <c r="Q162" i="12"/>
  <c r="Q2754" i="12"/>
  <c r="Q4851" i="12"/>
  <c r="Q4095" i="12"/>
  <c r="Q181" i="12"/>
  <c r="Q2117" i="12"/>
  <c r="Q1465" i="12"/>
  <c r="Q2155" i="12"/>
  <c r="Q1455" i="12"/>
  <c r="Q3260" i="12"/>
  <c r="Q4035" i="12"/>
  <c r="Q252" i="12"/>
  <c r="Q2018" i="12"/>
  <c r="Q1971" i="12"/>
  <c r="Q4312" i="12"/>
  <c r="Q4790" i="12"/>
  <c r="Q4320" i="12"/>
  <c r="Q1269" i="12"/>
  <c r="Q4845" i="12"/>
  <c r="Q1378" i="12"/>
  <c r="Q4580" i="12"/>
  <c r="Q1541" i="12"/>
  <c r="Q2418" i="12"/>
  <c r="Q3944" i="12"/>
  <c r="Q1384" i="12"/>
  <c r="Q4072" i="12"/>
  <c r="Q2298" i="12"/>
  <c r="Q3151" i="12"/>
  <c r="Q5010" i="12"/>
  <c r="Q2430" i="12"/>
  <c r="Q1921" i="12"/>
  <c r="Q3261" i="12"/>
  <c r="Q3027" i="12"/>
  <c r="Q253" i="12"/>
  <c r="Q529" i="12"/>
  <c r="Q4415" i="12"/>
  <c r="Q4791" i="12"/>
  <c r="Q1022" i="12"/>
  <c r="Q3149" i="12"/>
  <c r="Q1516" i="12"/>
  <c r="Q1181" i="12"/>
  <c r="Q4626" i="12"/>
  <c r="Q1535" i="12"/>
  <c r="Q2415" i="12"/>
  <c r="Q2752" i="12"/>
  <c r="Q1194" i="12"/>
  <c r="Q4634" i="12"/>
  <c r="Q2774" i="12"/>
  <c r="Q2116" i="12"/>
  <c r="Q3128" i="12"/>
  <c r="Q2870" i="12"/>
  <c r="Q2593" i="12"/>
  <c r="Q218" i="12"/>
  <c r="Q967" i="12"/>
  <c r="Q2194" i="12"/>
  <c r="R4740" i="12"/>
  <c r="Q937" i="12"/>
  <c r="Q3381" i="12"/>
  <c r="Q1719" i="12"/>
  <c r="Q696" i="12"/>
  <c r="Q3926" i="12"/>
  <c r="Q2033" i="12"/>
  <c r="Q394" i="12"/>
  <c r="Q1396" i="12"/>
  <c r="Q3747" i="12"/>
  <c r="Q1749" i="12"/>
  <c r="Q4083" i="12"/>
  <c r="Q4111" i="12"/>
  <c r="Q789" i="12"/>
  <c r="Q3988" i="12"/>
  <c r="Q4197" i="12"/>
  <c r="Q4301" i="12"/>
  <c r="Q2896" i="12"/>
  <c r="Q4013" i="12"/>
  <c r="Q705" i="12"/>
  <c r="Q2384" i="12"/>
  <c r="Q259" i="12"/>
  <c r="Q4352" i="12"/>
  <c r="Q3614" i="12"/>
  <c r="Q3706" i="12"/>
  <c r="Q839" i="12"/>
  <c r="Q3740" i="12"/>
  <c r="Q287" i="12"/>
  <c r="Q4273" i="12"/>
  <c r="Q1477" i="12"/>
  <c r="Q4017" i="12"/>
  <c r="Q3410" i="12"/>
  <c r="Q3963" i="12"/>
  <c r="Q4940" i="12"/>
  <c r="Q468" i="12"/>
  <c r="Q3672" i="12"/>
  <c r="Q4953" i="12"/>
  <c r="Q2901" i="12"/>
  <c r="Q2501" i="12"/>
  <c r="Q423" i="12"/>
  <c r="Q265" i="12"/>
  <c r="Q362" i="12"/>
  <c r="Q4078" i="12"/>
  <c r="Q1023" i="12"/>
  <c r="Q1736" i="12"/>
  <c r="Q3359" i="12"/>
  <c r="Q3268" i="12"/>
  <c r="Q4260" i="12"/>
  <c r="Q2821" i="12"/>
  <c r="Q3464" i="12"/>
  <c r="Q4061" i="12"/>
  <c r="Q2678" i="12"/>
  <c r="Q4898" i="12"/>
  <c r="Q176" i="12"/>
  <c r="Q217" i="12"/>
  <c r="Q1457" i="12"/>
  <c r="Q4729" i="12"/>
  <c r="Q2504" i="12"/>
  <c r="Q1987" i="12"/>
  <c r="Q1296" i="12"/>
  <c r="Q3715" i="12"/>
  <c r="Q3774" i="12"/>
  <c r="Q4277" i="12"/>
  <c r="Q4234" i="12"/>
  <c r="Q3595" i="12"/>
  <c r="Q1204" i="12"/>
  <c r="Q3452" i="12"/>
  <c r="Q4439" i="12"/>
  <c r="Q4220" i="12"/>
  <c r="Q3607" i="12"/>
  <c r="Q941" i="12"/>
  <c r="Q1706" i="12"/>
  <c r="Q2820" i="12"/>
  <c r="Q3603" i="12"/>
  <c r="Q414" i="12"/>
  <c r="Q4811" i="12"/>
  <c r="Q1295" i="12"/>
  <c r="Q1424" i="12"/>
  <c r="Q3752" i="12"/>
  <c r="Q4109" i="12"/>
  <c r="Q4135" i="12"/>
  <c r="Q3630" i="12"/>
  <c r="Q1042" i="12"/>
  <c r="Q3059" i="12"/>
  <c r="Q799" i="12"/>
  <c r="Q403" i="12"/>
  <c r="Q4527" i="12"/>
  <c r="Q520" i="12"/>
  <c r="G4194" i="12"/>
  <c r="Q994" i="12"/>
  <c r="Q1686" i="12"/>
  <c r="Q1714" i="12"/>
  <c r="Q1196" i="12"/>
  <c r="Q2028" i="12"/>
  <c r="Q3599" i="12"/>
  <c r="Q2287" i="12"/>
  <c r="Q364" i="12"/>
  <c r="Q3714" i="12"/>
  <c r="Q3767" i="12"/>
  <c r="Q3043" i="12"/>
  <c r="Q4119" i="12"/>
  <c r="Q4996" i="12"/>
  <c r="Q1990" i="12"/>
  <c r="Q738" i="12"/>
  <c r="Q3913" i="12"/>
  <c r="Q4637" i="12"/>
  <c r="Q4978" i="12"/>
  <c r="Q4984" i="12"/>
  <c r="G4968" i="12"/>
  <c r="G846" i="12"/>
  <c r="Q72" i="12"/>
  <c r="Q947" i="12"/>
  <c r="Q3191" i="12"/>
  <c r="Q2306" i="12"/>
  <c r="Q2024" i="12"/>
  <c r="Q1551" i="12"/>
  <c r="Q1730" i="12"/>
  <c r="Q390" i="12"/>
  <c r="Q971" i="12"/>
  <c r="Q3753" i="12"/>
  <c r="Q1937" i="12"/>
  <c r="Q4073" i="12"/>
  <c r="Q2941" i="12"/>
  <c r="Q1280" i="12"/>
  <c r="Q3326" i="12"/>
  <c r="Q1139" i="12"/>
  <c r="Q3914" i="12"/>
  <c r="Q3413" i="12"/>
  <c r="G2969" i="12"/>
  <c r="G1591" i="12"/>
  <c r="Q1731" i="12"/>
  <c r="Q1772" i="12"/>
  <c r="Q3062" i="12"/>
  <c r="G3646" i="12"/>
  <c r="G1364" i="12"/>
  <c r="G2907" i="12"/>
  <c r="G3920" i="12"/>
  <c r="G874" i="12"/>
  <c r="G1876" i="12"/>
  <c r="G1050" i="12"/>
  <c r="G3348" i="12"/>
  <c r="G2849" i="12"/>
  <c r="G1463" i="12"/>
  <c r="G2816" i="12"/>
  <c r="G4691" i="12"/>
  <c r="G785" i="12"/>
  <c r="G4487" i="12"/>
  <c r="G2779" i="12"/>
  <c r="G4696" i="12"/>
  <c r="G4447" i="12"/>
  <c r="G4826" i="12"/>
  <c r="Q425" i="12"/>
  <c r="Q4104" i="12"/>
  <c r="Q4981" i="12"/>
  <c r="G3017" i="12"/>
  <c r="G1458" i="12"/>
  <c r="G2429" i="12"/>
  <c r="G527" i="12"/>
  <c r="G4652" i="12"/>
  <c r="G1863" i="12"/>
  <c r="G3881" i="12"/>
  <c r="G2741" i="12"/>
  <c r="G2841" i="12"/>
  <c r="G107" i="12"/>
  <c r="G879" i="12"/>
  <c r="G4681" i="12"/>
  <c r="G1127" i="12"/>
  <c r="G4598" i="12"/>
  <c r="G4586" i="12"/>
  <c r="G4489" i="12"/>
  <c r="G4522" i="12"/>
  <c r="G1262" i="12"/>
  <c r="Q2503" i="12"/>
  <c r="Q1385" i="12"/>
  <c r="Q4985" i="12"/>
  <c r="G3843" i="12"/>
  <c r="G4784" i="12"/>
  <c r="G1160" i="12"/>
  <c r="G529" i="12"/>
  <c r="G2397" i="12"/>
  <c r="G1871" i="12"/>
  <c r="G2462" i="12"/>
  <c r="G1081" i="12"/>
  <c r="G1827" i="12"/>
  <c r="G112" i="12"/>
  <c r="G4563" i="12"/>
  <c r="G668" i="12"/>
  <c r="G1017" i="12"/>
  <c r="G4455" i="12"/>
  <c r="G1103" i="12"/>
  <c r="G4699" i="12"/>
  <c r="G3651" i="12"/>
  <c r="G4591" i="12"/>
  <c r="Q4164" i="12"/>
  <c r="Q4042" i="12"/>
  <c r="Q556" i="12"/>
  <c r="G4384" i="12"/>
  <c r="G2909" i="12"/>
  <c r="G3558" i="12"/>
  <c r="G3665" i="12"/>
  <c r="G1878" i="12"/>
  <c r="G2463" i="12"/>
  <c r="G1087" i="12"/>
  <c r="G81" i="12"/>
  <c r="G1464" i="12"/>
  <c r="G4285" i="12"/>
  <c r="G3118" i="12"/>
  <c r="G4916" i="12"/>
  <c r="G4622" i="12"/>
  <c r="G1258" i="12"/>
  <c r="G991" i="12"/>
  <c r="G1151" i="12"/>
  <c r="G4839" i="12"/>
  <c r="Q3528" i="12"/>
  <c r="Q4933" i="12"/>
  <c r="Q400" i="12"/>
  <c r="G3897" i="12"/>
  <c r="G1361" i="12"/>
  <c r="G3559" i="12"/>
  <c r="G2051" i="12"/>
  <c r="G2735" i="12"/>
  <c r="G1962" i="12"/>
  <c r="G3334" i="12"/>
  <c r="G1083" i="12"/>
  <c r="G1828" i="12"/>
  <c r="G2476" i="12"/>
  <c r="G4929" i="12"/>
  <c r="G4961" i="12"/>
  <c r="G1255" i="12"/>
  <c r="G4395" i="12"/>
  <c r="G4678" i="12"/>
  <c r="G686" i="12"/>
  <c r="G544" i="12"/>
  <c r="G4778" i="12"/>
  <c r="Q695" i="12"/>
  <c r="Q3847" i="12"/>
  <c r="Q4973" i="12"/>
  <c r="G1842" i="12"/>
  <c r="G2855" i="12"/>
  <c r="G2083" i="12"/>
  <c r="G3008" i="12"/>
  <c r="G1368" i="12"/>
  <c r="G1859" i="12"/>
  <c r="G3880" i="12"/>
  <c r="G1074" i="12"/>
  <c r="G1820" i="12"/>
  <c r="G2061" i="12"/>
  <c r="G1511" i="12"/>
  <c r="G4694" i="12"/>
  <c r="G784" i="12"/>
  <c r="G4611" i="12"/>
  <c r="G4682" i="12"/>
  <c r="G687" i="12"/>
  <c r="G1105" i="12"/>
  <c r="Q1558" i="12"/>
  <c r="Q3321" i="12"/>
  <c r="Q411" i="12"/>
  <c r="G2967" i="12"/>
  <c r="G1363" i="12"/>
  <c r="G2905" i="12"/>
  <c r="G3074" i="12"/>
  <c r="G37" i="12"/>
  <c r="G1874" i="12"/>
  <c r="G2737" i="12"/>
  <c r="G1085" i="12"/>
  <c r="G2848" i="12"/>
  <c r="G1888" i="12"/>
  <c r="G3571" i="12"/>
  <c r="G1218" i="12"/>
  <c r="G882" i="12"/>
  <c r="Q1920" i="12"/>
  <c r="Q2827" i="12"/>
  <c r="R468" i="12"/>
  <c r="Q3423" i="12"/>
  <c r="Q1138" i="12"/>
  <c r="Q1997" i="12"/>
  <c r="Q3437" i="12"/>
  <c r="Q3907" i="12"/>
  <c r="Q4616" i="12"/>
  <c r="Q144" i="12"/>
  <c r="Q168" i="12"/>
  <c r="Q1891" i="12"/>
  <c r="Q2551" i="12"/>
  <c r="Q1787" i="12"/>
  <c r="Q5361" i="12"/>
  <c r="Q197" i="12"/>
  <c r="Q1703" i="12"/>
  <c r="Q2492" i="12"/>
  <c r="Q2165" i="12"/>
  <c r="Q227" i="12"/>
  <c r="Q2179" i="12"/>
  <c r="Q1198" i="12"/>
  <c r="Q2019" i="12"/>
  <c r="Q1047" i="12"/>
  <c r="Q4416" i="12"/>
  <c r="Q4799" i="12"/>
  <c r="Q4582" i="12"/>
  <c r="Q3567" i="12"/>
  <c r="Q4332" i="12"/>
  <c r="Q1528" i="12"/>
  <c r="Q4618" i="12"/>
  <c r="Q940" i="12"/>
  <c r="Q5046" i="12"/>
  <c r="Q169" i="12"/>
  <c r="Q2759" i="12"/>
  <c r="Q2405" i="12"/>
  <c r="Q5389" i="12"/>
  <c r="Q2120" i="12"/>
  <c r="Q3680" i="12"/>
  <c r="Q3065" i="12"/>
  <c r="Q3241" i="12"/>
  <c r="Q228" i="12"/>
  <c r="Q2303" i="12"/>
  <c r="Q2007" i="12"/>
  <c r="Q1995" i="12"/>
  <c r="Q4307" i="12"/>
  <c r="Q1263" i="12"/>
  <c r="Q893" i="12"/>
  <c r="Q909" i="12"/>
  <c r="Q2926" i="12"/>
  <c r="Q3094" i="12"/>
  <c r="Q3459" i="12"/>
  <c r="Q1542" i="12"/>
  <c r="Q163" i="12"/>
  <c r="Q2548" i="12"/>
  <c r="Q175" i="12"/>
  <c r="Q4096" i="12"/>
  <c r="Q2066" i="12"/>
  <c r="Q3152" i="12"/>
  <c r="Q3075" i="12"/>
  <c r="Q3131" i="12"/>
  <c r="Q3236" i="12"/>
  <c r="Q221" i="12"/>
  <c r="Q1973" i="12"/>
  <c r="Q3695" i="12"/>
  <c r="Q628" i="12"/>
  <c r="Q4336" i="12"/>
  <c r="Q3209" i="12"/>
  <c r="Q1974" i="12"/>
  <c r="Q1331" i="12"/>
  <c r="Q1552" i="12"/>
  <c r="Q4353" i="12"/>
  <c r="Q4003" i="12"/>
  <c r="Q4201" i="12"/>
  <c r="Q719" i="12"/>
  <c r="Q3627" i="12"/>
  <c r="Q1346" i="12"/>
  <c r="Q4631" i="12"/>
  <c r="Q790" i="12"/>
  <c r="Q1480" i="12"/>
  <c r="Q4874" i="12"/>
  <c r="Q3993" i="12"/>
  <c r="Q23" i="12"/>
  <c r="Q3678" i="12"/>
  <c r="Q2153" i="12"/>
  <c r="Q2803" i="12"/>
  <c r="Q3610" i="12"/>
  <c r="Q3927" i="12"/>
  <c r="Q4808" i="12"/>
  <c r="Q2947" i="12"/>
  <c r="Q366" i="12"/>
  <c r="Q714" i="12"/>
  <c r="Q3399" i="12"/>
  <c r="Q2357" i="12"/>
  <c r="Q1940" i="12"/>
  <c r="Q760" i="12"/>
  <c r="Q4321" i="12"/>
  <c r="Q3025" i="12"/>
  <c r="Q4862" i="12"/>
  <c r="Q4221" i="12"/>
  <c r="Q138" i="12"/>
  <c r="Q2296" i="12"/>
  <c r="Q4708" i="12"/>
  <c r="Q2016" i="12"/>
  <c r="Q4340" i="12"/>
  <c r="Q3531" i="12"/>
  <c r="Q4198" i="12"/>
  <c r="Q4544" i="12"/>
  <c r="Q4365" i="12"/>
  <c r="Q3785" i="12"/>
  <c r="Q1938" i="12"/>
  <c r="Q2402" i="12"/>
  <c r="Q4998" i="12"/>
  <c r="Q502" i="12"/>
  <c r="Q2677" i="12"/>
  <c r="Q399" i="12"/>
  <c r="Q1238" i="12"/>
  <c r="Q3566" i="12"/>
  <c r="Q1786" i="12"/>
  <c r="Q2594" i="12"/>
  <c r="Q2869" i="12"/>
  <c r="Q422" i="12"/>
  <c r="Q2505" i="12"/>
  <c r="Q1407" i="12"/>
  <c r="Q2350" i="12"/>
  <c r="Q4363" i="12"/>
  <c r="Q1737" i="12"/>
  <c r="Q4155" i="12"/>
  <c r="Q4856" i="12"/>
  <c r="Q3848" i="12"/>
  <c r="Q3409" i="12"/>
  <c r="Q3107" i="12"/>
  <c r="Q1142" i="12"/>
  <c r="Q4842" i="12"/>
  <c r="Q3463" i="12"/>
  <c r="Q5048" i="12"/>
  <c r="Q1922" i="12"/>
  <c r="Q509" i="12"/>
  <c r="Q5061" i="12"/>
  <c r="Q420" i="12"/>
  <c r="Q475" i="12"/>
  <c r="Q4077" i="12"/>
  <c r="Q4005" i="12"/>
  <c r="Q3759" i="12"/>
  <c r="Q449" i="12"/>
  <c r="Q1415" i="12"/>
  <c r="Q4210" i="12"/>
  <c r="Q3803" i="12"/>
  <c r="Q2509" i="12"/>
  <c r="Q1681" i="12"/>
  <c r="Q4391" i="12"/>
  <c r="Q1628" i="12"/>
  <c r="Q1566" i="12"/>
  <c r="G1159" i="12"/>
  <c r="G2388" i="12"/>
  <c r="Q4921" i="12"/>
  <c r="Q3949" i="12"/>
  <c r="Q3693" i="12"/>
  <c r="Q3389" i="12"/>
  <c r="Q463" i="12"/>
  <c r="Q1727" i="12"/>
  <c r="Q2288" i="12"/>
  <c r="Q4178" i="12"/>
  <c r="Q1010" i="12"/>
  <c r="Q1732" i="12"/>
  <c r="Q1760" i="12"/>
  <c r="Q3446" i="12"/>
  <c r="Q1290" i="12"/>
  <c r="Q826" i="12"/>
  <c r="Q2375" i="12"/>
  <c r="Q1123" i="12"/>
  <c r="Q4727" i="12"/>
  <c r="Q2338" i="12"/>
  <c r="G4379" i="12"/>
  <c r="G777" i="12"/>
  <c r="Q3417" i="12"/>
  <c r="Q3973" i="12"/>
  <c r="Q2428" i="12"/>
  <c r="Q2183" i="12"/>
  <c r="Q430" i="12"/>
  <c r="Q1723" i="12"/>
  <c r="Q3698" i="12"/>
  <c r="Q4131" i="12"/>
  <c r="Q4079" i="12"/>
  <c r="Q3764" i="12"/>
  <c r="Q4207" i="12"/>
  <c r="Q1430" i="12"/>
  <c r="Q4182" i="12"/>
  <c r="Q1989" i="12"/>
  <c r="Q2673" i="12"/>
  <c r="Q3675" i="12"/>
  <c r="Q4830" i="12"/>
  <c r="Q1790" i="12"/>
  <c r="Q4934" i="12"/>
  <c r="G2727" i="12"/>
  <c r="G3921" i="12"/>
  <c r="G1362" i="12"/>
  <c r="Q2278" i="12"/>
  <c r="Q2665" i="12"/>
  <c r="Q4740" i="12"/>
  <c r="G3648" i="12"/>
  <c r="G12" i="12"/>
  <c r="G2914" i="12"/>
  <c r="G2097" i="12"/>
  <c r="G4878" i="12"/>
  <c r="G1880" i="12"/>
  <c r="G48" i="12"/>
  <c r="G60" i="12"/>
  <c r="G87" i="12"/>
  <c r="G2102" i="12"/>
  <c r="G1252" i="12"/>
  <c r="G4309" i="12"/>
  <c r="G4310" i="12"/>
  <c r="G4466" i="12"/>
  <c r="G886" i="12"/>
  <c r="G3120" i="12"/>
  <c r="G496" i="12"/>
  <c r="G4866" i="12"/>
  <c r="Q1724" i="12"/>
  <c r="Q1478" i="12"/>
  <c r="Q3888" i="12"/>
  <c r="G4833" i="12"/>
  <c r="G11" i="12"/>
  <c r="G2616" i="12"/>
  <c r="G2050" i="12"/>
  <c r="G1641" i="12"/>
  <c r="G2638" i="12"/>
  <c r="G1614" i="12"/>
  <c r="G3347" i="12"/>
  <c r="G2845" i="12"/>
  <c r="G2587" i="12"/>
  <c r="G4308" i="12"/>
  <c r="G630" i="12"/>
  <c r="G3572" i="12"/>
  <c r="G4497" i="12"/>
  <c r="G4650" i="12"/>
  <c r="G669" i="12"/>
  <c r="G992" i="12"/>
  <c r="G4319" i="12"/>
  <c r="Q3844" i="12"/>
  <c r="Q3425" i="12"/>
  <c r="G4785" i="12"/>
  <c r="G1365" i="12"/>
  <c r="G2908" i="12"/>
  <c r="G1848" i="12"/>
  <c r="G2662" i="12"/>
  <c r="G1877" i="12"/>
  <c r="G1051" i="12"/>
  <c r="G3349" i="12"/>
  <c r="G1831" i="12"/>
  <c r="G2622" i="12"/>
  <c r="G4565" i="12"/>
  <c r="G4964" i="12"/>
  <c r="G1128" i="12"/>
  <c r="G4472" i="12"/>
  <c r="G1025" i="12"/>
  <c r="G4605" i="12"/>
  <c r="G3475" i="12"/>
  <c r="G4831" i="12"/>
  <c r="Q1587" i="12"/>
  <c r="Q4218" i="12"/>
  <c r="G3621" i="12"/>
  <c r="G13" i="12"/>
  <c r="G2916" i="12"/>
  <c r="G3320" i="12"/>
  <c r="G3664" i="12"/>
  <c r="G2639" i="12"/>
  <c r="G1055" i="12"/>
  <c r="G62" i="12"/>
  <c r="G94" i="12"/>
  <c r="G2103" i="12"/>
  <c r="G4951" i="12"/>
  <c r="G2777" i="12"/>
  <c r="G4286" i="12"/>
  <c r="G1157" i="12"/>
  <c r="G4473" i="12"/>
  <c r="G4465" i="12"/>
  <c r="G525" i="12"/>
  <c r="G4871" i="12"/>
  <c r="Q269" i="12"/>
  <c r="Q1436" i="12"/>
  <c r="G3647" i="12"/>
  <c r="G1366" i="12"/>
  <c r="G2910" i="12"/>
  <c r="G1969" i="12"/>
  <c r="G3070" i="12"/>
  <c r="G1162" i="12"/>
  <c r="G1649" i="12"/>
  <c r="G3350" i="12"/>
  <c r="G2470" i="12"/>
  <c r="G114" i="12"/>
  <c r="G4946" i="12"/>
  <c r="G1101" i="12"/>
  <c r="G3900" i="12"/>
  <c r="G4575" i="12"/>
  <c r="G4638" i="12"/>
  <c r="G3650" i="12"/>
  <c r="G4184" i="12"/>
  <c r="G4840" i="12"/>
  <c r="Q4345" i="12"/>
  <c r="Q2366" i="12"/>
  <c r="Q1773" i="12"/>
  <c r="G4552" i="12"/>
  <c r="G9" i="12"/>
  <c r="G2087" i="12"/>
  <c r="G1625" i="12"/>
  <c r="G5005" i="12"/>
  <c r="G1867" i="12"/>
  <c r="G1613" i="12"/>
  <c r="G3346" i="12"/>
  <c r="G2842" i="12"/>
  <c r="G108" i="12"/>
  <c r="G4463" i="12"/>
  <c r="G4484" i="12"/>
  <c r="G4428" i="12"/>
  <c r="G1257" i="12"/>
  <c r="Q1456" i="12"/>
  <c r="Q2813" i="12"/>
  <c r="Q2855" i="12"/>
  <c r="Q3456" i="12"/>
  <c r="Q1247" i="12"/>
  <c r="Q4908" i="12"/>
  <c r="Q1272" i="12"/>
  <c r="Q3090" i="12"/>
  <c r="Q854" i="12"/>
  <c r="Q4480" i="12"/>
  <c r="Q148" i="12"/>
  <c r="Q5053" i="12"/>
  <c r="Q2398" i="12"/>
  <c r="Q3948" i="12"/>
  <c r="Q4636" i="12"/>
  <c r="Q3509" i="12"/>
  <c r="Q2123" i="12"/>
  <c r="Q1627" i="12"/>
  <c r="Q1710" i="12"/>
  <c r="Q2166" i="12"/>
  <c r="Q3363" i="12"/>
  <c r="Q2343" i="12"/>
  <c r="Q2500" i="12"/>
  <c r="Q697" i="12"/>
  <c r="Q1057" i="12"/>
  <c r="Q3431" i="12"/>
  <c r="Q4540" i="12"/>
  <c r="Q4297" i="12"/>
  <c r="Q551" i="12"/>
  <c r="Q1520" i="12"/>
  <c r="Q3516" i="12"/>
  <c r="Q4573" i="12"/>
  <c r="Q1543" i="12"/>
  <c r="Q5054" i="12"/>
  <c r="Q1191" i="12"/>
  <c r="Q2553" i="12"/>
  <c r="Q511" i="12"/>
  <c r="Q1406" i="12"/>
  <c r="Q3163" i="12"/>
  <c r="Q2140" i="12"/>
  <c r="Q1711" i="12"/>
  <c r="Q3248" i="12"/>
  <c r="Q1097" i="12"/>
  <c r="Q2655" i="12"/>
  <c r="Q2567" i="12"/>
  <c r="Q1048" i="12"/>
  <c r="Q4619" i="12"/>
  <c r="Q4673" i="12"/>
  <c r="Q4905" i="12"/>
  <c r="Q3568" i="12"/>
  <c r="Q2928" i="12"/>
  <c r="Q1379" i="12"/>
  <c r="Q4589" i="12"/>
  <c r="Q145" i="12"/>
  <c r="Q5047" i="12"/>
  <c r="Q1190" i="12"/>
  <c r="Q5067" i="12"/>
  <c r="Q4099" i="12"/>
  <c r="Q5008" i="12"/>
  <c r="Q3681" i="12"/>
  <c r="Q2493" i="12"/>
  <c r="Q3242" i="12"/>
  <c r="Q229" i="12"/>
  <c r="Q1718" i="12"/>
  <c r="Q2008" i="12"/>
  <c r="Q1026" i="12"/>
  <c r="Q3937" i="12"/>
  <c r="Q5371" i="12"/>
  <c r="Q241" i="12"/>
  <c r="Q431" i="12"/>
  <c r="Q1725" i="12"/>
  <c r="Q3700" i="12"/>
  <c r="Q4165" i="12"/>
  <c r="Q4173" i="12"/>
  <c r="Q3493" i="12"/>
  <c r="Q4180" i="12"/>
  <c r="Q2955" i="12"/>
  <c r="Q3505" i="12"/>
  <c r="Q2290" i="12"/>
  <c r="Q3000" i="12"/>
  <c r="Q4822" i="12"/>
  <c r="Q4535" i="12"/>
  <c r="Q5042" i="12"/>
  <c r="Q3222" i="12"/>
  <c r="Q1984" i="12"/>
  <c r="Q4710" i="12"/>
  <c r="Q1553" i="12"/>
  <c r="Q4354" i="12"/>
  <c r="Q4148" i="12"/>
  <c r="Q4179" i="12"/>
  <c r="Q3758" i="12"/>
  <c r="Q1428" i="12"/>
  <c r="Q4110" i="12"/>
  <c r="Q980" i="12"/>
  <c r="Q761" i="12"/>
  <c r="Q2596" i="12"/>
  <c r="Q816" i="12"/>
  <c r="Q4882" i="12"/>
  <c r="Q515" i="12"/>
  <c r="Q1599" i="12"/>
  <c r="Q1698" i="12"/>
  <c r="Q2672" i="12"/>
  <c r="Q1329" i="12"/>
  <c r="Q2029" i="12"/>
  <c r="Q2030" i="12"/>
  <c r="Q4990" i="12"/>
  <c r="Q519" i="12"/>
  <c r="Q4367" i="12"/>
  <c r="Q278" i="12"/>
  <c r="Q978" i="12"/>
  <c r="Q2412" i="12"/>
  <c r="Q4999" i="12"/>
  <c r="Q507" i="12"/>
  <c r="Q3106" i="12"/>
  <c r="Q473" i="12"/>
  <c r="Q4913" i="12"/>
  <c r="Q2935" i="12"/>
  <c r="Q1980" i="12"/>
  <c r="Q3325" i="12"/>
  <c r="Q1328" i="12"/>
  <c r="Q4341" i="12"/>
  <c r="Q3532" i="12"/>
  <c r="Q3854" i="12"/>
  <c r="Q3707" i="12"/>
  <c r="Q3728" i="12"/>
  <c r="Q3786" i="12"/>
  <c r="Q1414" i="12"/>
  <c r="Q2403" i="12"/>
  <c r="Q2365" i="12"/>
  <c r="Q1357" i="12"/>
  <c r="Q831" i="12"/>
  <c r="Q4189" i="12"/>
  <c r="Q701" i="12"/>
  <c r="Q4054" i="12"/>
  <c r="Q4846" i="12"/>
  <c r="Q2167" i="12"/>
  <c r="Q2004" i="12"/>
  <c r="Q699" i="12"/>
  <c r="Q263" i="12"/>
  <c r="Q712" i="12"/>
  <c r="Q1395" i="12"/>
  <c r="Q4080" i="12"/>
  <c r="Q4374" i="12"/>
  <c r="Q3445" i="12"/>
  <c r="Q1300" i="12"/>
  <c r="Q4059" i="12"/>
  <c r="Q2052" i="12"/>
  <c r="Q4043" i="12"/>
  <c r="Q487" i="12"/>
  <c r="Q488" i="12"/>
  <c r="G4190" i="12"/>
  <c r="G1637" i="12"/>
  <c r="Q916" i="12"/>
  <c r="Q3808" i="12"/>
  <c r="Q223" i="12"/>
  <c r="Q2644" i="12"/>
  <c r="Q3406" i="12"/>
  <c r="Q1728" i="12"/>
  <c r="Q1421" i="12"/>
  <c r="Q4172" i="12"/>
  <c r="Q2036" i="12"/>
  <c r="Q3780" i="12"/>
  <c r="Q2411" i="12"/>
  <c r="Q4735" i="12"/>
  <c r="Q2413" i="12"/>
  <c r="Q501" i="12"/>
  <c r="Q3643" i="12"/>
  <c r="Q828" i="12"/>
  <c r="Q4583" i="12"/>
  <c r="Q2679" i="12"/>
  <c r="G3645" i="12"/>
  <c r="G4746" i="12"/>
  <c r="Q4227" i="12"/>
  <c r="Q2399" i="12"/>
  <c r="Q2169" i="12"/>
  <c r="Q2005" i="12"/>
  <c r="Q1156" i="12"/>
  <c r="Q3600" i="12"/>
  <c r="Q713" i="12"/>
  <c r="Q1409" i="12"/>
  <c r="Q3124" i="12"/>
  <c r="Q2041" i="12"/>
  <c r="Q1202" i="12"/>
  <c r="Q4209" i="12"/>
  <c r="Q820" i="12"/>
  <c r="Q3804" i="12"/>
  <c r="Q3851" i="12"/>
  <c r="Q388" i="12"/>
  <c r="Q4890" i="12"/>
  <c r="Q2833" i="12"/>
  <c r="G4549" i="12"/>
  <c r="G3984" i="12"/>
  <c r="Q3525" i="12"/>
  <c r="Q1297" i="12"/>
  <c r="Q4593" i="12"/>
  <c r="G4925" i="12"/>
  <c r="G15" i="12"/>
  <c r="G3538" i="12"/>
  <c r="G36" i="12"/>
  <c r="G3668" i="12"/>
  <c r="G1642" i="12"/>
  <c r="G2740" i="12"/>
  <c r="G65" i="12"/>
  <c r="G2535" i="12"/>
  <c r="G1508" i="12"/>
  <c r="G1143" i="12"/>
  <c r="G3561" i="12"/>
  <c r="G4318" i="12"/>
  <c r="G4049" i="12"/>
  <c r="G4671" i="12"/>
  <c r="G4433" i="12"/>
  <c r="G1260" i="12"/>
  <c r="G457" i="12"/>
  <c r="Q3699" i="12"/>
  <c r="Q3010" i="12"/>
  <c r="Q474" i="12"/>
  <c r="G2387" i="12"/>
  <c r="G4383" i="12"/>
  <c r="G2858" i="12"/>
  <c r="G2088" i="12"/>
  <c r="G1996" i="12"/>
  <c r="G3378" i="12"/>
  <c r="G2467" i="12"/>
  <c r="G1830" i="12"/>
  <c r="G1889" i="12"/>
  <c r="G3958" i="12"/>
  <c r="G1241" i="12"/>
  <c r="G4048" i="12"/>
  <c r="G4488" i="12"/>
  <c r="G4679" i="12"/>
  <c r="G4537" i="12"/>
  <c r="G4448" i="12"/>
  <c r="G4828" i="12"/>
  <c r="Q1423" i="12"/>
  <c r="Q397" i="12"/>
  <c r="Q1393" i="12"/>
  <c r="G3082" i="12"/>
  <c r="G459" i="12"/>
  <c r="G460" i="12"/>
  <c r="G3324" i="12"/>
  <c r="G3585" i="12"/>
  <c r="G2634" i="12"/>
  <c r="G1054" i="12"/>
  <c r="G61" i="12"/>
  <c r="G91" i="12"/>
  <c r="G116" i="12"/>
  <c r="G4496" i="12"/>
  <c r="G4930" i="12"/>
  <c r="G3456" i="12"/>
  <c r="G4660" i="12"/>
  <c r="G4461" i="12"/>
  <c r="G523" i="12"/>
  <c r="Q3089" i="12"/>
  <c r="Q3721" i="12"/>
  <c r="Q3061" i="12"/>
  <c r="G3020" i="12"/>
  <c r="G5023" i="12"/>
  <c r="G3542" i="12"/>
  <c r="G1479" i="12"/>
  <c r="G1369" i="12"/>
  <c r="G1643" i="12"/>
  <c r="G49" i="12"/>
  <c r="G2742" i="12"/>
  <c r="G101" i="12"/>
  <c r="G626" i="12"/>
  <c r="G4959" i="12"/>
  <c r="G2921" i="12"/>
  <c r="G1129" i="12"/>
  <c r="G809" i="12"/>
  <c r="G1131" i="12"/>
  <c r="G4495" i="12"/>
  <c r="G4051" i="12"/>
  <c r="G4758" i="12"/>
  <c r="Q1618" i="12"/>
  <c r="Q396" i="12"/>
  <c r="Q1013" i="12"/>
  <c r="G2660" i="12"/>
  <c r="G5020" i="12"/>
  <c r="G2859" i="12"/>
  <c r="G3480" i="12"/>
  <c r="G1971" i="12"/>
  <c r="G1963" i="12"/>
  <c r="G2464" i="12"/>
  <c r="G63" i="12"/>
  <c r="G95" i="12"/>
  <c r="G4327" i="12"/>
  <c r="G2920" i="12"/>
  <c r="G3959" i="12"/>
  <c r="G4291" i="12"/>
  <c r="G3416" i="12"/>
  <c r="G4576" i="12"/>
  <c r="G4547" i="12"/>
  <c r="G540" i="12"/>
  <c r="G4872" i="12"/>
  <c r="Q3535" i="12"/>
  <c r="Q504" i="12"/>
  <c r="Q406" i="12"/>
  <c r="G4193" i="12"/>
  <c r="G4381" i="12"/>
  <c r="G3539" i="12"/>
  <c r="G765" i="12"/>
  <c r="G2091" i="12"/>
  <c r="G1873" i="12"/>
  <c r="G5006" i="12"/>
  <c r="G1084" i="12"/>
  <c r="G2847" i="12"/>
  <c r="G2477" i="12"/>
  <c r="G4931" i="12"/>
  <c r="G4698" i="12"/>
  <c r="G4062" i="12"/>
  <c r="G885" i="12"/>
  <c r="G4659" i="12"/>
  <c r="G4692" i="12"/>
  <c r="G4296" i="12"/>
  <c r="G4814" i="12"/>
  <c r="Q5062" i="12"/>
  <c r="Q4980" i="12"/>
  <c r="G845" i="12"/>
  <c r="G5021" i="12"/>
  <c r="G3540" i="12"/>
  <c r="G4877" i="12"/>
  <c r="G3666" i="12"/>
  <c r="G2736" i="12"/>
  <c r="G3338" i="12"/>
  <c r="G2707" i="12"/>
  <c r="G100" i="12"/>
  <c r="G4329" i="12"/>
  <c r="G4317" i="12"/>
  <c r="G1113" i="12"/>
  <c r="G1256" i="12"/>
  <c r="G3429" i="12"/>
  <c r="G4655" i="12"/>
  <c r="G1321" i="12"/>
  <c r="G1779" i="12"/>
  <c r="G4485" i="12"/>
  <c r="G4870" i="12"/>
  <c r="G4779" i="12"/>
  <c r="G4697" i="12"/>
  <c r="G1149" i="12"/>
  <c r="G788" i="12"/>
  <c r="G3673" i="12"/>
  <c r="Q2689" i="12"/>
  <c r="Q2309" i="12"/>
  <c r="Q2662" i="12"/>
  <c r="Q4660" i="12"/>
  <c r="Q118" i="12"/>
  <c r="Q898" i="12"/>
  <c r="Q552" i="12"/>
  <c r="Q1372" i="12"/>
  <c r="Q4502" i="12"/>
  <c r="Q3579" i="12"/>
  <c r="Q944" i="12"/>
  <c r="Q2537" i="12"/>
  <c r="Q171" i="12"/>
  <c r="Q2763" i="12"/>
  <c r="Q3810" i="12"/>
  <c r="Q2565" i="12"/>
  <c r="Q200" i="12"/>
  <c r="Q3179" i="12"/>
  <c r="Q1454" i="12"/>
  <c r="Q2168" i="12"/>
  <c r="Q3484" i="12"/>
  <c r="Q4070" i="12"/>
  <c r="Q2640" i="12"/>
  <c r="Q1548" i="12"/>
  <c r="Q1305" i="12"/>
  <c r="Q1111" i="12"/>
  <c r="Q4477" i="12"/>
  <c r="Q775" i="12"/>
  <c r="Q920" i="12"/>
  <c r="Q3965" i="12"/>
  <c r="Q3095" i="12"/>
  <c r="Q4014" i="12"/>
  <c r="Q945" i="12"/>
  <c r="Q2744" i="12"/>
  <c r="Q1893" i="12"/>
  <c r="Q3951" i="12"/>
  <c r="Q1622" i="12"/>
  <c r="Q2383" i="12"/>
  <c r="Q2126" i="12"/>
  <c r="Q5386" i="12"/>
  <c r="Q3185" i="12"/>
  <c r="Q1712" i="12"/>
  <c r="Q4781" i="12"/>
  <c r="Q2305" i="12"/>
  <c r="Q3388" i="12"/>
  <c r="Q1655" i="12"/>
  <c r="Q685" i="12"/>
  <c r="Q4802" i="12"/>
  <c r="Q1008" i="12"/>
  <c r="Q915" i="12"/>
  <c r="Q3893" i="12"/>
  <c r="Q1530" i="12"/>
  <c r="Q3460" i="12"/>
  <c r="Q149" i="12"/>
  <c r="Q5055" i="12"/>
  <c r="Q4847" i="12"/>
  <c r="Q2761" i="12"/>
  <c r="Q371" i="12"/>
  <c r="Q2564" i="12"/>
  <c r="Q3164" i="12"/>
  <c r="Q2996" i="12"/>
  <c r="Q2159" i="12"/>
  <c r="Q3692" i="12"/>
  <c r="Q1776" i="12"/>
  <c r="Q4069" i="12"/>
  <c r="Q1721" i="12"/>
  <c r="Q815" i="12"/>
  <c r="Q2756" i="12"/>
  <c r="Q2175" i="12"/>
  <c r="Q2009" i="12"/>
  <c r="Q2502" i="12"/>
  <c r="Q3601" i="12"/>
  <c r="Q477" i="12"/>
  <c r="Q2948" i="12"/>
  <c r="Q4531" i="12"/>
  <c r="Q3495" i="12"/>
  <c r="Q4994" i="12"/>
  <c r="Q4181" i="12"/>
  <c r="Q3269" i="12"/>
  <c r="Q1386" i="12"/>
  <c r="Q3426" i="12"/>
  <c r="Q771" i="12"/>
  <c r="Q4893" i="12"/>
  <c r="Q4771" i="12"/>
  <c r="Q2543" i="12"/>
  <c r="Q215" i="12"/>
  <c r="Q2595" i="12"/>
  <c r="Q429" i="12"/>
  <c r="Q262" i="12"/>
  <c r="Q518" i="12"/>
  <c r="Q4141" i="12"/>
  <c r="Q4133" i="12"/>
  <c r="Q4373" i="12"/>
  <c r="Q3503" i="12"/>
  <c r="Q4630" i="12"/>
  <c r="Q4235" i="12"/>
  <c r="Q1562" i="12"/>
  <c r="Q4909" i="12"/>
  <c r="Q3638" i="12"/>
  <c r="Q521" i="12"/>
  <c r="Q4492" i="12"/>
  <c r="Q1702" i="12"/>
  <c r="Q2826" i="12"/>
  <c r="Q2020" i="12"/>
  <c r="Q1549" i="12"/>
  <c r="Q3615" i="12"/>
  <c r="Q4140" i="12"/>
  <c r="Q3713" i="12"/>
  <c r="Q4370" i="12"/>
  <c r="Q1747" i="12"/>
  <c r="Q2280" i="12"/>
  <c r="Q2289" i="12"/>
  <c r="Q482" i="12"/>
  <c r="Q2422" i="12"/>
  <c r="Q1122" i="12"/>
  <c r="Q4939" i="12"/>
  <c r="Q412" i="12"/>
  <c r="Q418" i="12"/>
  <c r="Q194" i="12"/>
  <c r="Q5362" i="12"/>
  <c r="Q1154" i="12"/>
  <c r="Q4348" i="12"/>
  <c r="Q2506" i="12"/>
  <c r="Q4002" i="12"/>
  <c r="Q3711" i="12"/>
  <c r="Q3734" i="12"/>
  <c r="Q279" i="12"/>
  <c r="Q1299" i="12"/>
  <c r="Q4107" i="12"/>
  <c r="Q2367" i="12"/>
  <c r="Q983" i="12"/>
  <c r="Q2818" i="12"/>
  <c r="Q4983" i="12"/>
  <c r="Q3654" i="12"/>
  <c r="Q4907" i="12"/>
  <c r="Q2484" i="12"/>
  <c r="Q2176" i="12"/>
  <c r="Q3696" i="12"/>
  <c r="Q465" i="12"/>
  <c r="Q3608" i="12"/>
  <c r="Q1476" i="12"/>
  <c r="Q4200" i="12"/>
  <c r="Q3125" i="12"/>
  <c r="Q1559" i="12"/>
  <c r="Q4734" i="12"/>
  <c r="Q4248" i="12"/>
  <c r="Q1763" i="12"/>
  <c r="Q4060" i="12"/>
  <c r="Q1589" i="12"/>
  <c r="Q3635" i="12"/>
  <c r="Q4900" i="12"/>
  <c r="Q2345" i="12"/>
  <c r="Q464" i="12"/>
  <c r="G3644" i="12"/>
  <c r="G3012" i="12"/>
  <c r="Q1176" i="12"/>
  <c r="Q4025" i="12"/>
  <c r="Q962" i="12"/>
  <c r="Q800" i="12"/>
  <c r="Q4343" i="12"/>
  <c r="Q3534" i="12"/>
  <c r="Q3500" i="12"/>
  <c r="Q3708" i="12"/>
  <c r="Q3729" i="12"/>
  <c r="Q3791" i="12"/>
  <c r="Q1429" i="12"/>
  <c r="Q2358" i="12"/>
  <c r="Q1398" i="12"/>
  <c r="Q3478" i="12"/>
  <c r="Q3641" i="12"/>
  <c r="Q1014" i="12"/>
  <c r="Q1043" i="12"/>
  <c r="Q295" i="12"/>
  <c r="G4553" i="12"/>
  <c r="G2731" i="12"/>
  <c r="Q635" i="12"/>
  <c r="Q2764" i="12"/>
  <c r="Q2718" i="12"/>
  <c r="Q2641" i="12"/>
  <c r="Q466" i="12"/>
  <c r="Q3619" i="12"/>
  <c r="Q3846" i="12"/>
  <c r="Q4991" i="12"/>
  <c r="Q3716" i="12"/>
  <c r="Q3779" i="12"/>
  <c r="Q4082" i="12"/>
  <c r="Q4058" i="12"/>
  <c r="Q4085" i="12"/>
  <c r="Q1034" i="12"/>
  <c r="Q1284" i="12"/>
  <c r="Q4902" i="12"/>
  <c r="Q2800" i="12"/>
  <c r="Q3669" i="12"/>
  <c r="G4550" i="12"/>
  <c r="G4504" i="12"/>
  <c r="Q952" i="12"/>
  <c r="Q2040" i="12"/>
  <c r="Q524" i="12"/>
  <c r="G776" i="12"/>
  <c r="G22" i="12"/>
  <c r="G3545" i="12"/>
  <c r="G3364" i="12"/>
  <c r="G1995" i="12"/>
  <c r="G45" i="12"/>
  <c r="G1061" i="12"/>
  <c r="G67" i="12"/>
  <c r="G2835" i="12"/>
  <c r="G3084" i="12"/>
  <c r="G1212" i="12"/>
  <c r="G4450" i="12"/>
  <c r="G3467" i="12"/>
  <c r="G4615" i="12"/>
  <c r="G1213" i="12"/>
  <c r="G4498" i="12"/>
  <c r="G4723" i="12"/>
  <c r="G1322" i="12"/>
  <c r="Q1617" i="12"/>
  <c r="Q1595" i="12"/>
  <c r="Q1314" i="12"/>
  <c r="G3899" i="12"/>
  <c r="G2099" i="12"/>
  <c r="G2915" i="12"/>
  <c r="G3806" i="12"/>
  <c r="G1125" i="12"/>
  <c r="G1881" i="12"/>
  <c r="G1652" i="12"/>
  <c r="G2706" i="12"/>
  <c r="G90" i="12"/>
  <c r="G115" i="12"/>
  <c r="G4949" i="12"/>
  <c r="G4928" i="12"/>
  <c r="G4389" i="12"/>
  <c r="G3421" i="12"/>
  <c r="G4674" i="12"/>
  <c r="G3904" i="12"/>
  <c r="G522" i="12"/>
  <c r="Q3918" i="12"/>
  <c r="Q1009" i="12"/>
  <c r="Q4867" i="12"/>
  <c r="G3994" i="12"/>
  <c r="G16" i="12"/>
  <c r="G28" i="12"/>
  <c r="G2053" i="12"/>
  <c r="G5063" i="12"/>
  <c r="G1047" i="12"/>
  <c r="G1057" i="12"/>
  <c r="G1305" i="12"/>
  <c r="G681" i="12"/>
  <c r="G4453" i="12"/>
  <c r="G4957" i="12"/>
  <c r="G4950" i="12"/>
  <c r="G4312" i="12"/>
  <c r="G4416" i="12"/>
  <c r="G3431" i="12"/>
  <c r="G1111" i="12"/>
  <c r="G3623" i="12"/>
  <c r="Q2559" i="12"/>
  <c r="Q1733" i="12"/>
  <c r="Q2510" i="12"/>
  <c r="G3013" i="12"/>
  <c r="G25" i="12"/>
  <c r="G3546" i="12"/>
  <c r="G1780" i="12"/>
  <c r="G1850" i="12"/>
  <c r="G1644" i="12"/>
  <c r="G3339" i="12"/>
  <c r="G2710" i="12"/>
  <c r="G1886" i="12"/>
  <c r="G805" i="12"/>
  <c r="G682" i="12"/>
  <c r="G1219" i="12"/>
  <c r="G3986" i="12"/>
  <c r="G1221" i="12"/>
  <c r="G4643" i="12"/>
  <c r="G887" i="12"/>
  <c r="G4825" i="12"/>
  <c r="Q925" i="12"/>
  <c r="Q973" i="12"/>
  <c r="Q4827" i="12"/>
  <c r="Q560" i="12"/>
  <c r="G3058" i="12"/>
  <c r="G18" i="12"/>
  <c r="G3543" i="12"/>
  <c r="G2918" i="12"/>
  <c r="G2974" i="12"/>
  <c r="G38" i="12"/>
  <c r="G1654" i="12"/>
  <c r="G2708" i="12"/>
  <c r="G102" i="12"/>
  <c r="G1164" i="12"/>
  <c r="G4449" i="12"/>
  <c r="G4394" i="12"/>
  <c r="G2664" i="12"/>
  <c r="G4581" i="12"/>
  <c r="G3473" i="12"/>
  <c r="G3574" i="12"/>
  <c r="G4075" i="12"/>
  <c r="G1514" i="12"/>
  <c r="Q4244" i="12"/>
  <c r="Q3839" i="12"/>
  <c r="G3080" i="12"/>
  <c r="G4385" i="12"/>
  <c r="G2911" i="12"/>
  <c r="G2802" i="12"/>
  <c r="G875" i="12"/>
  <c r="G4324" i="12"/>
  <c r="G3335" i="12"/>
  <c r="G1088" i="12"/>
  <c r="G2743" i="12"/>
  <c r="G2101" i="12"/>
  <c r="G1112" i="12"/>
  <c r="G1316" i="12"/>
  <c r="G3088" i="12"/>
  <c r="G4579" i="12"/>
  <c r="G2922" i="12"/>
  <c r="G4421" i="12"/>
  <c r="G2938" i="12"/>
  <c r="Q1382" i="12"/>
  <c r="Q2038" i="12"/>
  <c r="Q1016" i="12"/>
  <c r="G1844" i="12"/>
  <c r="G20" i="12"/>
  <c r="G3544" i="12"/>
  <c r="G1775" i="12"/>
  <c r="G2975" i="12"/>
  <c r="G5064" i="12"/>
  <c r="G1059" i="12"/>
  <c r="G4325" i="12"/>
  <c r="Q2657" i="12"/>
  <c r="Q2431" i="12"/>
  <c r="Q2188" i="12"/>
  <c r="Q2634" i="12"/>
  <c r="Q4461" i="12"/>
  <c r="Q538" i="12"/>
  <c r="Q637" i="12"/>
  <c r="Q924" i="12"/>
  <c r="Q3515" i="12"/>
  <c r="Q3970" i="12"/>
  <c r="Q4817" i="12"/>
  <c r="Q950" i="12"/>
  <c r="Q3974" i="12"/>
  <c r="Q2407" i="12"/>
  <c r="Q2558" i="12"/>
  <c r="Q2425" i="12"/>
  <c r="Q2067" i="12"/>
  <c r="Q554" i="12"/>
  <c r="Q3130" i="12"/>
  <c r="Q1902" i="12"/>
  <c r="Q2174" i="12"/>
  <c r="Q964" i="12"/>
  <c r="Q2307" i="12"/>
  <c r="Q3101" i="12"/>
  <c r="Q428" i="12"/>
  <c r="Q681" i="12"/>
  <c r="Q3623" i="12"/>
  <c r="Q539" i="12"/>
  <c r="Q904" i="12"/>
  <c r="Q4064" i="12"/>
  <c r="Q1522" i="12"/>
  <c r="Q4503" i="12"/>
  <c r="Q4875" i="12"/>
  <c r="Q154" i="12"/>
  <c r="Q3935" i="12"/>
  <c r="Q1093" i="12"/>
  <c r="Q2766" i="12"/>
  <c r="Q2068" i="12"/>
  <c r="Q2491" i="12"/>
  <c r="Q3123" i="12"/>
  <c r="Q2161" i="12"/>
  <c r="Q708" i="12"/>
  <c r="Q965" i="12"/>
  <c r="Q1720" i="12"/>
  <c r="Q2867" i="12"/>
  <c r="Q68" i="12"/>
  <c r="Q4396" i="12"/>
  <c r="Q1153" i="12"/>
  <c r="Q899" i="12"/>
  <c r="Q921" i="12"/>
  <c r="Q1373" i="12"/>
  <c r="Q1531" i="12"/>
  <c r="Q4816" i="12"/>
  <c r="Q946" i="12"/>
  <c r="Q3991" i="12"/>
  <c r="Q172" i="12"/>
  <c r="Q2556" i="12"/>
  <c r="Q374" i="12"/>
  <c r="Q419" i="12"/>
  <c r="Q201" i="12"/>
  <c r="Q493" i="12"/>
  <c r="Q3186" i="12"/>
  <c r="Q1713" i="12"/>
  <c r="Q4704" i="12"/>
  <c r="Q5363" i="12"/>
  <c r="Q2201" i="12"/>
  <c r="Q1673" i="12"/>
  <c r="Q3957" i="12"/>
  <c r="Q2721" i="12"/>
  <c r="Q2871" i="12"/>
  <c r="Q1310" i="12"/>
  <c r="Q1555" i="12"/>
  <c r="Q1333" i="12"/>
  <c r="Q4004" i="12"/>
  <c r="Q4362" i="12"/>
  <c r="Q1734" i="12"/>
  <c r="Q2356" i="12"/>
  <c r="Q819" i="12"/>
  <c r="Q4093" i="12"/>
  <c r="Q3477" i="12"/>
  <c r="Q4040" i="12"/>
  <c r="Q802" i="12"/>
  <c r="Q803" i="12"/>
  <c r="Q4410" i="12"/>
  <c r="Q2093" i="12"/>
  <c r="Q709" i="12"/>
  <c r="Q1200" i="12"/>
  <c r="Q5070" i="12"/>
  <c r="Q1554" i="12"/>
  <c r="Q3701" i="12"/>
  <c r="Q4019" i="12"/>
  <c r="Q4117" i="12"/>
  <c r="Q4375" i="12"/>
  <c r="Q817" i="12"/>
  <c r="Q4103" i="12"/>
  <c r="Q4857" i="12"/>
  <c r="Q1203" i="12"/>
  <c r="Q3424" i="12"/>
  <c r="Q384" i="12"/>
  <c r="Q4398" i="12"/>
  <c r="Q2097" i="12"/>
  <c r="Q1536" i="12"/>
  <c r="Q415" i="12"/>
  <c r="Q3611" i="12"/>
  <c r="Q3928" i="12"/>
  <c r="Q4809" i="12"/>
  <c r="Q4125" i="12"/>
  <c r="Q1410" i="12"/>
  <c r="Q715" i="12"/>
  <c r="Q4168" i="12"/>
  <c r="Q4258" i="12"/>
  <c r="Q4284" i="12"/>
  <c r="Q1140" i="12"/>
  <c r="Q4895" i="12"/>
  <c r="Q4944" i="12"/>
  <c r="Q2830" i="12"/>
  <c r="Q3439" i="12"/>
  <c r="Q2785" i="12"/>
  <c r="Q4068" i="12"/>
  <c r="Q2021" i="12"/>
  <c r="Q3923" i="12"/>
  <c r="Q266" i="12"/>
  <c r="Q1334" i="12"/>
  <c r="Q2035" i="12"/>
  <c r="Q274" i="12"/>
  <c r="Q3397" i="12"/>
  <c r="Q3267" i="12"/>
  <c r="Q2956" i="12"/>
  <c r="Q4711" i="12"/>
  <c r="Q4725" i="12"/>
  <c r="Q484" i="12"/>
  <c r="Q3060" i="12"/>
  <c r="Q470" i="12"/>
  <c r="Q1270" i="12"/>
  <c r="Q1788" i="12"/>
  <c r="Q222" i="12"/>
  <c r="Q2865" i="12"/>
  <c r="Q1311" i="12"/>
  <c r="Q3609" i="12"/>
  <c r="Q3625" i="12"/>
  <c r="Q4022" i="12"/>
  <c r="Q3722" i="12"/>
  <c r="Q4376" i="12"/>
  <c r="Q3797" i="12"/>
  <c r="Q4279" i="12"/>
  <c r="Q4158" i="12"/>
  <c r="Q506" i="12"/>
  <c r="Q3642" i="12"/>
  <c r="Q4841" i="12"/>
  <c r="Q832" i="12"/>
  <c r="Q2796" i="12"/>
  <c r="G1360" i="12"/>
  <c r="G849" i="12"/>
  <c r="Q1381" i="12"/>
  <c r="Q2124" i="12"/>
  <c r="Q3510" i="12"/>
  <c r="Q801" i="12"/>
  <c r="Q4702" i="12"/>
  <c r="Q1556" i="12"/>
  <c r="Q2348" i="12"/>
  <c r="Q1336" i="12"/>
  <c r="Q4369" i="12"/>
  <c r="Q281" i="12"/>
  <c r="Q3859" i="12"/>
  <c r="Q4174" i="12"/>
  <c r="Q1400" i="12"/>
  <c r="Q1281" i="12"/>
  <c r="Q3885" i="12"/>
  <c r="Q550" i="12"/>
  <c r="Q4780" i="12"/>
  <c r="Q2701" i="12"/>
  <c r="G844" i="12"/>
  <c r="G3083" i="12"/>
  <c r="Q1276" i="12"/>
  <c r="Q3811" i="12"/>
  <c r="Q225" i="12"/>
  <c r="Q3391" i="12"/>
  <c r="Q1312" i="12"/>
  <c r="Q3527" i="12"/>
  <c r="Q2946" i="12"/>
  <c r="Q4132" i="12"/>
  <c r="Q3727" i="12"/>
  <c r="Q2042" i="12"/>
  <c r="Q856" i="12"/>
  <c r="Q3594" i="12"/>
  <c r="Q4108" i="12"/>
  <c r="Q3805" i="12"/>
  <c r="Q3637" i="12"/>
  <c r="Q3596" i="12"/>
  <c r="Q4832" i="12"/>
  <c r="Q2385" i="12"/>
  <c r="G4192" i="12"/>
  <c r="G778" i="12"/>
  <c r="Q1903" i="12"/>
  <c r="Q1413" i="12"/>
  <c r="Q5013" i="12"/>
  <c r="G2994" i="12"/>
  <c r="G5028" i="12"/>
  <c r="G433" i="12"/>
  <c r="G1096" i="12"/>
  <c r="G2637" i="12"/>
  <c r="G3878" i="12"/>
  <c r="G1066" i="12"/>
  <c r="G2712" i="12"/>
  <c r="G1887" i="12"/>
  <c r="G3086" i="12"/>
  <c r="G4963" i="12"/>
  <c r="G1242" i="12"/>
  <c r="G4464" i="12"/>
  <c r="G837" i="12"/>
  <c r="G4647" i="12"/>
  <c r="G3422" i="12"/>
  <c r="G889" i="12"/>
  <c r="Q786" i="12"/>
  <c r="Q2351" i="12"/>
  <c r="Q3977" i="12"/>
  <c r="G5" i="12"/>
  <c r="G5022" i="12"/>
  <c r="G3541" i="12"/>
  <c r="G3411" i="12"/>
  <c r="G2534" i="12"/>
  <c r="G3329" i="12"/>
  <c r="G1056" i="12"/>
  <c r="G2468" i="12"/>
  <c r="G1669" i="12"/>
  <c r="G1163" i="12"/>
  <c r="G4483" i="12"/>
  <c r="G1253" i="12"/>
  <c r="G884" i="12"/>
  <c r="G1130" i="12"/>
  <c r="G3430" i="12"/>
  <c r="G1109" i="12"/>
  <c r="G2819" i="12"/>
  <c r="Q957" i="12"/>
  <c r="Q3768" i="12"/>
  <c r="Q516" i="12"/>
  <c r="G3021" i="12"/>
  <c r="G24" i="12"/>
  <c r="G32" i="12"/>
  <c r="G1778" i="12"/>
  <c r="G3979" i="12"/>
  <c r="G1048" i="12"/>
  <c r="G1655" i="12"/>
  <c r="G68" i="12"/>
  <c r="G104" i="12"/>
  <c r="G1166" i="12"/>
  <c r="G3465" i="12"/>
  <c r="G4415" i="12"/>
  <c r="G4307" i="12"/>
  <c r="G4619" i="12"/>
  <c r="G685" i="12"/>
  <c r="G4396" i="12"/>
  <c r="G4761" i="12"/>
  <c r="Q2719" i="12"/>
  <c r="Q4091" i="12"/>
  <c r="Q2789" i="12"/>
  <c r="G4001" i="12"/>
  <c r="G5031" i="12"/>
  <c r="G434" i="12"/>
  <c r="G3581" i="12"/>
  <c r="G1593" i="12"/>
  <c r="G2347" i="12"/>
  <c r="G1656" i="12"/>
  <c r="G2686" i="12"/>
  <c r="G2692" i="12"/>
  <c r="G3087" i="12"/>
  <c r="G4965" i="12"/>
  <c r="G4292" i="12"/>
  <c r="G1102" i="12"/>
  <c r="G4520" i="12"/>
  <c r="G3119" i="12"/>
  <c r="G3433" i="12"/>
  <c r="G794" i="12"/>
  <c r="Q3476" i="12"/>
  <c r="Q1738" i="12"/>
  <c r="Q2393" i="12"/>
  <c r="G4000" i="12"/>
  <c r="G5024" i="12"/>
  <c r="G33" i="12"/>
  <c r="G3414" i="12"/>
  <c r="G2617" i="12"/>
  <c r="G3331" i="12"/>
  <c r="G1062" i="12"/>
  <c r="G69" i="12"/>
  <c r="G2619" i="12"/>
  <c r="G4516" i="12"/>
  <c r="G4510" i="12"/>
  <c r="G3466" i="12"/>
  <c r="G4293" i="12"/>
  <c r="G3468" i="12"/>
  <c r="G4642" i="12"/>
  <c r="G4490" i="12"/>
  <c r="G4880" i="12"/>
  <c r="G2780" i="12"/>
  <c r="Q4530" i="12"/>
  <c r="Q4884" i="12"/>
  <c r="G804" i="12"/>
  <c r="G14" i="12"/>
  <c r="G3553" i="12"/>
  <c r="G2874" i="12"/>
  <c r="G1972" i="12"/>
  <c r="G2459" i="12"/>
  <c r="G1653" i="12"/>
  <c r="G64" i="12"/>
  <c r="G98" i="12"/>
  <c r="G4328" i="12"/>
  <c r="G4393" i="12"/>
  <c r="G3916" i="12"/>
  <c r="G3562" i="12"/>
  <c r="G3428" i="12"/>
  <c r="G4467" i="12"/>
  <c r="G1104" i="12"/>
  <c r="G688" i="12"/>
  <c r="Q2129" i="12"/>
  <c r="Q1746" i="12"/>
  <c r="Q4863" i="12"/>
  <c r="G2389" i="12"/>
  <c r="G5026" i="12"/>
  <c r="G2860" i="12"/>
  <c r="G3485" i="12"/>
  <c r="G2633" i="12"/>
  <c r="G3872" i="12"/>
  <c r="G1064" i="12"/>
  <c r="G70" i="12"/>
  <c r="G2691" i="12"/>
  <c r="G1167" i="12"/>
  <c r="G4717" i="12"/>
  <c r="G836" i="12"/>
  <c r="G3901" i="12"/>
  <c r="G4560" i="12"/>
  <c r="G4654" i="12"/>
  <c r="Q3746" i="12"/>
  <c r="G42" i="12"/>
  <c r="Q3158" i="12"/>
  <c r="Q1777" i="12"/>
  <c r="Q2499" i="12"/>
  <c r="Q1054" i="12"/>
  <c r="Q4870" i="12"/>
  <c r="Q4541" i="12"/>
  <c r="Q908" i="12"/>
  <c r="Q928" i="12"/>
  <c r="Q3890" i="12"/>
  <c r="Q1187" i="12"/>
  <c r="Q936" i="12"/>
  <c r="Q4334" i="12"/>
  <c r="Q3982" i="12"/>
  <c r="Q2977" i="12"/>
  <c r="Q3956" i="12"/>
  <c r="Q4185" i="12"/>
  <c r="Q2299" i="12"/>
  <c r="Q5369" i="12"/>
  <c r="Q2146" i="12"/>
  <c r="Q1907" i="12"/>
  <c r="Q2716" i="12"/>
  <c r="Q4401" i="12"/>
  <c r="Q2310" i="12"/>
  <c r="Q2864" i="12"/>
  <c r="R5013" i="12"/>
  <c r="Q4453" i="12"/>
  <c r="Q4757" i="12"/>
  <c r="Q3436" i="12"/>
  <c r="Q1671" i="12"/>
  <c r="Q929" i="12"/>
  <c r="Q852" i="12"/>
  <c r="Q1604" i="12"/>
  <c r="Q3677" i="12"/>
  <c r="Q4335" i="12"/>
  <c r="Q2747" i="12"/>
  <c r="Q3006" i="12"/>
  <c r="Q2561" i="12"/>
  <c r="Q4066" i="12"/>
  <c r="Q4028" i="12"/>
  <c r="Q206" i="12"/>
  <c r="Q2409" i="12"/>
  <c r="Q3203" i="12"/>
  <c r="Q2687" i="12"/>
  <c r="Q4399" i="12"/>
  <c r="Q2344" i="12"/>
  <c r="Q2872" i="12"/>
  <c r="Q104" i="12"/>
  <c r="Q4761" i="12"/>
  <c r="Q2783" i="12"/>
  <c r="Q905" i="12"/>
  <c r="Q1998" i="12"/>
  <c r="Q4033" i="12"/>
  <c r="Q1186" i="12"/>
  <c r="Q935" i="12"/>
  <c r="Q951" i="12"/>
  <c r="Q2539" i="12"/>
  <c r="Q956" i="12"/>
  <c r="Q3954" i="12"/>
  <c r="Q5394" i="12"/>
  <c r="Q203" i="12"/>
  <c r="Q2144" i="12"/>
  <c r="Q3197" i="12"/>
  <c r="Q1981" i="12"/>
  <c r="Q966" i="12"/>
  <c r="Q2788" i="12"/>
  <c r="Q2863" i="12"/>
  <c r="Q931" i="12"/>
  <c r="Q2291" i="12"/>
  <c r="Q231" i="12"/>
  <c r="Q1201" i="12"/>
  <c r="Q4701" i="12"/>
  <c r="Q3529" i="12"/>
  <c r="Q968" i="12"/>
  <c r="Q4186" i="12"/>
  <c r="Q3492" i="12"/>
  <c r="Q1739" i="12"/>
  <c r="Q4010" i="12"/>
  <c r="Q1289" i="12"/>
  <c r="Q4175" i="12"/>
  <c r="Q2507" i="12"/>
  <c r="Q3138" i="12"/>
  <c r="Q1236" i="12"/>
  <c r="Q4837" i="12"/>
  <c r="Q1678" i="12"/>
  <c r="Q5058" i="12"/>
  <c r="Q2497" i="12"/>
  <c r="Q1985" i="12"/>
  <c r="Q3405" i="12"/>
  <c r="Q3526" i="12"/>
  <c r="Q435" i="12"/>
  <c r="Q1231" i="12"/>
  <c r="Q1011" i="12"/>
  <c r="Q1735" i="12"/>
  <c r="Q4257" i="12"/>
  <c r="Q4274" i="12"/>
  <c r="Q2359" i="12"/>
  <c r="Q3487" i="12"/>
  <c r="Q4044" i="12"/>
  <c r="Q1205" i="12"/>
  <c r="Q1206" i="12"/>
  <c r="Q4966" i="12"/>
  <c r="Q160" i="12"/>
  <c r="Q3234" i="12"/>
  <c r="Q2812" i="12"/>
  <c r="Q260" i="12"/>
  <c r="Q3931" i="12"/>
  <c r="Q2034" i="12"/>
  <c r="Q4145" i="12"/>
  <c r="Q4992" i="12"/>
  <c r="Q720" i="12"/>
  <c r="Q2953" i="12"/>
  <c r="Q1939" i="12"/>
  <c r="Q1301" i="12"/>
  <c r="Q1141" i="12"/>
  <c r="Q1565" i="12"/>
  <c r="Q1564" i="12"/>
  <c r="Q4824" i="12"/>
  <c r="Q1961" i="12"/>
  <c r="Q1188" i="12"/>
  <c r="Q707" i="12"/>
  <c r="Q2808" i="12"/>
  <c r="Q3612" i="12"/>
  <c r="Q3929" i="12"/>
  <c r="Q4810" i="12"/>
  <c r="Q969" i="12"/>
  <c r="Q4988" i="12"/>
  <c r="Q716" i="12"/>
  <c r="Q1344" i="12"/>
  <c r="Q4156" i="12"/>
  <c r="Q1416" i="12"/>
  <c r="Q3849" i="12"/>
  <c r="Q4923" i="12"/>
  <c r="Q2976" i="12"/>
  <c r="Q4945" i="12"/>
  <c r="Q4222" i="12"/>
  <c r="Q1999" i="12"/>
  <c r="Q5007" i="12"/>
  <c r="Q3322" i="12"/>
  <c r="Q3520" i="12"/>
  <c r="Q4342" i="12"/>
  <c r="Q3533" i="12"/>
  <c r="Q4177" i="12"/>
  <c r="Q4356" i="12"/>
  <c r="Q4366" i="12"/>
  <c r="Q1561" i="12"/>
  <c r="Q3628" i="12"/>
  <c r="Q4092" i="12"/>
  <c r="Q4266" i="12"/>
  <c r="Q497" i="12"/>
  <c r="Q860" i="12"/>
  <c r="Q4300" i="12"/>
  <c r="Q4865" i="12"/>
  <c r="Q508" i="12"/>
  <c r="Q561" i="12"/>
  <c r="G3079" i="12"/>
  <c r="G4523" i="12"/>
  <c r="Q4628" i="12"/>
  <c r="Q706" i="12"/>
  <c r="Q3518" i="12"/>
  <c r="Q2023" i="12"/>
  <c r="Q3924" i="12"/>
  <c r="Q268" i="12"/>
  <c r="Q363" i="12"/>
  <c r="Q4142" i="12"/>
  <c r="Q3741" i="12"/>
  <c r="Q1748" i="12"/>
  <c r="Q4278" i="12"/>
  <c r="Q4170" i="12"/>
  <c r="Q4829" i="12"/>
  <c r="Q4818" i="12"/>
  <c r="Q57" i="12"/>
  <c r="Q4721" i="12"/>
  <c r="Q4982" i="12"/>
  <c r="Q5003" i="12"/>
  <c r="G4554" i="12"/>
  <c r="G7" i="12"/>
  <c r="Q1521" i="12"/>
  <c r="Q4026" i="12"/>
  <c r="Q3999" i="12"/>
  <c r="Q694" i="12"/>
  <c r="Q4344" i="12"/>
  <c r="Q3620" i="12"/>
  <c r="Q4228" i="12"/>
  <c r="Q3709" i="12"/>
  <c r="Q2037" i="12"/>
  <c r="Q3792" i="12"/>
  <c r="Q1277" i="12"/>
  <c r="Q4259" i="12"/>
  <c r="Q2282" i="12"/>
  <c r="Q555" i="12"/>
  <c r="Q3653" i="12"/>
  <c r="Q4404" i="12"/>
  <c r="Q1607" i="12"/>
  <c r="Q1791" i="12"/>
  <c r="Q563" i="12"/>
  <c r="G4764" i="12"/>
  <c r="G2970" i="12"/>
  <c r="Q2787" i="12"/>
  <c r="Q2890" i="12"/>
  <c r="G1841" i="12"/>
  <c r="G2733" i="12"/>
  <c r="G3656" i="12"/>
  <c r="G3550" i="12"/>
  <c r="G2895" i="12"/>
  <c r="G1854" i="12"/>
  <c r="G5033" i="12"/>
  <c r="G3341" i="12"/>
  <c r="G77" i="12"/>
  <c r="G106" i="12"/>
  <c r="G4074" i="12"/>
  <c r="G4419" i="12"/>
  <c r="G3622" i="12"/>
  <c r="G4430" i="12"/>
  <c r="G4532" i="12"/>
  <c r="G1513" i="12"/>
  <c r="G4183" i="12"/>
  <c r="G1005" i="12"/>
  <c r="Q2746" i="12"/>
  <c r="Q3765" i="12"/>
  <c r="Q514" i="12"/>
  <c r="G4745" i="12"/>
  <c r="G23" i="12"/>
  <c r="G31" i="12"/>
  <c r="G1098" i="12"/>
  <c r="G2635" i="12"/>
  <c r="G3330" i="12"/>
  <c r="G50" i="12"/>
  <c r="G2709" i="12"/>
  <c r="G1209" i="12"/>
  <c r="G774" i="12"/>
  <c r="G1217" i="12"/>
  <c r="G4046" i="12"/>
  <c r="G1037" i="12"/>
  <c r="G4617" i="12"/>
  <c r="G1222" i="12"/>
  <c r="G4456" i="12"/>
  <c r="G4728" i="12"/>
  <c r="Q2495" i="12"/>
  <c r="Q731" i="12"/>
  <c r="G3014" i="12"/>
  <c r="G5030" i="12"/>
  <c r="G427" i="12"/>
  <c r="G4653" i="12"/>
  <c r="G1961" i="12"/>
  <c r="G3607" i="12"/>
  <c r="G2465" i="12"/>
  <c r="G72" i="12"/>
  <c r="G3525" i="12"/>
  <c r="G628" i="12"/>
  <c r="G4535" i="12"/>
  <c r="G4966" i="12"/>
  <c r="G4610" i="12"/>
  <c r="G3463" i="12"/>
  <c r="G4640" i="12"/>
  <c r="G3417" i="12"/>
  <c r="G786" i="12"/>
  <c r="Q2642" i="12"/>
  <c r="Q4995" i="12"/>
  <c r="Q2831" i="12"/>
  <c r="G2729" i="12"/>
  <c r="G4524" i="12"/>
  <c r="G3657" i="12"/>
  <c r="G35" i="12"/>
  <c r="G3069" i="12"/>
  <c r="G1857" i="12"/>
  <c r="G1610" i="12"/>
  <c r="G1071" i="12"/>
  <c r="G2839" i="12"/>
  <c r="G2475" i="12"/>
  <c r="G878" i="12"/>
  <c r="G1000" i="12"/>
  <c r="G1254" i="12"/>
  <c r="G1110" i="12"/>
  <c r="G4457" i="12"/>
  <c r="G4432" i="12"/>
  <c r="G1224" i="12"/>
  <c r="G1033" i="12"/>
  <c r="Q230" i="12"/>
  <c r="Q4298" i="12"/>
  <c r="Q2792" i="12"/>
  <c r="G850" i="12"/>
  <c r="G1640" i="12"/>
  <c r="G426" i="12"/>
  <c r="G3582" i="12"/>
  <c r="G1851" i="12"/>
  <c r="G3876" i="12"/>
  <c r="G3340" i="12"/>
  <c r="G73" i="12"/>
  <c r="G1405" i="12"/>
  <c r="G4454" i="12"/>
  <c r="G1001" i="12"/>
  <c r="G4596" i="12"/>
  <c r="G4459" i="12"/>
  <c r="G4295" i="12"/>
  <c r="G3434" i="12"/>
  <c r="G812" i="12"/>
  <c r="Q3884" i="12"/>
  <c r="Q974" i="12"/>
  <c r="Q862" i="12"/>
  <c r="G2661" i="12"/>
  <c r="G19" i="12"/>
  <c r="G29" i="12"/>
  <c r="G3807" i="12"/>
  <c r="G1462" i="12"/>
  <c r="G39" i="12"/>
  <c r="G1058" i="12"/>
  <c r="G66" i="12"/>
  <c r="G103" i="12"/>
  <c r="G876" i="12"/>
  <c r="G4045" i="12"/>
  <c r="G881" i="12"/>
  <c r="G808" i="12"/>
  <c r="G1210" i="12"/>
  <c r="G810" i="12"/>
  <c r="G773" i="12"/>
  <c r="G4195" i="12"/>
  <c r="Q1441" i="12"/>
  <c r="Q2897" i="12"/>
  <c r="Q2801" i="12"/>
  <c r="G3655" i="12"/>
  <c r="G2971" i="12"/>
  <c r="G26" i="12"/>
  <c r="G3548" i="12"/>
  <c r="G3867" i="12"/>
  <c r="G1852" i="12"/>
  <c r="G3869" i="12"/>
  <c r="G51" i="12"/>
  <c r="G74" i="12"/>
  <c r="G2473" i="12"/>
  <c r="G1169" i="12"/>
  <c r="G4646" i="12"/>
  <c r="G1317" i="12"/>
  <c r="Q210" i="12"/>
  <c r="Q4703" i="12"/>
  <c r="Q2013" i="12"/>
  <c r="Q61" i="12"/>
  <c r="Q3145" i="12"/>
  <c r="Q3640" i="12"/>
  <c r="Q1676" i="12"/>
  <c r="Q129" i="12"/>
  <c r="Q1597" i="12"/>
  <c r="Q3578" i="12"/>
  <c r="Q2480" i="12"/>
  <c r="Q5039" i="12"/>
  <c r="Q2749" i="12"/>
  <c r="Q2549" i="12"/>
  <c r="Q2487" i="12"/>
  <c r="Q2065" i="12"/>
  <c r="Q2111" i="12"/>
  <c r="Q2410" i="12"/>
  <c r="Q3216" i="12"/>
  <c r="Q2717" i="12"/>
  <c r="Q4029" i="12"/>
  <c r="Q234" i="12"/>
  <c r="Q2645" i="12"/>
  <c r="Q3117" i="12"/>
  <c r="Q4957" i="12"/>
  <c r="Q1670" i="12"/>
  <c r="Q4769" i="12"/>
  <c r="Q120" i="12"/>
  <c r="Q130" i="12"/>
  <c r="Q3092" i="12"/>
  <c r="Q4037" i="12"/>
  <c r="Q1682" i="12"/>
  <c r="Q5040" i="12"/>
  <c r="Q1546" i="12"/>
  <c r="Q1193" i="12"/>
  <c r="Q2488" i="12"/>
  <c r="Q1978" i="12"/>
  <c r="Q2112" i="12"/>
  <c r="Q208" i="12"/>
  <c r="Q4106" i="12"/>
  <c r="Q2899" i="12"/>
  <c r="Q4030" i="12"/>
  <c r="Q2182" i="12"/>
  <c r="R1207" i="12"/>
  <c r="Q1166" i="12"/>
  <c r="Q768" i="12"/>
  <c r="Q796" i="12"/>
  <c r="Q1672" i="12"/>
  <c r="Q930" i="12"/>
  <c r="Q3895" i="12"/>
  <c r="Q4935" i="12"/>
  <c r="Q4333" i="12"/>
  <c r="Q2001" i="12"/>
  <c r="Q3976" i="12"/>
  <c r="Q2062" i="12"/>
  <c r="Q2769" i="12"/>
  <c r="Q4067" i="12"/>
  <c r="Q182" i="12"/>
  <c r="Q2131" i="12"/>
  <c r="Q4105" i="12"/>
  <c r="Q3204" i="12"/>
  <c r="Q2700" i="12"/>
  <c r="Q4402" i="12"/>
  <c r="Q2311" i="12"/>
  <c r="Q2643" i="12"/>
  <c r="Q1523" i="12"/>
  <c r="Q2109" i="12"/>
  <c r="Q2669" i="12"/>
  <c r="Q4346" i="12"/>
  <c r="Q3536" i="12"/>
  <c r="Q3440" i="12"/>
  <c r="Q4545" i="12"/>
  <c r="Q975" i="12"/>
  <c r="Q3041" i="12"/>
  <c r="Q2954" i="12"/>
  <c r="Q4023" i="12"/>
  <c r="Q1399" i="12"/>
  <c r="Q4756" i="12"/>
  <c r="Q4904" i="12"/>
  <c r="Q4219" i="12"/>
  <c r="Q989" i="12"/>
  <c r="Q132" i="12"/>
  <c r="Q2294" i="12"/>
  <c r="Q4707" i="12"/>
  <c r="Q2015" i="12"/>
  <c r="Q4339" i="12"/>
  <c r="Q3530" i="12"/>
  <c r="Q444" i="12"/>
  <c r="Q4529" i="12"/>
  <c r="Q4364" i="12"/>
  <c r="Q1560" i="12"/>
  <c r="Q1345" i="12"/>
  <c r="Q4084" i="12"/>
  <c r="Q4137" i="12"/>
  <c r="Q2508" i="12"/>
  <c r="Q3461" i="12"/>
  <c r="Q398" i="12"/>
  <c r="Q3598" i="12"/>
  <c r="Q4795" i="12"/>
  <c r="Q3942" i="12"/>
  <c r="Q3249" i="12"/>
  <c r="Q2337" i="12"/>
  <c r="Q2027" i="12"/>
  <c r="Q1726" i="12"/>
  <c r="Q1986" i="12"/>
  <c r="Q2888" i="12"/>
  <c r="Q1619" i="12"/>
  <c r="Q3766" i="12"/>
  <c r="Q4233" i="12"/>
  <c r="Q4020" i="12"/>
  <c r="Q4249" i="12"/>
  <c r="Q2056" i="12"/>
  <c r="Q4041" i="12"/>
  <c r="Q3652" i="12"/>
  <c r="Q1124" i="12"/>
  <c r="Q4610" i="12"/>
  <c r="Q2419" i="12"/>
  <c r="Q3235" i="12"/>
  <c r="Q2656" i="12"/>
  <c r="Q2026" i="12"/>
  <c r="Q3932" i="12"/>
  <c r="Q1468" i="12"/>
  <c r="Q1230" i="12"/>
  <c r="Q1588" i="12"/>
  <c r="Q721" i="12"/>
  <c r="Q977" i="12"/>
  <c r="Q4283" i="12"/>
  <c r="Q4120" i="12"/>
  <c r="Q3802" i="12"/>
  <c r="Q2433" i="12"/>
  <c r="Q3591" i="12"/>
  <c r="Q772" i="12"/>
  <c r="Q517" i="12"/>
  <c r="Q853" i="12"/>
  <c r="Q198" i="12"/>
  <c r="Q2301" i="12"/>
  <c r="Q3522" i="12"/>
  <c r="Q4349" i="12"/>
  <c r="Q2432" i="12"/>
  <c r="Q4076" i="12"/>
  <c r="Q3712" i="12"/>
  <c r="Q4368" i="12"/>
  <c r="Q280" i="12"/>
  <c r="Q4208" i="12"/>
  <c r="Q857" i="12"/>
  <c r="Q4024" i="12"/>
  <c r="Q1387" i="12"/>
  <c r="Q1388" i="12"/>
  <c r="Q510" i="12"/>
  <c r="Q4425" i="12"/>
  <c r="Q4977" i="12"/>
  <c r="G3018" i="12"/>
  <c r="Q2465" i="12"/>
  <c r="Q1544" i="12"/>
  <c r="Q2160" i="12"/>
  <c r="Q2180" i="12"/>
  <c r="Q3604" i="12"/>
  <c r="Q4807" i="12"/>
  <c r="Q1729" i="12"/>
  <c r="Q4199" i="12"/>
  <c r="Q2949" i="12"/>
  <c r="Q4372" i="12"/>
  <c r="Q439" i="12"/>
  <c r="Q4169" i="12"/>
  <c r="Q1431" i="12"/>
  <c r="Q4712" i="12"/>
  <c r="Q486" i="12"/>
  <c r="Q1175" i="12"/>
  <c r="Q408" i="12"/>
  <c r="Q762" i="12"/>
  <c r="G3019" i="12"/>
  <c r="G1639" i="12"/>
  <c r="Q3969" i="12"/>
  <c r="Q2127" i="12"/>
  <c r="Q2002" i="12"/>
  <c r="Q1547" i="12"/>
  <c r="Q4350" i="12"/>
  <c r="Q1557" i="12"/>
  <c r="Q4252" i="12"/>
  <c r="Q365" i="12"/>
  <c r="Q3735" i="12"/>
  <c r="Q286" i="12"/>
  <c r="Q3044" i="12"/>
  <c r="Q4136" i="12"/>
  <c r="Q5000" i="12"/>
  <c r="Q2421" i="12"/>
  <c r="Q1843" i="12"/>
  <c r="Q5378" i="12"/>
  <c r="Q4302" i="12"/>
  <c r="Q4972" i="12"/>
  <c r="G4744" i="12"/>
  <c r="G4506" i="12"/>
  <c r="Q2025" i="12"/>
  <c r="Q2957" i="12"/>
  <c r="Q4932" i="12"/>
  <c r="G3896" i="12"/>
  <c r="G3570" i="12"/>
  <c r="G2533" i="12"/>
  <c r="G472" i="12"/>
  <c r="G1460" i="12"/>
  <c r="G1862" i="12"/>
  <c r="G1646" i="12"/>
  <c r="G3344" i="12"/>
  <c r="G1822" i="12"/>
  <c r="G1504" i="12"/>
  <c r="G629" i="12"/>
  <c r="G2817" i="12"/>
  <c r="G4047" i="12"/>
  <c r="G4566" i="12"/>
  <c r="G4420" i="12"/>
  <c r="G4661" i="12"/>
  <c r="G838" i="12"/>
  <c r="G1225" i="12"/>
  <c r="Q5339" i="12"/>
  <c r="Q3858" i="12"/>
  <c r="Q2825" i="12"/>
  <c r="G4505" i="12"/>
  <c r="G5029" i="12"/>
  <c r="G424" i="12"/>
  <c r="G2881" i="12"/>
  <c r="G1960" i="12"/>
  <c r="G3877" i="12"/>
  <c r="G1067" i="12"/>
  <c r="G2685" i="12"/>
  <c r="G2620" i="12"/>
  <c r="G1168" i="12"/>
  <c r="G4289" i="12"/>
  <c r="G4290" i="12"/>
  <c r="G4546" i="12"/>
  <c r="G1038" i="12"/>
  <c r="G1045" i="12"/>
  <c r="G1158" i="12"/>
  <c r="G478" i="12"/>
  <c r="Q4338" i="12"/>
  <c r="Q3860" i="12"/>
  <c r="Q2814" i="12"/>
  <c r="G2728" i="12"/>
  <c r="G4748" i="12"/>
  <c r="G703" i="12"/>
  <c r="G3551" i="12"/>
  <c r="G258" i="12"/>
  <c r="G1855" i="12"/>
  <c r="G3879" i="12"/>
  <c r="G1070" i="12"/>
  <c r="G1817" i="12"/>
  <c r="G2536" i="12"/>
  <c r="G877" i="12"/>
  <c r="G541" i="12"/>
  <c r="G4407" i="12"/>
  <c r="G1108" i="12"/>
  <c r="G4604" i="12"/>
  <c r="G1320" i="12"/>
  <c r="G4427" i="12"/>
  <c r="G1021" i="12"/>
  <c r="Q461" i="12"/>
  <c r="Q2404" i="12"/>
  <c r="Q2597" i="12"/>
  <c r="G4551" i="12"/>
  <c r="G1590" i="12"/>
  <c r="G2085" i="12"/>
  <c r="G3073" i="12"/>
  <c r="G1592" i="12"/>
  <c r="G1865" i="12"/>
  <c r="G3874" i="12"/>
  <c r="G1077" i="12"/>
  <c r="G1824" i="12"/>
  <c r="G1506" i="12"/>
  <c r="G3616" i="12"/>
  <c r="G4948" i="12"/>
  <c r="G542" i="12"/>
  <c r="G4408" i="12"/>
  <c r="G543" i="12"/>
  <c r="G4577" i="12"/>
  <c r="G1245" i="12"/>
  <c r="G3575" i="12"/>
  <c r="Q1930" i="12"/>
  <c r="Q1762" i="12"/>
  <c r="Q2828" i="12"/>
  <c r="G2730" i="12"/>
  <c r="G6" i="12"/>
  <c r="G3658" i="12"/>
  <c r="G3552" i="12"/>
  <c r="G2420" i="12"/>
  <c r="G1858" i="12"/>
  <c r="G3873" i="12"/>
  <c r="G1073" i="12"/>
  <c r="G1819" i="12"/>
  <c r="G2060" i="12"/>
  <c r="G1510" i="12"/>
  <c r="G4915" i="12"/>
  <c r="G4954" i="12"/>
  <c r="G4494" i="12"/>
  <c r="G4603" i="12"/>
  <c r="G1250" i="12"/>
  <c r="G3469" i="12"/>
  <c r="G1039" i="12"/>
  <c r="Q2659" i="12"/>
  <c r="Q3606" i="12"/>
  <c r="Q404" i="12"/>
  <c r="G848" i="12"/>
  <c r="G5025" i="12"/>
  <c r="G3547" i="12"/>
  <c r="G4705" i="12"/>
  <c r="G2632" i="12"/>
  <c r="G1049" i="12"/>
  <c r="G1063" i="12"/>
  <c r="G2711" i="12"/>
  <c r="G3524" i="12"/>
  <c r="G3085" i="12"/>
  <c r="G835" i="12"/>
  <c r="G683" i="12"/>
  <c r="G4906" i="12"/>
  <c r="G684" i="12"/>
  <c r="G1244" i="12"/>
  <c r="G4475" i="12"/>
  <c r="G4897" i="12"/>
  <c r="Q1330" i="12"/>
  <c r="Q4187" i="12"/>
  <c r="Q405" i="12"/>
  <c r="G4742" i="12"/>
  <c r="G2856" i="12"/>
  <c r="G27" i="12"/>
  <c r="G763" i="12"/>
  <c r="G1420" i="12"/>
  <c r="G1860" i="12"/>
  <c r="G1611" i="12"/>
  <c r="G1075" i="12"/>
  <c r="G2840" i="12"/>
  <c r="G1502" i="12"/>
  <c r="G1512" i="12"/>
  <c r="G1315" i="12"/>
  <c r="G758" i="12"/>
  <c r="G2778" i="12"/>
  <c r="G990" i="12"/>
  <c r="G117" i="12"/>
  <c r="G2684" i="12"/>
  <c r="G4706" i="12"/>
  <c r="G3617" i="12"/>
  <c r="G890" i="12"/>
  <c r="G3663" i="12"/>
  <c r="G1089" i="12"/>
  <c r="G1126" i="12"/>
  <c r="G4570" i="12"/>
  <c r="G631" i="12"/>
  <c r="G21" i="12"/>
  <c r="G3587" i="12"/>
  <c r="G2932" i="12"/>
  <c r="G892" i="12"/>
  <c r="G535" i="12"/>
  <c r="G4942" i="12"/>
  <c r="G121" i="12"/>
  <c r="G1517" i="12"/>
  <c r="G1527" i="12"/>
  <c r="G4479" i="12"/>
  <c r="G1537" i="12"/>
  <c r="G2416" i="12"/>
  <c r="G2546" i="12"/>
  <c r="G1688" i="12"/>
  <c r="G1784" i="12"/>
  <c r="G2297" i="12"/>
  <c r="G2699" i="12"/>
  <c r="G2137" i="12"/>
  <c r="G2336" i="12"/>
  <c r="G3235" i="12"/>
  <c r="G71" i="12"/>
  <c r="G1259" i="12"/>
  <c r="G4672" i="12"/>
  <c r="G4676" i="12"/>
  <c r="G756" i="12"/>
  <c r="G797" i="12"/>
  <c r="G901" i="12"/>
  <c r="G4063" i="12"/>
  <c r="G1596" i="12"/>
  <c r="G1603" i="12"/>
  <c r="G2058" i="12"/>
  <c r="G949" i="12"/>
  <c r="G2538" i="12"/>
  <c r="G4848" i="12"/>
  <c r="G2557" i="12"/>
  <c r="G2341" i="12"/>
  <c r="G2128" i="12"/>
  <c r="G1633" i="12"/>
  <c r="G2726" i="12"/>
  <c r="G2469" i="12"/>
  <c r="G4452" i="12"/>
  <c r="G795" i="12"/>
  <c r="G4789" i="12"/>
  <c r="G531" i="12"/>
  <c r="G4056" i="12"/>
  <c r="G902" i="12"/>
  <c r="G4331" i="12"/>
  <c r="G3906" i="12"/>
  <c r="G1532" i="12"/>
  <c r="G4482" i="12"/>
  <c r="G152" i="12"/>
  <c r="G2745" i="12"/>
  <c r="G1687" i="12"/>
  <c r="G2765" i="12"/>
  <c r="G2423" i="12"/>
  <c r="G3314" i="12"/>
  <c r="G3096" i="12"/>
  <c r="G4191" i="12"/>
  <c r="G1821" i="12"/>
  <c r="G4468" i="12"/>
  <c r="G1171" i="12"/>
  <c r="G4663" i="12"/>
  <c r="G532" i="12"/>
  <c r="G1137" i="12"/>
  <c r="G903" i="12"/>
  <c r="G923" i="12"/>
  <c r="G3091" i="12"/>
  <c r="G1533" i="12"/>
  <c r="G4602" i="12"/>
  <c r="G153" i="12"/>
  <c r="G3992" i="12"/>
  <c r="G3356" i="12"/>
  <c r="G3953" i="12"/>
  <c r="G2424" i="12"/>
  <c r="G961" i="12"/>
  <c r="G2490" i="12"/>
  <c r="G1901" i="12"/>
  <c r="G1716" i="12"/>
  <c r="G963" i="12"/>
  <c r="G2181" i="12"/>
  <c r="G3390" i="12"/>
  <c r="G2086" i="12"/>
  <c r="G2530" i="12"/>
  <c r="G891" i="12"/>
  <c r="G4772" i="12"/>
  <c r="G1134" i="12"/>
  <c r="G4568" i="12"/>
  <c r="G4886" i="12"/>
  <c r="G1676" i="12"/>
  <c r="G129" i="12"/>
  <c r="G1597" i="12"/>
  <c r="G3578" i="12"/>
  <c r="G2480" i="12"/>
  <c r="G5039" i="12"/>
  <c r="G2749" i="12"/>
  <c r="G2549" i="12"/>
  <c r="G2487" i="12"/>
  <c r="G2065" i="12"/>
  <c r="G4382" i="12"/>
  <c r="G2621" i="12"/>
  <c r="G495" i="12"/>
  <c r="G1226" i="12"/>
  <c r="G4658" i="12"/>
  <c r="G4759" i="12"/>
  <c r="G4883" i="12"/>
  <c r="G1671" i="12"/>
  <c r="G929" i="12"/>
  <c r="G852" i="12"/>
  <c r="G1604" i="12"/>
  <c r="G3677" i="12"/>
  <c r="G4335" i="12"/>
  <c r="G2747" i="12"/>
  <c r="G3006" i="12"/>
  <c r="G2561" i="12"/>
  <c r="G4066" i="12"/>
  <c r="G4028" i="12"/>
  <c r="G206" i="12"/>
  <c r="G2409" i="12"/>
  <c r="G3203" i="12"/>
  <c r="Q4215" i="12"/>
  <c r="G1090" i="12"/>
  <c r="G1148" i="12"/>
  <c r="G2924" i="12"/>
  <c r="G3474" i="12"/>
  <c r="G4955" i="12"/>
  <c r="G900" i="12"/>
  <c r="G921" i="12"/>
  <c r="G1373" i="12"/>
  <c r="G1531" i="12"/>
  <c r="G4816" i="12"/>
  <c r="G946" i="12"/>
  <c r="G3991" i="12"/>
  <c r="G172" i="12"/>
  <c r="G2556" i="12"/>
  <c r="G374" i="12"/>
  <c r="G419" i="12"/>
  <c r="G201" i="12"/>
  <c r="G493" i="12"/>
  <c r="G3186" i="12"/>
  <c r="G1713" i="12"/>
  <c r="G4704" i="12"/>
  <c r="G5363" i="12"/>
  <c r="G2201" i="12"/>
  <c r="G4797" i="12"/>
  <c r="G941" i="12"/>
  <c r="G3176" i="12"/>
  <c r="G2167" i="12"/>
  <c r="G2070" i="12"/>
  <c r="G2004" i="12"/>
  <c r="G696" i="12"/>
  <c r="G3924" i="12"/>
  <c r="G268" i="12"/>
  <c r="G363" i="12"/>
  <c r="G4142" i="12"/>
  <c r="G3741" i="12"/>
  <c r="G1748" i="12"/>
  <c r="G4278" i="12"/>
  <c r="G4170" i="12"/>
  <c r="G4829" i="12"/>
  <c r="G4818" i="12"/>
  <c r="G57" i="12"/>
  <c r="G4721" i="12"/>
  <c r="G4982" i="12"/>
  <c r="G5003" i="12"/>
  <c r="G2923" i="12"/>
  <c r="G4628" i="12"/>
  <c r="G2123" i="12"/>
  <c r="G2165" i="12"/>
  <c r="G2670" i="12"/>
  <c r="G246" i="12"/>
  <c r="G2019" i="12"/>
  <c r="G4350" i="12"/>
  <c r="G1557" i="12"/>
  <c r="G4252" i="12"/>
  <c r="G365" i="12"/>
  <c r="G3735" i="12"/>
  <c r="G286" i="12"/>
  <c r="G3044" i="12"/>
  <c r="G4136" i="12"/>
  <c r="G5000" i="12"/>
  <c r="G2421" i="12"/>
  <c r="G1843" i="12"/>
  <c r="G5378" i="12"/>
  <c r="G4302" i="12"/>
  <c r="G4972" i="12"/>
  <c r="G2683" i="12"/>
  <c r="G1521" i="12"/>
  <c r="G4025" i="12"/>
  <c r="G3209" i="12"/>
  <c r="G3363" i="12"/>
  <c r="G2308" i="12"/>
  <c r="G3520" i="12"/>
  <c r="G3407" i="12"/>
  <c r="G3528" i="12"/>
  <c r="G269" i="12"/>
  <c r="G1618" i="12"/>
  <c r="G973" i="12"/>
  <c r="G1738" i="12"/>
  <c r="G4298" i="12"/>
  <c r="G1762" i="12"/>
  <c r="G858" i="12"/>
  <c r="G4933" i="12"/>
  <c r="G1436" i="12"/>
  <c r="G396" i="12"/>
  <c r="G4827" i="12"/>
  <c r="G3089" i="12"/>
  <c r="G2559" i="12"/>
  <c r="G1708" i="12"/>
  <c r="G2901" i="12"/>
  <c r="G2655" i="12"/>
  <c r="G2501" i="12"/>
  <c r="G2502" i="12"/>
  <c r="G3601" i="12"/>
  <c r="G477" i="12"/>
  <c r="G2948" i="12"/>
  <c r="G4531" i="12"/>
  <c r="G3495" i="12"/>
  <c r="G4994" i="12"/>
  <c r="G4181" i="12"/>
  <c r="G3269" i="12"/>
  <c r="G1386" i="12"/>
  <c r="G3426" i="12"/>
  <c r="G771" i="12"/>
  <c r="G4893" i="12"/>
  <c r="G5012" i="12"/>
  <c r="G4215" i="12"/>
  <c r="F4191" i="12"/>
  <c r="F847" i="12"/>
  <c r="F1367" i="12"/>
  <c r="F2912" i="12"/>
  <c r="F3663" i="12"/>
  <c r="G3144" i="12"/>
  <c r="G931" i="12"/>
  <c r="G2291" i="12"/>
  <c r="G1900" i="12"/>
  <c r="G227" i="12"/>
  <c r="G2072" i="12"/>
  <c r="G1930" i="12"/>
  <c r="G3405" i="12"/>
  <c r="G3526" i="12"/>
  <c r="G435" i="12"/>
  <c r="G1231" i="12"/>
  <c r="G1011" i="12"/>
  <c r="G1735" i="12"/>
  <c r="G4257" i="12"/>
  <c r="G4274" i="12"/>
  <c r="G2359" i="12"/>
  <c r="G3487" i="12"/>
  <c r="G4044" i="12"/>
  <c r="G1205" i="12"/>
  <c r="G1206" i="12"/>
  <c r="G1132" i="12"/>
  <c r="G4013" i="12"/>
  <c r="G2117" i="12"/>
  <c r="G1455" i="12"/>
  <c r="G3694" i="12"/>
  <c r="G3996" i="12"/>
  <c r="G1547" i="12"/>
  <c r="G2029" i="12"/>
  <c r="G2030" i="12"/>
  <c r="G4990" i="12"/>
  <c r="G519" i="12"/>
  <c r="G4367" i="12"/>
  <c r="G278" i="12"/>
  <c r="G978" i="12"/>
  <c r="G2412" i="12"/>
  <c r="G4999" i="12"/>
  <c r="G507" i="12"/>
  <c r="G3106" i="12"/>
  <c r="G473" i="12"/>
  <c r="G4913" i="12"/>
  <c r="G4932" i="12"/>
  <c r="G4406" i="12"/>
  <c r="G1599" i="12"/>
  <c r="G2659" i="12"/>
  <c r="G3222" i="12"/>
  <c r="G2880" i="12"/>
  <c r="G2656" i="12"/>
  <c r="G4341" i="12"/>
  <c r="G3532" i="12"/>
  <c r="G3854" i="12"/>
  <c r="G3707" i="12"/>
  <c r="G3728" i="12"/>
  <c r="G3786" i="12"/>
  <c r="G1414" i="12"/>
  <c r="G2403" i="12"/>
  <c r="G2365" i="12"/>
  <c r="G1357" i="12"/>
  <c r="G831" i="12"/>
  <c r="G4189" i="12"/>
  <c r="G701" i="12"/>
  <c r="G2828" i="12"/>
  <c r="G560" i="12"/>
  <c r="F3897" i="12"/>
  <c r="F850" i="12"/>
  <c r="F23" i="12"/>
  <c r="F31" i="12"/>
  <c r="F1098" i="12"/>
  <c r="G1106" i="12"/>
  <c r="G3439" i="12"/>
  <c r="G197" i="12"/>
  <c r="G1394" i="12"/>
  <c r="G4629" i="12"/>
  <c r="F3012" i="12"/>
  <c r="F5027" i="12"/>
  <c r="F2048" i="12"/>
  <c r="G2024" i="12"/>
  <c r="G3630" i="12"/>
  <c r="F4554" i="12"/>
  <c r="F1364" i="12"/>
  <c r="F29" i="12"/>
  <c r="G2146" i="12"/>
  <c r="G4005" i="12"/>
  <c r="G4391" i="12"/>
  <c r="F4190" i="12"/>
  <c r="G2618" i="12"/>
  <c r="G1318" i="12"/>
  <c r="G3990" i="12"/>
  <c r="G1563" i="12"/>
  <c r="G2457" i="12"/>
  <c r="G1826" i="12"/>
  <c r="G4958" i="12"/>
  <c r="G1145" i="12"/>
  <c r="G3836" i="12"/>
  <c r="G30" i="12"/>
  <c r="G1211" i="12"/>
  <c r="G4657" i="12"/>
  <c r="G566" i="12"/>
  <c r="G4892" i="12"/>
  <c r="G1285" i="12"/>
  <c r="G1147" i="12"/>
  <c r="G1977" i="12"/>
  <c r="G4601" i="12"/>
  <c r="G1189" i="12"/>
  <c r="G164" i="12"/>
  <c r="G2481" i="12"/>
  <c r="G3945" i="12"/>
  <c r="G4097" i="12"/>
  <c r="G5360" i="12"/>
  <c r="G2118" i="12"/>
  <c r="G2795" i="12"/>
  <c r="G2156" i="12"/>
  <c r="G2630" i="12"/>
  <c r="G3022" i="12"/>
  <c r="G1404" i="12"/>
  <c r="G4770" i="12"/>
  <c r="G4798" i="12"/>
  <c r="G536" i="12"/>
  <c r="G770" i="12"/>
  <c r="G5066" i="12"/>
  <c r="G927" i="12"/>
  <c r="G3894" i="12"/>
  <c r="G1383" i="12"/>
  <c r="G4876" i="12"/>
  <c r="G156" i="12"/>
  <c r="G3975" i="12"/>
  <c r="G959" i="12"/>
  <c r="G3955" i="12"/>
  <c r="G4065" i="12"/>
  <c r="G2069" i="12"/>
  <c r="G204" i="12"/>
  <c r="G2145" i="12"/>
  <c r="G4747" i="12"/>
  <c r="G105" i="12"/>
  <c r="G1004" i="12"/>
  <c r="G813" i="12"/>
  <c r="G4470" i="12"/>
  <c r="G537" i="12"/>
  <c r="G4390" i="12"/>
  <c r="G906" i="12"/>
  <c r="G123" i="12"/>
  <c r="G1178" i="12"/>
  <c r="G3971" i="12"/>
  <c r="G3593" i="12"/>
  <c r="G157" i="12"/>
  <c r="G3936" i="12"/>
  <c r="G3071" i="12"/>
  <c r="G2560" i="12"/>
  <c r="G5068" i="12"/>
  <c r="G4027" i="12"/>
  <c r="G2130" i="12"/>
  <c r="G3380" i="12"/>
  <c r="G2857" i="12"/>
  <c r="G1503" i="12"/>
  <c r="G4918" i="12"/>
  <c r="G3145" i="12"/>
  <c r="G3423" i="12"/>
  <c r="G538" i="12"/>
  <c r="G3577" i="12"/>
  <c r="G907" i="12"/>
  <c r="G124" i="12"/>
  <c r="G3892" i="12"/>
  <c r="G4887" i="12"/>
  <c r="G3676" i="12"/>
  <c r="G953" i="12"/>
  <c r="G2540" i="12"/>
  <c r="G960" i="12"/>
  <c r="G2768" i="12"/>
  <c r="G1327" i="12"/>
  <c r="G2794" i="12"/>
  <c r="G4101" i="12"/>
  <c r="G3198" i="12"/>
  <c r="G2715" i="12"/>
  <c r="G4400" i="12"/>
  <c r="G2309" i="12"/>
  <c r="G2868" i="12"/>
  <c r="G528" i="12"/>
  <c r="G1150" i="12"/>
  <c r="G4843" i="12"/>
  <c r="G4774" i="12"/>
  <c r="G690" i="12"/>
  <c r="G2934" i="12"/>
  <c r="G893" i="12"/>
  <c r="G3147" i="12"/>
  <c r="G136" i="12"/>
  <c r="G1526" i="12"/>
  <c r="G4599" i="12"/>
  <c r="G3887" i="12"/>
  <c r="G2414" i="12"/>
  <c r="G3941" i="12"/>
  <c r="G174" i="12"/>
  <c r="G4952" i="12"/>
  <c r="G2295" i="12"/>
  <c r="G2906" i="12"/>
  <c r="G2776" i="12"/>
  <c r="G987" i="12"/>
  <c r="G1246" i="12"/>
  <c r="G814" i="12"/>
  <c r="G4526" i="12"/>
  <c r="G4888" i="12"/>
  <c r="G120" i="12"/>
  <c r="G130" i="12"/>
  <c r="G3092" i="12"/>
  <c r="G4037" i="12"/>
  <c r="G1682" i="12"/>
  <c r="G5040" i="12"/>
  <c r="G1546" i="12"/>
  <c r="G1193" i="12"/>
  <c r="G2488" i="12"/>
  <c r="G1978" i="12"/>
  <c r="G2112" i="12"/>
  <c r="G208" i="12"/>
  <c r="G4106" i="12"/>
  <c r="G2899" i="12"/>
  <c r="G2968" i="12"/>
  <c r="G84" i="12"/>
  <c r="G4515" i="12"/>
  <c r="G4741" i="12"/>
  <c r="G4476" i="12"/>
  <c r="G4594" i="12"/>
  <c r="G4971" i="12"/>
  <c r="G905" i="12"/>
  <c r="G1998" i="12"/>
  <c r="G4033" i="12"/>
  <c r="G1186" i="12"/>
  <c r="G935" i="12"/>
  <c r="G951" i="12"/>
  <c r="G2539" i="12"/>
  <c r="G956" i="12"/>
  <c r="G3954" i="12"/>
  <c r="G5394" i="12"/>
  <c r="G203" i="12"/>
  <c r="G2144" i="12"/>
  <c r="G3197" i="12"/>
  <c r="G1981" i="12"/>
  <c r="G966" i="12"/>
  <c r="G2788" i="12"/>
  <c r="G2863" i="12"/>
  <c r="G3121" i="12"/>
  <c r="G5048" i="12"/>
  <c r="G1704" i="12"/>
  <c r="G2175" i="12"/>
  <c r="G2342" i="12"/>
  <c r="G1199" i="12"/>
  <c r="G2025" i="12"/>
  <c r="G4807" i="12"/>
  <c r="G1729" i="12"/>
  <c r="G4199" i="12"/>
  <c r="G2949" i="12"/>
  <c r="G4372" i="12"/>
  <c r="G439" i="12"/>
  <c r="G4169" i="12"/>
  <c r="G1431" i="12"/>
  <c r="G4712" i="12"/>
  <c r="G486" i="12"/>
  <c r="G1175" i="12"/>
  <c r="G408" i="12"/>
  <c r="G762" i="12"/>
  <c r="G4683" i="12"/>
  <c r="G1544" i="12"/>
  <c r="G2168" i="12"/>
  <c r="G3510" i="12"/>
  <c r="G1196" i="12"/>
  <c r="G697" i="12"/>
  <c r="G1722" i="12"/>
  <c r="G2031" i="12"/>
  <c r="G1408" i="12"/>
  <c r="G2889" i="12"/>
  <c r="G2039" i="12"/>
  <c r="G3398" i="12"/>
  <c r="G1761" i="12"/>
  <c r="G2891" i="12"/>
  <c r="G1279" i="12"/>
  <c r="G4912" i="12"/>
  <c r="G917" i="12"/>
  <c r="G861" i="12"/>
  <c r="G3868" i="12"/>
  <c r="G413" i="12"/>
  <c r="G2391" i="12"/>
  <c r="G3969" i="12"/>
  <c r="G190" i="12"/>
  <c r="G3234" i="12"/>
  <c r="G962" i="12"/>
  <c r="G234" i="12"/>
  <c r="G1154" i="12"/>
  <c r="G4345" i="12"/>
  <c r="G3535" i="12"/>
  <c r="G4244" i="12"/>
  <c r="G4530" i="12"/>
  <c r="G974" i="12"/>
  <c r="G3606" i="12"/>
  <c r="G2939" i="12"/>
  <c r="G3847" i="12"/>
  <c r="G2366" i="12"/>
  <c r="G504" i="12"/>
  <c r="G3839" i="12"/>
  <c r="G4884" i="12"/>
  <c r="G862" i="12"/>
  <c r="G4973" i="12"/>
  <c r="G4777" i="12"/>
  <c r="G925" i="12"/>
  <c r="G3476" i="12"/>
  <c r="G1899" i="12"/>
  <c r="G225" i="12"/>
  <c r="G2306" i="12"/>
  <c r="G3391" i="12"/>
  <c r="G1310" i="12"/>
  <c r="G1555" i="12"/>
  <c r="G1333" i="12"/>
  <c r="G4004" i="12"/>
  <c r="G4362" i="12"/>
  <c r="G1734" i="12"/>
  <c r="G2356" i="12"/>
  <c r="G819" i="12"/>
  <c r="G4093" i="12"/>
  <c r="G3477" i="12"/>
  <c r="G4040" i="12"/>
  <c r="G802" i="12"/>
  <c r="G803" i="12"/>
  <c r="G2792" i="12"/>
  <c r="G1013" i="12"/>
  <c r="F4558" i="12"/>
  <c r="F4000" i="12"/>
  <c r="F5021" i="12"/>
  <c r="F3540" i="12"/>
  <c r="F4877" i="12"/>
  <c r="G2836" i="12"/>
  <c r="G1523" i="12"/>
  <c r="G4026" i="12"/>
  <c r="G2162" i="12"/>
  <c r="G4708" i="12"/>
  <c r="G2310" i="12"/>
  <c r="G694" i="12"/>
  <c r="G4339" i="12"/>
  <c r="G3530" i="12"/>
  <c r="G444" i="12"/>
  <c r="G4529" i="12"/>
  <c r="G4364" i="12"/>
  <c r="G1560" i="12"/>
  <c r="G1345" i="12"/>
  <c r="G4084" i="12"/>
  <c r="G4137" i="12"/>
  <c r="G2508" i="12"/>
  <c r="G3461" i="12"/>
  <c r="G398" i="12"/>
  <c r="G3598" i="12"/>
  <c r="G4606" i="12"/>
  <c r="G3678" i="12"/>
  <c r="G554" i="12"/>
  <c r="G2166" i="12"/>
  <c r="G4399" i="12"/>
  <c r="G2195" i="12"/>
  <c r="G2023" i="12"/>
  <c r="G1549" i="12"/>
  <c r="G3615" i="12"/>
  <c r="G4140" i="12"/>
  <c r="G3713" i="12"/>
  <c r="G4370" i="12"/>
  <c r="G1747" i="12"/>
  <c r="G2280" i="12"/>
  <c r="G2289" i="12"/>
  <c r="G482" i="12"/>
  <c r="G2422" i="12"/>
  <c r="G1122" i="12"/>
  <c r="G4939" i="12"/>
  <c r="G412" i="12"/>
  <c r="G1773" i="12"/>
  <c r="G4868" i="12"/>
  <c r="G4492" i="12"/>
  <c r="G194" i="12"/>
  <c r="G1922" i="12"/>
  <c r="G964" i="12"/>
  <c r="G240" i="12"/>
  <c r="G1330" i="12"/>
  <c r="G4348" i="12"/>
  <c r="G2506" i="12"/>
  <c r="G4002" i="12"/>
  <c r="G3711" i="12"/>
  <c r="G3734" i="12"/>
  <c r="G279" i="12"/>
  <c r="G1299" i="12"/>
  <c r="G4107" i="12"/>
  <c r="G2367" i="12"/>
  <c r="G983" i="12"/>
  <c r="G2818" i="12"/>
  <c r="G4983" i="12"/>
  <c r="G3654" i="12"/>
  <c r="G4981" i="12"/>
  <c r="F2387" i="12"/>
  <c r="F2972" i="12"/>
  <c r="F5029" i="12"/>
  <c r="F424" i="12"/>
  <c r="F2881" i="12"/>
  <c r="G4805" i="12"/>
  <c r="G1188" i="12"/>
  <c r="G5369" i="12"/>
  <c r="G4166" i="12"/>
  <c r="G782" i="12"/>
  <c r="F2729" i="12"/>
  <c r="F778" i="12"/>
  <c r="F703" i="12"/>
  <c r="F1968" i="12"/>
  <c r="G414" i="12"/>
  <c r="G1042" i="12"/>
  <c r="F2660" i="12"/>
  <c r="F13" i="12"/>
  <c r="F433" i="12"/>
  <c r="G2176" i="12"/>
  <c r="G3759" i="12"/>
  <c r="G1628" i="12"/>
  <c r="F4550" i="12"/>
  <c r="F4748" i="12"/>
  <c r="F2086" i="12"/>
  <c r="F3480" i="12"/>
  <c r="G263" i="12"/>
  <c r="G2052" i="12"/>
  <c r="F4777" i="12"/>
  <c r="F14" i="12"/>
  <c r="G1609" i="12"/>
  <c r="G1243" i="12"/>
  <c r="Q3697" i="12"/>
  <c r="G3898" i="12"/>
  <c r="G792" i="12"/>
  <c r="G2471" i="12"/>
  <c r="G2531" i="12"/>
  <c r="G564" i="12"/>
  <c r="G3498" i="12"/>
  <c r="G2458" i="12"/>
  <c r="G4409" i="12"/>
  <c r="G4767" i="12"/>
  <c r="G3458" i="12"/>
  <c r="G4500" i="12"/>
  <c r="G4903" i="12"/>
  <c r="G912" i="12"/>
  <c r="G1519" i="12"/>
  <c r="G3908" i="12"/>
  <c r="G4607" i="12"/>
  <c r="G942" i="12"/>
  <c r="G5049" i="12"/>
  <c r="G1685" i="12"/>
  <c r="G2485" i="12"/>
  <c r="G4100" i="12"/>
  <c r="G2811" i="12"/>
  <c r="G2121" i="12"/>
  <c r="G2139" i="12"/>
  <c r="G2157" i="12"/>
  <c r="G5371" i="12"/>
  <c r="G5027" i="12"/>
  <c r="G627" i="12"/>
  <c r="G4313" i="12"/>
  <c r="G4513" i="12"/>
  <c r="G4673" i="12"/>
  <c r="G2783" i="12"/>
  <c r="G1121" i="12"/>
  <c r="G1674" i="12"/>
  <c r="G126" i="12"/>
  <c r="G1524" i="12"/>
  <c r="G4600" i="12"/>
  <c r="G2000" i="12"/>
  <c r="G5036" i="12"/>
  <c r="G2748" i="12"/>
  <c r="G4849" i="12"/>
  <c r="G2562" i="12"/>
  <c r="G2667" i="12"/>
  <c r="G184" i="12"/>
  <c r="G2132" i="12"/>
  <c r="G2590" i="12"/>
  <c r="G5032" i="12"/>
  <c r="G806" i="12"/>
  <c r="G483" i="12"/>
  <c r="G4719" i="12"/>
  <c r="G3435" i="12"/>
  <c r="G3961" i="12"/>
  <c r="G4411" i="12"/>
  <c r="G1675" i="12"/>
  <c r="G127" i="12"/>
  <c r="G1374" i="12"/>
  <c r="G4478" i="12"/>
  <c r="G5035" i="12"/>
  <c r="G5037" i="12"/>
  <c r="G3938" i="12"/>
  <c r="G173" i="12"/>
  <c r="G1695" i="12"/>
  <c r="G2064" i="12"/>
  <c r="G2110" i="12"/>
  <c r="G2133" i="12"/>
  <c r="G4102" i="12"/>
  <c r="G2453" i="12"/>
  <c r="G1170" i="12"/>
  <c r="G1261" i="12"/>
  <c r="G4771" i="12"/>
  <c r="G4054" i="12"/>
  <c r="G3918" i="12"/>
  <c r="G1266" i="12"/>
  <c r="G119" i="12"/>
  <c r="G128" i="12"/>
  <c r="G1179" i="12"/>
  <c r="G4038" i="12"/>
  <c r="G2479" i="12"/>
  <c r="G5038" i="12"/>
  <c r="G2542" i="12"/>
  <c r="G2483" i="12"/>
  <c r="G2770" i="12"/>
  <c r="G2293" i="12"/>
  <c r="G185" i="12"/>
  <c r="G1700" i="12"/>
  <c r="G2148" i="12"/>
  <c r="G3215" i="12"/>
  <c r="G2771" i="12"/>
  <c r="G3499" i="12"/>
  <c r="G361" i="12"/>
  <c r="G2203" i="12"/>
  <c r="G2973" i="12"/>
  <c r="G807" i="12"/>
  <c r="G3589" i="12"/>
  <c r="G4791" i="12"/>
  <c r="G4802" i="12"/>
  <c r="G796" i="12"/>
  <c r="G3483" i="12"/>
  <c r="G1268" i="12"/>
  <c r="G142" i="12"/>
  <c r="G1377" i="12"/>
  <c r="G4590" i="12"/>
  <c r="G1540" i="12"/>
  <c r="G162" i="12"/>
  <c r="G2754" i="12"/>
  <c r="G4851" i="12"/>
  <c r="G4095" i="12"/>
  <c r="G181" i="12"/>
  <c r="G1968" i="12"/>
  <c r="G4962" i="12"/>
  <c r="G4844" i="12"/>
  <c r="G4775" i="12"/>
  <c r="G4645" i="12"/>
  <c r="G894" i="12"/>
  <c r="G3148" i="12"/>
  <c r="G137" i="12"/>
  <c r="G1375" i="12"/>
  <c r="G4625" i="12"/>
  <c r="G3891" i="12"/>
  <c r="G159" i="12"/>
  <c r="G2545" i="12"/>
  <c r="G2400" i="12"/>
  <c r="G1783" i="12"/>
  <c r="G2107" i="12"/>
  <c r="G2693" i="12"/>
  <c r="G1701" i="12"/>
  <c r="G2866" i="12"/>
  <c r="G2164" i="12"/>
  <c r="G4386" i="12"/>
  <c r="G2478" i="12"/>
  <c r="G888" i="12"/>
  <c r="G3470" i="12"/>
  <c r="G4129" i="12"/>
  <c r="G1325" i="12"/>
  <c r="G3962" i="12"/>
  <c r="G1672" i="12"/>
  <c r="G930" i="12"/>
  <c r="G3895" i="12"/>
  <c r="G4935" i="12"/>
  <c r="G4333" i="12"/>
  <c r="G2001" i="12"/>
  <c r="G3976" i="12"/>
  <c r="G2062" i="12"/>
  <c r="G2769" i="12"/>
  <c r="G4067" i="12"/>
  <c r="G182" i="12"/>
  <c r="G2131" i="12"/>
  <c r="G4105" i="12"/>
  <c r="G3204" i="12"/>
  <c r="G2700" i="12"/>
  <c r="G4402" i="12"/>
  <c r="G2311" i="12"/>
  <c r="G2643" i="12"/>
  <c r="G4720" i="12"/>
  <c r="G4846" i="12"/>
  <c r="G3381" i="12"/>
  <c r="G2496" i="12"/>
  <c r="G5069" i="12"/>
  <c r="G2640" i="12"/>
  <c r="G430" i="12"/>
  <c r="G421" i="12"/>
  <c r="G476" i="12"/>
  <c r="G2349" i="12"/>
  <c r="G1232" i="12"/>
  <c r="G722" i="12"/>
  <c r="G4118" i="12"/>
  <c r="G3629" i="12"/>
  <c r="G3861" i="12"/>
  <c r="G2804" i="12"/>
  <c r="G2568" i="12"/>
  <c r="G4820" i="12"/>
  <c r="G1635" i="12"/>
  <c r="G489" i="12"/>
  <c r="G4664" i="12"/>
  <c r="G5056" i="12"/>
  <c r="G1627" i="12"/>
  <c r="G709" i="12"/>
  <c r="G3513" i="12"/>
  <c r="G1200" i="12"/>
  <c r="G1548" i="12"/>
  <c r="G1551" i="12"/>
  <c r="G1730" i="12"/>
  <c r="G390" i="12"/>
  <c r="G971" i="12"/>
  <c r="G3753" i="12"/>
  <c r="G1937" i="12"/>
  <c r="G4073" i="12"/>
  <c r="G2941" i="12"/>
  <c r="G1280" i="12"/>
  <c r="G3326" i="12"/>
  <c r="G1139" i="12"/>
  <c r="G3914" i="12"/>
  <c r="G3413" i="12"/>
  <c r="G4469" i="12"/>
  <c r="G1308" i="12"/>
  <c r="G2124" i="12"/>
  <c r="G5339" i="12"/>
  <c r="G2671" i="12"/>
  <c r="G2595" i="12"/>
  <c r="G2020" i="12"/>
  <c r="G3697" i="12"/>
  <c r="G1558" i="12"/>
  <c r="G4355" i="12"/>
  <c r="G5062" i="12"/>
  <c r="G2038" i="12"/>
  <c r="G1746" i="12"/>
  <c r="G2897" i="12"/>
  <c r="G4187" i="12"/>
  <c r="G2368" i="12"/>
  <c r="G3321" i="12"/>
  <c r="G402" i="12"/>
  <c r="G4980" i="12"/>
  <c r="G1016" i="12"/>
  <c r="G3315" i="12"/>
  <c r="G2472" i="12"/>
  <c r="G3884" i="12"/>
  <c r="G2565" i="12"/>
  <c r="G212" i="12"/>
  <c r="G1097" i="12"/>
  <c r="G2812" i="12"/>
  <c r="G800" i="12"/>
  <c r="G4701" i="12"/>
  <c r="G3529" i="12"/>
  <c r="G968" i="12"/>
  <c r="G4186" i="12"/>
  <c r="G3492" i="12"/>
  <c r="G1739" i="12"/>
  <c r="G4010" i="12"/>
  <c r="G1289" i="12"/>
  <c r="G4175" i="12"/>
  <c r="G2507" i="12"/>
  <c r="G3138" i="12"/>
  <c r="G1236" i="12"/>
  <c r="G4837" i="12"/>
  <c r="G2809" i="12"/>
  <c r="F4833" i="12"/>
  <c r="F4505" i="12"/>
  <c r="F20" i="12"/>
  <c r="F3544" i="12"/>
  <c r="F1775" i="12"/>
  <c r="G1116" i="12"/>
  <c r="G4936" i="12"/>
  <c r="G1698" i="12"/>
  <c r="G3387" i="12"/>
  <c r="G2096" i="12"/>
  <c r="G2183" i="12"/>
  <c r="G801" i="12"/>
  <c r="G4347" i="12"/>
  <c r="G3537" i="12"/>
  <c r="G3034" i="12"/>
  <c r="G3710" i="12"/>
  <c r="G976" i="12"/>
  <c r="G3042" i="12"/>
  <c r="G4127" i="12"/>
  <c r="G4157" i="12"/>
  <c r="G4021" i="12"/>
  <c r="G503" i="12"/>
  <c r="G4938" i="12"/>
  <c r="G526" i="12"/>
  <c r="G4869" i="12"/>
  <c r="G670" i="12"/>
  <c r="G5042" i="12"/>
  <c r="G1465" i="12"/>
  <c r="G2495" i="12"/>
  <c r="G1441" i="12"/>
  <c r="G2007" i="12"/>
  <c r="G3603" i="12"/>
  <c r="G3928" i="12"/>
  <c r="G4809" i="12"/>
  <c r="G4125" i="12"/>
  <c r="G1410" i="12"/>
  <c r="G715" i="12"/>
  <c r="G4168" i="12"/>
  <c r="G4258" i="12"/>
  <c r="G4284" i="12"/>
  <c r="G1140" i="12"/>
  <c r="G4895" i="12"/>
  <c r="G4944" i="12"/>
  <c r="G2830" i="12"/>
  <c r="G4985" i="12"/>
  <c r="G4776" i="12"/>
  <c r="G1536" i="12"/>
  <c r="G2129" i="12"/>
  <c r="G3249" i="12"/>
  <c r="G5362" i="12"/>
  <c r="G252" i="12"/>
  <c r="G5059" i="12"/>
  <c r="G3923" i="12"/>
  <c r="G266" i="12"/>
  <c r="G1334" i="12"/>
  <c r="G2035" i="12"/>
  <c r="G274" i="12"/>
  <c r="G3397" i="12"/>
  <c r="G3267" i="12"/>
  <c r="G2956" i="12"/>
  <c r="G4711" i="12"/>
  <c r="G4725" i="12"/>
  <c r="G484" i="12"/>
  <c r="G3060" i="12"/>
  <c r="G470" i="12"/>
  <c r="G1099" i="12"/>
  <c r="F3898" i="12"/>
  <c r="F2857" i="12"/>
  <c r="F2105" i="12"/>
  <c r="F34" i="12"/>
  <c r="F3067" i="12"/>
  <c r="G755" i="12"/>
  <c r="G2419" i="12"/>
  <c r="G3255" i="12"/>
  <c r="G4371" i="12"/>
  <c r="G4303" i="12"/>
  <c r="F3644" i="12"/>
  <c r="F4747" i="12"/>
  <c r="F2084" i="12"/>
  <c r="F3324" i="12"/>
  <c r="G4811" i="12"/>
  <c r="G3059" i="12"/>
  <c r="F3058" i="12"/>
  <c r="F19" i="12"/>
  <c r="F35" i="12"/>
  <c r="G3027" i="12"/>
  <c r="G449" i="12"/>
  <c r="G508" i="12"/>
  <c r="F3843" i="12"/>
  <c r="G1068" i="12"/>
  <c r="G1002" i="12"/>
  <c r="Q4355" i="12"/>
  <c r="G1459" i="12"/>
  <c r="G1868" i="12"/>
  <c r="G109" i="12"/>
  <c r="G1144" i="12"/>
  <c r="G4426" i="12"/>
  <c r="G4514" i="12"/>
  <c r="G1060" i="12"/>
  <c r="G4458" i="12"/>
  <c r="G4644" i="12"/>
  <c r="G4700" i="12"/>
  <c r="G4716" i="12"/>
  <c r="G4926" i="12"/>
  <c r="G918" i="12"/>
  <c r="G3889" i="12"/>
  <c r="G855" i="12"/>
  <c r="G4481" i="12"/>
  <c r="G1545" i="12"/>
  <c r="G481" i="12"/>
  <c r="G3355" i="12"/>
  <c r="G2554" i="12"/>
  <c r="G372" i="12"/>
  <c r="G2652" i="12"/>
  <c r="G3169" i="12"/>
  <c r="G211" i="12"/>
  <c r="G2999" i="12"/>
  <c r="G3254" i="12"/>
  <c r="G2861" i="12"/>
  <c r="G1240" i="12"/>
  <c r="G4052" i="12"/>
  <c r="G993" i="12"/>
  <c r="G4800" i="12"/>
  <c r="G4397" i="12"/>
  <c r="G1679" i="12"/>
  <c r="G134" i="12"/>
  <c r="G1598" i="12"/>
  <c r="G4592" i="12"/>
  <c r="G4914" i="12"/>
  <c r="G5044" i="12"/>
  <c r="G3940" i="12"/>
  <c r="G2095" i="12"/>
  <c r="G2563" i="12"/>
  <c r="G2335" i="12"/>
  <c r="G2114" i="12"/>
  <c r="G5009" i="12"/>
  <c r="G2591" i="12"/>
  <c r="G3549" i="12"/>
  <c r="G4967" i="12"/>
  <c r="G4821" i="12"/>
  <c r="G3639" i="12"/>
  <c r="G1214" i="12"/>
  <c r="G4738" i="12"/>
  <c r="G4894" i="12"/>
  <c r="G122" i="12"/>
  <c r="G135" i="12"/>
  <c r="G1046" i="12"/>
  <c r="G4595" i="12"/>
  <c r="G3980" i="12"/>
  <c r="G5045" i="12"/>
  <c r="G2544" i="12"/>
  <c r="G2757" i="12"/>
  <c r="G512" i="12"/>
  <c r="G2106" i="12"/>
  <c r="G192" i="12"/>
  <c r="G209" i="12"/>
  <c r="G1467" i="12"/>
  <c r="G387" i="12"/>
  <c r="G1249" i="12"/>
  <c r="G4823" i="12"/>
  <c r="G4648" i="12"/>
  <c r="G1227" i="12"/>
  <c r="G2925" i="12"/>
  <c r="G4320" i="12"/>
  <c r="G1680" i="12"/>
  <c r="G1515" i="12"/>
  <c r="G3093" i="12"/>
  <c r="G4597" i="12"/>
  <c r="G485" i="12"/>
  <c r="G158" i="12"/>
  <c r="G2751" i="12"/>
  <c r="G1894" i="12"/>
  <c r="G4633" i="12"/>
  <c r="G2115" i="12"/>
  <c r="G2135" i="12"/>
  <c r="G3015" i="12"/>
  <c r="G3682" i="12"/>
  <c r="G2689" i="12"/>
  <c r="G2178" i="12"/>
  <c r="G2188" i="12"/>
  <c r="Q3925" i="12"/>
  <c r="G1869" i="12"/>
  <c r="G4561" i="12"/>
  <c r="G3960" i="12"/>
  <c r="G1323" i="12"/>
  <c r="G4804" i="12"/>
  <c r="G3471" i="12"/>
  <c r="G3590" i="12"/>
  <c r="G1997" i="12"/>
  <c r="G3437" i="12"/>
  <c r="G3907" i="12"/>
  <c r="G4616" i="12"/>
  <c r="G144" i="12"/>
  <c r="G168" i="12"/>
  <c r="G1891" i="12"/>
  <c r="G2551" i="12"/>
  <c r="G1787" i="12"/>
  <c r="G5361" i="12"/>
  <c r="G873" i="12"/>
  <c r="G883" i="12"/>
  <c r="G4757" i="12"/>
  <c r="G3905" i="12"/>
  <c r="G4534" i="12"/>
  <c r="G1172" i="12"/>
  <c r="G1173" i="12"/>
  <c r="G1269" i="12"/>
  <c r="G4845" i="12"/>
  <c r="G1378" i="12"/>
  <c r="G4580" i="12"/>
  <c r="G1541" i="12"/>
  <c r="G2418" i="12"/>
  <c r="G3944" i="12"/>
  <c r="G1384" i="12"/>
  <c r="G4072" i="12"/>
  <c r="G2298" i="12"/>
  <c r="G3151" i="12"/>
  <c r="G5010" i="12"/>
  <c r="G2430" i="12"/>
  <c r="G1921" i="12"/>
  <c r="G2913" i="12"/>
  <c r="G3560" i="12"/>
  <c r="G1117" i="12"/>
  <c r="G4539" i="12"/>
  <c r="G633" i="12"/>
  <c r="G1119" i="12"/>
  <c r="G4889" i="12"/>
  <c r="G1677" i="12"/>
  <c r="G131" i="12"/>
  <c r="G1525" i="12"/>
  <c r="G932" i="12"/>
  <c r="G1309" i="12"/>
  <c r="G5041" i="12"/>
  <c r="G3939" i="12"/>
  <c r="G2666" i="12"/>
  <c r="G2773" i="12"/>
  <c r="G1979" i="12"/>
  <c r="G2113" i="12"/>
  <c r="G2134" i="12"/>
  <c r="G3382" i="12"/>
  <c r="G3221" i="12"/>
  <c r="G2688" i="12"/>
  <c r="G1440" i="12"/>
  <c r="G235" i="12"/>
  <c r="G2208" i="12"/>
  <c r="G1041" i="12"/>
  <c r="G2484" i="12"/>
  <c r="G2392" i="12"/>
  <c r="G2690" i="12"/>
  <c r="G2799" i="12"/>
  <c r="G2871" i="12"/>
  <c r="G2028" i="12"/>
  <c r="G3599" i="12"/>
  <c r="G2287" i="12"/>
  <c r="G364" i="12"/>
  <c r="G3714" i="12"/>
  <c r="G3767" i="12"/>
  <c r="G3043" i="12"/>
  <c r="G4119" i="12"/>
  <c r="G4996" i="12"/>
  <c r="G1990" i="12"/>
  <c r="G738" i="12"/>
  <c r="G3913" i="12"/>
  <c r="G4637" i="12"/>
  <c r="G4978" i="12"/>
  <c r="G4984" i="12"/>
  <c r="G3618" i="12"/>
  <c r="G1686" i="12"/>
  <c r="G2410" i="12"/>
  <c r="G3693" i="12"/>
  <c r="G3518" i="12"/>
  <c r="G3388" i="12"/>
  <c r="G428" i="12"/>
  <c r="G1723" i="12"/>
  <c r="G3698" i="12"/>
  <c r="G4131" i="12"/>
  <c r="G4079" i="12"/>
  <c r="G3764" i="12"/>
  <c r="G4207" i="12"/>
  <c r="G1430" i="12"/>
  <c r="G4182" i="12"/>
  <c r="G1989" i="12"/>
  <c r="G2673" i="12"/>
  <c r="G3675" i="12"/>
  <c r="G4830" i="12"/>
  <c r="G1790" i="12"/>
  <c r="G4934" i="12"/>
  <c r="G2933" i="12"/>
  <c r="G947" i="12"/>
  <c r="G705" i="12"/>
  <c r="G1712" i="12"/>
  <c r="G4029" i="12"/>
  <c r="G1197" i="12"/>
  <c r="G3610" i="12"/>
  <c r="G3925" i="12"/>
  <c r="G2032" i="12"/>
  <c r="G1422" i="12"/>
  <c r="G1337" i="12"/>
  <c r="G3746" i="12"/>
  <c r="G289" i="12"/>
  <c r="G1288" i="12"/>
  <c r="G1347" i="12"/>
  <c r="G3841" i="12"/>
  <c r="G4899" i="12"/>
  <c r="G4012" i="12"/>
  <c r="G997" i="12"/>
  <c r="G2893" i="12"/>
  <c r="G471" i="12"/>
  <c r="G4512" i="12"/>
  <c r="G1382" i="12"/>
  <c r="G3312" i="12"/>
  <c r="G5011" i="12"/>
  <c r="G3999" i="12"/>
  <c r="G2182" i="12"/>
  <c r="G3522" i="12"/>
  <c r="G4346" i="12"/>
  <c r="G3536" i="12"/>
  <c r="G3440" i="12"/>
  <c r="G4545" i="12"/>
  <c r="G975" i="12"/>
  <c r="G3041" i="12"/>
  <c r="G2954" i="12"/>
  <c r="G4023" i="12"/>
  <c r="G1399" i="12"/>
  <c r="G4756" i="12"/>
  <c r="G4904" i="12"/>
  <c r="G4219" i="12"/>
  <c r="G989" i="12"/>
  <c r="G405" i="12"/>
  <c r="F2967" i="12"/>
  <c r="F2971" i="12"/>
  <c r="F5026" i="12"/>
  <c r="F2860" i="12"/>
  <c r="F3485" i="12"/>
  <c r="G689" i="12"/>
  <c r="G937" i="12"/>
  <c r="G2127" i="12"/>
  <c r="G215" i="12"/>
  <c r="G4401" i="12"/>
  <c r="G247" i="12"/>
  <c r="G2022" i="12"/>
  <c r="G4352" i="12"/>
  <c r="G3614" i="12"/>
  <c r="G3706" i="12"/>
  <c r="G839" i="12"/>
  <c r="G3740" i="12"/>
  <c r="G287" i="12"/>
  <c r="G4273" i="12"/>
  <c r="G1477" i="12"/>
  <c r="G4017" i="12"/>
  <c r="G3410" i="12"/>
  <c r="G3963" i="12"/>
  <c r="G4940" i="12"/>
  <c r="G468" i="12"/>
  <c r="G3565" i="12"/>
  <c r="G2543" i="12"/>
  <c r="G3130" i="12"/>
  <c r="G2687" i="12"/>
  <c r="G4068" i="12"/>
  <c r="G1457" i="12"/>
  <c r="G2026" i="12"/>
  <c r="G3931" i="12"/>
  <c r="G2034" i="12"/>
  <c r="G4145" i="12"/>
  <c r="G4992" i="12"/>
  <c r="G720" i="12"/>
  <c r="G2953" i="12"/>
  <c r="G1939" i="12"/>
  <c r="G1301" i="12"/>
  <c r="G1141" i="12"/>
  <c r="G1565" i="12"/>
  <c r="G1564" i="12"/>
  <c r="G4824" i="12"/>
  <c r="G516" i="12"/>
  <c r="G4885" i="12"/>
  <c r="G4693" i="12"/>
  <c r="G160" i="12"/>
  <c r="G2785" i="12"/>
  <c r="G2174" i="12"/>
  <c r="G3511" i="12"/>
  <c r="G4338" i="12"/>
  <c r="G3604" i="12"/>
  <c r="G3929" i="12"/>
  <c r="G4810" i="12"/>
  <c r="G969" i="12"/>
  <c r="G4988" i="12"/>
  <c r="G716" i="12"/>
  <c r="G1344" i="12"/>
  <c r="G4156" i="12"/>
  <c r="G1416" i="12"/>
  <c r="G3849" i="12"/>
  <c r="G4923" i="12"/>
  <c r="G2976" i="12"/>
  <c r="G4945" i="12"/>
  <c r="G4222" i="12"/>
  <c r="G296" i="12"/>
  <c r="F3621" i="12"/>
  <c r="F9" i="12"/>
  <c r="F2429" i="12"/>
  <c r="F527" i="12"/>
  <c r="F4652" i="12"/>
  <c r="G1136" i="12"/>
  <c r="G2755" i="12"/>
  <c r="G2301" i="12"/>
  <c r="G288" i="12"/>
  <c r="G2796" i="12"/>
  <c r="F4192" i="12"/>
  <c r="F3570" i="12"/>
  <c r="F2906" i="12"/>
  <c r="F2918" i="12"/>
  <c r="G1295" i="12"/>
  <c r="G799" i="12"/>
  <c r="F777" i="12"/>
  <c r="F5028" i="12"/>
  <c r="G2713" i="12"/>
  <c r="G1003" i="12"/>
  <c r="Q2368" i="12"/>
  <c r="G1367" i="12"/>
  <c r="G1594" i="12"/>
  <c r="G2382" i="12"/>
  <c r="G4471" i="12"/>
  <c r="G4588" i="12"/>
  <c r="G4587" i="12"/>
  <c r="G4326" i="12"/>
  <c r="G4287" i="12"/>
  <c r="G4773" i="12"/>
  <c r="G4519" i="12"/>
  <c r="G1248" i="12"/>
  <c r="G634" i="12"/>
  <c r="G922" i="12"/>
  <c r="G1177" i="12"/>
  <c r="G1185" i="12"/>
  <c r="G5034" i="12"/>
  <c r="G948" i="12"/>
  <c r="G3934" i="12"/>
  <c r="G1192" i="12"/>
  <c r="G3952" i="12"/>
  <c r="G1623" i="12"/>
  <c r="G2653" i="12"/>
  <c r="G202" i="12"/>
  <c r="G2997" i="12"/>
  <c r="G3192" i="12"/>
  <c r="G2169" i="12"/>
  <c r="G3362" i="12"/>
  <c r="G4718" i="12"/>
  <c r="G4873" i="12"/>
  <c r="G545" i="12"/>
  <c r="G1247" i="12"/>
  <c r="G4541" i="12"/>
  <c r="G4901" i="12"/>
  <c r="G3674" i="12"/>
  <c r="G139" i="12"/>
  <c r="G1376" i="12"/>
  <c r="G4623" i="12"/>
  <c r="G1538" i="12"/>
  <c r="G1626" i="12"/>
  <c r="G2753" i="12"/>
  <c r="G3357" i="12"/>
  <c r="G2962" i="12"/>
  <c r="G2775" i="12"/>
  <c r="G3313" i="12"/>
  <c r="G2995" i="12"/>
  <c r="G2154" i="12"/>
  <c r="G2892" i="12"/>
  <c r="G4768" i="12"/>
  <c r="G4941" i="12"/>
  <c r="G1006" i="12"/>
  <c r="G4801" i="12"/>
  <c r="G3418" i="12"/>
  <c r="G4542" i="12"/>
  <c r="G3150" i="12"/>
  <c r="G140" i="12"/>
  <c r="G1182" i="12"/>
  <c r="G4578" i="12"/>
  <c r="G2944" i="12"/>
  <c r="G161" i="12"/>
  <c r="G3943" i="12"/>
  <c r="G2408" i="12"/>
  <c r="G4635" i="12"/>
  <c r="G1699" i="12"/>
  <c r="G2588" i="12"/>
  <c r="G2300" i="12"/>
  <c r="G2456" i="12"/>
  <c r="G793" i="12"/>
  <c r="G754" i="12"/>
  <c r="G4919" i="12"/>
  <c r="G4540" i="12"/>
  <c r="G3436" i="12"/>
  <c r="G798" i="12"/>
  <c r="G1267" i="12"/>
  <c r="G141" i="12"/>
  <c r="G1600" i="12"/>
  <c r="G4572" i="12"/>
  <c r="G1539" i="12"/>
  <c r="G2417" i="12"/>
  <c r="G2547" i="12"/>
  <c r="G1094" i="12"/>
  <c r="G1785" i="12"/>
  <c r="G1697" i="12"/>
  <c r="G193" i="12"/>
  <c r="G2589" i="12"/>
  <c r="G2592" i="12"/>
  <c r="G1920" i="12"/>
  <c r="G2431" i="12"/>
  <c r="G4034" i="12"/>
  <c r="G2499" i="12"/>
  <c r="Q3841" i="12"/>
  <c r="G1647" i="12"/>
  <c r="G4608" i="12"/>
  <c r="G4499" i="12"/>
  <c r="G2781" i="12"/>
  <c r="G118" i="12"/>
  <c r="G3640" i="12"/>
  <c r="G1008" i="12"/>
  <c r="G1272" i="12"/>
  <c r="G3090" i="12"/>
  <c r="G854" i="12"/>
  <c r="G4480" i="12"/>
  <c r="G148" i="12"/>
  <c r="G5053" i="12"/>
  <c r="G2398" i="12"/>
  <c r="G3948" i="12"/>
  <c r="G4636" i="12"/>
  <c r="Q2032" i="12"/>
  <c r="G1875" i="12"/>
  <c r="G4624" i="12"/>
  <c r="G3917" i="12"/>
  <c r="G4434" i="12"/>
  <c r="G4641" i="12"/>
  <c r="G692" i="12"/>
  <c r="G1229" i="12"/>
  <c r="G3567" i="12"/>
  <c r="G4332" i="12"/>
  <c r="G1528" i="12"/>
  <c r="G4618" i="12"/>
  <c r="G940" i="12"/>
  <c r="G5046" i="12"/>
  <c r="G169" i="12"/>
  <c r="G2759" i="12"/>
  <c r="G2405" i="12"/>
  <c r="G5389" i="12"/>
  <c r="G2120" i="12"/>
  <c r="G3680" i="12"/>
  <c r="G3065" i="12"/>
  <c r="G3241" i="12"/>
  <c r="G1849" i="12"/>
  <c r="G767" i="12"/>
  <c r="G4864" i="12"/>
  <c r="G4423" i="12"/>
  <c r="G4806" i="12"/>
  <c r="G4665" i="12"/>
  <c r="G4315" i="12"/>
  <c r="G3149" i="12"/>
  <c r="G1516" i="12"/>
  <c r="G1181" i="12"/>
  <c r="G4626" i="12"/>
  <c r="G1535" i="12"/>
  <c r="G2415" i="12"/>
  <c r="G2752" i="12"/>
  <c r="G1194" i="12"/>
  <c r="G4634" i="12"/>
  <c r="G2774" i="12"/>
  <c r="G2116" i="12"/>
  <c r="G3128" i="12"/>
  <c r="G2870" i="12"/>
  <c r="G2593" i="12"/>
  <c r="G218" i="12"/>
  <c r="G967" i="12"/>
  <c r="G2194" i="12"/>
  <c r="Q1337" i="12"/>
  <c r="G1270" i="12"/>
  <c r="G1788" i="12"/>
  <c r="G5370" i="12"/>
  <c r="G222" i="12"/>
  <c r="G4070" i="12"/>
  <c r="G2873" i="12"/>
  <c r="G463" i="12"/>
  <c r="G1727" i="12"/>
  <c r="G2288" i="12"/>
  <c r="G4178" i="12"/>
  <c r="G1010" i="12"/>
  <c r="G1732" i="12"/>
  <c r="G1760" i="12"/>
  <c r="G3446" i="12"/>
  <c r="G1290" i="12"/>
  <c r="G826" i="12"/>
  <c r="G2375" i="12"/>
  <c r="G1123" i="12"/>
  <c r="G4727" i="12"/>
  <c r="G2338" i="12"/>
  <c r="G895" i="12"/>
  <c r="G3949" i="12"/>
  <c r="G2492" i="12"/>
  <c r="G2722" i="12"/>
  <c r="G2803" i="12"/>
  <c r="G1985" i="12"/>
  <c r="G1156" i="12"/>
  <c r="G3600" i="12"/>
  <c r="G713" i="12"/>
  <c r="G1409" i="12"/>
  <c r="G3124" i="12"/>
  <c r="G2041" i="12"/>
  <c r="G1202" i="12"/>
  <c r="G4209" i="12"/>
  <c r="G820" i="12"/>
  <c r="G3804" i="12"/>
  <c r="G3851" i="12"/>
  <c r="G388" i="12"/>
  <c r="G4890" i="12"/>
  <c r="G2833" i="12"/>
  <c r="G1215" i="12"/>
  <c r="G3973" i="12"/>
  <c r="G706" i="12"/>
  <c r="G1982" i="12"/>
  <c r="G2384" i="12"/>
  <c r="G2500" i="12"/>
  <c r="G1331" i="12"/>
  <c r="G3930" i="12"/>
  <c r="G1731" i="12"/>
  <c r="G2278" i="12"/>
  <c r="G1297" i="12"/>
  <c r="G2040" i="12"/>
  <c r="G1413" i="12"/>
  <c r="G2890" i="12"/>
  <c r="G2957" i="12"/>
  <c r="G3842" i="12"/>
  <c r="G1772" i="12"/>
  <c r="G2665" i="12"/>
  <c r="G4593" i="12"/>
  <c r="G524" i="12"/>
  <c r="G400" i="12"/>
  <c r="G4715" i="12"/>
  <c r="G4015" i="12"/>
  <c r="G200" i="12"/>
  <c r="G1929" i="12"/>
  <c r="G2672" i="12"/>
  <c r="G2337" i="12"/>
  <c r="G2021" i="12"/>
  <c r="G4351" i="12"/>
  <c r="G3613" i="12"/>
  <c r="G4151" i="12"/>
  <c r="G2894" i="12"/>
  <c r="G273" i="12"/>
  <c r="G3396" i="12"/>
  <c r="G818" i="12"/>
  <c r="G1988" i="12"/>
  <c r="G4016" i="12"/>
  <c r="G2822" i="12"/>
  <c r="G407" i="12"/>
  <c r="G3479" i="12"/>
  <c r="G547" i="12"/>
  <c r="G2597" i="12"/>
  <c r="F6" i="12"/>
  <c r="F26" i="12"/>
  <c r="F3548" i="12"/>
  <c r="F3867" i="12"/>
  <c r="G1152" i="12"/>
  <c r="G4336" i="12"/>
  <c r="G1702" i="12"/>
  <c r="G1715" i="12"/>
  <c r="G2002" i="12"/>
  <c r="G1198" i="12"/>
  <c r="G3612" i="12"/>
  <c r="G3927" i="12"/>
  <c r="G4808" i="12"/>
  <c r="G2947" i="12"/>
  <c r="G366" i="12"/>
  <c r="G714" i="12"/>
  <c r="G3399" i="12"/>
  <c r="G2357" i="12"/>
  <c r="G1940" i="12"/>
  <c r="G760" i="12"/>
  <c r="G4321" i="12"/>
  <c r="G3025" i="12"/>
  <c r="G4862" i="12"/>
  <c r="G4221" i="12"/>
  <c r="G4891" i="12"/>
  <c r="G2093" i="12"/>
  <c r="G2155" i="12"/>
  <c r="G2719" i="12"/>
  <c r="G2303" i="12"/>
  <c r="G2642" i="12"/>
  <c r="G2027" i="12"/>
  <c r="G1726" i="12"/>
  <c r="G1986" i="12"/>
  <c r="G2888" i="12"/>
  <c r="G1619" i="12"/>
  <c r="G3766" i="12"/>
  <c r="G4233" i="12"/>
  <c r="G4020" i="12"/>
  <c r="G4249" i="12"/>
  <c r="G2056" i="12"/>
  <c r="G4041" i="12"/>
  <c r="G3652" i="12"/>
  <c r="G1124" i="12"/>
  <c r="G404" i="12"/>
  <c r="G4196" i="12"/>
  <c r="G3942" i="12"/>
  <c r="G3379" i="12"/>
  <c r="G217" i="12"/>
  <c r="G4035" i="12"/>
  <c r="G3266" i="12"/>
  <c r="G5061" i="12"/>
  <c r="G3932" i="12"/>
  <c r="G1468" i="12"/>
  <c r="G1230" i="12"/>
  <c r="G1588" i="12"/>
  <c r="G721" i="12"/>
  <c r="G977" i="12"/>
  <c r="G4283" i="12"/>
  <c r="G4120" i="12"/>
  <c r="G3802" i="12"/>
  <c r="G2433" i="12"/>
  <c r="G3591" i="12"/>
  <c r="G772" i="12"/>
  <c r="G517" i="12"/>
  <c r="G3062" i="12"/>
  <c r="F1841" i="12"/>
  <c r="F4925" i="12"/>
  <c r="F3117" i="12"/>
  <c r="F2616" i="12"/>
  <c r="F2050" i="12"/>
  <c r="F1641" i="12"/>
  <c r="G1138" i="12"/>
  <c r="G176" i="12"/>
  <c r="G253" i="12"/>
  <c r="G4855" i="12"/>
  <c r="G520" i="12"/>
  <c r="F4743" i="12"/>
  <c r="F1591" i="12"/>
  <c r="F460" i="12"/>
  <c r="G1703" i="12"/>
  <c r="G1424" i="12"/>
  <c r="G403" i="12"/>
  <c r="F2730" i="12"/>
  <c r="F2994" i="12"/>
  <c r="F3657" i="12"/>
  <c r="G2059" i="12"/>
  <c r="G4656" i="12"/>
  <c r="Q402" i="12"/>
  <c r="G2454" i="12"/>
  <c r="G3871" i="12"/>
  <c r="G1509" i="12"/>
  <c r="G4387" i="12"/>
  <c r="G4917" i="12"/>
  <c r="Q4015" i="12"/>
  <c r="G1165" i="12"/>
  <c r="G4036" i="12"/>
  <c r="G4794" i="12"/>
  <c r="G3987" i="12"/>
  <c r="G1326" i="12"/>
  <c r="G636" i="12"/>
  <c r="G926" i="12"/>
  <c r="G3886" i="12"/>
  <c r="G1534" i="12"/>
  <c r="G4493" i="12"/>
  <c r="G155" i="12"/>
  <c r="G3983" i="12"/>
  <c r="G958" i="12"/>
  <c r="G2767" i="12"/>
  <c r="G2489" i="12"/>
  <c r="G2381" i="12"/>
  <c r="G1286" i="12"/>
  <c r="G4008" i="12"/>
  <c r="G1904" i="12"/>
  <c r="Q3379" i="12"/>
  <c r="G2636" i="12"/>
  <c r="G4569" i="12"/>
  <c r="G4762" i="12"/>
  <c r="G4795" i="12"/>
  <c r="G994" i="12"/>
  <c r="G815" i="12"/>
  <c r="G4582" i="12"/>
  <c r="G4330" i="12"/>
  <c r="G1518" i="12"/>
  <c r="G1183" i="12"/>
  <c r="G4613" i="12"/>
  <c r="G3519" i="12"/>
  <c r="G165" i="12"/>
  <c r="G1683" i="12"/>
  <c r="G2550" i="12"/>
  <c r="G2963" i="12"/>
  <c r="G5388" i="12"/>
  <c r="G195" i="12"/>
  <c r="G2138" i="12"/>
  <c r="Q2304" i="12"/>
  <c r="G1853" i="12"/>
  <c r="G2390" i="12"/>
  <c r="G768" i="12"/>
  <c r="G1107" i="12"/>
  <c r="G995" i="12"/>
  <c r="G3146" i="12"/>
  <c r="G4905" i="12"/>
  <c r="G910" i="12"/>
  <c r="G2927" i="12"/>
  <c r="G1601" i="12"/>
  <c r="G4614" i="12"/>
  <c r="G757" i="12"/>
  <c r="G166" i="12"/>
  <c r="G2482" i="12"/>
  <c r="G2758" i="12"/>
  <c r="G4098" i="12"/>
  <c r="G2108" i="12"/>
  <c r="G196" i="12"/>
  <c r="Q5060" i="12"/>
  <c r="G1861" i="12"/>
  <c r="G4612" i="12"/>
  <c r="G4763" i="12"/>
  <c r="G4796" i="12"/>
  <c r="G4649" i="12"/>
  <c r="G1228" i="12"/>
  <c r="G4907" i="12"/>
  <c r="G911" i="12"/>
  <c r="G2936" i="12"/>
  <c r="G1184" i="12"/>
  <c r="G3592" i="12"/>
  <c r="G143" i="12"/>
  <c r="G167" i="12"/>
  <c r="G1684" i="12"/>
  <c r="G3946" i="12"/>
  <c r="G2964" i="12"/>
  <c r="G2119" i="12"/>
  <c r="G3009" i="12"/>
  <c r="G3026" i="12"/>
  <c r="G3683" i="12"/>
  <c r="G226" i="12"/>
  <c r="G2786" i="12"/>
  <c r="G2006" i="12"/>
  <c r="Q471" i="12"/>
  <c r="G1079" i="12"/>
  <c r="G3432" i="12"/>
  <c r="G4766" i="12"/>
  <c r="G1264" i="12"/>
  <c r="G4227" i="12"/>
  <c r="G4410" i="12"/>
  <c r="G775" i="12"/>
  <c r="G552" i="12"/>
  <c r="G1372" i="12"/>
  <c r="G4502" i="12"/>
  <c r="G3579" i="12"/>
  <c r="G944" i="12"/>
  <c r="G2537" i="12"/>
  <c r="G171" i="12"/>
  <c r="G2763" i="12"/>
  <c r="G3810" i="12"/>
  <c r="Q4899" i="12"/>
  <c r="G2738" i="12"/>
  <c r="G3573" i="12"/>
  <c r="G4765" i="12"/>
  <c r="G2782" i="12"/>
  <c r="G1031" i="12"/>
  <c r="G1007" i="12"/>
  <c r="G4921" i="12"/>
  <c r="G551" i="12"/>
  <c r="G1520" i="12"/>
  <c r="G3516" i="12"/>
  <c r="G4573" i="12"/>
  <c r="G1543" i="12"/>
  <c r="G5054" i="12"/>
  <c r="G1191" i="12"/>
  <c r="G2553" i="12"/>
  <c r="G511" i="12"/>
  <c r="G1406" i="12"/>
  <c r="G3163" i="12"/>
  <c r="G2140" i="12"/>
  <c r="G1711" i="12"/>
  <c r="G3248" i="12"/>
  <c r="G3481" i="12"/>
  <c r="G4429" i="12"/>
  <c r="G4462" i="12"/>
  <c r="G4793" i="12"/>
  <c r="G4803" i="12"/>
  <c r="G4055" i="12"/>
  <c r="G4057" i="12"/>
  <c r="G909" i="12"/>
  <c r="G2926" i="12"/>
  <c r="G3094" i="12"/>
  <c r="G3459" i="12"/>
  <c r="G1542" i="12"/>
  <c r="G163" i="12"/>
  <c r="G2548" i="12"/>
  <c r="G175" i="12"/>
  <c r="G4096" i="12"/>
  <c r="G2066" i="12"/>
  <c r="G3152" i="12"/>
  <c r="G3075" i="12"/>
  <c r="G3131" i="12"/>
  <c r="G3236" i="12"/>
  <c r="G221" i="12"/>
  <c r="G1973" i="12"/>
  <c r="G3695" i="12"/>
  <c r="G2460" i="12"/>
  <c r="G1999" i="12"/>
  <c r="G5007" i="12"/>
  <c r="G1906" i="12"/>
  <c r="G232" i="12"/>
  <c r="G1974" i="12"/>
  <c r="G1328" i="12"/>
  <c r="G3406" i="12"/>
  <c r="G1728" i="12"/>
  <c r="G1421" i="12"/>
  <c r="G4172" i="12"/>
  <c r="G2036" i="12"/>
  <c r="G3780" i="12"/>
  <c r="G2411" i="12"/>
  <c r="G4735" i="12"/>
  <c r="G2413" i="12"/>
  <c r="G501" i="12"/>
  <c r="G3643" i="12"/>
  <c r="G828" i="12"/>
  <c r="G4583" i="12"/>
  <c r="G2679" i="12"/>
  <c r="Q997" i="12"/>
  <c r="G916" i="12"/>
  <c r="G3808" i="12"/>
  <c r="G1454" i="12"/>
  <c r="G223" i="12"/>
  <c r="G2305" i="12"/>
  <c r="G2644" i="12"/>
  <c r="G466" i="12"/>
  <c r="G3619" i="12"/>
  <c r="G3846" i="12"/>
  <c r="G4991" i="12"/>
  <c r="G3716" i="12"/>
  <c r="G3779" i="12"/>
  <c r="G4082" i="12"/>
  <c r="G4058" i="12"/>
  <c r="G4085" i="12"/>
  <c r="G1034" i="12"/>
  <c r="G1284" i="12"/>
  <c r="G4902" i="12"/>
  <c r="G2800" i="12"/>
  <c r="G3669" i="12"/>
  <c r="G787" i="12"/>
  <c r="G2399" i="12"/>
  <c r="G2153" i="12"/>
  <c r="G2717" i="12"/>
  <c r="G2071" i="12"/>
  <c r="G3389" i="12"/>
  <c r="G425" i="12"/>
  <c r="G1724" i="12"/>
  <c r="G3699" i="12"/>
  <c r="G1617" i="12"/>
  <c r="G2351" i="12"/>
  <c r="G3765" i="12"/>
  <c r="G3858" i="12"/>
  <c r="G2940" i="12"/>
  <c r="G4104" i="12"/>
  <c r="G1478" i="12"/>
  <c r="G3010" i="12"/>
  <c r="G1595" i="12"/>
  <c r="G3977" i="12"/>
  <c r="G2510" i="12"/>
  <c r="G474" i="12"/>
  <c r="G4571" i="12"/>
  <c r="G952" i="12"/>
  <c r="G2136" i="12"/>
  <c r="G1714" i="12"/>
  <c r="G4030" i="12"/>
  <c r="G2005" i="12"/>
  <c r="G3611" i="12"/>
  <c r="G3926" i="12"/>
  <c r="G2033" i="12"/>
  <c r="G394" i="12"/>
  <c r="G1396" i="12"/>
  <c r="G3747" i="12"/>
  <c r="G1749" i="12"/>
  <c r="G4083" i="12"/>
  <c r="G4111" i="12"/>
  <c r="G789" i="12"/>
  <c r="G3988" i="12"/>
  <c r="G4197" i="12"/>
  <c r="G4301" i="12"/>
  <c r="G2896" i="12"/>
  <c r="G4304" i="12"/>
  <c r="F3648" i="12"/>
  <c r="F1638" i="12"/>
  <c r="F27" i="12"/>
  <c r="F763" i="12"/>
  <c r="F1420" i="12"/>
  <c r="G769" i="12"/>
  <c r="G3937" i="12"/>
  <c r="G2143" i="12"/>
  <c r="G2716" i="12"/>
  <c r="G2654" i="12"/>
  <c r="G5340" i="12"/>
  <c r="G260" i="12"/>
  <c r="G1553" i="12"/>
  <c r="G4354" i="12"/>
  <c r="G4148" i="12"/>
  <c r="G4179" i="12"/>
  <c r="G3758" i="12"/>
  <c r="G1428" i="12"/>
  <c r="G4110" i="12"/>
  <c r="G980" i="12"/>
  <c r="G761" i="12"/>
  <c r="G2596" i="12"/>
  <c r="G816" i="12"/>
  <c r="G4882" i="12"/>
  <c r="G515" i="12"/>
  <c r="G1678" i="12"/>
  <c r="G5058" i="12"/>
  <c r="G1710" i="12"/>
  <c r="G2594" i="12"/>
  <c r="G2808" i="12"/>
  <c r="G2872" i="12"/>
  <c r="G4214" i="12"/>
  <c r="G264" i="12"/>
  <c r="G3845" i="12"/>
  <c r="G970" i="12"/>
  <c r="G4090" i="12"/>
  <c r="G3773" i="12"/>
  <c r="G4854" i="12"/>
  <c r="G3504" i="12"/>
  <c r="G4280" i="12"/>
  <c r="G1606" i="12"/>
  <c r="G3419" i="12"/>
  <c r="G386" i="12"/>
  <c r="G4896" i="12"/>
  <c r="G2825" i="12"/>
  <c r="G1314" i="12"/>
  <c r="G4898" i="12"/>
  <c r="G4850" i="12"/>
  <c r="G707" i="12"/>
  <c r="G2720" i="12"/>
  <c r="G2304" i="12"/>
  <c r="G3101" i="12"/>
  <c r="G698" i="12"/>
  <c r="G3605" i="12"/>
  <c r="G1471" i="12"/>
  <c r="G1335" i="12"/>
  <c r="G4116" i="12"/>
  <c r="G3494" i="12"/>
  <c r="G4247" i="12"/>
  <c r="G979" i="12"/>
  <c r="G3447" i="12"/>
  <c r="G2043" i="12"/>
  <c r="G4039" i="12"/>
  <c r="G4413" i="12"/>
  <c r="G409" i="12"/>
  <c r="F1842" i="12"/>
  <c r="F2661" i="12"/>
  <c r="G2943" i="12"/>
  <c r="G3024" i="12"/>
  <c r="Q1099" i="12"/>
  <c r="G2912" i="12"/>
  <c r="G1052" i="12"/>
  <c r="G1100" i="12"/>
  <c r="G3586" i="12"/>
  <c r="G4431" i="12"/>
  <c r="Q2893" i="12"/>
  <c r="G4414" i="12"/>
  <c r="G4760" i="12"/>
  <c r="G4782" i="12"/>
  <c r="G4486" i="12"/>
  <c r="G759" i="12"/>
  <c r="G5065" i="12"/>
  <c r="G125" i="12"/>
  <c r="G3966" i="12"/>
  <c r="G4937" i="12"/>
  <c r="G938" i="12"/>
  <c r="G4337" i="12"/>
  <c r="G2541" i="12"/>
  <c r="G2063" i="12"/>
  <c r="G2486" i="12"/>
  <c r="G2292" i="12"/>
  <c r="G183" i="12"/>
  <c r="G3679" i="12"/>
  <c r="G2147" i="12"/>
  <c r="G3210" i="12"/>
  <c r="Q289" i="12"/>
  <c r="G3875" i="12"/>
  <c r="G4511" i="12"/>
  <c r="G1026" i="12"/>
  <c r="G1251" i="12"/>
  <c r="G1324" i="12"/>
  <c r="G4812" i="12"/>
  <c r="G988" i="12"/>
  <c r="G913" i="12"/>
  <c r="G2929" i="12"/>
  <c r="G3909" i="12"/>
  <c r="G1044" i="12"/>
  <c r="G2945" i="12"/>
  <c r="G5050" i="12"/>
  <c r="G2406" i="12"/>
  <c r="G3947" i="12"/>
  <c r="G2965" i="12"/>
  <c r="G3122" i="12"/>
  <c r="G2122" i="12"/>
  <c r="G1466" i="12"/>
  <c r="Q1288" i="12"/>
  <c r="G2461" i="12"/>
  <c r="G4536" i="12"/>
  <c r="G1118" i="12"/>
  <c r="G3922" i="12"/>
  <c r="G4783" i="12"/>
  <c r="G4908" i="12"/>
  <c r="G1271" i="12"/>
  <c r="G2937" i="12"/>
  <c r="G1529" i="12"/>
  <c r="G4609" i="12"/>
  <c r="G146" i="12"/>
  <c r="G5051" i="12"/>
  <c r="G1892" i="12"/>
  <c r="G2552" i="12"/>
  <c r="G1789" i="12"/>
  <c r="G3517" i="12"/>
  <c r="G3157" i="12"/>
  <c r="G3129" i="12"/>
  <c r="Q1347" i="12"/>
  <c r="G3870" i="12"/>
  <c r="G3649" i="12"/>
  <c r="G3564" i="12"/>
  <c r="G3576" i="12"/>
  <c r="G4680" i="12"/>
  <c r="G996" i="12"/>
  <c r="G4297" i="12"/>
  <c r="G914" i="12"/>
  <c r="G3438" i="12"/>
  <c r="G1380" i="12"/>
  <c r="G4627" i="12"/>
  <c r="G147" i="12"/>
  <c r="G5052" i="12"/>
  <c r="G170" i="12"/>
  <c r="G2760" i="12"/>
  <c r="G4813" i="12"/>
  <c r="G2657" i="12"/>
  <c r="G3158" i="12"/>
  <c r="G210" i="12"/>
  <c r="G2158" i="12"/>
  <c r="G1456" i="12"/>
  <c r="G1777" i="12"/>
  <c r="G2827" i="12"/>
  <c r="G2013" i="12"/>
  <c r="G843" i="12"/>
  <c r="G2843" i="12"/>
  <c r="G4050" i="12"/>
  <c r="G4053" i="12"/>
  <c r="G4786" i="12"/>
  <c r="G533" i="12"/>
  <c r="G1040" i="12"/>
  <c r="G637" i="12"/>
  <c r="G924" i="12"/>
  <c r="G3515" i="12"/>
  <c r="G3970" i="12"/>
  <c r="G4817" i="12"/>
  <c r="G950" i="12"/>
  <c r="G3974" i="12"/>
  <c r="G2407" i="12"/>
  <c r="G2558" i="12"/>
  <c r="G2425" i="12"/>
  <c r="Q4885" i="12"/>
  <c r="G1086" i="12"/>
  <c r="G4521" i="12"/>
  <c r="G4662" i="12"/>
  <c r="G4639" i="12"/>
  <c r="G1135" i="12"/>
  <c r="G1265" i="12"/>
  <c r="G899" i="12"/>
  <c r="G920" i="12"/>
  <c r="G3965" i="12"/>
  <c r="G3095" i="12"/>
  <c r="G4014" i="12"/>
  <c r="G945" i="12"/>
  <c r="G2744" i="12"/>
  <c r="G1893" i="12"/>
  <c r="G3951" i="12"/>
  <c r="G1622" i="12"/>
  <c r="G2383" i="12"/>
  <c r="G2126" i="12"/>
  <c r="G5386" i="12"/>
  <c r="G3185" i="12"/>
  <c r="Q1422" i="12"/>
  <c r="G1879" i="12"/>
  <c r="G4451" i="12"/>
  <c r="G4567" i="12"/>
  <c r="G4792" i="12"/>
  <c r="G4088" i="12"/>
  <c r="G693" i="12"/>
  <c r="G3568" i="12"/>
  <c r="G2928" i="12"/>
  <c r="G1379" i="12"/>
  <c r="G4589" i="12"/>
  <c r="G145" i="12"/>
  <c r="G5047" i="12"/>
  <c r="G1190" i="12"/>
  <c r="G5067" i="12"/>
  <c r="G4099" i="12"/>
  <c r="G5008" i="12"/>
  <c r="G3681" i="12"/>
  <c r="G2493" i="12"/>
  <c r="G3242" i="12"/>
  <c r="G229" i="12"/>
  <c r="G1718" i="12"/>
  <c r="G2008" i="12"/>
  <c r="G3023" i="12"/>
  <c r="G853" i="12"/>
  <c r="G2109" i="12"/>
  <c r="G3229" i="12"/>
  <c r="G3484" i="12"/>
  <c r="G2312" i="12"/>
  <c r="G1329" i="12"/>
  <c r="G4343" i="12"/>
  <c r="G3534" i="12"/>
  <c r="G3500" i="12"/>
  <c r="G3708" i="12"/>
  <c r="G3729" i="12"/>
  <c r="G3791" i="12"/>
  <c r="G1429" i="12"/>
  <c r="G2358" i="12"/>
  <c r="G1398" i="12"/>
  <c r="G3478" i="12"/>
  <c r="G3641" i="12"/>
  <c r="G1014" i="12"/>
  <c r="G1043" i="12"/>
  <c r="G295" i="12"/>
  <c r="G2739" i="12"/>
  <c r="G1176" i="12"/>
  <c r="G3509" i="12"/>
  <c r="G1907" i="12"/>
  <c r="G4707" i="12"/>
  <c r="G1984" i="12"/>
  <c r="G2017" i="12"/>
  <c r="G1312" i="12"/>
  <c r="G3527" i="12"/>
  <c r="G2946" i="12"/>
  <c r="G4132" i="12"/>
  <c r="G3727" i="12"/>
  <c r="G2042" i="12"/>
  <c r="G856" i="12"/>
  <c r="G3594" i="12"/>
  <c r="G4108" i="12"/>
  <c r="G3805" i="12"/>
  <c r="G3637" i="12"/>
  <c r="G3596" i="12"/>
  <c r="G4832" i="12"/>
  <c r="G2385" i="12"/>
  <c r="G635" i="12"/>
  <c r="G2764" i="12"/>
  <c r="G1706" i="12"/>
  <c r="G2497" i="12"/>
  <c r="G2343" i="12"/>
  <c r="G416" i="12"/>
  <c r="G261" i="12"/>
  <c r="G2503" i="12"/>
  <c r="G3844" i="12"/>
  <c r="G1423" i="12"/>
  <c r="G1009" i="12"/>
  <c r="G3768" i="12"/>
  <c r="G731" i="12"/>
  <c r="G3860" i="12"/>
  <c r="G4275" i="12"/>
  <c r="G1385" i="12"/>
  <c r="G3425" i="12"/>
  <c r="G397" i="12"/>
  <c r="G4867" i="12"/>
  <c r="G4863" i="12"/>
  <c r="G4071" i="12"/>
  <c r="G4749" i="12"/>
  <c r="G2746" i="12"/>
  <c r="G3179" i="12"/>
  <c r="G1983" i="12"/>
  <c r="G2826" i="12"/>
  <c r="G2567" i="12"/>
  <c r="G4710" i="12"/>
  <c r="G1552" i="12"/>
  <c r="G4353" i="12"/>
  <c r="G4003" i="12"/>
  <c r="G4201" i="12"/>
  <c r="G719" i="12"/>
  <c r="G3627" i="12"/>
  <c r="G1346" i="12"/>
  <c r="G4631" i="12"/>
  <c r="G790" i="12"/>
  <c r="G1480" i="12"/>
  <c r="G4874" i="12"/>
  <c r="G3993" i="12"/>
  <c r="G514" i="12"/>
  <c r="G406" i="12"/>
  <c r="F804" i="12"/>
  <c r="F10" i="12"/>
  <c r="F2454" i="12"/>
  <c r="F479" i="12"/>
  <c r="F2457" i="12"/>
  <c r="G1022" i="12"/>
  <c r="G2756" i="12"/>
  <c r="G415" i="12"/>
  <c r="G2718" i="12"/>
  <c r="G2179" i="12"/>
  <c r="G2202" i="12"/>
  <c r="G429" i="12"/>
  <c r="G262" i="12"/>
  <c r="G518" i="12"/>
  <c r="G4141" i="12"/>
  <c r="G4133" i="12"/>
  <c r="G4373" i="12"/>
  <c r="G3503" i="12"/>
  <c r="G4630" i="12"/>
  <c r="G4235" i="12"/>
  <c r="G1562" i="12"/>
  <c r="G4909" i="12"/>
  <c r="G3638" i="12"/>
  <c r="G1630" i="12"/>
  <c r="G132" i="12"/>
  <c r="G2294" i="12"/>
  <c r="G1902" i="12"/>
  <c r="G228" i="12"/>
  <c r="G2787" i="12"/>
  <c r="G1201" i="12"/>
  <c r="G423" i="12"/>
  <c r="G265" i="12"/>
  <c r="G362" i="12"/>
  <c r="G4078" i="12"/>
  <c r="G1023" i="12"/>
  <c r="G1736" i="12"/>
  <c r="G3359" i="12"/>
  <c r="G3268" i="12"/>
  <c r="G4260" i="12"/>
  <c r="G2821" i="12"/>
  <c r="G3464" i="12"/>
  <c r="G4061" i="12"/>
  <c r="G2678" i="12"/>
  <c r="G2801" i="12"/>
  <c r="G3672" i="12"/>
  <c r="G4953" i="12"/>
  <c r="G2160" i="12"/>
  <c r="G3260" i="12"/>
  <c r="G4031" i="12"/>
  <c r="G2869" i="12"/>
  <c r="G4729" i="12"/>
  <c r="G2504" i="12"/>
  <c r="G1987" i="12"/>
  <c r="G1296" i="12"/>
  <c r="G3715" i="12"/>
  <c r="G3774" i="12"/>
  <c r="G4277" i="12"/>
  <c r="G4234" i="12"/>
  <c r="G3595" i="12"/>
  <c r="G1204" i="12"/>
  <c r="G3452" i="12"/>
  <c r="G4439" i="12"/>
  <c r="G4220" i="12"/>
  <c r="G1393" i="12"/>
  <c r="F2966" i="12"/>
  <c r="F3021" i="12"/>
  <c r="F2099" i="12"/>
  <c r="F2915" i="12"/>
  <c r="F3806" i="12"/>
  <c r="G3667" i="12"/>
  <c r="G2935" i="12"/>
  <c r="G1980" i="12"/>
  <c r="G1550" i="12"/>
  <c r="G1019" i="12"/>
  <c r="F2969" i="12"/>
  <c r="F459" i="12"/>
  <c r="F2861" i="12"/>
  <c r="G2302" i="12"/>
  <c r="G4109" i="12"/>
  <c r="G2814" i="12"/>
  <c r="F4418" i="12"/>
  <c r="F7" i="12"/>
  <c r="F2907" i="12"/>
  <c r="F3807" i="12"/>
  <c r="G475" i="12"/>
  <c r="G2509" i="12"/>
  <c r="F1637" i="12"/>
  <c r="G4533" i="12"/>
  <c r="Q4071" i="12"/>
  <c r="G479" i="12"/>
  <c r="G1078" i="12"/>
  <c r="G4405" i="12"/>
  <c r="G2532" i="12"/>
  <c r="G2931" i="12"/>
  <c r="G847" i="12"/>
  <c r="G1220" i="12"/>
  <c r="G3064" i="12"/>
  <c r="G4525" i="12"/>
  <c r="G691" i="12"/>
  <c r="G4881" i="12"/>
  <c r="G1174" i="12"/>
  <c r="G133" i="12"/>
  <c r="G1180" i="12"/>
  <c r="G4392" i="12"/>
  <c r="G939" i="12"/>
  <c r="G5043" i="12"/>
  <c r="G2750" i="12"/>
  <c r="G2094" i="12"/>
  <c r="G1696" i="12"/>
  <c r="G5359" i="12"/>
  <c r="G191" i="12"/>
  <c r="G3177" i="12"/>
  <c r="G2998" i="12"/>
  <c r="G2163" i="12"/>
  <c r="Q5012" i="12"/>
  <c r="G1065" i="12"/>
  <c r="G753" i="12"/>
  <c r="G4739" i="12"/>
  <c r="G4790" i="12"/>
  <c r="G4477" i="12"/>
  <c r="G4769" i="12"/>
  <c r="G896" i="12"/>
  <c r="G1274" i="12"/>
  <c r="G1371" i="12"/>
  <c r="G1602" i="12"/>
  <c r="G4574" i="12"/>
  <c r="G150" i="12"/>
  <c r="G5057" i="12"/>
  <c r="G1092" i="12"/>
  <c r="G2762" i="12"/>
  <c r="G3809" i="12"/>
  <c r="G3319" i="12"/>
  <c r="G3170" i="12"/>
  <c r="G2141" i="12"/>
  <c r="Q2805" i="12"/>
  <c r="G1657" i="12"/>
  <c r="G3903" i="12"/>
  <c r="G1030" i="12"/>
  <c r="G4787" i="12"/>
  <c r="G4130" i="12"/>
  <c r="G3624" i="12"/>
  <c r="G897" i="12"/>
  <c r="G919" i="12"/>
  <c r="G3964" i="12"/>
  <c r="G3491" i="12"/>
  <c r="G933" i="12"/>
  <c r="G151" i="12"/>
  <c r="G3972" i="12"/>
  <c r="G954" i="12"/>
  <c r="G3950" i="12"/>
  <c r="G1621" i="12"/>
  <c r="G2658" i="12"/>
  <c r="G199" i="12"/>
  <c r="G2142" i="12"/>
  <c r="Q410" i="12"/>
  <c r="G2466" i="12"/>
  <c r="G4675" i="12"/>
  <c r="G1146" i="12"/>
  <c r="G1263" i="12"/>
  <c r="G1153" i="12"/>
  <c r="G1120" i="12"/>
  <c r="G898" i="12"/>
  <c r="G1275" i="12"/>
  <c r="G4501" i="12"/>
  <c r="G3968" i="12"/>
  <c r="G934" i="12"/>
  <c r="G943" i="12"/>
  <c r="G3933" i="12"/>
  <c r="G955" i="12"/>
  <c r="G2555" i="12"/>
  <c r="G373" i="12"/>
  <c r="G2380" i="12"/>
  <c r="G2125" i="12"/>
  <c r="G3178" i="12"/>
  <c r="G3853" i="12"/>
  <c r="G2494" i="12"/>
  <c r="G4703" i="12"/>
  <c r="G2813" i="12"/>
  <c r="G2200" i="12"/>
  <c r="G1845" i="12"/>
  <c r="G110" i="12"/>
  <c r="G494" i="12"/>
  <c r="G1670" i="12"/>
  <c r="G4799" i="12"/>
  <c r="G539" i="12"/>
  <c r="G4815" i="12"/>
  <c r="G908" i="12"/>
  <c r="G928" i="12"/>
  <c r="G3890" i="12"/>
  <c r="G1187" i="12"/>
  <c r="G936" i="12"/>
  <c r="G4334" i="12"/>
  <c r="G3982" i="12"/>
  <c r="G2977" i="12"/>
  <c r="G3956" i="12"/>
  <c r="G4185" i="12"/>
  <c r="G4743" i="12"/>
  <c r="G1829" i="12"/>
  <c r="G4417" i="12"/>
  <c r="G1133" i="12"/>
  <c r="G4491" i="12"/>
  <c r="G534" i="12"/>
  <c r="G546" i="12"/>
  <c r="G904" i="12"/>
  <c r="G4064" i="12"/>
  <c r="G1522" i="12"/>
  <c r="G4503" i="12"/>
  <c r="G4875" i="12"/>
  <c r="G154" i="12"/>
  <c r="G3935" i="12"/>
  <c r="G1093" i="12"/>
  <c r="G2766" i="12"/>
  <c r="G2068" i="12"/>
  <c r="G2491" i="12"/>
  <c r="G3123" i="12"/>
  <c r="G2161" i="12"/>
  <c r="Q4012" i="12"/>
  <c r="G1053" i="12"/>
  <c r="G1029" i="12"/>
  <c r="G4737" i="12"/>
  <c r="G4788" i="12"/>
  <c r="G4677" i="12"/>
  <c r="G4920" i="12"/>
  <c r="G4922" i="12"/>
  <c r="G915" i="12"/>
  <c r="G3893" i="12"/>
  <c r="G1530" i="12"/>
  <c r="G3460" i="12"/>
  <c r="G149" i="12"/>
  <c r="G5055" i="12"/>
  <c r="G4847" i="12"/>
  <c r="G2761" i="12"/>
  <c r="G371" i="12"/>
  <c r="G2564" i="12"/>
  <c r="G3164" i="12"/>
  <c r="G2996" i="12"/>
  <c r="G2159" i="12"/>
  <c r="G3692" i="12"/>
  <c r="G1776" i="12"/>
  <c r="G4069" i="12"/>
  <c r="G1721" i="12"/>
  <c r="G4621" i="12"/>
  <c r="G198" i="12"/>
  <c r="G2428" i="12"/>
  <c r="G2669" i="12"/>
  <c r="G2193" i="12"/>
  <c r="G259" i="12"/>
  <c r="G4702" i="12"/>
  <c r="G1556" i="12"/>
  <c r="G2348" i="12"/>
  <c r="G1336" i="12"/>
  <c r="G4369" i="12"/>
  <c r="G281" i="12"/>
  <c r="G3859" i="12"/>
  <c r="G4174" i="12"/>
  <c r="G1400" i="12"/>
  <c r="G1281" i="12"/>
  <c r="G3885" i="12"/>
  <c r="G550" i="12"/>
  <c r="G4780" i="12"/>
  <c r="G2701" i="12"/>
  <c r="G3457" i="12"/>
  <c r="G1381" i="12"/>
  <c r="G2111" i="12"/>
  <c r="G2900" i="12"/>
  <c r="G4781" i="12"/>
  <c r="G3995" i="12"/>
  <c r="G2018" i="12"/>
  <c r="G4344" i="12"/>
  <c r="G3620" i="12"/>
  <c r="G4228" i="12"/>
  <c r="G3709" i="12"/>
  <c r="G2037" i="12"/>
  <c r="G3792" i="12"/>
  <c r="G1277" i="12"/>
  <c r="G4259" i="12"/>
  <c r="G2282" i="12"/>
  <c r="G555" i="12"/>
  <c r="G3653" i="12"/>
  <c r="G4404" i="12"/>
  <c r="G1607" i="12"/>
  <c r="G1791" i="12"/>
  <c r="G1276" i="12"/>
  <c r="G3811" i="12"/>
  <c r="G3191" i="12"/>
  <c r="G224" i="12"/>
  <c r="G2180" i="12"/>
  <c r="G2645" i="12"/>
  <c r="G461" i="12"/>
  <c r="G3602" i="12"/>
  <c r="G4164" i="12"/>
  <c r="G1587" i="12"/>
  <c r="G3721" i="12"/>
  <c r="G1733" i="12"/>
  <c r="G4091" i="12"/>
  <c r="G4995" i="12"/>
  <c r="G2404" i="12"/>
  <c r="G700" i="12"/>
  <c r="G4042" i="12"/>
  <c r="G4218" i="12"/>
  <c r="G3061" i="12"/>
  <c r="G2789" i="12"/>
  <c r="G4879" i="12"/>
  <c r="G957" i="12"/>
  <c r="G2668" i="12"/>
  <c r="G1717" i="12"/>
  <c r="G2641" i="12"/>
  <c r="G431" i="12"/>
  <c r="G1725" i="12"/>
  <c r="G3700" i="12"/>
  <c r="G4165" i="12"/>
  <c r="G4173" i="12"/>
  <c r="G3493" i="12"/>
  <c r="G4180" i="12"/>
  <c r="G2955" i="12"/>
  <c r="G3505" i="12"/>
  <c r="G2290" i="12"/>
  <c r="G3000" i="12"/>
  <c r="G4822" i="12"/>
  <c r="G2393" i="12"/>
  <c r="F2728" i="12"/>
  <c r="F3994" i="12"/>
  <c r="F1363" i="12"/>
  <c r="F2905" i="12"/>
  <c r="F3074" i="12"/>
  <c r="F37" i="12"/>
  <c r="G1673" i="12"/>
  <c r="G3957" i="12"/>
  <c r="G1709" i="12"/>
  <c r="G2177" i="12"/>
  <c r="G2864" i="12"/>
  <c r="G5070" i="12"/>
  <c r="G1554" i="12"/>
  <c r="G3701" i="12"/>
  <c r="G4019" i="12"/>
  <c r="G4117" i="12"/>
  <c r="G4375" i="12"/>
  <c r="G817" i="12"/>
  <c r="G4103" i="12"/>
  <c r="G4857" i="12"/>
  <c r="G1203" i="12"/>
  <c r="G3424" i="12"/>
  <c r="G384" i="12"/>
  <c r="G4398" i="12"/>
  <c r="G880" i="12"/>
  <c r="G3967" i="12"/>
  <c r="G2067" i="12"/>
  <c r="G3216" i="12"/>
  <c r="G3325" i="12"/>
  <c r="G2344" i="12"/>
  <c r="G695" i="12"/>
  <c r="G4340" i="12"/>
  <c r="G3531" i="12"/>
  <c r="G4198" i="12"/>
  <c r="G4544" i="12"/>
  <c r="G4365" i="12"/>
  <c r="G3785" i="12"/>
  <c r="G1938" i="12"/>
  <c r="G2402" i="12"/>
  <c r="G4998" i="12"/>
  <c r="G502" i="12"/>
  <c r="G2677" i="12"/>
  <c r="G399" i="12"/>
  <c r="G1238" i="12"/>
  <c r="G2831" i="12"/>
  <c r="G4651" i="12"/>
  <c r="G138" i="12"/>
  <c r="G2307" i="12"/>
  <c r="G4155" i="12"/>
  <c r="F3541" i="12"/>
  <c r="G2299" i="12"/>
  <c r="F3081" i="12"/>
  <c r="G3752" i="12"/>
  <c r="F2733" i="12"/>
  <c r="G3696" i="12"/>
  <c r="G1566" i="12"/>
  <c r="F4504" i="12"/>
  <c r="F3658" i="12"/>
  <c r="F1779" i="12"/>
  <c r="G1395" i="12"/>
  <c r="G487" i="12"/>
  <c r="F4968" i="12"/>
  <c r="F3083" i="12"/>
  <c r="F2909" i="12"/>
  <c r="F3364" i="12"/>
  <c r="F1593" i="12"/>
  <c r="F2347" i="12"/>
  <c r="F1656" i="12"/>
  <c r="F2686" i="12"/>
  <c r="G2865" i="12"/>
  <c r="G4248" i="12"/>
  <c r="F4744" i="12"/>
  <c r="F1361" i="12"/>
  <c r="F1630" i="12"/>
  <c r="G1905" i="12"/>
  <c r="G3722" i="12"/>
  <c r="G832" i="12"/>
  <c r="F4742" i="12"/>
  <c r="F2731" i="12"/>
  <c r="F2533" i="12"/>
  <c r="F2802" i="12"/>
  <c r="G4177" i="12"/>
  <c r="G860" i="12"/>
  <c r="F776" i="12"/>
  <c r="F5024" i="12"/>
  <c r="F480" i="12"/>
  <c r="G241" i="12"/>
  <c r="G4208" i="12"/>
  <c r="G3888" i="12"/>
  <c r="F4193" i="12"/>
  <c r="F1639" i="12"/>
  <c r="F2914" i="12"/>
  <c r="F4705" i="12"/>
  <c r="F1853" i="12"/>
  <c r="F2461" i="12"/>
  <c r="F1657" i="12"/>
  <c r="F2469" i="12"/>
  <c r="F2637" i="12"/>
  <c r="F1613" i="12"/>
  <c r="F61" i="12"/>
  <c r="F2835" i="12"/>
  <c r="F3084" i="12"/>
  <c r="F1212" i="12"/>
  <c r="F4450" i="12"/>
  <c r="F3467" i="12"/>
  <c r="F4615" i="12"/>
  <c r="F1213" i="12"/>
  <c r="F4498" i="12"/>
  <c r="F4723" i="12"/>
  <c r="F1322" i="12"/>
  <c r="F4805" i="12"/>
  <c r="F755" i="12"/>
  <c r="F1960" i="12"/>
  <c r="F3871" i="12"/>
  <c r="F63" i="12"/>
  <c r="F1209" i="12"/>
  <c r="F774" i="12"/>
  <c r="F1217" i="12"/>
  <c r="F4046" i="12"/>
  <c r="F1037" i="12"/>
  <c r="F4617" i="12"/>
  <c r="F1222" i="12"/>
  <c r="F4456" i="12"/>
  <c r="F4728" i="12"/>
  <c r="F4762" i="12"/>
  <c r="F4794" i="12"/>
  <c r="F4519" i="12"/>
  <c r="F2662" i="12"/>
  <c r="F45" i="12"/>
  <c r="F1074" i="12"/>
  <c r="F1830" i="12"/>
  <c r="F2622" i="12"/>
  <c r="F4565" i="12"/>
  <c r="F4964" i="12"/>
  <c r="F1128" i="12"/>
  <c r="F4472" i="12"/>
  <c r="F1025" i="12"/>
  <c r="F4605" i="12"/>
  <c r="F3475" i="12"/>
  <c r="F4831" i="12"/>
  <c r="F4513" i="12"/>
  <c r="F4673" i="12"/>
  <c r="F4706" i="12"/>
  <c r="F1162" i="12"/>
  <c r="F50" i="12"/>
  <c r="F2840" i="12"/>
  <c r="F1506" i="12"/>
  <c r="F3616" i="12"/>
  <c r="F4948" i="12"/>
  <c r="F542" i="12"/>
  <c r="F4408" i="12"/>
  <c r="F543" i="12"/>
  <c r="F4577" i="12"/>
  <c r="F1245" i="12"/>
  <c r="F3575" i="12"/>
  <c r="F795" i="12"/>
  <c r="F4789" i="12"/>
  <c r="F531" i="12"/>
  <c r="F4056" i="12"/>
  <c r="F902" i="12"/>
  <c r="F4331" i="12"/>
  <c r="F3906" i="12"/>
  <c r="F1532" i="12"/>
  <c r="F4482" i="12"/>
  <c r="F2973" i="12"/>
  <c r="F1642" i="12"/>
  <c r="F1068" i="12"/>
  <c r="F1827" i="12"/>
  <c r="F2476" i="12"/>
  <c r="F4929" i="12"/>
  <c r="F4961" i="12"/>
  <c r="F1255" i="12"/>
  <c r="F4395" i="12"/>
  <c r="F4678" i="12"/>
  <c r="F686" i="12"/>
  <c r="F544" i="12"/>
  <c r="F4778" i="12"/>
  <c r="F3145" i="12"/>
  <c r="F3423" i="12"/>
  <c r="F2397" i="12"/>
  <c r="F3329" i="12"/>
  <c r="F51" i="12"/>
  <c r="F1828" i="12"/>
  <c r="F2477" i="12"/>
  <c r="F4931" i="12"/>
  <c r="F4698" i="12"/>
  <c r="F4062" i="12"/>
  <c r="F885" i="12"/>
  <c r="F4659" i="12"/>
  <c r="F4692" i="12"/>
  <c r="F4296" i="12"/>
  <c r="F4814" i="12"/>
  <c r="F1670" i="12"/>
  <c r="F4799" i="12"/>
  <c r="F539" i="12"/>
  <c r="F1873" i="12"/>
  <c r="F1057" i="12"/>
  <c r="F77" i="12"/>
  <c r="F1502" i="12"/>
  <c r="F1512" i="12"/>
  <c r="F1315" i="12"/>
  <c r="F758" i="12"/>
  <c r="F2778" i="12"/>
  <c r="F990" i="12"/>
  <c r="F117" i="12"/>
  <c r="F4515" i="12"/>
  <c r="F1117" i="12"/>
  <c r="F4662" i="12"/>
  <c r="F4639" i="12"/>
  <c r="F1135" i="12"/>
  <c r="F2834" i="12"/>
  <c r="F2737" i="12"/>
  <c r="F2708" i="12"/>
  <c r="F1404" i="12"/>
  <c r="F627" i="12"/>
  <c r="F1240" i="12"/>
  <c r="F4718" i="12"/>
  <c r="F4569" i="12"/>
  <c r="F4511" i="12"/>
  <c r="F753" i="12"/>
  <c r="F4468" i="12"/>
  <c r="F1261" i="12"/>
  <c r="F4567" i="12"/>
  <c r="F4792" i="12"/>
  <c r="F4088" i="12"/>
  <c r="F693" i="12"/>
  <c r="F3568" i="12"/>
  <c r="F2928" i="12"/>
  <c r="F1379" i="12"/>
  <c r="F4589" i="12"/>
  <c r="F1228" i="12"/>
  <c r="F636" i="12"/>
  <c r="F130" i="12"/>
  <c r="F1184" i="12"/>
  <c r="F5034" i="12"/>
  <c r="F156" i="12"/>
  <c r="F3975" i="12"/>
  <c r="F959" i="12"/>
  <c r="F3955" i="12"/>
  <c r="F4065" i="12"/>
  <c r="F2069" i="12"/>
  <c r="F204" i="12"/>
  <c r="F2145" i="12"/>
  <c r="F1905" i="12"/>
  <c r="F1982" i="12"/>
  <c r="F2671" i="12"/>
  <c r="F2308" i="12"/>
  <c r="F416" i="12"/>
  <c r="F698" i="12"/>
  <c r="F3605" i="12"/>
  <c r="F1471" i="12"/>
  <c r="F3471" i="12"/>
  <c r="F901" i="12"/>
  <c r="F132" i="12"/>
  <c r="F3907" i="12"/>
  <c r="F2058" i="12"/>
  <c r="F157" i="12"/>
  <c r="F3936" i="12"/>
  <c r="F3071" i="12"/>
  <c r="F2560" i="12"/>
  <c r="F5068" i="12"/>
  <c r="F4027" i="12"/>
  <c r="F2130" i="12"/>
  <c r="F3380" i="12"/>
  <c r="F1906" i="12"/>
  <c r="F1983" i="12"/>
  <c r="F2672" i="12"/>
  <c r="F2812" i="12"/>
  <c r="F2501" i="12"/>
  <c r="F699" i="12"/>
  <c r="F263" i="12"/>
  <c r="F712" i="12"/>
  <c r="F4500" i="12"/>
  <c r="F1229" i="12"/>
  <c r="F923" i="12"/>
  <c r="F1180" i="12"/>
  <c r="F4618" i="12"/>
  <c r="F943" i="12"/>
  <c r="F3933" i="12"/>
  <c r="F955" i="12"/>
  <c r="F2555" i="12"/>
  <c r="F373" i="12"/>
  <c r="F2380" i="12"/>
  <c r="F2125" i="12"/>
  <c r="F3178" i="12"/>
  <c r="F3853" i="12"/>
  <c r="F2494" i="12"/>
  <c r="F4703" i="12"/>
  <c r="F2813" i="12"/>
  <c r="F2200" i="12"/>
  <c r="F2025" i="12"/>
  <c r="F4807" i="12"/>
  <c r="F1729" i="12"/>
  <c r="F4199" i="12"/>
  <c r="F4397" i="12"/>
  <c r="F1270" i="12"/>
  <c r="F3515" i="12"/>
  <c r="F4592" i="12"/>
  <c r="F143" i="12"/>
  <c r="F168" i="12"/>
  <c r="F1891" i="12"/>
  <c r="F2551" i="12"/>
  <c r="F1787" i="12"/>
  <c r="F5361" i="12"/>
  <c r="F197" i="12"/>
  <c r="F1703" i="12"/>
  <c r="F2492" i="12"/>
  <c r="F2165" i="12"/>
  <c r="F227" i="12"/>
  <c r="F2179" i="12"/>
  <c r="F1198" i="12"/>
  <c r="F2019" i="12"/>
  <c r="F4350" i="12"/>
  <c r="F1557" i="12"/>
  <c r="F4252" i="12"/>
  <c r="F365" i="12"/>
  <c r="F3735" i="12"/>
  <c r="F286" i="12"/>
  <c r="F3044" i="12"/>
  <c r="F4136" i="12"/>
  <c r="F4942" i="12"/>
  <c r="F1269" i="12"/>
  <c r="F4501" i="12"/>
  <c r="F4937" i="12"/>
  <c r="F1539" i="12"/>
  <c r="F2418" i="12"/>
  <c r="F3944" i="12"/>
  <c r="F1384" i="12"/>
  <c r="F4072" i="12"/>
  <c r="F2298" i="12"/>
  <c r="F3151" i="12"/>
  <c r="F5010" i="12"/>
  <c r="F2430" i="12"/>
  <c r="F1921" i="12"/>
  <c r="F3261" i="12"/>
  <c r="F3027" i="12"/>
  <c r="F253" i="12"/>
  <c r="F1154" i="12"/>
  <c r="F4345" i="12"/>
  <c r="F3535" i="12"/>
  <c r="F4244" i="12"/>
  <c r="F893" i="12"/>
  <c r="F913" i="12"/>
  <c r="F3884" i="12"/>
  <c r="F4599" i="12"/>
  <c r="F940" i="12"/>
  <c r="F5047" i="12"/>
  <c r="F1190" i="12"/>
  <c r="F5067" i="12"/>
  <c r="F4099" i="12"/>
  <c r="F5008" i="12"/>
  <c r="F3681" i="12"/>
  <c r="F2493" i="12"/>
  <c r="F3242" i="12"/>
  <c r="F229" i="12"/>
  <c r="F1718" i="12"/>
  <c r="F2008" i="12"/>
  <c r="F2021" i="12"/>
  <c r="F4351" i="12"/>
  <c r="F3613" i="12"/>
  <c r="F4151" i="12"/>
  <c r="F4881" i="12"/>
  <c r="F3148" i="12"/>
  <c r="F3438" i="12"/>
  <c r="F1534" i="12"/>
  <c r="F3887" i="12"/>
  <c r="F160" i="12"/>
  <c r="F3942" i="12"/>
  <c r="F4850" i="12"/>
  <c r="F4953" i="12"/>
  <c r="F2296" i="12"/>
  <c r="F1698" i="12"/>
  <c r="F1702" i="12"/>
  <c r="F415" i="12"/>
  <c r="F3234" i="12"/>
  <c r="F2497" i="12"/>
  <c r="F2384" i="12"/>
  <c r="F2595" i="12"/>
  <c r="F694" i="12"/>
  <c r="F4339" i="12"/>
  <c r="F3530" i="12"/>
  <c r="F444" i="12"/>
  <c r="F4196" i="12"/>
  <c r="F1008" i="12"/>
  <c r="G2015" i="12"/>
  <c r="G4856" i="12"/>
  <c r="G5060" i="12"/>
  <c r="F3020" i="12"/>
  <c r="G4135" i="12"/>
  <c r="F1845" i="12"/>
  <c r="G1155" i="12"/>
  <c r="F3014" i="12"/>
  <c r="F2908" i="12"/>
  <c r="F4653" i="12"/>
  <c r="G4080" i="12"/>
  <c r="G521" i="12"/>
  <c r="F4551" i="12"/>
  <c r="F1458" i="12"/>
  <c r="F3553" i="12"/>
  <c r="F3581" i="12"/>
  <c r="F1857" i="12"/>
  <c r="F1610" i="12"/>
  <c r="F1071" i="12"/>
  <c r="F2839" i="12"/>
  <c r="G465" i="12"/>
  <c r="G1763" i="12"/>
  <c r="G561" i="12"/>
  <c r="F3899" i="12"/>
  <c r="F1366" i="12"/>
  <c r="F32" i="12"/>
  <c r="G231" i="12"/>
  <c r="G4376" i="12"/>
  <c r="G5013" i="12"/>
  <c r="F1563" i="12"/>
  <c r="F4524" i="12"/>
  <c r="F2455" i="12"/>
  <c r="F36" i="12"/>
  <c r="G4356" i="12"/>
  <c r="G4300" i="12"/>
  <c r="F2727" i="12"/>
  <c r="F849" i="12"/>
  <c r="F5032" i="12"/>
  <c r="F2051" i="12"/>
  <c r="G4709" i="12"/>
  <c r="G857" i="12"/>
  <c r="F3080" i="12"/>
  <c r="F4381" i="12"/>
  <c r="F3542" i="12"/>
  <c r="F2895" i="12"/>
  <c r="F1861" i="12"/>
  <c r="F3870" i="12"/>
  <c r="F2466" i="12"/>
  <c r="F1821" i="12"/>
  <c r="F1855" i="12"/>
  <c r="F1050" i="12"/>
  <c r="F66" i="12"/>
  <c r="F1887" i="12"/>
  <c r="F3086" i="12"/>
  <c r="F4963" i="12"/>
  <c r="F1242" i="12"/>
  <c r="F4464" i="12"/>
  <c r="F837" i="12"/>
  <c r="F4647" i="12"/>
  <c r="F3422" i="12"/>
  <c r="F889" i="12"/>
  <c r="F4797" i="12"/>
  <c r="F3121" i="12"/>
  <c r="F1858" i="12"/>
  <c r="F3378" i="12"/>
  <c r="F2620" i="12"/>
  <c r="F1168" i="12"/>
  <c r="F4289" i="12"/>
  <c r="F4290" i="12"/>
  <c r="F4546" i="12"/>
  <c r="F1038" i="12"/>
  <c r="F1045" i="12"/>
  <c r="F1158" i="12"/>
  <c r="F478" i="12"/>
  <c r="F3064" i="12"/>
  <c r="F4782" i="12"/>
  <c r="F3987" i="12"/>
  <c r="F1972" i="12"/>
  <c r="F3607" i="12"/>
  <c r="F1080" i="12"/>
  <c r="F91" i="12"/>
  <c r="F116" i="12"/>
  <c r="F4496" i="12"/>
  <c r="F4930" i="12"/>
  <c r="F3456" i="12"/>
  <c r="F4660" i="12"/>
  <c r="F4461" i="12"/>
  <c r="F523" i="12"/>
  <c r="F4870" i="12"/>
  <c r="F993" i="12"/>
  <c r="F4800" i="12"/>
  <c r="F5005" i="12"/>
  <c r="F2736" i="12"/>
  <c r="F3340" i="12"/>
  <c r="F2845" i="12"/>
  <c r="F113" i="12"/>
  <c r="F4927" i="12"/>
  <c r="F4960" i="12"/>
  <c r="F1020" i="12"/>
  <c r="F2930" i="12"/>
  <c r="F1319" i="12"/>
  <c r="F1223" i="12"/>
  <c r="F4422" i="12"/>
  <c r="F4724" i="12"/>
  <c r="F813" i="12"/>
  <c r="F4470" i="12"/>
  <c r="F537" i="12"/>
  <c r="F4390" i="12"/>
  <c r="F906" i="12"/>
  <c r="F123" i="12"/>
  <c r="F1178" i="12"/>
  <c r="F3971" i="12"/>
  <c r="F3593" i="12"/>
  <c r="F875" i="12"/>
  <c r="F1048" i="12"/>
  <c r="F3344" i="12"/>
  <c r="F2470" i="12"/>
  <c r="F114" i="12"/>
  <c r="F4946" i="12"/>
  <c r="F1101" i="12"/>
  <c r="F3900" i="12"/>
  <c r="F4575" i="12"/>
  <c r="F4638" i="12"/>
  <c r="F3650" i="12"/>
  <c r="F4184" i="12"/>
  <c r="F4840" i="12"/>
  <c r="F4771" i="12"/>
  <c r="F4054" i="12"/>
  <c r="F792" i="12"/>
  <c r="F3331" i="12"/>
  <c r="F2741" i="12"/>
  <c r="F2743" i="12"/>
  <c r="F2101" i="12"/>
  <c r="F1112" i="12"/>
  <c r="F1316" i="12"/>
  <c r="F3088" i="12"/>
  <c r="F4579" i="12"/>
  <c r="F2922" i="12"/>
  <c r="F4421" i="12"/>
  <c r="F2938" i="12"/>
  <c r="F4843" i="12"/>
  <c r="F4772" i="12"/>
  <c r="F1134" i="12"/>
  <c r="F2420" i="12"/>
  <c r="F1880" i="12"/>
  <c r="F1063" i="12"/>
  <c r="F1823" i="12"/>
  <c r="F109" i="12"/>
  <c r="F1100" i="12"/>
  <c r="F4958" i="12"/>
  <c r="F4471" i="12"/>
  <c r="F4570" i="12"/>
  <c r="F4917" i="12"/>
  <c r="F3498" i="12"/>
  <c r="F4458" i="12"/>
  <c r="F4036" i="12"/>
  <c r="F1133" i="12"/>
  <c r="F4491" i="12"/>
  <c r="F534" i="12"/>
  <c r="F1866" i="12"/>
  <c r="F1652" i="12"/>
  <c r="F70" i="12"/>
  <c r="F105" i="12"/>
  <c r="F806" i="12"/>
  <c r="F4967" i="12"/>
  <c r="F4768" i="12"/>
  <c r="F2390" i="12"/>
  <c r="F4536" i="12"/>
  <c r="F3903" i="12"/>
  <c r="F4417" i="12"/>
  <c r="F987" i="12"/>
  <c r="F4737" i="12"/>
  <c r="F4788" i="12"/>
  <c r="F4677" i="12"/>
  <c r="F4920" i="12"/>
  <c r="F4922" i="12"/>
  <c r="F915" i="12"/>
  <c r="F3893" i="12"/>
  <c r="F1530" i="12"/>
  <c r="F3460" i="12"/>
  <c r="F1007" i="12"/>
  <c r="F907" i="12"/>
  <c r="F1517" i="12"/>
  <c r="F3516" i="12"/>
  <c r="F3676" i="12"/>
  <c r="F5036" i="12"/>
  <c r="F2748" i="12"/>
  <c r="F4849" i="12"/>
  <c r="F2562" i="12"/>
  <c r="F2667" i="12"/>
  <c r="F184" i="12"/>
  <c r="F2132" i="12"/>
  <c r="F2590" i="12"/>
  <c r="F212" i="12"/>
  <c r="F2496" i="12"/>
  <c r="F2070" i="12"/>
  <c r="F2312" i="12"/>
  <c r="F2873" i="12"/>
  <c r="F4729" i="12"/>
  <c r="F2504" i="12"/>
  <c r="F1987" i="12"/>
  <c r="F3618" i="12"/>
  <c r="F908" i="12"/>
  <c r="F139" i="12"/>
  <c r="F1381" i="12"/>
  <c r="F936" i="12"/>
  <c r="F5037" i="12"/>
  <c r="F3938" i="12"/>
  <c r="F173" i="12"/>
  <c r="F1695" i="12"/>
  <c r="F2064" i="12"/>
  <c r="F2110" i="12"/>
  <c r="F2133" i="12"/>
  <c r="F4102" i="12"/>
  <c r="F2162" i="12"/>
  <c r="F3693" i="12"/>
  <c r="F3510" i="12"/>
  <c r="F3995" i="12"/>
  <c r="F2644" i="12"/>
  <c r="F465" i="12"/>
  <c r="F3608" i="12"/>
  <c r="F1476" i="12"/>
  <c r="F3436" i="12"/>
  <c r="F634" i="12"/>
  <c r="F929" i="12"/>
  <c r="F1600" i="12"/>
  <c r="F4481" i="12"/>
  <c r="F153" i="12"/>
  <c r="F3992" i="12"/>
  <c r="F3356" i="12"/>
  <c r="F3953" i="12"/>
  <c r="F2424" i="12"/>
  <c r="F961" i="12"/>
  <c r="F2490" i="12"/>
  <c r="F1901" i="12"/>
  <c r="F1716" i="12"/>
  <c r="F963" i="12"/>
  <c r="F2181" i="12"/>
  <c r="F3390" i="12"/>
  <c r="F430" i="12"/>
  <c r="F421" i="12"/>
  <c r="F476" i="12"/>
  <c r="F538" i="12"/>
  <c r="F3483" i="12"/>
  <c r="F1274" i="12"/>
  <c r="F1523" i="12"/>
  <c r="F4590" i="12"/>
  <c r="F148" i="12"/>
  <c r="F5053" i="12"/>
  <c r="F2398" i="12"/>
  <c r="F3948" i="12"/>
  <c r="F4636" i="12"/>
  <c r="F3509" i="12"/>
  <c r="F2123" i="12"/>
  <c r="F1627" i="12"/>
  <c r="F1710" i="12"/>
  <c r="F2166" i="12"/>
  <c r="F3363" i="12"/>
  <c r="F2343" i="12"/>
  <c r="F2500" i="12"/>
  <c r="F697" i="12"/>
  <c r="F1722" i="12"/>
  <c r="F2031" i="12"/>
  <c r="F1408" i="12"/>
  <c r="F2889" i="12"/>
  <c r="F2039" i="12"/>
  <c r="F3398" i="12"/>
  <c r="F1761" i="12"/>
  <c r="F2891" i="12"/>
  <c r="F4320" i="12"/>
  <c r="F912" i="12"/>
  <c r="F1522" i="12"/>
  <c r="F4597" i="12"/>
  <c r="F144" i="12"/>
  <c r="F5046" i="12"/>
  <c r="F169" i="12"/>
  <c r="F2759" i="12"/>
  <c r="F2405" i="12"/>
  <c r="F5389" i="12"/>
  <c r="F2120" i="12"/>
  <c r="F3680" i="12"/>
  <c r="F3065" i="12"/>
  <c r="F3241" i="12"/>
  <c r="F228" i="12"/>
  <c r="F2303" i="12"/>
  <c r="F2007" i="12"/>
  <c r="F2020" i="12"/>
  <c r="F3697" i="12"/>
  <c r="F1558" i="12"/>
  <c r="F2783" i="12"/>
  <c r="F1138" i="12"/>
  <c r="F552" i="12"/>
  <c r="F1524" i="12"/>
  <c r="F3439" i="12"/>
  <c r="F149" i="12"/>
  <c r="F5055" i="12"/>
  <c r="F4847" i="12"/>
  <c r="F2761" i="12"/>
  <c r="F371" i="12"/>
  <c r="F2564" i="12"/>
  <c r="F3164" i="12"/>
  <c r="F2996" i="12"/>
  <c r="F2159" i="12"/>
  <c r="F3692" i="12"/>
  <c r="F1776" i="12"/>
  <c r="F4069" i="12"/>
  <c r="F1721" i="12"/>
  <c r="F3611" i="12"/>
  <c r="F3926" i="12"/>
  <c r="F2033" i="12"/>
  <c r="F394" i="12"/>
  <c r="F1266" i="12"/>
  <c r="F1285" i="12"/>
  <c r="F3965" i="12"/>
  <c r="F4038" i="12"/>
  <c r="F1541" i="12"/>
  <c r="F2419" i="12"/>
  <c r="F2755" i="12"/>
  <c r="F176" i="12"/>
  <c r="F1786" i="12"/>
  <c r="F1980" i="12"/>
  <c r="F194" i="12"/>
  <c r="F2785" i="12"/>
  <c r="F707" i="12"/>
  <c r="F1922" i="12"/>
  <c r="F222" i="12"/>
  <c r="F5069" i="12"/>
  <c r="F2004" i="12"/>
  <c r="F801" i="12"/>
  <c r="F4347" i="12"/>
  <c r="F3537" i="12"/>
  <c r="F3034" i="12"/>
  <c r="F815" i="12"/>
  <c r="F635" i="12"/>
  <c r="F129" i="12"/>
  <c r="G422" i="12"/>
  <c r="G3848" i="12"/>
  <c r="F3411" i="12"/>
  <c r="G267" i="12"/>
  <c r="F4382" i="12"/>
  <c r="G4527" i="12"/>
  <c r="F2087" i="12"/>
  <c r="G420" i="12"/>
  <c r="F8" i="12"/>
  <c r="F2859" i="12"/>
  <c r="G1705" i="12"/>
  <c r="G4374" i="12"/>
  <c r="G410" i="12"/>
  <c r="F458" i="12"/>
  <c r="F4784" i="12"/>
  <c r="F3545" i="12"/>
  <c r="F1368" i="12"/>
  <c r="F1865" i="12"/>
  <c r="F3874" i="12"/>
  <c r="F1077" i="12"/>
  <c r="F1824" i="12"/>
  <c r="G3608" i="12"/>
  <c r="G4060" i="12"/>
  <c r="F2388" i="12"/>
  <c r="F3144" i="12"/>
  <c r="F426" i="12"/>
  <c r="G1720" i="12"/>
  <c r="G3797" i="12"/>
  <c r="G1207" i="12"/>
  <c r="F4553" i="12"/>
  <c r="F2734" i="12"/>
  <c r="F2911" i="12"/>
  <c r="G3228" i="12"/>
  <c r="G4366" i="12"/>
  <c r="G4865" i="12"/>
  <c r="F3896" i="12"/>
  <c r="F2970" i="12"/>
  <c r="F2396" i="12"/>
  <c r="F1849" i="12"/>
  <c r="G4349" i="12"/>
  <c r="G4024" i="12"/>
  <c r="F3019" i="12"/>
  <c r="F12" i="12"/>
  <c r="F3547" i="12"/>
  <c r="F1592" i="12"/>
  <c r="F1869" i="12"/>
  <c r="F1647" i="12"/>
  <c r="F1079" i="12"/>
  <c r="F2843" i="12"/>
  <c r="F1867" i="12"/>
  <c r="F1054" i="12"/>
  <c r="F2712" i="12"/>
  <c r="F106" i="12"/>
  <c r="F4074" i="12"/>
  <c r="F4419" i="12"/>
  <c r="F3622" i="12"/>
  <c r="F4430" i="12"/>
  <c r="F4532" i="12"/>
  <c r="F1513" i="12"/>
  <c r="F4183" i="12"/>
  <c r="F1005" i="12"/>
  <c r="F2923" i="12"/>
  <c r="F4683" i="12"/>
  <c r="F4664" i="12"/>
  <c r="F1868" i="12"/>
  <c r="F2464" i="12"/>
  <c r="F2685" i="12"/>
  <c r="F2474" i="12"/>
  <c r="F4517" i="12"/>
  <c r="F4584" i="12"/>
  <c r="F1114" i="12"/>
  <c r="F4564" i="12"/>
  <c r="F4620" i="12"/>
  <c r="F4695" i="12"/>
  <c r="F811" i="12"/>
  <c r="F1018" i="12"/>
  <c r="F2932" i="12"/>
  <c r="F4525" i="12"/>
  <c r="F4486" i="12"/>
  <c r="F1995" i="12"/>
  <c r="F3880" i="12"/>
  <c r="F3349" i="12"/>
  <c r="F681" i="12"/>
  <c r="F4453" i="12"/>
  <c r="F4957" i="12"/>
  <c r="F4950" i="12"/>
  <c r="F4312" i="12"/>
  <c r="F4416" i="12"/>
  <c r="F3431" i="12"/>
  <c r="F1111" i="12"/>
  <c r="F3623" i="12"/>
  <c r="F4757" i="12"/>
  <c r="F545" i="12"/>
  <c r="F1247" i="12"/>
  <c r="F3070" i="12"/>
  <c r="F3330" i="12"/>
  <c r="F1075" i="12"/>
  <c r="F1831" i="12"/>
  <c r="F1464" i="12"/>
  <c r="F4285" i="12"/>
  <c r="F3118" i="12"/>
  <c r="F4916" i="12"/>
  <c r="F4622" i="12"/>
  <c r="F1258" i="12"/>
  <c r="F991" i="12"/>
  <c r="F1151" i="12"/>
  <c r="F4839" i="12"/>
  <c r="F4719" i="12"/>
  <c r="F3435" i="12"/>
  <c r="F3961" i="12"/>
  <c r="F4411" i="12"/>
  <c r="F1675" i="12"/>
  <c r="F127" i="12"/>
  <c r="F1374" i="12"/>
  <c r="F4478" i="12"/>
  <c r="F5035" i="12"/>
  <c r="F3668" i="12"/>
  <c r="F1609" i="12"/>
  <c r="F1081" i="12"/>
  <c r="F95" i="12"/>
  <c r="F4327" i="12"/>
  <c r="F2920" i="12"/>
  <c r="F3959" i="12"/>
  <c r="F4291" i="12"/>
  <c r="F3416" i="12"/>
  <c r="F4576" i="12"/>
  <c r="F4547" i="12"/>
  <c r="F540" i="12"/>
  <c r="F4872" i="12"/>
  <c r="F4648" i="12"/>
  <c r="F1227" i="12"/>
  <c r="F2534" i="12"/>
  <c r="F3869" i="12"/>
  <c r="F1083" i="12"/>
  <c r="F98" i="12"/>
  <c r="F4328" i="12"/>
  <c r="F4393" i="12"/>
  <c r="F3916" i="12"/>
  <c r="F3562" i="12"/>
  <c r="F3428" i="12"/>
  <c r="F4467" i="12"/>
  <c r="F1104" i="12"/>
  <c r="F688" i="12"/>
  <c r="F4873" i="12"/>
  <c r="F4774" i="12"/>
  <c r="F690" i="12"/>
  <c r="F2090" i="12"/>
  <c r="F1047" i="12"/>
  <c r="F3341" i="12"/>
  <c r="F2847" i="12"/>
  <c r="F1888" i="12"/>
  <c r="F3571" i="12"/>
  <c r="F1218" i="12"/>
  <c r="F882" i="12"/>
  <c r="F1145" i="12"/>
  <c r="F4431" i="12"/>
  <c r="F4514" i="12"/>
  <c r="F1004" i="12"/>
  <c r="F4821" i="12"/>
  <c r="F1226" i="12"/>
  <c r="F4658" i="12"/>
  <c r="F4759" i="12"/>
  <c r="F1874" i="12"/>
  <c r="F1654" i="12"/>
  <c r="F78" i="12"/>
  <c r="F1503" i="12"/>
  <c r="F1170" i="12"/>
  <c r="F1249" i="12"/>
  <c r="F793" i="12"/>
  <c r="F4612" i="12"/>
  <c r="F3649" i="12"/>
  <c r="F4675" i="12"/>
  <c r="F4512" i="12"/>
  <c r="F1132" i="12"/>
  <c r="F1148" i="12"/>
  <c r="F2924" i="12"/>
  <c r="F3474" i="12"/>
  <c r="F4955" i="12"/>
  <c r="F900" i="12"/>
  <c r="F921" i="12"/>
  <c r="F1373" i="12"/>
  <c r="F1531" i="12"/>
  <c r="F4816" i="12"/>
  <c r="F759" i="12"/>
  <c r="F120" i="12"/>
  <c r="F2936" i="12"/>
  <c r="F1185" i="12"/>
  <c r="F1682" i="12"/>
  <c r="F5044" i="12"/>
  <c r="F3940" i="12"/>
  <c r="F2095" i="12"/>
  <c r="F2563" i="12"/>
  <c r="F2335" i="12"/>
  <c r="F2114" i="12"/>
  <c r="F5009" i="12"/>
  <c r="F2591" i="12"/>
  <c r="F3228" i="12"/>
  <c r="F2720" i="12"/>
  <c r="F3511" i="12"/>
  <c r="F240" i="12"/>
  <c r="F2015" i="12"/>
  <c r="F422" i="12"/>
  <c r="F2505" i="12"/>
  <c r="F1407" i="12"/>
  <c r="F797" i="12"/>
  <c r="F1678" i="12"/>
  <c r="F3437" i="12"/>
  <c r="F1603" i="12"/>
  <c r="F1309" i="12"/>
  <c r="F5045" i="12"/>
  <c r="F2544" i="12"/>
  <c r="F2757" i="12"/>
  <c r="F512" i="12"/>
  <c r="F2106" i="12"/>
  <c r="F192" i="12"/>
  <c r="F209" i="12"/>
  <c r="F1467" i="12"/>
  <c r="F3229" i="12"/>
  <c r="F2721" i="12"/>
  <c r="F2302" i="12"/>
  <c r="F241" i="12"/>
  <c r="F2016" i="12"/>
  <c r="F1311" i="12"/>
  <c r="F3609" i="12"/>
  <c r="F3625" i="12"/>
  <c r="F692" i="12"/>
  <c r="F903" i="12"/>
  <c r="F133" i="12"/>
  <c r="F1528" i="12"/>
  <c r="F4602" i="12"/>
  <c r="F953" i="12"/>
  <c r="F2540" i="12"/>
  <c r="F960" i="12"/>
  <c r="F2768" i="12"/>
  <c r="F1327" i="12"/>
  <c r="F2794" i="12"/>
  <c r="F4101" i="12"/>
  <c r="F3198" i="12"/>
  <c r="F2715" i="12"/>
  <c r="F4400" i="12"/>
  <c r="F2309" i="12"/>
  <c r="F2868" i="12"/>
  <c r="F2028" i="12"/>
  <c r="F3599" i="12"/>
  <c r="F2287" i="12"/>
  <c r="F1041" i="12"/>
  <c r="F924" i="12"/>
  <c r="F1598" i="12"/>
  <c r="F4621" i="12"/>
  <c r="F944" i="12"/>
  <c r="F2537" i="12"/>
  <c r="F171" i="12"/>
  <c r="F2763" i="12"/>
  <c r="F3810" i="12"/>
  <c r="F2565" i="12"/>
  <c r="F200" i="12"/>
  <c r="F3179" i="12"/>
  <c r="F1454" i="12"/>
  <c r="F2168" i="12"/>
  <c r="F3484" i="12"/>
  <c r="F4070" i="12"/>
  <c r="F2640" i="12"/>
  <c r="F1548" i="12"/>
  <c r="F1551" i="12"/>
  <c r="F1730" i="12"/>
  <c r="F390" i="12"/>
  <c r="F971" i="12"/>
  <c r="F3753" i="12"/>
  <c r="F1937" i="12"/>
  <c r="F4073" i="12"/>
  <c r="F769" i="12"/>
  <c r="F1173" i="12"/>
  <c r="F1275" i="12"/>
  <c r="F3966" i="12"/>
  <c r="F4580" i="12"/>
  <c r="F1543" i="12"/>
  <c r="F5054" i="12"/>
  <c r="F1191" i="12"/>
  <c r="F2553" i="12"/>
  <c r="F511" i="12"/>
  <c r="F1406" i="12"/>
  <c r="F3163" i="12"/>
  <c r="F2140" i="12"/>
  <c r="F1711" i="12"/>
  <c r="F3248" i="12"/>
  <c r="F1097" i="12"/>
  <c r="F2655" i="12"/>
  <c r="F2567" i="12"/>
  <c r="F3610" i="12"/>
  <c r="F3925" i="12"/>
  <c r="F2032" i="12"/>
  <c r="F2934" i="12"/>
  <c r="F988" i="12"/>
  <c r="F925" i="12"/>
  <c r="F1526" i="12"/>
  <c r="F1044" i="12"/>
  <c r="F946" i="12"/>
  <c r="F3991" i="12"/>
  <c r="F172" i="12"/>
  <c r="F2556" i="12"/>
  <c r="F374" i="12"/>
  <c r="F419" i="12"/>
  <c r="F201" i="12"/>
  <c r="F493" i="12"/>
  <c r="F3186" i="12"/>
  <c r="F1713" i="12"/>
  <c r="F4704" i="12"/>
  <c r="F5363" i="12"/>
  <c r="F2201" i="12"/>
  <c r="F4710" i="12"/>
  <c r="F1552" i="12"/>
  <c r="F4353" i="12"/>
  <c r="F4003" i="12"/>
  <c r="F894" i="12"/>
  <c r="F914" i="12"/>
  <c r="F3886" i="12"/>
  <c r="F4625" i="12"/>
  <c r="F145" i="12"/>
  <c r="F5048" i="12"/>
  <c r="F4846" i="12"/>
  <c r="F2484" i="12"/>
  <c r="F1788" i="12"/>
  <c r="F5007" i="12"/>
  <c r="F198" i="12"/>
  <c r="F1704" i="12"/>
  <c r="F1706" i="12"/>
  <c r="F5339" i="12"/>
  <c r="F230" i="12"/>
  <c r="F2304" i="12"/>
  <c r="F4338" i="12"/>
  <c r="F2022" i="12"/>
  <c r="F4352" i="12"/>
  <c r="F3614" i="12"/>
  <c r="F3706" i="12"/>
  <c r="F3640" i="12"/>
  <c r="F5066" i="12"/>
  <c r="G2505" i="12"/>
  <c r="G3409" i="12"/>
  <c r="F843" i="12"/>
  <c r="F2088" i="12"/>
  <c r="G2651" i="12"/>
  <c r="F18" i="12"/>
  <c r="G411" i="12"/>
  <c r="F2916" i="12"/>
  <c r="G4077" i="12"/>
  <c r="F11" i="12"/>
  <c r="F30" i="12"/>
  <c r="G2721" i="12"/>
  <c r="G3445" i="12"/>
  <c r="G556" i="12"/>
  <c r="F844" i="12"/>
  <c r="F4384" i="12"/>
  <c r="F434" i="12"/>
  <c r="F1161" i="12"/>
  <c r="F1872" i="12"/>
  <c r="F1648" i="12"/>
  <c r="F1082" i="12"/>
  <c r="F2846" i="12"/>
  <c r="G1476" i="12"/>
  <c r="G1589" i="12"/>
  <c r="F3984" i="12"/>
  <c r="F24" i="12"/>
  <c r="F387" i="12"/>
  <c r="G2016" i="12"/>
  <c r="G4279" i="12"/>
  <c r="G4740" i="12"/>
  <c r="F4785" i="12"/>
  <c r="F4380" i="12"/>
  <c r="F3538" i="12"/>
  <c r="G3322" i="12"/>
  <c r="G1561" i="12"/>
  <c r="G2345" i="12"/>
  <c r="F1360" i="12"/>
  <c r="F2855" i="12"/>
  <c r="F3559" i="12"/>
  <c r="F2053" i="12"/>
  <c r="G2432" i="12"/>
  <c r="G1387" i="12"/>
  <c r="F5" i="12"/>
  <c r="F5023" i="12"/>
  <c r="F3550" i="12"/>
  <c r="F2091" i="12"/>
  <c r="F1875" i="12"/>
  <c r="F2738" i="12"/>
  <c r="F1086" i="12"/>
  <c r="F1780" i="12"/>
  <c r="F1876" i="12"/>
  <c r="F1058" i="12"/>
  <c r="F1817" i="12"/>
  <c r="F1504" i="12"/>
  <c r="F629" i="12"/>
  <c r="F2817" i="12"/>
  <c r="F4047" i="12"/>
  <c r="F4566" i="12"/>
  <c r="F4420" i="12"/>
  <c r="F4661" i="12"/>
  <c r="F838" i="12"/>
  <c r="F1225" i="12"/>
  <c r="F4469" i="12"/>
  <c r="F2933" i="12"/>
  <c r="F3362" i="12"/>
  <c r="F1996" i="12"/>
  <c r="F1059" i="12"/>
  <c r="F1819" i="12"/>
  <c r="F107" i="12"/>
  <c r="F879" i="12"/>
  <c r="F4681" i="12"/>
  <c r="F1127" i="12"/>
  <c r="F4598" i="12"/>
  <c r="F4586" i="12"/>
  <c r="F4489" i="12"/>
  <c r="F4522" i="12"/>
  <c r="F1262" i="12"/>
  <c r="F4657" i="12"/>
  <c r="F892" i="12"/>
  <c r="F691" i="12"/>
  <c r="F1961" i="12"/>
  <c r="F3883" i="12"/>
  <c r="F64" i="12"/>
  <c r="F104" i="12"/>
  <c r="F1166" i="12"/>
  <c r="F3465" i="12"/>
  <c r="F4415" i="12"/>
  <c r="F4307" i="12"/>
  <c r="F4619" i="12"/>
  <c r="F685" i="12"/>
  <c r="F4396" i="12"/>
  <c r="F4761" i="12"/>
  <c r="F768" i="12"/>
  <c r="F4795" i="12"/>
  <c r="F994" i="12"/>
  <c r="F3666" i="12"/>
  <c r="F3876" i="12"/>
  <c r="F3347" i="12"/>
  <c r="F94" i="12"/>
  <c r="F2103" i="12"/>
  <c r="F4951" i="12"/>
  <c r="F2777" i="12"/>
  <c r="F4286" i="12"/>
  <c r="F1157" i="12"/>
  <c r="F4473" i="12"/>
  <c r="F4465" i="12"/>
  <c r="F525" i="12"/>
  <c r="F4871" i="12"/>
  <c r="F3639" i="12"/>
  <c r="F1214" i="12"/>
  <c r="F4738" i="12"/>
  <c r="F4894" i="12"/>
  <c r="F122" i="12"/>
  <c r="F135" i="12"/>
  <c r="F1046" i="12"/>
  <c r="F4595" i="12"/>
  <c r="F3980" i="12"/>
  <c r="F3979" i="12"/>
  <c r="F1646" i="12"/>
  <c r="F1088" i="12"/>
  <c r="F102" i="12"/>
  <c r="F1164" i="12"/>
  <c r="F4449" i="12"/>
  <c r="F4394" i="12"/>
  <c r="F2664" i="12"/>
  <c r="F4581" i="12"/>
  <c r="F3473" i="12"/>
  <c r="F3574" i="12"/>
  <c r="F4075" i="12"/>
  <c r="F1514" i="12"/>
  <c r="F4919" i="12"/>
  <c r="F4540" i="12"/>
  <c r="F2617" i="12"/>
  <c r="F3881" i="12"/>
  <c r="F1089" i="12"/>
  <c r="F103" i="12"/>
  <c r="F876" i="12"/>
  <c r="F4045" i="12"/>
  <c r="F881" i="12"/>
  <c r="F808" i="12"/>
  <c r="F1210" i="12"/>
  <c r="F810" i="12"/>
  <c r="F773" i="12"/>
  <c r="F4195" i="12"/>
  <c r="F4462" i="12"/>
  <c r="F4791" i="12"/>
  <c r="F4802" i="12"/>
  <c r="F4878" i="12"/>
  <c r="F1049" i="12"/>
  <c r="F1076" i="12"/>
  <c r="F2471" i="12"/>
  <c r="F2382" i="12"/>
  <c r="F4405" i="12"/>
  <c r="F2531" i="12"/>
  <c r="F4387" i="12"/>
  <c r="F564" i="12"/>
  <c r="F2931" i="12"/>
  <c r="F4587" i="12"/>
  <c r="F494" i="12"/>
  <c r="F4844" i="12"/>
  <c r="F1246" i="12"/>
  <c r="F814" i="12"/>
  <c r="F2456" i="12"/>
  <c r="F1881" i="12"/>
  <c r="F1064" i="12"/>
  <c r="F1825" i="12"/>
  <c r="F110" i="12"/>
  <c r="F2530" i="12"/>
  <c r="F1150" i="12"/>
  <c r="F807" i="12"/>
  <c r="F4561" i="12"/>
  <c r="F4608" i="12"/>
  <c r="F3432" i="12"/>
  <c r="F4052" i="12"/>
  <c r="F4741" i="12"/>
  <c r="F4476" i="12"/>
  <c r="F4594" i="12"/>
  <c r="F4971" i="12"/>
  <c r="F905" i="12"/>
  <c r="F1998" i="12"/>
  <c r="F4033" i="12"/>
  <c r="F1186" i="12"/>
  <c r="F935" i="12"/>
  <c r="F3577" i="12"/>
  <c r="F3673" i="12"/>
  <c r="F1520" i="12"/>
  <c r="F4887" i="12"/>
  <c r="F1535" i="12"/>
  <c r="F1626" i="12"/>
  <c r="F2753" i="12"/>
  <c r="F3357" i="12"/>
  <c r="F2962" i="12"/>
  <c r="F2775" i="12"/>
  <c r="F3313" i="12"/>
  <c r="F2995" i="12"/>
  <c r="F2154" i="12"/>
  <c r="F5011" i="12"/>
  <c r="F2177" i="12"/>
  <c r="F2654" i="12"/>
  <c r="F247" i="12"/>
  <c r="F4341" i="12"/>
  <c r="F3532" i="12"/>
  <c r="F3854" i="12"/>
  <c r="F4815" i="12"/>
  <c r="F3674" i="12"/>
  <c r="F1176" i="12"/>
  <c r="F1187" i="12"/>
  <c r="F1536" i="12"/>
  <c r="F161" i="12"/>
  <c r="F3943" i="12"/>
  <c r="F2408" i="12"/>
  <c r="F4635" i="12"/>
  <c r="F1699" i="12"/>
  <c r="F2588" i="12"/>
  <c r="F2300" i="12"/>
  <c r="F3387" i="12"/>
  <c r="F2594" i="12"/>
  <c r="F4068" i="12"/>
  <c r="F2195" i="12"/>
  <c r="F3521" i="12"/>
  <c r="F4342" i="12"/>
  <c r="F3533" i="12"/>
  <c r="F4177" i="12"/>
  <c r="F1326" i="12"/>
  <c r="F1671" i="12"/>
  <c r="F141" i="12"/>
  <c r="F855" i="12"/>
  <c r="F3677" i="12"/>
  <c r="F5038" i="12"/>
  <c r="F2542" i="12"/>
  <c r="F2483" i="12"/>
  <c r="F2770" i="12"/>
  <c r="F2293" i="12"/>
  <c r="F185" i="12"/>
  <c r="F1700" i="12"/>
  <c r="F2148" i="12"/>
  <c r="F3215" i="12"/>
  <c r="F2771" i="12"/>
  <c r="F3499" i="12"/>
  <c r="F361" i="12"/>
  <c r="F2203" i="12"/>
  <c r="F463" i="12"/>
  <c r="F1727" i="12"/>
  <c r="F2288" i="12"/>
  <c r="F796" i="12"/>
  <c r="F896" i="12"/>
  <c r="F931" i="12"/>
  <c r="F1377" i="12"/>
  <c r="F4574" i="12"/>
  <c r="F950" i="12"/>
  <c r="F3974" i="12"/>
  <c r="F2407" i="12"/>
  <c r="F2558" i="12"/>
  <c r="F2425" i="12"/>
  <c r="F2067" i="12"/>
  <c r="F554" i="12"/>
  <c r="F3130" i="12"/>
  <c r="F1902" i="12"/>
  <c r="F2174" i="12"/>
  <c r="F964" i="12"/>
  <c r="F2307" i="12"/>
  <c r="F3101" i="12"/>
  <c r="F428" i="12"/>
  <c r="F1723" i="12"/>
  <c r="F3698" i="12"/>
  <c r="F4131" i="12"/>
  <c r="F4079" i="12"/>
  <c r="F3764" i="12"/>
  <c r="F4207" i="12"/>
  <c r="F1430" i="12"/>
  <c r="F2925" i="12"/>
  <c r="F4926" i="12"/>
  <c r="F4064" i="12"/>
  <c r="F3093" i="12"/>
  <c r="F4607" i="12"/>
  <c r="F945" i="12"/>
  <c r="F2744" i="12"/>
  <c r="F1893" i="12"/>
  <c r="F3951" i="12"/>
  <c r="F1622" i="12"/>
  <c r="F2383" i="12"/>
  <c r="F2126" i="12"/>
  <c r="F5386" i="12"/>
  <c r="F3185" i="12"/>
  <c r="F1712" i="12"/>
  <c r="F4781" i="12"/>
  <c r="F2305" i="12"/>
  <c r="F3388" i="12"/>
  <c r="F1331" i="12"/>
  <c r="F3930" i="12"/>
  <c r="F1731" i="12"/>
  <c r="F1136" i="12"/>
  <c r="F775" i="12"/>
  <c r="F126" i="12"/>
  <c r="F418" i="12"/>
  <c r="F3579" i="12"/>
  <c r="F951" i="12"/>
  <c r="F2539" i="12"/>
  <c r="F956" i="12"/>
  <c r="F3954" i="12"/>
  <c r="F5394" i="12"/>
  <c r="F203" i="12"/>
  <c r="F2144" i="12"/>
  <c r="F3197" i="12"/>
  <c r="F1981" i="12"/>
  <c r="F966" i="12"/>
  <c r="F2788" i="12"/>
  <c r="F2863" i="12"/>
  <c r="F431" i="12"/>
  <c r="F1725" i="12"/>
  <c r="F3700" i="12"/>
  <c r="F3918" i="12"/>
  <c r="F4903" i="12"/>
  <c r="F920" i="12"/>
  <c r="F1179" i="12"/>
  <c r="F4601" i="12"/>
  <c r="F1544" i="12"/>
  <c r="F5056" i="12"/>
  <c r="F1686" i="12"/>
  <c r="F3949" i="12"/>
  <c r="F3808" i="12"/>
  <c r="F4025" i="12"/>
  <c r="F2124" i="12"/>
  <c r="F706" i="12"/>
  <c r="F2160" i="12"/>
  <c r="F3249" i="12"/>
  <c r="F4708" i="12"/>
  <c r="F5340" i="12"/>
  <c r="F3612" i="12"/>
  <c r="F3927" i="12"/>
  <c r="F4808" i="12"/>
  <c r="F2947" i="12"/>
  <c r="F787" i="12"/>
  <c r="F1676" i="12"/>
  <c r="F1518" i="12"/>
  <c r="F3969" i="12"/>
  <c r="F2480" i="12"/>
  <c r="F5043" i="12"/>
  <c r="F2750" i="12"/>
  <c r="F2094" i="12"/>
  <c r="F1696" i="12"/>
  <c r="F5359" i="12"/>
  <c r="F191" i="12"/>
  <c r="F3177" i="12"/>
  <c r="F2998" i="12"/>
  <c r="F2163" i="12"/>
  <c r="F2719" i="12"/>
  <c r="F1441" i="12"/>
  <c r="F3996" i="12"/>
  <c r="F1201" i="12"/>
  <c r="F423" i="12"/>
  <c r="F265" i="12"/>
  <c r="F362" i="12"/>
  <c r="F4078" i="12"/>
  <c r="F1023" i="12"/>
  <c r="F1736" i="12"/>
  <c r="F3359" i="12"/>
  <c r="F4200" i="12"/>
  <c r="F976" i="12"/>
  <c r="F1413" i="12"/>
  <c r="F3504" i="12"/>
  <c r="F2404" i="12"/>
  <c r="F700" i="12"/>
  <c r="G1407" i="12"/>
  <c r="G3107" i="12"/>
  <c r="F3022" i="12"/>
  <c r="G4316" i="12"/>
  <c r="G3580" i="12"/>
  <c r="F3543" i="12"/>
  <c r="F1625" i="12"/>
  <c r="G1415" i="12"/>
  <c r="F3655" i="12"/>
  <c r="F1365" i="12"/>
  <c r="F427" i="12"/>
  <c r="G1719" i="12"/>
  <c r="G1300" i="12"/>
  <c r="F2968" i="12"/>
  <c r="F22" i="12"/>
  <c r="F3008" i="12"/>
  <c r="F3665" i="12"/>
  <c r="F1878" i="12"/>
  <c r="F2463" i="12"/>
  <c r="F1087" i="12"/>
  <c r="F81" i="12"/>
  <c r="G4200" i="12"/>
  <c r="G3635" i="12"/>
  <c r="F1159" i="12"/>
  <c r="F848" i="12"/>
  <c r="F1640" i="12"/>
  <c r="F529" i="12"/>
  <c r="G1311" i="12"/>
  <c r="G4158" i="12"/>
  <c r="F3082" i="12"/>
  <c r="F4385" i="12"/>
  <c r="F3546" i="12"/>
  <c r="G509" i="12"/>
  <c r="G3628" i="12"/>
  <c r="G469" i="12"/>
  <c r="F4764" i="12"/>
  <c r="F1459" i="12"/>
  <c r="F2913" i="12"/>
  <c r="F3414" i="12"/>
  <c r="G4076" i="12"/>
  <c r="G1388" i="12"/>
  <c r="F4745" i="12"/>
  <c r="F5025" i="12"/>
  <c r="F3073" i="12"/>
  <c r="F3481" i="12"/>
  <c r="F1879" i="12"/>
  <c r="F1053" i="12"/>
  <c r="F1090" i="12"/>
  <c r="F1460" i="12"/>
  <c r="F2634" i="12"/>
  <c r="F1066" i="12"/>
  <c r="F2842" i="12"/>
  <c r="F111" i="12"/>
  <c r="F766" i="12"/>
  <c r="F3415" i="12"/>
  <c r="F1370" i="12"/>
  <c r="F4562" i="12"/>
  <c r="F3902" i="12"/>
  <c r="F632" i="12"/>
  <c r="F4518" i="12"/>
  <c r="F4314" i="12"/>
  <c r="F4715" i="12"/>
  <c r="F4571" i="12"/>
  <c r="F3569" i="12"/>
  <c r="F1963" i="12"/>
  <c r="F1067" i="12"/>
  <c r="F1826" i="12"/>
  <c r="F2587" i="12"/>
  <c r="F4308" i="12"/>
  <c r="F630" i="12"/>
  <c r="F3572" i="12"/>
  <c r="F4497" i="12"/>
  <c r="F4650" i="12"/>
  <c r="F669" i="12"/>
  <c r="F992" i="12"/>
  <c r="F4319" i="12"/>
  <c r="F4767" i="12"/>
  <c r="F566" i="12"/>
  <c r="F535" i="12"/>
  <c r="F1859" i="12"/>
  <c r="F1051" i="12"/>
  <c r="F67" i="12"/>
  <c r="F3525" i="12"/>
  <c r="F628" i="12"/>
  <c r="F4535" i="12"/>
  <c r="F4966" i="12"/>
  <c r="F4610" i="12"/>
  <c r="F3463" i="12"/>
  <c r="F4640" i="12"/>
  <c r="F3417" i="12"/>
  <c r="F786" i="12"/>
  <c r="F1026" i="12"/>
  <c r="F1251" i="12"/>
  <c r="F1324" i="12"/>
  <c r="F2635" i="12"/>
  <c r="F1611" i="12"/>
  <c r="F3350" i="12"/>
  <c r="F101" i="12"/>
  <c r="F626" i="12"/>
  <c r="F4959" i="12"/>
  <c r="F2921" i="12"/>
  <c r="F1129" i="12"/>
  <c r="F809" i="12"/>
  <c r="F1131" i="12"/>
  <c r="F4495" i="12"/>
  <c r="F4051" i="12"/>
  <c r="F4758" i="12"/>
  <c r="F1006" i="12"/>
  <c r="F4801" i="12"/>
  <c r="F3418" i="12"/>
  <c r="F4542" i="12"/>
  <c r="F3150" i="12"/>
  <c r="F140" i="12"/>
  <c r="F1182" i="12"/>
  <c r="F4578" i="12"/>
  <c r="F2944" i="12"/>
  <c r="F2618" i="12"/>
  <c r="F2462" i="12"/>
  <c r="F65" i="12"/>
  <c r="F2619" i="12"/>
  <c r="F4516" i="12"/>
  <c r="F4510" i="12"/>
  <c r="F3466" i="12"/>
  <c r="F4293" i="12"/>
  <c r="F3468" i="12"/>
  <c r="F4642" i="12"/>
  <c r="F4490" i="12"/>
  <c r="F4880" i="12"/>
  <c r="F2780" i="12"/>
  <c r="F4796" i="12"/>
  <c r="F4649" i="12"/>
  <c r="F1852" i="12"/>
  <c r="F3334" i="12"/>
  <c r="F2468" i="12"/>
  <c r="F3524" i="12"/>
  <c r="F3085" i="12"/>
  <c r="F835" i="12"/>
  <c r="F683" i="12"/>
  <c r="F4906" i="12"/>
  <c r="F684" i="12"/>
  <c r="F1244" i="12"/>
  <c r="F4475" i="12"/>
  <c r="F4897" i="12"/>
  <c r="F3960" i="12"/>
  <c r="F1323" i="12"/>
  <c r="F4804" i="12"/>
  <c r="F5063" i="12"/>
  <c r="F5033" i="12"/>
  <c r="F1084" i="12"/>
  <c r="F100" i="12"/>
  <c r="F4329" i="12"/>
  <c r="F4317" i="12"/>
  <c r="F1113" i="12"/>
  <c r="F1256" i="12"/>
  <c r="F3429" i="12"/>
  <c r="F4655" i="12"/>
  <c r="F1321" i="12"/>
  <c r="F888" i="12"/>
  <c r="F4941" i="12"/>
  <c r="F4775" i="12"/>
  <c r="F4645" i="12"/>
  <c r="F2735" i="12"/>
  <c r="F38" i="12"/>
  <c r="F1069" i="12"/>
  <c r="F2848" i="12"/>
  <c r="F2621" i="12"/>
  <c r="F2776" i="12"/>
  <c r="F4962" i="12"/>
  <c r="F883" i="12"/>
  <c r="F4624" i="12"/>
  <c r="F3573" i="12"/>
  <c r="F4521" i="12"/>
  <c r="F4918" i="12"/>
  <c r="F4823" i="12"/>
  <c r="F3470" i="12"/>
  <c r="F4129" i="12"/>
  <c r="F1325" i="12"/>
  <c r="F3962" i="12"/>
  <c r="F1672" i="12"/>
  <c r="F930" i="12"/>
  <c r="F3895" i="12"/>
  <c r="F4935" i="12"/>
  <c r="F4333" i="12"/>
  <c r="F4888" i="12"/>
  <c r="F911" i="12"/>
  <c r="F1177" i="12"/>
  <c r="F4037" i="12"/>
  <c r="F1188" i="12"/>
  <c r="F165" i="12"/>
  <c r="F1683" i="12"/>
  <c r="F2550" i="12"/>
  <c r="F2963" i="12"/>
  <c r="F5388" i="12"/>
  <c r="F195" i="12"/>
  <c r="F2138" i="12"/>
  <c r="F1705" i="12"/>
  <c r="F213" i="12"/>
  <c r="F224" i="12"/>
  <c r="F2071" i="12"/>
  <c r="F1197" i="12"/>
  <c r="F1330" i="12"/>
  <c r="F4348" i="12"/>
  <c r="F2506" i="12"/>
  <c r="F4002" i="12"/>
  <c r="F4891" i="12"/>
  <c r="F1997" i="12"/>
  <c r="F1596" i="12"/>
  <c r="F4013" i="12"/>
  <c r="F1189" i="12"/>
  <c r="F166" i="12"/>
  <c r="F2482" i="12"/>
  <c r="F2758" i="12"/>
  <c r="F4098" i="12"/>
  <c r="F2108" i="12"/>
  <c r="F196" i="12"/>
  <c r="F2392" i="12"/>
  <c r="F2428" i="12"/>
  <c r="F225" i="12"/>
  <c r="F1717" i="12"/>
  <c r="F2005" i="12"/>
  <c r="F4709" i="12"/>
  <c r="F4349" i="12"/>
  <c r="F2432" i="12"/>
  <c r="F4076" i="12"/>
  <c r="F1137" i="12"/>
  <c r="F121" i="12"/>
  <c r="F4332" i="12"/>
  <c r="F1533" i="12"/>
  <c r="F3678" i="12"/>
  <c r="F158" i="12"/>
  <c r="F2751" i="12"/>
  <c r="F1894" i="12"/>
  <c r="F4633" i="12"/>
  <c r="F2115" i="12"/>
  <c r="F2135" i="12"/>
  <c r="F3015" i="12"/>
  <c r="F3682" i="12"/>
  <c r="F2689" i="12"/>
  <c r="F2178" i="12"/>
  <c r="F2188" i="12"/>
  <c r="F1328" i="12"/>
  <c r="F3406" i="12"/>
  <c r="F1728" i="12"/>
  <c r="F1421" i="12"/>
  <c r="F4720" i="12"/>
  <c r="F637" i="12"/>
  <c r="F134" i="12"/>
  <c r="F853" i="12"/>
  <c r="F4817" i="12"/>
  <c r="F4334" i="12"/>
  <c r="F3982" i="12"/>
  <c r="F2977" i="12"/>
  <c r="F3956" i="12"/>
  <c r="F4185" i="12"/>
  <c r="F2299" i="12"/>
  <c r="F5369" i="12"/>
  <c r="F2146" i="12"/>
  <c r="F1907" i="12"/>
  <c r="F2716" i="12"/>
  <c r="F4401" i="12"/>
  <c r="F2310" i="12"/>
  <c r="F2864" i="12"/>
  <c r="F1156" i="12"/>
  <c r="F3600" i="12"/>
  <c r="F713" i="12"/>
  <c r="F1409" i="12"/>
  <c r="F3124" i="12"/>
  <c r="F2041" i="12"/>
  <c r="F1202" i="12"/>
  <c r="F4209" i="12"/>
  <c r="F1172" i="12"/>
  <c r="F898" i="12"/>
  <c r="F125" i="12"/>
  <c r="F1378" i="12"/>
  <c r="F934" i="12"/>
  <c r="F154" i="12"/>
  <c r="F3935" i="12"/>
  <c r="F1093" i="12"/>
  <c r="F2766" i="12"/>
  <c r="F2068" i="12"/>
  <c r="F2491" i="12"/>
  <c r="F3123" i="12"/>
  <c r="F2161" i="12"/>
  <c r="F708" i="12"/>
  <c r="F965" i="12"/>
  <c r="F1720" i="12"/>
  <c r="F2867" i="12"/>
  <c r="F425" i="12"/>
  <c r="F1724" i="12"/>
  <c r="F3699" i="12"/>
  <c r="F4812" i="12"/>
  <c r="F3089" i="12"/>
  <c r="F136" i="12"/>
  <c r="G2296" i="12"/>
  <c r="G2350" i="12"/>
  <c r="G1142" i="12"/>
  <c r="F4383" i="12"/>
  <c r="G3566" i="12"/>
  <c r="F3551" i="12"/>
  <c r="F3920" i="12"/>
  <c r="G4210" i="12"/>
  <c r="F3018" i="12"/>
  <c r="F5020" i="12"/>
  <c r="F3552" i="12"/>
  <c r="G2867" i="12"/>
  <c r="G4059" i="12"/>
  <c r="F846" i="12"/>
  <c r="F5031" i="12"/>
  <c r="F2049" i="12"/>
  <c r="F3664" i="12"/>
  <c r="F2639" i="12"/>
  <c r="F1055" i="12"/>
  <c r="F62" i="12"/>
  <c r="G2566" i="12"/>
  <c r="G3125" i="12"/>
  <c r="G4900" i="12"/>
  <c r="F4549" i="12"/>
  <c r="F4523" i="12"/>
  <c r="F2453" i="12"/>
  <c r="F1969" i="12"/>
  <c r="G3609" i="12"/>
  <c r="G506" i="12"/>
  <c r="F3978" i="12"/>
  <c r="F15" i="12"/>
  <c r="F432" i="12"/>
  <c r="G3521" i="12"/>
  <c r="G4092" i="12"/>
  <c r="G464" i="12"/>
  <c r="F3647" i="12"/>
  <c r="F1362" i="12"/>
  <c r="F28" i="12"/>
  <c r="F2892" i="12"/>
  <c r="G3712" i="12"/>
  <c r="G510" i="12"/>
  <c r="F5004" i="12"/>
  <c r="F4746" i="12"/>
  <c r="F3656" i="12"/>
  <c r="F765" i="12"/>
  <c r="F3667" i="12"/>
  <c r="F2460" i="12"/>
  <c r="F2739" i="12"/>
  <c r="F2683" i="12"/>
  <c r="F873" i="12"/>
  <c r="F39" i="12"/>
  <c r="F1070" i="12"/>
  <c r="F1829" i="12"/>
  <c r="F1463" i="12"/>
  <c r="F2816" i="12"/>
  <c r="F4691" i="12"/>
  <c r="F785" i="12"/>
  <c r="F4487" i="12"/>
  <c r="F2779" i="12"/>
  <c r="F4696" i="12"/>
  <c r="F4447" i="12"/>
  <c r="F4826" i="12"/>
  <c r="F689" i="12"/>
  <c r="F1152" i="12"/>
  <c r="F874" i="12"/>
  <c r="F5064" i="12"/>
  <c r="F1073" i="12"/>
  <c r="F2849" i="12"/>
  <c r="F1889" i="12"/>
  <c r="F3958" i="12"/>
  <c r="F1241" i="12"/>
  <c r="F4048" i="12"/>
  <c r="F4488" i="12"/>
  <c r="F4679" i="12"/>
  <c r="F4537" i="12"/>
  <c r="F4448" i="12"/>
  <c r="F4828" i="12"/>
  <c r="F4644" i="12"/>
  <c r="F3458" i="12"/>
  <c r="F1870" i="12"/>
  <c r="F1653" i="12"/>
  <c r="F72" i="12"/>
  <c r="F2536" i="12"/>
  <c r="F877" i="12"/>
  <c r="F541" i="12"/>
  <c r="F4407" i="12"/>
  <c r="F1108" i="12"/>
  <c r="F4604" i="12"/>
  <c r="F1320" i="12"/>
  <c r="F4427" i="12"/>
  <c r="F1021" i="12"/>
  <c r="F4739" i="12"/>
  <c r="F4790" i="12"/>
  <c r="F4477" i="12"/>
  <c r="F1851" i="12"/>
  <c r="F1614" i="12"/>
  <c r="F2707" i="12"/>
  <c r="F1886" i="12"/>
  <c r="F805" i="12"/>
  <c r="F682" i="12"/>
  <c r="F1219" i="12"/>
  <c r="F3986" i="12"/>
  <c r="F1221" i="12"/>
  <c r="F4643" i="12"/>
  <c r="F887" i="12"/>
  <c r="F4825" i="12"/>
  <c r="F4763" i="12"/>
  <c r="F1107" i="12"/>
  <c r="F995" i="12"/>
  <c r="F3146" i="12"/>
  <c r="F4905" i="12"/>
  <c r="F910" i="12"/>
  <c r="F2927" i="12"/>
  <c r="F1601" i="12"/>
  <c r="F4614" i="12"/>
  <c r="F757" i="12"/>
  <c r="F1862" i="12"/>
  <c r="F3335" i="12"/>
  <c r="F68" i="12"/>
  <c r="F1405" i="12"/>
  <c r="F4454" i="12"/>
  <c r="F1001" i="12"/>
  <c r="F4596" i="12"/>
  <c r="F4459" i="12"/>
  <c r="F4295" i="12"/>
  <c r="F3434" i="12"/>
  <c r="F812" i="12"/>
  <c r="F3564" i="12"/>
  <c r="F3576" i="12"/>
  <c r="F4680" i="12"/>
  <c r="F1863" i="12"/>
  <c r="F1052" i="12"/>
  <c r="F69" i="12"/>
  <c r="F2059" i="12"/>
  <c r="F2943" i="12"/>
  <c r="F3617" i="12"/>
  <c r="F1318" i="12"/>
  <c r="F1243" i="12"/>
  <c r="F1003" i="12"/>
  <c r="F3024" i="12"/>
  <c r="F890" i="12"/>
  <c r="F4499" i="12"/>
  <c r="F2781" i="12"/>
  <c r="F118" i="12"/>
  <c r="F2632" i="12"/>
  <c r="F1612" i="12"/>
  <c r="F60" i="12"/>
  <c r="F4325" i="12"/>
  <c r="F1509" i="12"/>
  <c r="F1126" i="12"/>
  <c r="F1144" i="12"/>
  <c r="F3586" i="12"/>
  <c r="F4426" i="12"/>
  <c r="F631" i="12"/>
  <c r="F4409" i="12"/>
  <c r="F4287" i="12"/>
  <c r="F1106" i="12"/>
  <c r="F3905" i="12"/>
  <c r="F4534" i="12"/>
  <c r="F1125" i="12"/>
  <c r="F3872" i="12"/>
  <c r="F3345" i="12"/>
  <c r="F84" i="12"/>
  <c r="F2478" i="12"/>
  <c r="F3560" i="12"/>
  <c r="F767" i="12"/>
  <c r="F4429" i="12"/>
  <c r="F4451" i="12"/>
  <c r="F1029" i="12"/>
  <c r="F495" i="12"/>
  <c r="F4864" i="12"/>
  <c r="F4539" i="12"/>
  <c r="F633" i="12"/>
  <c r="F1119" i="12"/>
  <c r="F4889" i="12"/>
  <c r="F1677" i="12"/>
  <c r="F131" i="12"/>
  <c r="F1525" i="12"/>
  <c r="F932" i="12"/>
  <c r="F1215" i="12"/>
  <c r="F788" i="12"/>
  <c r="F551" i="12"/>
  <c r="F3892" i="12"/>
  <c r="F4479" i="12"/>
  <c r="F942" i="12"/>
  <c r="F5050" i="12"/>
  <c r="F2406" i="12"/>
  <c r="F3947" i="12"/>
  <c r="F2965" i="12"/>
  <c r="F3122" i="12"/>
  <c r="F2122" i="12"/>
  <c r="F1466" i="12"/>
  <c r="F1708" i="12"/>
  <c r="F1929" i="12"/>
  <c r="F232" i="12"/>
  <c r="F2799" i="12"/>
  <c r="F1199" i="12"/>
  <c r="F5059" i="12"/>
  <c r="F3923" i="12"/>
  <c r="F266" i="12"/>
  <c r="F532" i="12"/>
  <c r="F4901" i="12"/>
  <c r="F916" i="12"/>
  <c r="F3890" i="12"/>
  <c r="F4623" i="12"/>
  <c r="F2945" i="12"/>
  <c r="F5051" i="12"/>
  <c r="F1892" i="12"/>
  <c r="F2552" i="12"/>
  <c r="F1789" i="12"/>
  <c r="F3517" i="12"/>
  <c r="F3157" i="12"/>
  <c r="F3129" i="12"/>
  <c r="F1709" i="12"/>
  <c r="F215" i="12"/>
  <c r="F4707" i="12"/>
  <c r="F2803" i="12"/>
  <c r="F1200" i="12"/>
  <c r="F5060" i="12"/>
  <c r="F1550" i="12"/>
  <c r="F267" i="12"/>
  <c r="F1394" i="12"/>
  <c r="F4883" i="12"/>
  <c r="F1267" i="12"/>
  <c r="F3889" i="12"/>
  <c r="F1604" i="12"/>
  <c r="F1537" i="12"/>
  <c r="F2417" i="12"/>
  <c r="F2547" i="12"/>
  <c r="F1094" i="12"/>
  <c r="F1785" i="12"/>
  <c r="F1697" i="12"/>
  <c r="F193" i="12"/>
  <c r="F2589" i="12"/>
  <c r="F2592" i="12"/>
  <c r="F1920" i="12"/>
  <c r="F2431" i="12"/>
  <c r="F4034" i="12"/>
  <c r="F2499" i="12"/>
  <c r="F1329" i="12"/>
  <c r="F4343" i="12"/>
  <c r="F3534" i="12"/>
  <c r="F3500" i="12"/>
  <c r="F4769" i="12"/>
  <c r="F1673" i="12"/>
  <c r="F142" i="12"/>
  <c r="F1602" i="12"/>
  <c r="F937" i="12"/>
  <c r="F5039" i="12"/>
  <c r="F2749" i="12"/>
  <c r="F2549" i="12"/>
  <c r="F2487" i="12"/>
  <c r="F2065" i="12"/>
  <c r="F2111" i="12"/>
  <c r="F2410" i="12"/>
  <c r="F3216" i="12"/>
  <c r="F2717" i="12"/>
  <c r="F4029" i="12"/>
  <c r="F234" i="12"/>
  <c r="F2645" i="12"/>
  <c r="F466" i="12"/>
  <c r="F3619" i="12"/>
  <c r="F3846" i="12"/>
  <c r="F4991" i="12"/>
  <c r="F3716" i="12"/>
  <c r="F3779" i="12"/>
  <c r="F4082" i="12"/>
  <c r="F4058" i="12"/>
  <c r="F1248" i="12"/>
  <c r="F904" i="12"/>
  <c r="F1515" i="12"/>
  <c r="F3908" i="12"/>
  <c r="F4875" i="12"/>
  <c r="F4335" i="12"/>
  <c r="F2747" i="12"/>
  <c r="F3006" i="12"/>
  <c r="F2561" i="12"/>
  <c r="F4066" i="12"/>
  <c r="F4028" i="12"/>
  <c r="F206" i="12"/>
  <c r="F2409" i="12"/>
  <c r="F3203" i="12"/>
  <c r="F2687" i="12"/>
  <c r="F4399" i="12"/>
  <c r="F2344" i="12"/>
  <c r="F2872" i="12"/>
  <c r="F261" i="12"/>
  <c r="F2503" i="12"/>
  <c r="F3844" i="12"/>
  <c r="F4410" i="12"/>
  <c r="F1674" i="12"/>
  <c r="F2935" i="12"/>
  <c r="F4502" i="12"/>
  <c r="F2000" i="12"/>
  <c r="F5041" i="12"/>
  <c r="F3939" i="12"/>
  <c r="F2666" i="12"/>
  <c r="F2773" i="12"/>
  <c r="F1979" i="12"/>
  <c r="F2113" i="12"/>
  <c r="F2134" i="12"/>
  <c r="F3382" i="12"/>
  <c r="F3221" i="12"/>
  <c r="F2688" i="12"/>
  <c r="F1440" i="12"/>
  <c r="F235" i="12"/>
  <c r="F2208" i="12"/>
  <c r="F1310" i="12"/>
  <c r="F1555" i="12"/>
  <c r="F1333" i="12"/>
  <c r="F4716" i="12"/>
  <c r="F899" i="12"/>
  <c r="G1903" i="12"/>
  <c r="G4363" i="12"/>
  <c r="G4842" i="12"/>
  <c r="F5022" i="12"/>
  <c r="G418" i="12"/>
  <c r="G708" i="12"/>
  <c r="F4379" i="12"/>
  <c r="F3320" i="12"/>
  <c r="G3803" i="12"/>
  <c r="F4713" i="12"/>
  <c r="F21" i="12"/>
  <c r="F528" i="12"/>
  <c r="G699" i="12"/>
  <c r="G4043" i="12"/>
  <c r="F3013" i="12"/>
  <c r="F2083" i="12"/>
  <c r="F3558" i="12"/>
  <c r="F1369" i="12"/>
  <c r="F1643" i="12"/>
  <c r="F49" i="12"/>
  <c r="F2742" i="12"/>
  <c r="G3261" i="12"/>
  <c r="G1559" i="12"/>
  <c r="G488" i="12"/>
  <c r="F4552" i="12"/>
  <c r="F4506" i="12"/>
  <c r="F1160" i="12"/>
  <c r="F4651" i="12"/>
  <c r="G3625" i="12"/>
  <c r="G3642" i="12"/>
  <c r="F1844" i="12"/>
  <c r="F25" i="12"/>
  <c r="F472" i="12"/>
  <c r="G4342" i="12"/>
  <c r="G4266" i="12"/>
  <c r="G563" i="12"/>
  <c r="F4194" i="12"/>
  <c r="F4386" i="12"/>
  <c r="F33" i="12"/>
  <c r="G213" i="12"/>
  <c r="G4368" i="12"/>
  <c r="G4425" i="12"/>
  <c r="F3017" i="12"/>
  <c r="F2732" i="12"/>
  <c r="F2085" i="12"/>
  <c r="F2097" i="12"/>
  <c r="F2458" i="12"/>
  <c r="F42" i="12"/>
  <c r="F1060" i="12"/>
  <c r="F2684" i="12"/>
  <c r="F3585" i="12"/>
  <c r="F3878" i="12"/>
  <c r="F3346" i="12"/>
  <c r="F87" i="12"/>
  <c r="F2102" i="12"/>
  <c r="F1252" i="12"/>
  <c r="F4309" i="12"/>
  <c r="F4310" i="12"/>
  <c r="F4466" i="12"/>
  <c r="F886" i="12"/>
  <c r="F3120" i="12"/>
  <c r="F496" i="12"/>
  <c r="F4866" i="12"/>
  <c r="F4606" i="12"/>
  <c r="F670" i="12"/>
  <c r="F1971" i="12"/>
  <c r="F3877" i="12"/>
  <c r="F1078" i="12"/>
  <c r="F90" i="12"/>
  <c r="F115" i="12"/>
  <c r="F4949" i="12"/>
  <c r="F4928" i="12"/>
  <c r="F4389" i="12"/>
  <c r="F3421" i="12"/>
  <c r="F4674" i="12"/>
  <c r="F3904" i="12"/>
  <c r="F522" i="12"/>
  <c r="F4868" i="12"/>
  <c r="F4773" i="12"/>
  <c r="F4700" i="12"/>
  <c r="F3582" i="12"/>
  <c r="F1877" i="12"/>
  <c r="F1061" i="12"/>
  <c r="F1820" i="12"/>
  <c r="F1505" i="12"/>
  <c r="F1273" i="12"/>
  <c r="F4947" i="12"/>
  <c r="F1036" i="12"/>
  <c r="F1115" i="12"/>
  <c r="F4585" i="12"/>
  <c r="F4474" i="12"/>
  <c r="F4460" i="12"/>
  <c r="F3482" i="12"/>
  <c r="F4672" i="12"/>
  <c r="F4676" i="12"/>
  <c r="F756" i="12"/>
  <c r="F1860" i="12"/>
  <c r="F1649" i="12"/>
  <c r="F2709" i="12"/>
  <c r="F2692" i="12"/>
  <c r="F3087" i="12"/>
  <c r="F4965" i="12"/>
  <c r="F4292" i="12"/>
  <c r="F1102" i="12"/>
  <c r="F4520" i="12"/>
  <c r="F3119" i="12"/>
  <c r="F3433" i="12"/>
  <c r="F794" i="12"/>
  <c r="F1118" i="12"/>
  <c r="F3922" i="12"/>
  <c r="F4783" i="12"/>
  <c r="F4908" i="12"/>
  <c r="F1271" i="12"/>
  <c r="F2937" i="12"/>
  <c r="F1529" i="12"/>
  <c r="F4609" i="12"/>
  <c r="F146" i="12"/>
  <c r="F1871" i="12"/>
  <c r="F2740" i="12"/>
  <c r="F2713" i="12"/>
  <c r="F2060" i="12"/>
  <c r="F1510" i="12"/>
  <c r="F4915" i="12"/>
  <c r="F4954" i="12"/>
  <c r="F4494" i="12"/>
  <c r="F4603" i="12"/>
  <c r="F1250" i="12"/>
  <c r="F3469" i="12"/>
  <c r="F1039" i="12"/>
  <c r="F1146" i="12"/>
  <c r="F1263" i="12"/>
  <c r="F1153" i="12"/>
  <c r="F1962" i="12"/>
  <c r="F1056" i="12"/>
  <c r="F74" i="12"/>
  <c r="F2061" i="12"/>
  <c r="F1511" i="12"/>
  <c r="F4694" i="12"/>
  <c r="F784" i="12"/>
  <c r="F4611" i="12"/>
  <c r="F4682" i="12"/>
  <c r="F687" i="12"/>
  <c r="F1105" i="12"/>
  <c r="F4766" i="12"/>
  <c r="F1264" i="12"/>
  <c r="F4227" i="12"/>
  <c r="F1854" i="12"/>
  <c r="F5006" i="12"/>
  <c r="F1305" i="12"/>
  <c r="F2691" i="12"/>
  <c r="F1167" i="12"/>
  <c r="F4717" i="12"/>
  <c r="F836" i="12"/>
  <c r="F3901" i="12"/>
  <c r="F4560" i="12"/>
  <c r="F4654" i="12"/>
  <c r="F4452" i="12"/>
  <c r="F483" i="12"/>
  <c r="F3917" i="12"/>
  <c r="F4434" i="12"/>
  <c r="F4641" i="12"/>
  <c r="F2974" i="12"/>
  <c r="F1645" i="12"/>
  <c r="F1085" i="12"/>
  <c r="F2472" i="12"/>
  <c r="F2836" i="12"/>
  <c r="F880" i="12"/>
  <c r="F4406" i="12"/>
  <c r="F4316" i="12"/>
  <c r="F3023" i="12"/>
  <c r="F3457" i="12"/>
  <c r="F2391" i="12"/>
  <c r="F1116" i="12"/>
  <c r="F754" i="12"/>
  <c r="F4423" i="12"/>
  <c r="F4806" i="12"/>
  <c r="F4665" i="12"/>
  <c r="F4315" i="12"/>
  <c r="F3149" i="12"/>
  <c r="F1516" i="12"/>
  <c r="F1181" i="12"/>
  <c r="F4626" i="12"/>
  <c r="F4526" i="12"/>
  <c r="F4907" i="12"/>
  <c r="F922" i="12"/>
  <c r="F3092" i="12"/>
  <c r="F3592" i="12"/>
  <c r="F150" i="12"/>
  <c r="F5057" i="12"/>
  <c r="F1092" i="12"/>
  <c r="F2762" i="12"/>
  <c r="F3809" i="12"/>
  <c r="F3319" i="12"/>
  <c r="F3170" i="12"/>
  <c r="F2141" i="12"/>
  <c r="F2566" i="12"/>
  <c r="F3255" i="12"/>
  <c r="F2880" i="12"/>
  <c r="F4031" i="12"/>
  <c r="F3266" i="12"/>
  <c r="F3604" i="12"/>
  <c r="F3929" i="12"/>
  <c r="F4810" i="12"/>
  <c r="F3565" i="12"/>
  <c r="F3590" i="12"/>
  <c r="F4063" i="12"/>
  <c r="F3967" i="12"/>
  <c r="F4616" i="12"/>
  <c r="F151" i="12"/>
  <c r="F3972" i="12"/>
  <c r="F954" i="12"/>
  <c r="F3950" i="12"/>
  <c r="F1621" i="12"/>
  <c r="F2658" i="12"/>
  <c r="F199" i="12"/>
  <c r="F2142" i="12"/>
  <c r="F5370" i="12"/>
  <c r="F2167" i="12"/>
  <c r="F3322" i="12"/>
  <c r="F2820" i="12"/>
  <c r="F3696" i="12"/>
  <c r="F2024" i="12"/>
  <c r="F414" i="12"/>
  <c r="F4811" i="12"/>
  <c r="F1295" i="12"/>
  <c r="F4892" i="12"/>
  <c r="F3567" i="12"/>
  <c r="F3091" i="12"/>
  <c r="F4392" i="12"/>
  <c r="F3519" i="12"/>
  <c r="F167" i="12"/>
  <c r="F1684" i="12"/>
  <c r="F3946" i="12"/>
  <c r="F2964" i="12"/>
  <c r="F2119" i="12"/>
  <c r="F3009" i="12"/>
  <c r="F3026" i="12"/>
  <c r="F3683" i="12"/>
  <c r="F226" i="12"/>
  <c r="F2786" i="12"/>
  <c r="F1848" i="12"/>
  <c r="F2874" i="12"/>
  <c r="F1065" i="12"/>
  <c r="F3561" i="12"/>
  <c r="F4693" i="12"/>
  <c r="F884" i="12"/>
  <c r="F1461" i="12"/>
  <c r="F4455" i="12"/>
  <c r="F2638" i="12"/>
  <c r="F4457" i="12"/>
  <c r="F897" i="12"/>
  <c r="F1822" i="12"/>
  <c r="F4538" i="12"/>
  <c r="F108" i="12"/>
  <c r="F3990" i="12"/>
  <c r="F1169" i="12"/>
  <c r="F4765" i="12"/>
  <c r="F4414" i="12"/>
  <c r="F4793" i="12"/>
  <c r="F1149" i="12"/>
  <c r="F2557" i="12"/>
  <c r="F2072" i="12"/>
  <c r="F1376" i="12"/>
  <c r="F3314" i="12"/>
  <c r="F420" i="12"/>
  <c r="F5052" i="12"/>
  <c r="F1456" i="12"/>
  <c r="F3924" i="12"/>
  <c r="F1268" i="12"/>
  <c r="F162" i="12"/>
  <c r="F181" i="12"/>
  <c r="F1455" i="12"/>
  <c r="F2018" i="12"/>
  <c r="F3709" i="12"/>
  <c r="F4259" i="12"/>
  <c r="F4503" i="12"/>
  <c r="F2400" i="12"/>
  <c r="F1701" i="12"/>
  <c r="F3513" i="12"/>
  <c r="F3528" i="12"/>
  <c r="F1372" i="12"/>
  <c r="F2415" i="12"/>
  <c r="F2769" i="12"/>
  <c r="F3152" i="12"/>
  <c r="F2593" i="12"/>
  <c r="F2311" i="12"/>
  <c r="F4346" i="12"/>
  <c r="F996" i="12"/>
  <c r="F1147" i="12"/>
  <c r="F2479" i="12"/>
  <c r="F2543" i="12"/>
  <c r="F5058" i="12"/>
  <c r="F190" i="12"/>
  <c r="F2153" i="12"/>
  <c r="F2718" i="12"/>
  <c r="F2183" i="12"/>
  <c r="F3405" i="12"/>
  <c r="F435" i="12"/>
  <c r="F4582" i="12"/>
  <c r="F1521" i="12"/>
  <c r="F4492" i="12"/>
  <c r="F1545" i="12"/>
  <c r="F3934" i="12"/>
  <c r="F958" i="12"/>
  <c r="F2486" i="12"/>
  <c r="F2297" i="12"/>
  <c r="F2118" i="12"/>
  <c r="F2139" i="12"/>
  <c r="F2999" i="12"/>
  <c r="F2169" i="12"/>
  <c r="F2670" i="12"/>
  <c r="F509" i="12"/>
  <c r="F695" i="12"/>
  <c r="F2029" i="12"/>
  <c r="F3615" i="12"/>
  <c r="F4125" i="12"/>
  <c r="F4992" i="12"/>
  <c r="F3766" i="12"/>
  <c r="F4854" i="12"/>
  <c r="F1618" i="12"/>
  <c r="F2040" i="12"/>
  <c r="F4298" i="12"/>
  <c r="F1347" i="12"/>
  <c r="F3842" i="12"/>
  <c r="F3010" i="12"/>
  <c r="F1595" i="12"/>
  <c r="F3977" i="12"/>
  <c r="F2510" i="12"/>
  <c r="F474" i="12"/>
  <c r="E5004" i="12"/>
  <c r="E5" i="12"/>
  <c r="E4381" i="12"/>
  <c r="E3539" i="12"/>
  <c r="E765" i="12"/>
  <c r="E2091" i="12"/>
  <c r="E1873" i="12"/>
  <c r="E5006" i="12"/>
  <c r="E1084" i="12"/>
  <c r="E2847" i="12"/>
  <c r="E2477" i="12"/>
  <c r="E4931" i="12"/>
  <c r="E4698" i="12"/>
  <c r="E4062" i="12"/>
  <c r="E885" i="12"/>
  <c r="E4659" i="12"/>
  <c r="E4692" i="12"/>
  <c r="E4296" i="12"/>
  <c r="E4814" i="12"/>
  <c r="E1670" i="12"/>
  <c r="E4799" i="12"/>
  <c r="E539" i="12"/>
  <c r="E4815" i="12"/>
  <c r="E908" i="12"/>
  <c r="E928" i="12"/>
  <c r="E3890" i="12"/>
  <c r="E1187" i="12"/>
  <c r="E936" i="12"/>
  <c r="F4178" i="12"/>
  <c r="F3734" i="12"/>
  <c r="F3627" i="12"/>
  <c r="F4234" i="12"/>
  <c r="F4093" i="12"/>
  <c r="F3477" i="12"/>
  <c r="F4040" i="12"/>
  <c r="F802" i="12"/>
  <c r="F803" i="12"/>
  <c r="F2792" i="12"/>
  <c r="F1013" i="12"/>
  <c r="E4558" i="12"/>
  <c r="E4000" i="12"/>
  <c r="E5021" i="12"/>
  <c r="E3540" i="12"/>
  <c r="E4877" i="12"/>
  <c r="E3666" i="12"/>
  <c r="E2736" i="12"/>
  <c r="E3338" i="12"/>
  <c r="E2707" i="12"/>
  <c r="E100" i="12"/>
  <c r="E4329" i="12"/>
  <c r="E4317" i="12"/>
  <c r="E1113" i="12"/>
  <c r="E1256" i="12"/>
  <c r="E3429" i="12"/>
  <c r="E4655" i="12"/>
  <c r="E1321" i="12"/>
  <c r="E888" i="12"/>
  <c r="E4941" i="12"/>
  <c r="E4775" i="12"/>
  <c r="E4645" i="12"/>
  <c r="E894" i="12"/>
  <c r="E3148" i="12"/>
  <c r="F1422" i="12"/>
  <c r="F3721" i="12"/>
  <c r="F280" i="12"/>
  <c r="F4110" i="12"/>
  <c r="F4235" i="12"/>
  <c r="F1562" i="12"/>
  <c r="F4909" i="12"/>
  <c r="F3638" i="12"/>
  <c r="F521" i="12"/>
  <c r="F556" i="12"/>
  <c r="E2729" i="12"/>
  <c r="E3020" i="12"/>
  <c r="E4382" i="12"/>
  <c r="E2906" i="12"/>
  <c r="E1968" i="12"/>
  <c r="E873" i="12"/>
  <c r="E1875" i="12"/>
  <c r="E2738" i="12"/>
  <c r="E1086" i="12"/>
  <c r="E1829" i="12"/>
  <c r="E2621" i="12"/>
  <c r="E2776" i="12"/>
  <c r="E4962" i="12"/>
  <c r="E883" i="12"/>
  <c r="E4624" i="12"/>
  <c r="E3573" i="12"/>
  <c r="E4521" i="12"/>
  <c r="E4918" i="12"/>
  <c r="E4823" i="12"/>
  <c r="E3470" i="12"/>
  <c r="E4129" i="12"/>
  <c r="E1325" i="12"/>
  <c r="E3962" i="12"/>
  <c r="E1672" i="12"/>
  <c r="E930" i="12"/>
  <c r="E3895" i="12"/>
  <c r="E4935" i="12"/>
  <c r="E4333" i="12"/>
  <c r="E2001" i="12"/>
  <c r="F1395" i="12"/>
  <c r="F3728" i="12"/>
  <c r="F1749" i="12"/>
  <c r="F1300" i="12"/>
  <c r="F4280" i="12"/>
  <c r="F1606" i="12"/>
  <c r="F3419" i="12"/>
  <c r="F386" i="12"/>
  <c r="F4896" i="12"/>
  <c r="F2825" i="12"/>
  <c r="F1314" i="12"/>
  <c r="E3017" i="12"/>
  <c r="E4745" i="12"/>
  <c r="E12" i="12"/>
  <c r="E2914" i="12"/>
  <c r="E2097" i="12"/>
  <c r="E4878" i="12"/>
  <c r="E1880" i="12"/>
  <c r="E48" i="12"/>
  <c r="E60" i="12"/>
  <c r="E87" i="12"/>
  <c r="E2102" i="12"/>
  <c r="E1252" i="12"/>
  <c r="E4309" i="12"/>
  <c r="E4310" i="12"/>
  <c r="E4466" i="12"/>
  <c r="E886" i="12"/>
  <c r="E3120" i="12"/>
  <c r="E496" i="12"/>
  <c r="E4866" i="12"/>
  <c r="E4606" i="12"/>
  <c r="E670" i="12"/>
  <c r="E3565" i="12"/>
  <c r="E4891" i="12"/>
  <c r="E1678" i="12"/>
  <c r="E132" i="12"/>
  <c r="E3967" i="12"/>
  <c r="E4013" i="12"/>
  <c r="E3678" i="12"/>
  <c r="E5042" i="12"/>
  <c r="E2543" i="12"/>
  <c r="E2093" i="12"/>
  <c r="E5058" i="12"/>
  <c r="F5062" i="12"/>
  <c r="F3759" i="12"/>
  <c r="F4257" i="12"/>
  <c r="F4157" i="12"/>
  <c r="F2367" i="12"/>
  <c r="F983" i="12"/>
  <c r="F2818" i="12"/>
  <c r="F4983" i="12"/>
  <c r="F3654" i="12"/>
  <c r="F4981" i="12"/>
  <c r="E2387" i="12"/>
  <c r="E2972" i="12"/>
  <c r="E5029" i="12"/>
  <c r="E424" i="12"/>
  <c r="E2881" i="12"/>
  <c r="E1960" i="12"/>
  <c r="E3877" i="12"/>
  <c r="E1067" i="12"/>
  <c r="E2685" i="12"/>
  <c r="E2620" i="12"/>
  <c r="E1168" i="12"/>
  <c r="E4289" i="12"/>
  <c r="E4290" i="12"/>
  <c r="E4546" i="12"/>
  <c r="E1038" i="12"/>
  <c r="E1045" i="12"/>
  <c r="E1158" i="12"/>
  <c r="E478" i="12"/>
  <c r="E3064" i="12"/>
  <c r="E4782" i="12"/>
  <c r="E3987" i="12"/>
  <c r="E1248" i="12"/>
  <c r="E4926" i="12"/>
  <c r="E912" i="12"/>
  <c r="E1519" i="12"/>
  <c r="E3908" i="12"/>
  <c r="E4607" i="12"/>
  <c r="E942" i="12"/>
  <c r="F4988" i="12"/>
  <c r="F3495" i="12"/>
  <c r="F1429" i="12"/>
  <c r="F2956" i="12"/>
  <c r="F1019" i="12"/>
  <c r="F3580" i="12"/>
  <c r="F4629" i="12"/>
  <c r="F782" i="12"/>
  <c r="F4303" i="12"/>
  <c r="F469" i="12"/>
  <c r="E3081" i="12"/>
  <c r="E3570" i="12"/>
  <c r="E703" i="12"/>
  <c r="E3551" i="12"/>
  <c r="E258" i="12"/>
  <c r="E1855" i="12"/>
  <c r="E3879" i="12"/>
  <c r="E1070" i="12"/>
  <c r="E1817" i="12"/>
  <c r="E2536" i="12"/>
  <c r="E877" i="12"/>
  <c r="E541" i="12"/>
  <c r="E4407" i="12"/>
  <c r="E1108" i="12"/>
  <c r="E4604" i="12"/>
  <c r="E1320" i="12"/>
  <c r="F3646" i="12"/>
  <c r="G712" i="12"/>
  <c r="F1850" i="12"/>
  <c r="F71" i="12"/>
  <c r="F4318" i="12"/>
  <c r="F2975" i="12"/>
  <c r="F1130" i="12"/>
  <c r="F2459" i="12"/>
  <c r="F1103" i="12"/>
  <c r="F3338" i="12"/>
  <c r="F4432" i="12"/>
  <c r="F919" i="12"/>
  <c r="F1507" i="12"/>
  <c r="F3588" i="12"/>
  <c r="F4463" i="12"/>
  <c r="F4053" i="12"/>
  <c r="F4646" i="12"/>
  <c r="F2782" i="12"/>
  <c r="F4485" i="12"/>
  <c r="F4803" i="12"/>
  <c r="F4921" i="12"/>
  <c r="F2202" i="12"/>
  <c r="F4628" i="12"/>
  <c r="F3096" i="12"/>
  <c r="F475" i="12"/>
  <c r="F170" i="12"/>
  <c r="F1777" i="12"/>
  <c r="F1556" i="12"/>
  <c r="F1999" i="12"/>
  <c r="F3941" i="12"/>
  <c r="F3312" i="12"/>
  <c r="F2690" i="12"/>
  <c r="F1312" i="12"/>
  <c r="F3727" i="12"/>
  <c r="F1120" i="12"/>
  <c r="F938" i="12"/>
  <c r="F2488" i="12"/>
  <c r="F4106" i="12"/>
  <c r="F2182" i="12"/>
  <c r="F4164" i="12"/>
  <c r="F3909" i="12"/>
  <c r="F163" i="12"/>
  <c r="F4634" i="12"/>
  <c r="F2131" i="12"/>
  <c r="F3236" i="12"/>
  <c r="F2194" i="12"/>
  <c r="F3601" i="12"/>
  <c r="F1265" i="12"/>
  <c r="F1375" i="12"/>
  <c r="F947" i="12"/>
  <c r="F2399" i="12"/>
  <c r="F3811" i="12"/>
  <c r="F2127" i="12"/>
  <c r="F3191" i="12"/>
  <c r="F962" i="12"/>
  <c r="F3389" i="12"/>
  <c r="F1553" i="12"/>
  <c r="F4148" i="12"/>
  <c r="F3672" i="12"/>
  <c r="F3894" i="12"/>
  <c r="F4613" i="12"/>
  <c r="F948" i="12"/>
  <c r="F3983" i="12"/>
  <c r="F2063" i="12"/>
  <c r="F1784" i="12"/>
  <c r="F5360" i="12"/>
  <c r="F2121" i="12"/>
  <c r="F211" i="12"/>
  <c r="F3192" i="12"/>
  <c r="F709" i="12"/>
  <c r="F2301" i="12"/>
  <c r="F2337" i="12"/>
  <c r="F1547" i="12"/>
  <c r="F1549" i="12"/>
  <c r="F4809" i="12"/>
  <c r="F4145" i="12"/>
  <c r="F1619" i="12"/>
  <c r="F3773" i="12"/>
  <c r="F1938" i="12"/>
  <c r="F3710" i="12"/>
  <c r="F4373" i="12"/>
  <c r="F4127" i="12"/>
  <c r="F2957" i="12"/>
  <c r="F1478" i="12"/>
  <c r="F3425" i="12"/>
  <c r="F397" i="12"/>
  <c r="F4867" i="12"/>
  <c r="F4863" i="12"/>
  <c r="F4071" i="12"/>
  <c r="E4742" i="12"/>
  <c r="E1844" i="12"/>
  <c r="E4385" i="12"/>
  <c r="E2911" i="12"/>
  <c r="E2802" i="12"/>
  <c r="E875" i="12"/>
  <c r="E4324" i="12"/>
  <c r="E3335" i="12"/>
  <c r="E1088" i="12"/>
  <c r="E2743" i="12"/>
  <c r="E2101" i="12"/>
  <c r="E1112" i="12"/>
  <c r="E1316" i="12"/>
  <c r="E3088" i="12"/>
  <c r="E4579" i="12"/>
  <c r="E2922" i="12"/>
  <c r="E4421" i="12"/>
  <c r="E2938" i="12"/>
  <c r="E4843" i="12"/>
  <c r="E4772" i="12"/>
  <c r="E1134" i="12"/>
  <c r="E4568" i="12"/>
  <c r="E4886" i="12"/>
  <c r="E1676" i="12"/>
  <c r="E129" i="12"/>
  <c r="E1597" i="12"/>
  <c r="E3578" i="12"/>
  <c r="E2480" i="12"/>
  <c r="F4186" i="12"/>
  <c r="F3741" i="12"/>
  <c r="F4247" i="12"/>
  <c r="F4279" i="12"/>
  <c r="F4175" i="12"/>
  <c r="F2507" i="12"/>
  <c r="F3138" i="12"/>
  <c r="F1236" i="12"/>
  <c r="F4837" i="12"/>
  <c r="F2809" i="12"/>
  <c r="E4833" i="12"/>
  <c r="E4505" i="12"/>
  <c r="E20" i="12"/>
  <c r="E3544" i="12"/>
  <c r="E1775" i="12"/>
  <c r="E2975" i="12"/>
  <c r="E5064" i="12"/>
  <c r="E1059" i="12"/>
  <c r="E4325" i="12"/>
  <c r="E1509" i="12"/>
  <c r="E1126" i="12"/>
  <c r="E1144" i="12"/>
  <c r="E3586" i="12"/>
  <c r="E4426" i="12"/>
  <c r="E631" i="12"/>
  <c r="E4409" i="12"/>
  <c r="E4287" i="12"/>
  <c r="E1106" i="12"/>
  <c r="E3905" i="12"/>
  <c r="E4534" i="12"/>
  <c r="E1172" i="12"/>
  <c r="E1173" i="12"/>
  <c r="E1269" i="12"/>
  <c r="F1335" i="12"/>
  <c r="F4364" i="12"/>
  <c r="F289" i="12"/>
  <c r="F979" i="12"/>
  <c r="F4857" i="12"/>
  <c r="F1203" i="12"/>
  <c r="F3424" i="12"/>
  <c r="F384" i="12"/>
  <c r="F4398" i="12"/>
  <c r="F5013" i="12"/>
  <c r="F4740" i="12"/>
  <c r="E3896" i="12"/>
  <c r="E776" i="12"/>
  <c r="E4386" i="12"/>
  <c r="E2913" i="12"/>
  <c r="E1849" i="12"/>
  <c r="E3481" i="12"/>
  <c r="E1879" i="12"/>
  <c r="E1053" i="12"/>
  <c r="E1090" i="12"/>
  <c r="E84" i="12"/>
  <c r="E2478" i="12"/>
  <c r="E3560" i="12"/>
  <c r="E767" i="12"/>
  <c r="E4429" i="12"/>
  <c r="E4451" i="12"/>
  <c r="E1029" i="12"/>
  <c r="E495" i="12"/>
  <c r="E4864" i="12"/>
  <c r="E4539" i="12"/>
  <c r="E633" i="12"/>
  <c r="E1119" i="12"/>
  <c r="E4889" i="12"/>
  <c r="E1677" i="12"/>
  <c r="E131" i="12"/>
  <c r="E1525" i="12"/>
  <c r="E932" i="12"/>
  <c r="E1309" i="12"/>
  <c r="E5041" i="12"/>
  <c r="F4004" i="12"/>
  <c r="F4369" i="12"/>
  <c r="F977" i="12"/>
  <c r="F3446" i="12"/>
  <c r="F4260" i="12"/>
  <c r="F2821" i="12"/>
  <c r="F3464" i="12"/>
  <c r="F4061" i="12"/>
  <c r="F2678" i="12"/>
  <c r="F2801" i="12"/>
  <c r="E1563" i="12"/>
  <c r="E2389" i="12"/>
  <c r="E15" i="12"/>
  <c r="E3538" i="12"/>
  <c r="E36" i="12"/>
  <c r="E3668" i="12"/>
  <c r="E1642" i="12"/>
  <c r="E2740" i="12"/>
  <c r="E65" i="12"/>
  <c r="E2535" i="12"/>
  <c r="E1508" i="12"/>
  <c r="E1143" i="12"/>
  <c r="E3561" i="12"/>
  <c r="E4318" i="12"/>
  <c r="E4049" i="12"/>
  <c r="E4671" i="12"/>
  <c r="E4433" i="12"/>
  <c r="E1260" i="12"/>
  <c r="E457" i="12"/>
  <c r="E4776" i="12"/>
  <c r="E4693" i="12"/>
  <c r="E4196" i="12"/>
  <c r="E4898" i="12"/>
  <c r="E3672" i="12"/>
  <c r="E138" i="12"/>
  <c r="E1599" i="12"/>
  <c r="E4492" i="12"/>
  <c r="E1536" i="12"/>
  <c r="E160" i="12"/>
  <c r="E3942" i="12"/>
  <c r="E4850" i="12"/>
  <c r="E4953" i="12"/>
  <c r="F366" i="12"/>
  <c r="F3768" i="12"/>
  <c r="F3628" i="12"/>
  <c r="F2289" i="12"/>
  <c r="F4711" i="12"/>
  <c r="F4725" i="12"/>
  <c r="F484" i="12"/>
  <c r="F3060" i="12"/>
  <c r="F470" i="12"/>
  <c r="F1099" i="12"/>
  <c r="E3898" i="12"/>
  <c r="E2857" i="12"/>
  <c r="E2105" i="12"/>
  <c r="E34" i="12"/>
  <c r="E3067" i="12"/>
  <c r="E2834" i="12"/>
  <c r="E1645" i="12"/>
  <c r="E1069" i="12"/>
  <c r="E78" i="12"/>
  <c r="E2474" i="12"/>
  <c r="E4517" i="12"/>
  <c r="E4584" i="12"/>
  <c r="E1114" i="12"/>
  <c r="E4564" i="12"/>
  <c r="E4620" i="12"/>
  <c r="E4695" i="12"/>
  <c r="E811" i="12"/>
  <c r="E1018" i="12"/>
  <c r="E2932" i="12"/>
  <c r="E4525" i="12"/>
  <c r="E4486" i="12"/>
  <c r="E1326" i="12"/>
  <c r="E634" i="12"/>
  <c r="E918" i="12"/>
  <c r="E3889" i="12"/>
  <c r="E855" i="12"/>
  <c r="E4481" i="12"/>
  <c r="E1545" i="12"/>
  <c r="F1232" i="12"/>
  <c r="F1737" i="12"/>
  <c r="F818" i="12"/>
  <c r="F3630" i="12"/>
  <c r="F1042" i="12"/>
  <c r="F3059" i="12"/>
  <c r="F799" i="12"/>
  <c r="F403" i="12"/>
  <c r="F4527" i="12"/>
  <c r="F520" i="12"/>
  <c r="E4194" i="12"/>
  <c r="E1459" i="12"/>
  <c r="E2396" i="12"/>
  <c r="E480" i="12"/>
  <c r="E3569" i="12"/>
  <c r="E1864" i="12"/>
  <c r="E1612" i="12"/>
  <c r="E1076" i="12"/>
  <c r="E1823" i="12"/>
  <c r="E1505" i="12"/>
  <c r="E1273" i="12"/>
  <c r="E4947" i="12"/>
  <c r="E1036" i="12"/>
  <c r="E1115" i="12"/>
  <c r="E4585" i="12"/>
  <c r="E4474" i="12"/>
  <c r="E4460" i="12"/>
  <c r="E3482" i="12"/>
  <c r="E4672" i="12"/>
  <c r="E4676" i="12"/>
  <c r="E756" i="12"/>
  <c r="E797" i="12"/>
  <c r="E901" i="12"/>
  <c r="E4063" i="12"/>
  <c r="E1596" i="12"/>
  <c r="E1603" i="12"/>
  <c r="E2058" i="12"/>
  <c r="E949" i="12"/>
  <c r="F4022" i="12"/>
  <c r="F2858" i="12"/>
  <c r="F1096" i="12"/>
  <c r="F1644" i="12"/>
  <c r="F3079" i="12"/>
  <c r="F3921" i="12"/>
  <c r="F3645" i="12"/>
  <c r="F1462" i="12"/>
  <c r="F4049" i="12"/>
  <c r="F3873" i="12"/>
  <c r="F3430" i="12"/>
  <c r="F2465" i="12"/>
  <c r="F4699" i="12"/>
  <c r="F73" i="12"/>
  <c r="F1224" i="12"/>
  <c r="F3964" i="12"/>
  <c r="F4943" i="12"/>
  <c r="F1171" i="12"/>
  <c r="F4484" i="12"/>
  <c r="F4786" i="12"/>
  <c r="F1317" i="12"/>
  <c r="F1031" i="12"/>
  <c r="F1220" i="12"/>
  <c r="F4055" i="12"/>
  <c r="F124" i="12"/>
  <c r="F2341" i="12"/>
  <c r="F5061" i="12"/>
  <c r="F152" i="12"/>
  <c r="F1900" i="12"/>
  <c r="F4749" i="12"/>
  <c r="F2760" i="12"/>
  <c r="F2827" i="12"/>
  <c r="F268" i="12"/>
  <c r="F1371" i="12"/>
  <c r="F2754" i="12"/>
  <c r="F2117" i="12"/>
  <c r="F3260" i="12"/>
  <c r="F4344" i="12"/>
  <c r="F2037" i="12"/>
  <c r="F546" i="12"/>
  <c r="F4914" i="12"/>
  <c r="F1783" i="12"/>
  <c r="F2866" i="12"/>
  <c r="F246" i="12"/>
  <c r="F269" i="12"/>
  <c r="F1382" i="12"/>
  <c r="F3976" i="12"/>
  <c r="F4096" i="12"/>
  <c r="F3128" i="12"/>
  <c r="F2700" i="12"/>
  <c r="F3695" i="12"/>
  <c r="F3529" i="12"/>
  <c r="F4297" i="12"/>
  <c r="F1977" i="12"/>
  <c r="F952" i="12"/>
  <c r="F957" i="12"/>
  <c r="F3476" i="12"/>
  <c r="F2129" i="12"/>
  <c r="F1903" i="12"/>
  <c r="F2669" i="12"/>
  <c r="F2871" i="12"/>
  <c r="F262" i="12"/>
  <c r="F4141" i="12"/>
  <c r="F4330" i="12"/>
  <c r="F1597" i="12"/>
  <c r="F4480" i="12"/>
  <c r="F155" i="12"/>
  <c r="F2541" i="12"/>
  <c r="F1688" i="12"/>
  <c r="F4097" i="12"/>
  <c r="F2811" i="12"/>
  <c r="F3169" i="12"/>
  <c r="F2997" i="12"/>
  <c r="F1904" i="12"/>
  <c r="F2176" i="12"/>
  <c r="F2826" i="12"/>
  <c r="F1196" i="12"/>
  <c r="F2023" i="12"/>
  <c r="F3928" i="12"/>
  <c r="F2034" i="12"/>
  <c r="F2888" i="12"/>
  <c r="F4090" i="12"/>
  <c r="F3785" i="12"/>
  <c r="F978" i="12"/>
  <c r="F4166" i="12"/>
  <c r="F1559" i="12"/>
  <c r="F4855" i="12"/>
  <c r="F4104" i="12"/>
  <c r="F1385" i="12"/>
  <c r="F4042" i="12"/>
  <c r="F4218" i="12"/>
  <c r="F3061" i="12"/>
  <c r="F2789" i="12"/>
  <c r="E4551" i="12"/>
  <c r="E3013" i="12"/>
  <c r="E14" i="12"/>
  <c r="E3553" i="12"/>
  <c r="E2874" i="12"/>
  <c r="E1972" i="12"/>
  <c r="E2459" i="12"/>
  <c r="E1653" i="12"/>
  <c r="E64" i="12"/>
  <c r="E98" i="12"/>
  <c r="E4328" i="12"/>
  <c r="E4393" i="12"/>
  <c r="E3916" i="12"/>
  <c r="E3562" i="12"/>
  <c r="E3428" i="12"/>
  <c r="E4467" i="12"/>
  <c r="E1104" i="12"/>
  <c r="E688" i="12"/>
  <c r="E4873" i="12"/>
  <c r="E4774" i="12"/>
  <c r="E690" i="12"/>
  <c r="E2934" i="12"/>
  <c r="E893" i="12"/>
  <c r="E3147" i="12"/>
  <c r="E136" i="12"/>
  <c r="E1526" i="12"/>
  <c r="E4599" i="12"/>
  <c r="E3887" i="12"/>
  <c r="F3711" i="12"/>
  <c r="F719" i="12"/>
  <c r="F1760" i="12"/>
  <c r="F2358" i="12"/>
  <c r="F1399" i="12"/>
  <c r="F4756" i="12"/>
  <c r="F4904" i="12"/>
  <c r="F4219" i="12"/>
  <c r="F989" i="12"/>
  <c r="F405" i="12"/>
  <c r="E2967" i="12"/>
  <c r="E2971" i="12"/>
  <c r="E5026" i="12"/>
  <c r="E2860" i="12"/>
  <c r="E3485" i="12"/>
  <c r="E2633" i="12"/>
  <c r="E3872" i="12"/>
  <c r="E1064" i="12"/>
  <c r="E70" i="12"/>
  <c r="E2691" i="12"/>
  <c r="E1167" i="12"/>
  <c r="E4717" i="12"/>
  <c r="E836" i="12"/>
  <c r="E3901" i="12"/>
  <c r="E4560" i="12"/>
  <c r="E4654" i="12"/>
  <c r="E4452" i="12"/>
  <c r="E483" i="12"/>
  <c r="E3917" i="12"/>
  <c r="E4434" i="12"/>
  <c r="E4641" i="12"/>
  <c r="E692" i="12"/>
  <c r="E1229" i="12"/>
  <c r="E3567" i="12"/>
  <c r="F1587" i="12"/>
  <c r="F4368" i="12"/>
  <c r="F1428" i="12"/>
  <c r="F4248" i="12"/>
  <c r="F2359" i="12"/>
  <c r="F3487" i="12"/>
  <c r="F4044" i="12"/>
  <c r="F1205" i="12"/>
  <c r="F1206" i="12"/>
  <c r="F1975" i="12"/>
  <c r="E4552" i="12"/>
  <c r="E848" i="12"/>
  <c r="E3144" i="12"/>
  <c r="E1630" i="12"/>
  <c r="E4651" i="12"/>
  <c r="E3667" i="12"/>
  <c r="E2460" i="12"/>
  <c r="E2739" i="12"/>
  <c r="E2683" i="12"/>
  <c r="E2472" i="12"/>
  <c r="E2836" i="12"/>
  <c r="E880" i="12"/>
  <c r="E4406" i="12"/>
  <c r="E4316" i="12"/>
  <c r="E3023" i="12"/>
  <c r="E3457" i="12"/>
  <c r="E2391" i="12"/>
  <c r="E1116" i="12"/>
  <c r="E754" i="12"/>
  <c r="E4423" i="12"/>
  <c r="E4806" i="12"/>
  <c r="E4665" i="12"/>
  <c r="E4315" i="12"/>
  <c r="E3149" i="12"/>
  <c r="E1516" i="12"/>
  <c r="E1181" i="12"/>
  <c r="E4626" i="12"/>
  <c r="E1535" i="12"/>
  <c r="E2415" i="12"/>
  <c r="F3707" i="12"/>
  <c r="F3747" i="12"/>
  <c r="F3043" i="12"/>
  <c r="F1762" i="12"/>
  <c r="F4998" i="12"/>
  <c r="F502" i="12"/>
  <c r="F2677" i="12"/>
  <c r="F399" i="12"/>
  <c r="F1238" i="12"/>
  <c r="F2831" i="12"/>
  <c r="E458" i="12"/>
  <c r="E4001" i="12"/>
  <c r="E22" i="12"/>
  <c r="E3545" i="12"/>
  <c r="E3364" i="12"/>
  <c r="E1995" i="12"/>
  <c r="E45" i="12"/>
  <c r="E1061" i="12"/>
  <c r="E67" i="12"/>
  <c r="E2835" i="12"/>
  <c r="E3084" i="12"/>
  <c r="E1212" i="12"/>
  <c r="E4450" i="12"/>
  <c r="E3467" i="12"/>
  <c r="E4615" i="12"/>
  <c r="E1213" i="12"/>
  <c r="E4498" i="12"/>
  <c r="E4723" i="12"/>
  <c r="E1322" i="12"/>
  <c r="E4805" i="12"/>
  <c r="E755" i="12"/>
  <c r="E1136" i="12"/>
  <c r="E1138" i="12"/>
  <c r="E3566" i="12"/>
  <c r="E2935" i="12"/>
  <c r="E418" i="12"/>
  <c r="E3439" i="12"/>
  <c r="E1188" i="12"/>
  <c r="E2419" i="12"/>
  <c r="E2755" i="12"/>
  <c r="E176" i="12"/>
  <c r="E1786" i="12"/>
  <c r="F4005" i="12"/>
  <c r="F1735" i="12"/>
  <c r="F2897" i="12"/>
  <c r="F1416" i="12"/>
  <c r="F3849" i="12"/>
  <c r="F4923" i="12"/>
  <c r="F2976" i="12"/>
  <c r="F4945" i="12"/>
  <c r="F4222" i="12"/>
  <c r="F296" i="12"/>
  <c r="E3621" i="12"/>
  <c r="E9" i="12"/>
  <c r="E2429" i="12"/>
  <c r="E527" i="12"/>
  <c r="E4652" i="12"/>
  <c r="E1863" i="12"/>
  <c r="E3881" i="12"/>
  <c r="E2741" i="12"/>
  <c r="E2841" i="12"/>
  <c r="E107" i="12"/>
  <c r="E879" i="12"/>
  <c r="E4681" i="12"/>
  <c r="E1127" i="12"/>
  <c r="E4598" i="12"/>
  <c r="E4586" i="12"/>
  <c r="E4489" i="12"/>
  <c r="E4522" i="12"/>
  <c r="E1262" i="12"/>
  <c r="E4657" i="12"/>
  <c r="E892" i="12"/>
  <c r="E691" i="12"/>
  <c r="E759" i="12"/>
  <c r="E636" i="12"/>
  <c r="E922" i="12"/>
  <c r="E1177" i="12"/>
  <c r="E1185" i="12"/>
  <c r="E5034" i="12"/>
  <c r="E948" i="12"/>
  <c r="F4531" i="12"/>
  <c r="F3791" i="12"/>
  <c r="F4156" i="12"/>
  <c r="F4210" i="12"/>
  <c r="F3803" i="12"/>
  <c r="F2509" i="12"/>
  <c r="F1681" i="12"/>
  <c r="F4391" i="12"/>
  <c r="F1628" i="12"/>
  <c r="F1566" i="12"/>
  <c r="E1159" i="12"/>
  <c r="E2388" i="12"/>
  <c r="E1361" i="12"/>
  <c r="E1160" i="12"/>
  <c r="E529" i="12"/>
  <c r="E2397" i="12"/>
  <c r="E1871" i="12"/>
  <c r="E2462" i="12"/>
  <c r="E1081" i="12"/>
  <c r="E1827" i="12"/>
  <c r="E112" i="12"/>
  <c r="E4563" i="12"/>
  <c r="E668" i="12"/>
  <c r="E1017" i="12"/>
  <c r="E4455" i="12"/>
  <c r="E1103" i="12"/>
  <c r="E4699" i="12"/>
  <c r="E3651" i="12"/>
  <c r="E4591" i="12"/>
  <c r="E4770" i="12"/>
  <c r="E4798" i="12"/>
  <c r="E536" i="12"/>
  <c r="E770" i="12"/>
  <c r="E5066" i="12"/>
  <c r="E927" i="12"/>
  <c r="E3894" i="12"/>
  <c r="E1383" i="12"/>
  <c r="E4876" i="12"/>
  <c r="E156" i="12"/>
  <c r="F4530" i="12"/>
  <c r="F3752" i="12"/>
  <c r="F817" i="12"/>
  <c r="F2402" i="12"/>
  <c r="F1398" i="12"/>
  <c r="F3478" i="12"/>
  <c r="F3641" i="12"/>
  <c r="F1014" i="12"/>
  <c r="F1043" i="12"/>
  <c r="F295" i="12"/>
  <c r="E4553" i="12"/>
  <c r="E2731" i="12"/>
  <c r="E25" i="12"/>
  <c r="E3546" i="12"/>
  <c r="E1780" i="12"/>
  <c r="E1850" i="12"/>
  <c r="E1644" i="12"/>
  <c r="E3339" i="12"/>
  <c r="E2710" i="12"/>
  <c r="E1886" i="12"/>
  <c r="E805" i="12"/>
  <c r="E682" i="12"/>
  <c r="G1786" i="12"/>
  <c r="G1681" i="12"/>
  <c r="F3339" i="12"/>
  <c r="F1590" i="12"/>
  <c r="F2389" i="12"/>
  <c r="F16" i="12"/>
  <c r="F2856" i="12"/>
  <c r="F3879" i="12"/>
  <c r="F4671" i="12"/>
  <c r="F2467" i="12"/>
  <c r="F1109" i="12"/>
  <c r="F2844" i="12"/>
  <c r="F3651" i="12"/>
  <c r="F2475" i="12"/>
  <c r="F1033" i="12"/>
  <c r="F3491" i="12"/>
  <c r="F1028" i="12"/>
  <c r="F4663" i="12"/>
  <c r="F4428" i="12"/>
  <c r="F533" i="12"/>
  <c r="F2532" i="12"/>
  <c r="F2633" i="12"/>
  <c r="F3587" i="12"/>
  <c r="F4057" i="12"/>
  <c r="F1527" i="12"/>
  <c r="F2128" i="12"/>
  <c r="F3932" i="12"/>
  <c r="F2745" i="12"/>
  <c r="F2495" i="12"/>
  <c r="F798" i="12"/>
  <c r="F4813" i="12"/>
  <c r="F2006" i="12"/>
  <c r="F2348" i="12"/>
  <c r="F3970" i="12"/>
  <c r="F174" i="12"/>
  <c r="F2136" i="12"/>
  <c r="F2342" i="12"/>
  <c r="F3527" i="12"/>
  <c r="F2042" i="12"/>
  <c r="F1174" i="12"/>
  <c r="F5040" i="12"/>
  <c r="F1978" i="12"/>
  <c r="F2899" i="12"/>
  <c r="F3391" i="12"/>
  <c r="F4879" i="12"/>
  <c r="F4600" i="12"/>
  <c r="F2752" i="12"/>
  <c r="F4067" i="12"/>
  <c r="F3075" i="12"/>
  <c r="F218" i="12"/>
  <c r="F2643" i="12"/>
  <c r="F3536" i="12"/>
  <c r="F5065" i="12"/>
  <c r="F1380" i="12"/>
  <c r="F4336" i="12"/>
  <c r="F2756" i="12"/>
  <c r="F2291" i="12"/>
  <c r="F3176" i="12"/>
  <c r="F3209" i="12"/>
  <c r="F5362" i="12"/>
  <c r="F2869" i="12"/>
  <c r="F1554" i="12"/>
  <c r="F4019" i="12"/>
  <c r="F1272" i="12"/>
  <c r="F1599" i="12"/>
  <c r="F1308" i="12"/>
  <c r="F4337" i="12"/>
  <c r="F2546" i="12"/>
  <c r="F3945" i="12"/>
  <c r="F4100" i="12"/>
  <c r="F2652" i="12"/>
  <c r="F202" i="12"/>
  <c r="F4008" i="12"/>
  <c r="F3210" i="12"/>
  <c r="F2901" i="12"/>
  <c r="F3518" i="12"/>
  <c r="F2009" i="12"/>
  <c r="F3603" i="12"/>
  <c r="F3931" i="12"/>
  <c r="F1986" i="12"/>
  <c r="F970" i="12"/>
  <c r="F4365" i="12"/>
  <c r="F278" i="12"/>
  <c r="F2280" i="12"/>
  <c r="F1297" i="12"/>
  <c r="F1738" i="12"/>
  <c r="F2890" i="12"/>
  <c r="F4275" i="12"/>
  <c r="F4933" i="12"/>
  <c r="F1436" i="12"/>
  <c r="F396" i="12"/>
  <c r="F4827" i="12"/>
  <c r="E4418" i="12"/>
  <c r="E2994" i="12"/>
  <c r="E19" i="12"/>
  <c r="E29" i="12"/>
  <c r="E3807" i="12"/>
  <c r="E1462" i="12"/>
  <c r="E39" i="12"/>
  <c r="E1058" i="12"/>
  <c r="E66" i="12"/>
  <c r="E103" i="12"/>
  <c r="E876" i="12"/>
  <c r="E4045" i="12"/>
  <c r="E881" i="12"/>
  <c r="E808" i="12"/>
  <c r="E1210" i="12"/>
  <c r="E810" i="12"/>
  <c r="E773" i="12"/>
  <c r="E4195" i="12"/>
  <c r="E4462" i="12"/>
  <c r="E4791" i="12"/>
  <c r="E4802" i="12"/>
  <c r="E796" i="12"/>
  <c r="E3483" i="12"/>
  <c r="E1268" i="12"/>
  <c r="E142" i="12"/>
  <c r="E1377" i="12"/>
  <c r="E4590" i="12"/>
  <c r="E1540" i="12"/>
  <c r="F4142" i="12"/>
  <c r="F3494" i="12"/>
  <c r="F4010" i="12"/>
  <c r="F4187" i="12"/>
  <c r="F4016" i="12"/>
  <c r="F2822" i="12"/>
  <c r="F407" i="12"/>
  <c r="F3479" i="12"/>
  <c r="F547" i="12"/>
  <c r="F2597" i="12"/>
  <c r="E6" i="12"/>
  <c r="E26" i="12"/>
  <c r="E3548" i="12"/>
  <c r="E3867" i="12"/>
  <c r="E1852" i="12"/>
  <c r="E3869" i="12"/>
  <c r="E51" i="12"/>
  <c r="E74" i="12"/>
  <c r="E2473" i="12"/>
  <c r="E1169" i="12"/>
  <c r="E4646" i="12"/>
  <c r="E1317" i="12"/>
  <c r="E2532" i="12"/>
  <c r="E4588" i="12"/>
  <c r="E3836" i="12"/>
  <c r="E4050" i="12"/>
  <c r="E891" i="12"/>
  <c r="E4765" i="12"/>
  <c r="E2782" i="12"/>
  <c r="E1031" i="12"/>
  <c r="E1007" i="12"/>
  <c r="E4921" i="12"/>
  <c r="E551" i="12"/>
  <c r="F4529" i="12"/>
  <c r="F3746" i="12"/>
  <c r="F3445" i="12"/>
  <c r="F4735" i="12"/>
  <c r="F4137" i="12"/>
  <c r="F2508" i="12"/>
  <c r="F3461" i="12"/>
  <c r="F398" i="12"/>
  <c r="F3598" i="12"/>
  <c r="F2814" i="12"/>
  <c r="E3843" i="12"/>
  <c r="E3014" i="12"/>
  <c r="E21" i="12"/>
  <c r="E30" i="12"/>
  <c r="E1779" i="12"/>
  <c r="E2458" i="12"/>
  <c r="E42" i="12"/>
  <c r="E1060" i="12"/>
  <c r="E2684" i="12"/>
  <c r="E4326" i="12"/>
  <c r="E1165" i="12"/>
  <c r="E4414" i="12"/>
  <c r="E4485" i="12"/>
  <c r="E1220" i="12"/>
  <c r="E3587" i="12"/>
  <c r="E1211" i="12"/>
  <c r="E1259" i="12"/>
  <c r="E4313" i="12"/>
  <c r="E4760" i="12"/>
  <c r="E4793" i="12"/>
  <c r="E4803" i="12"/>
  <c r="E4055" i="12"/>
  <c r="E4057" i="12"/>
  <c r="E909" i="12"/>
  <c r="E2926" i="12"/>
  <c r="E3094" i="12"/>
  <c r="E3459" i="12"/>
  <c r="E1542" i="12"/>
  <c r="E163" i="12"/>
  <c r="F1336" i="12"/>
  <c r="F721" i="12"/>
  <c r="F2356" i="12"/>
  <c r="F4023" i="12"/>
  <c r="F4999" i="12"/>
  <c r="F507" i="12"/>
  <c r="F3106" i="12"/>
  <c r="F473" i="12"/>
  <c r="F4913" i="12"/>
  <c r="F4932" i="12"/>
  <c r="E3646" i="12"/>
  <c r="E2733" i="12"/>
  <c r="E5028" i="12"/>
  <c r="E433" i="12"/>
  <c r="E1096" i="12"/>
  <c r="E2637" i="12"/>
  <c r="E3878" i="12"/>
  <c r="E1066" i="12"/>
  <c r="E2712" i="12"/>
  <c r="E1887" i="12"/>
  <c r="E3086" i="12"/>
  <c r="E4963" i="12"/>
  <c r="E1242" i="12"/>
  <c r="E4464" i="12"/>
  <c r="E837" i="12"/>
  <c r="E4647" i="12"/>
  <c r="E3422" i="12"/>
  <c r="E889" i="12"/>
  <c r="E4797" i="12"/>
  <c r="E3121" i="12"/>
  <c r="E4720" i="12"/>
  <c r="E1041" i="12"/>
  <c r="E1270" i="12"/>
  <c r="E1999" i="12"/>
  <c r="E853" i="12"/>
  <c r="E4621" i="12"/>
  <c r="E941" i="12"/>
  <c r="E5048" i="12"/>
  <c r="E4846" i="12"/>
  <c r="E2484" i="12"/>
  <c r="E1788" i="12"/>
  <c r="F1009" i="12"/>
  <c r="F1561" i="12"/>
  <c r="F2357" i="12"/>
  <c r="F4120" i="12"/>
  <c r="F3802" i="12"/>
  <c r="F2433" i="12"/>
  <c r="F3591" i="12"/>
  <c r="F772" i="12"/>
  <c r="F517" i="12"/>
  <c r="F3062" i="12"/>
  <c r="E1841" i="12"/>
  <c r="E4925" i="12"/>
  <c r="E3117" i="12"/>
  <c r="E2616" i="12"/>
  <c r="E2050" i="12"/>
  <c r="E1641" i="12"/>
  <c r="E2638" i="12"/>
  <c r="E1614" i="12"/>
  <c r="E3347" i="12"/>
  <c r="E2845" i="12"/>
  <c r="E2587" i="12"/>
  <c r="E4308" i="12"/>
  <c r="E630" i="12"/>
  <c r="E3572" i="12"/>
  <c r="E4497" i="12"/>
  <c r="E4650" i="12"/>
  <c r="E669" i="12"/>
  <c r="E992" i="12"/>
  <c r="E4319" i="12"/>
  <c r="E4767" i="12"/>
  <c r="E566" i="12"/>
  <c r="E535" i="12"/>
  <c r="E4881" i="12"/>
  <c r="E5065" i="12"/>
  <c r="E926" i="12"/>
  <c r="E3886" i="12"/>
  <c r="E1534" i="12"/>
  <c r="E4493" i="12"/>
  <c r="F1230" i="12"/>
  <c r="F4363" i="12"/>
  <c r="F3396" i="12"/>
  <c r="F3629" i="12"/>
  <c r="F4059" i="12"/>
  <c r="F2052" i="12"/>
  <c r="F4043" i="12"/>
  <c r="F487" i="12"/>
  <c r="F488" i="12"/>
  <c r="E4190" i="12"/>
  <c r="E1637" i="12"/>
  <c r="E1365" i="12"/>
  <c r="E2908" i="12"/>
  <c r="E1848" i="12"/>
  <c r="E2662" i="12"/>
  <c r="E1877" i="12"/>
  <c r="E1051" i="12"/>
  <c r="E3349" i="12"/>
  <c r="E1831" i="12"/>
  <c r="E2622" i="12"/>
  <c r="E4565" i="12"/>
  <c r="E4964" i="12"/>
  <c r="E1128" i="12"/>
  <c r="E4472" i="12"/>
  <c r="E1025" i="12"/>
  <c r="E4605" i="12"/>
  <c r="E3475" i="12"/>
  <c r="E4831" i="12"/>
  <c r="E4513" i="12"/>
  <c r="E4673" i="12"/>
  <c r="E2783" i="12"/>
  <c r="E1121" i="12"/>
  <c r="E1674" i="12"/>
  <c r="E126" i="12"/>
  <c r="E1524" i="12"/>
  <c r="E4600" i="12"/>
  <c r="E2000" i="12"/>
  <c r="E5036" i="12"/>
  <c r="F839" i="12"/>
  <c r="F3765" i="12"/>
  <c r="F3797" i="12"/>
  <c r="F4107" i="12"/>
  <c r="F1400" i="12"/>
  <c r="F1281" i="12"/>
  <c r="F3885" i="12"/>
  <c r="F550" i="12"/>
  <c r="F4780" i="12"/>
  <c r="F2701" i="12"/>
  <c r="E844" i="12"/>
  <c r="E3083" i="12"/>
  <c r="E5031" i="12"/>
  <c r="E434" i="12"/>
  <c r="E3581" i="12"/>
  <c r="E1593" i="12"/>
  <c r="E2347" i="12"/>
  <c r="E1656" i="12"/>
  <c r="E2686" i="12"/>
  <c r="E2692" i="12"/>
  <c r="E3087" i="12"/>
  <c r="E4965" i="12"/>
  <c r="E4292" i="12"/>
  <c r="E1102" i="12"/>
  <c r="E4520" i="12"/>
  <c r="E3119" i="12"/>
  <c r="E3433" i="12"/>
  <c r="E794" i="12"/>
  <c r="E1118" i="12"/>
  <c r="E3922" i="12"/>
  <c r="E4783" i="12"/>
  <c r="E4908" i="12"/>
  <c r="E1271" i="12"/>
  <c r="E2937" i="12"/>
  <c r="E1529" i="12"/>
  <c r="E4609" i="12"/>
  <c r="E146" i="12"/>
  <c r="E5051" i="12"/>
  <c r="F2035" i="12"/>
  <c r="F3493" i="12"/>
  <c r="F2411" i="12"/>
  <c r="F857" i="12"/>
  <c r="F5000" i="12"/>
  <c r="F2421" i="12"/>
  <c r="F2710" i="12"/>
  <c r="F2910" i="12"/>
  <c r="F2100" i="12"/>
  <c r="F3549" i="12"/>
  <c r="F3539" i="12"/>
  <c r="F3348" i="12"/>
  <c r="F4433" i="12"/>
  <c r="F1669" i="12"/>
  <c r="F2819" i="12"/>
  <c r="F112" i="12"/>
  <c r="F4591" i="12"/>
  <c r="F878" i="12"/>
  <c r="F1030" i="12"/>
  <c r="F933" i="12"/>
  <c r="F4970" i="12"/>
  <c r="F3069" i="12"/>
  <c r="F1257" i="12"/>
  <c r="F1864" i="12"/>
  <c r="F4588" i="12"/>
  <c r="F3882" i="12"/>
  <c r="F1211" i="12"/>
  <c r="F909" i="12"/>
  <c r="F4573" i="12"/>
  <c r="F1633" i="12"/>
  <c r="F1468" i="12"/>
  <c r="F1687" i="12"/>
  <c r="F3694" i="12"/>
  <c r="F918" i="12"/>
  <c r="F2657" i="12"/>
  <c r="F2013" i="12"/>
  <c r="F363" i="12"/>
  <c r="F4936" i="12"/>
  <c r="F4851" i="12"/>
  <c r="F1465" i="12"/>
  <c r="F4035" i="12"/>
  <c r="F3620" i="12"/>
  <c r="F3792" i="12"/>
  <c r="F1680" i="12"/>
  <c r="F159" i="12"/>
  <c r="F2107" i="12"/>
  <c r="F2164" i="12"/>
  <c r="F3520" i="12"/>
  <c r="F1121" i="12"/>
  <c r="F4015" i="12"/>
  <c r="F2548" i="12"/>
  <c r="F2774" i="12"/>
  <c r="F4105" i="12"/>
  <c r="F221" i="12"/>
  <c r="F800" i="12"/>
  <c r="F477" i="12"/>
  <c r="F119" i="12"/>
  <c r="F3095" i="12"/>
  <c r="F5042" i="12"/>
  <c r="F2093" i="12"/>
  <c r="F2294" i="12"/>
  <c r="F705" i="12"/>
  <c r="F3222" i="12"/>
  <c r="F2002" i="12"/>
  <c r="F1930" i="12"/>
  <c r="F3526" i="12"/>
  <c r="F4568" i="12"/>
  <c r="F1276" i="12"/>
  <c r="F1183" i="12"/>
  <c r="F4876" i="12"/>
  <c r="F2416" i="12"/>
  <c r="F2481" i="12"/>
  <c r="F2485" i="12"/>
  <c r="F372" i="12"/>
  <c r="F2653" i="12"/>
  <c r="F1286" i="12"/>
  <c r="F2147" i="12"/>
  <c r="F3235" i="12"/>
  <c r="F223" i="12"/>
  <c r="F1719" i="12"/>
  <c r="F1457" i="12"/>
  <c r="F2026" i="12"/>
  <c r="F1726" i="12"/>
  <c r="F3845" i="12"/>
  <c r="F4544" i="12"/>
  <c r="F4367" i="12"/>
  <c r="F1747" i="12"/>
  <c r="F4258" i="12"/>
  <c r="F4133" i="12"/>
  <c r="F3042" i="12"/>
  <c r="F4630" i="12"/>
  <c r="F858" i="12"/>
  <c r="F504" i="12"/>
  <c r="F3839" i="12"/>
  <c r="F4884" i="12"/>
  <c r="F862" i="12"/>
  <c r="F4973" i="12"/>
  <c r="E4193" i="12"/>
  <c r="E2732" i="12"/>
  <c r="E5025" i="12"/>
  <c r="E3547" i="12"/>
  <c r="E4705" i="12"/>
  <c r="E2632" i="12"/>
  <c r="E1049" i="12"/>
  <c r="E1063" i="12"/>
  <c r="E2711" i="12"/>
  <c r="E3524" i="12"/>
  <c r="E3085" i="12"/>
  <c r="E835" i="12"/>
  <c r="E683" i="12"/>
  <c r="E4906" i="12"/>
  <c r="E684" i="12"/>
  <c r="E1244" i="12"/>
  <c r="E4475" i="12"/>
  <c r="E4897" i="12"/>
  <c r="E3960" i="12"/>
  <c r="E1323" i="12"/>
  <c r="E4804" i="12"/>
  <c r="E3471" i="12"/>
  <c r="E3590" i="12"/>
  <c r="E1997" i="12"/>
  <c r="E3437" i="12"/>
  <c r="E3907" i="12"/>
  <c r="E4616" i="12"/>
  <c r="E144" i="12"/>
  <c r="F4201" i="12"/>
  <c r="F1732" i="12"/>
  <c r="F1299" i="12"/>
  <c r="F4111" i="12"/>
  <c r="F789" i="12"/>
  <c r="F3988" i="12"/>
  <c r="F4197" i="12"/>
  <c r="F4301" i="12"/>
  <c r="F2896" i="12"/>
  <c r="F4304" i="12"/>
  <c r="E3648" i="12"/>
  <c r="E1638" i="12"/>
  <c r="E27" i="12"/>
  <c r="E763" i="12"/>
  <c r="E1420" i="12"/>
  <c r="E1860" i="12"/>
  <c r="E1611" i="12"/>
  <c r="E1075" i="12"/>
  <c r="E2840" i="12"/>
  <c r="E1502" i="12"/>
  <c r="E1512" i="12"/>
  <c r="E1315" i="12"/>
  <c r="E758" i="12"/>
  <c r="E2778" i="12"/>
  <c r="E990" i="12"/>
  <c r="E117" i="12"/>
  <c r="E4515" i="12"/>
  <c r="E1117" i="12"/>
  <c r="E4662" i="12"/>
  <c r="E4639" i="12"/>
  <c r="E1135" i="12"/>
  <c r="E1265" i="12"/>
  <c r="E899" i="12"/>
  <c r="E920" i="12"/>
  <c r="F3712" i="12"/>
  <c r="F3758" i="12"/>
  <c r="F4091" i="12"/>
  <c r="F3847" i="12"/>
  <c r="F4021" i="12"/>
  <c r="F503" i="12"/>
  <c r="F4938" i="12"/>
  <c r="F526" i="12"/>
  <c r="F4869" i="12"/>
  <c r="F410" i="12"/>
  <c r="E4743" i="12"/>
  <c r="E4747" i="12"/>
  <c r="E5027" i="12"/>
  <c r="E2861" i="12"/>
  <c r="E3362" i="12"/>
  <c r="E2636" i="12"/>
  <c r="E3875" i="12"/>
  <c r="E1065" i="12"/>
  <c r="E71" i="12"/>
  <c r="E1404" i="12"/>
  <c r="E627" i="12"/>
  <c r="E1240" i="12"/>
  <c r="E4718" i="12"/>
  <c r="E4569" i="12"/>
  <c r="E4511" i="12"/>
  <c r="E753" i="12"/>
  <c r="E4468" i="12"/>
  <c r="E1261" i="12"/>
  <c r="E4567" i="12"/>
  <c r="E4792" i="12"/>
  <c r="E4088" i="12"/>
  <c r="E693" i="12"/>
  <c r="E3568" i="12"/>
  <c r="E2928" i="12"/>
  <c r="E1379" i="12"/>
  <c r="E4589" i="12"/>
  <c r="E145" i="12"/>
  <c r="E5047" i="12"/>
  <c r="F1396" i="12"/>
  <c r="F3767" i="12"/>
  <c r="F1414" i="12"/>
  <c r="F1477" i="12"/>
  <c r="F482" i="12"/>
  <c r="F2422" i="12"/>
  <c r="F1122" i="12"/>
  <c r="F4939" i="12"/>
  <c r="F412" i="12"/>
  <c r="F1773" i="12"/>
  <c r="E3080" i="12"/>
  <c r="E2856" i="12"/>
  <c r="E3656" i="12"/>
  <c r="E3550" i="12"/>
  <c r="E2895" i="12"/>
  <c r="E1854" i="12"/>
  <c r="E5033" i="12"/>
  <c r="E3341" i="12"/>
  <c r="E77" i="12"/>
  <c r="E106" i="12"/>
  <c r="E4074" i="12"/>
  <c r="E4419" i="12"/>
  <c r="E3622" i="12"/>
  <c r="E4430" i="12"/>
  <c r="E4532" i="12"/>
  <c r="E1513" i="12"/>
  <c r="E4183" i="12"/>
  <c r="E1005" i="12"/>
  <c r="E2923" i="12"/>
  <c r="E4683" i="12"/>
  <c r="E4664" i="12"/>
  <c r="E3618" i="12"/>
  <c r="E895" i="12"/>
  <c r="E916" i="12"/>
  <c r="E1176" i="12"/>
  <c r="E1381" i="12"/>
  <c r="E4628" i="12"/>
  <c r="E1544" i="12"/>
  <c r="E5056" i="12"/>
  <c r="E1686" i="12"/>
  <c r="E3949" i="12"/>
  <c r="F2278" i="12"/>
  <c r="F1011" i="12"/>
  <c r="F1746" i="12"/>
  <c r="F1415" i="12"/>
  <c r="F3447" i="12"/>
  <c r="F2043" i="12"/>
  <c r="F4039" i="12"/>
  <c r="F4413" i="12"/>
  <c r="F409" i="12"/>
  <c r="E1842" i="12"/>
  <c r="E2661" i="12"/>
  <c r="E4383" i="12"/>
  <c r="E2858" i="12"/>
  <c r="E2088" i="12"/>
  <c r="E1996" i="12"/>
  <c r="E3378" i="12"/>
  <c r="E2467" i="12"/>
  <c r="E1830" i="12"/>
  <c r="E1889" i="12"/>
  <c r="E3958" i="12"/>
  <c r="E1241" i="12"/>
  <c r="E4048" i="12"/>
  <c r="E4488" i="12"/>
  <c r="E4679" i="12"/>
  <c r="E4537" i="12"/>
  <c r="E4448" i="12"/>
  <c r="E4828" i="12"/>
  <c r="E4644" i="12"/>
  <c r="E3458" i="12"/>
  <c r="E4942" i="12"/>
  <c r="E1174" i="12"/>
  <c r="E125" i="12"/>
  <c r="E3966" i="12"/>
  <c r="E4937" i="12"/>
  <c r="E938" i="12"/>
  <c r="F1423" i="12"/>
  <c r="F3729" i="12"/>
  <c r="F1344" i="12"/>
  <c r="F3860" i="12"/>
  <c r="F1763" i="12"/>
  <c r="F4060" i="12"/>
  <c r="F1589" i="12"/>
  <c r="F3635" i="12"/>
  <c r="F4900" i="12"/>
  <c r="F2345" i="12"/>
  <c r="F464" i="12"/>
  <c r="E3644" i="12"/>
  <c r="E3012" i="12"/>
  <c r="E459" i="12"/>
  <c r="E460" i="12"/>
  <c r="E3324" i="12"/>
  <c r="E3585" i="12"/>
  <c r="E2634" i="12"/>
  <c r="E1054" i="12"/>
  <c r="E61" i="12"/>
  <c r="E91" i="12"/>
  <c r="E116" i="12"/>
  <c r="E4496" i="12"/>
  <c r="E4930" i="12"/>
  <c r="E3456" i="12"/>
  <c r="E4660" i="12"/>
  <c r="E4461" i="12"/>
  <c r="E523" i="12"/>
  <c r="E4870" i="12"/>
  <c r="E993" i="12"/>
  <c r="E4800" i="12"/>
  <c r="E4397" i="12"/>
  <c r="E1679" i="12"/>
  <c r="E134" i="12"/>
  <c r="E1598" i="12"/>
  <c r="E4592" i="12"/>
  <c r="E4914" i="12"/>
  <c r="E5044" i="12"/>
  <c r="F1424" i="12"/>
  <c r="F4375" i="12"/>
  <c r="F2939" i="12"/>
  <c r="F2651" i="12"/>
  <c r="F4829" i="12"/>
  <c r="F4818" i="12"/>
  <c r="F57" i="12"/>
  <c r="F4721" i="12"/>
  <c r="F4982" i="12"/>
  <c r="F5003" i="12"/>
  <c r="E4554" i="12"/>
  <c r="E7" i="12"/>
  <c r="E3657" i="12"/>
  <c r="E35" i="12"/>
  <c r="E3069" i="12"/>
  <c r="E1857" i="12"/>
  <c r="E1610" i="12"/>
  <c r="E1071" i="12"/>
  <c r="E2839" i="12"/>
  <c r="E2475" i="12"/>
  <c r="E878" i="12"/>
  <c r="G230" i="12"/>
  <c r="F2726" i="12"/>
  <c r="G2820" i="12"/>
  <c r="F1778" i="12"/>
  <c r="F764" i="12"/>
  <c r="G965" i="12"/>
  <c r="F1479" i="12"/>
  <c r="F2535" i="12"/>
  <c r="F1260" i="12"/>
  <c r="F1163" i="12"/>
  <c r="F3589" i="12"/>
  <c r="F4563" i="12"/>
  <c r="F4770" i="12"/>
  <c r="F1000" i="12"/>
  <c r="F4787" i="12"/>
  <c r="F258" i="12"/>
  <c r="F3563" i="12"/>
  <c r="F1594" i="12"/>
  <c r="F1002" i="12"/>
  <c r="F48" i="12"/>
  <c r="F3836" i="12"/>
  <c r="F2706" i="12"/>
  <c r="F1259" i="12"/>
  <c r="F2926" i="12"/>
  <c r="F949" i="12"/>
  <c r="F1899" i="12"/>
  <c r="F4541" i="12"/>
  <c r="F2765" i="12"/>
  <c r="F2787" i="12"/>
  <c r="F852" i="12"/>
  <c r="F3158" i="12"/>
  <c r="F259" i="12"/>
  <c r="F1040" i="12"/>
  <c r="F939" i="12"/>
  <c r="F4952" i="12"/>
  <c r="F2668" i="12"/>
  <c r="F2193" i="12"/>
  <c r="F2946" i="12"/>
  <c r="F856" i="12"/>
  <c r="F4845" i="12"/>
  <c r="F1546" i="12"/>
  <c r="F2112" i="12"/>
  <c r="F461" i="12"/>
  <c r="F3147" i="12"/>
  <c r="F485" i="12"/>
  <c r="F2062" i="12"/>
  <c r="F2066" i="12"/>
  <c r="F2870" i="12"/>
  <c r="F4402" i="12"/>
  <c r="F3522" i="12"/>
  <c r="F968" i="12"/>
  <c r="F926" i="12"/>
  <c r="F4627" i="12"/>
  <c r="F3973" i="12"/>
  <c r="F2764" i="12"/>
  <c r="F4026" i="12"/>
  <c r="F2143" i="12"/>
  <c r="F1714" i="12"/>
  <c r="F2180" i="12"/>
  <c r="F260" i="12"/>
  <c r="F4354" i="12"/>
  <c r="F770" i="12"/>
  <c r="F927" i="12"/>
  <c r="F854" i="12"/>
  <c r="F3891" i="12"/>
  <c r="F164" i="12"/>
  <c r="F1685" i="12"/>
  <c r="F2554" i="12"/>
  <c r="F1623" i="12"/>
  <c r="F2381" i="12"/>
  <c r="F3679" i="12"/>
  <c r="F2336" i="12"/>
  <c r="F2630" i="12"/>
  <c r="F231" i="12"/>
  <c r="F2808" i="12"/>
  <c r="F2641" i="12"/>
  <c r="F2027" i="12"/>
  <c r="F264" i="12"/>
  <c r="F4198" i="12"/>
  <c r="F519" i="12"/>
  <c r="F4370" i="12"/>
  <c r="F4168" i="12"/>
  <c r="F1939" i="12"/>
  <c r="F3125" i="12"/>
  <c r="F288" i="12"/>
  <c r="F4856" i="12"/>
  <c r="F2366" i="12"/>
  <c r="F3321" i="12"/>
  <c r="F402" i="12"/>
  <c r="F4980" i="12"/>
  <c r="F1016" i="12"/>
  <c r="F3315" i="12"/>
  <c r="E4785" i="12"/>
  <c r="E4524" i="12"/>
  <c r="E2100" i="12"/>
  <c r="E432" i="12"/>
  <c r="E4706" i="12"/>
  <c r="E2618" i="12"/>
  <c r="E1609" i="12"/>
  <c r="E1068" i="12"/>
  <c r="E2713" i="12"/>
  <c r="E2059" i="12"/>
  <c r="E2943" i="12"/>
  <c r="E3617" i="12"/>
  <c r="E1318" i="12"/>
  <c r="E1243" i="12"/>
  <c r="G1737" i="12"/>
  <c r="G2009" i="12"/>
  <c r="F845" i="12"/>
  <c r="F4001" i="12"/>
  <c r="G4734" i="12"/>
  <c r="G4022" i="12"/>
  <c r="G3533" i="12"/>
  <c r="G280" i="12"/>
  <c r="F2636" i="12"/>
  <c r="F1508" i="12"/>
  <c r="F457" i="12"/>
  <c r="F4483" i="12"/>
  <c r="F4779" i="12"/>
  <c r="F668" i="12"/>
  <c r="F4798" i="12"/>
  <c r="F1254" i="12"/>
  <c r="F4130" i="12"/>
  <c r="F4324" i="12"/>
  <c r="F4294" i="12"/>
  <c r="F1062" i="12"/>
  <c r="F4656" i="12"/>
  <c r="F2711" i="12"/>
  <c r="F4050" i="12"/>
  <c r="F4326" i="12"/>
  <c r="F4313" i="12"/>
  <c r="F3094" i="12"/>
  <c r="F2538" i="12"/>
  <c r="F1715" i="12"/>
  <c r="F895" i="12"/>
  <c r="F2423" i="12"/>
  <c r="F2642" i="12"/>
  <c r="F4572" i="12"/>
  <c r="F210" i="12"/>
  <c r="F696" i="12"/>
  <c r="F1022" i="12"/>
  <c r="F1538" i="12"/>
  <c r="F4095" i="12"/>
  <c r="F2155" i="12"/>
  <c r="F252" i="12"/>
  <c r="F4228" i="12"/>
  <c r="F1277" i="12"/>
  <c r="F1519" i="12"/>
  <c r="F2545" i="12"/>
  <c r="F2693" i="12"/>
  <c r="F2722" i="12"/>
  <c r="F3407" i="12"/>
  <c r="F3566" i="12"/>
  <c r="F1540" i="12"/>
  <c r="F1194" i="12"/>
  <c r="F182" i="12"/>
  <c r="F3131" i="12"/>
  <c r="F967" i="12"/>
  <c r="F2502" i="12"/>
  <c r="F3440" i="12"/>
  <c r="F128" i="12"/>
  <c r="F4014" i="12"/>
  <c r="F2746" i="12"/>
  <c r="F2559" i="12"/>
  <c r="F2659" i="12"/>
  <c r="F3379" i="12"/>
  <c r="F2175" i="12"/>
  <c r="F1974" i="12"/>
  <c r="F429" i="12"/>
  <c r="F518" i="12"/>
  <c r="F4886" i="12"/>
  <c r="F138" i="12"/>
  <c r="F1383" i="12"/>
  <c r="F1542" i="12"/>
  <c r="F5049" i="12"/>
  <c r="F3355" i="12"/>
  <c r="F3952" i="12"/>
  <c r="F2489" i="12"/>
  <c r="F183" i="12"/>
  <c r="F2137" i="12"/>
  <c r="F2156" i="12"/>
  <c r="F5371" i="12"/>
  <c r="F3325" i="12"/>
  <c r="F2306" i="12"/>
  <c r="F1985" i="12"/>
  <c r="F4214" i="12"/>
  <c r="F3531" i="12"/>
  <c r="F4990" i="12"/>
  <c r="F3713" i="12"/>
  <c r="F715" i="12"/>
  <c r="F2953" i="12"/>
  <c r="F4355" i="12"/>
  <c r="F973" i="12"/>
  <c r="F3503" i="12"/>
  <c r="F4092" i="12"/>
  <c r="F2368" i="12"/>
  <c r="F4899" i="12"/>
  <c r="F4012" i="12"/>
  <c r="F997" i="12"/>
  <c r="F2893" i="12"/>
  <c r="F471" i="12"/>
  <c r="E2968" i="12"/>
  <c r="E1458" i="12"/>
  <c r="E2083" i="12"/>
  <c r="E3008" i="12"/>
  <c r="E1368" i="12"/>
  <c r="E1859" i="12"/>
  <c r="E3880" i="12"/>
  <c r="E1074" i="12"/>
  <c r="E1820" i="12"/>
  <c r="E2061" i="12"/>
  <c r="E1511" i="12"/>
  <c r="E4694" i="12"/>
  <c r="E784" i="12"/>
  <c r="E4611" i="12"/>
  <c r="E4682" i="12"/>
  <c r="E687" i="12"/>
  <c r="E1105" i="12"/>
  <c r="E4766" i="12"/>
  <c r="E1264" i="12"/>
  <c r="E4227" i="12"/>
  <c r="E4410" i="12"/>
  <c r="E775" i="12"/>
  <c r="E552" i="12"/>
  <c r="E1372" i="12"/>
  <c r="E4502" i="12"/>
  <c r="E3579" i="12"/>
  <c r="F1334" i="12"/>
  <c r="F1010" i="12"/>
  <c r="F279" i="12"/>
  <c r="F1346" i="12"/>
  <c r="F3505" i="12"/>
  <c r="F2290" i="12"/>
  <c r="F3000" i="12"/>
  <c r="F4822" i="12"/>
  <c r="F2393" i="12"/>
  <c r="E2728" i="12"/>
  <c r="E3994" i="12"/>
  <c r="E1363" i="12"/>
  <c r="E2905" i="12"/>
  <c r="E3074" i="12"/>
  <c r="E37" i="12"/>
  <c r="E1874" i="12"/>
  <c r="E2737" i="12"/>
  <c r="E1085" i="12"/>
  <c r="E2848" i="12"/>
  <c r="E1888" i="12"/>
  <c r="E3571" i="12"/>
  <c r="E1218" i="12"/>
  <c r="E882" i="12"/>
  <c r="E1145" i="12"/>
  <c r="E4431" i="12"/>
  <c r="E4514" i="12"/>
  <c r="E1004" i="12"/>
  <c r="E4821" i="12"/>
  <c r="E1226" i="12"/>
  <c r="E4658" i="12"/>
  <c r="E4759" i="12"/>
  <c r="E4883" i="12"/>
  <c r="E1671" i="12"/>
  <c r="E929" i="12"/>
  <c r="F4179" i="12"/>
  <c r="F1733" i="12"/>
  <c r="F4208" i="12"/>
  <c r="F1940" i="12"/>
  <c r="F760" i="12"/>
  <c r="F4321" i="12"/>
  <c r="F3025" i="12"/>
  <c r="F4862" i="12"/>
  <c r="F4221" i="12"/>
  <c r="F3888" i="12"/>
  <c r="E3899" i="12"/>
  <c r="E1590" i="12"/>
  <c r="E2453" i="12"/>
  <c r="E387" i="12"/>
  <c r="E2456" i="12"/>
  <c r="E1861" i="12"/>
  <c r="E3870" i="12"/>
  <c r="E2466" i="12"/>
  <c r="E1821" i="12"/>
  <c r="E1503" i="12"/>
  <c r="E1170" i="12"/>
  <c r="E1249" i="12"/>
  <c r="E793" i="12"/>
  <c r="E4612" i="12"/>
  <c r="E3649" i="12"/>
  <c r="E4675" i="12"/>
  <c r="E4512" i="12"/>
  <c r="E1132" i="12"/>
  <c r="E1148" i="12"/>
  <c r="E2924" i="12"/>
  <c r="E3474" i="12"/>
  <c r="E4955" i="12"/>
  <c r="E900" i="12"/>
  <c r="E921" i="12"/>
  <c r="E1373" i="12"/>
  <c r="E1531" i="12"/>
  <c r="E4816" i="12"/>
  <c r="E946" i="12"/>
  <c r="E3991" i="12"/>
  <c r="F3714" i="12"/>
  <c r="F3786" i="12"/>
  <c r="F4083" i="12"/>
  <c r="F1301" i="12"/>
  <c r="F1141" i="12"/>
  <c r="F1565" i="12"/>
  <c r="F1564" i="12"/>
  <c r="F4824" i="12"/>
  <c r="F516" i="12"/>
  <c r="F4885" i="12"/>
  <c r="E2726" i="12"/>
  <c r="E4777" i="12"/>
  <c r="E4784" i="12"/>
  <c r="E1846" i="12"/>
  <c r="E2049" i="12"/>
  <c r="E1161" i="12"/>
  <c r="E1870" i="12"/>
  <c r="E3883" i="12"/>
  <c r="E1080" i="12"/>
  <c r="E2844" i="12"/>
  <c r="E111" i="12"/>
  <c r="E766" i="12"/>
  <c r="E3415" i="12"/>
  <c r="E1370" i="12"/>
  <c r="E4562" i="12"/>
  <c r="E3902" i="12"/>
  <c r="E632" i="12"/>
  <c r="E4518" i="12"/>
  <c r="E4314" i="12"/>
  <c r="E4715" i="12"/>
  <c r="E4571" i="12"/>
  <c r="E4749" i="12"/>
  <c r="E4879" i="12"/>
  <c r="E3089" i="12"/>
  <c r="E925" i="12"/>
  <c r="E3884" i="12"/>
  <c r="E1382" i="12"/>
  <c r="E4015" i="12"/>
  <c r="E952" i="12"/>
  <c r="E2746" i="12"/>
  <c r="E957" i="12"/>
  <c r="E2559" i="12"/>
  <c r="F1231" i="12"/>
  <c r="F2038" i="12"/>
  <c r="F449" i="12"/>
  <c r="F4995" i="12"/>
  <c r="F3848" i="12"/>
  <c r="F3409" i="12"/>
  <c r="F3107" i="12"/>
  <c r="F1142" i="12"/>
  <c r="F4842" i="12"/>
  <c r="F2805" i="12"/>
  <c r="E843" i="12"/>
  <c r="E3022" i="12"/>
  <c r="E5022" i="12"/>
  <c r="E3541" i="12"/>
  <c r="E3411" i="12"/>
  <c r="E2534" i="12"/>
  <c r="E3329" i="12"/>
  <c r="E1056" i="12"/>
  <c r="E2468" i="12"/>
  <c r="E1669" i="12"/>
  <c r="E1163" i="12"/>
  <c r="E4483" i="12"/>
  <c r="E1253" i="12"/>
  <c r="E884" i="12"/>
  <c r="E1130" i="12"/>
  <c r="E3430" i="12"/>
  <c r="E1109" i="12"/>
  <c r="E2819" i="12"/>
  <c r="E3589" i="12"/>
  <c r="E4779" i="12"/>
  <c r="E4697" i="12"/>
  <c r="E1149" i="12"/>
  <c r="E788" i="12"/>
  <c r="E3673" i="12"/>
  <c r="E1517" i="12"/>
  <c r="E1527" i="12"/>
  <c r="E4479" i="12"/>
  <c r="E1537" i="12"/>
  <c r="F3708" i="12"/>
  <c r="F716" i="12"/>
  <c r="F4994" i="12"/>
  <c r="F4084" i="12"/>
  <c r="F4266" i="12"/>
  <c r="F497" i="12"/>
  <c r="F860" i="12"/>
  <c r="F4300" i="12"/>
  <c r="F4865" i="12"/>
  <c r="F508" i="12"/>
  <c r="F561" i="12"/>
  <c r="E3079" i="12"/>
  <c r="E4523" i="12"/>
  <c r="E24" i="12"/>
  <c r="E32" i="12"/>
  <c r="E1778" i="12"/>
  <c r="E3979" i="12"/>
  <c r="E1048" i="12"/>
  <c r="E1655" i="12"/>
  <c r="E68" i="12"/>
  <c r="E104" i="12"/>
  <c r="E1166" i="12"/>
  <c r="E3465" i="12"/>
  <c r="E4415" i="12"/>
  <c r="E4307" i="12"/>
  <c r="E4619" i="12"/>
  <c r="E685" i="12"/>
  <c r="E4396" i="12"/>
  <c r="E4761" i="12"/>
  <c r="E768" i="12"/>
  <c r="E4795" i="12"/>
  <c r="E994" i="12"/>
  <c r="E815" i="12"/>
  <c r="E4582" i="12"/>
  <c r="E4330" i="12"/>
  <c r="E1518" i="12"/>
  <c r="E1183" i="12"/>
  <c r="E4613" i="12"/>
  <c r="E3519" i="12"/>
  <c r="E165" i="12"/>
  <c r="F4117" i="12"/>
  <c r="F3606" i="12"/>
  <c r="F4135" i="12"/>
  <c r="F3861" i="12"/>
  <c r="F2804" i="12"/>
  <c r="F2568" i="12"/>
  <c r="F4820" i="12"/>
  <c r="F1635" i="12"/>
  <c r="F489" i="12"/>
  <c r="E3978" i="12"/>
  <c r="E4380" i="12"/>
  <c r="E2455" i="12"/>
  <c r="E764" i="12"/>
  <c r="E2090" i="12"/>
  <c r="E1872" i="12"/>
  <c r="E1648" i="12"/>
  <c r="E1082" i="12"/>
  <c r="E2846" i="12"/>
  <c r="E113" i="12"/>
  <c r="E4927" i="12"/>
  <c r="E4960" i="12"/>
  <c r="E1020" i="12"/>
  <c r="E2930" i="12"/>
  <c r="E1319" i="12"/>
  <c r="E1223" i="12"/>
  <c r="E4422" i="12"/>
  <c r="E4724" i="12"/>
  <c r="E813" i="12"/>
  <c r="E4470" i="12"/>
  <c r="E537" i="12"/>
  <c r="E4390" i="12"/>
  <c r="E906" i="12"/>
  <c r="E123" i="12"/>
  <c r="G497" i="12"/>
  <c r="F4776" i="12"/>
  <c r="F565" i="12"/>
  <c r="F4848" i="12"/>
  <c r="F1679" i="12"/>
  <c r="F1193" i="12"/>
  <c r="F3204" i="12"/>
  <c r="F2109" i="12"/>
  <c r="F3578" i="12"/>
  <c r="F2157" i="12"/>
  <c r="F1410" i="12"/>
  <c r="F1772" i="12"/>
  <c r="E2660" i="12"/>
  <c r="E2842" i="12"/>
  <c r="E4656" i="12"/>
  <c r="E4786" i="12"/>
  <c r="E924" i="12"/>
  <c r="F4165" i="12"/>
  <c r="F3269" i="12"/>
  <c r="F4893" i="12"/>
  <c r="E4191" i="12"/>
  <c r="E3663" i="12"/>
  <c r="E1089" i="12"/>
  <c r="E2531" i="12"/>
  <c r="E4587" i="12"/>
  <c r="E814" i="12"/>
  <c r="E130" i="12"/>
  <c r="F980" i="12"/>
  <c r="F4882" i="12"/>
  <c r="E3647" i="12"/>
  <c r="E2892" i="12"/>
  <c r="E2469" i="12"/>
  <c r="E4768" i="12"/>
  <c r="E4417" i="12"/>
  <c r="E4677" i="12"/>
  <c r="E3893" i="12"/>
  <c r="E5055" i="12"/>
  <c r="F4284" i="12"/>
  <c r="F4944" i="12"/>
  <c r="E2730" i="12"/>
  <c r="E3920" i="12"/>
  <c r="E3348" i="12"/>
  <c r="E4691" i="12"/>
  <c r="E4696" i="12"/>
  <c r="E1152" i="12"/>
  <c r="E931" i="12"/>
  <c r="E4336" i="12"/>
  <c r="F4356" i="12"/>
  <c r="F2365" i="12"/>
  <c r="F701" i="12"/>
  <c r="E3897" i="12"/>
  <c r="E1098" i="12"/>
  <c r="E2709" i="12"/>
  <c r="E4046" i="12"/>
  <c r="E4456" i="12"/>
  <c r="E4519" i="12"/>
  <c r="E1147" i="12"/>
  <c r="F2894" i="12"/>
  <c r="F4024" i="12"/>
  <c r="F4425" i="12"/>
  <c r="E3018" i="12"/>
  <c r="E4653" i="12"/>
  <c r="E72" i="12"/>
  <c r="E4966" i="12"/>
  <c r="E3417" i="12"/>
  <c r="E545" i="12"/>
  <c r="E4769" i="12"/>
  <c r="E2929" i="12"/>
  <c r="E1538" i="12"/>
  <c r="F974" i="12"/>
  <c r="F4181" i="12"/>
  <c r="F826" i="12"/>
  <c r="F1123" i="12"/>
  <c r="F2338" i="12"/>
  <c r="E1639" i="12"/>
  <c r="E3073" i="12"/>
  <c r="E1865" i="12"/>
  <c r="E1077" i="12"/>
  <c r="E1506" i="12"/>
  <c r="E1000" i="12"/>
  <c r="E4916" i="12"/>
  <c r="E809" i="12"/>
  <c r="E4432" i="12"/>
  <c r="E1151" i="12"/>
  <c r="E4758" i="12"/>
  <c r="E4787" i="12"/>
  <c r="E3961" i="12"/>
  <c r="E4542" i="12"/>
  <c r="E919" i="12"/>
  <c r="E1178" i="12"/>
  <c r="E4478" i="12"/>
  <c r="E3980" i="12"/>
  <c r="E161" i="12"/>
  <c r="F4545" i="12"/>
  <c r="F3774" i="12"/>
  <c r="F3267" i="12"/>
  <c r="F4182" i="12"/>
  <c r="F3804" i="12"/>
  <c r="F3596" i="12"/>
  <c r="F4832" i="12"/>
  <c r="F2385" i="12"/>
  <c r="E4192" i="12"/>
  <c r="E778" i="12"/>
  <c r="E18" i="12"/>
  <c r="E3543" i="12"/>
  <c r="E2918" i="12"/>
  <c r="E2974" i="12"/>
  <c r="E38" i="12"/>
  <c r="E1654" i="12"/>
  <c r="E2708" i="12"/>
  <c r="E102" i="12"/>
  <c r="E1164" i="12"/>
  <c r="E4449" i="12"/>
  <c r="E4394" i="12"/>
  <c r="E2664" i="12"/>
  <c r="E4581" i="12"/>
  <c r="E3473" i="12"/>
  <c r="E3574" i="12"/>
  <c r="E4075" i="12"/>
  <c r="E1514" i="12"/>
  <c r="E4919" i="12"/>
  <c r="E4540" i="12"/>
  <c r="E3436" i="12"/>
  <c r="E798" i="12"/>
  <c r="E1267" i="12"/>
  <c r="E141" i="12"/>
  <c r="E1600" i="12"/>
  <c r="E4572" i="12"/>
  <c r="E1539" i="12"/>
  <c r="E2417" i="12"/>
  <c r="E2547" i="12"/>
  <c r="E1094" i="12"/>
  <c r="E4625" i="12"/>
  <c r="E2754" i="12"/>
  <c r="E2762" i="12"/>
  <c r="E2424" i="12"/>
  <c r="E961" i="12"/>
  <c r="E2490" i="12"/>
  <c r="E1901" i="12"/>
  <c r="E1716" i="12"/>
  <c r="E963" i="12"/>
  <c r="E2181" i="12"/>
  <c r="E3390" i="12"/>
  <c r="E430" i="12"/>
  <c r="E421" i="12"/>
  <c r="E476" i="12"/>
  <c r="E2349" i="12"/>
  <c r="E1232" i="12"/>
  <c r="E722" i="12"/>
  <c r="E4118" i="12"/>
  <c r="E3629" i="12"/>
  <c r="E3861" i="12"/>
  <c r="E2804" i="12"/>
  <c r="E2568" i="12"/>
  <c r="E762" i="12"/>
  <c r="E3669" i="12"/>
  <c r="E4740" i="12"/>
  <c r="E3974" i="12"/>
  <c r="E2757" i="12"/>
  <c r="E2964" i="12"/>
  <c r="E5361" i="12"/>
  <c r="E197" i="12"/>
  <c r="E1703" i="12"/>
  <c r="E2492" i="12"/>
  <c r="E2165" i="12"/>
  <c r="E227" i="12"/>
  <c r="E2179" i="12"/>
  <c r="E1198" i="12"/>
  <c r="E2019" i="12"/>
  <c r="E4350" i="12"/>
  <c r="E1557" i="12"/>
  <c r="E4252" i="12"/>
  <c r="E365" i="12"/>
  <c r="E3735" i="12"/>
  <c r="E286" i="12"/>
  <c r="E3044" i="12"/>
  <c r="E4136" i="12"/>
  <c r="E5000" i="12"/>
  <c r="E2421" i="12"/>
  <c r="E1843" i="12"/>
  <c r="E4302" i="12"/>
  <c r="E4618" i="12"/>
  <c r="E2548" i="12"/>
  <c r="E2763" i="12"/>
  <c r="E2068" i="12"/>
  <c r="E2491" i="12"/>
  <c r="E3123" i="12"/>
  <c r="E2161" i="12"/>
  <c r="E708" i="12"/>
  <c r="E965" i="12"/>
  <c r="E1720" i="12"/>
  <c r="E2867" i="12"/>
  <c r="E425" i="12"/>
  <c r="E1724" i="12"/>
  <c r="E3699" i="12"/>
  <c r="E1617" i="12"/>
  <c r="E2351" i="12"/>
  <c r="E3765" i="12"/>
  <c r="E3858" i="12"/>
  <c r="E2940" i="12"/>
  <c r="E4104" i="12"/>
  <c r="E1478" i="12"/>
  <c r="E3010" i="12"/>
  <c r="E1595" i="12"/>
  <c r="E862" i="12"/>
  <c r="E1520" i="12"/>
  <c r="E3938" i="12"/>
  <c r="E3945" i="12"/>
  <c r="E371" i="12"/>
  <c r="E2564" i="12"/>
  <c r="E3164" i="12"/>
  <c r="E2996" i="12"/>
  <c r="E2159" i="12"/>
  <c r="E3692" i="12"/>
  <c r="E1776" i="12"/>
  <c r="E4069" i="12"/>
  <c r="E1721" i="12"/>
  <c r="E3611" i="12"/>
  <c r="E3926" i="12"/>
  <c r="E2033" i="12"/>
  <c r="E394" i="12"/>
  <c r="E1396" i="12"/>
  <c r="E3747" i="12"/>
  <c r="E1749" i="12"/>
  <c r="E4083" i="12"/>
  <c r="E4111" i="12"/>
  <c r="E789" i="12"/>
  <c r="E3988" i="12"/>
  <c r="E4197" i="12"/>
  <c r="E4301" i="12"/>
  <c r="E2896" i="12"/>
  <c r="E4304" i="12"/>
  <c r="E556" i="12"/>
  <c r="E3983" i="12"/>
  <c r="E1194" i="12"/>
  <c r="E4099" i="12"/>
  <c r="E5007" i="12"/>
  <c r="E198" i="12"/>
  <c r="E1704" i="12"/>
  <c r="E1706" i="12"/>
  <c r="E5339" i="12"/>
  <c r="E230" i="12"/>
  <c r="E2304" i="12"/>
  <c r="E4338" i="12"/>
  <c r="E2022" i="12"/>
  <c r="E4352" i="12"/>
  <c r="E3614" i="12"/>
  <c r="E3706" i="12"/>
  <c r="E839" i="12"/>
  <c r="E3740" i="12"/>
  <c r="E287" i="12"/>
  <c r="E4273" i="12"/>
  <c r="E1477" i="12"/>
  <c r="E4017" i="12"/>
  <c r="E3410" i="12"/>
  <c r="E3963" i="12"/>
  <c r="E4940" i="12"/>
  <c r="E468" i="12"/>
  <c r="E3975" i="12"/>
  <c r="E1688" i="12"/>
  <c r="E4100" i="12"/>
  <c r="E2811" i="12"/>
  <c r="E2121" i="12"/>
  <c r="E2139" i="12"/>
  <c r="E2157" i="12"/>
  <c r="E5371" i="12"/>
  <c r="E231" i="12"/>
  <c r="E1719" i="12"/>
  <c r="E2009" i="12"/>
  <c r="E2023" i="12"/>
  <c r="E1549" i="12"/>
  <c r="E3615" i="12"/>
  <c r="E4140" i="12"/>
  <c r="E3713" i="12"/>
  <c r="E4370" i="12"/>
  <c r="E1747" i="12"/>
  <c r="E2280" i="12"/>
  <c r="E2289" i="12"/>
  <c r="E482" i="12"/>
  <c r="E2422" i="12"/>
  <c r="E1122" i="12"/>
  <c r="E4939" i="12"/>
  <c r="E412" i="12"/>
  <c r="E3677" i="12"/>
  <c r="E1891" i="12"/>
  <c r="E2557" i="12"/>
  <c r="E4065" i="12"/>
  <c r="E2069" i="12"/>
  <c r="E204" i="12"/>
  <c r="E2145" i="12"/>
  <c r="E1905" i="12"/>
  <c r="E1982" i="12"/>
  <c r="E2671" i="12"/>
  <c r="E2308" i="12"/>
  <c r="E416" i="12"/>
  <c r="E698" i="12"/>
  <c r="E3605" i="12"/>
  <c r="E1471" i="12"/>
  <c r="E1335" i="12"/>
  <c r="E4116" i="12"/>
  <c r="E3494" i="12"/>
  <c r="E4247" i="12"/>
  <c r="E979" i="12"/>
  <c r="E3447" i="12"/>
  <c r="E2043" i="12"/>
  <c r="E4039" i="12"/>
  <c r="E4413" i="12"/>
  <c r="E409" i="12"/>
  <c r="E550" i="12"/>
  <c r="E1207" i="12"/>
  <c r="E154" i="12"/>
  <c r="E3355" i="12"/>
  <c r="E2561" i="12"/>
  <c r="E2064" i="12"/>
  <c r="E2110" i="12"/>
  <c r="E2133" i="12"/>
  <c r="E4102" i="12"/>
  <c r="E2162" i="12"/>
  <c r="E3693" i="12"/>
  <c r="E3510" i="12"/>
  <c r="E3995" i="12"/>
  <c r="E2644" i="12"/>
  <c r="E465" i="12"/>
  <c r="E3608" i="12"/>
  <c r="E1476" i="12"/>
  <c r="E4200" i="12"/>
  <c r="E3125" i="12"/>
  <c r="E1559" i="12"/>
  <c r="E4734" i="12"/>
  <c r="E4248" i="12"/>
  <c r="E1763" i="12"/>
  <c r="E4060" i="12"/>
  <c r="E1589" i="12"/>
  <c r="E3635" i="12"/>
  <c r="E4900" i="12"/>
  <c r="E2345" i="12"/>
  <c r="E464" i="12"/>
  <c r="E4637" i="12"/>
  <c r="E1284" i="12"/>
  <c r="E3061" i="12"/>
  <c r="E4932" i="12"/>
  <c r="F1846" i="12"/>
  <c r="F1253" i="12"/>
  <c r="F2841" i="12"/>
  <c r="F2096" i="12"/>
  <c r="F2414" i="12"/>
  <c r="F208" i="12"/>
  <c r="F1973" i="12"/>
  <c r="F3381" i="12"/>
  <c r="F941" i="12"/>
  <c r="F3254" i="12"/>
  <c r="F720" i="12"/>
  <c r="F2665" i="12"/>
  <c r="E1845" i="12"/>
  <c r="E108" i="12"/>
  <c r="E3024" i="12"/>
  <c r="E118" i="12"/>
  <c r="E3090" i="12"/>
  <c r="F4116" i="12"/>
  <c r="F790" i="12"/>
  <c r="F514" i="12"/>
  <c r="E804" i="12"/>
  <c r="E2457" i="12"/>
  <c r="E1826" i="12"/>
  <c r="E4471" i="12"/>
  <c r="E4458" i="12"/>
  <c r="E534" i="12"/>
  <c r="F1337" i="12"/>
  <c r="F4017" i="12"/>
  <c r="F468" i="12"/>
  <c r="E845" i="12"/>
  <c r="E2973" i="12"/>
  <c r="E2843" i="12"/>
  <c r="E807" i="12"/>
  <c r="E4594" i="12"/>
  <c r="E4033" i="12"/>
  <c r="F969" i="12"/>
  <c r="F4249" i="12"/>
  <c r="F1124" i="12"/>
  <c r="E3082" i="12"/>
  <c r="E1460" i="12"/>
  <c r="E1822" i="12"/>
  <c r="E4047" i="12"/>
  <c r="E838" i="12"/>
  <c r="E1215" i="12"/>
  <c r="E1521" i="12"/>
  <c r="E3973" i="12"/>
  <c r="F4366" i="12"/>
  <c r="F1204" i="12"/>
  <c r="E3021" i="12"/>
  <c r="E1125" i="12"/>
  <c r="E90" i="12"/>
  <c r="E4389" i="12"/>
  <c r="E522" i="12"/>
  <c r="E4500" i="12"/>
  <c r="E1180" i="12"/>
  <c r="F273" i="12"/>
  <c r="F506" i="12"/>
  <c r="F2796" i="12"/>
  <c r="E849" i="12"/>
  <c r="E5063" i="12"/>
  <c r="E681" i="12"/>
  <c r="E4312" i="12"/>
  <c r="E4427" i="12"/>
  <c r="E1251" i="12"/>
  <c r="E4901" i="12"/>
  <c r="E1371" i="12"/>
  <c r="E2945" i="12"/>
  <c r="F3740" i="12"/>
  <c r="F4274" i="12"/>
  <c r="F501" i="12"/>
  <c r="F828" i="12"/>
  <c r="F2679" i="12"/>
  <c r="E4968" i="12"/>
  <c r="E4384" i="12"/>
  <c r="E3558" i="12"/>
  <c r="E1878" i="12"/>
  <c r="E1087" i="12"/>
  <c r="E1464" i="12"/>
  <c r="E4948" i="12"/>
  <c r="E4286" i="12"/>
  <c r="E1221" i="12"/>
  <c r="E4577" i="12"/>
  <c r="E525" i="12"/>
  <c r="E4763" i="12"/>
  <c r="E4789" i="12"/>
  <c r="E4738" i="12"/>
  <c r="E4905" i="12"/>
  <c r="E4331" i="12"/>
  <c r="E1374" i="12"/>
  <c r="E4595" i="12"/>
  <c r="E2944" i="12"/>
  <c r="E166" i="12"/>
  <c r="F2949" i="12"/>
  <c r="F3780" i="12"/>
  <c r="F4169" i="12"/>
  <c r="F820" i="12"/>
  <c r="F1034" i="12"/>
  <c r="F3637" i="12"/>
  <c r="F4404" i="12"/>
  <c r="F1607" i="12"/>
  <c r="F1791" i="12"/>
  <c r="F563" i="12"/>
  <c r="E4764" i="12"/>
  <c r="E2970" i="12"/>
  <c r="E5024" i="12"/>
  <c r="E33" i="12"/>
  <c r="E3414" i="12"/>
  <c r="E2617" i="12"/>
  <c r="E3331" i="12"/>
  <c r="E1062" i="12"/>
  <c r="E69" i="12"/>
  <c r="E2619" i="12"/>
  <c r="E4516" i="12"/>
  <c r="E4510" i="12"/>
  <c r="E3466" i="12"/>
  <c r="E4293" i="12"/>
  <c r="E3468" i="12"/>
  <c r="E4642" i="12"/>
  <c r="E4490" i="12"/>
  <c r="E4880" i="12"/>
  <c r="E2780" i="12"/>
  <c r="E4796" i="12"/>
  <c r="E4649" i="12"/>
  <c r="E1228" i="12"/>
  <c r="E4907" i="12"/>
  <c r="E911" i="12"/>
  <c r="E2936" i="12"/>
  <c r="E1184" i="12"/>
  <c r="E3592" i="12"/>
  <c r="E143" i="12"/>
  <c r="E167" i="12"/>
  <c r="E1684" i="12"/>
  <c r="E3946" i="12"/>
  <c r="E3891" i="12"/>
  <c r="E1190" i="12"/>
  <c r="E2558" i="12"/>
  <c r="E1327" i="12"/>
  <c r="E2794" i="12"/>
  <c r="E4101" i="12"/>
  <c r="E3198" i="12"/>
  <c r="E2715" i="12"/>
  <c r="E4400" i="12"/>
  <c r="E2309" i="12"/>
  <c r="E2868" i="12"/>
  <c r="E2028" i="12"/>
  <c r="E3599" i="12"/>
  <c r="E2287" i="12"/>
  <c r="E364" i="12"/>
  <c r="E3714" i="12"/>
  <c r="E3767" i="12"/>
  <c r="E3043" i="12"/>
  <c r="E4119" i="12"/>
  <c r="E4996" i="12"/>
  <c r="E1990" i="12"/>
  <c r="E738" i="12"/>
  <c r="E828" i="12"/>
  <c r="E4845" i="12"/>
  <c r="E2541" i="12"/>
  <c r="E1384" i="12"/>
  <c r="E4636" i="12"/>
  <c r="E3509" i="12"/>
  <c r="E2123" i="12"/>
  <c r="E1627" i="12"/>
  <c r="E1710" i="12"/>
  <c r="E2166" i="12"/>
  <c r="E3363" i="12"/>
  <c r="E2343" i="12"/>
  <c r="E2500" i="12"/>
  <c r="E697" i="12"/>
  <c r="E1722" i="12"/>
  <c r="E2031" i="12"/>
  <c r="E1408" i="12"/>
  <c r="E2889" i="12"/>
  <c r="E2039" i="12"/>
  <c r="E3398" i="12"/>
  <c r="E1761" i="12"/>
  <c r="E2891" i="12"/>
  <c r="E1279" i="12"/>
  <c r="E4912" i="12"/>
  <c r="E917" i="12"/>
  <c r="E2833" i="12"/>
  <c r="E410" i="12"/>
  <c r="E940" i="12"/>
  <c r="E2406" i="12"/>
  <c r="E3954" i="12"/>
  <c r="E4066" i="12"/>
  <c r="E4028" i="12"/>
  <c r="E206" i="12"/>
  <c r="E2409" i="12"/>
  <c r="E3203" i="12"/>
  <c r="E2687" i="12"/>
  <c r="E4399" i="12"/>
  <c r="E2344" i="12"/>
  <c r="E2872" i="12"/>
  <c r="E261" i="12"/>
  <c r="E2503" i="12"/>
  <c r="E3844" i="12"/>
  <c r="E1423" i="12"/>
  <c r="E1009" i="12"/>
  <c r="E3768" i="12"/>
  <c r="E731" i="12"/>
  <c r="E3860" i="12"/>
  <c r="E4275" i="12"/>
  <c r="E1385" i="12"/>
  <c r="E3425" i="12"/>
  <c r="E397" i="12"/>
  <c r="E4863" i="12"/>
  <c r="E3516" i="12"/>
  <c r="E2545" i="12"/>
  <c r="E2552" i="12"/>
  <c r="E374" i="12"/>
  <c r="E419" i="12"/>
  <c r="E201" i="12"/>
  <c r="E493" i="12"/>
  <c r="E3186" i="12"/>
  <c r="E1713" i="12"/>
  <c r="E4704" i="12"/>
  <c r="E5363" i="12"/>
  <c r="E2201" i="12"/>
  <c r="E4710" i="12"/>
  <c r="E1552" i="12"/>
  <c r="E4353" i="12"/>
  <c r="E4003" i="12"/>
  <c r="E4201" i="12"/>
  <c r="E719" i="12"/>
  <c r="E3627" i="12"/>
  <c r="E1346" i="12"/>
  <c r="E4631" i="12"/>
  <c r="E790" i="12"/>
  <c r="E1480" i="12"/>
  <c r="E4874" i="12"/>
  <c r="E3993" i="12"/>
  <c r="E514" i="12"/>
  <c r="E406" i="12"/>
  <c r="E3965" i="12"/>
  <c r="E2749" i="12"/>
  <c r="E2550" i="12"/>
  <c r="E3808" i="12"/>
  <c r="E4025" i="12"/>
  <c r="E2124" i="12"/>
  <c r="E706" i="12"/>
  <c r="E2160" i="12"/>
  <c r="E3249" i="12"/>
  <c r="E4708" i="12"/>
  <c r="E5340" i="12"/>
  <c r="E3612" i="12"/>
  <c r="E3927" i="12"/>
  <c r="E4808" i="12"/>
  <c r="E2947" i="12"/>
  <c r="E366" i="12"/>
  <c r="E714" i="12"/>
  <c r="E3399" i="12"/>
  <c r="E2357" i="12"/>
  <c r="E1940" i="12"/>
  <c r="E760" i="12"/>
  <c r="E4321" i="12"/>
  <c r="E3025" i="12"/>
  <c r="E4862" i="12"/>
  <c r="E4221" i="12"/>
  <c r="E1522" i="12"/>
  <c r="E1546" i="12"/>
  <c r="E2758" i="12"/>
  <c r="E372" i="12"/>
  <c r="E2652" i="12"/>
  <c r="E3169" i="12"/>
  <c r="E211" i="12"/>
  <c r="E2999" i="12"/>
  <c r="E3254" i="12"/>
  <c r="E3325" i="12"/>
  <c r="E2808" i="12"/>
  <c r="E1457" i="12"/>
  <c r="E3603" i="12"/>
  <c r="E3928" i="12"/>
  <c r="E4809" i="12"/>
  <c r="E4125" i="12"/>
  <c r="E1410" i="12"/>
  <c r="E715" i="12"/>
  <c r="E4168" i="12"/>
  <c r="E4258" i="12"/>
  <c r="E4284" i="12"/>
  <c r="E1140" i="12"/>
  <c r="E4895" i="12"/>
  <c r="E4944" i="12"/>
  <c r="E2830" i="12"/>
  <c r="E950" i="12"/>
  <c r="E4847" i="12"/>
  <c r="E3956" i="12"/>
  <c r="E2667" i="12"/>
  <c r="E184" i="12"/>
  <c r="E2132" i="12"/>
  <c r="E2590" i="12"/>
  <c r="E212" i="12"/>
  <c r="E2496" i="12"/>
  <c r="E2070" i="12"/>
  <c r="E2312" i="12"/>
  <c r="E2873" i="12"/>
  <c r="E4729" i="12"/>
  <c r="E2504" i="12"/>
  <c r="E1987" i="12"/>
  <c r="E1296" i="12"/>
  <c r="E3715" i="12"/>
  <c r="E3774" i="12"/>
  <c r="E4277" i="12"/>
  <c r="E4234" i="12"/>
  <c r="E3595" i="12"/>
  <c r="E1204" i="12"/>
  <c r="E3452" i="12"/>
  <c r="E4439" i="12"/>
  <c r="E4220" i="12"/>
  <c r="E1393" i="12"/>
  <c r="E4820" i="12"/>
  <c r="E2414" i="12"/>
  <c r="E1687" i="12"/>
  <c r="E2773" i="12"/>
  <c r="E2106" i="12"/>
  <c r="E192" i="12"/>
  <c r="E209" i="12"/>
  <c r="E1467" i="12"/>
  <c r="E3229" i="12"/>
  <c r="E2721" i="12"/>
  <c r="E2302" i="12"/>
  <c r="E241" i="12"/>
  <c r="E2016" i="12"/>
  <c r="E1311" i="12"/>
  <c r="E3609" i="12"/>
  <c r="E3625" i="12"/>
  <c r="E4022" i="12"/>
  <c r="E3722" i="12"/>
  <c r="E4376" i="12"/>
  <c r="E3797" i="12"/>
  <c r="E4279" i="12"/>
  <c r="E4158" i="12"/>
  <c r="E506" i="12"/>
  <c r="E3642" i="12"/>
  <c r="E4841" i="12"/>
  <c r="E832" i="12"/>
  <c r="E2796" i="12"/>
  <c r="E1043" i="12"/>
  <c r="E4830" i="12"/>
  <c r="E524" i="12"/>
  <c r="G4977" i="12"/>
  <c r="F4697" i="12"/>
  <c r="F4533" i="12"/>
  <c r="F928" i="12"/>
  <c r="F2295" i="12"/>
  <c r="F4030" i="12"/>
  <c r="F4701" i="12"/>
  <c r="F217" i="12"/>
  <c r="F481" i="12"/>
  <c r="F3999" i="12"/>
  <c r="F4233" i="12"/>
  <c r="F4593" i="12"/>
  <c r="E2087" i="12"/>
  <c r="E4463" i="12"/>
  <c r="E4533" i="12"/>
  <c r="E533" i="12"/>
  <c r="E3515" i="12"/>
  <c r="F3492" i="12"/>
  <c r="F1386" i="12"/>
  <c r="F5012" i="12"/>
  <c r="E847" i="12"/>
  <c r="E792" i="12"/>
  <c r="E2471" i="12"/>
  <c r="E4387" i="12"/>
  <c r="E494" i="12"/>
  <c r="E4526" i="12"/>
  <c r="F4080" i="12"/>
  <c r="F761" i="12"/>
  <c r="F515" i="12"/>
  <c r="E2855" i="12"/>
  <c r="E1853" i="12"/>
  <c r="E105" i="12"/>
  <c r="E2390" i="12"/>
  <c r="E987" i="12"/>
  <c r="E4920" i="12"/>
  <c r="E1530" i="12"/>
  <c r="F1588" i="12"/>
  <c r="F1140" i="12"/>
  <c r="F2830" i="12"/>
  <c r="E3058" i="12"/>
  <c r="E874" i="12"/>
  <c r="E2849" i="12"/>
  <c r="E785" i="12"/>
  <c r="E4447" i="12"/>
  <c r="E769" i="12"/>
  <c r="E1523" i="12"/>
  <c r="E3937" i="12"/>
  <c r="F714" i="12"/>
  <c r="F1357" i="12"/>
  <c r="F2828" i="12"/>
  <c r="E850" i="12"/>
  <c r="E2635" i="12"/>
  <c r="E1209" i="12"/>
  <c r="E1037" i="12"/>
  <c r="E4728" i="12"/>
  <c r="E4716" i="12"/>
  <c r="E1977" i="12"/>
  <c r="F722" i="12"/>
  <c r="F1387" i="12"/>
  <c r="F4977" i="12"/>
  <c r="E4748" i="12"/>
  <c r="E1961" i="12"/>
  <c r="E3525" i="12"/>
  <c r="E4610" i="12"/>
  <c r="E3623" i="12"/>
  <c r="E4790" i="12"/>
  <c r="E988" i="12"/>
  <c r="E1376" i="12"/>
  <c r="E150" i="12"/>
  <c r="F4376" i="12"/>
  <c r="F1431" i="12"/>
  <c r="F486" i="12"/>
  <c r="F408" i="12"/>
  <c r="F762" i="12"/>
  <c r="E4379" i="12"/>
  <c r="E13" i="12"/>
  <c r="E3320" i="12"/>
  <c r="E2639" i="12"/>
  <c r="E62" i="12"/>
  <c r="E2103" i="12"/>
  <c r="E3118" i="12"/>
  <c r="E1129" i="12"/>
  <c r="E4457" i="12"/>
  <c r="E991" i="12"/>
  <c r="E4051" i="12"/>
  <c r="E1030" i="12"/>
  <c r="E3435" i="12"/>
  <c r="E3418" i="12"/>
  <c r="E897" i="12"/>
  <c r="E127" i="12"/>
  <c r="E1046" i="12"/>
  <c r="E4578" i="12"/>
  <c r="E757" i="12"/>
  <c r="E3972" i="12"/>
  <c r="F4173" i="12"/>
  <c r="F3041" i="12"/>
  <c r="F2955" i="12"/>
  <c r="F4085" i="12"/>
  <c r="F3805" i="12"/>
  <c r="F3653" i="12"/>
  <c r="F5378" i="12"/>
  <c r="F4302" i="12"/>
  <c r="F4972" i="12"/>
  <c r="E4744" i="12"/>
  <c r="E4506" i="12"/>
  <c r="E1640" i="12"/>
  <c r="E426" i="12"/>
  <c r="E3582" i="12"/>
  <c r="E1851" i="12"/>
  <c r="E3876" i="12"/>
  <c r="E3340" i="12"/>
  <c r="E73" i="12"/>
  <c r="E1405" i="12"/>
  <c r="E4454" i="12"/>
  <c r="E1001" i="12"/>
  <c r="E4596" i="12"/>
  <c r="E4459" i="12"/>
  <c r="E4295" i="12"/>
  <c r="E3434" i="12"/>
  <c r="E812" i="12"/>
  <c r="E3564" i="12"/>
  <c r="E3576" i="12"/>
  <c r="E4680" i="12"/>
  <c r="E996" i="12"/>
  <c r="E4297" i="12"/>
  <c r="E914" i="12"/>
  <c r="E3438" i="12"/>
  <c r="E1380" i="12"/>
  <c r="E4627" i="12"/>
  <c r="E147" i="12"/>
  <c r="E5052" i="12"/>
  <c r="E170" i="12"/>
  <c r="E2760" i="12"/>
  <c r="E155" i="12"/>
  <c r="E1092" i="12"/>
  <c r="E2769" i="12"/>
  <c r="E2293" i="12"/>
  <c r="E185" i="12"/>
  <c r="E1700" i="12"/>
  <c r="E2148" i="12"/>
  <c r="E3215" i="12"/>
  <c r="E2771" i="12"/>
  <c r="E3499" i="12"/>
  <c r="E361" i="12"/>
  <c r="E2203" i="12"/>
  <c r="E463" i="12"/>
  <c r="E1727" i="12"/>
  <c r="E2288" i="12"/>
  <c r="E4178" i="12"/>
  <c r="E1010" i="12"/>
  <c r="E1732" i="12"/>
  <c r="E1760" i="12"/>
  <c r="E3446" i="12"/>
  <c r="E1290" i="12"/>
  <c r="E826" i="12"/>
  <c r="E2375" i="12"/>
  <c r="E1014" i="12"/>
  <c r="E4827" i="12"/>
  <c r="E1378" i="12"/>
  <c r="E2544" i="12"/>
  <c r="E2485" i="12"/>
  <c r="E3810" i="12"/>
  <c r="E2565" i="12"/>
  <c r="E200" i="12"/>
  <c r="E3179" i="12"/>
  <c r="E1454" i="12"/>
  <c r="E2168" i="12"/>
  <c r="E3484" i="12"/>
  <c r="E4070" i="12"/>
  <c r="E2640" i="12"/>
  <c r="E1548" i="12"/>
  <c r="E1551" i="12"/>
  <c r="E1730" i="12"/>
  <c r="E390" i="12"/>
  <c r="E971" i="12"/>
  <c r="E3753" i="12"/>
  <c r="E1937" i="12"/>
  <c r="E4073" i="12"/>
  <c r="E2941" i="12"/>
  <c r="E1280" i="12"/>
  <c r="E3326" i="12"/>
  <c r="E1139" i="12"/>
  <c r="E4335" i="12"/>
  <c r="E171" i="12"/>
  <c r="E2562" i="12"/>
  <c r="E1978" i="12"/>
  <c r="E2112" i="12"/>
  <c r="E208" i="12"/>
  <c r="E4106" i="12"/>
  <c r="E2899" i="12"/>
  <c r="E4030" i="12"/>
  <c r="E2182" i="12"/>
  <c r="E3391" i="12"/>
  <c r="E461" i="12"/>
  <c r="E3602" i="12"/>
  <c r="E4164" i="12"/>
  <c r="E1587" i="12"/>
  <c r="E3721" i="12"/>
  <c r="E1733" i="12"/>
  <c r="E4091" i="12"/>
  <c r="E4995" i="12"/>
  <c r="E2404" i="12"/>
  <c r="E700" i="12"/>
  <c r="E4042" i="12"/>
  <c r="E4218" i="12"/>
  <c r="E471" i="12"/>
  <c r="E4573" i="12"/>
  <c r="E2481" i="12"/>
  <c r="E3951" i="12"/>
  <c r="E5394" i="12"/>
  <c r="E203" i="12"/>
  <c r="E2144" i="12"/>
  <c r="E3197" i="12"/>
  <c r="E1981" i="12"/>
  <c r="E966" i="12"/>
  <c r="E2788" i="12"/>
  <c r="E2863" i="12"/>
  <c r="E431" i="12"/>
  <c r="E1725" i="12"/>
  <c r="E3700" i="12"/>
  <c r="E4165" i="12"/>
  <c r="E4173" i="12"/>
  <c r="E3493" i="12"/>
  <c r="E4180" i="12"/>
  <c r="E2955" i="12"/>
  <c r="E3505" i="12"/>
  <c r="E2290" i="12"/>
  <c r="E3000" i="12"/>
  <c r="E4822" i="12"/>
  <c r="E2393" i="12"/>
  <c r="E3095" i="12"/>
  <c r="E2752" i="12"/>
  <c r="E3948" i="12"/>
  <c r="E3811" i="12"/>
  <c r="E4026" i="12"/>
  <c r="E2127" i="12"/>
  <c r="E2143" i="12"/>
  <c r="E3191" i="12"/>
  <c r="E1714" i="12"/>
  <c r="E962" i="12"/>
  <c r="E2180" i="12"/>
  <c r="E3389" i="12"/>
  <c r="E260" i="12"/>
  <c r="E1553" i="12"/>
  <c r="E4354" i="12"/>
  <c r="E4148" i="12"/>
  <c r="E4179" i="12"/>
  <c r="E3758" i="12"/>
  <c r="E1428" i="12"/>
  <c r="E4110" i="12"/>
  <c r="E980" i="12"/>
  <c r="E761" i="12"/>
  <c r="E2596" i="12"/>
  <c r="E816" i="12"/>
  <c r="E4882" i="12"/>
  <c r="E515" i="12"/>
  <c r="E4503" i="12"/>
  <c r="E2546" i="12"/>
  <c r="E2553" i="12"/>
  <c r="E1623" i="12"/>
  <c r="E2653" i="12"/>
  <c r="E202" i="12"/>
  <c r="E2997" i="12"/>
  <c r="E3192" i="12"/>
  <c r="E2169" i="12"/>
  <c r="E3999" i="12"/>
  <c r="E2306" i="12"/>
  <c r="E2641" i="12"/>
  <c r="E2026" i="12"/>
  <c r="E3931" i="12"/>
  <c r="E2034" i="12"/>
  <c r="E4145" i="12"/>
  <c r="E4992" i="12"/>
  <c r="E720" i="12"/>
  <c r="E2953" i="12"/>
  <c r="E1939" i="12"/>
  <c r="E1301" i="12"/>
  <c r="E1141" i="12"/>
  <c r="E1565" i="12"/>
  <c r="E1564" i="12"/>
  <c r="E4824" i="12"/>
  <c r="E516" i="12"/>
  <c r="E5043" i="12"/>
  <c r="E4848" i="12"/>
  <c r="E2488" i="12"/>
  <c r="E2335" i="12"/>
  <c r="E2114" i="12"/>
  <c r="E5009" i="12"/>
  <c r="E2591" i="12"/>
  <c r="E3228" i="12"/>
  <c r="E2720" i="12"/>
  <c r="E3511" i="12"/>
  <c r="E240" i="12"/>
  <c r="E2015" i="12"/>
  <c r="E422" i="12"/>
  <c r="E2505" i="12"/>
  <c r="E1407" i="12"/>
  <c r="E2350" i="12"/>
  <c r="E4363" i="12"/>
  <c r="E1737" i="12"/>
  <c r="E4155" i="12"/>
  <c r="E4856" i="12"/>
  <c r="E3848" i="12"/>
  <c r="E3409" i="12"/>
  <c r="E3107" i="12"/>
  <c r="E1142" i="12"/>
  <c r="E4842" i="12"/>
  <c r="E2805" i="12"/>
  <c r="E4583" i="12"/>
  <c r="E3596" i="12"/>
  <c r="E4593" i="12"/>
  <c r="E2825" i="12"/>
  <c r="E5049" i="12"/>
  <c r="E3006" i="12"/>
  <c r="E1784" i="12"/>
  <c r="E1699" i="12"/>
  <c r="E2588" i="12"/>
  <c r="E2300" i="12"/>
  <c r="E3387" i="12"/>
  <c r="E2594" i="12"/>
  <c r="E4068" i="12"/>
  <c r="E2195" i="12"/>
  <c r="E3521" i="12"/>
  <c r="E4342" i="12"/>
  <c r="E3533" i="12"/>
  <c r="E4177" i="12"/>
  <c r="E4356" i="12"/>
  <c r="E4366" i="12"/>
  <c r="E1561" i="12"/>
  <c r="E3628" i="12"/>
  <c r="E4092" i="12"/>
  <c r="E4266" i="12"/>
  <c r="E497" i="12"/>
  <c r="E860" i="12"/>
  <c r="E4300" i="12"/>
  <c r="E4865" i="12"/>
  <c r="E508" i="12"/>
  <c r="E561" i="12"/>
  <c r="E1607" i="12"/>
  <c r="G1975" i="12"/>
  <c r="F1017" i="12"/>
  <c r="F2473" i="12"/>
  <c r="F2900" i="12"/>
  <c r="F3602" i="12"/>
  <c r="F2656" i="12"/>
  <c r="F1192" i="12"/>
  <c r="F1984" i="12"/>
  <c r="F1617" i="12"/>
  <c r="F524" i="12"/>
  <c r="E1625" i="12"/>
  <c r="E4484" i="12"/>
  <c r="E890" i="12"/>
  <c r="E3640" i="12"/>
  <c r="E854" i="12"/>
  <c r="F1739" i="12"/>
  <c r="F1480" i="12"/>
  <c r="F406" i="12"/>
  <c r="E10" i="12"/>
  <c r="E1868" i="12"/>
  <c r="E109" i="12"/>
  <c r="E4570" i="12"/>
  <c r="E4036" i="12"/>
  <c r="E546" i="12"/>
  <c r="F4374" i="12"/>
  <c r="F3410" i="12"/>
  <c r="F1207" i="12"/>
  <c r="E11" i="12"/>
  <c r="E1869" i="12"/>
  <c r="E110" i="12"/>
  <c r="E4561" i="12"/>
  <c r="E4052" i="12"/>
  <c r="E4971" i="12"/>
  <c r="E1186" i="12"/>
  <c r="F4362" i="12"/>
  <c r="F2056" i="12"/>
  <c r="F404" i="12"/>
  <c r="E2734" i="12"/>
  <c r="E1862" i="12"/>
  <c r="E1504" i="12"/>
  <c r="E4566" i="12"/>
  <c r="E1225" i="12"/>
  <c r="E787" i="12"/>
  <c r="E3969" i="12"/>
  <c r="E2399" i="12"/>
  <c r="F3399" i="12"/>
  <c r="F3452" i="12"/>
  <c r="F1393" i="12"/>
  <c r="E2099" i="12"/>
  <c r="E1881" i="12"/>
  <c r="E115" i="12"/>
  <c r="E3421" i="12"/>
  <c r="E4868" i="12"/>
  <c r="E4892" i="12"/>
  <c r="E4392" i="12"/>
  <c r="F4118" i="12"/>
  <c r="F3642" i="12"/>
  <c r="E16" i="12"/>
  <c r="E1047" i="12"/>
  <c r="E4453" i="12"/>
  <c r="E4416" i="12"/>
  <c r="E786" i="12"/>
  <c r="E1247" i="12"/>
  <c r="E896" i="12"/>
  <c r="E3909" i="12"/>
  <c r="E1626" i="12"/>
  <c r="F287" i="12"/>
  <c r="F4996" i="12"/>
  <c r="F738" i="12"/>
  <c r="F4637" i="12"/>
  <c r="F4984" i="12"/>
  <c r="E3645" i="12"/>
  <c r="E5023" i="12"/>
  <c r="E1479" i="12"/>
  <c r="E1643" i="12"/>
  <c r="E2742" i="12"/>
  <c r="E626" i="12"/>
  <c r="E2777" i="12"/>
  <c r="E3986" i="12"/>
  <c r="E543" i="12"/>
  <c r="E4465" i="12"/>
  <c r="E4825" i="12"/>
  <c r="E795" i="12"/>
  <c r="E1214" i="12"/>
  <c r="E3146" i="12"/>
  <c r="E902" i="12"/>
  <c r="E135" i="12"/>
  <c r="E1182" i="12"/>
  <c r="E4614" i="12"/>
  <c r="E151" i="12"/>
  <c r="E2745" i="12"/>
  <c r="F3715" i="12"/>
  <c r="F3397" i="12"/>
  <c r="F4103" i="12"/>
  <c r="F4108" i="12"/>
  <c r="F555" i="12"/>
  <c r="F917" i="12"/>
  <c r="F861" i="12"/>
  <c r="F3868" i="12"/>
  <c r="F413" i="12"/>
  <c r="E4713" i="12"/>
  <c r="E8" i="12"/>
  <c r="E3658" i="12"/>
  <c r="E3552" i="12"/>
  <c r="E2420" i="12"/>
  <c r="E1858" i="12"/>
  <c r="E3873" i="12"/>
  <c r="E1073" i="12"/>
  <c r="E1819" i="12"/>
  <c r="E2060" i="12"/>
  <c r="E1510" i="12"/>
  <c r="E4915" i="12"/>
  <c r="E4954" i="12"/>
  <c r="E4494" i="12"/>
  <c r="E4603" i="12"/>
  <c r="E1250" i="12"/>
  <c r="E3469" i="12"/>
  <c r="E1039" i="12"/>
  <c r="E1146" i="12"/>
  <c r="E1263" i="12"/>
  <c r="E1153" i="12"/>
  <c r="E1120" i="12"/>
  <c r="E898" i="12"/>
  <c r="E1275" i="12"/>
  <c r="E4501" i="12"/>
  <c r="E3968" i="12"/>
  <c r="E934" i="12"/>
  <c r="E943" i="12"/>
  <c r="E3933" i="12"/>
  <c r="E955" i="12"/>
  <c r="E2555" i="12"/>
  <c r="E159" i="12"/>
  <c r="E2407" i="12"/>
  <c r="E1696" i="12"/>
  <c r="E2115" i="12"/>
  <c r="E2135" i="12"/>
  <c r="E3015" i="12"/>
  <c r="E3682" i="12"/>
  <c r="E2689" i="12"/>
  <c r="E2178" i="12"/>
  <c r="E2188" i="12"/>
  <c r="E1328" i="12"/>
  <c r="E3406" i="12"/>
  <c r="E1728" i="12"/>
  <c r="E1421" i="12"/>
  <c r="E4172" i="12"/>
  <c r="E2036" i="12"/>
  <c r="E3780" i="12"/>
  <c r="E2411" i="12"/>
  <c r="E4735" i="12"/>
  <c r="E2413" i="12"/>
  <c r="E501" i="12"/>
  <c r="E3643" i="12"/>
  <c r="E408" i="12"/>
  <c r="E5378" i="12"/>
  <c r="E2510" i="12"/>
  <c r="E4580" i="12"/>
  <c r="E3944" i="12"/>
  <c r="E3950" i="12"/>
  <c r="E2425" i="12"/>
  <c r="E2067" i="12"/>
  <c r="E554" i="12"/>
  <c r="E3130" i="12"/>
  <c r="E1902" i="12"/>
  <c r="E2174" i="12"/>
  <c r="E964" i="12"/>
  <c r="E2307" i="12"/>
  <c r="E3101" i="12"/>
  <c r="E428" i="12"/>
  <c r="E1723" i="12"/>
  <c r="E3698" i="12"/>
  <c r="E4131" i="12"/>
  <c r="E4079" i="12"/>
  <c r="E3764" i="12"/>
  <c r="E4207" i="12"/>
  <c r="E1430" i="12"/>
  <c r="E4182" i="12"/>
  <c r="E1989" i="12"/>
  <c r="E2673" i="12"/>
  <c r="E3675" i="12"/>
  <c r="E404" i="12"/>
  <c r="E162" i="12"/>
  <c r="E956" i="12"/>
  <c r="E512" i="12"/>
  <c r="E2107" i="12"/>
  <c r="E2693" i="12"/>
  <c r="E1701" i="12"/>
  <c r="E2866" i="12"/>
  <c r="E2164" i="12"/>
  <c r="E2722" i="12"/>
  <c r="E3513" i="12"/>
  <c r="E246" i="12"/>
  <c r="E3520" i="12"/>
  <c r="E3407" i="12"/>
  <c r="E3528" i="12"/>
  <c r="E269" i="12"/>
  <c r="E1618" i="12"/>
  <c r="E973" i="12"/>
  <c r="E1738" i="12"/>
  <c r="E4298" i="12"/>
  <c r="E1762" i="12"/>
  <c r="E858" i="12"/>
  <c r="E4933" i="12"/>
  <c r="E1436" i="12"/>
  <c r="E396" i="12"/>
  <c r="E1543" i="12"/>
  <c r="E1892" i="12"/>
  <c r="E2767" i="12"/>
  <c r="E4067" i="12"/>
  <c r="E182" i="12"/>
  <c r="E2131" i="12"/>
  <c r="E4105" i="12"/>
  <c r="E3204" i="12"/>
  <c r="E2700" i="12"/>
  <c r="E4402" i="12"/>
  <c r="E2311" i="12"/>
  <c r="E2643" i="12"/>
  <c r="E2502" i="12"/>
  <c r="E3601" i="12"/>
  <c r="E477" i="12"/>
  <c r="E2948" i="12"/>
  <c r="E4531" i="12"/>
  <c r="E3495" i="12"/>
  <c r="E4994" i="12"/>
  <c r="E4181" i="12"/>
  <c r="E3269" i="12"/>
  <c r="E1386" i="12"/>
  <c r="E3426" i="12"/>
  <c r="E771" i="12"/>
  <c r="E4893" i="12"/>
  <c r="E5012" i="12"/>
  <c r="E4215" i="12"/>
  <c r="E4014" i="12"/>
  <c r="E1683" i="12"/>
  <c r="E2556" i="12"/>
  <c r="E3476" i="12"/>
  <c r="E2659" i="12"/>
  <c r="E2129" i="12"/>
  <c r="E3379" i="12"/>
  <c r="E1903" i="12"/>
  <c r="E2175" i="12"/>
  <c r="E2669" i="12"/>
  <c r="E1974" i="12"/>
  <c r="E2871" i="12"/>
  <c r="E429" i="12"/>
  <c r="E262" i="12"/>
  <c r="E518" i="12"/>
  <c r="E4141" i="12"/>
  <c r="E4133" i="12"/>
  <c r="E4373" i="12"/>
  <c r="E3503" i="12"/>
  <c r="E4630" i="12"/>
  <c r="E4235" i="12"/>
  <c r="E1562" i="12"/>
  <c r="E4909" i="12"/>
  <c r="E3638" i="12"/>
  <c r="E521" i="12"/>
  <c r="E4875" i="12"/>
  <c r="E2482" i="12"/>
  <c r="E3952" i="12"/>
  <c r="E2489" i="12"/>
  <c r="E2381" i="12"/>
  <c r="E1286" i="12"/>
  <c r="E4008" i="12"/>
  <c r="E1904" i="12"/>
  <c r="E709" i="12"/>
  <c r="E2670" i="12"/>
  <c r="E1984" i="12"/>
  <c r="E1985" i="12"/>
  <c r="E2027" i="12"/>
  <c r="E1726" i="12"/>
  <c r="E1986" i="12"/>
  <c r="E2888" i="12"/>
  <c r="E1619" i="12"/>
  <c r="E3766" i="12"/>
  <c r="E4233" i="12"/>
  <c r="E4020" i="12"/>
  <c r="E4249" i="12"/>
  <c r="E2056" i="12"/>
  <c r="E4041" i="12"/>
  <c r="E3652" i="12"/>
  <c r="E1124" i="12"/>
  <c r="E2831" i="12"/>
  <c r="E5046" i="12"/>
  <c r="E2977" i="12"/>
  <c r="E4634" i="12"/>
  <c r="E2775" i="12"/>
  <c r="E3313" i="12"/>
  <c r="E2995" i="12"/>
  <c r="E2154" i="12"/>
  <c r="E5011" i="12"/>
  <c r="E2177" i="12"/>
  <c r="E2654" i="12"/>
  <c r="E247" i="12"/>
  <c r="E4341" i="12"/>
  <c r="E3532" i="12"/>
  <c r="E3854" i="12"/>
  <c r="E3707" i="12"/>
  <c r="E3728" i="12"/>
  <c r="E3786" i="12"/>
  <c r="E1414" i="12"/>
  <c r="E2403" i="12"/>
  <c r="E2365" i="12"/>
  <c r="E1357" i="12"/>
  <c r="E831" i="12"/>
  <c r="E4189" i="12"/>
  <c r="E701" i="12"/>
  <c r="E2828" i="12"/>
  <c r="E560" i="12"/>
  <c r="E4982" i="12"/>
  <c r="E3914" i="12"/>
  <c r="E1016" i="12"/>
  <c r="E4885" i="12"/>
  <c r="E3934" i="12"/>
  <c r="E2094" i="12"/>
  <c r="E2963" i="12"/>
  <c r="E2108" i="12"/>
  <c r="E196" i="12"/>
  <c r="E2392" i="12"/>
  <c r="E2428" i="12"/>
  <c r="E225" i="12"/>
  <c r="E1717" i="12"/>
  <c r="E2005" i="12"/>
  <c r="E4709" i="12"/>
  <c r="E4349" i="12"/>
  <c r="E2432" i="12"/>
  <c r="E4076" i="12"/>
  <c r="E3712" i="12"/>
  <c r="E4368" i="12"/>
  <c r="E280" i="12"/>
  <c r="E4208" i="12"/>
  <c r="E857" i="12"/>
  <c r="E4024" i="12"/>
  <c r="E1387" i="12"/>
  <c r="E1388" i="12"/>
  <c r="E510" i="12"/>
  <c r="E4425" i="12"/>
  <c r="E4977" i="12"/>
  <c r="E2338" i="12"/>
  <c r="E1790" i="12"/>
  <c r="E474" i="12"/>
  <c r="F536" i="12"/>
  <c r="F891" i="12"/>
  <c r="F1155" i="12"/>
  <c r="F2017" i="12"/>
  <c r="F2929" i="12"/>
  <c r="F137" i="12"/>
  <c r="F5070" i="12"/>
  <c r="F2767" i="12"/>
  <c r="F2865" i="12"/>
  <c r="F4371" i="12"/>
  <c r="F400" i="12"/>
  <c r="E5005" i="12"/>
  <c r="E4428" i="12"/>
  <c r="E3990" i="12"/>
  <c r="E1040" i="12"/>
  <c r="E3970" i="12"/>
  <c r="F1748" i="12"/>
  <c r="F3426" i="12"/>
  <c r="F4215" i="12"/>
  <c r="E1367" i="12"/>
  <c r="E1594" i="12"/>
  <c r="E2382" i="12"/>
  <c r="E564" i="12"/>
  <c r="E4844" i="12"/>
  <c r="E4888" i="12"/>
  <c r="F1560" i="12"/>
  <c r="F2596" i="12"/>
  <c r="F411" i="12"/>
  <c r="E5032" i="12"/>
  <c r="E2461" i="12"/>
  <c r="E806" i="12"/>
  <c r="E4536" i="12"/>
  <c r="E4737" i="12"/>
  <c r="E4922" i="12"/>
  <c r="E3460" i="12"/>
  <c r="F1734" i="12"/>
  <c r="F4895" i="12"/>
  <c r="F4985" i="12"/>
  <c r="E1364" i="12"/>
  <c r="E1876" i="12"/>
  <c r="E1463" i="12"/>
  <c r="E4487" i="12"/>
  <c r="E4826" i="12"/>
  <c r="E1022" i="12"/>
  <c r="E4936" i="12"/>
  <c r="E2756" i="12"/>
  <c r="F731" i="12"/>
  <c r="F831" i="12"/>
  <c r="F560" i="12"/>
  <c r="E23" i="12"/>
  <c r="E3330" i="12"/>
  <c r="E774" i="12"/>
  <c r="E4617" i="12"/>
  <c r="E4762" i="12"/>
  <c r="E4903" i="12"/>
  <c r="E4601" i="12"/>
  <c r="F4155" i="12"/>
  <c r="F1388" i="12"/>
  <c r="E5030" i="12"/>
  <c r="E3607" i="12"/>
  <c r="E628" i="12"/>
  <c r="E3463" i="12"/>
  <c r="E1021" i="12"/>
  <c r="E1324" i="12"/>
  <c r="E3674" i="12"/>
  <c r="E1602" i="12"/>
  <c r="F4077" i="12"/>
  <c r="F4109" i="12"/>
  <c r="F1290" i="12"/>
  <c r="F2375" i="12"/>
  <c r="F4727" i="12"/>
  <c r="E3019" i="12"/>
  <c r="E2085" i="12"/>
  <c r="E1592" i="12"/>
  <c r="E3874" i="12"/>
  <c r="E1824" i="12"/>
  <c r="E3616" i="12"/>
  <c r="E2921" i="12"/>
  <c r="E1110" i="12"/>
  <c r="E1258" i="12"/>
  <c r="E4495" i="12"/>
  <c r="E1033" i="12"/>
  <c r="E4719" i="12"/>
  <c r="E4801" i="12"/>
  <c r="E3624" i="12"/>
  <c r="E1675" i="12"/>
  <c r="E140" i="12"/>
  <c r="E1601" i="12"/>
  <c r="E933" i="12"/>
  <c r="E152" i="12"/>
  <c r="E3936" i="12"/>
  <c r="F2036" i="12"/>
  <c r="F439" i="12"/>
  <c r="F3268" i="12"/>
  <c r="F2282" i="12"/>
  <c r="F4912" i="12"/>
  <c r="F1139" i="12"/>
  <c r="F3914" i="12"/>
  <c r="F3413" i="12"/>
  <c r="E2969" i="12"/>
  <c r="E1591" i="12"/>
  <c r="E2084" i="12"/>
  <c r="E2048" i="12"/>
  <c r="E1461" i="12"/>
  <c r="E1866" i="12"/>
  <c r="E3882" i="12"/>
  <c r="E3345" i="12"/>
  <c r="E1825" i="12"/>
  <c r="E1507" i="12"/>
  <c r="E4943" i="12"/>
  <c r="E1028" i="12"/>
  <c r="E4970" i="12"/>
  <c r="E3563" i="12"/>
  <c r="E4294" i="12"/>
  <c r="E565" i="12"/>
  <c r="E4538" i="12"/>
  <c r="E3588" i="12"/>
  <c r="E1171" i="12"/>
  <c r="E4663" i="12"/>
  <c r="E532" i="12"/>
  <c r="E1137" i="12"/>
  <c r="E903" i="12"/>
  <c r="E923" i="12"/>
  <c r="E3091" i="12"/>
  <c r="E1533" i="12"/>
  <c r="E4602" i="12"/>
  <c r="E153" i="12"/>
  <c r="E3992" i="12"/>
  <c r="E3356" i="12"/>
  <c r="E3953" i="12"/>
  <c r="E5050" i="12"/>
  <c r="E2062" i="12"/>
  <c r="E2962" i="12"/>
  <c r="E1697" i="12"/>
  <c r="E193" i="12"/>
  <c r="E2589" i="12"/>
  <c r="E2592" i="12"/>
  <c r="E1920" i="12"/>
  <c r="E2431" i="12"/>
  <c r="E4034" i="12"/>
  <c r="E2499" i="12"/>
  <c r="E1329" i="12"/>
  <c r="E4343" i="12"/>
  <c r="E3534" i="12"/>
  <c r="E3500" i="12"/>
  <c r="E3708" i="12"/>
  <c r="E3729" i="12"/>
  <c r="E3791" i="12"/>
  <c r="E1429" i="12"/>
  <c r="E2358" i="12"/>
  <c r="E1398" i="12"/>
  <c r="E3478" i="12"/>
  <c r="E3641" i="12"/>
  <c r="E4727" i="12"/>
  <c r="E4902" i="12"/>
  <c r="E3315" i="12"/>
  <c r="E1541" i="12"/>
  <c r="E1685" i="12"/>
  <c r="E2766" i="12"/>
  <c r="E4185" i="12"/>
  <c r="E2299" i="12"/>
  <c r="E5369" i="12"/>
  <c r="E2146" i="12"/>
  <c r="E1907" i="12"/>
  <c r="E2716" i="12"/>
  <c r="E4401" i="12"/>
  <c r="E2310" i="12"/>
  <c r="E2864" i="12"/>
  <c r="E1156" i="12"/>
  <c r="E3600" i="12"/>
  <c r="E713" i="12"/>
  <c r="E1409" i="12"/>
  <c r="E3124" i="12"/>
  <c r="E2041" i="12"/>
  <c r="E1202" i="12"/>
  <c r="E4209" i="12"/>
  <c r="E820" i="12"/>
  <c r="E3804" i="12"/>
  <c r="E3851" i="12"/>
  <c r="E388" i="12"/>
  <c r="E3977" i="12"/>
  <c r="E4985" i="12"/>
  <c r="E5054" i="12"/>
  <c r="E4849" i="12"/>
  <c r="E1785" i="12"/>
  <c r="E2298" i="12"/>
  <c r="E3151" i="12"/>
  <c r="E5010" i="12"/>
  <c r="E2430" i="12"/>
  <c r="E1921" i="12"/>
  <c r="E3261" i="12"/>
  <c r="E3027" i="12"/>
  <c r="E253" i="12"/>
  <c r="E1154" i="12"/>
  <c r="E4345" i="12"/>
  <c r="E3535" i="12"/>
  <c r="E4244" i="12"/>
  <c r="E4530" i="12"/>
  <c r="E974" i="12"/>
  <c r="E3606" i="12"/>
  <c r="E2939" i="12"/>
  <c r="E3847" i="12"/>
  <c r="E2366" i="12"/>
  <c r="E504" i="12"/>
  <c r="E3839" i="12"/>
  <c r="E4884" i="12"/>
  <c r="E2814" i="12"/>
  <c r="E4337" i="12"/>
  <c r="E1893" i="12"/>
  <c r="E1695" i="12"/>
  <c r="E1979" i="12"/>
  <c r="E2113" i="12"/>
  <c r="E2134" i="12"/>
  <c r="E3382" i="12"/>
  <c r="E3221" i="12"/>
  <c r="E2688" i="12"/>
  <c r="E1440" i="12"/>
  <c r="E235" i="12"/>
  <c r="E2208" i="12"/>
  <c r="E1310" i="12"/>
  <c r="E1555" i="12"/>
  <c r="E1333" i="12"/>
  <c r="E4004" i="12"/>
  <c r="E4362" i="12"/>
  <c r="E1734" i="12"/>
  <c r="E2356" i="12"/>
  <c r="E819" i="12"/>
  <c r="E4093" i="12"/>
  <c r="E3477" i="12"/>
  <c r="E4040" i="12"/>
  <c r="E802" i="12"/>
  <c r="E803" i="12"/>
  <c r="E2792" i="12"/>
  <c r="E1013" i="12"/>
  <c r="E944" i="12"/>
  <c r="E2398" i="12"/>
  <c r="E3955" i="12"/>
  <c r="E2291" i="12"/>
  <c r="E2109" i="12"/>
  <c r="E3176" i="12"/>
  <c r="E3381" i="12"/>
  <c r="E3209" i="12"/>
  <c r="E217" i="12"/>
  <c r="E5362" i="12"/>
  <c r="E2656" i="12"/>
  <c r="E2869" i="12"/>
  <c r="E5070" i="12"/>
  <c r="E1554" i="12"/>
  <c r="E3701" i="12"/>
  <c r="E4019" i="12"/>
  <c r="E4117" i="12"/>
  <c r="E4375" i="12"/>
  <c r="E817" i="12"/>
  <c r="E4103" i="12"/>
  <c r="E4857" i="12"/>
  <c r="E1203" i="12"/>
  <c r="E3424" i="12"/>
  <c r="E384" i="12"/>
  <c r="E4398" i="12"/>
  <c r="E5013" i="12"/>
  <c r="E945" i="12"/>
  <c r="E1191" i="12"/>
  <c r="E2560" i="12"/>
  <c r="E2292" i="12"/>
  <c r="E183" i="12"/>
  <c r="E3679" i="12"/>
  <c r="E2147" i="12"/>
  <c r="E3210" i="12"/>
  <c r="E2176" i="12"/>
  <c r="E2301" i="12"/>
  <c r="E509" i="12"/>
  <c r="E2865" i="12"/>
  <c r="E4214" i="12"/>
  <c r="E264" i="12"/>
  <c r="E3845" i="12"/>
  <c r="E970" i="12"/>
  <c r="E4090" i="12"/>
  <c r="E3773" i="12"/>
  <c r="E4854" i="12"/>
  <c r="E3504" i="12"/>
  <c r="E4280" i="12"/>
  <c r="E1606" i="12"/>
  <c r="E3419" i="12"/>
  <c r="E386" i="12"/>
  <c r="E4896" i="12"/>
  <c r="E2744" i="12"/>
  <c r="E2666" i="12"/>
  <c r="E4097" i="12"/>
  <c r="E5388" i="12"/>
  <c r="E195" i="12"/>
  <c r="E2138" i="12"/>
  <c r="E1705" i="12"/>
  <c r="E213" i="12"/>
  <c r="E224" i="12"/>
  <c r="E2071" i="12"/>
  <c r="E1197" i="12"/>
  <c r="E1330" i="12"/>
  <c r="E4348" i="12"/>
  <c r="E2506" i="12"/>
  <c r="E4002" i="12"/>
  <c r="E3711" i="12"/>
  <c r="E3734" i="12"/>
  <c r="E279" i="12"/>
  <c r="E1299" i="12"/>
  <c r="E4107" i="12"/>
  <c r="E2367" i="12"/>
  <c r="E983" i="12"/>
  <c r="E2818" i="12"/>
  <c r="E4983" i="12"/>
  <c r="E3654" i="12"/>
  <c r="E4981" i="12"/>
  <c r="E1635" i="12"/>
  <c r="E4832" i="12"/>
  <c r="E2789" i="12"/>
  <c r="E2747" i="12"/>
  <c r="E2408" i="12"/>
  <c r="E1789" i="12"/>
  <c r="E3517" i="12"/>
  <c r="E3157" i="12"/>
  <c r="E3129" i="12"/>
  <c r="E1709" i="12"/>
  <c r="E215" i="12"/>
  <c r="E4707" i="12"/>
  <c r="E2803" i="12"/>
  <c r="E1200" i="12"/>
  <c r="E5060" i="12"/>
  <c r="E1550" i="12"/>
  <c r="E267" i="12"/>
  <c r="E1394" i="12"/>
  <c r="E4166" i="12"/>
  <c r="E4371" i="12"/>
  <c r="E288" i="12"/>
  <c r="E4855" i="12"/>
  <c r="E2651" i="12"/>
  <c r="E1019" i="12"/>
  <c r="E3580" i="12"/>
  <c r="E4629" i="12"/>
  <c r="E782" i="12"/>
  <c r="E4303" i="12"/>
  <c r="E469" i="12"/>
  <c r="E2701" i="12"/>
  <c r="E1791" i="12"/>
  <c r="G2805" i="12"/>
  <c r="G4841" i="12"/>
  <c r="F1110" i="12"/>
  <c r="F1165" i="12"/>
  <c r="F147" i="12"/>
  <c r="F4132" i="12"/>
  <c r="F2001" i="12"/>
  <c r="F4493" i="12"/>
  <c r="F3701" i="12"/>
  <c r="F2292" i="12"/>
  <c r="F4340" i="12"/>
  <c r="F4734" i="12"/>
  <c r="E1867" i="12"/>
  <c r="E1257" i="12"/>
  <c r="E4499" i="12"/>
  <c r="E1008" i="12"/>
  <c r="E4480" i="12"/>
  <c r="F4278" i="12"/>
  <c r="F4874" i="12"/>
  <c r="E2454" i="12"/>
  <c r="E3871" i="12"/>
  <c r="E1100" i="12"/>
  <c r="E4917" i="12"/>
  <c r="E1133" i="12"/>
  <c r="E904" i="12"/>
  <c r="F1345" i="12"/>
  <c r="F3963" i="12"/>
  <c r="E2086" i="12"/>
  <c r="E1647" i="12"/>
  <c r="E2530" i="12"/>
  <c r="E4608" i="12"/>
  <c r="E4741" i="12"/>
  <c r="E905" i="12"/>
  <c r="E935" i="12"/>
  <c r="F281" i="12"/>
  <c r="F4041" i="12"/>
  <c r="E2533" i="12"/>
  <c r="E1646" i="12"/>
  <c r="E629" i="12"/>
  <c r="E4420" i="12"/>
  <c r="E4469" i="12"/>
  <c r="E635" i="12"/>
  <c r="E1308" i="12"/>
  <c r="E2764" i="12"/>
  <c r="F4119" i="12"/>
  <c r="F4439" i="12"/>
  <c r="E2915" i="12"/>
  <c r="E1652" i="12"/>
  <c r="E4949" i="12"/>
  <c r="E4674" i="12"/>
  <c r="E4773" i="12"/>
  <c r="E121" i="12"/>
  <c r="E939" i="12"/>
  <c r="F819" i="12"/>
  <c r="F4841" i="12"/>
  <c r="E28" i="12"/>
  <c r="E1057" i="12"/>
  <c r="E4957" i="12"/>
  <c r="E3431" i="12"/>
  <c r="E4757" i="12"/>
  <c r="E4477" i="12"/>
  <c r="E913" i="12"/>
  <c r="E4623" i="12"/>
  <c r="F2948" i="12"/>
  <c r="F3858" i="12"/>
  <c r="F2413" i="12"/>
  <c r="F3643" i="12"/>
  <c r="F4583" i="12"/>
  <c r="E846" i="12"/>
  <c r="E2909" i="12"/>
  <c r="E3665" i="12"/>
  <c r="E2463" i="12"/>
  <c r="E81" i="12"/>
  <c r="E4285" i="12"/>
  <c r="E1219" i="12"/>
  <c r="E4408" i="12"/>
  <c r="E4473" i="12"/>
  <c r="E887" i="12"/>
  <c r="E3575" i="12"/>
  <c r="E3639" i="12"/>
  <c r="E995" i="12"/>
  <c r="E4056" i="12"/>
  <c r="E122" i="12"/>
  <c r="E2927" i="12"/>
  <c r="E3491" i="12"/>
  <c r="E4482" i="12"/>
  <c r="E157" i="12"/>
  <c r="F2349" i="12"/>
  <c r="F975" i="12"/>
  <c r="F4180" i="12"/>
  <c r="F2403" i="12"/>
  <c r="F1279" i="12"/>
  <c r="F3326" i="12"/>
  <c r="F3675" i="12"/>
  <c r="F4830" i="12"/>
  <c r="F1790" i="12"/>
  <c r="F4934" i="12"/>
  <c r="E2727" i="12"/>
  <c r="E3921" i="12"/>
  <c r="E1362" i="12"/>
  <c r="E3559" i="12"/>
  <c r="E2051" i="12"/>
  <c r="E2735" i="12"/>
  <c r="E1962" i="12"/>
  <c r="E3334" i="12"/>
  <c r="E1083" i="12"/>
  <c r="E1828" i="12"/>
  <c r="E2476" i="12"/>
  <c r="E4929" i="12"/>
  <c r="E4961" i="12"/>
  <c r="E1255" i="12"/>
  <c r="E4395" i="12"/>
  <c r="E4678" i="12"/>
  <c r="E686" i="12"/>
  <c r="E544" i="12"/>
  <c r="E4778" i="12"/>
  <c r="E3145" i="12"/>
  <c r="E3423" i="12"/>
  <c r="E538" i="12"/>
  <c r="E3577" i="12"/>
  <c r="E907" i="12"/>
  <c r="E124" i="12"/>
  <c r="E3892" i="12"/>
  <c r="E4887" i="12"/>
  <c r="E3676" i="12"/>
  <c r="E953" i="12"/>
  <c r="E2540" i="12"/>
  <c r="E960" i="12"/>
  <c r="E2768" i="12"/>
  <c r="E2538" i="12"/>
  <c r="E2095" i="12"/>
  <c r="E4098" i="12"/>
  <c r="E2119" i="12"/>
  <c r="E3009" i="12"/>
  <c r="E3026" i="12"/>
  <c r="E3683" i="12"/>
  <c r="E226" i="12"/>
  <c r="E2786" i="12"/>
  <c r="E2006" i="12"/>
  <c r="E259" i="12"/>
  <c r="E4702" i="12"/>
  <c r="E1556" i="12"/>
  <c r="E2348" i="12"/>
  <c r="E1336" i="12"/>
  <c r="E4369" i="12"/>
  <c r="E281" i="12"/>
  <c r="E3859" i="12"/>
  <c r="E4174" i="12"/>
  <c r="E1400" i="12"/>
  <c r="E1281" i="12"/>
  <c r="E3885" i="12"/>
  <c r="E4780" i="12"/>
  <c r="E3868" i="12"/>
  <c r="E4334" i="12"/>
  <c r="E954" i="12"/>
  <c r="E2486" i="12"/>
  <c r="E2065" i="12"/>
  <c r="E2111" i="12"/>
  <c r="E2410" i="12"/>
  <c r="E3216" i="12"/>
  <c r="E2717" i="12"/>
  <c r="E4029" i="12"/>
  <c r="E234" i="12"/>
  <c r="E2645" i="12"/>
  <c r="E466" i="12"/>
  <c r="E3619" i="12"/>
  <c r="E3846" i="12"/>
  <c r="E4991" i="12"/>
  <c r="E3716" i="12"/>
  <c r="E3779" i="12"/>
  <c r="E4082" i="12"/>
  <c r="E4058" i="12"/>
  <c r="E4085" i="12"/>
  <c r="E1034" i="12"/>
  <c r="E4404" i="12"/>
  <c r="E2893" i="12"/>
  <c r="E3935" i="12"/>
  <c r="E174" i="12"/>
  <c r="E1787" i="12"/>
  <c r="E5389" i="12"/>
  <c r="E2120" i="12"/>
  <c r="E3680" i="12"/>
  <c r="E3065" i="12"/>
  <c r="E3241" i="12"/>
  <c r="E228" i="12"/>
  <c r="E2303" i="12"/>
  <c r="E2007" i="12"/>
  <c r="E2020" i="12"/>
  <c r="E3697" i="12"/>
  <c r="E1558" i="12"/>
  <c r="E4355" i="12"/>
  <c r="E5062" i="12"/>
  <c r="E2038" i="12"/>
  <c r="E1746" i="12"/>
  <c r="E2897" i="12"/>
  <c r="E4187" i="12"/>
  <c r="E2368" i="12"/>
  <c r="E3321" i="12"/>
  <c r="E402" i="12"/>
  <c r="E4980" i="12"/>
  <c r="E2418" i="12"/>
  <c r="E958" i="12"/>
  <c r="E4633" i="12"/>
  <c r="E2774" i="12"/>
  <c r="E2116" i="12"/>
  <c r="E3128" i="12"/>
  <c r="E2870" i="12"/>
  <c r="E2593" i="12"/>
  <c r="E218" i="12"/>
  <c r="E967" i="12"/>
  <c r="E2194" i="12"/>
  <c r="E800" i="12"/>
  <c r="E4701" i="12"/>
  <c r="E3529" i="12"/>
  <c r="E968" i="12"/>
  <c r="E4186" i="12"/>
  <c r="E3492" i="12"/>
  <c r="E1739" i="12"/>
  <c r="E4010" i="12"/>
  <c r="E1289" i="12"/>
  <c r="E4175" i="12"/>
  <c r="E2507" i="12"/>
  <c r="E3138" i="12"/>
  <c r="E1236" i="12"/>
  <c r="E4837" i="12"/>
  <c r="E2809" i="12"/>
  <c r="E5039" i="12"/>
  <c r="E172" i="12"/>
  <c r="E2770" i="12"/>
  <c r="E2294" i="12"/>
  <c r="E190" i="12"/>
  <c r="E705" i="12"/>
  <c r="E2153" i="12"/>
  <c r="E3222" i="12"/>
  <c r="E2718" i="12"/>
  <c r="E2002" i="12"/>
  <c r="E2183" i="12"/>
  <c r="E1930" i="12"/>
  <c r="E3405" i="12"/>
  <c r="E3526" i="12"/>
  <c r="E435" i="12"/>
  <c r="E1231" i="12"/>
  <c r="E1011" i="12"/>
  <c r="E1735" i="12"/>
  <c r="E4257" i="12"/>
  <c r="E4274" i="12"/>
  <c r="E2359" i="12"/>
  <c r="E3487" i="12"/>
  <c r="E4044" i="12"/>
  <c r="E1205" i="12"/>
  <c r="E1206" i="12"/>
  <c r="E3888" i="12"/>
  <c r="E5040" i="12"/>
  <c r="E1192" i="12"/>
  <c r="E2487" i="12"/>
  <c r="E5359" i="12"/>
  <c r="E191" i="12"/>
  <c r="E3177" i="12"/>
  <c r="E2998" i="12"/>
  <c r="E2163" i="12"/>
  <c r="E2719" i="12"/>
  <c r="E1441" i="12"/>
  <c r="E3996" i="12"/>
  <c r="E1201" i="12"/>
  <c r="E423" i="12"/>
  <c r="E265" i="12"/>
  <c r="E362" i="12"/>
  <c r="E4078" i="12"/>
  <c r="E1023" i="12"/>
  <c r="E1736" i="12"/>
  <c r="E3359" i="12"/>
  <c r="E3268" i="12"/>
  <c r="E4260" i="12"/>
  <c r="E2821" i="12"/>
  <c r="E3464" i="12"/>
  <c r="E4061" i="12"/>
  <c r="E2678" i="12"/>
  <c r="E3982" i="12"/>
  <c r="E3357" i="12"/>
  <c r="E2965" i="12"/>
  <c r="E3122" i="12"/>
  <c r="E2122" i="12"/>
  <c r="E1466" i="12"/>
  <c r="E1708" i="12"/>
  <c r="E1929" i="12"/>
  <c r="E232" i="12"/>
  <c r="E2799" i="12"/>
  <c r="E1199" i="12"/>
  <c r="E5059" i="12"/>
  <c r="E3923" i="12"/>
  <c r="E266" i="12"/>
  <c r="E1334" i="12"/>
  <c r="E2035" i="12"/>
  <c r="E274" i="12"/>
  <c r="E3397" i="12"/>
  <c r="E3267" i="12"/>
  <c r="E2956" i="12"/>
  <c r="E4711" i="12"/>
  <c r="E4725" i="12"/>
  <c r="E484" i="12"/>
  <c r="E3060" i="12"/>
  <c r="E470" i="12"/>
  <c r="E1099" i="12"/>
  <c r="E2679" i="12"/>
  <c r="E3413" i="12"/>
  <c r="E400" i="12"/>
  <c r="E3092" i="12"/>
  <c r="E2750" i="12"/>
  <c r="E2759" i="12"/>
  <c r="E1621" i="12"/>
  <c r="E2658" i="12"/>
  <c r="E199" i="12"/>
  <c r="E2142" i="12"/>
  <c r="E5370" i="12"/>
  <c r="E2167" i="12"/>
  <c r="E3322" i="12"/>
  <c r="E2820" i="12"/>
  <c r="E3696" i="12"/>
  <c r="E2024" i="12"/>
  <c r="E414" i="12"/>
  <c r="E4811" i="12"/>
  <c r="E1295" i="12"/>
  <c r="E1424" i="12"/>
  <c r="E3752" i="12"/>
  <c r="E4109" i="12"/>
  <c r="E4135" i="12"/>
  <c r="E3630" i="12"/>
  <c r="E1042" i="12"/>
  <c r="E3059" i="12"/>
  <c r="E799" i="12"/>
  <c r="E403" i="12"/>
  <c r="E4527" i="12"/>
  <c r="F5030" i="12"/>
  <c r="F3875" i="12"/>
  <c r="F3624" i="12"/>
  <c r="F4760" i="12"/>
  <c r="F2158" i="12"/>
  <c r="F3594" i="12"/>
  <c r="F175" i="12"/>
  <c r="F3937" i="12"/>
  <c r="F4898" i="12"/>
  <c r="F2699" i="12"/>
  <c r="F2030" i="12"/>
  <c r="F4174" i="12"/>
  <c r="E1613" i="12"/>
  <c r="E1002" i="12"/>
  <c r="E4053" i="12"/>
  <c r="E637" i="12"/>
  <c r="E4817" i="12"/>
  <c r="F4020" i="12"/>
  <c r="F771" i="12"/>
  <c r="E2912" i="12"/>
  <c r="E1052" i="12"/>
  <c r="E4405" i="12"/>
  <c r="E2931" i="12"/>
  <c r="E1246" i="12"/>
  <c r="E120" i="12"/>
  <c r="F1288" i="12"/>
  <c r="F816" i="12"/>
  <c r="E3549" i="12"/>
  <c r="E1657" i="12"/>
  <c r="E4967" i="12"/>
  <c r="E3903" i="12"/>
  <c r="E4788" i="12"/>
  <c r="E915" i="12"/>
  <c r="E149" i="12"/>
  <c r="F3859" i="12"/>
  <c r="E2907" i="12"/>
  <c r="E1050" i="12"/>
  <c r="E2816" i="12"/>
  <c r="E2779" i="12"/>
  <c r="E689" i="12"/>
  <c r="E1673" i="12"/>
  <c r="E937" i="12"/>
  <c r="E3957" i="12"/>
  <c r="F1289" i="12"/>
  <c r="F4189" i="12"/>
  <c r="E31" i="12"/>
  <c r="E50" i="12"/>
  <c r="E1217" i="12"/>
  <c r="E1222" i="12"/>
  <c r="E4794" i="12"/>
  <c r="E1285" i="12"/>
  <c r="E1189" i="12"/>
  <c r="F2412" i="12"/>
  <c r="F510" i="12"/>
  <c r="E427" i="12"/>
  <c r="E2465" i="12"/>
  <c r="E4535" i="12"/>
  <c r="E4640" i="12"/>
  <c r="E1026" i="12"/>
  <c r="E4541" i="12"/>
  <c r="E1274" i="12"/>
  <c r="E1044" i="12"/>
  <c r="F2351" i="12"/>
  <c r="F4273" i="12"/>
  <c r="F4712" i="12"/>
  <c r="F1175" i="12"/>
  <c r="E777" i="12"/>
  <c r="E2916" i="12"/>
  <c r="E3664" i="12"/>
  <c r="E1055" i="12"/>
  <c r="E94" i="12"/>
  <c r="E4951" i="12"/>
  <c r="E1254" i="12"/>
  <c r="E4622" i="12"/>
  <c r="E1131" i="12"/>
  <c r="E1224" i="12"/>
  <c r="E4839" i="12"/>
  <c r="E1006" i="12"/>
  <c r="E4130" i="12"/>
  <c r="E4411" i="12"/>
  <c r="E3150" i="12"/>
  <c r="E3964" i="12"/>
  <c r="E1532" i="12"/>
  <c r="E3593" i="12"/>
  <c r="E5037" i="12"/>
  <c r="F1296" i="12"/>
  <c r="F274" i="12"/>
  <c r="F4277" i="12"/>
  <c r="F4170" i="12"/>
  <c r="F1280" i="12"/>
  <c r="F2673" i="12"/>
  <c r="F388" i="12"/>
  <c r="F4890" i="12"/>
  <c r="F2833" i="12"/>
  <c r="E4549" i="12"/>
  <c r="E3984" i="12"/>
  <c r="E1366" i="12"/>
  <c r="E2910" i="12"/>
  <c r="E1969" i="12"/>
  <c r="E3070" i="12"/>
  <c r="E1162" i="12"/>
  <c r="E1649" i="12"/>
  <c r="E3350" i="12"/>
  <c r="E2470" i="12"/>
  <c r="E114" i="12"/>
  <c r="E4946" i="12"/>
  <c r="E1101" i="12"/>
  <c r="E3900" i="12"/>
  <c r="E4575" i="12"/>
  <c r="E4638" i="12"/>
  <c r="E3650" i="12"/>
  <c r="E4184" i="12"/>
  <c r="E4840" i="12"/>
  <c r="E4771" i="12"/>
  <c r="E4054" i="12"/>
  <c r="E3918" i="12"/>
  <c r="E1266" i="12"/>
  <c r="E119" i="12"/>
  <c r="E128" i="12"/>
  <c r="E1179" i="12"/>
  <c r="E4038" i="12"/>
  <c r="E2479" i="12"/>
  <c r="E5038" i="12"/>
  <c r="E2542" i="12"/>
  <c r="E2483" i="12"/>
  <c r="E137" i="12"/>
  <c r="E3976" i="12"/>
  <c r="E4851" i="12"/>
  <c r="E4813" i="12"/>
  <c r="E2657" i="12"/>
  <c r="E3158" i="12"/>
  <c r="E210" i="12"/>
  <c r="E2158" i="12"/>
  <c r="E1456" i="12"/>
  <c r="E1777" i="12"/>
  <c r="E2827" i="12"/>
  <c r="E2013" i="12"/>
  <c r="E696" i="12"/>
  <c r="E3924" i="12"/>
  <c r="E268" i="12"/>
  <c r="E363" i="12"/>
  <c r="E4142" i="12"/>
  <c r="E3741" i="12"/>
  <c r="E1748" i="12"/>
  <c r="E4278" i="12"/>
  <c r="E4170" i="12"/>
  <c r="E4829" i="12"/>
  <c r="E4818" i="12"/>
  <c r="E57" i="12"/>
  <c r="E4978" i="12"/>
  <c r="E2800" i="12"/>
  <c r="E2416" i="12"/>
  <c r="E1093" i="12"/>
  <c r="E2563" i="12"/>
  <c r="E2295" i="12"/>
  <c r="E3312" i="12"/>
  <c r="E2136" i="12"/>
  <c r="E2668" i="12"/>
  <c r="E2900" i="12"/>
  <c r="E2690" i="12"/>
  <c r="E2342" i="12"/>
  <c r="E2193" i="12"/>
  <c r="E2017" i="12"/>
  <c r="E1312" i="12"/>
  <c r="E3527" i="12"/>
  <c r="E2946" i="12"/>
  <c r="E4132" i="12"/>
  <c r="E3727" i="12"/>
  <c r="E2042" i="12"/>
  <c r="E856" i="12"/>
  <c r="E3594" i="12"/>
  <c r="E4108" i="12"/>
  <c r="E3805" i="12"/>
  <c r="E3637" i="12"/>
  <c r="E861" i="12"/>
  <c r="E4973" i="12"/>
  <c r="E4332" i="12"/>
  <c r="E2748" i="12"/>
  <c r="E175" i="12"/>
  <c r="E511" i="12"/>
  <c r="E1406" i="12"/>
  <c r="E3163" i="12"/>
  <c r="E2140" i="12"/>
  <c r="E1711" i="12"/>
  <c r="E3248" i="12"/>
  <c r="E1097" i="12"/>
  <c r="E2655" i="12"/>
  <c r="E2567" i="12"/>
  <c r="E3610" i="12"/>
  <c r="E3925" i="12"/>
  <c r="E2032" i="12"/>
  <c r="E1422" i="12"/>
  <c r="E1337" i="12"/>
  <c r="E3746" i="12"/>
  <c r="E289" i="12"/>
  <c r="E1288" i="12"/>
  <c r="E1347" i="12"/>
  <c r="E3841" i="12"/>
  <c r="E4899" i="12"/>
  <c r="E4012" i="12"/>
  <c r="E997" i="12"/>
  <c r="E2801" i="12"/>
  <c r="E481" i="12"/>
  <c r="E173" i="12"/>
  <c r="E4095" i="12"/>
  <c r="E2066" i="12"/>
  <c r="E3152" i="12"/>
  <c r="E3075" i="12"/>
  <c r="E3131" i="12"/>
  <c r="E3236" i="12"/>
  <c r="E221" i="12"/>
  <c r="E1973" i="12"/>
  <c r="E3695" i="12"/>
  <c r="E3522" i="12"/>
  <c r="E4346" i="12"/>
  <c r="E3536" i="12"/>
  <c r="E3440" i="12"/>
  <c r="E4545" i="12"/>
  <c r="E975" i="12"/>
  <c r="E3041" i="12"/>
  <c r="E2954" i="12"/>
  <c r="E4023" i="12"/>
  <c r="E1399" i="12"/>
  <c r="E4756" i="12"/>
  <c r="E4904" i="12"/>
  <c r="E4219" i="12"/>
  <c r="E989" i="12"/>
  <c r="E405" i="12"/>
  <c r="E164" i="12"/>
  <c r="E959" i="12"/>
  <c r="E4952" i="12"/>
  <c r="E2296" i="12"/>
  <c r="E1698" i="12"/>
  <c r="E1702" i="12"/>
  <c r="E415" i="12"/>
  <c r="E3234" i="12"/>
  <c r="E2497" i="12"/>
  <c r="E2384" i="12"/>
  <c r="E2595" i="12"/>
  <c r="E694" i="12"/>
  <c r="E4339" i="12"/>
  <c r="E3530" i="12"/>
  <c r="E444" i="12"/>
  <c r="E4529" i="12"/>
  <c r="E4364" i="12"/>
  <c r="E1560" i="12"/>
  <c r="E1345" i="12"/>
  <c r="E4084" i="12"/>
  <c r="E4137" i="12"/>
  <c r="E2508" i="12"/>
  <c r="E3461" i="12"/>
  <c r="E398" i="12"/>
  <c r="E3598" i="12"/>
  <c r="E168" i="12"/>
  <c r="E3071" i="12"/>
  <c r="E1783" i="12"/>
  <c r="E2297" i="12"/>
  <c r="E2699" i="12"/>
  <c r="E2137" i="12"/>
  <c r="E2336" i="12"/>
  <c r="E3235" i="12"/>
  <c r="E2901" i="12"/>
  <c r="E2826" i="12"/>
  <c r="E2337" i="12"/>
  <c r="E695" i="12"/>
  <c r="E4340" i="12"/>
  <c r="E3531" i="12"/>
  <c r="E4198" i="12"/>
  <c r="E4544" i="12"/>
  <c r="E4365" i="12"/>
  <c r="E3785" i="12"/>
  <c r="E1938" i="12"/>
  <c r="E2402" i="12"/>
  <c r="E4998" i="12"/>
  <c r="E502" i="12"/>
  <c r="E2677" i="12"/>
  <c r="E399" i="12"/>
  <c r="E1238" i="12"/>
  <c r="E852" i="12"/>
  <c r="E3939" i="12"/>
  <c r="E2551" i="12"/>
  <c r="E3809" i="12"/>
  <c r="E3319" i="12"/>
  <c r="E3170" i="12"/>
  <c r="E2141" i="12"/>
  <c r="E2566" i="12"/>
  <c r="E3255" i="12"/>
  <c r="E2880" i="12"/>
  <c r="E4031" i="12"/>
  <c r="E3266" i="12"/>
  <c r="E3604" i="12"/>
  <c r="E3929" i="12"/>
  <c r="E4810" i="12"/>
  <c r="E969" i="12"/>
  <c r="E4988" i="12"/>
  <c r="E716" i="12"/>
  <c r="E1344" i="12"/>
  <c r="E4156" i="12"/>
  <c r="E1416" i="12"/>
  <c r="E3849" i="12"/>
  <c r="E4923" i="12"/>
  <c r="E2976" i="12"/>
  <c r="E4945" i="12"/>
  <c r="E4222" i="12"/>
  <c r="E296" i="12"/>
  <c r="E5003" i="12"/>
  <c r="E2385" i="12"/>
  <c r="E4037" i="12"/>
  <c r="E3943" i="12"/>
  <c r="E2554" i="12"/>
  <c r="E2423" i="12"/>
  <c r="E3314" i="12"/>
  <c r="E3096" i="12"/>
  <c r="E1900" i="12"/>
  <c r="E2495" i="12"/>
  <c r="E3694" i="12"/>
  <c r="E2787" i="12"/>
  <c r="E2642" i="12"/>
  <c r="E1155" i="12"/>
  <c r="E420" i="12"/>
  <c r="E475" i="12"/>
  <c r="E4077" i="12"/>
  <c r="E4005" i="12"/>
  <c r="E3759" i="12"/>
  <c r="E449" i="12"/>
  <c r="E1415" i="12"/>
  <c r="E4210" i="12"/>
  <c r="E3803" i="12"/>
  <c r="E2509" i="12"/>
  <c r="E1681" i="12"/>
  <c r="E4391" i="12"/>
  <c r="E1628" i="12"/>
  <c r="E1566" i="12"/>
  <c r="E3913" i="12"/>
  <c r="E563" i="12"/>
  <c r="E411" i="12"/>
  <c r="E4043" i="12"/>
  <c r="E712" i="12"/>
  <c r="E3380" i="12"/>
  <c r="E3062" i="12"/>
  <c r="E977" i="12"/>
  <c r="E2072" i="12"/>
  <c r="E2761" i="12"/>
  <c r="E4999" i="12"/>
  <c r="E2029" i="12"/>
  <c r="E2118" i="12"/>
  <c r="E526" i="12"/>
  <c r="E3710" i="12"/>
  <c r="E1922" i="12"/>
  <c r="E818" i="12"/>
  <c r="E2008" i="12"/>
  <c r="E2405" i="12"/>
  <c r="E2957" i="12"/>
  <c r="E1331" i="12"/>
  <c r="E2383" i="12"/>
  <c r="E3653" i="12"/>
  <c r="E4228" i="12"/>
  <c r="E2155" i="12"/>
  <c r="E1431" i="12"/>
  <c r="E2025" i="12"/>
  <c r="E2380" i="12"/>
  <c r="E485" i="12"/>
  <c r="E4648" i="12"/>
  <c r="E2920" i="12"/>
  <c r="E2859" i="12"/>
  <c r="F2800" i="12"/>
  <c r="F4172" i="12"/>
  <c r="E1107" i="12"/>
  <c r="E49" i="12"/>
  <c r="F3913" i="12"/>
  <c r="E1111" i="12"/>
  <c r="F832" i="12"/>
  <c r="E3806" i="12"/>
  <c r="E1276" i="12"/>
  <c r="F3652" i="12"/>
  <c r="E528" i="12"/>
  <c r="E3498" i="12"/>
  <c r="F4631" i="12"/>
  <c r="F4702" i="12"/>
  <c r="E2052" i="12"/>
  <c r="E263" i="12"/>
  <c r="E2130" i="12"/>
  <c r="E517" i="12"/>
  <c r="E721" i="12"/>
  <c r="E2096" i="12"/>
  <c r="E2753" i="12"/>
  <c r="E2412" i="12"/>
  <c r="E1547" i="12"/>
  <c r="E5360" i="12"/>
  <c r="E4938" i="12"/>
  <c r="E3034" i="12"/>
  <c r="E707" i="12"/>
  <c r="E2597" i="12"/>
  <c r="E3396" i="12"/>
  <c r="E1718" i="12"/>
  <c r="E2400" i="12"/>
  <c r="E2890" i="12"/>
  <c r="E3388" i="12"/>
  <c r="E1622" i="12"/>
  <c r="E555" i="12"/>
  <c r="E3620" i="12"/>
  <c r="E1465" i="12"/>
  <c r="E4169" i="12"/>
  <c r="E2200" i="12"/>
  <c r="E373" i="12"/>
  <c r="E4597" i="12"/>
  <c r="E4872" i="12"/>
  <c r="E4327" i="12"/>
  <c r="E5020" i="12"/>
  <c r="F4902" i="12"/>
  <c r="E5045" i="12"/>
  <c r="E4871" i="12"/>
  <c r="E1369" i="12"/>
  <c r="F1990" i="12"/>
  <c r="E4950" i="12"/>
  <c r="F4158" i="12"/>
  <c r="E2966" i="12"/>
  <c r="E2933" i="12"/>
  <c r="F4283" i="12"/>
  <c r="E3655" i="12"/>
  <c r="E4958" i="12"/>
  <c r="E148" i="12"/>
  <c r="F3841" i="12"/>
  <c r="F3459" i="12"/>
  <c r="E4059" i="12"/>
  <c r="E699" i="12"/>
  <c r="E4027" i="12"/>
  <c r="E413" i="12"/>
  <c r="E772" i="12"/>
  <c r="E1588" i="12"/>
  <c r="E1715" i="12"/>
  <c r="E1604" i="12"/>
  <c r="E978" i="12"/>
  <c r="E1196" i="12"/>
  <c r="E4096" i="12"/>
  <c r="E503" i="12"/>
  <c r="E3537" i="12"/>
  <c r="E2785" i="12"/>
  <c r="E547" i="12"/>
  <c r="E273" i="12"/>
  <c r="E229" i="12"/>
  <c r="E2539" i="12"/>
  <c r="E1413" i="12"/>
  <c r="E2305" i="12"/>
  <c r="E3947" i="12"/>
  <c r="E2282" i="12"/>
  <c r="E4344" i="12"/>
  <c r="E2117" i="12"/>
  <c r="E4972" i="12"/>
  <c r="E439" i="12"/>
  <c r="E2813" i="12"/>
  <c r="E5067" i="12"/>
  <c r="E3093" i="12"/>
  <c r="E540" i="12"/>
  <c r="E95" i="12"/>
  <c r="E4504" i="12"/>
  <c r="F1284" i="12"/>
  <c r="E5035" i="12"/>
  <c r="E1245" i="12"/>
  <c r="E3542" i="12"/>
  <c r="F2940" i="12"/>
  <c r="E1305" i="12"/>
  <c r="F2350" i="12"/>
  <c r="E4661" i="12"/>
  <c r="E951" i="12"/>
  <c r="E1078" i="12"/>
  <c r="E1272" i="12"/>
  <c r="F4140" i="12"/>
  <c r="F1655" i="12"/>
  <c r="M1093" i="12"/>
  <c r="M1687" i="12"/>
  <c r="M4848" i="12"/>
  <c r="M2563" i="12"/>
  <c r="M2399" i="12"/>
  <c r="M1192" i="12"/>
  <c r="M1893" i="12"/>
  <c r="M100" i="12"/>
  <c r="M2402" i="12"/>
  <c r="M2407" i="12"/>
  <c r="M1455" i="12"/>
  <c r="M1920" i="12"/>
  <c r="M1696" i="12"/>
  <c r="M209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495954-D799-4362-A7B8-C086409DD739}" name="Connection" type="104" refreshedVersion="0" background="1">
    <extLst>
      <ext xmlns:x15="http://schemas.microsoft.com/office/spreadsheetml/2010/11/main" uri="{DE250136-89BD-433C-8126-D09CA5730AF9}">
        <x15:connection id="Level1"/>
      </ext>
    </extLst>
  </connection>
  <connection id="2" xr16:uid="{84CEFA98-D9D2-4718-9D1A-E2EEE9047E3F}" name="Connection1" type="104" refreshedVersion="0" background="1">
    <extLst>
      <ext xmlns:x15="http://schemas.microsoft.com/office/spreadsheetml/2010/11/main" uri="{DE250136-89BD-433C-8126-D09CA5730AF9}">
        <x15:connection id="Level2"/>
      </ext>
    </extLst>
  </connection>
  <connection id="3" xr16:uid="{7FD4543D-0AB1-4A04-AE23-5578A05117A4}" name="Connection2" type="104" refreshedVersion="0" background="1">
    <extLst>
      <ext xmlns:x15="http://schemas.microsoft.com/office/spreadsheetml/2010/11/main" uri="{DE250136-89BD-433C-8126-D09CA5730AF9}">
        <x15:connection id="Level3"/>
      </ext>
    </extLst>
  </connection>
  <connection id="4" xr16:uid="{379D4984-CAD6-4643-8283-05BD2D5A954E}" name="Connection3" type="104" refreshedVersion="0" background="1">
    <extLst>
      <ext xmlns:x15="http://schemas.microsoft.com/office/spreadsheetml/2010/11/main" uri="{DE250136-89BD-433C-8126-D09CA5730AF9}">
        <x15:connection id="Level_123"/>
      </ext>
    </extLst>
  </connection>
  <connection id="5" xr16:uid="{D849FFF2-2B17-43D0-B61F-2F3125EC6920}" name="Connection4" type="104" refreshedVersion="0" background="1">
    <extLst>
      <ext xmlns:x15="http://schemas.microsoft.com/office/spreadsheetml/2010/11/main" uri="{DE250136-89BD-433C-8126-D09CA5730AF9}">
        <x15:connection id="YesNo"/>
      </ext>
    </extLst>
  </connection>
  <connection id="6" xr16:uid="{E65B9DA1-CE63-4B77-9301-0AC1F88436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<sst xmlns="http://schemas.openxmlformats.org/spreadsheetml/2006/main" count="72705" uniqueCount="9620">
  <si>
    <t>Active from date</t>
  </si>
  <si>
    <t>End date</t>
  </si>
  <si>
    <t>Chose the capability</t>
  </si>
  <si>
    <t>Auto fill Level 1</t>
  </si>
  <si>
    <t>Auto fill Level 2</t>
  </si>
  <si>
    <t>Auto fill Level 3</t>
  </si>
  <si>
    <t>Country code</t>
  </si>
  <si>
    <t>Business Area using/doing the capability</t>
  </si>
  <si>
    <t>Department or Team using/doing the capability</t>
  </si>
  <si>
    <t>Chose the application</t>
  </si>
  <si>
    <t>Auto fill application</t>
  </si>
  <si>
    <t>Evaluation of Gartner TIME for the application only in relation to this Capability</t>
  </si>
  <si>
    <t>Classifications for Business Criticality: 
Administrative Service Business Operational
Business Critical
Mission Critical.</t>
  </si>
  <si>
    <t>Business process applying to the capability</t>
  </si>
  <si>
    <t>Value Stream applying to the process and application</t>
  </si>
  <si>
    <t>Value Stream order</t>
  </si>
  <si>
    <t>Projects involving the current Capability, Process and Application</t>
  </si>
  <si>
    <t>Comment reletad to the current row</t>
  </si>
  <si>
    <t>Dates</t>
  </si>
  <si>
    <t>B-Business Capability</t>
  </si>
  <si>
    <t>O-Organization</t>
  </si>
  <si>
    <t>A-Applications</t>
  </si>
  <si>
    <t>C-Business Context</t>
  </si>
  <si>
    <t>I-Initiative</t>
  </si>
  <si>
    <t>Comment</t>
  </si>
  <si>
    <t>FromDate</t>
  </si>
  <si>
    <t>EndDate</t>
  </si>
  <si>
    <t>IdLevel123</t>
  </si>
  <si>
    <t>Capbility level 1</t>
  </si>
  <si>
    <t>Capbility level 2</t>
  </si>
  <si>
    <t>Capbility level 3</t>
  </si>
  <si>
    <t>CountryCode</t>
  </si>
  <si>
    <t>Business Area</t>
  </si>
  <si>
    <t>DepartmentTeam</t>
  </si>
  <si>
    <t>NoApplication</t>
  </si>
  <si>
    <t>Application</t>
  </si>
  <si>
    <t>Gartner TIME</t>
  </si>
  <si>
    <t>Business Criticality</t>
  </si>
  <si>
    <t>NoProcess</t>
  </si>
  <si>
    <t>Value Stream</t>
  </si>
  <si>
    <t>Value Stream Order</t>
  </si>
  <si>
    <t>Projects</t>
  </si>
  <si>
    <t>1002-Finance--</t>
  </si>
  <si>
    <t>DK10</t>
  </si>
  <si>
    <t>DK_Finance</t>
  </si>
  <si>
    <t>444 - Adra</t>
  </si>
  <si>
    <t>Tolerate</t>
  </si>
  <si>
    <t>Business Operational</t>
  </si>
  <si>
    <t>P14-Accounting--</t>
  </si>
  <si>
    <t>361 - DocuSign</t>
  </si>
  <si>
    <t>Used in multipel countries</t>
  </si>
  <si>
    <t>185 - Microsoft Visio</t>
  </si>
  <si>
    <t>Administrative Service</t>
  </si>
  <si>
    <t>ES10</t>
  </si>
  <si>
    <t>ES_Finance</t>
  </si>
  <si>
    <t>997 - TBD</t>
  </si>
  <si>
    <t>P-Not mapped to process--</t>
  </si>
  <si>
    <t>FI10</t>
  </si>
  <si>
    <t>FI_Finance</t>
  </si>
  <si>
    <t>IT10</t>
  </si>
  <si>
    <t>IT_Finance</t>
  </si>
  <si>
    <t>Italien, egen ERP</t>
  </si>
  <si>
    <t>NO10</t>
  </si>
  <si>
    <t>NO_Finance</t>
  </si>
  <si>
    <t>SE10</t>
  </si>
  <si>
    <t>SE_Finance</t>
  </si>
  <si>
    <t>US10</t>
  </si>
  <si>
    <t>US_Finance</t>
  </si>
  <si>
    <t>No-NoProcess--</t>
  </si>
  <si>
    <t>JEBL</t>
  </si>
  <si>
    <t>1005-Product &amp; Software Development--</t>
  </si>
  <si>
    <t>Electricity - Technology Hardware</t>
  </si>
  <si>
    <t>Embeded Software</t>
  </si>
  <si>
    <t>682 - Keepass</t>
  </si>
  <si>
    <t>Migrate</t>
  </si>
  <si>
    <t>P07-Innovation &amp; Solution Development--</t>
  </si>
  <si>
    <t>JKI</t>
  </si>
  <si>
    <t>978 - WinRaR</t>
  </si>
  <si>
    <t>Hardware</t>
  </si>
  <si>
    <t>746 - FireFox</t>
  </si>
  <si>
    <t>838 - Stardock Fences</t>
  </si>
  <si>
    <t>Tech. Lead</t>
  </si>
  <si>
    <t>619 - 7-Zip</t>
  </si>
  <si>
    <t>488 - Microsoft CoPilot</t>
  </si>
  <si>
    <t>483 - Microsoft OneNote</t>
  </si>
  <si>
    <t>599 - Total Commander</t>
  </si>
  <si>
    <t>Electricity - Technology Software</t>
  </si>
  <si>
    <t>Software</t>
  </si>
  <si>
    <t>70 - WikiMedia</t>
  </si>
  <si>
    <t>P07-Innovation &amp; Solution Development-SP07.2-Solution Development Model</t>
  </si>
  <si>
    <t>MLNN, Migrate to confluence</t>
  </si>
  <si>
    <t>Heat/Cooling - Technology Hardware</t>
  </si>
  <si>
    <t>BRR</t>
  </si>
  <si>
    <t>BOR</t>
  </si>
  <si>
    <t>747 - Brave</t>
  </si>
  <si>
    <t>FHA probally only singel user</t>
  </si>
  <si>
    <t>JESP, FHA</t>
  </si>
  <si>
    <t>308 - OneDrive</t>
  </si>
  <si>
    <t>Heat/Cooling - Technology Software</t>
  </si>
  <si>
    <t>149 - SnagIt</t>
  </si>
  <si>
    <t>MHP, FHU</t>
  </si>
  <si>
    <t>264 - Confluence</t>
  </si>
  <si>
    <t>Business Critical</t>
  </si>
  <si>
    <t>710 - Ubuntu linux</t>
  </si>
  <si>
    <t>FRFS talk to Michael if we can register Linux this way</t>
  </si>
  <si>
    <t>895 - Poly</t>
  </si>
  <si>
    <t>Product Management</t>
  </si>
  <si>
    <t>604 - ReadyAPI</t>
  </si>
  <si>
    <t>SOCO</t>
  </si>
  <si>
    <t>Supply Chain</t>
  </si>
  <si>
    <t>Manufactoring Software</t>
  </si>
  <si>
    <t>1045 - VNC</t>
  </si>
  <si>
    <t>P11-Operations-SP11.30-Manufacturing Software</t>
  </si>
  <si>
    <t>SCHA</t>
  </si>
  <si>
    <t>Water - Technology Hardware</t>
  </si>
  <si>
    <t>FW</t>
  </si>
  <si>
    <t>KRST</t>
  </si>
  <si>
    <t>494 - Adobe Acrobat</t>
  </si>
  <si>
    <t>846 - fzf</t>
  </si>
  <si>
    <t>420 - ChatGPT</t>
  </si>
  <si>
    <t>KEA</t>
  </si>
  <si>
    <t>861 - Sumatra PDF</t>
  </si>
  <si>
    <t>858 - Tabular Editor</t>
  </si>
  <si>
    <t>Mech</t>
  </si>
  <si>
    <t>DBR</t>
  </si>
  <si>
    <t>Tech</t>
  </si>
  <si>
    <t>JDP</t>
  </si>
  <si>
    <t>820 - foxitreader</t>
  </si>
  <si>
    <t>Water - Technology Software</t>
  </si>
  <si>
    <t>SSY</t>
  </si>
  <si>
    <t>591 - FileZilla</t>
  </si>
  <si>
    <t>440 - Miro</t>
  </si>
  <si>
    <t>142 - Notepad++(https://notepad-plus-plus.org/)</t>
  </si>
  <si>
    <t>857 - Windows Terminal</t>
  </si>
  <si>
    <t>939 - YubiKey Manager - FIDO2 keys</t>
  </si>
  <si>
    <t>373 - Ipw</t>
  </si>
  <si>
    <t>1007-Strategic Management--</t>
  </si>
  <si>
    <t>DK_Executive Management office_Executive Management office</t>
  </si>
  <si>
    <t>Invest</t>
  </si>
  <si>
    <t>MJTA</t>
  </si>
  <si>
    <t>624 - Claude</t>
  </si>
  <si>
    <t>621 - Dansk Standard - Distribute</t>
  </si>
  <si>
    <t>1 - IFS ERP</t>
  </si>
  <si>
    <t xml:space="preserve">629 - MentiMeter </t>
  </si>
  <si>
    <t>489 - Microsoft M365 CoPilot</t>
  </si>
  <si>
    <t>351 - PowerBI</t>
  </si>
  <si>
    <t>627 - VSCode</t>
  </si>
  <si>
    <t>1009-Customer Relationship-Contract Management-</t>
  </si>
  <si>
    <t>DK_Digitalization_EA, Infrastructure and Platforms</t>
  </si>
  <si>
    <t>DK_Digitalization_EA, Infrastructure and Platforms_Cloud and Platforms</t>
  </si>
  <si>
    <t>1014-Strategic Management-Enterprise Effectiveness &amp; Project Management-</t>
  </si>
  <si>
    <t>DK_Digitalization_ Digital Business Development &amp; Transformation</t>
  </si>
  <si>
    <t>DK_Digitalization_Digital Business Development &amp; Transformation_Digital Transformation</t>
  </si>
  <si>
    <t>PSS</t>
  </si>
  <si>
    <t>132 - GreenShot</t>
  </si>
  <si>
    <t>487 - Microsoft Teams Whiteboard</t>
  </si>
  <si>
    <t>JKI, We need a better tool</t>
  </si>
  <si>
    <t>731 - Microsoft PowerToys</t>
  </si>
  <si>
    <t>BOR usecase is unknown</t>
  </si>
  <si>
    <t>484 - Microsoft Loop</t>
  </si>
  <si>
    <t>739 - ZoomIt</t>
  </si>
  <si>
    <t>Water - Product Management</t>
  </si>
  <si>
    <t>BA</t>
  </si>
  <si>
    <t>445 - Think-Cell</t>
  </si>
  <si>
    <t>DSI</t>
  </si>
  <si>
    <t>PPM</t>
  </si>
  <si>
    <t>TPM</t>
  </si>
  <si>
    <t>P24-Document Control &amp; Registrations-SP24.6-Documentation Management in Technology</t>
  </si>
  <si>
    <t>1016-People and Culture--</t>
  </si>
  <si>
    <t>US_People &amp; Culture</t>
  </si>
  <si>
    <t>6 - ServiceNow</t>
  </si>
  <si>
    <t>MBST</t>
  </si>
  <si>
    <t>1022-Finance-Accounting-</t>
  </si>
  <si>
    <t>1025-Finance-Payroll-</t>
  </si>
  <si>
    <t>CA10</t>
  </si>
  <si>
    <t>CA_Finance</t>
  </si>
  <si>
    <t>467 - ADP</t>
  </si>
  <si>
    <t>JEBL, Same as Lessor, Used for saleries, vacation in US and Canada</t>
  </si>
  <si>
    <t>Would be an P&amp;C process</t>
  </si>
  <si>
    <t>1027-Finance-Tax Management-</t>
  </si>
  <si>
    <t>581 - Avalara AvaTax</t>
  </si>
  <si>
    <t>JEBL, Invest in getting setup for US setup</t>
  </si>
  <si>
    <t>1034-Procurement &amp; Logistics-Purchasing-</t>
  </si>
  <si>
    <t>Sourcing</t>
  </si>
  <si>
    <t>P10-Sourcing--</t>
  </si>
  <si>
    <t>JEMA</t>
  </si>
  <si>
    <t>299 - Microsoft Teams</t>
  </si>
  <si>
    <t>328 - Sharepoint</t>
  </si>
  <si>
    <t>JSY</t>
  </si>
  <si>
    <t>1035-Procurement &amp; Logistics-Sourcing-</t>
  </si>
  <si>
    <t>P10-Sourcing-SP10.9-Supplier Phase-Out</t>
  </si>
  <si>
    <t>JEMA, Det er og ændre det data, hvor vi har registreret noget i vedrørende leverandøren.</t>
  </si>
  <si>
    <t>DBR, FRFS find capa, for supply change support</t>
  </si>
  <si>
    <t>860 - TeX Live</t>
  </si>
  <si>
    <t>495 - VLC Media player</t>
  </si>
  <si>
    <t>1039-Product &amp; Software Development-Marketing Testing-</t>
  </si>
  <si>
    <t>MLNN</t>
  </si>
  <si>
    <t>1040-Product &amp; Software Development-Method Development-</t>
  </si>
  <si>
    <t>1041-Product &amp; Software Development-Product &amp; Software Delivery-</t>
  </si>
  <si>
    <t>1042-Product &amp; Software Development-Product Preparation-</t>
  </si>
  <si>
    <t>1043-Product &amp; Software Development-Quality Management-</t>
  </si>
  <si>
    <t>1044-Product &amp; Software Development-R&amp;D-</t>
  </si>
  <si>
    <t>1045-Product &amp; Software Development-Requirements Definition-</t>
  </si>
  <si>
    <t>1046-Manufacturing-Change Management-</t>
  </si>
  <si>
    <t>P11-Operations--</t>
  </si>
  <si>
    <t>392 - QDA</t>
  </si>
  <si>
    <t>Operational quality. SPC handilng at line</t>
  </si>
  <si>
    <t>1050-Manufacturing-Materials Management-</t>
  </si>
  <si>
    <t>US_Facility</t>
  </si>
  <si>
    <t>1047 - Smartlog Pro</t>
  </si>
  <si>
    <t>Mission Critical</t>
  </si>
  <si>
    <t>TOBN, This is the ESD measurement, if not working people are not allowed in production</t>
  </si>
  <si>
    <t>1051-Manufacturing-Product Design &amp; Planning-</t>
  </si>
  <si>
    <t>998 - KAMES  Components</t>
  </si>
  <si>
    <t>1052-Manufacturing-Manufacturing Order Management-</t>
  </si>
  <si>
    <t>5 - Oracle CPQ</t>
  </si>
  <si>
    <t>1053-Manufacturing-Manufacturing Steering-</t>
  </si>
  <si>
    <t>P11-Operations-SP11.36-Manufacturing Execution Printed Circuit Board Assembly (PCBA) DK</t>
  </si>
  <si>
    <t>Jes, JGN</t>
  </si>
  <si>
    <t>P11-Operations-SP11.3-Manufacturing Planning</t>
  </si>
  <si>
    <t>P11-Operations-SP11.4-Manufacturing execution Heat &amp; Cooling Temperature Sensors DK</t>
  </si>
  <si>
    <t>P11-Operations-SP11.5-Manufacturing execution Heat &amp; Cooling DK</t>
  </si>
  <si>
    <t>P11-Operations-SP11.6-Manufacturing execution Electricity DK</t>
  </si>
  <si>
    <t>P11-Operations-SP11.7-Manufacturing execution Water DK</t>
  </si>
  <si>
    <t>P11-Operations-SP11.8-Manufacturing execution Water US</t>
  </si>
  <si>
    <t>P11-Operations-SP11.9-Manufacturing Test &amp; Verification</t>
  </si>
  <si>
    <t>Jes, JGN, In-Line Inspections: Data findes i Power BI
Product Verification: Data findes i Power BI</t>
  </si>
  <si>
    <t>1074-Customer Relationship-Customer Management-Manage Customer</t>
  </si>
  <si>
    <t>Customer Services</t>
  </si>
  <si>
    <t>P13-Customer Service &amp; Operation--</t>
  </si>
  <si>
    <t>AMYN</t>
  </si>
  <si>
    <t>Product Service</t>
  </si>
  <si>
    <t>4 - Microsoft Dynamics 365 CE (Sales)</t>
  </si>
  <si>
    <t>THG, JKH</t>
  </si>
  <si>
    <t>12 - My Kamstrup</t>
  </si>
  <si>
    <t>P13-Customer Service &amp; Operation-SP13.3-Customer Product Service</t>
  </si>
  <si>
    <t>THG (SRO Web)</t>
  </si>
  <si>
    <t>THG, special notes</t>
  </si>
  <si>
    <t>1087-Strategic Management-Enterprise Effectiveness &amp; Project Management-Develop Projects</t>
  </si>
  <si>
    <t>DK_Digitalization_Kamstrup Solutions</t>
  </si>
  <si>
    <t>DK_Digitalization_Kamstrup Solutions_Corporate Solutions</t>
  </si>
  <si>
    <t>391 - ProjectFlow 365</t>
  </si>
  <si>
    <t>P33-Project Management-SP33.12-IT Project Portfolio Management</t>
  </si>
  <si>
    <t>KRTI</t>
  </si>
  <si>
    <t>Electricity - Product Management</t>
  </si>
  <si>
    <t>P07-Innovation &amp; Solution Development-SP07.54-Product Management</t>
  </si>
  <si>
    <t>HTA</t>
  </si>
  <si>
    <t>429 - Microsoft Excel</t>
  </si>
  <si>
    <t>P33-Project Management-SP33.8-Front-Loading Process – Supply Chain</t>
  </si>
  <si>
    <t>430 - Microsoft Power Point</t>
  </si>
  <si>
    <t>428 - Microsoft Word</t>
  </si>
  <si>
    <t>1088-Strategic Management-Enterprise Effectiveness &amp; Project Management-Manage Portfolio</t>
  </si>
  <si>
    <t>421 - Microsoft Project</t>
  </si>
  <si>
    <t>BCAR</t>
  </si>
  <si>
    <t>1089-Strategic Management-Enterprise Effectiveness &amp; Project Management-Manage Programs</t>
  </si>
  <si>
    <t>1091-Governance, Risk and Compliance-Enterprise Risk Management-Manage Compliance</t>
  </si>
  <si>
    <t>Bid Management</t>
  </si>
  <si>
    <t>P09-Sales &amp; Business Development-SP09.21-Solution Sales Distributors - North America</t>
  </si>
  <si>
    <t>JST, TFT</t>
  </si>
  <si>
    <t>432 - DocuSign CLM</t>
  </si>
  <si>
    <t>JST, TFT, Used for process drawings.</t>
  </si>
  <si>
    <t>1094-Governance, Risk and Compliance-Enterprise Risk Management-Manage Security</t>
  </si>
  <si>
    <t>P35-Security-SP35.6-Behavior within information security Operation Technology (OT)</t>
  </si>
  <si>
    <t>1095-People and Culture-HR Policies &amp; Processes-</t>
  </si>
  <si>
    <t>DK_People &amp; Culture</t>
  </si>
  <si>
    <t>576 - Defco</t>
  </si>
  <si>
    <t>P36-Talent attraction, Recruitment &amp; Exit-SP36.2-Employee Exit</t>
  </si>
  <si>
    <t>P&amp;C-ASIS</t>
  </si>
  <si>
    <t>PKHN</t>
  </si>
  <si>
    <t>573 - Lessor Portal</t>
  </si>
  <si>
    <t>P34-Salary &amp; Incentives--</t>
  </si>
  <si>
    <t>477 - Oracle People Hub</t>
  </si>
  <si>
    <t>P36-Talent attraction, Recruitment &amp; Exit-SP36.1-Recruitment</t>
  </si>
  <si>
    <t>P32-People Development--</t>
  </si>
  <si>
    <t>MBST, Payroll, Tax, Employee portal. FRFS? Trough work with anne we have not seen invoices since 2023</t>
  </si>
  <si>
    <t>1096-People and Culture-Retentation-</t>
  </si>
  <si>
    <t>All</t>
  </si>
  <si>
    <t>FRFS</t>
  </si>
  <si>
    <t>Electricity - Customer Services</t>
  </si>
  <si>
    <t>Heat/Cooling - Customer Services</t>
  </si>
  <si>
    <t>1048 - Singlewire InformaCast</t>
  </si>
  <si>
    <t>TOBN, Singlewire InformaCast This is a service that we use to let us know when there is a weather event coming toward the factory in the US. We use this information to gather people in safe spaces, or close the factory, etc.</t>
  </si>
  <si>
    <t>Water - Customer Services</t>
  </si>
  <si>
    <t>1097-People and Culture-Compensation &amp; Benefits-</t>
  </si>
  <si>
    <t>MBST, ADP: This is our payroll system, and it is also our HRIS for the US and Canada. We have two versions of ADP – one for Canada and one for the United States. The one in Canada is called TeamPay. The one in US is called Workforce Now. In the US, we use ADP to administer our health and welfare benefits, they manage our 401K (pension plan), they are our employee data repository, they support with payroll taxes, time-off accruals and time-off balances, wage garnishments, payroll, and payroll reporting, etc. They are our resource for all things HR and Payroll as far as tools are concerned. The TeamPay version of ADP is used for payroll and reporting for our Canadian employees.</t>
  </si>
  <si>
    <t>DK_Digitalization_Customer Operations</t>
  </si>
  <si>
    <t>DK_Digitalization_Customer Operations_Enterprise Services</t>
  </si>
  <si>
    <t>P34-Salary &amp; Incentives-SP34.7-Registration of working hours</t>
  </si>
  <si>
    <t>SAST</t>
  </si>
  <si>
    <t>35 - Lessor PM</t>
  </si>
  <si>
    <t>572 - Lessor SP</t>
  </si>
  <si>
    <t>Concentrators</t>
  </si>
  <si>
    <t>JESP, RKL</t>
  </si>
  <si>
    <t>H/C Meters</t>
  </si>
  <si>
    <t>JESP</t>
  </si>
  <si>
    <t>1040 - Cigna Portal</t>
  </si>
  <si>
    <t>1031 - Flores</t>
  </si>
  <si>
    <t>1034 - Nationwide</t>
  </si>
  <si>
    <t>1041 - Salary.com</t>
  </si>
  <si>
    <t>MBST, Salary.com This is our total compensation benchmarking tool for the US only</t>
  </si>
  <si>
    <t>1033 - TransAmerica</t>
  </si>
  <si>
    <t>1039 - Unum Portal</t>
  </si>
  <si>
    <t>1098-People and Culture-Learning &amp; Development-</t>
  </si>
  <si>
    <t>Commercial &amp; Legal Services</t>
  </si>
  <si>
    <t>486 - Microsoft Forms</t>
  </si>
  <si>
    <t>LEAC</t>
  </si>
  <si>
    <t>DK_Digitalization_Customer Operations_Hosting OMNIA</t>
  </si>
  <si>
    <t>124 - Pluralsight Skills</t>
  </si>
  <si>
    <t>Eliminate</t>
  </si>
  <si>
    <t>MIA</t>
  </si>
  <si>
    <t>1008 - Udemy</t>
  </si>
  <si>
    <t>DK_Digitalization_Digitalization</t>
  </si>
  <si>
    <t>1056 - OffSec Learnon</t>
  </si>
  <si>
    <t>1097 - Nemtilmeld</t>
  </si>
  <si>
    <t>Info from mail, Gitte</t>
  </si>
  <si>
    <t>1061 - Articulate Rise</t>
  </si>
  <si>
    <t>Learning content authoring tool</t>
  </si>
  <si>
    <t>492 - Ennova</t>
  </si>
  <si>
    <t>P06-Leadership &amp; Daily Management-SP06.2-Employee Engagement Survey</t>
  </si>
  <si>
    <t>375 - LMS365 (Kamstrup-Learning)</t>
  </si>
  <si>
    <t>349 - PowerApps</t>
  </si>
  <si>
    <t>PKHN, tilføjet af FRFS</t>
  </si>
  <si>
    <t>1060 - Vyond</t>
  </si>
  <si>
    <t>animation tool for learning content</t>
  </si>
  <si>
    <t>Info from mail, Sandra</t>
  </si>
  <si>
    <t>Sales &amp; Marketing</t>
  </si>
  <si>
    <t>Info from mail, Anne Staal</t>
  </si>
  <si>
    <t>JLY, we could get more benefit of the licence</t>
  </si>
  <si>
    <t>P29-IT Services &amp; Support-SP29.6-Learning Management System (LMS)</t>
  </si>
  <si>
    <t>THG</t>
  </si>
  <si>
    <t>JSY, JLY, we could get more benefit of the licence</t>
  </si>
  <si>
    <t>Medarbejderundersøgelser</t>
  </si>
  <si>
    <t>1099-People and Culture-Recruiting-</t>
  </si>
  <si>
    <t>369 - HR-ON</t>
  </si>
  <si>
    <t>620 - Adobe Premier Pro</t>
  </si>
  <si>
    <t>P36-Talent attraction, Recruitment &amp; Exit-SP36.3-Talent Attraction</t>
  </si>
  <si>
    <t>458 - Canva Free</t>
  </si>
  <si>
    <t>574 - Hogrefe</t>
  </si>
  <si>
    <t>455 - Linkedin</t>
  </si>
  <si>
    <t>1101-Digital Platform and Operations-AI, Data &amp; Analytics-Gather Data</t>
  </si>
  <si>
    <t>DK_Digitalization_Digital Business Development &amp; Transformation_Business Intelligence</t>
  </si>
  <si>
    <t>503 - Azure ETL (Extract-Transform-Load)</t>
  </si>
  <si>
    <t>JEMW</t>
  </si>
  <si>
    <t>502 - Azure Storage</t>
  </si>
  <si>
    <t>542 - Microsoft SQL server Enterprise</t>
  </si>
  <si>
    <t>Initiative SQL</t>
  </si>
  <si>
    <t>472 - Azure Integration Services</t>
  </si>
  <si>
    <t>P29-IT Services &amp; Support-SP29.1-IT Enhancement &amp; Optimization</t>
  </si>
  <si>
    <t>FFM</t>
  </si>
  <si>
    <t>91 - Microsoft SQL server Standard</t>
  </si>
  <si>
    <t>8 - Neuron</t>
  </si>
  <si>
    <t>US_Digitalization</t>
  </si>
  <si>
    <t>WAPT</t>
  </si>
  <si>
    <t>1105-Digital Platform and Operations-Enterprise Platforms-Application Management</t>
  </si>
  <si>
    <t>491 - Azure DevOps</t>
  </si>
  <si>
    <t>DK_Digitalization_Kamstrup Solutions_Commercial Solutions</t>
  </si>
  <si>
    <t>426 - Azure Monitoring</t>
  </si>
  <si>
    <t>P29-IT Services &amp; Support-SP29.2-IT Operations &amp; Maintenance</t>
  </si>
  <si>
    <t>282 - FTP services</t>
  </si>
  <si>
    <t>580 - PL SQL Developer</t>
  </si>
  <si>
    <t>P29-IT Services &amp; Support--</t>
  </si>
  <si>
    <t>WAPT, Teams ADM, Important to have someone on site to manage</t>
  </si>
  <si>
    <t>1106-Digital Management-IT Strategy &amp; Transformation-Enterprise Architecture</t>
  </si>
  <si>
    <t>DK_Digitalization_EA, Infrastructure and Platforms_EA</t>
  </si>
  <si>
    <t>EA Tool</t>
  </si>
  <si>
    <t>Project:EA</t>
  </si>
  <si>
    <t>1107-Digital Management-IT Strategy &amp; Transformation-IT Project Management</t>
  </si>
  <si>
    <t>P33-Project Management-SP33.4-IT Projects</t>
  </si>
  <si>
    <t>P33-Project Management--</t>
  </si>
  <si>
    <t>15 - JIRA</t>
  </si>
  <si>
    <t>1108-Digital Platform and Operations-Operations-IT Service Management</t>
  </si>
  <si>
    <t>FFM, release and pipelines</t>
  </si>
  <si>
    <t>136 - Microsoft SQL Management Studio</t>
  </si>
  <si>
    <t>18 - Microsoft Visual Studio Pro MSDN</t>
  </si>
  <si>
    <t>FFM, considered for development</t>
  </si>
  <si>
    <t>584 - Postman</t>
  </si>
  <si>
    <t>37 - OpenLM</t>
  </si>
  <si>
    <t>JKI, Licenses for contruction adn development</t>
  </si>
  <si>
    <t>BOR, FRFS Application name could be differnt, find more info on this.</t>
  </si>
  <si>
    <t>Sales</t>
  </si>
  <si>
    <t>Diana and Philip</t>
  </si>
  <si>
    <t>CHLE, DAHN</t>
  </si>
  <si>
    <t>1109-Digital Management-IT Strategy &amp; Transformation-IT Strategy</t>
  </si>
  <si>
    <t>999 - No application</t>
  </si>
  <si>
    <t>P01-Strategy-SP01.3-Functional Area &amp; Corporate Function - strategy update</t>
  </si>
  <si>
    <t>1111-Strategic Management-Knowledge &amp; Research Management-Manage Knowledge</t>
  </si>
  <si>
    <t>P24-Document Control &amp; Registrations--</t>
  </si>
  <si>
    <t>1113-Strategic Management-Knowledge &amp; Research Management-Manage Tech Scanning</t>
  </si>
  <si>
    <t>1114-Legal-Corporate Governance Policies-</t>
  </si>
  <si>
    <t>LEAC, internal time investment. KamWay: Document Control &amp; Registrations P24</t>
  </si>
  <si>
    <t>435 - myInsight Entity Management System</t>
  </si>
  <si>
    <t>P21-Compliance-SP21.3-Company law compliance</t>
  </si>
  <si>
    <t>LEAC: Corporate filing/opbevaring af selskabsdokumenter</t>
  </si>
  <si>
    <t>1115-Legal-Ensure Compliance-</t>
  </si>
  <si>
    <t>KKB</t>
  </si>
  <si>
    <t>P21-Compliance-SP21.1-Contract Lifecycle Management</t>
  </si>
  <si>
    <t>433 - EQS</t>
  </si>
  <si>
    <t>434 - Ipendo</t>
  </si>
  <si>
    <t>P16-Asset Management--</t>
  </si>
  <si>
    <t>LEAC: P16 Asset management</t>
  </si>
  <si>
    <t>436 - Responsive - RFPIO</t>
  </si>
  <si>
    <t>P09-Sales &amp; Business Development-SP09.2-Solution Sales Non-Standard</t>
  </si>
  <si>
    <t>LEAC: KamWay: Soloution Sales Non-Standard SP09.2</t>
  </si>
  <si>
    <t>365 - Risma</t>
  </si>
  <si>
    <t>LEAC, internal time investment</t>
  </si>
  <si>
    <t>P21-Compliance-SP21.12-Privacy compliance Program</t>
  </si>
  <si>
    <t>P21-Compliance--</t>
  </si>
  <si>
    <t>DAHN</t>
  </si>
  <si>
    <t>464 - AdminControl</t>
  </si>
  <si>
    <t>Ikke sikker på, det er en licens, Kamstrup betaler (OK A.m.b.a.?)</t>
  </si>
  <si>
    <t>THB</t>
  </si>
  <si>
    <t>Heat/Cooling - Product Management</t>
  </si>
  <si>
    <t>JST, TFT, it is the same as responsive</t>
  </si>
  <si>
    <t>Quality &amp; Sustainability</t>
  </si>
  <si>
    <t>Metrology, Accreditation &amp; Calibration</t>
  </si>
  <si>
    <t>MARR</t>
  </si>
  <si>
    <t>Marketing</t>
  </si>
  <si>
    <t>JABE</t>
  </si>
  <si>
    <t>Reliance-ToBe</t>
  </si>
  <si>
    <t>7 - Reliance</t>
  </si>
  <si>
    <t>Reliance-AsIs</t>
  </si>
  <si>
    <t>1116-Legal-Preventive Law Program Dev.-</t>
  </si>
  <si>
    <t>LEAC: IP, KAmWay: Asset management P16</t>
  </si>
  <si>
    <t>P00-All--</t>
  </si>
  <si>
    <t>1121-Finance-Accounting-Enterprise Consolidation</t>
  </si>
  <si>
    <t>Evt. nyt SAP konsoliderings system, afstem med Peter</t>
  </si>
  <si>
    <t>JEBL, Set as DK</t>
  </si>
  <si>
    <t>1122-Finance-Accounting-External Reporting</t>
  </si>
  <si>
    <t>505 - SAP Analytics Cloud</t>
  </si>
  <si>
    <t>CPM-ToBe</t>
  </si>
  <si>
    <t>171 - VIS</t>
  </si>
  <si>
    <t>CPM-AsIs</t>
  </si>
  <si>
    <t>Project:CPM-Now</t>
  </si>
  <si>
    <t>1123-Finance-Accounting-Inventory Valuation</t>
  </si>
  <si>
    <t>1124-Finance-Accounting-Investor Relations</t>
  </si>
  <si>
    <t>N/A</t>
  </si>
  <si>
    <t>1125-Finance-Accounting-Manage General Ledger</t>
  </si>
  <si>
    <t>1126-Finance-Accounting-Performance Reporting</t>
  </si>
  <si>
    <t>1127-Finance-Asset Management-Asset Performance Mgmt</t>
  </si>
  <si>
    <t>DK_Facility</t>
  </si>
  <si>
    <t>608 - Acra Introcucion</t>
  </si>
  <si>
    <t>P16-Asset Management-SP16.9-Facility and related installations</t>
  </si>
  <si>
    <t>ASO</t>
  </si>
  <si>
    <t>609 - Bluebeam</t>
  </si>
  <si>
    <t>612 - ECO Struxure</t>
  </si>
  <si>
    <t>611 - EUROTest Metrell (New structure Aurostat)</t>
  </si>
  <si>
    <t>587 - MinEnergi2</t>
  </si>
  <si>
    <t>41 - READy</t>
  </si>
  <si>
    <t>610 - SEEV8R3</t>
  </si>
  <si>
    <t>329 - SiPass</t>
  </si>
  <si>
    <t>607 - VMS</t>
  </si>
  <si>
    <t>P16-Asset Management-SP16.8-Supplier Tools Management</t>
  </si>
  <si>
    <t>JEMA, Invest
kunne være rart med noget der blev integraret med IFS</t>
  </si>
  <si>
    <t>P16-Asset Management-SP16.44-Operations Technology (OT) assets</t>
  </si>
  <si>
    <t>P16-Asset Management-SP16.3-Manufacturing Asset Management</t>
  </si>
  <si>
    <t>Manufacturing Asset Management</t>
  </si>
  <si>
    <t>TOBN, Critiacal due to temprature and humidity measurement, need to run when manufacturing runs.</t>
  </si>
  <si>
    <t>TOBN</t>
  </si>
  <si>
    <t>1128-Finance-Asset Management-Decommissioning</t>
  </si>
  <si>
    <t>SD&amp;CP process</t>
  </si>
  <si>
    <t>1129-Finance-Asset Management-Investment Planning</t>
  </si>
  <si>
    <t>1131-Finance-Financial Planning &amp; Analysis-Business Planning</t>
  </si>
  <si>
    <t>P18-Budget--</t>
  </si>
  <si>
    <t>THVJ</t>
  </si>
  <si>
    <t>CPM-ToBe-2026</t>
  </si>
  <si>
    <t>JEMW, To replace PIT</t>
  </si>
  <si>
    <t>507 - VIS-PIT (Profit improvement tool)</t>
  </si>
  <si>
    <t>JEMW, New system not found</t>
  </si>
  <si>
    <t>AFR</t>
  </si>
  <si>
    <t>1132-Finance-Financial Planning &amp; Analysis-Cost Accounting_Plan</t>
  </si>
  <si>
    <t>1133-Finance-Financial Planning &amp; Analysis-Forecasting</t>
  </si>
  <si>
    <t>JHD</t>
  </si>
  <si>
    <t>1137-Finance-Settlements &amp; Payments-Account Payables</t>
  </si>
  <si>
    <t>AT10</t>
  </si>
  <si>
    <t>AT_Finance</t>
  </si>
  <si>
    <t>P14-Accounting-SP14.1-Procure to Pay</t>
  </si>
  <si>
    <t>443 - VIES</t>
  </si>
  <si>
    <t>CH10</t>
  </si>
  <si>
    <t>CH_Finance</t>
  </si>
  <si>
    <t>CN10</t>
  </si>
  <si>
    <t>CN_Finance</t>
  </si>
  <si>
    <t>DE10</t>
  </si>
  <si>
    <t>DE_Finance</t>
  </si>
  <si>
    <t>441 - Danske Direct</t>
  </si>
  <si>
    <t>23 - Readsoft</t>
  </si>
  <si>
    <t>P14-Accounting-SP14.5-Import Supplier Invoices to IFS</t>
  </si>
  <si>
    <t>Ligger i AR og AP</t>
  </si>
  <si>
    <t>FR10</t>
  </si>
  <si>
    <t>FR_Finance</t>
  </si>
  <si>
    <t>MY10</t>
  </si>
  <si>
    <t>MY_Finance</t>
  </si>
  <si>
    <t>NL10</t>
  </si>
  <si>
    <t>NL_Finance</t>
  </si>
  <si>
    <t>1138-Finance-Settlements &amp; Payments-Billing</t>
  </si>
  <si>
    <t>100% Automatic, monitored by IT</t>
  </si>
  <si>
    <t>1140-Finance-Settlements &amp; Payments-Travel &amp; Expense Management</t>
  </si>
  <si>
    <t>36 - Concur</t>
  </si>
  <si>
    <t>466 - Travelpool</t>
  </si>
  <si>
    <t>P37-Travel--</t>
  </si>
  <si>
    <t>Owner og Concur ()? Get TIME.FRFS Used i multipel countries, but other systems used as well</t>
  </si>
  <si>
    <t>P34-Salary &amp; Incentives-SP34.3-Reimbursement - DK</t>
  </si>
  <si>
    <t>THB, OTB-F</t>
  </si>
  <si>
    <t>Info by DAHN - The travel suggestions are far to expensive.</t>
  </si>
  <si>
    <t>Solution Management</t>
  </si>
  <si>
    <t>BLMI</t>
  </si>
  <si>
    <t>JSY,Not suitable for US use, Migrate to Concur</t>
  </si>
  <si>
    <t>1143-Finance-Tax Management-Tax Determination</t>
  </si>
  <si>
    <t>Samles evt på level 2</t>
  </si>
  <si>
    <t>1144-Finance-Tax Management-Tax Planning Strategies</t>
  </si>
  <si>
    <t>1145-Finance-Tax Management-Tax Returns Mgmt.</t>
  </si>
  <si>
    <t>Selvangivelse, Udarbejdes af ekstern firma. Data fra IFS, evt også excel</t>
  </si>
  <si>
    <t>1146-Finance-Tax Management-Tax Settlements</t>
  </si>
  <si>
    <t>1147-Finance-Treasury-Cash Management</t>
  </si>
  <si>
    <t>1148-Finance-Treasury-Financial Risk Management</t>
  </si>
  <si>
    <t>1149-Finance-Treasury-Foreign Exchange Management</t>
  </si>
  <si>
    <t>1176-Procurement &amp; Logistics-Logistics Management-Manage Demand Forecast</t>
  </si>
  <si>
    <t>P11-Operations-SP11.31-Sales and Operations Planning</t>
  </si>
  <si>
    <t>P11-Operations-SP11.32-Strategic Demand and Capacity Planning</t>
  </si>
  <si>
    <t>118 - Python</t>
  </si>
  <si>
    <t>1177-Procurement &amp; Logistics-Logistics Management-Manage Logistic Order</t>
  </si>
  <si>
    <t>P11-Operations-SP11.35-Warehouse Management</t>
  </si>
  <si>
    <t>1178-Procurement &amp; Logistics-Logistics Management-Manage Returns</t>
  </si>
  <si>
    <t>P11-Operations-SP11.1-Purchasing</t>
  </si>
  <si>
    <t>P11-Operations-SP11.2-Incoming Inspection</t>
  </si>
  <si>
    <t>New system not decided</t>
  </si>
  <si>
    <t>P11-Operations-SP11.55-Inspection plan for incoming inspection</t>
  </si>
  <si>
    <t>1179-Procurement &amp; Logistics-Logistics Management-Manage Transportation</t>
  </si>
  <si>
    <t>465 - World Wide Express</t>
  </si>
  <si>
    <t>P11-Operations-SP11.38-Shipping</t>
  </si>
  <si>
    <t>JABE, DAHN, Integration to this external system should be made. Talk to JFUR</t>
  </si>
  <si>
    <t>19 - TMS</t>
  </si>
  <si>
    <t>1180-Procurement &amp; Logistics-Purchasing-Approve &amp; Transmit Order</t>
  </si>
  <si>
    <t>1181-Procurement &amp; Logistics-Purchasing-Decide On Sourcing</t>
  </si>
  <si>
    <t>P10-Sourcing-SP10.1-Supplier Introduction</t>
  </si>
  <si>
    <t>570 - Dow Jones Riskcenter - Financial Crime Search</t>
  </si>
  <si>
    <t>442 - Dunn and Bradstreet (Finance Analytics)</t>
  </si>
  <si>
    <t>279 - File services</t>
  </si>
  <si>
    <t>1183-Procurement &amp; Logistics-Purchasing-Define Sourcing Strategy</t>
  </si>
  <si>
    <t>381 - Forecast - Industrial</t>
  </si>
  <si>
    <t>P10-Sourcing-SP10.5-Category Management</t>
  </si>
  <si>
    <t>P11-Operations-SP11.86-Outsourcing to Sub Supplier</t>
  </si>
  <si>
    <t>P33-Project Management-SP33.9-Product transfer</t>
  </si>
  <si>
    <t>1184-Procurement &amp; Logistics-Purchasing-Manage Category</t>
  </si>
  <si>
    <t>P10-Sourcing-SP10.6-Sourcing Cost Management</t>
  </si>
  <si>
    <t>1185-Procurement &amp; Logistics-Purchasing-Manage Purchase Catalogue</t>
  </si>
  <si>
    <t>3 - Aras Innovator PLM</t>
  </si>
  <si>
    <t>P10-Sourcing-SP10.10-Sourced Part Phase-Out</t>
  </si>
  <si>
    <t>P10-Sourcing-SP10.3-Sourced Part Introduction</t>
  </si>
  <si>
    <t>P10-Sourcing-SP10.4-Sourced Part Management</t>
  </si>
  <si>
    <t>1186-Procurement &amp; Logistics-Purchasing-Manage Purchase Order</t>
  </si>
  <si>
    <t>P11-Operations-SP11.16-Inter company Order</t>
  </si>
  <si>
    <t>1187-Procurement &amp; Logistics-Purchasing-Manage Purchase Procedure</t>
  </si>
  <si>
    <t>P11-Operations-SP11.87-Escalation model for Purchased Part</t>
  </si>
  <si>
    <t>431 - Microsoft Outlook</t>
  </si>
  <si>
    <t>1188-Procurement &amp; Logistics-Purchasing-Manage Purchase Requirements</t>
  </si>
  <si>
    <t>1189-Procurement &amp; Logistics-Purchasing-Manage Purchase Requisition</t>
  </si>
  <si>
    <t>1191-Procurement &amp; Logistics-Purchasing-Tendering</t>
  </si>
  <si>
    <t>P10-Sourcing-SP10.2-Supplier Tendering</t>
  </si>
  <si>
    <t>1193-Procurement &amp; Logistics-Supplier Contact Management-Manage Supplier Contract</t>
  </si>
  <si>
    <t>P10-Sourcing-SP10.7-Supplier Management</t>
  </si>
  <si>
    <t>1197-Procurement &amp; Logistics-Warehouse Management-Goods Receipt &amp; Service Entry</t>
  </si>
  <si>
    <t>P11-Operations-SP11.33-Goods receive</t>
  </si>
  <si>
    <t>419 - QR code generator</t>
  </si>
  <si>
    <t>1198-Procurement &amp; Logistics-Warehouse Management-Manage Claims</t>
  </si>
  <si>
    <t>P31-Non-Conformance Management-SP31.4-Supplier Claims (direct sourcing)</t>
  </si>
  <si>
    <t>JEMA, Dette er ikke vorers processer. Vi får kun data der fra.</t>
  </si>
  <si>
    <t>Case handling for supplier claims</t>
  </si>
  <si>
    <t>P31-Non-Conformance Management-SP31.9-Production Dispensation</t>
  </si>
  <si>
    <t>1203-Procurement &amp; Logistics-Warehouse Management-Shipping</t>
  </si>
  <si>
    <t>1204-Product &amp; Software Development-Engineering-Conceptualization</t>
  </si>
  <si>
    <t>P07-Innovation &amp; Solution Development-SP07.1-Innovation pipeline</t>
  </si>
  <si>
    <t>717 - GNU octave</t>
  </si>
  <si>
    <t>116 - Orcad / Cadence</t>
  </si>
  <si>
    <t>131 - Freemind</t>
  </si>
  <si>
    <t>735 - Signal Hound Spike</t>
  </si>
  <si>
    <t>482 - Google Earth Pro</t>
  </si>
  <si>
    <t>FHA</t>
  </si>
  <si>
    <t>661 - QGIS</t>
  </si>
  <si>
    <t>IOT Solutions</t>
  </si>
  <si>
    <t>IoT</t>
  </si>
  <si>
    <t>Info from ALK, JIRA - used for developers and supporters. Task håndtering, connected to Zendesk</t>
  </si>
  <si>
    <t>Compliance</t>
  </si>
  <si>
    <t>Userfriendliness</t>
  </si>
  <si>
    <t>1205-Product &amp; Software Development-Engineering-Construction &amp; Development</t>
  </si>
  <si>
    <t>199 - GITLAB</t>
  </si>
  <si>
    <t>59 - Advanced Serial Port Monitor</t>
  </si>
  <si>
    <t>958 - Antora</t>
  </si>
  <si>
    <t>724 - Balena ETCHER</t>
  </si>
  <si>
    <t>172 - Beyond Compare Pro</t>
  </si>
  <si>
    <t>43 - Ceedling</t>
  </si>
  <si>
    <t>129 - Chocolatey</t>
  </si>
  <si>
    <t>694 - clion</t>
  </si>
  <si>
    <t>751 - Cmake</t>
  </si>
  <si>
    <t>941 - Codemeter (DNV-tools)</t>
  </si>
  <si>
    <t>942 - DNV DLMS Test Client</t>
  </si>
  <si>
    <t>943 - DNV TFT test suite</t>
  </si>
  <si>
    <t>582 - Docker</t>
  </si>
  <si>
    <t>45 - DockLight</t>
  </si>
  <si>
    <t>46 - Doxygen</t>
  </si>
  <si>
    <t>623 - Draw.IO</t>
  </si>
  <si>
    <t>752 - Everything</t>
  </si>
  <si>
    <t>689 - Fedora (Multibel components + 140)</t>
  </si>
  <si>
    <t>P07-Innovation &amp; Solution Development-SP07.16-Firmware Development</t>
  </si>
  <si>
    <t>960 - Fluke energy analyze</t>
  </si>
  <si>
    <t>177 - Git</t>
  </si>
  <si>
    <t>708 - Git Bash</t>
  </si>
  <si>
    <t>58 - GitKraken</t>
  </si>
  <si>
    <t>963 - Gradle</t>
  </si>
  <si>
    <t>730 - Graphviz</t>
  </si>
  <si>
    <t>964 - Gurux</t>
  </si>
  <si>
    <t>478 - IAR Embedded Workbench for ARM Cortex-M</t>
  </si>
  <si>
    <t>703 - Java</t>
  </si>
  <si>
    <t>699 - jetbrains toolbox</t>
  </si>
  <si>
    <t>181 - J-Link</t>
  </si>
  <si>
    <t>727 - Kamstrup Meter Tool</t>
  </si>
  <si>
    <t>967 - Kamstrup metertool for e-meter</t>
  </si>
  <si>
    <t>968 - Kroki</t>
  </si>
  <si>
    <t>716 - LLVM CLANG</t>
  </si>
  <si>
    <t>656 - Microsoft Visual Studio Code</t>
  </si>
  <si>
    <t>709 - MinGW</t>
  </si>
  <si>
    <t>192 - Picoscope</t>
  </si>
  <si>
    <t>194 - Putty</t>
  </si>
  <si>
    <t>518 - PyCharm</t>
  </si>
  <si>
    <t>733 - Raspberry Pi Imager</t>
  </si>
  <si>
    <t>147 - Remote Desktop Conn. Manager</t>
  </si>
  <si>
    <t>823 - Ruby</t>
  </si>
  <si>
    <t>196 - SEGGER Jlink</t>
  </si>
  <si>
    <t>972 - Segger Ozone</t>
  </si>
  <si>
    <t>69 - Seqzap fra CIM Software Testing</t>
  </si>
  <si>
    <t>743 - Simplicity</t>
  </si>
  <si>
    <t>974 - STS Key generator</t>
  </si>
  <si>
    <t>168 - Sublime Text 3 (https://www.sublimetext.com/3)</t>
  </si>
  <si>
    <t>797 - TortoiseGit</t>
  </si>
  <si>
    <t>977 - Trueport</t>
  </si>
  <si>
    <t>759 - USB_ETH driver for DLink adapter</t>
  </si>
  <si>
    <t>111 - WinMerge</t>
  </si>
  <si>
    <t>153 - Wireshark (www.wireshark.org)</t>
  </si>
  <si>
    <t>938 - WSL2</t>
  </si>
  <si>
    <t>811 - Atyune</t>
  </si>
  <si>
    <t>257 - Bomgar/BeyondTrust</t>
  </si>
  <si>
    <t>198 - CST Studio Suite</t>
  </si>
  <si>
    <t>808 - eDrawing</t>
  </si>
  <si>
    <t>961 - Freeplane</t>
  </si>
  <si>
    <t>962 - GC-prevue</t>
  </si>
  <si>
    <t>158 - Inkscape (https://inkscape.org/en/)</t>
  </si>
  <si>
    <t>183 - Matlab</t>
  </si>
  <si>
    <t>511 - Metertool</t>
  </si>
  <si>
    <t>117 - Pads</t>
  </si>
  <si>
    <t>969 - Padstack editor</t>
  </si>
  <si>
    <t>970 - PC library expert</t>
  </si>
  <si>
    <t>815 - PCB Trace Data</t>
  </si>
  <si>
    <t>971 - Quacs Studio</t>
  </si>
  <si>
    <t>810 - Qucs</t>
  </si>
  <si>
    <t>973 - Solidmaker</t>
  </si>
  <si>
    <t>62 - Eclipse</t>
  </si>
  <si>
    <t>JKI, Move to Clion, not all functionality there</t>
  </si>
  <si>
    <t>976 - Tableau</t>
  </si>
  <si>
    <t>JKI, ok tool but a Kamstrup tool for this is appreciated</t>
  </si>
  <si>
    <t>692 - WinSCP</t>
  </si>
  <si>
    <t>Tools &amp; Apps</t>
  </si>
  <si>
    <t>85 - Eltima Serial Port Monitor (www.eltima.com)</t>
  </si>
  <si>
    <t>966 - Inno Setup</t>
  </si>
  <si>
    <t>134 - LINQ Pad (https://www.linqpad.net/)</t>
  </si>
  <si>
    <t>122 - List&amp;Label</t>
  </si>
  <si>
    <t>166 - ReSharper</t>
  </si>
  <si>
    <t>979 - WiX Toolset</t>
  </si>
  <si>
    <t>712 - Cisco VPN</t>
  </si>
  <si>
    <t>726 - Kamstrup Service Tool Pack</t>
  </si>
  <si>
    <t>155 - DotCover</t>
  </si>
  <si>
    <t>156 - Fiddler (http://www.telerik.com/fiddler)</t>
  </si>
  <si>
    <t>657 - InstallShield Development</t>
  </si>
  <si>
    <t>MLNN, Not sure if it is PRO or enterprise</t>
  </si>
  <si>
    <t>700 - chrony</t>
  </si>
  <si>
    <t>701 - curl</t>
  </si>
  <si>
    <t>696 - Cyberchef</t>
  </si>
  <si>
    <t>690 - Flatpak (Multibel components + 3)</t>
  </si>
  <si>
    <t>JESP, RKL Expand licens for functionality, due to performance</t>
  </si>
  <si>
    <t>697 - ImHex</t>
  </si>
  <si>
    <t>695 - k9s</t>
  </si>
  <si>
    <t>JESP, RKL, FRFS find ud af hvilken version</t>
  </si>
  <si>
    <t>693 - rustrover</t>
  </si>
  <si>
    <t>933 - PostgressSQL</t>
  </si>
  <si>
    <t>MHR</t>
  </si>
  <si>
    <t>753 - ARM GNU Toolchain</t>
  </si>
  <si>
    <t>745 - Bare Tail</t>
  </si>
  <si>
    <t>776 - BareGrep</t>
  </si>
  <si>
    <t>766 - Bluetooth audio reciever</t>
  </si>
  <si>
    <t>175 - CppCheck</t>
  </si>
  <si>
    <t>176 - Cygwin</t>
  </si>
  <si>
    <t>729 - DB Browser for SQLite</t>
  </si>
  <si>
    <t>779 - DenpendcyWalker</t>
  </si>
  <si>
    <t>780 - Easy File Locker</t>
  </si>
  <si>
    <t>771 - extraPutty</t>
  </si>
  <si>
    <t>754 - glab</t>
  </si>
  <si>
    <t>749 - GnuWin32 (GNU Make)</t>
  </si>
  <si>
    <t>750 - Google Test &amp; Google Mock</t>
  </si>
  <si>
    <t>719 - GrepWIN</t>
  </si>
  <si>
    <t>479 - IAR Embedded Workbench for MSP430</t>
  </si>
  <si>
    <t>790 - K382B_TOOL</t>
  </si>
  <si>
    <t>728 - Kamstrup READy Manager</t>
  </si>
  <si>
    <t>789 - Kamstrup Tech-tools (OMS LPWAN Frame Helper)</t>
  </si>
  <si>
    <t xml:space="preserve">756 - Kamstrup's Device Control Tool </t>
  </si>
  <si>
    <t>757 - Keysight 14585A</t>
  </si>
  <si>
    <t>113 - Keysight ADS</t>
  </si>
  <si>
    <t>725 - Logic</t>
  </si>
  <si>
    <t>512 - Logview</t>
  </si>
  <si>
    <t>516 - MB Sheet</t>
  </si>
  <si>
    <t>184 - MC301_Test</t>
  </si>
  <si>
    <t>515 - Metertool X</t>
  </si>
  <si>
    <t>758 - OpenSSH</t>
  </si>
  <si>
    <t>190 - Parasoft</t>
  </si>
  <si>
    <t>711 - Plotly</t>
  </si>
  <si>
    <t>784 - procexp</t>
  </si>
  <si>
    <t>785 - ProcMon</t>
  </si>
  <si>
    <t>786 - ProtoC compiler</t>
  </si>
  <si>
    <t>748 - Rake</t>
  </si>
  <si>
    <t>517 - RTPatch</t>
  </si>
  <si>
    <t>JESP, pending not used yet</t>
  </si>
  <si>
    <t>737 - S2-LP DK</t>
  </si>
  <si>
    <t>722 - SDR Sharp</t>
  </si>
  <si>
    <t>761 - Silex Virtual Link</t>
  </si>
  <si>
    <t>742 - Smart RF Studio</t>
  </si>
  <si>
    <t>787 - spacesniffer</t>
  </si>
  <si>
    <t>774 - Spike</t>
  </si>
  <si>
    <t>720 - Spyder</t>
  </si>
  <si>
    <t>773 - STM32CubeMX</t>
  </si>
  <si>
    <t>151 - TeraTerm</t>
  </si>
  <si>
    <t>760 - USB driver for READy Converter</t>
  </si>
  <si>
    <t>775 - XCA</t>
  </si>
  <si>
    <t>798 - BACeye</t>
  </si>
  <si>
    <t>806 - Calypsoviewer</t>
  </si>
  <si>
    <t>802 - ChilkatZipSE</t>
  </si>
  <si>
    <t>807 - FreeFileSync</t>
  </si>
  <si>
    <t>157 - GIMP (https://www.gimp.org/)</t>
  </si>
  <si>
    <t>793 - HxD Hex Editor</t>
  </si>
  <si>
    <t>805 - Kamstrup KamWaterMeter</t>
  </si>
  <si>
    <t>803 - Kamstrup LogView HCW</t>
  </si>
  <si>
    <t>801 - LTspice</t>
  </si>
  <si>
    <t>804 - MC visual C++ redistributable</t>
  </si>
  <si>
    <t>519 - Moldex3D</t>
  </si>
  <si>
    <t>796 - Qoitech Otii 3</t>
  </si>
  <si>
    <t>795 - Rufus</t>
  </si>
  <si>
    <t>800 - Siemens Totally Integrated Automation Portal V15</t>
  </si>
  <si>
    <t>120 - SolidWorks</t>
  </si>
  <si>
    <t>170 - TortoiseSVN (https://tortoisesvn.net/downloads.html)</t>
  </si>
  <si>
    <t>JESP, FRFS check if this still is used</t>
  </si>
  <si>
    <t>794 - USB Device Viewer</t>
  </si>
  <si>
    <t>601 - YABE (Yest Another BACnet Exlporer)</t>
  </si>
  <si>
    <t>559 - Media Center</t>
  </si>
  <si>
    <t>BOR, It is needed app 2 times per year. All new in Orcad</t>
  </si>
  <si>
    <t>734 - R&amp;S InstrumentView</t>
  </si>
  <si>
    <t>814 - Saturn PCB toolkit</t>
  </si>
  <si>
    <t>812 - Viewmate</t>
  </si>
  <si>
    <t>723 - Arduino IDE</t>
  </si>
  <si>
    <t>130 - Emacs</t>
  </si>
  <si>
    <t>68 - ModelSim</t>
  </si>
  <si>
    <t>736 - SX1261CalculatorUI</t>
  </si>
  <si>
    <t>714 - Xilinx Vitis 2022.1</t>
  </si>
  <si>
    <t>715 - Xilinx Vivado 2022.1</t>
  </si>
  <si>
    <t>520 - Innofour</t>
  </si>
  <si>
    <t>480 - Nohau - Compiler</t>
  </si>
  <si>
    <t>Data Sceince</t>
  </si>
  <si>
    <t>1068 - RStudio Desktop</t>
  </si>
  <si>
    <t>MABK</t>
  </si>
  <si>
    <t>1069 - Poetry</t>
  </si>
  <si>
    <t>MABK, Migrate to UV</t>
  </si>
  <si>
    <t>1070 - PDM</t>
  </si>
  <si>
    <t>1092 - UV</t>
  </si>
  <si>
    <t>1093 - Remmina</t>
  </si>
  <si>
    <t>MABK, alternative remote desktop tool could be used</t>
  </si>
  <si>
    <t>1095 - Shinyapps</t>
  </si>
  <si>
    <t>1109 - Rust</t>
  </si>
  <si>
    <t>460 - Azure</t>
  </si>
  <si>
    <t>829 - Kubernetes</t>
  </si>
  <si>
    <t>830 - HCW dataplatform (Kubernetes)</t>
  </si>
  <si>
    <t>843 - Cargo</t>
  </si>
  <si>
    <t>892 - Podman/Podman Desktop</t>
  </si>
  <si>
    <t>914 - Azure Developer CLI</t>
  </si>
  <si>
    <t>928 - Kubectl</t>
  </si>
  <si>
    <t>1064 - Git Hub CoPilot</t>
  </si>
  <si>
    <t>Info from ALK, Udvikling</t>
  </si>
  <si>
    <t>106 - SciChart</t>
  </si>
  <si>
    <t>150 - SourceTree</t>
  </si>
  <si>
    <t>160 - IntelliJ IDEA Community Edition</t>
  </si>
  <si>
    <t>628 - Archi</t>
  </si>
  <si>
    <t>650 - InstallShield</t>
  </si>
  <si>
    <t>MHP, FHU, under udfasning</t>
  </si>
  <si>
    <t>763 - Android Studio</t>
  </si>
  <si>
    <t>889 - Docker Desktop</t>
  </si>
  <si>
    <t>890 - edtFTPnet/Pro</t>
  </si>
  <si>
    <t>891 - BouncyCastle</t>
  </si>
  <si>
    <t>893 - DotPeek</t>
  </si>
  <si>
    <t>894 - PlantUml</t>
  </si>
  <si>
    <t>896 - npCap</t>
  </si>
  <si>
    <t>897 - nmap</t>
  </si>
  <si>
    <t>898 - Elastic Stack (Search, Logstash, Kibana) + filebeat for collection</t>
  </si>
  <si>
    <t>MHP, FHU, Migrate to Dynatrace</t>
  </si>
  <si>
    <t>899 - Elastic APM Server</t>
  </si>
  <si>
    <t>900 - Quartz.Net (Nuget Package)</t>
  </si>
  <si>
    <t>MHP, FHU, We would like to move to hangfire</t>
  </si>
  <si>
    <t>901 - iLSpy</t>
  </si>
  <si>
    <t>902 - ssh-keygen</t>
  </si>
  <si>
    <t>903 - Google API</t>
  </si>
  <si>
    <t>904 - Storybook</t>
  </si>
  <si>
    <t>905 - Zeroheight </t>
  </si>
  <si>
    <t>906 - MUI</t>
  </si>
  <si>
    <t>956 - Figma</t>
  </si>
  <si>
    <t>HCJ info even he is in water</t>
  </si>
  <si>
    <t>1044 - Sysmac studio</t>
  </si>
  <si>
    <t>841 - .net framework</t>
  </si>
  <si>
    <t>842 - Bluetooth NCP commander</t>
  </si>
  <si>
    <t>844 - CutePDFWriter</t>
  </si>
  <si>
    <t>845 - FRHED</t>
  </si>
  <si>
    <t xml:space="preserve">49 - GCC </t>
  </si>
  <si>
    <t>847 - Hatch</t>
  </si>
  <si>
    <t>835 - IAR Embedded Workbench for 78K</t>
  </si>
  <si>
    <t>836 - Image J</t>
  </si>
  <si>
    <t>848 - JouleScope</t>
  </si>
  <si>
    <t>182 - Kleopetra</t>
  </si>
  <si>
    <t>837 - MobaXterm</t>
  </si>
  <si>
    <t>822 - MSYS2</t>
  </si>
  <si>
    <t>849 - NI package manager</t>
  </si>
  <si>
    <t>850 - NI Software</t>
  </si>
  <si>
    <t>KRST, For ordering of prototypes</t>
  </si>
  <si>
    <t>851 - Rustup</t>
  </si>
  <si>
    <t>852 - SD Card formatter</t>
  </si>
  <si>
    <t>853 - SX Virtual Link</t>
  </si>
  <si>
    <t>593 - Test and Development tool</t>
  </si>
  <si>
    <t>854 - Typora</t>
  </si>
  <si>
    <t>855 - uBlock Origin</t>
  </si>
  <si>
    <t>856 - UniFlash</t>
  </si>
  <si>
    <t>869 - (Kamstrup) OrCad_compare.exe</t>
  </si>
  <si>
    <t>871 - Agilent 14585 Control SW</t>
  </si>
  <si>
    <t>883 - Anaconda</t>
  </si>
  <si>
    <t>872 - Analog Engineers</t>
  </si>
  <si>
    <t>873 - AppCAD</t>
  </si>
  <si>
    <t>874 - Bizagi Modeler</t>
  </si>
  <si>
    <t>870 - CMWrun</t>
  </si>
  <si>
    <t>875 - Communications Tester 6.15.15</t>
  </si>
  <si>
    <t>859 - Comsol</t>
  </si>
  <si>
    <t>866 - DWGSee</t>
  </si>
  <si>
    <t>740 - FlowVision</t>
  </si>
  <si>
    <t>868 - FlowVisionCommand</t>
  </si>
  <si>
    <t>865 - FreeCad</t>
  </si>
  <si>
    <t>867 - Kamstrup LabWater Tool</t>
  </si>
  <si>
    <t>862 - Kamstrup msp flasher 1.2</t>
  </si>
  <si>
    <t>755 - Kamstrup's wMbusTool</t>
  </si>
  <si>
    <t>876 - Keysight Benchvue</t>
  </si>
  <si>
    <t>877 - LoRa Calculator</t>
  </si>
  <si>
    <t>67 - Mathcad</t>
  </si>
  <si>
    <t>878 - PicoGW_UI</t>
  </si>
  <si>
    <t>884 - Qspice</t>
  </si>
  <si>
    <t>KEA, FRFS, check if this is critical in production it should be</t>
  </si>
  <si>
    <t>879 - Simple_RangeCalc_V1.1</t>
  </si>
  <si>
    <t>880 - SimSurfing</t>
  </si>
  <si>
    <t>881 - Smith V4.1</t>
  </si>
  <si>
    <t>882 - Txline</t>
  </si>
  <si>
    <t>DBR, for effenciency when working home</t>
  </si>
  <si>
    <t>683 - Metertool HCW</t>
  </si>
  <si>
    <t>DBR, support is needed for this. License is rent to own, this period is done</t>
  </si>
  <si>
    <t>1098 - 5091843 KWMFlowConfig</t>
  </si>
  <si>
    <t>1099 - WaterProductionExtractor</t>
  </si>
  <si>
    <t>1100 - WaterProductionAnalyzer</t>
  </si>
  <si>
    <t>1101 - TPSconverter</t>
  </si>
  <si>
    <t>This should be made in another application instead of homecoded</t>
  </si>
  <si>
    <t>765 - Blender</t>
  </si>
  <si>
    <t>1102 - CADClick</t>
  </si>
  <si>
    <t>1103 - PreForm</t>
  </si>
  <si>
    <t>1104 - Anycubic Slicer</t>
  </si>
  <si>
    <t>1105 - ZEISS Quality Suite</t>
  </si>
  <si>
    <t>1106 - Meshlab</t>
  </si>
  <si>
    <t>JDP, FRFS used for development alternative to Phyton</t>
  </si>
  <si>
    <t>825 - Device Monitoring Studio</t>
  </si>
  <si>
    <t>JDP, Cool editor for development, alternative to Notepad</t>
  </si>
  <si>
    <t>JDP same as Draw.io</t>
  </si>
  <si>
    <t>819 - Hercules</t>
  </si>
  <si>
    <t>JDP UDP package</t>
  </si>
  <si>
    <t>818 - Instrument tools Water (+100 tools)</t>
  </si>
  <si>
    <t>JDP, Agred of the bundeling of instrument tools., could be production tools</t>
  </si>
  <si>
    <t>JDP, customer tool</t>
  </si>
  <si>
    <t>JDP, visual frontend for PGP and GPP</t>
  </si>
  <si>
    <t>744 - MCxx3 ModuleConfig</t>
  </si>
  <si>
    <t>JDP, FRFS All versions of phyton need to be supported on win11</t>
  </si>
  <si>
    <t>662 - Radio Survey</t>
  </si>
  <si>
    <t>JDP together with ARM, very important</t>
  </si>
  <si>
    <t>888 - Sentry</t>
  </si>
  <si>
    <t>MAKJ</t>
  </si>
  <si>
    <t>824 - Temurin (multiple versions, JAVA)</t>
  </si>
  <si>
    <t>JAX</t>
  </si>
  <si>
    <t>912 - Azure Cosmos DB Emulator -EDN</t>
  </si>
  <si>
    <t>915 - Dos2unix</t>
  </si>
  <si>
    <t>SSY, HCJ</t>
  </si>
  <si>
    <t>917 - Git Bash</t>
  </si>
  <si>
    <t>918 - GnuPG</t>
  </si>
  <si>
    <t>920 - Headlamp</t>
  </si>
  <si>
    <t>921 - Helm</t>
  </si>
  <si>
    <t>922 - IDLE (Python editor)</t>
  </si>
  <si>
    <t>924 - Istioctl</t>
  </si>
  <si>
    <t>927 - Jetbrains Rider</t>
  </si>
  <si>
    <t>929 - Log Parser</t>
  </si>
  <si>
    <t>930 - Mqttx</t>
  </si>
  <si>
    <t>932 - PgAdmin</t>
  </si>
  <si>
    <t>940 - SEQ</t>
  </si>
  <si>
    <t>936 - Terraform</t>
  </si>
  <si>
    <t>1206-Product &amp; Software Development-Engineering-Design Products &amp; Software</t>
  </si>
  <si>
    <t>1207-Product &amp; Software Development-Engineering-Manage Requirements</t>
  </si>
  <si>
    <t>FHA we would benefit from application support to this area.</t>
  </si>
  <si>
    <t>1208-Product &amp; Software Development-Marketing Testing-Analyse Customer Intelligence</t>
  </si>
  <si>
    <t>We need education and aligned one source of trouth</t>
  </si>
  <si>
    <t>1209-Product &amp; Software Development-Marketing Testing-Establish Measures</t>
  </si>
  <si>
    <t>P31-Non-Conformance Management--</t>
  </si>
  <si>
    <t>Due to user frindliness, dataflow is unknown</t>
  </si>
  <si>
    <t>1210-Product &amp; Software Development-Marketing Testing-Evaluate Market Opportunities</t>
  </si>
  <si>
    <t>1212-Product &amp; Software Development-Method Development-Define Method</t>
  </si>
  <si>
    <t>1213-Product &amp; Software Development-Method Development-Execute Method</t>
  </si>
  <si>
    <t>P13-Customer Service &amp; Operation-SP13.8-Incident management - Customer Service &amp; Operation</t>
  </si>
  <si>
    <t>1215-Product &amp; Software Development-Method Development-Validate Method</t>
  </si>
  <si>
    <t>1216-Product &amp; Software Development-Product &amp; Software Delivery-Manage Product &amp; Software Traceability</t>
  </si>
  <si>
    <t>2 - QAD ERP</t>
  </si>
  <si>
    <t>BOR, Needed once a year for components</t>
  </si>
  <si>
    <t>1217-Product &amp; Software Development-Product &amp; Software Delivery-Manage Production &amp; Development</t>
  </si>
  <si>
    <t>1113 - Git Hub</t>
  </si>
  <si>
    <t>1218-Product &amp; Software Development-Product &amp; Software Delivery-Schedule Production &amp; Development</t>
  </si>
  <si>
    <t>1219-Product &amp; Software Development-Product &amp; Software Delivery-Test Quality Performance</t>
  </si>
  <si>
    <t>658 - Vmware workstation</t>
  </si>
  <si>
    <t>1220-Product &amp; Software Development-Product Preparation-Align Resources</t>
  </si>
  <si>
    <t>KEA from view of IFS</t>
  </si>
  <si>
    <t>1221-Product &amp; Software Development-Product Preparation-Master Production Schedule</t>
  </si>
  <si>
    <t>KEA, FRFRS, tal med Tinglef om hvad der ligger i teknologi dashboard og fordel ift dette.</t>
  </si>
  <si>
    <t>1222-Product &amp; Software Development-Product Preparation-Procure Materials &amp; Services</t>
  </si>
  <si>
    <t>1223-Product &amp; Software Development-Product Preparation-Select Suppliers &amp; Developers</t>
  </si>
  <si>
    <t>1224-Product &amp; Software Development-Quality Management-Manage Debugging</t>
  </si>
  <si>
    <t>9 - Orbit</t>
  </si>
  <si>
    <t>Orbit</t>
  </si>
  <si>
    <t>1225-Product &amp; Software Development-Quality Management-Manage Product Document</t>
  </si>
  <si>
    <t>617 - Help+Manual</t>
  </si>
  <si>
    <t>HTA, Perhaps not used</t>
  </si>
  <si>
    <t>615 - Passolo</t>
  </si>
  <si>
    <t>564 - Adobe Creative Cloud</t>
  </si>
  <si>
    <t>649 - Azure AI Translator</t>
  </si>
  <si>
    <t>Translation</t>
  </si>
  <si>
    <t>613 - Camtasia</t>
  </si>
  <si>
    <t>614 - Crowdin</t>
  </si>
  <si>
    <t>616 - Multiterm</t>
  </si>
  <si>
    <t>618 - Trados</t>
  </si>
  <si>
    <t>JESP, RKL Not enough value from the application without investening, can not be used on Linux.</t>
  </si>
  <si>
    <t>1025 - Autodesk DWG, STP Viewer</t>
  </si>
  <si>
    <t>371 - IMPARTNER</t>
  </si>
  <si>
    <t>MPM</t>
  </si>
  <si>
    <t>frfs documentation for business</t>
  </si>
  <si>
    <t>558 - VenzoAI (Kamassist)</t>
  </si>
  <si>
    <t>919 - Gpg4win</t>
  </si>
  <si>
    <t>SSY, anvendes ikke bredt, kan sikkert erstattes</t>
  </si>
  <si>
    <t>950 - Bimobject</t>
  </si>
  <si>
    <t>AFR, is beeing evaluated</t>
  </si>
  <si>
    <t>1226-Product &amp; Software Development-Quality Management-Test Quality</t>
  </si>
  <si>
    <t>772 - Oracle WM VirtualBox</t>
  </si>
  <si>
    <t>JKI, find better tool, small demand</t>
  </si>
  <si>
    <t>651 - Blue2Link</t>
  </si>
  <si>
    <t>642 - Jira Xray</t>
  </si>
  <si>
    <t>702 - labgrid</t>
  </si>
  <si>
    <t>791 - Kamstrup CTS</t>
  </si>
  <si>
    <t>762 - KEMFileManager</t>
  </si>
  <si>
    <t>782 - PingForLife</t>
  </si>
  <si>
    <t>783 - PortMon - SysInternals</t>
  </si>
  <si>
    <t>167 - SQLite Browser (http://sqlitebrowser.org/)</t>
  </si>
  <si>
    <t>240 - QDA-IQS</t>
  </si>
  <si>
    <t>P11-Operations-SP11.26-Process Verification</t>
  </si>
  <si>
    <t>P11-Operations-SP11.77-PCB Test Development</t>
  </si>
  <si>
    <t>380 - Minitab</t>
  </si>
  <si>
    <t>HNO</t>
  </si>
  <si>
    <t>907 - flowIQx2xxModuleConfig</t>
  </si>
  <si>
    <t>909 - Kamstrup USB Driver</t>
  </si>
  <si>
    <t>1227-Product &amp; Software Development-Quality Management-Track Quality</t>
  </si>
  <si>
    <t>P11-Operations-SP11.15-Final Inspection</t>
  </si>
  <si>
    <t>JGN</t>
  </si>
  <si>
    <t>Jes, JGN. ASLS, gælder for El</t>
  </si>
  <si>
    <t>Jes, JGN. ASLS</t>
  </si>
  <si>
    <t>Jes, JGN. ASLS, gælder for HC og W</t>
  </si>
  <si>
    <t>937 - Trivy</t>
  </si>
  <si>
    <t>1228-Product &amp; Software Development-R&amp;D-Manage Innovation</t>
  </si>
  <si>
    <t>1230-Product &amp; Software Development-R&amp;D-Manage Product Portfolio</t>
  </si>
  <si>
    <t>1231-Product &amp; Software Development-R&amp;D-Manage R&amp;D Process</t>
  </si>
  <si>
    <t>568 - OpenFOAM</t>
  </si>
  <si>
    <t>MARR, used for the research part of R&amp;D</t>
  </si>
  <si>
    <t>1232-Product &amp; Software Development-Requirements Definition-Evaluate Existing Products</t>
  </si>
  <si>
    <t>1233-Product &amp; Software Development-Requirements Definition-Manage Materials</t>
  </si>
  <si>
    <t>1234-Product &amp; Software Development-Requirements Definition-Require Distribution</t>
  </si>
  <si>
    <t>P07-Innovation &amp; Solution Development-SP07.42-System Requirements Establishment</t>
  </si>
  <si>
    <t>1235-Product &amp; Software Development-Requirements Definition-Review Demand</t>
  </si>
  <si>
    <t>1238-Manufacturing-Change Management-Manage Deviation Allowance</t>
  </si>
  <si>
    <t>Used for internal NC + dispensation handling. New system not decided (might be KamWay)</t>
  </si>
  <si>
    <t>1245-Manufacturing-Machine Management-Build Machine</t>
  </si>
  <si>
    <t>JLY</t>
  </si>
  <si>
    <t>1246-Manufacturing-Machine Management-Calibrate Machine</t>
  </si>
  <si>
    <t>1247-Manufacturing-Machine Management-Manage Machine Information</t>
  </si>
  <si>
    <t>1248-Manufacturing-Machine Management-Operate Machine</t>
  </si>
  <si>
    <t>1249-Manufacturing-Machine Management-Optimize Machine</t>
  </si>
  <si>
    <t>1250-Manufacturing-Maintenance-Handle Spare Parts</t>
  </si>
  <si>
    <t>424 - PM5</t>
  </si>
  <si>
    <t>PM5</t>
  </si>
  <si>
    <t>JSY, Migrated from PM5</t>
  </si>
  <si>
    <t>JSY, Migrate to IFS</t>
  </si>
  <si>
    <t>1251-Manufacturing-Maintenance-Manage Maintenance Plan</t>
  </si>
  <si>
    <t>Investment is time</t>
  </si>
  <si>
    <t>1252-Manufacturing-Maintenance-Recognize &amp; Recover Failure</t>
  </si>
  <si>
    <t>1253-Manufacturing-Materials Management-Fetch Material</t>
  </si>
  <si>
    <t>P11-Operations-SP11.34-Pick for production</t>
  </si>
  <si>
    <t>1254-Manufacturing-Materials Management-Handle Dangerous Goods</t>
  </si>
  <si>
    <t>P11-Operations-SP11.37-Pick and Packing</t>
  </si>
  <si>
    <t>1255-Manufacturing-Materials Management-Manage Containers</t>
  </si>
  <si>
    <t>1256-Manufacturing-Materials Management-Manage Incoming Materials</t>
  </si>
  <si>
    <t>1257-Manufacturing-Materials Management-Manage Material Requirements</t>
  </si>
  <si>
    <t>1263-Manufacturing-Manufacturing Order Management-Manage Order Validity</t>
  </si>
  <si>
    <t>1264-Manufacturing-Manufacturing Order Management-Plan Production Orders</t>
  </si>
  <si>
    <t>1268-Manufacturing-Manufacturing Steering-Bill of Material Management</t>
  </si>
  <si>
    <t>1269-Manufacturing-Manufacturing Steering-Deliver Product</t>
  </si>
  <si>
    <t>1270-Manufacturing-Manufacturing Steering-Localize Product</t>
  </si>
  <si>
    <t>1271-Manufacturing-Manufacturing Steering-Monitor Production Process</t>
  </si>
  <si>
    <t>1272-Manufacturing-Manufacturing Steering-Retrieve Product Information</t>
  </si>
  <si>
    <t>Production</t>
  </si>
  <si>
    <t>1062 - File Viewer +5</t>
  </si>
  <si>
    <t>MFK</t>
  </si>
  <si>
    <t>1273-Strategic Management-Business Concept-Concept Establishment</t>
  </si>
  <si>
    <t>622 - Efficient Elements</t>
  </si>
  <si>
    <t>1274-Strategic Management-Business Concept-External Assessment</t>
  </si>
  <si>
    <t>1275-Strategic Management-Business Concept-Internal Analysis</t>
  </si>
  <si>
    <t>1276-Strategic Management-Business Concept-Market Intelligence</t>
  </si>
  <si>
    <t>626 - Bluefield</t>
  </si>
  <si>
    <t>625 - Omdia</t>
  </si>
  <si>
    <t>1277-Strategic Management-Business Concept-Restructure Organization</t>
  </si>
  <si>
    <t>1283-Strategic Management-Innovation &amp; Technology Management-Manage External Innovation</t>
  </si>
  <si>
    <t>1284-Strategic Management-Innovation &amp; Technology Management-Manage Innovation and solution development process</t>
  </si>
  <si>
    <t>1285-Strategic Management-Innovation &amp; Technology Management-Manage Internal Innovation</t>
  </si>
  <si>
    <t>1286-Strategic Management-Innovation &amp; Technology Management-Scout Trends</t>
  </si>
  <si>
    <t>1287-Strategic Management-Innovation &amp; Technology Management-Track Innovation</t>
  </si>
  <si>
    <t>1288-Strategic Management-Manage Core Business-Coordinate Projects</t>
  </si>
  <si>
    <t>1290-Strategic Management-Manage Core Business-Manage Bus. Performance &amp; Ops</t>
  </si>
  <si>
    <t>THVJ, evaluate use of CPM</t>
  </si>
  <si>
    <t>1291-Strategic Management-Manage Core Business-Manage Projects</t>
  </si>
  <si>
    <t>P12-Customer Solution Deployment--</t>
  </si>
  <si>
    <t>423 - Signal Pro (EDX)</t>
  </si>
  <si>
    <t>P09-Sales &amp; Business Development-SP09.1-General Sales</t>
  </si>
  <si>
    <t>AMYN, Invest in add on to be able to map infrastructure sites</t>
  </si>
  <si>
    <t>Just for at few customers, Not used often</t>
  </si>
  <si>
    <t>Not used often</t>
  </si>
  <si>
    <t>Communication with customers, documents. Teams are not a solution</t>
  </si>
  <si>
    <t>American system, expensive but needed for customer project. 3 licenses. Professional.</t>
  </si>
  <si>
    <t>Proballly to CPQ</t>
  </si>
  <si>
    <t>485 - Microsoft Planner</t>
  </si>
  <si>
    <t>382 - Monday.com</t>
  </si>
  <si>
    <t>Diana and Philip, make smart timelines, figures, plugin for PowerPoint</t>
  </si>
  <si>
    <t>JABE, If we can have a corporate system that would be an advantage</t>
  </si>
  <si>
    <t>THG, FRFR set to process</t>
  </si>
  <si>
    <t>P33-Project Management-SP33.5-Supply Chain (SC) Projects</t>
  </si>
  <si>
    <t>P07-Innovation &amp; Solution Development-SP07.15-Packaging Design Development - Supply Chain</t>
  </si>
  <si>
    <t>P11-Operations-SP11.90-Lean Tool - Focus Project - DK</t>
  </si>
  <si>
    <t>Used in LEAN in SC</t>
  </si>
  <si>
    <t>P11-Operations-SP11.83-Tactical Implementation Plan - TIP</t>
  </si>
  <si>
    <t>P33-Project Management-SP33.11-Project Portfolio Management - Supply Chain</t>
  </si>
  <si>
    <t>1292-Strategic Management-Mergers &amp; Acquisitions-Manage M&amp;A</t>
  </si>
  <si>
    <t>1294-Strategic Management-Mergers &amp; Acquisitions-Manage M&amp;A Strategy</t>
  </si>
  <si>
    <t>1295-Strategic Management-Mergers &amp; Acquisitions-Track Acquisitions</t>
  </si>
  <si>
    <t>1298-Strategic Management-Organization Development-Plan Long Term</t>
  </si>
  <si>
    <t>1299-Strategic Management-Organization Development-Strategize Business Units</t>
  </si>
  <si>
    <t>1300-Strategic Management-Strategic Business Initiatives-Develop Strategic Initiatives</t>
  </si>
  <si>
    <t>1301-Strategic Management-Strategic Business Initiatives-Establish High-Level Measures</t>
  </si>
  <si>
    <t>1302-Strategic Management-Strategic Business Initiatives-Evaluate Strategic Initiatives</t>
  </si>
  <si>
    <t>1303-Strategic Management-Strategic Business Initiatives-Select Strategy</t>
  </si>
  <si>
    <t>1304-Strategic Management-Strategy Development-Adapt Strategy</t>
  </si>
  <si>
    <t>1305-Strategic Management-Strategy Development-Define Strategy</t>
  </si>
  <si>
    <t>1306-Strategic Management-Strategy Development-Develop Vision/Mission</t>
  </si>
  <si>
    <t>1307-Strategic Management-Strategy Development-Manage Strategy</t>
  </si>
  <si>
    <t>1308-Strategic Management-Strategy Development-Track Strategy</t>
  </si>
  <si>
    <t>1314-Supply Chain-Supply Chain Performance Monitoring-</t>
  </si>
  <si>
    <t>446 - DMaaST</t>
  </si>
  <si>
    <t>1315-Supply Chain-Supply Chain Strategy &amp; Planning-</t>
  </si>
  <si>
    <t>2015-Digital Platform and Operations-Operations-IT Operations &amp; Support</t>
  </si>
  <si>
    <t>529 - Defender Vulnerability AO Sub Per User</t>
  </si>
  <si>
    <t>DK_Digitalization_EA, Infrastructure and Platforms_Network &amp; Infrastructure</t>
  </si>
  <si>
    <t>659 - Zabbix</t>
  </si>
  <si>
    <t>Jesper Dehnhardt</t>
  </si>
  <si>
    <t>WAPT, Used to provide support for end users and Production</t>
  </si>
  <si>
    <t>680 - Vmware vSphare</t>
  </si>
  <si>
    <t>WAPT, New system to take over for Capmon</t>
  </si>
  <si>
    <t>3001-Marketing-Marketing demand management-Audience and targeting</t>
  </si>
  <si>
    <t>405 - Microsoft Dynamics CIJ (Marketing)</t>
  </si>
  <si>
    <t>P08-Marketing--</t>
  </si>
  <si>
    <t>ANLK</t>
  </si>
  <si>
    <t>3002-Marketing-Marketing demand management-Campaign strategy and planning</t>
  </si>
  <si>
    <t>P08-Marketing-SP08.3-Marketing Programs</t>
  </si>
  <si>
    <t>3003-Marketing-Marketing demand management-Campaign execution</t>
  </si>
  <si>
    <t>3005-Marketing-Digital channel management-Partner channel management</t>
  </si>
  <si>
    <t>P09-Sales &amp; Business Development-SP09.5-Channel Partner Sales</t>
  </si>
  <si>
    <t>US, Jackie?</t>
  </si>
  <si>
    <t>ANLK, OBS is this used here</t>
  </si>
  <si>
    <t>3006-Marketing-Marketing demand management-Lead generation, management, and nurturing</t>
  </si>
  <si>
    <t>ANLK, FRFS with Marketing evaluation, move to digitalization</t>
  </si>
  <si>
    <t>408 - Dot.vu</t>
  </si>
  <si>
    <t>406 - Microsoft Dynamics CID (Data)</t>
  </si>
  <si>
    <t>3007-Marketing-Digital channel management-Optimization management</t>
  </si>
  <si>
    <t>448 - Hotjar</t>
  </si>
  <si>
    <t>3011-Marketing-Corporate communication and brand management-Social media communication</t>
  </si>
  <si>
    <t>P20-Communication Management--</t>
  </si>
  <si>
    <t>3013-Marketing-Data and insights management-Performance meassurement</t>
  </si>
  <si>
    <t>SET, ANLK, OBS is this used here</t>
  </si>
  <si>
    <t>3015-Marketing-Corporate communication and brand management-Budget management and allocation</t>
  </si>
  <si>
    <t>3016-Marketing-Customer experience and data management-Customer data management</t>
  </si>
  <si>
    <t>1066 - Sitecore Search</t>
  </si>
  <si>
    <t>SET</t>
  </si>
  <si>
    <t>3017-Marketing-Customer experience and data management-Customer experience management</t>
  </si>
  <si>
    <t>P23-Customer Experience--</t>
  </si>
  <si>
    <t>ANLK, FRFS ERIN ? The wall in customer experience center - what is the application</t>
  </si>
  <si>
    <t>457 - Event create</t>
  </si>
  <si>
    <t>JABE, Should be migrated to an Enterprise solution used global</t>
  </si>
  <si>
    <t>WAPT, used for screens in the innovation center</t>
  </si>
  <si>
    <t>3018-Marketing-Corporate communication and brand management-Content management</t>
  </si>
  <si>
    <t>P08-Marketing-SP08.9-Creative Hub Briefing</t>
  </si>
  <si>
    <t>439 - Air</t>
  </si>
  <si>
    <t>Content HUB replacement AsIs</t>
  </si>
  <si>
    <t>560 - Cumulus</t>
  </si>
  <si>
    <t>fileshare, move content to Sharepoint</t>
  </si>
  <si>
    <t>645 - Sitecore Content HUB</t>
  </si>
  <si>
    <t>Content HUB replacement ToBe</t>
  </si>
  <si>
    <t>501 - Adobe Indesign</t>
  </si>
  <si>
    <t>JABE, sales playboo and US website</t>
  </si>
  <si>
    <t>JABE, Used as digital management tool, can compine from a lot of sources. Should be migrated to at new tool as the business grow, either that or invest in an enterprise account.</t>
  </si>
  <si>
    <t>JABE, We should invest in a enterprice account</t>
  </si>
  <si>
    <t>JABE - FRFS: Sales and marketing materials. Pitch deck materials. Sales materials. FRFS map capa</t>
  </si>
  <si>
    <t xml:space="preserve">1026 - Riverside.fm </t>
  </si>
  <si>
    <t>3019-Marketing-Customer experience and data management-Compliance and data privacy management</t>
  </si>
  <si>
    <t>409 - Cookiebot</t>
  </si>
  <si>
    <t>3020-Marketing-Marketing demand management-Marketing collaboration</t>
  </si>
  <si>
    <t>3023-Marketing-Marketing demand management-Content management</t>
  </si>
  <si>
    <t>403 - Synthesia Enterprise Package</t>
  </si>
  <si>
    <t>ANLK, FRFS Moved to digitalization, Michael MIBL</t>
  </si>
  <si>
    <t>3025-Marketing-Data and insights management-Marketing surveys</t>
  </si>
  <si>
    <t>452 - Microsoft Customer Voice</t>
  </si>
  <si>
    <t>P23-Customer Experience-SP23.3-Touch Point Customer Surveys</t>
  </si>
  <si>
    <t>3026-Sales-Sales Operations-Product content and catalog management</t>
  </si>
  <si>
    <t>P09-Sales &amp; Business Development--</t>
  </si>
  <si>
    <t>3027-Sales-Sales Operations-Billing mediation</t>
  </si>
  <si>
    <t>3028-Sales-Sales Operations-Claims, returns and Refund management</t>
  </si>
  <si>
    <t>THG, copied to US- JOHE</t>
  </si>
  <si>
    <t>ANNM unknown use</t>
  </si>
  <si>
    <t>3029-Sales-Sales Operations-Convergent invoicing</t>
  </si>
  <si>
    <t>3030-Sales-Sales Operations-Credit and collection management</t>
  </si>
  <si>
    <t>3031-Sales-Sales Operations-Customer masterdata governance</t>
  </si>
  <si>
    <t>P09-Sales &amp; Business Development-SP09.17-Customer Account Management</t>
  </si>
  <si>
    <t>500 - Dunn and Bradstreet (Hoovers)</t>
  </si>
  <si>
    <t>Diana and Philip, Invest in integrations DUNS to IFS/CRM</t>
  </si>
  <si>
    <t>Sales Operation</t>
  </si>
  <si>
    <t>Celia, It is outdated information in D&amp;B and we need another. Only used to verify account and get ID#</t>
  </si>
  <si>
    <t>3032-Sales-Sales Operations-Data aggretion and validation</t>
  </si>
  <si>
    <t>CESO</t>
  </si>
  <si>
    <t>3033-Sales-Sales Operations-Entitlement management</t>
  </si>
  <si>
    <t>P09-Sales &amp; Business Development-SP09.10-Customer Classification</t>
  </si>
  <si>
    <t>3034-Sales-Sales Operations-Financial customercare and dispute management</t>
  </si>
  <si>
    <t>3035-Sales-Sales Operations-Fixed price billing</t>
  </si>
  <si>
    <t>3036-Sales-Sales Operations-Intercompany Billing</t>
  </si>
  <si>
    <t>3037-Sales-Sales Operations-Localization and internationalization</t>
  </si>
  <si>
    <t>3038-Sales-Sales Operations-Media Conversion</t>
  </si>
  <si>
    <t>?</t>
  </si>
  <si>
    <t>3039-Sales-Sales Operations-On Account billing</t>
  </si>
  <si>
    <t>3041-Sales-Sales Operations-Price management</t>
  </si>
  <si>
    <t>P09-Sales &amp; Business Development-SP09.4-Value Pricing</t>
  </si>
  <si>
    <t>3042-Sales-Sales Operations-Pricing and charging</t>
  </si>
  <si>
    <t>3043-Sales-Sales Operations-Pricing and promotions</t>
  </si>
  <si>
    <t>3044-Sales-Sales Operations-Project controlling and Accounting</t>
  </si>
  <si>
    <t>3045-Sales-Sales Operations-Receivables management and payment handling</t>
  </si>
  <si>
    <t>3046-Sales-Sales Operations-Sales billing</t>
  </si>
  <si>
    <t>3047-Sales-Sales Operations-Sales masterdata management</t>
  </si>
  <si>
    <t>CHLE, DAHN, Migrate to a propper order management system. System needed, massive gab</t>
  </si>
  <si>
    <t>1113 - Speedship</t>
  </si>
  <si>
    <t>Info from ALK, investigate the correct capability in US</t>
  </si>
  <si>
    <t>CESO, Used as order management system and historic data for order management, we need a system for this. Not IFS because it is before commitment</t>
  </si>
  <si>
    <t>3048-Sales-Sales Operations-Service control</t>
  </si>
  <si>
    <t>3049-Sales-Sales Operations-Solution billing</t>
  </si>
  <si>
    <t>3050-Sales-Sales Operations-Subscription lifecycle management</t>
  </si>
  <si>
    <t>Subscribtion Management</t>
  </si>
  <si>
    <t>KBO for support</t>
  </si>
  <si>
    <t>KBO</t>
  </si>
  <si>
    <t>3051-Sales-Sales Operations-Territory management</t>
  </si>
  <si>
    <t>P09-Sales &amp; Business Development-SP09.9-Market Segmentation</t>
  </si>
  <si>
    <t>Diana</t>
  </si>
  <si>
    <t>3052-Sales-Sales Operations-Usage and subscription billing</t>
  </si>
  <si>
    <t>KBO, Customer lookup of license</t>
  </si>
  <si>
    <t>3053-Sales-Sales Operations-Usage consumption capture</t>
  </si>
  <si>
    <t>? Spørg ole</t>
  </si>
  <si>
    <t>3054-Sales-Sales Operations-WIP Management and revenue recognition</t>
  </si>
  <si>
    <t>3055-Sales-Sales Execution and Customer Engagement-Account and contact management</t>
  </si>
  <si>
    <t>3056-Sales-Sales Execution and Customer Engagement-Account Insights</t>
  </si>
  <si>
    <t>496 - MS-CRM ADD-ONS</t>
  </si>
  <si>
    <t>Diana, extraction of data</t>
  </si>
  <si>
    <t>3057-Sales-Sales Execution and Customer Engagement-Activity management and groupware integration for sales</t>
  </si>
  <si>
    <t>3059-Sales-Sales Execution and Customer Engagement-Commodity Sales</t>
  </si>
  <si>
    <t>3060-Sales-Sales Execution and Customer Engagement-Customer Insights</t>
  </si>
  <si>
    <t>P23-Customer Experience-SP23.1-Customer Perception Study (CPS)</t>
  </si>
  <si>
    <t>Hans Steffens, invest are in integrations</t>
  </si>
  <si>
    <t>450 - Google Analytics</t>
  </si>
  <si>
    <t>P23-Customer Experience-SP23.4-Web Survey - User experience</t>
  </si>
  <si>
    <t>SET, FRFR ask of gartner and criticality</t>
  </si>
  <si>
    <t>Diana, will start up to be used in 2025</t>
  </si>
  <si>
    <t>Hans Steffens</t>
  </si>
  <si>
    <t>P09-Sales &amp; Business Development-SP09.11-Business Development</t>
  </si>
  <si>
    <t>P23-Customer Experience-SP23.5-Customer Experience - Continuous Improvement</t>
  </si>
  <si>
    <t>P23-Customer Experience-SP23.2-Service Recovery of Dissatisfied Customers</t>
  </si>
  <si>
    <t>3062-Sales-Sales Execution and Customer Engagement-Digital documents</t>
  </si>
  <si>
    <t>3063-Sales-Sales Execution and Customer Engagement-Equipment sales and order fullfilment</t>
  </si>
  <si>
    <t>3064-Sales-Sales Execution and Customer Engagement-Mobile sales</t>
  </si>
  <si>
    <t>3065-Sales-Sales Execution and Customer Engagement-Omnichannel touchpoints</t>
  </si>
  <si>
    <t>3066-Sales-Sales Execution and Customer Engagement-Partner Order management</t>
  </si>
  <si>
    <t>3067-Sales-Sales Execution and Customer Engagement-Price and margin management</t>
  </si>
  <si>
    <t>3068-Sales-Sales Execution and Customer Engagement-Productivity and personalization</t>
  </si>
  <si>
    <t>1067 - Sitecore Stream</t>
  </si>
  <si>
    <t>350 - Power Automate</t>
  </si>
  <si>
    <t>Diana, extraction of data, the software are horibel</t>
  </si>
  <si>
    <t>3069-Sales-Sales Execution and Customer Engagement-Project selling</t>
  </si>
  <si>
    <t>508 - VIS-Quote Calculation Tool</t>
  </si>
  <si>
    <t>639 - Automatic Concentrator Placement</t>
  </si>
  <si>
    <t>THB, internal developed from multibel standard products, Developed by Aron ARO</t>
  </si>
  <si>
    <t>663 - Mastedatabasen</t>
  </si>
  <si>
    <t>664 - Skråfoto - Dataforsyningen</t>
  </si>
  <si>
    <t>THB, Calc</t>
  </si>
  <si>
    <t>3070-Sales-Sales Execution and Customer Engagement-Sales collaboration</t>
  </si>
  <si>
    <t>3071-Sales-Sales Execution and Customer Engagement-Sales lead management</t>
  </si>
  <si>
    <t>470 - Bid prime</t>
  </si>
  <si>
    <t>471 - Gov win</t>
  </si>
  <si>
    <t>1023 - Merx (Canada - bid publications)</t>
  </si>
  <si>
    <t>P09-Sales &amp; Business Development-SP09.3-Lead Management</t>
  </si>
  <si>
    <t>3073-Sales-Sales Execution and Customer Engagement-Strategic account planning</t>
  </si>
  <si>
    <t>P09-Sales &amp; Business Development-SP09.15-Business Planning</t>
  </si>
  <si>
    <t>3075-Sales-Sales Management-Commerce communities</t>
  </si>
  <si>
    <t>3076-Sales-Sales Management-Sales Analytics</t>
  </si>
  <si>
    <t>490 - Microsoft Viva Insights (Outlook)</t>
  </si>
  <si>
    <t>CESO, Analytics should migratate to PowerBI</t>
  </si>
  <si>
    <t>3077-Sales-Sales Management-Sales forecasting</t>
  </si>
  <si>
    <t>3078-Sales-Sales Management-Sales monitoring and analytics</t>
  </si>
  <si>
    <t>3079-Sales-Sales Management-Sales planning and monitoring</t>
  </si>
  <si>
    <t>P09-Sales &amp; Business Development-SP09.16-Operational Sales Management</t>
  </si>
  <si>
    <t>Diana and Philip, FRFS updated based on process description</t>
  </si>
  <si>
    <t>Diana, used as ToDo lists and tjeklists</t>
  </si>
  <si>
    <t>3080-Sales-Quotation, Order, and Contract Management-Bundling, configuration and subscription management</t>
  </si>
  <si>
    <t>605 - License Tool</t>
  </si>
  <si>
    <t>295 - Licenseserver</t>
  </si>
  <si>
    <t>3081-Sales-Quotation, Order, and Contract Management-Configurable products analytics</t>
  </si>
  <si>
    <t>3082-Sales-Quotation, Order, and Contract Management-Contract and engagement setup</t>
  </si>
  <si>
    <t>KBO, subscribtion contracts</t>
  </si>
  <si>
    <t>3083-Sales-Quotation, Order, and Contract Management-Intelligent configuration for recycling materials</t>
  </si>
  <si>
    <t>3084-Sales-Quotation, Order, and Contract Management-Mobile customer order capture</t>
  </si>
  <si>
    <t>3085-Sales-Quotation, Order, and Contract Management-Order orchestration and management</t>
  </si>
  <si>
    <t>3086-Sales-Quotation, Order, and Contract Management-Product configuration</t>
  </si>
  <si>
    <t>476 - Go autonomous</t>
  </si>
  <si>
    <t>FRFS added</t>
  </si>
  <si>
    <t>3087-Sales-Quotation, Order, and Contract Management-sales contract management</t>
  </si>
  <si>
    <t>3088-Sales-Quotation, Order, and Contract Management-Sales order management and processing</t>
  </si>
  <si>
    <t>P09-Sales &amp; Business Development-SP09.22-Internal Sales</t>
  </si>
  <si>
    <t>Updated with Karina Bødker, bør flyttes til sales</t>
  </si>
  <si>
    <t>427 - Microsoft Access</t>
  </si>
  <si>
    <t>THG, JKH - Stikprøvearket</t>
  </si>
  <si>
    <t>THG, copy to US</t>
  </si>
  <si>
    <t>3089-Sales-Quotation, Order, and Contract Management-Sales Rebate management</t>
  </si>
  <si>
    <t>3090-Sales-Quotation, Order, and Contract Management-Subscription order management</t>
  </si>
  <si>
    <t>KBO, Change owner</t>
  </si>
  <si>
    <t>3091-Sales-Quotation, Order, and Contract Management-Variant configuration</t>
  </si>
  <si>
    <t>3092-Sales-Sales Management of Indirect Sales-Billback management</t>
  </si>
  <si>
    <t>Diana and Philip, Creditnotes</t>
  </si>
  <si>
    <t>3093-Sales-Sales Management of Indirect Sales-Channel analytics</t>
  </si>
  <si>
    <t>3094-Sales-Sales Management of Indirect Sales-Incentive and commision management</t>
  </si>
  <si>
    <t>P34-Salary &amp; Incentives-SP34.1-Annual Sales Bonus Updates</t>
  </si>
  <si>
    <t>3095-Sales-Sales Management of Indirect Sales-Partner Channel management</t>
  </si>
  <si>
    <t>3096-Sales-Sales Management of Indirect Sales-Partner management</t>
  </si>
  <si>
    <t>3097-Finance-Accounting-Accounts Recievabel</t>
  </si>
  <si>
    <t>P14-Accounting-SP14.2-Order to Cash</t>
  </si>
  <si>
    <t>JEBL, KRSM, LMPO, Migrate to a propper AR System.</t>
  </si>
  <si>
    <t>3098-Sales-Quotation, Order, and Contract Management-Quote and order documents</t>
  </si>
  <si>
    <t>3099-Finance-Settlements &amp; Payments-Invoice Approval</t>
  </si>
  <si>
    <t>P14-Accounting-SP14.6-Approval of Supplier Invoices</t>
  </si>
  <si>
    <t>3102-Strategic Management-Enterprise Effectiveness &amp; Project Management-Task Tracking and Planning</t>
  </si>
  <si>
    <t>635 - Microsoft To Do</t>
  </si>
  <si>
    <t>3103-Strategic Management-Enterprise Effectiveness &amp; Project Management-Meeting management</t>
  </si>
  <si>
    <t>705 - GoTo Meetings</t>
  </si>
  <si>
    <t>704 - Webex</t>
  </si>
  <si>
    <t>706 - Zoom Meetings</t>
  </si>
  <si>
    <t>3110-Marketing-Customer experience and data management-Customer communication management</t>
  </si>
  <si>
    <t>3112-Marketing-Corporate communication and brand management-Global brand management</t>
  </si>
  <si>
    <t>P08-Marketing-SP08.1-Brand Management</t>
  </si>
  <si>
    <t>3113-Marketing-Corporate communication and brand management-Internal communications</t>
  </si>
  <si>
    <t>293 - KamSite</t>
  </si>
  <si>
    <t>ANLK, Migrate to Viva engage</t>
  </si>
  <si>
    <t>561 - Viva Engage</t>
  </si>
  <si>
    <t>3114-Marketing-Corporate communication and brand management-External communication</t>
  </si>
  <si>
    <t>3115-Marketing-Corporate communication and brand management-Corporate website management</t>
  </si>
  <si>
    <t>562 - Google tag manager</t>
  </si>
  <si>
    <t>461 - Youtube</t>
  </si>
  <si>
    <t>3116-Marketing-Corporate communication and brand management-Localization and translation management</t>
  </si>
  <si>
    <t>BOR, help with translation of manuals etc.</t>
  </si>
  <si>
    <t>3117-Marketing-Corporate communication and brand management-Public relations and media management</t>
  </si>
  <si>
    <t>370 - Hypefactors</t>
  </si>
  <si>
    <t>3118-Marketing-Corporate communication and brand management-Crisis communication</t>
  </si>
  <si>
    <t>3119-Marketing-Corporate communication and brand management-Employee engagement and advocacy</t>
  </si>
  <si>
    <t>567 - Sociuu</t>
  </si>
  <si>
    <t>3120-Marketing-Corporate marketing management-Marketing and communication planning</t>
  </si>
  <si>
    <t>3121-Marketing-Data and insights management-Data meassurements and integration</t>
  </si>
  <si>
    <t>ANLK, FRFS, ERIN is this not the same as Channel performance insights?</t>
  </si>
  <si>
    <t>3122-Marketing-Data and insights management-Channel performance insights</t>
  </si>
  <si>
    <t>3123-Marketing-Data and insights management-Customer journey insight management</t>
  </si>
  <si>
    <t>3124-Marketing-Digital channel management-Social media management</t>
  </si>
  <si>
    <t>453 - Facebook</t>
  </si>
  <si>
    <t>3125-Marketing-Digital channel management-Corporate website management</t>
  </si>
  <si>
    <t>413 - SEOsurfer</t>
  </si>
  <si>
    <t>3127-Marketing-Digital channel management-SEM management</t>
  </si>
  <si>
    <t>456 - Storyblok</t>
  </si>
  <si>
    <t>3129-Marketing-Digital channel management-User experience (UX) design and testing</t>
  </si>
  <si>
    <t>3131-Marketing-Digital channel management-Hosting and infrastucture management</t>
  </si>
  <si>
    <t>459 - Vercel</t>
  </si>
  <si>
    <t>3132-Marketing-Digital channel management-Marketing automation and workflow management</t>
  </si>
  <si>
    <t>3133-Marketing-Digital channel management-Customer channel management</t>
  </si>
  <si>
    <t>P08-Marketing-SP08.4-Digital Enablement and Channel Management</t>
  </si>
  <si>
    <t>3134-Marketing-Marketing demand management-Budget management and allocation</t>
  </si>
  <si>
    <t>3135-Marketing-Marketing demand management-Campaign measurement and reporting</t>
  </si>
  <si>
    <t>3136-Marketing-Marketing demand management-Media and ad spend optimization</t>
  </si>
  <si>
    <t>3137-Marketing-Marketing demand management-Partner/Channel marketing management</t>
  </si>
  <si>
    <t>3138-Marketing-Marketing demand management-Event marketing management</t>
  </si>
  <si>
    <t>3141-Marketing-Marketing demand management-Email marketing management</t>
  </si>
  <si>
    <t>3142-Marketing-Marketing demand management-Data privacy, compliance, legal review, and risk management</t>
  </si>
  <si>
    <t>3148-Marketing-Digital channel management-</t>
  </si>
  <si>
    <t xml:space="preserve">1079 - Meltwater </t>
  </si>
  <si>
    <t>3149-Marketing-Marketing demand management-Retargeting</t>
  </si>
  <si>
    <t>ANLK, OBS is this used here, comment coockies</t>
  </si>
  <si>
    <t>3150-Marketing--</t>
  </si>
  <si>
    <t>ANLK, FRFS Info from Karsten Kobæk is it used?</t>
  </si>
  <si>
    <t>3200-Sales-Sales Operations-</t>
  </si>
  <si>
    <t>10 - Encryption Key Service (EKS)</t>
  </si>
  <si>
    <t>3201-Sales-Sales Execution and Customer Engagement-</t>
  </si>
  <si>
    <t>Diana and Philip, FRFS Info from Karsten Kobæk is it used?</t>
  </si>
  <si>
    <t>3201-Strategic Management-Business Process Management-Business Process Automation</t>
  </si>
  <si>
    <t>3202-Sales-Quotation, Order, and Contract Management-</t>
  </si>
  <si>
    <t>CESO, for delevoping the configurator</t>
  </si>
  <si>
    <t>3203-Sales-Sales Management of Indirect Sales-</t>
  </si>
  <si>
    <t>3203-Strategic Management-Business Process Management-Business Process Governance</t>
  </si>
  <si>
    <t>CESO, AMYN</t>
  </si>
  <si>
    <t>3204-Strategic Management-Business Process Management-Business Process Modeling</t>
  </si>
  <si>
    <t>P24-Document Control &amp; Registrations-SP24.1-KamWay - Document Control</t>
  </si>
  <si>
    <t>PSS, migrate to KamWay</t>
  </si>
  <si>
    <t>THB, managemnt system</t>
  </si>
  <si>
    <t>JGN, Migrate to ipw in may 2025</t>
  </si>
  <si>
    <t>3206-Strategic Management-Business Process Management-Business Process Optimization</t>
  </si>
  <si>
    <t>P11-Operations-SP11.91-Productivity Program - Supply Chain</t>
  </si>
  <si>
    <t>3208-Strategic Management-Business Process Management-Business Process Analytics and Mining</t>
  </si>
  <si>
    <t>3209-Sales-Quotation, Order, and Contract Management-Subscription termination</t>
  </si>
  <si>
    <t>KBO, for error handling</t>
  </si>
  <si>
    <t>3210-Sales-Quotation, Order, and Contract Management-Tender or Bid management</t>
  </si>
  <si>
    <t>HTA, This is a startup project</t>
  </si>
  <si>
    <t>469 - Citilytics</t>
  </si>
  <si>
    <t>DAHN, JPBA</t>
  </si>
  <si>
    <t>DAHN, JPBA, Migrate to a better Lead management system</t>
  </si>
  <si>
    <t>Info by DAHN - Bidmanagement, JPBA</t>
  </si>
  <si>
    <t>3211-Sales-Quotation, Order, and Contract Management-Distributor contract management</t>
  </si>
  <si>
    <t>3212-Sales--</t>
  </si>
  <si>
    <t>499 - Google Chrome</t>
  </si>
  <si>
    <t>4000-Governance, Risk and Compliance--</t>
  </si>
  <si>
    <t>JHD, MARR, Critical due to work instructions in producting'</t>
  </si>
  <si>
    <t>4002-Governance, Risk and Compliance-Enterprise Risk and Compliance-Audit Management</t>
  </si>
  <si>
    <t>P15-Accreditations &amp; Authorisation-SP15.1-Accreditation ISO 17025</t>
  </si>
  <si>
    <t>4005-Governance, Risk and Compliance-Enterprise Risk and Compliance-Controls Management</t>
  </si>
  <si>
    <t>569 - MetTEAMS (incl MetCAL)</t>
  </si>
  <si>
    <t>P16-Asset Management-SP16.1-Measuring Instruments</t>
  </si>
  <si>
    <t>PL10</t>
  </si>
  <si>
    <t>MARR, Will be onboarded in the future, not a set date</t>
  </si>
  <si>
    <t>MARR, No licence cost on this Matlab</t>
  </si>
  <si>
    <t>4006-Governance, Risk and Compliance-Enterprise Risk and Compliance-Regulatory Compliance Management</t>
  </si>
  <si>
    <t>P15-Accreditations &amp; Authorisation-SP15.3-Quality Assurance of Production Processes and MID Module D</t>
  </si>
  <si>
    <t>82 - Crystal Reports</t>
  </si>
  <si>
    <t>MARR, used for making clibration certificates</t>
  </si>
  <si>
    <t>P15-Accreditations &amp; Authorisation-SP15.5-Authorization for Electrical and Plumbing Installations in Denmark</t>
  </si>
  <si>
    <t>P15-Accreditations &amp; Authorisation-SP15.4-Initial Verification of Cooling Meters in (DK)</t>
  </si>
  <si>
    <t>P15-Accreditations &amp; Authorisation-SP15.2-Reverification (DK)</t>
  </si>
  <si>
    <t>MARR, A lot of different Kames software are used for different things, this is considered as the end goal for Qality.</t>
  </si>
  <si>
    <t>Sustainability &amp; Environment</t>
  </si>
  <si>
    <t>588 - CRECEA</t>
  </si>
  <si>
    <t>P21-Compliance-SP21.2-Health &amp; Safety and Environment compliance obligations</t>
  </si>
  <si>
    <t>TIKN</t>
  </si>
  <si>
    <t>P28-Health &amp; Safety--</t>
  </si>
  <si>
    <t>P27-Environment--</t>
  </si>
  <si>
    <t>586 - RENE</t>
  </si>
  <si>
    <t>P27-Environment-SP27.6-Extended Producer Responsibility (EPR)</t>
  </si>
  <si>
    <t>P15-Accreditations &amp; Authorisation-SP15.6-Verification of Meter Installations in France</t>
  </si>
  <si>
    <t>P15-Accreditations &amp; Authorisation-SP15.7-Reverification (PL)</t>
  </si>
  <si>
    <t>1037 - EEOC</t>
  </si>
  <si>
    <t>1035 - E-Verify (DHS)</t>
  </si>
  <si>
    <t>1032 - Gorgia DOL Separation</t>
  </si>
  <si>
    <t>1038 - OSHA</t>
  </si>
  <si>
    <t>1036 - PCORI</t>
  </si>
  <si>
    <t>4007-Governance, Risk and Compliance-Enterprise Risk and Compliance-Risk Management</t>
  </si>
  <si>
    <t>P26-Enterprise Risk Management-SP26.1-Sourcing Risk Management</t>
  </si>
  <si>
    <t>JEMA, Under udvikling.
lige nu kun noget excelark og et felt i IFS til noget part risk. Men der ikke noget officelt implementeret.</t>
  </si>
  <si>
    <t>P26-Enterprise Risk Management-SP26.3-Quality Risk Management</t>
  </si>
  <si>
    <t>4013-Digital Management -Identity and Access Governance-Access Governance</t>
  </si>
  <si>
    <t>247 - Active Directory</t>
  </si>
  <si>
    <t>509 - Azure EntraID</t>
  </si>
  <si>
    <t>1030 - Truist</t>
  </si>
  <si>
    <t>1029 - WEX</t>
  </si>
  <si>
    <t>4014-Digital Management -Identity and Access Governance-Authentication Management</t>
  </si>
  <si>
    <t>P31-Non-Conformance Management-SP31.12-IT/Security Incidents</t>
  </si>
  <si>
    <t>4015-Digital Management -Identity and Access Governance-Identity Management</t>
  </si>
  <si>
    <t>4017-Governance, Risk and Compliance-Enterprise Risk and Compliance-Non Conformance</t>
  </si>
  <si>
    <t>P31-Non-Conformance Management-SP31.2-Hardware Related Claims</t>
  </si>
  <si>
    <t>MARR, Oversigt på hvad den anvendes til så hør Tingleff</t>
  </si>
  <si>
    <t>P31-Non-Conformance Management-SP31.3-Software Related Claims/Incidents</t>
  </si>
  <si>
    <t>P31-Non-Conformance Management-SP31.7-Internal Non Conformance</t>
  </si>
  <si>
    <t>P13-Customer Service &amp; Operation-SP13.7-Customer Service Management</t>
  </si>
  <si>
    <t>4018-Governance, Risk and Compliance-Product Market Compliance-</t>
  </si>
  <si>
    <t>P21-Compliance-SP21.88-Product Market Compliance - Hardware and Communication</t>
  </si>
  <si>
    <t>1022 - Accuris-Allium Engineering Workbench</t>
  </si>
  <si>
    <t>SOCO, JIOZ, Used for all standards in US like Dansk standard</t>
  </si>
  <si>
    <t>885 - Kamstrup.com</t>
  </si>
  <si>
    <t>JHD, Used for certificates</t>
  </si>
  <si>
    <t>4019-Governance, Risk and Compliance-Facility Access and Security-</t>
  </si>
  <si>
    <t>1028 - Axis Camera Station</t>
  </si>
  <si>
    <t>4102-Sustainability Management-Environmental Footprint Management-</t>
  </si>
  <si>
    <t>4106-Sustainability Management-Circular Economy-Extended Producer Responsibility Management</t>
  </si>
  <si>
    <t>4109-Sustainability Management-Environmental Footprint Management-Carbon Footprint Calculation</t>
  </si>
  <si>
    <t>P27-Environment-SP27.7-Greenhouse Gas mapping</t>
  </si>
  <si>
    <t>585 - SimaPro</t>
  </si>
  <si>
    <t>4110-Sustainability Management-Environmental Footprint Management-Emission Data Collection</t>
  </si>
  <si>
    <t>TIKN, klimakortlægning</t>
  </si>
  <si>
    <t>4111-Sustainability Management-Environmental Footprint Management-GHG Emissions Calculation</t>
  </si>
  <si>
    <t>P27-Environment-SP27.3-Energy mapping and monitoring</t>
  </si>
  <si>
    <t>590 - Science Based Targets initiative</t>
  </si>
  <si>
    <t>4112-Sustainability Management-Environmental Footprint Management-Sustainability Steering and Reporting</t>
  </si>
  <si>
    <t>Chemical Compliance</t>
  </si>
  <si>
    <t>571 - Ecovadis</t>
  </si>
  <si>
    <t>P20-Communication Management-SP20.2-Sustainability Communication &amp; Reporting</t>
  </si>
  <si>
    <t>4115-Sustainability Management-Sustainability Performance Management-Emission Result Validation</t>
  </si>
  <si>
    <t>4116-Sustainability Management-Sustainability Performance Management-Emissions Factors Management</t>
  </si>
  <si>
    <t>4117-Sustainability Management-Sustainability Performance Management-Formulas and Equations Management</t>
  </si>
  <si>
    <t>4118-Sustainability Management-Sustainability Performance Management-Sustainability Audit Preparation</t>
  </si>
  <si>
    <t>4119-Sustainability Management-Sustainability Performance Management-Sustainability Disclosure Management</t>
  </si>
  <si>
    <t>4120-Sustainability Management-Sustainability Performance Management-Sustainability Objective Management</t>
  </si>
  <si>
    <t>4121-Sustainability Management-Sustainability Performance Management-Sustainability Strategy Definition</t>
  </si>
  <si>
    <t>4123-Sustainability Management-Sustainable Operations-ESG Fact Transparency Mass Balancing</t>
  </si>
  <si>
    <t>DK_Finance_ESG</t>
  </si>
  <si>
    <t>IBKN, FRFS afdæk yderligere med Iben</t>
  </si>
  <si>
    <t>4124-Sustainability Management-Sustainable Operations-Hazardous Substance Management</t>
  </si>
  <si>
    <t>589 - Chemical Manager</t>
  </si>
  <si>
    <t>P28-Health &amp; Safety-SP28.7-Chemical Management</t>
  </si>
  <si>
    <t>4200-Customer Service--</t>
  </si>
  <si>
    <t>AMYN, Should be migrate to a professional phone handeling system</t>
  </si>
  <si>
    <t>4201-Customer Service-Customer Service and Support-</t>
  </si>
  <si>
    <t>1059 - flonidan</t>
  </si>
  <si>
    <t>1087 - Zendesk</t>
  </si>
  <si>
    <t>Info from ALK, fornyes til end 2026 og migreres herefter. Customer support</t>
  </si>
  <si>
    <t>Training</t>
  </si>
  <si>
    <t>ALMO, Invest in IMPARTNER or a tool support the US market needs</t>
  </si>
  <si>
    <t>ALMO, Migrate to a Platform with stronger trainning capabilities to be used on all Kamstrup areas.</t>
  </si>
  <si>
    <t>ALMO</t>
  </si>
  <si>
    <t>ALMO, Invest in Suntheisia or a tool support the US market needs</t>
  </si>
  <si>
    <t>4202-Customer Service-Customer Service Strategy and Planning-</t>
  </si>
  <si>
    <t>4203-Customer Service-Customer Service and Support-Service Request Management</t>
  </si>
  <si>
    <t>677 - Airvantage</t>
  </si>
  <si>
    <t>1042 - check.kamstrup.com(concentratorLog)</t>
  </si>
  <si>
    <t>1043 - Kamstrup ALD</t>
  </si>
  <si>
    <t>679 - Mappoint Gis</t>
  </si>
  <si>
    <t>684 - Metertool READy</t>
  </si>
  <si>
    <t>992 - NEM (Network Monitor)</t>
  </si>
  <si>
    <t>638 - Performance Center</t>
  </si>
  <si>
    <t>685 - READy App</t>
  </si>
  <si>
    <t>675 - Scruffy</t>
  </si>
  <si>
    <t>671 - Azure Coverage</t>
  </si>
  <si>
    <t>276 - EMS10</t>
  </si>
  <si>
    <t>1012 - Glogg</t>
  </si>
  <si>
    <t>Reading big log files.</t>
  </si>
  <si>
    <t>669 - IsMobile</t>
  </si>
  <si>
    <t>THB only used in DK</t>
  </si>
  <si>
    <t>201 - Kamstrup GPRS Portal</t>
  </si>
  <si>
    <t>1011 - Metertool OMNIA</t>
  </si>
  <si>
    <t>40 - Omnia</t>
  </si>
  <si>
    <t>674 - Power Intelligence - Earth Fault</t>
  </si>
  <si>
    <t>FRFS used for customer support</t>
  </si>
  <si>
    <t>672 - Power Intelligence - Flow</t>
  </si>
  <si>
    <t>339 - Trio</t>
  </si>
  <si>
    <t>THB, OTB</t>
  </si>
  <si>
    <t>Link phase out-ASIS</t>
  </si>
  <si>
    <t>THB, OTB, Perhaps only HeatCooling</t>
  </si>
  <si>
    <t>THB, Out of service 31-12-2024</t>
  </si>
  <si>
    <t>643 - Heat Intelligence</t>
  </si>
  <si>
    <t>313 - PcBase</t>
  </si>
  <si>
    <t>Just a few customers on this, support stopped in 2021, will run til end of 2025</t>
  </si>
  <si>
    <t>644 - RTO - Heat Intelligence</t>
  </si>
  <si>
    <t>678 - tech-tools</t>
  </si>
  <si>
    <t>THB, Old system, new need to be implemented</t>
  </si>
  <si>
    <t>741 - 5098-1328 FlowIQx2xxModuleConfig</t>
  </si>
  <si>
    <t>474 - Mapforce</t>
  </si>
  <si>
    <t>991 - FlowIQ</t>
  </si>
  <si>
    <t>666 - Kamstrup Traceability – Unknown device</t>
  </si>
  <si>
    <t>JDP, trace af IP data</t>
  </si>
  <si>
    <t>4204-Customer Service-Customer Service and Support-Complaints Management</t>
  </si>
  <si>
    <t>4205-Customer Service-Customer Service and Support-Customer Claims Management</t>
  </si>
  <si>
    <t>4206-Customer Service-Customer Service and Support-Customer Returns Management</t>
  </si>
  <si>
    <t>4207-Customer Service-Customer Service and Support-Customer Warranty Claim Processing</t>
  </si>
  <si>
    <t>4208-Customer Service-Customer Service and Support-Inquiry Management</t>
  </si>
  <si>
    <t>4209-Customer Service-Customer Service and Support-Omnichannel Customer Engagement</t>
  </si>
  <si>
    <t>4210-Customer Service-Customer Service and Support-Recall Management</t>
  </si>
  <si>
    <t>4211-Customer Service-Customer Service and Support-Self-Service Engagement</t>
  </si>
  <si>
    <t>4212-Customer Service-Customer Service and Support-Service Knowledge Base Management</t>
  </si>
  <si>
    <t>KnowledgeBase</t>
  </si>
  <si>
    <t>THB KnowledgeBase</t>
  </si>
  <si>
    <t>4213-Customer Service-Customer Service and Support-Service Level Management</t>
  </si>
  <si>
    <t>4214-Customer Service-Customer Service Strategy and Planning-Customer Service Analytics</t>
  </si>
  <si>
    <t>4215-Customer Service-Customer Service Strategy and Planning-Customer Service Planning and Forecasting</t>
  </si>
  <si>
    <t>4216-Customer Service-Customer Service Strategy and Planning-Customer Service Strategy Management</t>
  </si>
  <si>
    <t>4217-Sustainability Management-Circular Economy-Take back of hardware</t>
  </si>
  <si>
    <t>4230-Customer Service-Customer Project Management-</t>
  </si>
  <si>
    <t>THB, FRHT</t>
  </si>
  <si>
    <t>4231-Customer Service-Customer Project Management-Ressource Management</t>
  </si>
  <si>
    <t>4232-Customer Service-Customer Project Management-Financial Analytics and Management</t>
  </si>
  <si>
    <t>4233-Customer Service-Customer Project Management-Project Management</t>
  </si>
  <si>
    <t>665 - Check.Kamstrup (READy device check)</t>
  </si>
  <si>
    <t>687 - Orbit File syncronizer</t>
  </si>
  <si>
    <t>834 - Orbit OutlookAddin</t>
  </si>
  <si>
    <t>481 - Google Earth</t>
  </si>
  <si>
    <t>475 - Mulesoft</t>
  </si>
  <si>
    <t>SPL, Michael Astrup works in it</t>
  </si>
  <si>
    <t>686 - Omni tool network analyzer</t>
  </si>
  <si>
    <t>660 - Antenna Pattern Editor</t>
  </si>
  <si>
    <t>688 - Excel, Decoding sheets</t>
  </si>
  <si>
    <t>792 - Grafana</t>
  </si>
  <si>
    <t>Info from ASRN</t>
  </si>
  <si>
    <t>422 - Radio mobile</t>
  </si>
  <si>
    <t>To Signal Pro</t>
  </si>
  <si>
    <t>4234-Customer Service-Customer Service and Support-Customer Operations</t>
  </si>
  <si>
    <t>4235-Customer Service-Customer Project Management-Test Management</t>
  </si>
  <si>
    <t>THB, Will take over from HP ALM</t>
  </si>
  <si>
    <t>4300-Manufacturing-Manufacturing Software-</t>
  </si>
  <si>
    <t>1063 - Cyberoptics</t>
  </si>
  <si>
    <t>NLU</t>
  </si>
  <si>
    <t>4301-Manufacturing-Manufacturing Software-Software Development</t>
  </si>
  <si>
    <t>JLY, Migrate to List and label</t>
  </si>
  <si>
    <t>603 - Infragistics</t>
  </si>
  <si>
    <t>JLY, UI librarys should be accesable on enterprice level</t>
  </si>
  <si>
    <t>JLY, could be handled by other systems</t>
  </si>
  <si>
    <t>JSY, JLY, Migrate to List and label</t>
  </si>
  <si>
    <t>JSY, JLY, UI librarys should be accesable on enterprice level</t>
  </si>
  <si>
    <t>JSY, They have said it is not used, but keept for now, it will take over for Crystal reports if possible</t>
  </si>
  <si>
    <t>4302-Manufacturing-Manufacturing Software-Support</t>
  </si>
  <si>
    <t>4400-People and Culture-Attraction-</t>
  </si>
  <si>
    <t>4402-People and Culture-Onboarding-</t>
  </si>
  <si>
    <t>355 - ClickLearn</t>
  </si>
  <si>
    <t>Diana and Philip , Fore internal learning</t>
  </si>
  <si>
    <t>377 - Fuse,  Digital Training for external customers</t>
  </si>
  <si>
    <t>Diana and Philip, Onboarding program M36.1</t>
  </si>
  <si>
    <t>4403-People and Culture-Seperation-</t>
  </si>
  <si>
    <t>P36-Talent attraction, Recruitment &amp; Exit-SP36.2-Employee exit</t>
  </si>
  <si>
    <t>4500-Digital Management--</t>
  </si>
  <si>
    <t>FFM, Documentation</t>
  </si>
  <si>
    <t>163 - paint.net (www.getpaint.net/index.html)</t>
  </si>
  <si>
    <t>4522-Digital Management -Information Security-</t>
  </si>
  <si>
    <t>4523-Digital Management -Information Security-Cyber Security</t>
  </si>
  <si>
    <t>831 - Cisco Network Suite</t>
  </si>
  <si>
    <t>WAPT, Network Analytics</t>
  </si>
  <si>
    <t>1051 - DNA Center</t>
  </si>
  <si>
    <t>1050 - Identity Service Engine</t>
  </si>
  <si>
    <t>WAPT, I only use for troubleshooting</t>
  </si>
  <si>
    <t>1052 - Secure Firewall Management Center</t>
  </si>
  <si>
    <t>1049 - ThousandEyes</t>
  </si>
  <si>
    <t>DK_Digitalization_ECS</t>
  </si>
  <si>
    <t>DK_Digitalization_ECS_Expert Service</t>
  </si>
  <si>
    <t>DK_Digitalization_ECS_SEC OPS</t>
  </si>
  <si>
    <t>543 - Defender Endpoint Server Sub</t>
  </si>
  <si>
    <t>4524-Digital Management -Information Security-Information Security Management System</t>
  </si>
  <si>
    <t>1076 - LogPoint</t>
  </si>
  <si>
    <t>1072 - Microsoft Sentinel</t>
  </si>
  <si>
    <t>946 - Siem</t>
  </si>
  <si>
    <t>4525-Digital Management -Information Security-Risk Management</t>
  </si>
  <si>
    <t>DK_Digitalization_ECS_Commercial</t>
  </si>
  <si>
    <t>DK_Digitalization_ECS_GRC</t>
  </si>
  <si>
    <t>Find a propper tool for this area in the future</t>
  </si>
  <si>
    <t>1073 - Microsoft Purview</t>
  </si>
  <si>
    <t>4526-Digital Management -Information Security-Security Architecture</t>
  </si>
  <si>
    <t>1071 - Cisco anyconnect</t>
  </si>
  <si>
    <t>533 - Intune P2 Sub Per User</t>
  </si>
  <si>
    <t>4527-Digital Management -Information Security-Security Awareness</t>
  </si>
  <si>
    <t>1114 - KnowBe4</t>
  </si>
  <si>
    <t>4528-Digital Management -Information Security-Threat &amp; Vunerability Management</t>
  </si>
  <si>
    <t>1075 - Cisco Umbrella</t>
  </si>
  <si>
    <t>839 - Rapid7</t>
  </si>
  <si>
    <t>1074 - TrueSec</t>
  </si>
  <si>
    <t>1077 - Windows Sandbox</t>
  </si>
  <si>
    <t>4531-Digital Platform and Operations-Engineering &amp; Platform-Agile Excellence</t>
  </si>
  <si>
    <t>4532-Digital Platform and Operations-Engineering &amp; Platform-CI/CD</t>
  </si>
  <si>
    <t>4534-Digital Platform and Operations-Engineering &amp; Platform-Cloud Governance</t>
  </si>
  <si>
    <t>4537-Digital Platform and Operations-Engineering &amp; Platform-Software architecture</t>
  </si>
  <si>
    <t>4538-Digital Platform and Operations-Engineering &amp; Platform-Software development</t>
  </si>
  <si>
    <t>4548-Digital Platform and Operations-AI, Data &amp; Analytics-AI</t>
  </si>
  <si>
    <t>504 - Azure Services (AI - ML)</t>
  </si>
  <si>
    <t>JEMW, It will be used in the future but we do not know the capabilities by now</t>
  </si>
  <si>
    <t>4549-Digital Platform and Operations-AI, Data &amp; Analytics-BI Enablement</t>
  </si>
  <si>
    <t>4551-Digital Platform and Operations-AI, Data &amp; Analytics-Data Governance</t>
  </si>
  <si>
    <t>JEMW, invest in resources</t>
  </si>
  <si>
    <t>JEMW, Invest due to security setup is inherited to BI Platform</t>
  </si>
  <si>
    <t>4552-Digital Platform and Operations-AI, Data &amp; Analytics-Data Management</t>
  </si>
  <si>
    <t>816 - Microsoft Fabric</t>
  </si>
  <si>
    <t>4553-Digital Platform and Operations-AI, Data &amp; Analytics-Data Processing &amp; Modeling</t>
  </si>
  <si>
    <t>510 - Data Bricks</t>
  </si>
  <si>
    <t>MCP</t>
  </si>
  <si>
    <t>606 - FlowForce</t>
  </si>
  <si>
    <t>Håndteres igennem Heat/Cooling eller Digitalization, Fabrizio</t>
  </si>
  <si>
    <t>473 - Link</t>
  </si>
  <si>
    <t>4555-Digital Platform and Operations-AI, Data &amp; Analytics-Data Analytics</t>
  </si>
  <si>
    <t>4558-Digital Platform and Operations-Digital Workplace &amp; Infrastructure Development-Communication &amp; Collaboration</t>
  </si>
  <si>
    <t>4700-OT Hosting-OT Platform &amp; Hosting-</t>
  </si>
  <si>
    <t>4709-OT Hosting-OT Operations &amp; Service-</t>
  </si>
  <si>
    <t>30 - Billing Com</t>
  </si>
  <si>
    <t>4712-OT Hosting-OT Operations &amp; Service-Telemetry &amp; Event Processing</t>
  </si>
  <si>
    <t>DK_Digitalization_Customer Operations_Hosting HCW</t>
  </si>
  <si>
    <t>1081 - PagerDuty</t>
  </si>
  <si>
    <t>FRFS inserted based on contract of PagerDuty</t>
  </si>
  <si>
    <t>965 - Influx</t>
  </si>
  <si>
    <t>JESP, RKL Mission crittical due this is used for customers and will effect them heavely if down.</t>
  </si>
  <si>
    <t>4728-OT Hosting-OT Data &amp; Integration-Data Analytics &amp; Insight Services</t>
  </si>
  <si>
    <t>JKI, frfs change to project follow up</t>
  </si>
  <si>
    <t>JESP, RKL migrate to grafana, not suitabel for this use</t>
  </si>
  <si>
    <t>4735-OT Hosting-Customer Experience &amp; Interface-Licens, Usage &amp; Billing Management</t>
  </si>
  <si>
    <t>654 - ArcGIS</t>
  </si>
  <si>
    <t>653 - Progress (Telerik)</t>
  </si>
  <si>
    <t>655 - Rebex Total Pack for .Net</t>
  </si>
  <si>
    <t>info by DAHN, The structure of MyKamstrup could be improved. FRFS It is only used in US to turn on READY. FRFS need to find Capability and process</t>
  </si>
  <si>
    <t>513 - Datatool</t>
  </si>
  <si>
    <t>514 - Laptool</t>
  </si>
  <si>
    <t>4750-OT Hosting-OT Operations &amp; Service-Third-Party Software</t>
  </si>
  <si>
    <t>594 - EMH Variomod Manager</t>
  </si>
  <si>
    <t>595 - EMH-Combi-Master</t>
  </si>
  <si>
    <t>931 - OpenTelemetry Collector Builder</t>
  </si>
  <si>
    <t>998-Not mapped to capability--</t>
  </si>
  <si>
    <t>951 - Questel Essential</t>
  </si>
  <si>
    <t>1019 - DotMemory</t>
  </si>
  <si>
    <t>MANO info</t>
  </si>
  <si>
    <t>1020 - DotTrace</t>
  </si>
  <si>
    <t>DK_Digitalization_Customer Operations_ Global Operations</t>
  </si>
  <si>
    <t>833 - Dynatrace Platform</t>
  </si>
  <si>
    <t>4724-OT Hosting-OT Data &amp; Integration-Data Acquisition &amp; Ingestion</t>
  </si>
  <si>
    <t>4704-OT Hosting-OT Platform &amp; Hosting-Remote Access &amp; Authentication Control</t>
  </si>
  <si>
    <t>1010 - Apec</t>
  </si>
  <si>
    <t>1014 - Check Point VPN</t>
  </si>
  <si>
    <t>4702-OT Hosting-OT Platform &amp; Hosting-IoT Device Management</t>
  </si>
  <si>
    <t>1006 - Cisco ASA ASDM</t>
  </si>
  <si>
    <t>1007 - Cisco FTD FMC</t>
  </si>
  <si>
    <t>4730-OT Hosting-Customer Experience &amp; Interface-</t>
  </si>
  <si>
    <t>1013 - Pulse secure VPN</t>
  </si>
  <si>
    <t>4733-OT Hosting-Customer Experience &amp; Interface-API Gateway &amp; Developer Experience</t>
  </si>
  <si>
    <t>1015 - SoapUI</t>
  </si>
  <si>
    <t>4741-OT Hosting-OT Engineering &amp; Innovation-Edge Software Engineering</t>
  </si>
  <si>
    <t>1016 - Virtual Serial Port</t>
  </si>
  <si>
    <t>4725-OT Hosting-OT Data &amp; Integration-Data Transformation &amp; Validation</t>
  </si>
  <si>
    <t>4720-OT Hosting-OT Security &amp; Compliance-Security Monitoring &amp; Incident Response</t>
  </si>
  <si>
    <t>4734-OT Hosting-Customer Experience &amp; Interface-Customer Communication &amp; Notification Services</t>
  </si>
  <si>
    <t>MIA, Used for 3 party</t>
  </si>
  <si>
    <t>916 - Flux</t>
  </si>
  <si>
    <t>1096 - Microsoft Service Fabric</t>
  </si>
  <si>
    <t>KKN info</t>
  </si>
  <si>
    <t>4561-Digital Platform and Operations-Digital Workplace &amp; Infrastructure Development-Infrastructure Architecture</t>
  </si>
  <si>
    <t>1057 - DigiCert</t>
  </si>
  <si>
    <t>4567-Digital Platform and Operations-Operations-Network &amp; Connectivity</t>
  </si>
  <si>
    <t>987 - Micetro</t>
  </si>
  <si>
    <t>JEDT, FRFS added based on license cost</t>
  </si>
  <si>
    <t>4536-Digital Platform and Operations-Engineering &amp; Platform-Automation</t>
  </si>
  <si>
    <t>1080 - Redgate Monitor Standard</t>
  </si>
  <si>
    <t>1112 - Vmware Cloud foundation</t>
  </si>
  <si>
    <t>JEDT</t>
  </si>
  <si>
    <t>1082 - Plandisc</t>
  </si>
  <si>
    <t>Used by ANJL</t>
  </si>
  <si>
    <t>DK_Digitalization_Kamstrup Solutions_Digital Workplace</t>
  </si>
  <si>
    <t>984 - Crossware mail signature</t>
  </si>
  <si>
    <t>FRFS added based on license cost</t>
  </si>
  <si>
    <t>953 - Patch my PC</t>
  </si>
  <si>
    <t>DK_Executive Management office_Executive Management office_Reception</t>
  </si>
  <si>
    <t>952 - Eptura Visitor</t>
  </si>
  <si>
    <t>HTA, FRFS Make capability for customer projects and apply this</t>
  </si>
  <si>
    <t>959 - Busylight</t>
  </si>
  <si>
    <t>1110 - NGIX</t>
  </si>
  <si>
    <t>1053 - AMR</t>
  </si>
  <si>
    <t>Wil be closed in 2 years due to GDPR, part of EMS10</t>
  </si>
  <si>
    <t>1021 - portal-m2m.telekom</t>
  </si>
  <si>
    <t>1054 - Syncfusion</t>
  </si>
  <si>
    <t>986 - Attention Web Manager</t>
  </si>
  <si>
    <t>MFA</t>
  </si>
  <si>
    <t>462 - WhatsApp</t>
  </si>
  <si>
    <t>JESP, FHA ? Tjekker denne</t>
  </si>
  <si>
    <t>1017 - Goland</t>
  </si>
  <si>
    <t>Info from MANO</t>
  </si>
  <si>
    <t>51 - NEC Compiler</t>
  </si>
  <si>
    <t>JESP, see application description, marked as Legacy</t>
  </si>
  <si>
    <t>1094 - Libre Office</t>
  </si>
  <si>
    <t>1083 - Wordpress</t>
  </si>
  <si>
    <t>Info from ALK, anvendes med nuværende website.</t>
  </si>
  <si>
    <t>1084 - IoT Application</t>
  </si>
  <si>
    <t>Info from ALK</t>
  </si>
  <si>
    <t>1085 - IoT Installations app</t>
  </si>
  <si>
    <t>1086 - IoT Customer portal</t>
  </si>
  <si>
    <t>Info from ALK, CRM (Custom build on Power Platform), move to Kamstrup CRM</t>
  </si>
  <si>
    <t>Info from ALK, CRM (Custom build on Power Platform), move to Kamstrup CRM, samt Kamstrup standard</t>
  </si>
  <si>
    <t>Info from ALK, Et hav af excel ark mm. til manuel håndtering af invoicing etc. Møde med Kristina om at fytte til Kamstrup subscribtion system.</t>
  </si>
  <si>
    <t>Info from ALK, Endnu en lille obs, de bruger chatgpt MEGET og forventer at fortsætte på deres SG licens noget tid endnu, men vil derefter have en i Kamstrup. Udviklere, konkurrent analyse. Opsiges og de søger om Chat GPT. Den private lukkes ned.</t>
  </si>
  <si>
    <t>1091 - IBM Cloud</t>
  </si>
  <si>
    <t>Arbejde med Jens og Morten om fornyelse af denne, her ligger udvikling.</t>
  </si>
  <si>
    <t>983 - E-Doc licens</t>
  </si>
  <si>
    <t>463 - Youku</t>
  </si>
  <si>
    <t>Diana, JTBN?</t>
  </si>
  <si>
    <t>P09-Sales &amp; Business Development-SP09.8-Solution Sales Standard</t>
  </si>
  <si>
    <t>Sales owned process, Send to Diana 11/11-2024, unknown application</t>
  </si>
  <si>
    <t>P08-Marketing-SP08.2-Offer Launch Marketing &amp; Commercialization</t>
  </si>
  <si>
    <t>ANLK, FRFS ERIN ? Any application for this process</t>
  </si>
  <si>
    <t>ANLK to investigate</t>
  </si>
  <si>
    <t>451 - Google My Business Manager</t>
  </si>
  <si>
    <t>454 - Instagram</t>
  </si>
  <si>
    <t>1078 - Pabliq</t>
  </si>
  <si>
    <t>Info from JAHO Sweden</t>
  </si>
  <si>
    <t>JABE, FRFS; same as everybody</t>
  </si>
  <si>
    <t>JABE, FRFS Budget tracking,</t>
  </si>
  <si>
    <t>SE_People &amp; Culture</t>
  </si>
  <si>
    <t>981 - Sysarb</t>
  </si>
  <si>
    <t>944 - Wats Enterprise</t>
  </si>
  <si>
    <t>FRFS, Talk to Kelvin of use</t>
  </si>
  <si>
    <t>985 - DISCUS</t>
  </si>
  <si>
    <t>THG, FRFS added based on license cost</t>
  </si>
  <si>
    <t>982 - Valor SMT Engeneering Pack bundle</t>
  </si>
  <si>
    <t>P30-Master Data Management--</t>
  </si>
  <si>
    <t>Verify with sourcing, FRFS ask JEMA</t>
  </si>
  <si>
    <t>980 - Fusion Legacy</t>
  </si>
  <si>
    <t>PMM, FRFS found when looking at license cost</t>
  </si>
  <si>
    <t>Unknown use, Ida og Anders kommer til bage med anvendelse</t>
  </si>
  <si>
    <t>988 - Beeceptor</t>
  </si>
  <si>
    <t>FRFS find info on this evnt Fabrizio</t>
  </si>
  <si>
    <t>KRST, FRFS timereg</t>
  </si>
  <si>
    <t>1089 - Minerva Data Export</t>
  </si>
  <si>
    <t>Info from CWO of this application, used by Bjarke Brogaard</t>
  </si>
  <si>
    <t>524 - UI Control Suite</t>
  </si>
  <si>
    <t>1018 - DataGrip</t>
  </si>
  <si>
    <t>SSY, FRFS Could to gennerel</t>
  </si>
  <si>
    <t>947 - Webportal</t>
  </si>
  <si>
    <t>1058 - Personio DATEV Integration</t>
  </si>
  <si>
    <t>DK_Digitalization_Kamstrup Solutions_Manufacturing IT</t>
  </si>
  <si>
    <t>1117 - iDTT</t>
  </si>
  <si>
    <t>272 - DNS</t>
  </si>
  <si>
    <t xml:space="preserve">1118 - ProxyClick </t>
  </si>
  <si>
    <t>1129 - Cisco DNA Center</t>
  </si>
  <si>
    <t>999-All--</t>
  </si>
  <si>
    <t>4571-Digital Platform and Operations-Operations-Storage &amp; Compute</t>
  </si>
  <si>
    <t>1111 - 1Password</t>
  </si>
  <si>
    <t>331 - SMSPasscode</t>
  </si>
  <si>
    <t>832 - Cisco Security Suite</t>
  </si>
  <si>
    <t>271 - DHCP</t>
  </si>
  <si>
    <t>4539-Digital Platform and Operations-Engineering &amp; Platform-Integration, Custom Application &amp; Platform Maintenance and Support</t>
  </si>
  <si>
    <t>1123 - Citrix ADC (NetScaler) – Core</t>
  </si>
  <si>
    <t>1124 - Citrix ADC (NetScaler) – Hosting</t>
  </si>
  <si>
    <t>545 - Win Server DC Core ALng SA 2L</t>
  </si>
  <si>
    <t>546 - Win Server Standard Core ALng SA 2L</t>
  </si>
  <si>
    <t>4530-Digital Platform and Operations-Engineering &amp; Platform-</t>
  </si>
  <si>
    <t>P29-IT Services &amp; Support-SP29.8-ServiceNow – How to Handover Customer Service related Case or Incident</t>
  </si>
  <si>
    <t>1279-Strategic Management-Externals Management-Maintain Contracts</t>
  </si>
  <si>
    <t>4506-Digital Platform and Operations-Operations-</t>
  </si>
  <si>
    <t>1135 - Azure AD Connect</t>
  </si>
  <si>
    <t>1136 - Azure Arc</t>
  </si>
  <si>
    <t>1137 - Azure Update Manager</t>
  </si>
  <si>
    <t>1138 - Red Hat Enterprise Linux (RHEL)</t>
  </si>
  <si>
    <t>1139 - AlmaLinux</t>
  </si>
  <si>
    <t>Name of the application</t>
  </si>
  <si>
    <t>Application group</t>
  </si>
  <si>
    <t>Introduction date of application.
(Before 1/8-2025 all applications are set to 01-01-2025)</t>
  </si>
  <si>
    <t>Install Type
 - On Prem
 - Cloud
 - 3 party hosted
 - Edge Computing
 - Distributed Applications</t>
  </si>
  <si>
    <t>The Gartner TIME (Tolerate, Invest, Migrate, Eliminate) framework is the industry standard for planning and executing an application rationalization. It is a proven methodology for maximizing the business value of your application portfolio.</t>
  </si>
  <si>
    <t>Vendor Kamstrup purchace the application from</t>
  </si>
  <si>
    <t>Consultancy for the application</t>
  </si>
  <si>
    <t>The number of users for the application</t>
  </si>
  <si>
    <t>The current stage of the application</t>
  </si>
  <si>
    <t>End of life or Phase out date for the application
(Format 31-06-2026)</t>
  </si>
  <si>
    <t>The URL of the application</t>
  </si>
  <si>
    <t>Business Owner of the application.
Used for applications with no cost if handled in business</t>
  </si>
  <si>
    <t>Owner of the application.
From cost sheet or if empty from Business owner</t>
  </si>
  <si>
    <t>Delete,Superusers of the application</t>
  </si>
  <si>
    <t>Delete</t>
  </si>
  <si>
    <t>EA Information related to closure of the application</t>
  </si>
  <si>
    <t>Not relevant, SLA for the application</t>
  </si>
  <si>
    <t>Not relevant, License responsible of the application</t>
  </si>
  <si>
    <t>Sub component to applicatoin</t>
  </si>
  <si>
    <t>Which applications are supported by the application. Eg. READy, OMNIA, etc</t>
  </si>
  <si>
    <t xml:space="preserve">Primary in relation to cleanup track </t>
  </si>
  <si>
    <t>The application contain AI features.
If Yes the risk should be evaluated.</t>
  </si>
  <si>
    <t>Set to "No" if the application are not used in capability mapping. Used for server licenses and so.</t>
  </si>
  <si>
    <t>If the application are part of a Platform chose the platform.</t>
  </si>
  <si>
    <t>Note on the application</t>
  </si>
  <si>
    <t>The recomendation for clean up</t>
  </si>
  <si>
    <t>Reason for the recommendation</t>
  </si>
  <si>
    <t>Workpackage size of the clousure (S, M, Project)</t>
  </si>
  <si>
    <t>Security approved application</t>
  </si>
  <si>
    <t>Security approved date</t>
  </si>
  <si>
    <t>Security debt.
Low
Medium
High
(Inveigate are beeing security investigated)</t>
  </si>
  <si>
    <t>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t>
  </si>
  <si>
    <t>No</t>
  </si>
  <si>
    <t>Application Group</t>
  </si>
  <si>
    <t>Introduction date</t>
  </si>
  <si>
    <t>Install type</t>
  </si>
  <si>
    <t>Application Type</t>
  </si>
  <si>
    <t>Software Vendor</t>
  </si>
  <si>
    <t>ItemNumber</t>
  </si>
  <si>
    <t>Consultancy</t>
  </si>
  <si>
    <t>User base</t>
  </si>
  <si>
    <t>Lifecycle stage status</t>
  </si>
  <si>
    <t>Expected End-of-Life Year</t>
  </si>
  <si>
    <t>Replaced by</t>
  </si>
  <si>
    <t>Details</t>
  </si>
  <si>
    <t>URL</t>
  </si>
  <si>
    <t>Business Owner</t>
  </si>
  <si>
    <t>Supported by Group IT</t>
  </si>
  <si>
    <t>Details2</t>
  </si>
  <si>
    <t>Owner</t>
  </si>
  <si>
    <t>Super User</t>
  </si>
  <si>
    <t>Named users</t>
  </si>
  <si>
    <t>OLD-Data integration</t>
  </si>
  <si>
    <t>Temp</t>
  </si>
  <si>
    <t>SLA</t>
  </si>
  <si>
    <t>Licens responsible</t>
  </si>
  <si>
    <t>Sub component to</t>
  </si>
  <si>
    <t>Supporting applications</t>
  </si>
  <si>
    <t>Org</t>
  </si>
  <si>
    <t>AI</t>
  </si>
  <si>
    <t>Used in capabilitiy mapping</t>
  </si>
  <si>
    <t>Platform</t>
  </si>
  <si>
    <t>Clean up: Note</t>
  </si>
  <si>
    <t>Clean up: Recomendation</t>
  </si>
  <si>
    <t>Clean up: Reason</t>
  </si>
  <si>
    <t>Clean up: WP Size</t>
  </si>
  <si>
    <t>Security approved</t>
  </si>
  <si>
    <t>Security Approved date</t>
  </si>
  <si>
    <t>Security debt</t>
  </si>
  <si>
    <t>EMS10</t>
  </si>
  <si>
    <t>Kamstrup - Customer Software</t>
  </si>
  <si>
    <t>Kamstrup</t>
  </si>
  <si>
    <t>8-Kamstrup application-Phase out</t>
  </si>
  <si>
    <t>Consist of many services</t>
  </si>
  <si>
    <t>HEG</t>
  </si>
  <si>
    <t>Customer Service</t>
  </si>
  <si>
    <t>THDA - enten til EL eller radiomesh, OTB? Bliver udfaset - SAD ved mere. Det var vist et firma Kamstrup købte for længe siden</t>
  </si>
  <si>
    <t>FRFS: moved from 31-10-2025 to 01-01-2026 for reporting</t>
  </si>
  <si>
    <t>Trio</t>
  </si>
  <si>
    <t>Utilities and Miscellaneous</t>
  </si>
  <si>
    <t>Lifesize/TDC</t>
  </si>
  <si>
    <t>7-Potential for phase out</t>
  </si>
  <si>
    <t>Phone System</t>
  </si>
  <si>
    <t>Phone agent for support services. Planned to be phased out, but depends on the budget round.
Niels: forhåbentlig planer i starten af næste år (2026) for udskiftning, men det er ikke helt kendt endnu.</t>
  </si>
  <si>
    <t>Investigate</t>
  </si>
  <si>
    <t>Signal Pro (EDX)</t>
  </si>
  <si>
    <t>Data and Analytics</t>
  </si>
  <si>
    <t>Nexrad, Inc.</t>
  </si>
  <si>
    <t>4-Saved for now</t>
  </si>
  <si>
    <t>Radio Planning</t>
  </si>
  <si>
    <t>JOPH: Used for making radio coverage plans (/prop studies).
RF-networkplanning and analysis. Not clear how much this is used</t>
  </si>
  <si>
    <r>
      <rPr>
        <b/>
        <sz val="11"/>
        <color theme="1"/>
        <rFont val="Calibri"/>
        <family val="2"/>
        <scheme val="minor"/>
      </rPr>
      <t>Asks Customer Project - Søren Martin</t>
    </r>
    <r>
      <rPr>
        <sz val="11"/>
        <color theme="1"/>
        <rFont val="Calibri"/>
        <family val="2"/>
        <scheme val="minor"/>
      </rPr>
      <t xml:space="preserve"> - the plan is to have a unified RF planning tool</t>
    </r>
  </si>
  <si>
    <t>Azure Monitoring</t>
  </si>
  <si>
    <t>Cloud Platforms</t>
  </si>
  <si>
    <t>Microsoft</t>
  </si>
  <si>
    <t>2-Important application</t>
  </si>
  <si>
    <t>Not a singular application within Customer Service, but rather an application managed by Integration where teams can monitor certain data</t>
  </si>
  <si>
    <t>Mulesoft</t>
  </si>
  <si>
    <t>Integration Platforms</t>
  </si>
  <si>
    <t>Salesforce</t>
  </si>
  <si>
    <t>Scenario: Integration between OMNIA &amp; Ørsted
Adoption: 1 Customer</t>
  </si>
  <si>
    <t>Yes</t>
  </si>
  <si>
    <t>Integration</t>
  </si>
  <si>
    <t>Integration used between Kamstrup and Ørsted. Very complex, do not touch for now</t>
  </si>
  <si>
    <t>Should be moved to the integration team</t>
  </si>
  <si>
    <t>Google Earth</t>
  </si>
  <si>
    <t>Cloud</t>
  </si>
  <si>
    <t>Google LLC</t>
  </si>
  <si>
    <t xml:space="preserve">Reach out to Customer Projects - Søren Martin
It is the free version they use
THDA - Bruges til radioplaner, fejlfinding af dårlig dækning osv. Undersøg alternativer eller integration </t>
  </si>
  <si>
    <t>Radio planners use the free API to show data</t>
  </si>
  <si>
    <t>VenzoAI (Kamassist)</t>
  </si>
  <si>
    <t>Productivity</t>
  </si>
  <si>
    <t>Venzo</t>
  </si>
  <si>
    <t xml:space="preserve"> 100-499</t>
  </si>
  <si>
    <t>https://kamassist.kamstrup.com/</t>
  </si>
  <si>
    <t>Yes - Limited Risk</t>
  </si>
  <si>
    <t>MRST - Vores interne AI Chatbot som vi er igang med at udrulle I Customer Services  (Kan ikke undværes)</t>
  </si>
  <si>
    <t>Performance Center</t>
  </si>
  <si>
    <t>Meter data perfromance monitoring</t>
  </si>
  <si>
    <t>This can potentially be absorbed by another application, for example ServiceNow. HOWEVER, the project to understanding how it is built, what processes it supports, functionality, document it, write new requirements and more, will take quite a lot of effort. It is a CRITICAL application, because we measure meter reading performance against SLA's and we can potentially pay fines for not living up to SLA's. There are also talks, that this and Network Manager can be moved into Flow IQ Smart Water Platform - but there NEEDS to be strategic alignment between the different departments, Customer Service, PM, Customer Projects and Digitalization, because we need to be very clear about what services we offer and where.</t>
  </si>
  <si>
    <t>Strategic alignment between Customer Service, PM and perhaps also Digitalization first, THEN the application and requirements and processes can be mapped</t>
  </si>
  <si>
    <t>It is very vulnerable. We pay ONE guy aroudn 300.000 DKK pr. Year, for support and a few enhancements. We own the source code, but he is the only one who works on and understands it. This is too important to live on the shoulders on one external consultant.
12/12-2025: Det er tredjeparts igennem Applicators (et en-mands firma i DK). Ingen fast omkostning andet end licens, men betales timepris på support og udvikling. I år er der brugt omkring 500DKK på alt, men der har så også været en del udviklingsønsker</t>
  </si>
  <si>
    <t>Project</t>
  </si>
  <si>
    <t>Automatic Concentrator Placement</t>
  </si>
  <si>
    <t>GastroSoft</t>
  </si>
  <si>
    <t>THDA - EL produkt
Tool for planning where concentrators should be used - used in Radius</t>
  </si>
  <si>
    <t>Ask Morten Lauritzen - MLU</t>
  </si>
  <si>
    <t>Heat Intelligence</t>
  </si>
  <si>
    <t>Heat Software</t>
  </si>
  <si>
    <t>3-Kamstrup application</t>
  </si>
  <si>
    <t>Hest Intelligence</t>
  </si>
  <si>
    <t>A software suite - a Portal entered through My Kamstrup. A collection that holds many info on heat intelligence</t>
  </si>
  <si>
    <t>PIHT - dette er et produkt som vi sælger til kunder</t>
  </si>
  <si>
    <t>RTO - Heat Intelligence</t>
  </si>
  <si>
    <t>Managemed service on RTO</t>
  </si>
  <si>
    <t>Same as heat intelligence</t>
  </si>
  <si>
    <t>Antenna Pattern Editor</t>
  </si>
  <si>
    <t>Simulations and Engineering</t>
  </si>
  <si>
    <t>Ansys</t>
  </si>
  <si>
    <t>JOPH</t>
  </si>
  <si>
    <t>JOPH: Used to correct and translate different antenna pattern types.
Asks Customer Projects - Søren Martin
ALBI er ansvarlig for antenner. JOPH bruger dette. Det er radio netværk. Denne er vigtig og kan ikke flyttes over i et andet system, bekræftet af JP</t>
  </si>
  <si>
    <t>Mastedatabasen</t>
  </si>
  <si>
    <t>Mastedatabasen is developed by the Danish Agency for Data Supply and Efficiency (SDFE).</t>
  </si>
  <si>
    <t>Radio Planning, Support on network coverage</t>
  </si>
  <si>
    <t>JOPH: Used to look up locations of existing telemasts in Denmark.
Ask Søren Martin
Free to use - it is a website with information on the location of mobil antennas (masts?) in Denmark - both existing and planned.</t>
  </si>
  <si>
    <t>Skråfoto - Dataforsyningen</t>
  </si>
  <si>
    <t>Dataforsyningen</t>
  </si>
  <si>
    <t>JOPH: Used to measure heights of buildings at known addresses in DK.
Asks Søren Martin
Free to use - it is a website with tilted photos of the earth's surface</t>
  </si>
  <si>
    <t>Check.Kamstrup (READy device check)</t>
  </si>
  <si>
    <t>PIHT - hjemmeside hvor man (kamstrup og kunder) kan tjekke forbindelsen til målere og koncentratorer</t>
  </si>
  <si>
    <t>IsMobile</t>
  </si>
  <si>
    <t>Business</t>
  </si>
  <si>
    <t>IsMobile, Inc.</t>
  </si>
  <si>
    <t>Workforce management Filed services // NEXEL</t>
  </si>
  <si>
    <t>HEP</t>
  </si>
  <si>
    <t>Can be replaced by FSM in ServiceNow but it is a big project. We pay around 100DKK pr. Year
Plan meter change - a FSM tool. Perhaps connects to Ørsted. Plan and route plannig, shift of meters.
Critical application that is only used for Radius. Cannot be removed. There can severe financial consequenses if data is not available within the agreed upon time</t>
  </si>
  <si>
    <t>Customer Projects - Ask Søren Martin</t>
  </si>
  <si>
    <t>Amdocs</t>
  </si>
  <si>
    <t>Subscription management</t>
  </si>
  <si>
    <t>Subscribtion</t>
  </si>
  <si>
    <t>Appears to be the login portal for Telia - related to SIM cards</t>
  </si>
  <si>
    <t>Azure Coverage</t>
  </si>
  <si>
    <t>server performance, active services</t>
  </si>
  <si>
    <t>Appears to be part of the Azure solution</t>
  </si>
  <si>
    <t>Power Intelligence - Flow</t>
  </si>
  <si>
    <t>C3S Solutions</t>
  </si>
  <si>
    <t>Engineering IT</t>
  </si>
  <si>
    <t>Intelligence</t>
  </si>
  <si>
    <t>Overview - shows quality of el meeters</t>
  </si>
  <si>
    <t>Power Intelligence - Earth Fault</t>
  </si>
  <si>
    <t>Schneider Electric</t>
  </si>
  <si>
    <t>Til elmålere Overview of kortslutninger og hvad der kan forårsage det</t>
  </si>
  <si>
    <t>Airvantage</t>
  </si>
  <si>
    <t>Airvantage is developed by **Sierra Wireless**.</t>
  </si>
  <si>
    <t xml:space="preserve">https://na.airvantage.net/  </t>
  </si>
  <si>
    <t>THDA - management af Sierra wireless modems I koncentratorer
Talk with RKL, otherwise talk with David Teid
Service Portal for modems for concentrators</t>
  </si>
  <si>
    <r>
      <t xml:space="preserve">Perhaps lives with Product Service or 3. level connectivity - </t>
    </r>
    <r>
      <rPr>
        <b/>
        <sz val="11"/>
        <color theme="1"/>
        <rFont val="Calibri"/>
        <family val="2"/>
        <scheme val="minor"/>
      </rPr>
      <t>Ask Rasmus Krigslund</t>
    </r>
  </si>
  <si>
    <t>tech-tools</t>
  </si>
  <si>
    <t>Kamstrup - Internal Tools</t>
  </si>
  <si>
    <t>Tech-Tools, LLC</t>
  </si>
  <si>
    <t xml:space="preserve">investigate communication problems </t>
  </si>
  <si>
    <t>https://tech-tools.kamstrup.com/</t>
  </si>
  <si>
    <t>THDA</t>
  </si>
  <si>
    <t xml:space="preserve">Used for SIM fleet management 
THDA kender til denne. Det er et værktøj til at fejlsøge på vores målere. Det er bygget ovenpå Radio survey. Rasmus Krigslund kender til det. </t>
  </si>
  <si>
    <t>THDA - værktøj Rasmus Krigslund har lavet til bla. Engineering. Relativt nyt</t>
  </si>
  <si>
    <t>Mappoint Gis</t>
  </si>
  <si>
    <t>Managing Legacy Mesh network</t>
  </si>
  <si>
    <t>MESH Network</t>
  </si>
  <si>
    <t>MapPoint appears to be discontinued - Microsoft suggests Bing maps or Azure maps or other GIS progams. Should be phased out. MESH is discontinued in 2028/2029, so this will also be discontinued then</t>
  </si>
  <si>
    <t>Ask Søren Martin
Asks Rasmus Krigslund - old version</t>
  </si>
  <si>
    <t>Excel, Decoding sheets</t>
  </si>
  <si>
    <t>Check meter konfiguration based on serial number</t>
  </si>
  <si>
    <t xml:space="preserve">THDA - Er dette ikke det excel ark som Asger (ASM) I Hardware service har lavet? Denne er ikke en rigtig applikation, men en funktion der er udviklet i excel til et bestemt formål </t>
  </si>
  <si>
    <t>FlowIQ</t>
  </si>
  <si>
    <t>FRFS, used same places as READy</t>
  </si>
  <si>
    <t>NEM (Network Monitor)</t>
  </si>
  <si>
    <t>Web tool used to see performance in network for READy Customers - is based on reading data from READy.
Will be imbeded in FlowIQ
ASK KKF of status</t>
  </si>
  <si>
    <t>Reach out to Allan Nordberg. THDA - NEM er et produkt vi sælger til kunderne i både vand og varme. Flyttes vist til FlowIQ water platform</t>
  </si>
  <si>
    <t>Metertool OMNIA</t>
  </si>
  <si>
    <t>Distributed Applications</t>
  </si>
  <si>
    <t>Glogg</t>
  </si>
  <si>
    <t>Development and Programming</t>
  </si>
  <si>
    <t>8-Phase out</t>
  </si>
  <si>
    <t>(gratis program) til at læse meget store logfiler som notepad++ ikke kan åbne.</t>
  </si>
  <si>
    <t>https://glogg.bonnefon.org/</t>
  </si>
  <si>
    <t>Free tool - uninstall
Glogg is a fast graphic log explorer. A FREE desktop tool to browse and search in large and complex log files. 
Ask FRFS - Who submitted this?</t>
  </si>
  <si>
    <t>portal-m2m.telekom</t>
  </si>
  <si>
    <t>Telekom</t>
  </si>
  <si>
    <t>Telekom is providing business customers with a new portal for monitoring and administering a variety of M2M activities</t>
  </si>
  <si>
    <t>MRST - Bruges til SIM Håndtering af Deustche Telekom SIM/eSIM (Kan ikke undværes)
It appears to be the website where you login for getting an overview of SIM cards in relation to Deutsche Telekom. It provides an overview of the state of your SIMs.</t>
  </si>
  <si>
    <t>I don't believe this can be phased out as we use it to get an overview of our SIMs from Deutsche Telekom</t>
  </si>
  <si>
    <t>check.kamstrup.com(concentratorLog)</t>
  </si>
  <si>
    <t>Used in customer service</t>
  </si>
  <si>
    <t>READy Device Check</t>
  </si>
  <si>
    <t>RKL</t>
  </si>
  <si>
    <t>Troubleshoot if it is a meter or a concentrator</t>
  </si>
  <si>
    <t>Kamstrup ALD</t>
  </si>
  <si>
    <t>Access trough myKamstrup</t>
  </si>
  <si>
    <t>HCJ</t>
  </si>
  <si>
    <t>AMR</t>
  </si>
  <si>
    <t>Is like ready</t>
  </si>
  <si>
    <t>BJCL</t>
  </si>
  <si>
    <t xml:space="preserve">THDA - bruges sammen med READy mesh, den kan ikke undværes - OTB. PM. Kontakt RMO eller Michael Due. Denne udfases ca 2032 og er kundevendt </t>
  </si>
  <si>
    <t>Syncfusion</t>
  </si>
  <si>
    <t>Heat and water</t>
  </si>
  <si>
    <t>https://www.syncfusion.com/</t>
  </si>
  <si>
    <t>Niels: Syncfusion er licensprogrammet til Performance center
It is an ecosystem of developer control suites, embeddable IB platforms and business software with it's own SDK. NOT CLEAR what we are using it for. Do Customer Service really use this?</t>
  </si>
  <si>
    <t>Customer Service use it as paying for a license to a consultant - saved for now</t>
  </si>
  <si>
    <t>flonidan</t>
  </si>
  <si>
    <t>Reach out to Thomas Graasten
Flonidan developed the software the software related to m-bus, a dongle that sends a wireless signal.</t>
  </si>
  <si>
    <t>When we stop selling the old FlowIQ22 or Multical21 wireless M-BUS meters - very specific meters.Then it would be end of life.</t>
  </si>
  <si>
    <t>Orbit File syncronizer</t>
  </si>
  <si>
    <t>Communication</t>
  </si>
  <si>
    <t>Secoya A/S, Orbit Online A/S</t>
  </si>
  <si>
    <t>Secoya A/S</t>
  </si>
  <si>
    <t xml:space="preserve"> 10-49</t>
  </si>
  <si>
    <t>Syncronizing documents with customers and uploading/downloading documents faster to Kamstrup Share</t>
  </si>
  <si>
    <t>Customer Service, Project</t>
  </si>
  <si>
    <t xml:space="preserve">Niels: Synkronisere filer fra kamstrupshare til computeren så projekt filer kan tilgåes I stifinder. Bruges dagligt, men vi ved den er under phase out </t>
  </si>
  <si>
    <t>Asks Søren Martin</t>
  </si>
  <si>
    <t>Project-initiated</t>
  </si>
  <si>
    <t>Orbit OutlookAddin</t>
  </si>
  <si>
    <t xml:space="preserve"> 0-9</t>
  </si>
  <si>
    <t>Are we still using Orbit? Is that the platform going forward? How is customer service using this?
THDA - Add in så man kan føje mails til kamstrupshare direkte fra outlook</t>
  </si>
  <si>
    <t>Ask Søren Martin</t>
  </si>
  <si>
    <t>RStudio Desktop</t>
  </si>
  <si>
    <t>Posit</t>
  </si>
  <si>
    <t>IDE til R</t>
  </si>
  <si>
    <t>Data Science</t>
  </si>
  <si>
    <t>Poetry</t>
  </si>
  <si>
    <t>Migrate to PDM</t>
  </si>
  <si>
    <t>PDM</t>
  </si>
  <si>
    <t>Microsoft PowerToys</t>
  </si>
  <si>
    <t>Utilities to enhance Windows functionality</t>
  </si>
  <si>
    <t>Microsoft PowerToys - Windows Utilities for Power Users | Microsoft Learn</t>
  </si>
  <si>
    <t>LUCB</t>
  </si>
  <si>
    <t>Digital Workplace</t>
  </si>
  <si>
    <t>ZoomIt</t>
  </si>
  <si>
    <t>Screen zoom and annotation tool</t>
  </si>
  <si>
    <t>Small tool for creating a laser pointer.</t>
  </si>
  <si>
    <t>Microsoft SQL server Standard</t>
  </si>
  <si>
    <t>7NQ-00292</t>
  </si>
  <si>
    <t>1-Strategic</t>
  </si>
  <si>
    <t>Databaser</t>
  </si>
  <si>
    <t>klu</t>
  </si>
  <si>
    <t>IT</t>
  </si>
  <si>
    <t>Susanne</t>
  </si>
  <si>
    <t>Digital workplace</t>
  </si>
  <si>
    <t>Microsoft Data Platform</t>
  </si>
  <si>
    <t>Remote Desktop Conn. Manager</t>
  </si>
  <si>
    <t>Networking and Security</t>
  </si>
  <si>
    <t>5-Investigate</t>
  </si>
  <si>
    <t>Manage dine remote desktops</t>
  </si>
  <si>
    <t>ABL;MAH;</t>
  </si>
  <si>
    <t>SHG;MBM;AST;MSO;KTJ;ARD;ABL;MAH;MRE;</t>
  </si>
  <si>
    <t>Freeware</t>
  </si>
  <si>
    <t>unclear, no info available - who is using it?</t>
  </si>
  <si>
    <t>SnagIt</t>
  </si>
  <si>
    <t>TechSmith Corporation</t>
  </si>
  <si>
    <t>Screendump</t>
  </si>
  <si>
    <t>ABL;</t>
  </si>
  <si>
    <t>we keep it</t>
  </si>
  <si>
    <t>Microsoft Visio</t>
  </si>
  <si>
    <t>Design and Modeling</t>
  </si>
  <si>
    <t>N9U-00002</t>
  </si>
  <si>
    <t>Tegneprogram til at lave diagrammer og flowcharts.</t>
  </si>
  <si>
    <t>MAJ,TLC,KHB,HRJ, MNI; KJN; JLY; AHG; CIS;KLU;LST</t>
  </si>
  <si>
    <t xml:space="preserve">we keep it, Has 203 users </t>
  </si>
  <si>
    <t>FRFS: Can probally not be phased out, but user number can be reduced and cheper or free alternatives can be used for numerus of users.</t>
  </si>
  <si>
    <t>S</t>
  </si>
  <si>
    <t>Bomgar/BeyondTrust</t>
  </si>
  <si>
    <t>BeyondTrust</t>
  </si>
  <si>
    <t xml:space="preserve">we keep it. Jesper says if should be placed in DW </t>
  </si>
  <si>
    <t>OneDrive</t>
  </si>
  <si>
    <t>Microsoft Office</t>
  </si>
  <si>
    <t>Sharepoint</t>
  </si>
  <si>
    <t>Manged Keys</t>
  </si>
  <si>
    <t>KRNO</t>
  </si>
  <si>
    <t>Microsoft Word</t>
  </si>
  <si>
    <t xml:space="preserve"> 1000-&gt;</t>
  </si>
  <si>
    <t>Microsoft Power Point</t>
  </si>
  <si>
    <t>Microsoft Outlook</t>
  </si>
  <si>
    <t>Think-Cell</t>
  </si>
  <si>
    <t>think-cell Software GmbH</t>
  </si>
  <si>
    <t>Add on to Excel used in Finance</t>
  </si>
  <si>
    <t>Microsoft OneNote</t>
  </si>
  <si>
    <t>Microsoft Loop</t>
  </si>
  <si>
    <t>Microsoft Forms</t>
  </si>
  <si>
    <t>Viva Glint</t>
  </si>
  <si>
    <t>Microsoft Teams Whiteboard</t>
  </si>
  <si>
    <t>Microsoft CoPilot</t>
  </si>
  <si>
    <t>Yes - Risk not evaluated</t>
  </si>
  <si>
    <t>Microsoft M365 CoPilot</t>
  </si>
  <si>
    <t>83I-00001</t>
  </si>
  <si>
    <t>This app will grow, will probaly not be phased out.</t>
  </si>
  <si>
    <t>Microsoft Viva Insights (Outlook)</t>
  </si>
  <si>
    <t>we keep it, free version!</t>
  </si>
  <si>
    <t>Adobe Acrobat</t>
  </si>
  <si>
    <t>Adobe Inc.</t>
  </si>
  <si>
    <t>OBS. This is both Acrobat and Acroobat Pro</t>
  </si>
  <si>
    <t>BPE</t>
  </si>
  <si>
    <t>Adobe</t>
  </si>
  <si>
    <t>M365 E5</t>
  </si>
  <si>
    <t>AAD-33168</t>
  </si>
  <si>
    <t>Win OLS Activation User Sub Add-on E5</t>
  </si>
  <si>
    <t>AAA-51068</t>
  </si>
  <si>
    <t>EntMobandSecE5Full ShrdSvr ALNG SubsVL MVL PerUsr</t>
  </si>
  <si>
    <t>CE6-00003</t>
  </si>
  <si>
    <t>Defender Vulnerability AO Sub Per User</t>
  </si>
  <si>
    <t>NM1-00001</t>
  </si>
  <si>
    <t>Vi bruger disse licenser som del af vores SecOps og vulnerability management program. Licenser giver os nogle indsigter som ofte kommer os til gode ifbm. Afdækning af sårbarheder i f.eks. browserudvidelser, og hjælper os samtidig med at holde styr på digitale certifikater på vores endpoints i domænet.</t>
  </si>
  <si>
    <t>Decide if it is in ECS or DW</t>
  </si>
  <si>
    <t>O365 E1 Sub Per User</t>
  </si>
  <si>
    <t>T6A-00024</t>
  </si>
  <si>
    <t>Defender O365 P2 Sub Per User</t>
  </si>
  <si>
    <t>FSZ-00002</t>
  </si>
  <si>
    <t>Intune P2 Sub Per User</t>
  </si>
  <si>
    <t>XQB-00001</t>
  </si>
  <si>
    <t>double check, if we still have it after EA renewal</t>
  </si>
  <si>
    <t>Teams Rooms Pro Sub Per Device</t>
  </si>
  <si>
    <t>V9B-00001</t>
  </si>
  <si>
    <t>Teams Shared Devices</t>
  </si>
  <si>
    <t>KXG-00002</t>
  </si>
  <si>
    <t>Teams Domestic Calling Plan Sub 120 Min Per User</t>
  </si>
  <si>
    <t>TK2-00002</t>
  </si>
  <si>
    <t>Teams International Calling Plan Sub Per User</t>
  </si>
  <si>
    <t>TJ9-00001</t>
  </si>
  <si>
    <t>Defender Endpoint Server Sub</t>
  </si>
  <si>
    <t>1NZ-00004</t>
  </si>
  <si>
    <t>we keep it. Investigate ownership</t>
  </si>
  <si>
    <t>Microsoft Visual Studio Ent MSDN</t>
  </si>
  <si>
    <t>Development Tools</t>
  </si>
  <si>
    <t>MX3-00117</t>
  </si>
  <si>
    <t>Microsoft Developper</t>
  </si>
  <si>
    <t>Win Server DC Core ALng SA 2L</t>
  </si>
  <si>
    <t>9EA-00278</t>
  </si>
  <si>
    <t xml:space="preserve"> 500-999</t>
  </si>
  <si>
    <t>Servere RDS CAL og VS Pro/Ent</t>
  </si>
  <si>
    <t>Win Server Standard Core ALng SA 2L</t>
  </si>
  <si>
    <t>9EM-00270</t>
  </si>
  <si>
    <t>Win Remote Desktop Services CAL ALng SA UCAL</t>
  </si>
  <si>
    <t>6VC-01254</t>
  </si>
  <si>
    <t>Win Remote Desktop Services CAL ALng Sub Per User</t>
  </si>
  <si>
    <t>6VC-02567</t>
  </si>
  <si>
    <t>Viva Engage</t>
  </si>
  <si>
    <t>Total Commander</t>
  </si>
  <si>
    <t>Ghisler Software GmbH</t>
  </si>
  <si>
    <t>Udvidet "stifinder"</t>
  </si>
  <si>
    <t>unclear, no info available - who is using it? Shareware?!?
FRFS: Set to phase out due to security risk</t>
  </si>
  <si>
    <t>FRFS: moved from 31-08-2025 to 01-01-2026 for reporting</t>
  </si>
  <si>
    <t>Avoiding Total Commander in production or OT environments.
Using Files (Windows 11) for general users—secure, supported, and compliant.
Using fman or FreeCommander for power users needing dual-pane workflows.
Sandboxing Double Commander if plugin compatibility with TC is essential.</t>
  </si>
  <si>
    <t>7-Zip</t>
  </si>
  <si>
    <t>7-Zip Software.</t>
  </si>
  <si>
    <t>Evaluate need based on std. func. In Win11</t>
  </si>
  <si>
    <t>Adobe Premier Pro</t>
  </si>
  <si>
    <t>Video tool</t>
  </si>
  <si>
    <t>we keep it, who owns creative cloud</t>
  </si>
  <si>
    <t>Microsoft Stream</t>
  </si>
  <si>
    <t>Microsoft Bookings</t>
  </si>
  <si>
    <t>Microsoft Publicher</t>
  </si>
  <si>
    <t>Microsoft Lists</t>
  </si>
  <si>
    <t>Microsoft Sway</t>
  </si>
  <si>
    <t>Microsoft To Do</t>
  </si>
  <si>
    <t>Microsoft Clipchamp</t>
  </si>
  <si>
    <t>Video editing</t>
  </si>
  <si>
    <t>MIBL</t>
  </si>
  <si>
    <t>Webex</t>
  </si>
  <si>
    <t>Cisco Systems, Inc.</t>
  </si>
  <si>
    <t>Standardisation meetings</t>
  </si>
  <si>
    <t>Is application required or browser version sufficient? Kamstrup default is MS Teams</t>
  </si>
  <si>
    <t>Evaluate need if only used externally. Web or app…?</t>
  </si>
  <si>
    <t>GoTo Meetings</t>
  </si>
  <si>
    <t>LogMeIn</t>
  </si>
  <si>
    <t>Zoom Meetings</t>
  </si>
  <si>
    <t>Zoom Video Communications, Inc.</t>
  </si>
  <si>
    <t>ChilkatZipSE</t>
  </si>
  <si>
    <t>Chilkat Software, Inc.</t>
  </si>
  <si>
    <t>ChilkatZipSE (program til generering af executeable ZIP-filer)</t>
  </si>
  <si>
    <t xml:space="preserve">unclear, no info available - who is using it and why? </t>
  </si>
  <si>
    <t>Stardock Fences</t>
  </si>
  <si>
    <t>Stardock</t>
  </si>
  <si>
    <t xml:space="preserve"> 50-99</t>
  </si>
  <si>
    <t>SW to arrange Icons on desktop</t>
  </si>
  <si>
    <t>we keep it. FRFS How can this be strategic, I have changed to save for now?</t>
  </si>
  <si>
    <t>Eptura Visitor</t>
  </si>
  <si>
    <t>Proxyclick</t>
  </si>
  <si>
    <t>iReception - FIFO Network</t>
  </si>
  <si>
    <t>We use it as guest registration in the Stilling headquarters.</t>
  </si>
  <si>
    <t>Patch my PC</t>
  </si>
  <si>
    <t>WinRaR</t>
  </si>
  <si>
    <t>Used for compression and archive management</t>
  </si>
  <si>
    <t>Crossware mail signature</t>
  </si>
  <si>
    <t>Intravision</t>
  </si>
  <si>
    <t>Mailsignature</t>
  </si>
  <si>
    <t>we keep it until further notice, perspective: Exchange OOTB</t>
  </si>
  <si>
    <t>Microsoft Teams</t>
  </si>
  <si>
    <t>Digital workplace, Project</t>
  </si>
  <si>
    <t>Microsoft Excel</t>
  </si>
  <si>
    <t>Microsoft Planner</t>
  </si>
  <si>
    <t>Neuron</t>
  </si>
  <si>
    <t>Standard solutions</t>
  </si>
  <si>
    <t>Neuron ESB</t>
  </si>
  <si>
    <t>Integrator</t>
  </si>
  <si>
    <t>Azure</t>
  </si>
  <si>
    <r>
      <t>Neuron</t>
    </r>
    <r>
      <rPr>
        <sz val="11"/>
        <color rgb="FF111111"/>
        <rFont val="Segoe UI"/>
        <family val="2"/>
      </rPr>
      <t>: Neuron is a simulation environment for modeling individual neurons and networks of neurons. It provides tools for building, managing, and using models in a way that is numerically sound and computationally efficient</t>
    </r>
  </si>
  <si>
    <t>Digitalization</t>
  </si>
  <si>
    <t>Project of phase out are started with Jeyant in integration team</t>
  </si>
  <si>
    <t>PowerBI</t>
  </si>
  <si>
    <t>On Premise</t>
  </si>
  <si>
    <t>Link</t>
  </si>
  <si>
    <t>BizBrain Technologies</t>
  </si>
  <si>
    <t>Bizbrain</t>
  </si>
  <si>
    <t>Scenario: Integration between Ready &amp; Customer solutions.
Adoption: 34 customers</t>
  </si>
  <si>
    <t>Hosting HCW 4928</t>
  </si>
  <si>
    <t>Project of phase out are started with Jeyant in integration team
19/11-2025 Fabrizio: Inspari have been involved in looking into replacement to Azure.</t>
  </si>
  <si>
    <t>Data Bricks</t>
  </si>
  <si>
    <t>Databricks, Inc.</t>
  </si>
  <si>
    <t>FRFS: Set to important, based on the usage in digitalization.</t>
  </si>
  <si>
    <t>Microsoft SQL server Enterprise</t>
  </si>
  <si>
    <t>7JQ-00343</t>
  </si>
  <si>
    <t>Zabbix</t>
  </si>
  <si>
    <t>Open source</t>
  </si>
  <si>
    <t>Zabbix SIA</t>
  </si>
  <si>
    <t>CapMon</t>
  </si>
  <si>
    <t>https://capmon.dk/en/zabbix</t>
  </si>
  <si>
    <t>IT Minitoring tool</t>
  </si>
  <si>
    <t>Zappix</t>
  </si>
  <si>
    <t>Vmware vSphare</t>
  </si>
  <si>
    <t>VMware, Inc.</t>
  </si>
  <si>
    <t>Axcess to Jumphosts</t>
  </si>
  <si>
    <t>Remote access tool</t>
  </si>
  <si>
    <t>Maybe someone in Customer Projects use this?</t>
  </si>
  <si>
    <t>Asks Søren Martin and Jesper Dehnhardt</t>
  </si>
  <si>
    <t>A lot of focus on this - will be owned by Digitalization</t>
  </si>
  <si>
    <t>Keepass</t>
  </si>
  <si>
    <t>Dominik Reichl</t>
  </si>
  <si>
    <t>storing af password</t>
  </si>
  <si>
    <t>FRFS: Set to potential for phase out based on info from business of MIGRATE</t>
  </si>
  <si>
    <t>Phase out/Migrate</t>
  </si>
  <si>
    <t>Fedora (Multibel components + 140)</t>
  </si>
  <si>
    <t>Red Hat, Inc.</t>
  </si>
  <si>
    <t>Linux components Components for HeatCooling Hardware Conc</t>
  </si>
  <si>
    <t>Flatpak (Multibel components + 3)</t>
  </si>
  <si>
    <t>The application Flatpak is developed by the GNOME Project.</t>
  </si>
  <si>
    <t>Linux Components for HeatCooling Hardware Conc</t>
  </si>
  <si>
    <t>Microsoft Fabric</t>
  </si>
  <si>
    <t>Dynatrace Platform</t>
  </si>
  <si>
    <t>Dynatrace</t>
  </si>
  <si>
    <t>Rapid7</t>
  </si>
  <si>
    <t>Kristian Wilbrink</t>
  </si>
  <si>
    <t>Redgate Monitor Standard</t>
  </si>
  <si>
    <t>Redgate</t>
  </si>
  <si>
    <t>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t>
  </si>
  <si>
    <t>PagerDuty</t>
  </si>
  <si>
    <t>PagerDuty er et system til håndtering af driftsforstyrrelser og alarmer, som hjælper organisationer med hurtigt at reagere, når noget går galt. Det fungerer ved at samle signaler og alarmer fra overvågningsværktøjer, applikationer og infrastruktur ét sted, så man ikke skal holde øje med mange forskellige systemer. Når en hændelse opstår, sørger PagerDuty for at sende besked til den person, der har vagt, og hvis vedkommende ikke reagerer, bliver alarmen automatisk eskaleret til den næste i kæden.</t>
  </si>
  <si>
    <t>PagerDuty: The AI-First Operations Platform</t>
  </si>
  <si>
    <t>Microsoft Service Fabric</t>
  </si>
  <si>
    <t>Service Platforms</t>
  </si>
  <si>
    <t xml:space="preserve">Microsoft Service Fabric (or Azure Service Fabric) is an open-source, distributed systems platform used to build, deploy, and manage highly scalable and reliable microservices and containers on Windows and Linux, both in the cloud and on-premises. It's a foundational technology for building enterprise-class, cloud-scale applications by providing features for failure recovery, state management, rolling upgrades, and service discovery. </t>
  </si>
  <si>
    <t>Siem</t>
  </si>
  <si>
    <t>Logpoint</t>
  </si>
  <si>
    <t>PEDN</t>
  </si>
  <si>
    <t>ECS</t>
  </si>
  <si>
    <t>Cisco anyconnect</t>
  </si>
  <si>
    <t>Cisco Security Suite</t>
  </si>
  <si>
    <t>Microsoft Sentinel</t>
  </si>
  <si>
    <t>Microsoft Purview</t>
  </si>
  <si>
    <t>TrueSec</t>
  </si>
  <si>
    <t>Truesec</t>
  </si>
  <si>
    <t>Truesec - Experts in Cybersecurity</t>
  </si>
  <si>
    <t>Cisco Umbrella</t>
  </si>
  <si>
    <t>Cisco Umbrella | Leader in Cloud Cybersecurity and SASE Solutions</t>
  </si>
  <si>
    <t>LogPoint</t>
  </si>
  <si>
    <t>Detect cyberattacks other platform miss - Logpoint</t>
  </si>
  <si>
    <t>Windows Sandbox</t>
  </si>
  <si>
    <t>The Sandbox in Windows 11 gives you an isolated and temporary virtual machine to run things without affecting your core OS environment.</t>
  </si>
  <si>
    <t>Install Windows Sandbox | Microsoft Learn</t>
  </si>
  <si>
    <t>Readsoft</t>
  </si>
  <si>
    <t>ERP Integrated Solutions</t>
  </si>
  <si>
    <t>Kofax</t>
  </si>
  <si>
    <r>
      <t>Readsoft</t>
    </r>
    <r>
      <rPr>
        <sz val="11"/>
        <color rgb="FF111111"/>
        <rFont val="Segoe UI"/>
        <family val="2"/>
      </rPr>
      <t>: Readsoft is a software solution for automating document processing. It includes features like optical character recognition (OCR), data extraction, and workflow automation to streamline document management processes.</t>
    </r>
  </si>
  <si>
    <t>Finans</t>
  </si>
  <si>
    <t>Set to Save for now with KRTI</t>
  </si>
  <si>
    <t>Concur</t>
  </si>
  <si>
    <t>Other Tools</t>
  </si>
  <si>
    <t>SAP Concur</t>
  </si>
  <si>
    <t>FIN</t>
  </si>
  <si>
    <t>SAP</t>
  </si>
  <si>
    <t>VIS</t>
  </si>
  <si>
    <t>VIS Performance A/S</t>
  </si>
  <si>
    <t>Performance A/S (JEMW)</t>
  </si>
  <si>
    <t>Timestyrring</t>
  </si>
  <si>
    <t>KKF</t>
  </si>
  <si>
    <t>SiPass</t>
  </si>
  <si>
    <t>Siemens</t>
  </si>
  <si>
    <t>Facility Access Badge System</t>
  </si>
  <si>
    <t>KRTI what are the use in Kamstrup, might be a capability in ServiceNow or IFS</t>
  </si>
  <si>
    <t>Danske Direct</t>
  </si>
  <si>
    <t>Danske Bank</t>
  </si>
  <si>
    <t>Bankprogram</t>
  </si>
  <si>
    <t>TANG</t>
  </si>
  <si>
    <t>Dunn and Bradstreet (Finance Analytics)</t>
  </si>
  <si>
    <t>Dun &amp; Bradstreet</t>
  </si>
  <si>
    <t>VIES</t>
  </si>
  <si>
    <t>European Commission</t>
  </si>
  <si>
    <t>EU VAT</t>
  </si>
  <si>
    <t>Adra</t>
  </si>
  <si>
    <t>Trintech</t>
  </si>
  <si>
    <t>Adra match, Adra documentation.
Trintech er en tool, som vi bruger til at dokumenterer styre vores finansielle controlling proces. Her styrer vi vores månedsluk proces og vi dokumenterer f.eks. vores afstemning af IFS konti (inkl. godkendelsesflow og revisionsdokumentation)
Mvh.
Peter</t>
  </si>
  <si>
    <t>KRTI Investigate if it could migratede to SAP Analytics.
Trintech er en tool, som vi bruger til at dokumenterer styre vores finansielle controlling proces. Her styrer vi vores månedsluk proces og vi dokumenterer f.eks. vores afstemning af IFS konti (inkl. godkendelsesflow og revisionsdokumentation)
Mvh.
Peter Randrup</t>
  </si>
  <si>
    <t>Travelpool</t>
  </si>
  <si>
    <t>Travelpool GmbH</t>
  </si>
  <si>
    <t>Info by DAHN</t>
  </si>
  <si>
    <t>Travel</t>
  </si>
  <si>
    <t>Dunn and Bradstreet (Hoovers)</t>
  </si>
  <si>
    <t>SAP Analytics Cloud</t>
  </si>
  <si>
    <t>SAP SE</t>
  </si>
  <si>
    <t>VIS-PIT (Profit improvement tool)</t>
  </si>
  <si>
    <t>Tool inside VIS</t>
  </si>
  <si>
    <t>Avalara AvaTax</t>
  </si>
  <si>
    <t>Avalara</t>
  </si>
  <si>
    <t>US Tax, international TAX</t>
  </si>
  <si>
    <t>VMS</t>
  </si>
  <si>
    <t>Vendor Management Solutions, Inc.</t>
  </si>
  <si>
    <t>Video survailance</t>
  </si>
  <si>
    <t>Acra Introcucion</t>
  </si>
  <si>
    <t>AcraSoft</t>
  </si>
  <si>
    <t>Bluebeam</t>
  </si>
  <si>
    <t>Bluebeam, Inc.</t>
  </si>
  <si>
    <t>SEEV8R3</t>
  </si>
  <si>
    <t>SEEV8R3 is developed by Seev8.</t>
  </si>
  <si>
    <t>Electrical installations, drawings</t>
  </si>
  <si>
    <t>EUROTest Metrell (New structure Aurostat)</t>
  </si>
  <si>
    <t>Metrell d.o.o.</t>
  </si>
  <si>
    <t>Test application</t>
  </si>
  <si>
    <t>ECO Struxure</t>
  </si>
  <si>
    <t>Building Operation Software for HVAC System</t>
  </si>
  <si>
    <t>BMS</t>
  </si>
  <si>
    <t>Avalara ECM Pro</t>
  </si>
  <si>
    <t>US Customer excemptions</t>
  </si>
  <si>
    <t>E-Doc licens</t>
  </si>
  <si>
    <t>Emma Systems AS</t>
  </si>
  <si>
    <t>Probally used in NO</t>
  </si>
  <si>
    <t>Emma E-Doc Solution Overview - Emma Systems</t>
  </si>
  <si>
    <t>Used in Norway</t>
  </si>
  <si>
    <t>Axis Camera Station</t>
  </si>
  <si>
    <t>Security - Monitor Facility Inside &amp; Out, talk to Todd abot this.</t>
  </si>
  <si>
    <t>Smartlog Pro</t>
  </si>
  <si>
    <t>ESD Test &amp; Monitor</t>
  </si>
  <si>
    <t>Singlewire InformaCast</t>
  </si>
  <si>
    <t>Mass Notification System</t>
  </si>
  <si>
    <t>IFS ERP</t>
  </si>
  <si>
    <t>Enterprise Platforms</t>
  </si>
  <si>
    <t>IFS AB</t>
  </si>
  <si>
    <t>IFS</t>
  </si>
  <si>
    <t>IFS Apps 10 has End of life 1-3-2028. Transsition for new version are projected.</t>
  </si>
  <si>
    <t>X</t>
  </si>
  <si>
    <t>Ny licensaftale, generel prisstigning</t>
  </si>
  <si>
    <t>Finans, Project</t>
  </si>
  <si>
    <t>Note for cleanup</t>
  </si>
  <si>
    <t>Keep as strategic</t>
  </si>
  <si>
    <t>It is our ERP system</t>
  </si>
  <si>
    <t>Low</t>
  </si>
  <si>
    <t>Minerva Data Export</t>
  </si>
  <si>
    <t>Minerva</t>
  </si>
  <si>
    <t>Arbejdsgangen er at man bruger Minerva Data Export, der bor inde I Innovator, til at eksportere "noget".
Man kører så toolet, der IKKE må flyttes, på den folder der er blevet eksporteret. Toolet udfører så en række besværgelser, der ender med en folder med forskellige pdf filer i. Den vigtigste af disse er "forsiden", som toolet selv konstruerer.
Jeg har kildekoden og derudover ligger toolet her: F:\PUBLIC\DBR\TPSconverter</t>
  </si>
  <si>
    <t>CWO</t>
  </si>
  <si>
    <t>OpenLM</t>
  </si>
  <si>
    <t>OpenLM.</t>
  </si>
  <si>
    <t>FRFS: Look on if this can be used in general license use in Kamstrup</t>
  </si>
  <si>
    <t>License Management Services | OpenLM</t>
  </si>
  <si>
    <t>Hardware Departments</t>
  </si>
  <si>
    <t>Ceedling</t>
  </si>
  <si>
    <t>ThrowTheSwitch, LLC</t>
  </si>
  <si>
    <t>Test tool for 'c language' programming. Ceedling is primarily targeted at Test-Driven Development</t>
  </si>
  <si>
    <t>Test tool (unit test)</t>
  </si>
  <si>
    <t>RUP</t>
  </si>
  <si>
    <t>Fra egen afd:
JDP,AGR,SAS,TPT,JKI,JML,MTR,RUP,DGG,CKS,KSC,TRL,ACP</t>
  </si>
  <si>
    <t>GCC, IAR, (Ruby)</t>
  </si>
  <si>
    <t>Opensource</t>
  </si>
  <si>
    <t>Test framework for C based tools.</t>
  </si>
  <si>
    <t>Subcomponent for C</t>
  </si>
  <si>
    <t>CLI tool used to test C code.</t>
  </si>
  <si>
    <t>Doxygen</t>
  </si>
  <si>
    <t>Affero, Inc.</t>
  </si>
  <si>
    <t>dokumentere software ud fra kildekoden</t>
  </si>
  <si>
    <t>Kodedokumentationsprogram til dokumentation</t>
  </si>
  <si>
    <t>Ved ikke</t>
  </si>
  <si>
    <t>Fra egen afd:
LTS,JDP,AGR,SAS,TPT,JKI,KKA,BTH,JML,STK,MTR,LAA,ARO,RUP,DGG,CKS,KSC,TRL,ACP; PMB</t>
  </si>
  <si>
    <t>Free and automated documentation software.</t>
  </si>
  <si>
    <t>Tolerate/migrate</t>
  </si>
  <si>
    <t>Free and open source client system</t>
  </si>
  <si>
    <t>NEC Compiler</t>
  </si>
  <si>
    <t>NEC Corporation</t>
  </si>
  <si>
    <t>Not used anymore, but need to be availabel for HC Technologi Hardware
Ref. JESP</t>
  </si>
  <si>
    <t>Compiler
(MSP, EFM, NEC) - No support but continued access to compiler</t>
  </si>
  <si>
    <t>KER</t>
  </si>
  <si>
    <t>Fra egen afd:
LTS,JDP,AGR,SAS,TPT,JKI,JML,MTR,RUP,DGG,CKS,KSC,TRL,ACP</t>
  </si>
  <si>
    <t>Teamcity, Jenkins</t>
  </si>
  <si>
    <t>Orcad</t>
  </si>
  <si>
    <t>Cadence Design Systems</t>
  </si>
  <si>
    <t>The OrCAD suite is the central part of en electronics engineers daily life.  OrCAD suite is integrated to the PLM system from which information about partnumbers, descriptions, partstatuses and more is grapped.</t>
  </si>
  <si>
    <t>PCB Layout  - Har du inputs via afd. 0144 (JLU)?</t>
  </si>
  <si>
    <t>JLU</t>
  </si>
  <si>
    <t>Fra egen afd:
PPH;JLU;BHR;CLR</t>
  </si>
  <si>
    <t>Nordcad</t>
  </si>
  <si>
    <t>Cadance</t>
  </si>
  <si>
    <t>ModelSim</t>
  </si>
  <si>
    <t>Innofour.</t>
  </si>
  <si>
    <t>JESP: Nødvendig for vores FPGA kerne på SDR produkter (MIDI/READy Concentrator MKII etc)</t>
  </si>
  <si>
    <t xml:space="preserve">PADS består af 2 programmer. PADS Layout, program til at designe pcb. PADS Logic, program til at lave schematic.
PCB Layout program + PADS Logic til at lave schematic - Til info.Vi har 6 PADS layout licenser og 2 PADS logic licenser. PADS bruges i dag kun til vedligehold af eksisterende pcb design, små ændringer på et pcb laves i PADS. Ved nye design / størrer ændringer laves det i OrCAD. OrCad blev indført sidste år.                </t>
  </si>
  <si>
    <t>PPH, JLU, BRH, CLR</t>
  </si>
  <si>
    <t xml:space="preserve">UCH, SLH, BRI, DKI, CSK, GBH, MHO, JJS, MTM, SAR, JBR, TES, CJO;
JPN, JJS, MTM, SAR, JBR </t>
  </si>
  <si>
    <t>PADS Logic</t>
  </si>
  <si>
    <t>www.innofour.com</t>
  </si>
  <si>
    <t>PPH</t>
  </si>
  <si>
    <t>Investigate usage</t>
  </si>
  <si>
    <t>Seqzap fra CIM Software Testing</t>
  </si>
  <si>
    <t>Quality Management System</t>
  </si>
  <si>
    <t>CIM Software Testing</t>
  </si>
  <si>
    <t>Windows program til at udvikle og afvikle scripts til automatiseret test af elmåleren</t>
  </si>
  <si>
    <t>RNY; JAJ</t>
  </si>
  <si>
    <t>CSS;MLW;HSS;ANG;MVN;KRF;IBV;JAJ;NCJ;MAT;RMK;GEK;RNY</t>
  </si>
  <si>
    <t>Kamstrup Firmwaremodeller (5098-1221)</t>
  </si>
  <si>
    <t>CIM Software Testing, Business Park Nord, Østre Allé 6, 9530 Støvring. Vi har pt. 7 flydende licenser, der betales support, service og opdateringsaftale for en gang om året.</t>
  </si>
  <si>
    <t>RNY</t>
  </si>
  <si>
    <t>Emacs</t>
  </si>
  <si>
    <t>GNU Project</t>
  </si>
  <si>
    <t>Editor og med det rette plugin alt hvad de andre programmer på listen kan.</t>
  </si>
  <si>
    <t>TLJ;</t>
  </si>
  <si>
    <t>IDE</t>
  </si>
  <si>
    <t>Editor</t>
  </si>
  <si>
    <t>Freemind</t>
  </si>
  <si>
    <t>Mindmap</t>
  </si>
  <si>
    <t>BBH;KTJ;ABL;</t>
  </si>
  <si>
    <t>GreenShot</t>
  </si>
  <si>
    <t>GreenShot.</t>
  </si>
  <si>
    <t>(gratis screenshot program) - minder om snagit.</t>
  </si>
  <si>
    <t>https://getgreenshot.org/</t>
  </si>
  <si>
    <t>Tager screenshots</t>
  </si>
  <si>
    <t>LAO;MAH;</t>
  </si>
  <si>
    <t>PHK;MSO;KTJ;MAH;MRE;</t>
  </si>
  <si>
    <t>SQLite Browser (http://sqlitebrowser.org/)</t>
  </si>
  <si>
    <t>SQLite Browser is developed by the community and is not associated with a specific company vendor.</t>
  </si>
  <si>
    <t>Værktøj til at browser SQLite databaser</t>
  </si>
  <si>
    <t>CIS</t>
  </si>
  <si>
    <t>Sublime Text 3 (https://www.sublimetext.com/3)</t>
  </si>
  <si>
    <t>Tolerate/Eliminate</t>
  </si>
  <si>
    <t>TortoiseSVN (https://tortoisesvn.net/downloads.html)</t>
  </si>
  <si>
    <t>TortoiseSVN is developed by TortoiseSVN.</t>
  </si>
  <si>
    <t>SVN klient, hjælpeværktøj til kode versionsstyrring (SVN)</t>
  </si>
  <si>
    <t>BBH;MAH;</t>
  </si>
  <si>
    <t>MAJ,TLC,KHB,HRJ; CIS; JLY;MCR;RBA;MDA;KAK;KJN; SHG;BBH;PHK;MBM;KAH;KRF;CSS;MLW;MSO;RWE;ARD;ABL;RUP;LAO;IBV;MAH;HSS;TLJ;MRE;Alle udviklere i System SW</t>
  </si>
  <si>
    <t>SVN GUI</t>
  </si>
  <si>
    <t>SVN is no longer officially used in Kamstrup as it has been migrated to GitLab</t>
  </si>
  <si>
    <t>CppCheck</t>
  </si>
  <si>
    <t>CppCheck is developed by a community of contributors and does not have a specific vendor company.</t>
  </si>
  <si>
    <t>Statisk kodeanalyseværktøj til at finde fejl i kode - Er rettet mod C++, så der er ikke så mange brugere af det</t>
  </si>
  <si>
    <t>PMB</t>
  </si>
  <si>
    <t>Static code analysis of C and C++ code.</t>
  </si>
  <si>
    <t>Can probably be covered by general static code analysis</t>
  </si>
  <si>
    <t>Cygwin</t>
  </si>
  <si>
    <t>Red Hat</t>
  </si>
  <si>
    <t>C/C++ compiler og POSIX system til windows</t>
  </si>
  <si>
    <t>PMB;BTH</t>
  </si>
  <si>
    <t xml:space="preserve">Linux like emulator for Windows. </t>
  </si>
  <si>
    <t>Compatibility for Linux/Windows</t>
  </si>
  <si>
    <t>MC301_Test</t>
  </si>
  <si>
    <t>Testværktøj til alle HCW målere - Egenudviklet kritisk program til kommunikation med HCW målerplatform</t>
  </si>
  <si>
    <t>STN;JSO</t>
  </si>
  <si>
    <t>Alle udviklere i HCW</t>
  </si>
  <si>
    <t>STN (udvikler)</t>
  </si>
  <si>
    <t>Orcad (Capture+PCB Editor)</t>
  </si>
  <si>
    <t>Schematic, simulering og PCB layout</t>
  </si>
  <si>
    <t>AHG</t>
  </si>
  <si>
    <t>IT eller JLU</t>
  </si>
  <si>
    <t>OrCad Capture</t>
  </si>
  <si>
    <t>Printudlægnings- og diagramtegningsprogram</t>
  </si>
  <si>
    <t>Alle hardwareudviklere</t>
  </si>
  <si>
    <t>DATA TO:Pspice</t>
  </si>
  <si>
    <t>Vides ikke</t>
  </si>
  <si>
    <t>Parasoft</t>
  </si>
  <si>
    <t>Parasoft Corporation</t>
  </si>
  <si>
    <t>Parasoft C++ test 9.6 (Team server: “MISRA C 2004 – Water”) . Parasoft C/C++test enables users to comprehensively test their C and C++ applications with static analysis, unit testing, code coverage, runtime analysis (coding)</t>
  </si>
  <si>
    <t>Kodeanalyse program - Bliver primært brugt til at lave MISRA checks</t>
  </si>
  <si>
    <t>DGG;PMB</t>
  </si>
  <si>
    <t>MAJ,TLC,KHB,HRJ, Fra egen afd:
LTS,JDP,AGR,SAS,TPT,JKI,KKA,BTH,JML,STK,MTR,LAA,ARO,RUP,DGG,CKS,KSC,TRL,ACP, Alle firmwareudviklere</t>
  </si>
  <si>
    <t>Parasoft
1 serverlicens + 3 flydende deskop</t>
  </si>
  <si>
    <t>Radio mobile</t>
  </si>
  <si>
    <t>Radio Mobile, Inc.</t>
  </si>
  <si>
    <t>WhatsApp</t>
  </si>
  <si>
    <t>Meta Platforms, Inc.</t>
  </si>
  <si>
    <t>Note</t>
  </si>
  <si>
    <t>note</t>
  </si>
  <si>
    <t>Nohau - Compiler</t>
  </si>
  <si>
    <t>Nohau Solutions.</t>
  </si>
  <si>
    <t>Keil PK51</t>
  </si>
  <si>
    <t>RTPatch</t>
  </si>
  <si>
    <t>RTPatch, Inc.</t>
  </si>
  <si>
    <t>JESP: Et behov for OMS LPWAN og delta firmware opdatering som bliver realiseret i 2025 for at møde feature krav om 2-vejs remote opdateringen</t>
  </si>
  <si>
    <t>Innofour</t>
  </si>
  <si>
    <t>Layout inkl. diagram-PADS (dongles)</t>
  </si>
  <si>
    <t>UI Control Suite</t>
  </si>
  <si>
    <t>Infragistics</t>
  </si>
  <si>
    <t>UI Control Suite-Kontrolbibliotek</t>
  </si>
  <si>
    <t>Licensen købes pr. bruger</t>
  </si>
  <si>
    <t>YABE (Yest Another BACnet Exlporer)</t>
  </si>
  <si>
    <t>Yabe Team</t>
  </si>
  <si>
    <t>rustrover</t>
  </si>
  <si>
    <t>JetBrains</t>
  </si>
  <si>
    <t>Editor fra jetbrain for RUST language</t>
  </si>
  <si>
    <t>Editor. Part of Rust ecosystem</t>
  </si>
  <si>
    <t>Tolerate/Invest</t>
  </si>
  <si>
    <t>Rust ecosystem</t>
  </si>
  <si>
    <t>clion</t>
  </si>
  <si>
    <t>ERC: Must have til FW udvikling. Behov forventes at vokse fra 5 til 8</t>
  </si>
  <si>
    <t>C editor from Jetbrains</t>
  </si>
  <si>
    <t>Cyberchef</t>
  </si>
  <si>
    <t>ImHex</t>
  </si>
  <si>
    <t>ImHex is an open-source project, so it does not have a traditional software vendor company.</t>
  </si>
  <si>
    <t>Investigate the need</t>
  </si>
  <si>
    <t>chrony</t>
  </si>
  <si>
    <t>labgrid</t>
  </si>
  <si>
    <t>labgrid is developed by the company **Labgrid**.</t>
  </si>
  <si>
    <t>MinGW</t>
  </si>
  <si>
    <t>MinGW.org</t>
  </si>
  <si>
    <t>open-source GNU CLI for windows, used for compilation of custom python libraries</t>
  </si>
  <si>
    <t>FOSS</t>
  </si>
  <si>
    <t>Plotly</t>
  </si>
  <si>
    <t>Plotly, Inc.</t>
  </si>
  <si>
    <t>python library for plotting that requires license</t>
  </si>
  <si>
    <t>python</t>
  </si>
  <si>
    <t>Xilinx Vitis 2022.1</t>
  </si>
  <si>
    <t>Xilinx</t>
  </si>
  <si>
    <t>FPGA development tool</t>
  </si>
  <si>
    <t>Development tool</t>
  </si>
  <si>
    <t>Xilinx Vivado 2022.1</t>
  </si>
  <si>
    <t>LLVM CLANG</t>
  </si>
  <si>
    <t>The LLVM Project.</t>
  </si>
  <si>
    <t>Code formatting</t>
  </si>
  <si>
    <t>Part of the C ecosystem.</t>
  </si>
  <si>
    <t>GNU octave</t>
  </si>
  <si>
    <t>MatLab replacement</t>
  </si>
  <si>
    <t>GrepWIN</t>
  </si>
  <si>
    <t>GrepWIN is developed by Andreas Scherbaum.</t>
  </si>
  <si>
    <t>Search engine</t>
  </si>
  <si>
    <t>Spyder</t>
  </si>
  <si>
    <t>Spyder is developed by the Spyder Project.</t>
  </si>
  <si>
    <t>Python IDE</t>
  </si>
  <si>
    <t>SDR Sharp</t>
  </si>
  <si>
    <t>Airspy</t>
  </si>
  <si>
    <t>Radio analysis / spectrum analysis</t>
  </si>
  <si>
    <t>Balena ETCHER</t>
  </si>
  <si>
    <t>Balena</t>
  </si>
  <si>
    <t>SD-card programming</t>
  </si>
  <si>
    <t>DB Browser for SQLite</t>
  </si>
  <si>
    <t>SQLite Development Team</t>
  </si>
  <si>
    <t>Visual tool for managing SQLite databases</t>
  </si>
  <si>
    <t>Task management app</t>
  </si>
  <si>
    <t>R&amp;S InstrumentView</t>
  </si>
  <si>
    <t>Rohde &amp; Schwarz</t>
  </si>
  <si>
    <t>Instrument control and data analysis software</t>
  </si>
  <si>
    <t>Signal Hound Spike</t>
  </si>
  <si>
    <t>Signal Hound</t>
  </si>
  <si>
    <t>Desktop Spectrum Analyzer Application</t>
  </si>
  <si>
    <t>S2-LP DK</t>
  </si>
  <si>
    <t>S2-LP Applications</t>
  </si>
  <si>
    <t>Development software for S2-LP transceiver</t>
  </si>
  <si>
    <t>Bare Tail</t>
  </si>
  <si>
    <t>Bare Tail is developed by Bare Metal Software.</t>
  </si>
  <si>
    <t>Loganalyser tool</t>
  </si>
  <si>
    <t>Brave</t>
  </si>
  <si>
    <t>Brave Software, Inc.</t>
  </si>
  <si>
    <t>Webbrowser</t>
  </si>
  <si>
    <t>Rake</t>
  </si>
  <si>
    <t>Hashicorp</t>
  </si>
  <si>
    <t>Task management &amp; build automation tool used for building and running unit tests</t>
  </si>
  <si>
    <t>Ruby ecosystem</t>
  </si>
  <si>
    <t>GnuWin32 (GNU Make)</t>
  </si>
  <si>
    <t>GnuWin32</t>
  </si>
  <si>
    <t>GNU make untility for building C unit test code</t>
  </si>
  <si>
    <t>Google Test &amp; Google Mock</t>
  </si>
  <si>
    <t>Unit testing framework for C++</t>
  </si>
  <si>
    <t>Cmake</t>
  </si>
  <si>
    <t>Kitware, Inc.</t>
  </si>
  <si>
    <t>Build tool used for Google Test/Google Mock framework</t>
  </si>
  <si>
    <t xml:space="preserve">Build tool for C </t>
  </si>
  <si>
    <t>ARM GNU Toolchain</t>
  </si>
  <si>
    <t>Arm Limited</t>
  </si>
  <si>
    <t>Command-line tools for ARM embedded devices, used for debugging ARM chips in VS Code</t>
  </si>
  <si>
    <t>Compiler for ARM architecture chips.</t>
  </si>
  <si>
    <t>ok Bundle as IDE/compiler.</t>
  </si>
  <si>
    <t>Free client system</t>
  </si>
  <si>
    <t>glab</t>
  </si>
  <si>
    <t>GitLab Inc.</t>
  </si>
  <si>
    <t>CLI tool useful for gitlab pipelines</t>
  </si>
  <si>
    <t>CLI utility for working with GitLAb</t>
  </si>
  <si>
    <t>Not an application.</t>
  </si>
  <si>
    <t>Keysight 14585A</t>
  </si>
  <si>
    <t>Keysight Technologies</t>
  </si>
  <si>
    <t>HIGH Importance tool to measure power consumption. Software for current measuring on a Keysight device.</t>
  </si>
  <si>
    <t>USB_ETH driver for DLink adapter</t>
  </si>
  <si>
    <t>D-Link</t>
  </si>
  <si>
    <t>Windows driver for USB-to-ethernet device used in auto-test setups</t>
  </si>
  <si>
    <t>USB driver for READy Converter</t>
  </si>
  <si>
    <t>IDW Technologies</t>
  </si>
  <si>
    <t>Windows USB driver for comminicating with READy Converters</t>
  </si>
  <si>
    <t>Silex Virtual Link</t>
  </si>
  <si>
    <t>Silex Technology.</t>
  </si>
  <si>
    <t>Virtual USB software for auto-testing</t>
  </si>
  <si>
    <t>KEMFileManager</t>
  </si>
  <si>
    <t>Kamstrup-tool</t>
  </si>
  <si>
    <t>Blender</t>
  </si>
  <si>
    <t>Blender Foundation</t>
  </si>
  <si>
    <t>Open source 3D modeling and video editing</t>
  </si>
  <si>
    <t>Bluetooth audio reciever</t>
  </si>
  <si>
    <t>Qualcomm</t>
  </si>
  <si>
    <t>Bluetooth audio reciever app</t>
  </si>
  <si>
    <t>extraPutty</t>
  </si>
  <si>
    <t>Advanced version of putty with extra features</t>
  </si>
  <si>
    <t>STM32CubeMX</t>
  </si>
  <si>
    <t>STMicroelectronics</t>
  </si>
  <si>
    <t>ST M32 cube for embedded software developers</t>
  </si>
  <si>
    <t>XCA</t>
  </si>
  <si>
    <t>XCA is developed by XCA (X Certificate and Key Management).</t>
  </si>
  <si>
    <t>X - Certificate and Key management</t>
  </si>
  <si>
    <t>BareGrep</t>
  </si>
  <si>
    <t>BareMetal Software</t>
  </si>
  <si>
    <t>Interactivt Grep tool</t>
  </si>
  <si>
    <t>grep like seach client for Windows.</t>
  </si>
  <si>
    <t>Utility/administrative service</t>
  </si>
  <si>
    <t>DenpendcyWalker</t>
  </si>
  <si>
    <t>Eldos Corporation</t>
  </si>
  <si>
    <t>DLL dependency tool</t>
  </si>
  <si>
    <t>Easy File Locker</t>
  </si>
  <si>
    <t>Easy File Locker is developed by Easy File Locker Team.</t>
  </si>
  <si>
    <t>Tool til nemt at låse file. forbeindelse med test</t>
  </si>
  <si>
    <t>FreeMind Team</t>
  </si>
  <si>
    <t>PingForLife</t>
  </si>
  <si>
    <t>PingForLife is developed by **PingForLife, Inc.**</t>
  </si>
  <si>
    <t>Ping stability tester</t>
  </si>
  <si>
    <t>PortMon - SysInternals</t>
  </si>
  <si>
    <t>Port usage monitor</t>
  </si>
  <si>
    <t>procexp</t>
  </si>
  <si>
    <t>Process Explorer tool from microsoft sysinternals</t>
  </si>
  <si>
    <t>ProcMon</t>
  </si>
  <si>
    <t>Process monitor tool Microsofts Sysinternals suite</t>
  </si>
  <si>
    <t>ProtoC compiler</t>
  </si>
  <si>
    <t>Google</t>
  </si>
  <si>
    <t>Protobuf  compiler til generering af ProtoBuffer inerface filer til python, c++, mm.</t>
  </si>
  <si>
    <t>spacesniffer</t>
  </si>
  <si>
    <t>Jam</t>
  </si>
  <si>
    <t xml:space="preserve">Fantastisk visualisering værktøj til at vise hvordan diskplads er brugt. </t>
  </si>
  <si>
    <t>Kamstrup Tech-tools (OMS LPWAN Frame Helper)</t>
  </si>
  <si>
    <t>Analzing the physical layer of OMS LPWAN packets, FRFS tjek this</t>
  </si>
  <si>
    <t>K382B_TOOL</t>
  </si>
  <si>
    <t>Kaspersky Lab</t>
  </si>
  <si>
    <t>KMP tool
F:\Intranet\projekter\-EL-projekter\382BCDE Udviklingstool\Test and development tool\ToolFiles</t>
  </si>
  <si>
    <t>Kamstrup CTS</t>
  </si>
  <si>
    <t>RII interface test platform, FRFS tjek this</t>
  </si>
  <si>
    <t>Rufus</t>
  </si>
  <si>
    <t>Rufus is developed by Pete Batard.</t>
  </si>
  <si>
    <t>Rufus (skrivning af ISO til USB ifm. installation af test PC'er)</t>
  </si>
  <si>
    <t>BACeye</t>
  </si>
  <si>
    <t>BACnet International</t>
  </si>
  <si>
    <t>BACeye (test af BACnet MSTP og BACnet/IP protokollerne)</t>
  </si>
  <si>
    <t>Siemens Totally Integrated Automation Portal V15</t>
  </si>
  <si>
    <t>Siemens AG</t>
  </si>
  <si>
    <t>Siemens Totally Integrated Automation Portal V15 (PLC udvikling)</t>
  </si>
  <si>
    <t>Calypsoviewer</t>
  </si>
  <si>
    <t>Calypsoviewer is developed by Calypso Technology.</t>
  </si>
  <si>
    <t>Calypsoviewer (3D viewer til emner fra leverandører</t>
  </si>
  <si>
    <t>Atyune</t>
  </si>
  <si>
    <t>Atyune, Inc.</t>
  </si>
  <si>
    <t>Antenna tuning SW</t>
  </si>
  <si>
    <t>Codemeter (DNV-tools)</t>
  </si>
  <si>
    <t>DNV</t>
  </si>
  <si>
    <t>DNV DLMS Test Client</t>
  </si>
  <si>
    <t>DNV TFT test suite</t>
  </si>
  <si>
    <t>Antora</t>
  </si>
  <si>
    <t>Free and opensource tool for generating documentation.</t>
  </si>
  <si>
    <t>Busylight</t>
  </si>
  <si>
    <t>Management software for Busylight appliances ("Availability lights")</t>
  </si>
  <si>
    <t>Ignore</t>
  </si>
  <si>
    <t>Administrative software.</t>
  </si>
  <si>
    <t>Fluke energy analyze</t>
  </si>
  <si>
    <t>Freeplane</t>
  </si>
  <si>
    <t>GC-prevue</t>
  </si>
  <si>
    <t>Gradle</t>
  </si>
  <si>
    <t>Build system for Java and C# based packages</t>
  </si>
  <si>
    <t>Used heavily in our build pipelines</t>
  </si>
  <si>
    <t>Gurux</t>
  </si>
  <si>
    <t>Influx</t>
  </si>
  <si>
    <t>Kamstrup metertool for e-meter</t>
  </si>
  <si>
    <t>Kroki</t>
  </si>
  <si>
    <t>Diagramming software</t>
  </si>
  <si>
    <t>Padstack editor</t>
  </si>
  <si>
    <t>PC library expert</t>
  </si>
  <si>
    <t>Quacs Studio</t>
  </si>
  <si>
    <t>Segger Ozone</t>
  </si>
  <si>
    <t>Solidmaker</t>
  </si>
  <si>
    <t>STS Key generator</t>
  </si>
  <si>
    <t>Tableau</t>
  </si>
  <si>
    <t>Data Visualization software, Could be replased by PowerBI</t>
  </si>
  <si>
    <t>Eliminate?</t>
  </si>
  <si>
    <t>Jens Kristiensen: Tableau: Den skal stå til "potentiel phase out", men jeg arbejder ikke aktivt på en erstatning</t>
  </si>
  <si>
    <t>Trueport</t>
  </si>
  <si>
    <t>Goland</t>
  </si>
  <si>
    <t>GIMP (https://www.gimp.org/)</t>
  </si>
  <si>
    <t>The GIMP Team</t>
  </si>
  <si>
    <t>Billede behandlingsprogram</t>
  </si>
  <si>
    <t>J-Link</t>
  </si>
  <si>
    <t>SEGGER Microcontroller.</t>
  </si>
  <si>
    <t>Debuggerværktøj til firmwareudvikling - Ligger sandsynligvis som en del af IAR ARM suiten</t>
  </si>
  <si>
    <t>Alle firmwareudviklere</t>
  </si>
  <si>
    <t>QGIS</t>
  </si>
  <si>
    <t>QGIS.org</t>
  </si>
  <si>
    <t>Radio Planning and Meter Counting</t>
  </si>
  <si>
    <t>Arduino IDE</t>
  </si>
  <si>
    <t>Arduino Srl</t>
  </si>
  <si>
    <t>IDE for arduino</t>
  </si>
  <si>
    <t>IDE for programming Arduino chips.</t>
  </si>
  <si>
    <t>ok Bundle as IDE.</t>
  </si>
  <si>
    <t>Raspberry Pi Imager</t>
  </si>
  <si>
    <t>The Raspberry Pi Foundation</t>
  </si>
  <si>
    <t>OS installation tool for Raspberry Pi</t>
  </si>
  <si>
    <t>Spike</t>
  </si>
  <si>
    <t>Spike Inc.</t>
  </si>
  <si>
    <t>Spectrum analyser software</t>
  </si>
  <si>
    <t>Image J</t>
  </si>
  <si>
    <t>MobaXterm</t>
  </si>
  <si>
    <t>Bluetooth NCP commander</t>
  </si>
  <si>
    <t>Silabs</t>
  </si>
  <si>
    <t>Cargo</t>
  </si>
  <si>
    <t>Development and Programming-Sub components</t>
  </si>
  <si>
    <t>Rust build system. Cargo is needed for writing Rust.</t>
  </si>
  <si>
    <t>Package manger for the software langugage Rust</t>
  </si>
  <si>
    <t>Subcomponent for Rust/Rustrover</t>
  </si>
  <si>
    <t>CutePDFWriter</t>
  </si>
  <si>
    <t>FRHED</t>
  </si>
  <si>
    <t>fzf</t>
  </si>
  <si>
    <t>Fuzzy Search</t>
  </si>
  <si>
    <t>Hatch</t>
  </si>
  <si>
    <t>Python Project Management Tool (https://github.com/pypa/hatch/releases)</t>
  </si>
  <si>
    <t>Python subcomponent. Part of Python ecosystem</t>
  </si>
  <si>
    <t>JouleScope</t>
  </si>
  <si>
    <t>Energy measurement</t>
  </si>
  <si>
    <t>NI package manager</t>
  </si>
  <si>
    <t>National Instruments</t>
  </si>
  <si>
    <t>NI Software</t>
  </si>
  <si>
    <t>Rustup</t>
  </si>
  <si>
    <t>Install rust toolchain</t>
  </si>
  <si>
    <t>SD Card formatter</t>
  </si>
  <si>
    <t>official tool</t>
  </si>
  <si>
    <t>SX Virtual Link</t>
  </si>
  <si>
    <t>Test interface tool</t>
  </si>
  <si>
    <t>Typora</t>
  </si>
  <si>
    <t>Markdown Editor and Viewer</t>
  </si>
  <si>
    <t>Markdown Editor</t>
  </si>
  <si>
    <t>uBlock Origin</t>
  </si>
  <si>
    <t>Block Adds in browser</t>
  </si>
  <si>
    <t>UniFlash</t>
  </si>
  <si>
    <t>Flash programmer</t>
  </si>
  <si>
    <t>Logic</t>
  </si>
  <si>
    <t>Salae, LLC</t>
  </si>
  <si>
    <t>Logic analyser (tool for HW-logic analyser)</t>
  </si>
  <si>
    <t>Simplicity</t>
  </si>
  <si>
    <t>Simplicity Software, Inc.</t>
  </si>
  <si>
    <t>Development tool for Silabs-chips</t>
  </si>
  <si>
    <t>Qoitech Otii 3</t>
  </si>
  <si>
    <t>Qoitech AB</t>
  </si>
  <si>
    <t>Qoitech Otii 3 (værktøj til strømmåling)</t>
  </si>
  <si>
    <t>TortoiseGit</t>
  </si>
  <si>
    <t>TortoiseGit is developed by the TortoiseGit Team.</t>
  </si>
  <si>
    <t>Git GUI</t>
  </si>
  <si>
    <t>Tolerate/Ignore/Eliminate</t>
  </si>
  <si>
    <t>LTspice</t>
  </si>
  <si>
    <t>Analog Devices, Inc.</t>
  </si>
  <si>
    <t>MC visual C++ redistributable</t>
  </si>
  <si>
    <t>Used for compatibility between C++ and Visual Studio</t>
  </si>
  <si>
    <t>VLC Media player</t>
  </si>
  <si>
    <t>VideoLAN</t>
  </si>
  <si>
    <t xml:space="preserve">Is in Company Portal </t>
  </si>
  <si>
    <t>Kamstrup LogView HCW</t>
  </si>
  <si>
    <t>DockLight</t>
  </si>
  <si>
    <t>DockLight Software</t>
  </si>
  <si>
    <t>Docklight is a testing, analysis and simulation tool for serial communication protocols.</t>
  </si>
  <si>
    <t>Serial script/trace</t>
  </si>
  <si>
    <t>Købt licens + x antal gratis</t>
  </si>
  <si>
    <t>Test, analysis and simulation tool for hardware.</t>
  </si>
  <si>
    <t>TeraTerm</t>
  </si>
  <si>
    <t>Tama-Soft.</t>
  </si>
  <si>
    <t>https://teratermproject.github.io/index-en.html</t>
  </si>
  <si>
    <t>Terminal client.</t>
  </si>
  <si>
    <t>MBM;CSS;MSO;RWE;ABL;RUP;HSS;</t>
  </si>
  <si>
    <t>SEGGER Jlink</t>
  </si>
  <si>
    <t>SEGGER Microcontroller Systems GmbH</t>
  </si>
  <si>
    <t>Driver og tools til Jlink værktøj (embedded ARM debugger)</t>
  </si>
  <si>
    <t>IAR Embedded Workbench for ARM Cortex-M</t>
  </si>
  <si>
    <t>IAR Systems</t>
  </si>
  <si>
    <t>ERC: Benyttes af et stort antal FW udviklere. Antal licenser skal vurderes før fornyelse.</t>
  </si>
  <si>
    <t>ARM compiler, network license</t>
  </si>
  <si>
    <t>IAR Embedded Workbench for MSP430</t>
  </si>
  <si>
    <t>ERC: Benyttes af et antal FW udviklere. Antal licenser skal vurderes før fornyelse.</t>
  </si>
  <si>
    <t>TI MSP430 compiler, network license</t>
  </si>
  <si>
    <t>Inkscape (https://inkscape.org/en/)</t>
  </si>
  <si>
    <t>Inkscape Project</t>
  </si>
  <si>
    <t>Vektorbaseret tegneprogram</t>
  </si>
  <si>
    <t>MOT;</t>
  </si>
  <si>
    <t>GitKraken</t>
  </si>
  <si>
    <t>Axosoft</t>
  </si>
  <si>
    <t>ERC: Bruges på tværs. Alle licenser er i brug (must have)
Det bør undersøges om netværkslicens er en mulighed</t>
  </si>
  <si>
    <t>Git GUI klient. Tool til visualisering og håndtering af source control via Git.</t>
  </si>
  <si>
    <t>CKS, DGG</t>
  </si>
  <si>
    <t>DGG, CKS, RUP, TPT, KSC, ACP, AGR, MBD, JML, TRL, JKI</t>
  </si>
  <si>
    <t>Licens købes til 25 brugere, et år af gangen. (ikke flydende).</t>
  </si>
  <si>
    <t>Eclipse</t>
  </si>
  <si>
    <t>Eclipse Foundation</t>
  </si>
  <si>
    <t>Et IDE (Integrated Development Environment). Bliver benyttet af ca. 60% af alle el-meter firmware udviklere - Bliver primært brugt for at kunne benytte parasoft</t>
  </si>
  <si>
    <t>MLW, CSS, MVN, ANG, HSS (konsulet), RNY, MAT, GEK, RMK, TPT, AGR, RUP, DAG; MAJ,TLC,KHB,HRJ;PMB;AHG;DGG;AHG;LTS,JDP,AGR,SAS,TPT,JKI,JML,MTR,RUP,DGG,CKS,KSC,TRL,ACP;JLY</t>
  </si>
  <si>
    <t>DATA FROM: Ja, IAR's compiler/linker iccarm, icclink;Parasoft; Java JDK, DATA TO:Ja, FW releases produceres med dette system. IAR, Parasoft</t>
  </si>
  <si>
    <t>Ingen, freeware. Der kommer dog nyt release hver 6. måned</t>
  </si>
  <si>
    <t>General Purpose Editor
FRFS: Set to potential for phase out based on info from business of MIGRATE</t>
  </si>
  <si>
    <t>Kleopetra</t>
  </si>
  <si>
    <t>Kleopatra is developed by The KDE Community.</t>
  </si>
  <si>
    <t>GPG kryptering til windows</t>
  </si>
  <si>
    <t>PyCharm</t>
  </si>
  <si>
    <t>IDE for Python
ERC: Must have til Python udvikling</t>
  </si>
  <si>
    <t>Test and Development tool</t>
  </si>
  <si>
    <t>Micro Focus</t>
  </si>
  <si>
    <t>Unable to find information</t>
  </si>
  <si>
    <t>Kamstrup Traceability – Unknown device</t>
  </si>
  <si>
    <t>Radio Planning, Product catalog http://dk-hcw-web02/traceability/)</t>
  </si>
  <si>
    <t>http://dk-hcw-web02/traceability/</t>
  </si>
  <si>
    <t>Graphviz</t>
  </si>
  <si>
    <t>AT&amp;T Labs, Inc.</t>
  </si>
  <si>
    <t>Graph visualization software</t>
  </si>
  <si>
    <t>FireFox</t>
  </si>
  <si>
    <t>Mozilla Corporation</t>
  </si>
  <si>
    <t>Everything</t>
  </si>
  <si>
    <t>voidtools</t>
  </si>
  <si>
    <t>A fast windows search tool for finding files</t>
  </si>
  <si>
    <t>MSYS2</t>
  </si>
  <si>
    <t>compiler, linker</t>
  </si>
  <si>
    <t>GNU etc. For Windows</t>
  </si>
  <si>
    <t xml:space="preserve">FOSS </t>
  </si>
  <si>
    <t>Ruby</t>
  </si>
  <si>
    <t>https://www.ruby-lang.org/</t>
  </si>
  <si>
    <t>Language. Part of Ruby ecosystem</t>
  </si>
  <si>
    <t>IAR Embedded Workbench for 78K</t>
  </si>
  <si>
    <t>.net framework</t>
  </si>
  <si>
    <t>FRFS: According to sebastian this should be renamed to .net, find if we have double.</t>
  </si>
  <si>
    <t>Framework for developing C# Subcomponent/related to C#/dotUltimate</t>
  </si>
  <si>
    <t>Not really an application, more of a framework.</t>
  </si>
  <si>
    <t>WinMerge</t>
  </si>
  <si>
    <t>WinMerge is developed by WinMerge.org.</t>
  </si>
  <si>
    <t>Filecomparison / merge</t>
  </si>
  <si>
    <t>Værktøj til sammenligning af filer/biblioteker</t>
  </si>
  <si>
    <t>LHB</t>
  </si>
  <si>
    <t>Keysight ADS</t>
  </si>
  <si>
    <t xml:space="preserve">ADS Core, Layout, Harmonic Balance,Momentum G2 bundled license
JESP: Nødvendigt til RF Hardware design og RF simulering under udvikling
</t>
  </si>
  <si>
    <t>RF Simulering</t>
  </si>
  <si>
    <t>MTM, JFB</t>
  </si>
  <si>
    <t>TES, JFB, BOR, LAZ, CJO, PEM, KAR, JCS</t>
  </si>
  <si>
    <t>Floating license</t>
  </si>
  <si>
    <t>Orcad / Cadence</t>
  </si>
  <si>
    <t>Diagram tegning og Print udlægning</t>
  </si>
  <si>
    <t>LBU, JLU, TES, JFB, BOR, LAZ, CJO, PEM, KAR, JCS</t>
  </si>
  <si>
    <t>Pads</t>
  </si>
  <si>
    <t>PADS Software</t>
  </si>
  <si>
    <t>Dongle</t>
  </si>
  <si>
    <t>FRFS: Set to potential for phase out based on info from business of ELIMINATE</t>
  </si>
  <si>
    <t>CST Studio Suite</t>
  </si>
  <si>
    <t>Computer Simulation Technology AG</t>
  </si>
  <si>
    <t>JESP: Nødvendig simuleringsværktøj til antenne performance og design</t>
  </si>
  <si>
    <t>CJO</t>
  </si>
  <si>
    <t>Logview</t>
  </si>
  <si>
    <t>Logview is developed by **LogView Solutions**.</t>
  </si>
  <si>
    <t>MB Sheet</t>
  </si>
  <si>
    <t>MB Coursework Solutions</t>
  </si>
  <si>
    <t>3 part product</t>
  </si>
  <si>
    <t>VSCode</t>
  </si>
  <si>
    <t>Free version</t>
  </si>
  <si>
    <t>Big 3 in IDEs</t>
  </si>
  <si>
    <t>Cisco VPN</t>
  </si>
  <si>
    <t>VPN</t>
  </si>
  <si>
    <t>SX1261CalculatorUI</t>
  </si>
  <si>
    <t>Semtech</t>
  </si>
  <si>
    <t>RF calculator for SX1261 chip</t>
  </si>
  <si>
    <t>Smart RF Studio</t>
  </si>
  <si>
    <t>Texas Instruments</t>
  </si>
  <si>
    <t>Development tool for TI-chips</t>
  </si>
  <si>
    <t>Kamstrup's wMbusTool</t>
  </si>
  <si>
    <t>Kamstrup tool for receiving wMBus packets</t>
  </si>
  <si>
    <t>HxD Hex Editor</t>
  </si>
  <si>
    <t>Maël Hörz</t>
  </si>
  <si>
    <t>HxD Hex Editor (hex editor)</t>
  </si>
  <si>
    <t>USB Device Viewer</t>
  </si>
  <si>
    <t>USB Device Viewer (til debug af USB drivere)</t>
  </si>
  <si>
    <t>eDrawing</t>
  </si>
  <si>
    <t>SolidWorks Corporation</t>
  </si>
  <si>
    <t>Viewer for mechanical drawings</t>
  </si>
  <si>
    <t>Qucs</t>
  </si>
  <si>
    <t>Qucs Development Team</t>
  </si>
  <si>
    <t>Electical simulations - RF</t>
  </si>
  <si>
    <t>Viewmate</t>
  </si>
  <si>
    <t>Saturn PCB toolkit</t>
  </si>
  <si>
    <t>Saturn PCB Design Toolkit</t>
  </si>
  <si>
    <t>PCB stackup calculator</t>
  </si>
  <si>
    <t>PCB Trace Data</t>
  </si>
  <si>
    <t>Metcal.</t>
  </si>
  <si>
    <t>Production data viewer</t>
  </si>
  <si>
    <t>Tabular Editor</t>
  </si>
  <si>
    <t>Sumatra PDF</t>
  </si>
  <si>
    <t>Kamstrup msp flasher 1.2</t>
  </si>
  <si>
    <t>(Birdz) Kalao</t>
  </si>
  <si>
    <t>FreeCad</t>
  </si>
  <si>
    <t>DWGSee</t>
  </si>
  <si>
    <t>Kamstrup LabWater Tool</t>
  </si>
  <si>
    <t>FlowVisionCommand</t>
  </si>
  <si>
    <t>(Kamstrup) OrCad_compare.exe</t>
  </si>
  <si>
    <t>CMWrun</t>
  </si>
  <si>
    <t>Cellular målings program</t>
  </si>
  <si>
    <t>Bluetooth signal processing</t>
  </si>
  <si>
    <t>Agilent 14585 Control SW</t>
  </si>
  <si>
    <t>Analog Engineers</t>
  </si>
  <si>
    <t>AppCAD</t>
  </si>
  <si>
    <t>Broadcom</t>
  </si>
  <si>
    <t>CAD tool for electric engineering</t>
  </si>
  <si>
    <t>Bizagi Modeler</t>
  </si>
  <si>
    <t>BPM tool with process mining capabilities in the paid version.</t>
  </si>
  <si>
    <t>This seems like another BPM/diagramming tool.</t>
  </si>
  <si>
    <t>Communications Tester 6.15.15</t>
  </si>
  <si>
    <t>Too for testing hardware communictions</t>
  </si>
  <si>
    <t>Keysight Benchvue</t>
  </si>
  <si>
    <t>LoRa Calculator</t>
  </si>
  <si>
    <t>PicoGW_UI</t>
  </si>
  <si>
    <t>Picoscope</t>
  </si>
  <si>
    <t>Simple_RangeCalc_V1.1</t>
  </si>
  <si>
    <t>SimSurfing</t>
  </si>
  <si>
    <t>Smith V4.1</t>
  </si>
  <si>
    <t>Fritz Dellsperger</t>
  </si>
  <si>
    <t>Txline</t>
  </si>
  <si>
    <t>Cadence</t>
  </si>
  <si>
    <t>Anaconda</t>
  </si>
  <si>
    <t>Python Distribution for data analytics</t>
  </si>
  <si>
    <t>Qspice</t>
  </si>
  <si>
    <t>Mathcad</t>
  </si>
  <si>
    <t>PTC Inc.</t>
  </si>
  <si>
    <t>Regneprogram som kan sidestilles med en avanceret lommeregner</t>
  </si>
  <si>
    <t>JPN, BRI</t>
  </si>
  <si>
    <t>BRI, UCH, GBH, DKI, SLH;JPN, MTM, JJS</t>
  </si>
  <si>
    <t>Vi har en flydende licens. BRI og JPN individuelle licenser. Desuden har afdelingen en meget gammel udgave af Mathcad (2001) hvor licensforholdet ikke kendes./
 1 flydende licens (en gangs) + to faste licenser
Alfasoft</t>
  </si>
  <si>
    <t>JPN eller IT?</t>
  </si>
  <si>
    <t>SolidWorks</t>
  </si>
  <si>
    <t>Dassault Systèmes</t>
  </si>
  <si>
    <t>3D tegneprogram.Mekanisk konstruktion</t>
  </si>
  <si>
    <t>BOR, JLU, NAN, LPI, JES,LAM;IRA</t>
  </si>
  <si>
    <t>No yearly licens</t>
  </si>
  <si>
    <t>Pico Technology</t>
  </si>
  <si>
    <t>Picoscope klient</t>
  </si>
  <si>
    <t>ingen (tror jeg)</t>
  </si>
  <si>
    <t>Kamstrup Service Tool Pack</t>
  </si>
  <si>
    <t>Kamstrup-tool, FRFS rename Kamstrup Service Toolpack</t>
  </si>
  <si>
    <t>Kamstrup KamWaterMeter</t>
  </si>
  <si>
    <t>Kamstrup A/S</t>
  </si>
  <si>
    <t>Comsol</t>
  </si>
  <si>
    <t>Diagramming and model software for physical components</t>
  </si>
  <si>
    <t>Metertool X</t>
  </si>
  <si>
    <t>Minor configurations of meters, Android app</t>
  </si>
  <si>
    <t>Radio Survey</t>
  </si>
  <si>
    <t>Radio Survey Software GmbH</t>
  </si>
  <si>
    <t>Radio Planning and Calibration</t>
  </si>
  <si>
    <t>FlowVision</t>
  </si>
  <si>
    <t>Kamstrup-tool, ask KKF of this.</t>
  </si>
  <si>
    <t>Moldex3D</t>
  </si>
  <si>
    <t>Metertool HCW</t>
  </si>
  <si>
    <t>Configuration of HC and Water meters. Metertool X are the new version.
Made in Jan Alexandersens deparment JAX</t>
  </si>
  <si>
    <t>Kamstrup Meter Tool</t>
  </si>
  <si>
    <t>Kamstrup-tool, FRFS this is probally Metertool</t>
  </si>
  <si>
    <t>FreeFileSync</t>
  </si>
  <si>
    <t>FreeFileSync is developed by Zenju.</t>
  </si>
  <si>
    <t>FreeFileSync (spejling af filer, ifbm 3d konstruktion)</t>
  </si>
  <si>
    <t>TeX Live</t>
  </si>
  <si>
    <t>Google Earth Pro</t>
  </si>
  <si>
    <t>Metertool</t>
  </si>
  <si>
    <t>Metertool can only be use on PC.
Made in Jan Alexandersens deparment JAX</t>
  </si>
  <si>
    <t>5098-1328 FlowIQx2xxModuleConfig</t>
  </si>
  <si>
    <t>Instrument tools Water (+100 tools)</t>
  </si>
  <si>
    <t>Multipel</t>
  </si>
  <si>
    <t>This is a lot of different tools which is not mapped yet</t>
  </si>
  <si>
    <t>Hercules</t>
  </si>
  <si>
    <t>foxitreader</t>
  </si>
  <si>
    <t>PDF Reader</t>
  </si>
  <si>
    <t>Temurin (multiple versions, JAVA)</t>
  </si>
  <si>
    <t>Java</t>
  </si>
  <si>
    <t>Device Monitoring Studio</t>
  </si>
  <si>
    <t>Sentry</t>
  </si>
  <si>
    <t>Functional Software Inc.</t>
  </si>
  <si>
    <t>New sofware request 28/3-2024
Monitoring our android, ios and windows app. Sentry is used to monitor the performance and crash logs of our application. We have tried the trail version and the free version of Sentry in our application for some month now and it works. We would like to apply for the Business version. This allow us to have multiple users and multiple projects monitored in Sentry. Right now we have planed to have to projects using the tool with at least five people using Sentry. The business version is needed to create Custom dashboards and have 90 days lookback on logs.</t>
  </si>
  <si>
    <t>https://sentry.io/welcome/?utm_source=google&amp;utm_medium=cpc&amp;utm_id={21447522204}&amp;utm_campaign=Google_Search_Brand_SentryKW_EMEA-Tier2_Alpha&amp;utm_content=g&amp;utm_term=sentry</t>
  </si>
  <si>
    <t>Advanced Serial Port Monitor</t>
  </si>
  <si>
    <t>Fabula Tech</t>
  </si>
  <si>
    <t>Analyserer data på computerens comport - Vi har 10 Licenser</t>
  </si>
  <si>
    <t>CSS, MVN, KRF, IBV, NCJ, GEK, RNY, RMK, MAT</t>
  </si>
  <si>
    <t>Licensen købes pr. versionpr. Bruger. Ved ny version eller ny bruger, skal der købes ny licnes.</t>
  </si>
  <si>
    <t>Eltima Serial Port Monitor (www.eltima.com)</t>
  </si>
  <si>
    <t>Eltima Software</t>
  </si>
  <si>
    <t>COMPort analyse værktøj; til RS232 kommunikation</t>
  </si>
  <si>
    <t>EMG, klu, hlb, jax;KLU</t>
  </si>
  <si>
    <t>Oracle WM VirtualBox</t>
  </si>
  <si>
    <t>Oracle Corporation</t>
  </si>
  <si>
    <t xml:space="preserve">Virtual machine </t>
  </si>
  <si>
    <t>Inno Setup</t>
  </si>
  <si>
    <t>WiX Toolset</t>
  </si>
  <si>
    <t>IoT Installations app</t>
  </si>
  <si>
    <t>Installations app - (same as meter exchange we have in Kamstrup)</t>
  </si>
  <si>
    <t>DocuSign</t>
  </si>
  <si>
    <t>DocuSign, Inc.</t>
  </si>
  <si>
    <t>Legal</t>
  </si>
  <si>
    <t>Risma</t>
  </si>
  <si>
    <t>Risma Software.</t>
  </si>
  <si>
    <t>GDPR Software</t>
  </si>
  <si>
    <t>DocuSign CLM</t>
  </si>
  <si>
    <t>Contract Lifecycle Management including 
repository, generation of standard contracts, 
obligation management</t>
  </si>
  <si>
    <t>P&amp;C releated documents that require signature can be supported by Oracle</t>
  </si>
  <si>
    <t>EQS</t>
  </si>
  <si>
    <t>EQS Group AG</t>
  </si>
  <si>
    <t>Whistleblower Portal
Report information about illegal or unethical 
activities while maintaining anonymity</t>
  </si>
  <si>
    <t>M</t>
  </si>
  <si>
    <t>Ipendo</t>
  </si>
  <si>
    <t>Ipendo AB</t>
  </si>
  <si>
    <t xml:space="preserve">Corporate Intellectual Property Management </t>
  </si>
  <si>
    <t>Ipendo Platform</t>
  </si>
  <si>
    <t>myInsight Entity Management System</t>
  </si>
  <si>
    <t>myInsight Solutions</t>
  </si>
  <si>
    <t>Corporate Compliance and Entity 
Management</t>
  </si>
  <si>
    <t>Responsive - RFPIO</t>
  </si>
  <si>
    <t>Tender and Bids applications</t>
  </si>
  <si>
    <t>Responsive Systems, Inc.</t>
  </si>
  <si>
    <t>Tender Response Database
Response Management</t>
  </si>
  <si>
    <t>FRFS: Can be phased out with the implementation of WorkPoint, Some use cases in US need to be clarified</t>
  </si>
  <si>
    <t>Questel Essential</t>
  </si>
  <si>
    <t>Questel</t>
  </si>
  <si>
    <t>Standard Essential Patent Data &amp; Analytics – Questel</t>
  </si>
  <si>
    <t>Lessor PM</t>
  </si>
  <si>
    <t>Lessor PM is developed by Lessor.</t>
  </si>
  <si>
    <t>OBS - High spend - could be renigosiated</t>
  </si>
  <si>
    <t>HAA</t>
  </si>
  <si>
    <t>People</t>
  </si>
  <si>
    <t>HR-ON</t>
  </si>
  <si>
    <t>HR-ON ApS</t>
  </si>
  <si>
    <t>tidl. HR-Skyen</t>
  </si>
  <si>
    <t>Recuirment is part of Oracle road map</t>
  </si>
  <si>
    <t>LMS365 (Kamstrup-Learning)</t>
  </si>
  <si>
    <t>Zensai</t>
  </si>
  <si>
    <t>Zensai | AI-Driven Talent Management in Microsoft 365 &amp; Teams</t>
  </si>
  <si>
    <t>Close/migrate FUSE/LMS365/Impartner</t>
  </si>
  <si>
    <t>Part of Oracle roadmap</t>
  </si>
  <si>
    <t>Linkedin</t>
  </si>
  <si>
    <t>LinkedIn Corporation</t>
  </si>
  <si>
    <t>ADP</t>
  </si>
  <si>
    <t>ADP, LLC</t>
  </si>
  <si>
    <t>US HR, Sallery System</t>
  </si>
  <si>
    <t>Should be considered when evaluating leassor as payroll system</t>
  </si>
  <si>
    <t>Oracle People Hub</t>
  </si>
  <si>
    <t>Oracle</t>
  </si>
  <si>
    <t>Lessor SP</t>
  </si>
  <si>
    <t>Lessor Software Solutions</t>
  </si>
  <si>
    <t>Tidsregistrering</t>
  </si>
  <si>
    <t>Lessor Portal</t>
  </si>
  <si>
    <t>Lessor Portal is developed by QuikFlip.</t>
  </si>
  <si>
    <t>Hogrefe</t>
  </si>
  <si>
    <t>Hogrefe Publishing Group</t>
  </si>
  <si>
    <t>Defco</t>
  </si>
  <si>
    <t>Defco Software, Inc.</t>
  </si>
  <si>
    <t>Survey tool</t>
  </si>
  <si>
    <t>Sysarb</t>
  </si>
  <si>
    <t>Perhaps salery system in Sweden. XXX</t>
  </si>
  <si>
    <t>Leading Pay Equity Platform | Sysarb</t>
  </si>
  <si>
    <t>LANY</t>
  </si>
  <si>
    <t>We will phase out this application as soon as PeopleHub is ready to take over.  </t>
  </si>
  <si>
    <t>WEX</t>
  </si>
  <si>
    <t>Fuel card administration</t>
  </si>
  <si>
    <t>Truist</t>
  </si>
  <si>
    <t>Company credit card portal, assign or disable</t>
  </si>
  <si>
    <t>Flores</t>
  </si>
  <si>
    <t>Benefits, healtcare saving and socia</t>
  </si>
  <si>
    <t>Gorgia DOL Separation</t>
  </si>
  <si>
    <t>Data for the state</t>
  </si>
  <si>
    <t>TransAmerica</t>
  </si>
  <si>
    <t>Lifeinsurance</t>
  </si>
  <si>
    <t>Nationwide</t>
  </si>
  <si>
    <t>Pet insurance</t>
  </si>
  <si>
    <t>E-Verify (DHS)</t>
  </si>
  <si>
    <t>Verifying if people are allowed to work in the US</t>
  </si>
  <si>
    <t>PCORI</t>
  </si>
  <si>
    <t>Patient care resourch institute</t>
  </si>
  <si>
    <t>EEOC</t>
  </si>
  <si>
    <t>Yearly reporting</t>
  </si>
  <si>
    <t>OSHA</t>
  </si>
  <si>
    <t>Unum Portal</t>
  </si>
  <si>
    <t>Disability leave</t>
  </si>
  <si>
    <t>Cigna Portal</t>
  </si>
  <si>
    <t>Health insurance Portal</t>
  </si>
  <si>
    <t>Salary.com</t>
  </si>
  <si>
    <t>Market salary analysis tool</t>
  </si>
  <si>
    <t>Articulate Rise</t>
  </si>
  <si>
    <t>Nemtilmeld</t>
  </si>
  <si>
    <t>Det nemme tilmeldingssystem for organisationer, der løbende holder arrangementer</t>
  </si>
  <si>
    <t>Hej Gitte
Jeg ser ikke at vi kommer til at kunne udfase dette system for nuværende og vi derfor skal planlægge mod at vi evt. kan lave en revurdering mod efteråret 2026.
Mvh
Kristian Nørgaard</t>
  </si>
  <si>
    <t>FRFS: Phase out and make in Microsoft Forms instead, info of this send to KRNO 19/9-2025</t>
  </si>
  <si>
    <t>File services</t>
  </si>
  <si>
    <t>Action Verb</t>
  </si>
  <si>
    <t>2 Differnt Plans, Power and Power X,
Neme is, Globalscope EFT</t>
  </si>
  <si>
    <t>https://fileservice.kamstrup.com/EFTClient/Account/Login.htm#/IBREXDLL.XLS</t>
  </si>
  <si>
    <t>FHB, info fra AAJ, bruges til hjemtagelse af målerdata fra kunder -&gt;grundlag for afregning, samt udvæksling af filer, JEDT ny Owner</t>
  </si>
  <si>
    <t>Phase out</t>
  </si>
  <si>
    <t>Synthesia Enterprise Package</t>
  </si>
  <si>
    <t>Synthesia</t>
  </si>
  <si>
    <t>MIBL: I reached out to USA to set up a discovery meeting on Synthezia. After this meeting, I can start the gap analysis.</t>
  </si>
  <si>
    <t>Migrate to one platform for all Kamstrup</t>
  </si>
  <si>
    <t>FlowForce</t>
  </si>
  <si>
    <t>Altova</t>
  </si>
  <si>
    <t>Scenario: Integration between Ready &amp; Customer solutions.</t>
  </si>
  <si>
    <t>PM Heat/Cooling, AFR</t>
  </si>
  <si>
    <t>Camtasia</t>
  </si>
  <si>
    <t>Video editing, Simple video editing, Looking on updating to Pro version</t>
  </si>
  <si>
    <t>https://www.techsmith.com/store/camtasia</t>
  </si>
  <si>
    <t>Crowdin</t>
  </si>
  <si>
    <t>Crowdin, Inc.</t>
  </si>
  <si>
    <t>https://crowdin.com/features</t>
  </si>
  <si>
    <t>GUI texts and translate</t>
  </si>
  <si>
    <t>MIBL: TMS project scope includes translation capabilities to software applications, like CrowdIn, but doesn't include the phase-out of Crowdin. After project end (exp. End Q2, 2026) it will be possible to scope and prioritize a phase-out for Crowdin.</t>
  </si>
  <si>
    <t>Passolo</t>
  </si>
  <si>
    <t>RWS</t>
  </si>
  <si>
    <t>Part of IPW for GUI and translate</t>
  </si>
  <si>
    <t>MIBL: Dependent on Translation Management project</t>
  </si>
  <si>
    <t>Multiterm</t>
  </si>
  <si>
    <t>Help+Manual</t>
  </si>
  <si>
    <t>EC Software GmbH</t>
  </si>
  <si>
    <t>ASRN Potential for phase out</t>
  </si>
  <si>
    <t>Trados</t>
  </si>
  <si>
    <t>Translater tool IPW</t>
  </si>
  <si>
    <t>Dansk Standard - Distribute</t>
  </si>
  <si>
    <t>Dansk Standard</t>
  </si>
  <si>
    <t>FHB: Done, still importen</t>
  </si>
  <si>
    <t>Clarifed to be kept.</t>
  </si>
  <si>
    <t>Azure AI Translator</t>
  </si>
  <si>
    <t>MIBL: Made by DTE with Donkey Power. I'm looping this into the TMS project. The TMS project is scoping for an instant translate feature, that also should cover document upload.</t>
  </si>
  <si>
    <t>Attention Web Manager</t>
  </si>
  <si>
    <t>Attention Solution</t>
  </si>
  <si>
    <t xml:space="preserve">Will be phased out together with Cumulus in Phase 2 of Content Hub project
Make sure it will be phased in phase 2 of the content hub project - project manager needs to be informed. </t>
  </si>
  <si>
    <t>Decommision in content hub project</t>
  </si>
  <si>
    <t>Beeceptor</t>
  </si>
  <si>
    <t>Accuris-Allium Engineering Workbench</t>
  </si>
  <si>
    <t>Application that provides access to US standards for water, communications and electric.</t>
  </si>
  <si>
    <t>US</t>
  </si>
  <si>
    <t>ASRN. SOCO (Sondra B.): Talk to JIOZ.  That application contains standards for AWWA, smart metering networks, antennas &amp; Base station structures, and grounding standards for collectors</t>
  </si>
  <si>
    <t>Merx (Canada - bid publications)</t>
  </si>
  <si>
    <t>Bid publication fro Canada</t>
  </si>
  <si>
    <t xml:space="preserve">JST (Jacqueline S.): Is used for Canadian BID notifications, ASRN to investigate further. JST says it is imporant. </t>
  </si>
  <si>
    <t>Autodesk DWG, STP Viewer</t>
  </si>
  <si>
    <t>Autodesk</t>
  </si>
  <si>
    <t>Autodesk Viewer makes it easy to share views of your designs and collaborate remotely. Autodesk Viewer supports most 2D and 3D files, including DWG, STEP, DWF, RVT and</t>
  </si>
  <si>
    <t>Autodesk Viewer | Free Online File Viewer</t>
  </si>
  <si>
    <t xml:space="preserve">FHB-&gt;RNSN, bruger Autodesk Cad, men STP viewer er gratis indlejret i windows, = PhaseOut
</t>
  </si>
  <si>
    <t>Vyond</t>
  </si>
  <si>
    <t>Video editing, animation tool for learning content</t>
  </si>
  <si>
    <t>https://www.vyond.com/</t>
  </si>
  <si>
    <t>MIBL: Had a demo with IMHP. She is the sole user. But more are interested. Feature wize, we need to make a gap analysis between Vyond, Camtasia+Audiate, Synthezia.</t>
  </si>
  <si>
    <t>Monday.com</t>
  </si>
  <si>
    <t>monday.com Ltd.</t>
  </si>
  <si>
    <t>Monday.com Ltd (ALK)</t>
  </si>
  <si>
    <t>Info from US, JABE, Alternative to Monday.com
Wrike
Smartsheet</t>
  </si>
  <si>
    <t>Could be replaced by other project management tools.</t>
  </si>
  <si>
    <t>Close/migrate</t>
  </si>
  <si>
    <t>19/11-2026: 
- Anne-Li inddrager marketing i at vi i 2026 skal kigge på et fælles tool til opgavestyring for Kamstrup.
 - Monday.com kontrakten forlænges for et år mere.
 - Der laves i application consolidation et spor med tools, heri vil opgavestyring ligge.
 - @Christian Koefoed Står for oplæring i ProjectFlow i Marketing, hvis de har projekter der egner sig til ProjectFlow, Christian tager fat i Marketing.</t>
  </si>
  <si>
    <t>ProjectFlow 365</t>
  </si>
  <si>
    <t>ProjectFlow A/S</t>
  </si>
  <si>
    <t>KRNO (FRFS)</t>
  </si>
  <si>
    <t>5/11-2025 FRFS; Hej Kristian
Jeg går ud fra det i er ved at tegne er en licens med ubegrænsede brugere, jeg ved ikke om det er den der hedder site.
Monday.com ville kunne give et lige så godt overblik, men det er ikke billigere, så det ville ikke være for en besparelse vi skulle skifte til Monday, tværdigmod ville vi kunne spare Monday licensen (ca. 80.000 pr. år) ved at skifte til Projectflow. 
IFS kan også kører projektstyring hvilket ikke ville koste en ekstra licens, men anvendelsen er ikke brugervenlig, Tingleff har tidligere vurderet det ikke var et godt alternativ.
Jira ville også være et alternativ.
Min anbefaling ville være at fokusere på det vi allerede har igang af projekter, med et IFS upgrade samtidigt ville vi nok ikke seriøst kunne afsætte resourser det næste år til at kigge på dette. Så tegne en 3 årig aftale og få så mange som muligt til at anvende projektflow istedet få alt muligt andet, bare det at få enrettet måden vi arbejder på samt systemunderstøttelsen er en stor fordel. Vi kan så om 2 år kigge på en afløser hvis det giver mening på det tidspunkt.
Men overordnet er det vigtige at få anvendelsen af projectflow bredt ud. Hvilket Christian Kofoed er igang med.</t>
  </si>
  <si>
    <t>Microsoft Project</t>
  </si>
  <si>
    <t>7LS-00002</t>
  </si>
  <si>
    <t>Reliance</t>
  </si>
  <si>
    <t>Reliance Industries Limited</t>
  </si>
  <si>
    <t>ETQ</t>
  </si>
  <si>
    <r>
      <t>Reliance</t>
    </r>
    <r>
      <rPr>
        <sz val="11"/>
        <color rgb="FF111111"/>
        <rFont val="Segoe UI"/>
        <family val="2"/>
      </rPr>
      <t>: Reliance is a governance, risk, and compliance (GRC) software solution that helps organizations streamline their risk management processes, ensure regulatory compliance, and enhance overall operational efficiency</t>
    </r>
  </si>
  <si>
    <t>QMS - Quality Management System</t>
  </si>
  <si>
    <t>Quality</t>
  </si>
  <si>
    <t>Phase out and move to IFS, ServiceNow and IPW.
Info on phase out from KRNO.</t>
  </si>
  <si>
    <t>Matlab</t>
  </si>
  <si>
    <t>MathWorks</t>
  </si>
  <si>
    <t>Matematikprogram; program til behandling af data samt simulering  - Fremadrettet er der behov for en flydende licens (hoved program + RF Toolbox)</t>
  </si>
  <si>
    <t>JSO/JHD</t>
  </si>
  <si>
    <t>PMB;AHG;JSO;SDU;MCP;JUS;SUD;MTM;LBU, JLU, TES, JFB, BOR, LAZ, CJO, PEM, KAR, JCS</t>
  </si>
  <si>
    <t xml:space="preserve">Licensen købes pr. version pr. bruger,JSO har indkøbt standalone licenser på 0142 costcenter/
Floating license/
Enkelte notelock licenser
</t>
  </si>
  <si>
    <t>Hver enkelt bruger</t>
  </si>
  <si>
    <t>Eco Online, (ChemiControl)</t>
  </si>
  <si>
    <t>EcoOnline</t>
  </si>
  <si>
    <t>Ipw</t>
  </si>
  <si>
    <t>IPW Technologies</t>
  </si>
  <si>
    <t>KamWay - Project</t>
  </si>
  <si>
    <t>Homepage - IPW Systems</t>
  </si>
  <si>
    <t>KamWay</t>
  </si>
  <si>
    <t>ahat</t>
  </si>
  <si>
    <t>IPW</t>
  </si>
  <si>
    <t>OpenFOAM</t>
  </si>
  <si>
    <t>OpenCFD Ltd.</t>
  </si>
  <si>
    <t>CFD Computational fluid dynamic</t>
  </si>
  <si>
    <t>MetTEAMS (incl MetCAL)</t>
  </si>
  <si>
    <t>Met Office</t>
  </si>
  <si>
    <t>Calibration database</t>
  </si>
  <si>
    <t>Ecovadis</t>
  </si>
  <si>
    <t>EcoVadis</t>
  </si>
  <si>
    <t>SimaPro</t>
  </si>
  <si>
    <t>PRé Sustainability</t>
  </si>
  <si>
    <t>EPD, Lifecycle, LCA Software</t>
  </si>
  <si>
    <t>RENE</t>
  </si>
  <si>
    <t>RENE Solutions, Inc.</t>
  </si>
  <si>
    <t>MinEnergi2</t>
  </si>
  <si>
    <t>MinEnergi2 is developed by the company Metrum.</t>
  </si>
  <si>
    <t>CRECEA</t>
  </si>
  <si>
    <t>CRECEA S.A.</t>
  </si>
  <si>
    <t>HSC Compliance overvågning</t>
  </si>
  <si>
    <t>Chemical Manager</t>
  </si>
  <si>
    <t>ChemSW</t>
  </si>
  <si>
    <t>Registrering KEMI, forbrugsvare</t>
  </si>
  <si>
    <t>Science Based Targets initiative</t>
  </si>
  <si>
    <t>Science Based Targets initiative (SBTi)</t>
  </si>
  <si>
    <t>SBTI, Klimamål rapportering og validering</t>
  </si>
  <si>
    <t>Kamstrup.com</t>
  </si>
  <si>
    <t>Microsoft Dynamics 365 CE (Sales)</t>
  </si>
  <si>
    <t>DGP-00003</t>
  </si>
  <si>
    <t>Netcompany</t>
  </si>
  <si>
    <r>
      <t>Microsoft Dynamics 365 CE (Sales)</t>
    </r>
    <r>
      <rPr>
        <sz val="11"/>
        <color rgb="FF111111"/>
        <rFont val="Segoe UI"/>
        <family val="2"/>
      </rPr>
      <t>: Microsoft Dynamics 365 Customer Engagement (CE) Sales is a customer relationship management (CRM) solution that helps sales teams build strong relationships with customers, take actions based on insights, and close deals faster. It includes features like account and contact management, lead and opportunity management, and sales forecasting</t>
    </r>
  </si>
  <si>
    <t>https://kamstrup.crm4.dynamics.com/</t>
  </si>
  <si>
    <t>MIBN</t>
  </si>
  <si>
    <t>Susanne, JTBN</t>
  </si>
  <si>
    <t>Dynamics 365</t>
  </si>
  <si>
    <t>Oracle CPQ</t>
  </si>
  <si>
    <t>Solutionspace</t>
  </si>
  <si>
    <r>
      <t>Oracle CPQ</t>
    </r>
    <r>
      <rPr>
        <sz val="11"/>
        <color rgb="FF111111"/>
        <rFont val="Segoe UI"/>
        <family val="2"/>
      </rPr>
      <t>: Oracle Configure, Price, Quote (CPQ) is a cloud-based application that helps sellers configure the right mix of products or services and create accurate, professional quotes to quickly meet their customers’ pricing needs. It streamlines the entire opportunity-to-quote-to-order process</t>
    </r>
  </si>
  <si>
    <t>General stigning</t>
  </si>
  <si>
    <t>JTBN</t>
  </si>
  <si>
    <t>Encryption Key Service (EKS)</t>
  </si>
  <si>
    <t>Customer Experience</t>
  </si>
  <si>
    <t>Encryption Key Service (EKS): EKS is a service that provides encryption key management for securing sensitive data. It integrates with various applications to ensure data is encrypted and protected throughout its lifecycle.
Consist of many services</t>
  </si>
  <si>
    <t>My Kamstrup</t>
  </si>
  <si>
    <r>
      <t>My Kamstrup</t>
    </r>
    <r>
      <rPr>
        <sz val="11"/>
        <color rgb="FF111111"/>
        <rFont val="Segoe UI"/>
        <family val="2"/>
      </rPr>
      <t>: My Kamstrup is a customer portal platform that provides access to various Kamstrup applications and services. It includes features like user administration, encryption key management, subscription management, and case creation</t>
    </r>
  </si>
  <si>
    <t>FRFS info from US: MyKamstrup virker ikke ordentligt, aktiveringsmail ryger i spam ofte. Her burde man virkelig ændre på customer experience.</t>
  </si>
  <si>
    <t>KamSite</t>
  </si>
  <si>
    <t>KamSite Solutions</t>
  </si>
  <si>
    <t>Part of  "Sharepoint 2016" project where "News intranet" project runs as an underlying project</t>
  </si>
  <si>
    <t>Licenseserver</t>
  </si>
  <si>
    <t>PowerApps</t>
  </si>
  <si>
    <t>Microsoft PowerPlatform</t>
  </si>
  <si>
    <t>Power Automate</t>
  </si>
  <si>
    <t>1O4-00001</t>
  </si>
  <si>
    <t>ClickLearn</t>
  </si>
  <si>
    <t>ClickLearn ApS</t>
  </si>
  <si>
    <t>Close</t>
  </si>
  <si>
    <t>Hypefactors</t>
  </si>
  <si>
    <t>Hypefactors ApS</t>
  </si>
  <si>
    <t>Awaiting meeting with Kristian Rokkjær</t>
  </si>
  <si>
    <t>Candidate/keep</t>
  </si>
  <si>
    <t>IMPARTNER</t>
  </si>
  <si>
    <t>Impartner, Inc.</t>
  </si>
  <si>
    <t>IMPARTNER INC.</t>
  </si>
  <si>
    <t>FRFS: Hvis CRM ligger ved JTBN er denne vel også der.?
Kan muligvis opsiges, er styret og valgt i US</t>
  </si>
  <si>
    <t>I don't have any information on this one yet. So end of life date is a rough estimate</t>
  </si>
  <si>
    <t>ipaper</t>
  </si>
  <si>
    <t>iPaper ApS</t>
  </si>
  <si>
    <t>About us | iPaper</t>
  </si>
  <si>
    <t>Will be replaced by Sitecore Content Hub</t>
  </si>
  <si>
    <t>Fuse,  Digital Training for external customers</t>
  </si>
  <si>
    <t>Fuse Universal</t>
  </si>
  <si>
    <t>Microsoft Dynamics CIJ (Marketing)</t>
  </si>
  <si>
    <t>16B-00001</t>
  </si>
  <si>
    <t>Bendita</t>
  </si>
  <si>
    <t>Microsoft Dynamics CID (Data)</t>
  </si>
  <si>
    <t>FRFS: moved from 31-12-2025 to 01-01-2026 for reporting</t>
  </si>
  <si>
    <t>Cookiebot</t>
  </si>
  <si>
    <t>Cybot A/S</t>
  </si>
  <si>
    <t>Manages and audits website cookies to ensure compliance with privacy regulations.</t>
  </si>
  <si>
    <t>SEMrush</t>
  </si>
  <si>
    <t>SEMrush, Inc.</t>
  </si>
  <si>
    <t>Provides SEO and digital marketing tools for competitor analysis and strategy optimization.</t>
  </si>
  <si>
    <t>Discipline carried through agency</t>
  </si>
  <si>
    <t>FRFS: moved from 01-10-2025 to 01-01-2026 for reporting</t>
  </si>
  <si>
    <t>No dedicated ressource for SEO</t>
  </si>
  <si>
    <t>SEOsurfer</t>
  </si>
  <si>
    <t>Dot.vu</t>
  </si>
  <si>
    <t>Enables creation of interactive, personalized content for marketing and engagement on websites.</t>
  </si>
  <si>
    <t>SET 24/10 denne skal beholdes</t>
  </si>
  <si>
    <t>Canva Pty Ltd.</t>
  </si>
  <si>
    <t>Canva Pro is a premium graphic design platform that offers advanced features for creating professional-quality designs, including graphics, presentations, and more.</t>
  </si>
  <si>
    <t>We should only have 1 enterprise Canva license, SET will investigate,
Will be upgraded to enterprise version. Ask Frank</t>
  </si>
  <si>
    <t>QR code generator</t>
  </si>
  <si>
    <t>QR Code Generator GmbH</t>
  </si>
  <si>
    <t>A QR code generator creates scannable codes storing information like URLs or text, enabling quick access when scanned by devices with QR readers.</t>
  </si>
  <si>
    <t>ChatGPT</t>
  </si>
  <si>
    <t>OpenAI</t>
  </si>
  <si>
    <t>ChatGPT-4 is a language model developed by OpenAI, designed for generating human-like text in conversations and various applications.</t>
  </si>
  <si>
    <t xml:space="preserve">We have a pilot running in Commercial Solutions with ChatGPT4. </t>
  </si>
  <si>
    <t>XM Cloud</t>
  </si>
  <si>
    <t>Sitecore</t>
  </si>
  <si>
    <t>We have My Kamstrup and Kamstrup.com in XM Cloud.</t>
  </si>
  <si>
    <t>Air</t>
  </si>
  <si>
    <t>Marketing solution for digital asset, Product do not have end of life but it will be phased put</t>
  </si>
  <si>
    <t>Used in US, might be closed
Candidate/migrate</t>
  </si>
  <si>
    <t>Hotjar</t>
  </si>
  <si>
    <t>Hotjar Ltd.</t>
  </si>
  <si>
    <t>Keep, but reduce plan.</t>
  </si>
  <si>
    <t>Google Analytics</t>
  </si>
  <si>
    <t>We have build a lot in the app.</t>
  </si>
  <si>
    <t>Google My Business Manager</t>
  </si>
  <si>
    <t>Microsoft Customer Voice</t>
  </si>
  <si>
    <t>RUC-00005</t>
  </si>
  <si>
    <t xml:space="preserve">SET 24/10 denne skal ikke lukkes </t>
  </si>
  <si>
    <t>Facebook</t>
  </si>
  <si>
    <t>Instagram</t>
  </si>
  <si>
    <t>Storyblok</t>
  </si>
  <si>
    <t>Storyblok GmbH</t>
  </si>
  <si>
    <t>Candidate/close</t>
  </si>
  <si>
    <t>Event create</t>
  </si>
  <si>
    <t>Eventbrite</t>
  </si>
  <si>
    <t>It still used in US, but can possibly be closed later.
ADMR: I don't now about the status for this applikation. Therefor I will move the expected end of life date</t>
  </si>
  <si>
    <t>Canva Free</t>
  </si>
  <si>
    <t>Vercel</t>
  </si>
  <si>
    <t xml:space="preserve">Vercel </t>
  </si>
  <si>
    <t>We use Vercel to host the frontend for My Kamstrup and Kamstrup.com, delivering fast, personalized web experiences with modern developer tools and cloud infrastructure</t>
  </si>
  <si>
    <t>Youtube</t>
  </si>
  <si>
    <t>A lot of Kamstrups external video content is located on YouTube. Consider moving to Sitecore Content Hub in 2026.</t>
  </si>
  <si>
    <t>Youku</t>
  </si>
  <si>
    <t>Alibaba Group</t>
  </si>
  <si>
    <t>Citilytics</t>
  </si>
  <si>
    <t>Speridian Technologies</t>
  </si>
  <si>
    <t>Used in US 
FRFS: Set to potential for phase out based on info from business of MIGRATE</t>
  </si>
  <si>
    <t>I don't have enough information on this application so the end of date is a rough estimate</t>
  </si>
  <si>
    <t>Bid prime</t>
  </si>
  <si>
    <t>BidPrime</t>
  </si>
  <si>
    <t>Talk with US about this</t>
  </si>
  <si>
    <t>Gov win</t>
  </si>
  <si>
    <t>Deltek</t>
  </si>
  <si>
    <t>Info by DAHN - The applications are there but need further clarification</t>
  </si>
  <si>
    <t>Go autonomous</t>
  </si>
  <si>
    <t>Go Autonomous</t>
  </si>
  <si>
    <t>Ennova</t>
  </si>
  <si>
    <t>Ennova Solutions</t>
  </si>
  <si>
    <t>ALK</t>
  </si>
  <si>
    <t>Survey tools</t>
  </si>
  <si>
    <t>MS-CRM ADD-ONS</t>
  </si>
  <si>
    <t>Designing data extraction</t>
  </si>
  <si>
    <t>Benedita: Possible to migrate this to a power app we already have. Yearly price is 9.000 DKK 
12-12-2025: Given the tight budget for 2026, it is not expected that this migration and the related Power Apps development will be prioritized unless SFE submits a request and prioritizes it. Status is therefor changed to "save for now"</t>
  </si>
  <si>
    <t>Google Chrome</t>
  </si>
  <si>
    <t>Must at least be used for testing purpose for webpages towards customers</t>
  </si>
  <si>
    <t>Adobe Indesign</t>
  </si>
  <si>
    <t>Ask LVH if they still need this application?</t>
  </si>
  <si>
    <t>VIS-Quote Calculation Tool</t>
  </si>
  <si>
    <t>Internal sales</t>
  </si>
  <si>
    <t xml:space="preserve">11-11-2025 Jacob Grum: Blot til info så er der nu scopet en opgave om at migrere timeberegninger og approval flows for tender og projekter fra VIS (VisCalc) over I CPQ. 
Så vidt jeg kan forstå er dette den sidste del af VIS der er I brug, så VIS burde være en kandidat til listen over applikationer der potentielt kan fjernes.
Approved for closure. Owned by TOAL and Sales Excellence. The migration will be prioritized in mid-January. The task will be carried out by SKSR + MAHB. Phase out date is a rough estimate as we don't know the prioritation </t>
  </si>
  <si>
    <t>Media Center</t>
  </si>
  <si>
    <t>Product do not have end of life but it will be phased put</t>
  </si>
  <si>
    <t>Part of phase 2 content cub project: Estimated end date: Before summer holiday</t>
  </si>
  <si>
    <t>Cumulus</t>
  </si>
  <si>
    <t>Cumulus Networks</t>
  </si>
  <si>
    <t>LVH</t>
  </si>
  <si>
    <t xml:space="preserve">Migrate to Sitecore DAM when live, Gather all digital assets in one place </t>
  </si>
  <si>
    <t>One source of truth</t>
  </si>
  <si>
    <t>Google tag manager</t>
  </si>
  <si>
    <t>Adobe Creative Cloud</t>
  </si>
  <si>
    <t>5/2-25 There are 34 users</t>
  </si>
  <si>
    <t>Happyscribe</t>
  </si>
  <si>
    <t>HappyScribe</t>
  </si>
  <si>
    <t>Sociuu</t>
  </si>
  <si>
    <t>Sociuu Tech.</t>
  </si>
  <si>
    <t>The future of Sociuu will be determined on the meeting with Kristian Rokkjær</t>
  </si>
  <si>
    <t>Consider if we should continue with employee advocacy</t>
  </si>
  <si>
    <t>ReadyAPI</t>
  </si>
  <si>
    <t>SmartBear Software</t>
  </si>
  <si>
    <t>RAFU-1Y-SBN-NL</t>
  </si>
  <si>
    <t>License Tool</t>
  </si>
  <si>
    <t>Flexera Software</t>
  </si>
  <si>
    <t xml:space="preserve">MentiMeter </t>
  </si>
  <si>
    <t>Mentimeter AB</t>
  </si>
  <si>
    <t>Not sure if this is used, Karsten Kobæk is trying to find out.</t>
  </si>
  <si>
    <t>Interactive presentation software</t>
  </si>
  <si>
    <t>Sitecore Content HUB</t>
  </si>
  <si>
    <t xml:space="preserve">Riverside.fm </t>
  </si>
  <si>
    <r>
      <t>All-in-one, web-based platform</t>
    </r>
    <r>
      <rPr>
        <sz val="11"/>
        <color rgb="FF474747"/>
        <rFont val="Arial"/>
        <family val="2"/>
      </rPr>
      <t> that simplifies the entire process of recording high-quality audio and video content.</t>
    </r>
  </si>
  <si>
    <t>Ask LVH if she knows about this?</t>
  </si>
  <si>
    <t>M365 Copilot Sales Sub Add-on</t>
  </si>
  <si>
    <t>EP2-01826</t>
  </si>
  <si>
    <t>Sitecore Search</t>
  </si>
  <si>
    <t>Sitecore Stream</t>
  </si>
  <si>
    <t>Pabliq</t>
  </si>
  <si>
    <t>Antirio AB</t>
  </si>
  <si>
    <t xml:space="preserve">Meltwater </t>
  </si>
  <si>
    <t>Meltwater</t>
  </si>
  <si>
    <t>Wordpress</t>
  </si>
  <si>
    <t>Used for IOT Solution website</t>
  </si>
  <si>
    <t>WordPress.com: Everything You Need to Build Your Website</t>
  </si>
  <si>
    <t>Used for website in IoT Solutions
Webpages from SG-IOT will be moved to Kamstrup.com. Getting date from marketing
24/11-25 (ADMR) - Have asked LVH for a status on content move so we can close the website. Water is still in scoping phase</t>
  </si>
  <si>
    <t>Zendesk</t>
  </si>
  <si>
    <t>ServiceNow</t>
  </si>
  <si>
    <t>Zendesk (inkl. login and email send out)</t>
  </si>
  <si>
    <t>https://www.zendesk.com/</t>
  </si>
  <si>
    <t>Zendesk (inkl. login and email send out)
SET:Det et nyt tool som vi har "fået" gennem købet af SG IOT.
End of life on 30 November 2026, when the license expires. To be migrated to ServiceNow before that date.</t>
  </si>
  <si>
    <t>Kontrakten med Zendesk ophører 30/11-2025 og vi skal derfor enten forlænge licens på løsningen eller opprioriterer migreringen til ServiceNow.
Medmindre der er indvendinger fra jeres side (Jens og Steen) kommer jeg til at bede om en forlængelse ind i 2026. Blot til orientering vil budget, ny kontraktforhandliner mm. være i mit regi i 2026 og det vil pt være realistisk for mit team at påbegynde migreringsarbejdet Q3 næste år. I forretningen (Customer Service) ønsker de at migrere hurtigst muligt, der kan derfor potentielt komme et tilbageløb på beslutningen, hvis vi er enige om at udskyde migreringen til 2026.</t>
  </si>
  <si>
    <t>Speedship</t>
  </si>
  <si>
    <t>ALK: Det er et website de bruger i deres salgsprocess, basically en oversigt over hvad de har solgt med priser mm. Det er et website de har fået lavet ude i byen, som må have integration ind til nogle af vores systemer, for alt vores data på salget ligger i oversigten.</t>
  </si>
  <si>
    <t>Azure DevOps</t>
  </si>
  <si>
    <t xml:space="preserve">It's used for 
 - tracking work items (CRM)
 - code &amp; artifacts repository (CPQ, Integration)
 - CI/CD tool (Integration)
 main reason for its adoption is that it's native integrated with MS technologies. Integration team uses Azure Integration Services iPaaS, while BI works with ADF, for which Azure DevOps offers a great deal of integration (and it wouldn't possible to choose any other tools)
 </t>
  </si>
  <si>
    <t>ASGP: Is being used in CorporateSolution/Integration, CPQ, CRM. BI. might be  dk-ptahcw-franz</t>
  </si>
  <si>
    <t>Sales &amp; Marketing, Project</t>
  </si>
  <si>
    <t>26/11-2025 LAAG, STBM, FRFS: Set to Potential for phase out by this group.</t>
  </si>
  <si>
    <t>The ones who use it marketing, can use Jira instead</t>
  </si>
  <si>
    <t>UV</t>
  </si>
  <si>
    <t>Remmina</t>
  </si>
  <si>
    <t>Libre Office</t>
  </si>
  <si>
    <t>Open Office</t>
  </si>
  <si>
    <t>Home | LibreOffice - Free and private office suite - Based on OpenOffice - Compatible with Microsoft</t>
  </si>
  <si>
    <t>Shinyapps</t>
  </si>
  <si>
    <t>Posit Software</t>
  </si>
  <si>
    <t>shinyapps.io</t>
  </si>
  <si>
    <t>Omnia</t>
  </si>
  <si>
    <t>Kamstrup Software</t>
  </si>
  <si>
    <t>Custom software and hardware solutions</t>
  </si>
  <si>
    <t>Software Departments</t>
  </si>
  <si>
    <t>Kamstrup GPRS Portal</t>
  </si>
  <si>
    <t>http://gprs.kamstrup.dk</t>
  </si>
  <si>
    <t>Metertool READy</t>
  </si>
  <si>
    <t>Configuration of modules. Metertool X are the new version.
Made in Jan Alexandersens deparment JAX</t>
  </si>
  <si>
    <t>Omni tool network analyzer</t>
  </si>
  <si>
    <t>Using the tool called Coordinate finder</t>
  </si>
  <si>
    <t>Kamstrup USB Driver</t>
  </si>
  <si>
    <t>frfs tjek this is it USB Meter Reader</t>
  </si>
  <si>
    <t>Jira Xray</t>
  </si>
  <si>
    <t>Atlassian</t>
  </si>
  <si>
    <t>Atlassian, Eficode A/S</t>
  </si>
  <si>
    <t>Test and Req Management</t>
  </si>
  <si>
    <t>LAAG</t>
  </si>
  <si>
    <t>Strategic decision to use it</t>
  </si>
  <si>
    <t>Kubernetes</t>
  </si>
  <si>
    <t>Container Orchestrator Platforms</t>
  </si>
  <si>
    <t>https://kubernetes.io/</t>
  </si>
  <si>
    <t>Poly</t>
  </si>
  <si>
    <t>Headset pairing and managing application</t>
  </si>
  <si>
    <t>PostgressSQL</t>
  </si>
  <si>
    <t>Terraform</t>
  </si>
  <si>
    <t>Used for deploying almost all of our infrastructure to Azure</t>
  </si>
  <si>
    <t>Tolerate/Eliminate/Invest</t>
  </si>
  <si>
    <t>We should consider moving to OpenTofu</t>
  </si>
  <si>
    <t>Azure Developer CLI</t>
  </si>
  <si>
    <t>CLI to assist in developing  for Azure apps locally.</t>
  </si>
  <si>
    <t>Flux</t>
  </si>
  <si>
    <t>Part of Kubernets ecosystem.</t>
  </si>
  <si>
    <t>Jetbrains Rider</t>
  </si>
  <si>
    <t>C# editor from Jetbrains</t>
  </si>
  <si>
    <t>Alternative to Visual Studio Pro  - widely used.</t>
  </si>
  <si>
    <t>PgAdmin</t>
  </si>
  <si>
    <t>WSL2</t>
  </si>
  <si>
    <t>Windows Subsystem for Linux (second version). Default to be able to develop cloud native applications on Windows.</t>
  </si>
  <si>
    <t>Necessary to effectively work with containers and a lot of other things</t>
  </si>
  <si>
    <t>Figma</t>
  </si>
  <si>
    <t>Figma.com</t>
  </si>
  <si>
    <t>Figma is a tool that is used broadly in Technology software to design digital workflows and user interfaces</t>
  </si>
  <si>
    <t>Figma: The Collaborative Interface Design Tool</t>
  </si>
  <si>
    <t>Mockup/design tool, Consider if BCA is applicable here.</t>
  </si>
  <si>
    <t>DotMemory</t>
  </si>
  <si>
    <t>Bundled with dotUltimate</t>
  </si>
  <si>
    <t>DotTrace</t>
  </si>
  <si>
    <t>Helm</t>
  </si>
  <si>
    <t>Kubernets</t>
  </si>
  <si>
    <t>Istioctl</t>
  </si>
  <si>
    <t>Kubectl</t>
  </si>
  <si>
    <t>Kubernetes manager</t>
  </si>
  <si>
    <t>InstallShield</t>
  </si>
  <si>
    <t>Shared/floating license used Kamstrup wide
incl. Gitlab</t>
  </si>
  <si>
    <t>OMNIA</t>
  </si>
  <si>
    <t>Necessary for building OMNIA installers.</t>
  </si>
  <si>
    <t>Blue2Link</t>
  </si>
  <si>
    <t>Revelation Software.</t>
  </si>
  <si>
    <t>Bluetooth communication.</t>
  </si>
  <si>
    <t>Rebex Total Pack for .Net</t>
  </si>
  <si>
    <t>Rebex Software.</t>
  </si>
  <si>
    <t>Rebex Total Pack for .NET - 1 developer</t>
  </si>
  <si>
    <t>Part of dotnet, Used in OMNIA</t>
  </si>
  <si>
    <t>InstallShield Development</t>
  </si>
  <si>
    <t>IS-PREMCCCLS-S-XXX</t>
  </si>
  <si>
    <t>READy App</t>
  </si>
  <si>
    <t>Readings, installations (4G bridges etc.) , installation scenario, configurations</t>
  </si>
  <si>
    <t>Used in OMNIA</t>
  </si>
  <si>
    <t>Postman</t>
  </si>
  <si>
    <t>Postman, Inc.</t>
  </si>
  <si>
    <t>WebApi tester</t>
  </si>
  <si>
    <t>https://www.postman.com/</t>
  </si>
  <si>
    <t>PHG</t>
  </si>
  <si>
    <t>Tolerate/Invest
FRFS Phase out</t>
  </si>
  <si>
    <t>FRFS: Deprecation of local storage (Scratchpad) forces cloud sync, raising concerns over API key exposure and compliance 1 2.
Best in class for API management. Possible to invest in this, as it can possibly create more benefits</t>
  </si>
  <si>
    <t>Azure Cosmos DB Emulator -EDN</t>
  </si>
  <si>
    <t>Used for tests and in integration pipeline for Analytics.</t>
  </si>
  <si>
    <t>Scruffy</t>
  </si>
  <si>
    <t>Scruffy, LLC</t>
  </si>
  <si>
    <t>Developed in Analytics, LIJ is owner</t>
  </si>
  <si>
    <t>flowIQx2xxModuleConfig</t>
  </si>
  <si>
    <t>Internal product</t>
  </si>
  <si>
    <t>SourceTree</t>
  </si>
  <si>
    <t>https://www.sourcetreeapp.com/</t>
  </si>
  <si>
    <t>GIT client</t>
  </si>
  <si>
    <t>ARD;</t>
  </si>
  <si>
    <t>KAH;MSO;KTJ;CIS</t>
  </si>
  <si>
    <t>Freeware GUI Git client</t>
  </si>
  <si>
    <t>DotCover</t>
  </si>
  <si>
    <t>https://www.jetbrains.com/dotcover/</t>
  </si>
  <si>
    <t>Værktøj som visualisere testdækning på kode</t>
  </si>
  <si>
    <t>Alle udviklere i System SW</t>
  </si>
  <si>
    <t>Coverage analysis tool for C# by Jetbrains, Could be substituted if we have alternatives. Part of Jetbrains dotUltimate package</t>
  </si>
  <si>
    <t>Fiddler (http://www.telerik.com/fiddler)</t>
  </si>
  <si>
    <t>Telerik</t>
  </si>
  <si>
    <t>Sniffer netværks pakker. Laver webservice requests.Web debugging proxy</t>
  </si>
  <si>
    <t>CIS;MOT;JJE;SHG;MBM;KTJ;ARD;ABL;LAO;KMO;TLJ;MRE;</t>
  </si>
  <si>
    <t>Important in support scenarios</t>
  </si>
  <si>
    <t>Vmware workstation</t>
  </si>
  <si>
    <t>Still used extensively.</t>
  </si>
  <si>
    <t>FRFS: Multiple critical CVEs (e.g., CVE-2025-41236–41239) allow VM escape and host compromise 4 5. Patching is essential.</t>
  </si>
  <si>
    <t>DotPeek</t>
  </si>
  <si>
    <t>Inspect DLL's</t>
  </si>
  <si>
    <t>DesAssempler, reverse engeneering</t>
  </si>
  <si>
    <t>Could be substituted if we have alternatives. Part of Jetbrains dotUltimate package</t>
  </si>
  <si>
    <t>See if we can use some of the paid versions we have.</t>
  </si>
  <si>
    <t>PlantUml</t>
  </si>
  <si>
    <t>Diagram creation (primarily for reading old diagrams)</t>
  </si>
  <si>
    <t>If this is for the PlantUML editor or webserver, it should be removed, as we have draw.io as a potential substitute.</t>
  </si>
  <si>
    <t>Important for a lot of older documentation.</t>
  </si>
  <si>
    <t>npCap</t>
  </si>
  <si>
    <t xml:space="preserve">Network Packet capture inspection </t>
  </si>
  <si>
    <t>This is automatically installed with Dynatrace in server scenarios. Could possibly be accessed in a sandbox environment?</t>
  </si>
  <si>
    <t>Important for network troubleshooting</t>
  </si>
  <si>
    <t>nmap</t>
  </si>
  <si>
    <t>Network inspection tool</t>
  </si>
  <si>
    <t>Unless this is a security risk, it is still needed. Could possibly be accessed in a sandbox environment?</t>
  </si>
  <si>
    <t>ssh-keygen</t>
  </si>
  <si>
    <t>Generation of ssh-keys</t>
  </si>
  <si>
    <t>Is this a specific tool?</t>
  </si>
  <si>
    <t>FOSS for ssh key generation</t>
  </si>
  <si>
    <t>Storybook</t>
  </si>
  <si>
    <t>Frontend workshop for building UI components</t>
  </si>
  <si>
    <t>Candidates for phase-out in a foreseeable future</t>
  </si>
  <si>
    <t>Zeroheight </t>
  </si>
  <si>
    <t>UX Design tool</t>
  </si>
  <si>
    <t>Log Parser</t>
  </si>
  <si>
    <t>Highly specific tool, that can be used in some use cases.</t>
  </si>
  <si>
    <t>Freeware utility for Microsoft IIS</t>
  </si>
  <si>
    <t>Mqttx</t>
  </si>
  <si>
    <t>Used for LORA.</t>
  </si>
  <si>
    <t>Used for LORA and might see bigger adoption in support scenarios in the future</t>
  </si>
  <si>
    <t>SEQ</t>
  </si>
  <si>
    <t>Needed in EKS for zone restrictions</t>
  </si>
  <si>
    <t>Git Hub CoPilot</t>
  </si>
  <si>
    <t>GitHub</t>
  </si>
  <si>
    <t>Trivy</t>
  </si>
  <si>
    <t>Dynatrace can provide this functionality</t>
  </si>
  <si>
    <t>Docker Desktop</t>
  </si>
  <si>
    <t xml:space="preserve">UI friendly docker (also for Docker compose) </t>
  </si>
  <si>
    <t>GUI for containers. Packaged binaries, that can otherwise be downloaded for free</t>
  </si>
  <si>
    <t>Can be taken over by free alternative Podman Desktop</t>
  </si>
  <si>
    <t>Investigate the real need and use cases.</t>
  </si>
  <si>
    <t>Podman/Podman Desktop</t>
  </si>
  <si>
    <t>Container platform</t>
  </si>
  <si>
    <t>Can be as a free alternative to Docker Desktop</t>
  </si>
  <si>
    <t>Elastic Stack (Search, Logstash, Kibana) + filebeat for collection</t>
  </si>
  <si>
    <t>In test kibana (as GUI) queires &amp; displays logs catpured in Test systems</t>
  </si>
  <si>
    <t>We expect this is not on their developer machines. Could still be necessary on some servers.</t>
  </si>
  <si>
    <t>Elastic APM Server</t>
  </si>
  <si>
    <t>In test systems, the performance telemetry is kept here</t>
  </si>
  <si>
    <t>Observability solution, Pending input from MHP/LAR</t>
  </si>
  <si>
    <t>Might be part of ELK stack.</t>
  </si>
  <si>
    <t>GnuPG</t>
  </si>
  <si>
    <t>Free implementation of OpenPGP</t>
  </si>
  <si>
    <t>Gpg4win</t>
  </si>
  <si>
    <t>Is probably used for managing our Yubikeys.</t>
  </si>
  <si>
    <t>YubiKey Manager - FIDO2 keys</t>
  </si>
  <si>
    <t>WikiMedia</t>
  </si>
  <si>
    <t>Unknown</t>
  </si>
  <si>
    <t>Info of Phase out from meeting with MLNN the 17/1-2025</t>
  </si>
  <si>
    <t>http://wiki.kamstrup.dk</t>
  </si>
  <si>
    <t>Wiki for Elmåler-, NetworkManager- og Concentrator-gruppen</t>
  </si>
  <si>
    <t>SMB; RNY</t>
  </si>
  <si>
    <t>Remember to ask Electricity if they are still using it.
Used for wiki.kamstrup.dk</t>
  </si>
  <si>
    <t>Microsoft team Foundation server</t>
  </si>
  <si>
    <t>9-End of Life</t>
  </si>
  <si>
    <t>Source safe værktøj</t>
  </si>
  <si>
    <t>JAX;LHB</t>
  </si>
  <si>
    <t>mailgrupper: pta sw hcw, technology heat</t>
  </si>
  <si>
    <t>MSDN Abonnement</t>
  </si>
  <si>
    <t>FRFS: moved from 15-09-2025 to 01-01-2026 for reporting</t>
  </si>
  <si>
    <t>IntelliJ IDEA Community Edition</t>
  </si>
  <si>
    <t>https://www.jetbrains.com/idea/</t>
  </si>
  <si>
    <t>IDE til Java</t>
  </si>
  <si>
    <t>MOT;CIS;JGR</t>
  </si>
  <si>
    <t xml:space="preserve"> Java editor from Jetbrains. Part of Java ecosystem</t>
  </si>
  <si>
    <t>Might still be justified, but could be covered by Jetbrains all products pack licenses.</t>
  </si>
  <si>
    <t>We do not have much Java specific</t>
  </si>
  <si>
    <t>Archi</t>
  </si>
  <si>
    <t>ArchiMate.</t>
  </si>
  <si>
    <t>Git for Confluence / Draw.io could be a migration path away from Archi.</t>
  </si>
  <si>
    <t>A lot of documentation is still done in Archi, so it takes time to get away from.</t>
  </si>
  <si>
    <t>iLSpy</t>
  </si>
  <si>
    <t>Inspect .dll</t>
  </si>
  <si>
    <t>Would possibly be used for Visual Studio Pro users</t>
  </si>
  <si>
    <t>Should only be used as a plugin</t>
  </si>
  <si>
    <t>Headlamp</t>
  </si>
  <si>
    <t>MANO: Multiple users have asked to start using this more. This is the visual GUI for kubernetes deployments, alternative is K9S with is terminal tool.</t>
  </si>
  <si>
    <t>Recently received request for extending the use of it.</t>
  </si>
  <si>
    <t>Only used as alternative to k9s</t>
  </si>
  <si>
    <t>IDLE (Python editor)</t>
  </si>
  <si>
    <t>Comes packaged with Python.</t>
  </si>
  <si>
    <t>We have many other paid better alternatives.</t>
  </si>
  <si>
    <t>OpenTelemetry Collector Builder</t>
  </si>
  <si>
    <t>Astrid communication - Simon: tool er vi nød til at beholde. Det det er en gratis opensource applikation til at lave et byg af en opentelemetry collector der anvendes i flere af vores services.</t>
  </si>
  <si>
    <t>Replaced by: https://github.com/open-telemetry/opentelemetry-collector/tree/main/cmd/builder</t>
  </si>
  <si>
    <t>Deprecated tool</t>
  </si>
  <si>
    <t>DataGrip</t>
  </si>
  <si>
    <t>Part of Jetbrains suite</t>
  </si>
  <si>
    <t>Not really used, but we already have access to it through Jetbrains.</t>
  </si>
  <si>
    <t>ArcGIS</t>
  </si>
  <si>
    <t>Development and Programming-Library</t>
  </si>
  <si>
    <t>Runtime license</t>
  </si>
  <si>
    <t>ESRI</t>
  </si>
  <si>
    <t>ArcGIS - GeoInfo A/S</t>
  </si>
  <si>
    <t>Similar to Google maps. Used extensively in OMNIA, so expensive to replace.</t>
  </si>
  <si>
    <t>Is a component, library</t>
  </si>
  <si>
    <t>BouncyCastle</t>
  </si>
  <si>
    <t>Open source cryptographic library</t>
  </si>
  <si>
    <t>Used for cryptography in Java and .NET</t>
  </si>
  <si>
    <t>Not an application. This is a 3rd party library.</t>
  </si>
  <si>
    <t>This is a library.</t>
  </si>
  <si>
    <t>Quartz.Net (Nuget Package)</t>
  </si>
  <si>
    <t>Scheduler backend in Ready Manager</t>
  </si>
  <si>
    <t>Google API</t>
  </si>
  <si>
    <t xml:space="preserve">For requesting locations and google street view </t>
  </si>
  <si>
    <t>MUI</t>
  </si>
  <si>
    <t>React components library</t>
  </si>
  <si>
    <t>GUI Tool for React</t>
  </si>
  <si>
    <t>React Component library</t>
  </si>
  <si>
    <t>Dos2unix</t>
  </si>
  <si>
    <t>CLI utility to fix line endings for Windows files in Linux.</t>
  </si>
  <si>
    <t>FRFS: Set to potential for phase out based on info from business of ELIMINATE
MANO:Tolerate/ignore</t>
  </si>
  <si>
    <t>Progress (Telerik)</t>
  </si>
  <si>
    <t>Progress Software Corporation</t>
  </si>
  <si>
    <t>Telerik - Progress® DevCraft Complete Developer License</t>
  </si>
  <si>
    <t>Used in OMNIA, library</t>
  </si>
  <si>
    <t>SciChart</t>
  </si>
  <si>
    <t>SciChart Limited</t>
  </si>
  <si>
    <t>Grafværktøj til Visual Studio. Bruges til visning af data fra målerne.</t>
  </si>
  <si>
    <t>mfc</t>
  </si>
  <si>
    <t>DATA TO:LogView og LabTool, JAX have info of this</t>
  </si>
  <si>
    <t>READy</t>
  </si>
  <si>
    <t>Will be expensive to remove. Used extensively in READy</t>
  </si>
  <si>
    <t>Is a library</t>
  </si>
  <si>
    <t>edtFTPnet/Pro</t>
  </si>
  <si>
    <t>FTP library used by READy Manager</t>
  </si>
  <si>
    <t>Library for FTP connections. Used in READy extensively.</t>
  </si>
  <si>
    <t>curl</t>
  </si>
  <si>
    <t>Daniel Stenberg</t>
  </si>
  <si>
    <t>Software, Hardware Departments</t>
  </si>
  <si>
    <t>OpenSSH</t>
  </si>
  <si>
    <t>The OpenBSD Foundation</t>
  </si>
  <si>
    <t>SSH client</t>
  </si>
  <si>
    <t>k9s</t>
  </si>
  <si>
    <t>Aqua Security</t>
  </si>
  <si>
    <t>Android Studio</t>
  </si>
  <si>
    <t xml:space="preserve">IDE for android </t>
  </si>
  <si>
    <t>OMNIA, READy</t>
  </si>
  <si>
    <t>Free and opensource for Android development, Used for Android applications</t>
  </si>
  <si>
    <t>ok Bundle as IDE.Keep, but investigate</t>
  </si>
  <si>
    <t>Probably used for development of READy app.</t>
  </si>
  <si>
    <t>Grafana</t>
  </si>
  <si>
    <t>Grafana Labs</t>
  </si>
  <si>
    <t>Logs</t>
  </si>
  <si>
    <t>Visualization</t>
  </si>
  <si>
    <t>WinSCP</t>
  </si>
  <si>
    <t>Martin Prikryl</t>
  </si>
  <si>
    <t>Secure File Copy. (gratis) til at overføre til/fra FTP servere.</t>
  </si>
  <si>
    <t>https://winscp.net/</t>
  </si>
  <si>
    <t>We need to investigate why this is used vs. Total commander other FTP services</t>
  </si>
  <si>
    <t>Can possibly be removed.</t>
  </si>
  <si>
    <t>jetbrains toolbox</t>
  </si>
  <si>
    <t>Application to handle updates and management of Jetbrains IDEs</t>
  </si>
  <si>
    <t>It's a tool to handle updates and management of Jetbrains applications.</t>
  </si>
  <si>
    <t>Requires that Company Portal can cover updates and mangement of new Jetbrains updates</t>
  </si>
  <si>
    <t>For tools</t>
  </si>
  <si>
    <t>Language. Part of Java Ecosystem</t>
  </si>
  <si>
    <t>Is oftentimes part of other software. It is a language. We used it for READy App.</t>
  </si>
  <si>
    <t>Ubuntu linux</t>
  </si>
  <si>
    <t>Canonical Ltd.</t>
  </si>
  <si>
    <t>gitlab/CI test runner for various git projects, OS for development of tools and tests</t>
  </si>
  <si>
    <t>Windows Terminal</t>
  </si>
  <si>
    <t>CMD bundler</t>
  </si>
  <si>
    <t>Is this the default terminal in Windows 11?</t>
  </si>
  <si>
    <t>Beyond Compare Pro</t>
  </si>
  <si>
    <t>Scooter Software</t>
  </si>
  <si>
    <t>Program til at sammenligne tekst filer linje for linje.</t>
  </si>
  <si>
    <t>MAJ,TLC,KHB,HRJ;LST;DGG,AGR,SAS,TPT,JKI,RUP,KSC,TRL,ACP,JDP;ANG, MLW, CSS, MVN, KRF, JAJ, IBV, NCJ, GEK, RNY, RMK, MAT</t>
  </si>
  <si>
    <t>20 licenser MAJ;Licensen købes pr. version pr. Bruger. Ved ny version eller ny bruger, skal der købes ny licens.
15 licenser KER</t>
  </si>
  <si>
    <t>SAA/KER</t>
  </si>
  <si>
    <t>Python</t>
  </si>
  <si>
    <t>Python Software Foundation</t>
  </si>
  <si>
    <t>Scripting</t>
  </si>
  <si>
    <t>Microsoft Visual Studio Pro MSDN</t>
  </si>
  <si>
    <t>77D-00111</t>
  </si>
  <si>
    <r>
      <t>Microsoft Visual Studio</t>
    </r>
    <r>
      <rPr>
        <sz val="11"/>
        <color rgb="FF111111"/>
        <rFont val="Segoe UI"/>
        <family val="2"/>
      </rPr>
      <t>: Microsoft Visual Studio is an integrated development environment (IDE) used for developing applications, websites, and services. It supports various programming languages and includes features like code editing, debugging, and testing.</t>
    </r>
  </si>
  <si>
    <t>Widely used for .NET development</t>
  </si>
  <si>
    <t>Draw.IO</t>
  </si>
  <si>
    <t>draw.io</t>
  </si>
  <si>
    <t>Confluence paid plugin, but can also be used locally or in a web interface.</t>
  </si>
  <si>
    <t>Used extensively, and can cover a lot of scenarios.</t>
  </si>
  <si>
    <t>Notepad++(https://notepad-plus-plus.org/)</t>
  </si>
  <si>
    <t>Notepad++ is developed by Don Ho.</t>
  </si>
  <si>
    <t>Teksteditor til fx scriptfiler. Mere avanceret end indbyggest MS Notepad, men samme funktion.</t>
  </si>
  <si>
    <t>BBH;KMO;</t>
  </si>
  <si>
    <t>SHG;BBH;PHK;MBM;AST;KRF;CSS;MLW;MSO;KTJ;RWE;ARD;ABL;LAO;KMO;IBV;MAH;HSS;TLJ;MRE;CIS;KLU;JHN, EMG, MEV;Alle udviklere i System SW</t>
  </si>
  <si>
    <t>Most used free text editor</t>
  </si>
  <si>
    <t>Putty</t>
  </si>
  <si>
    <t>Simon Tatham</t>
  </si>
  <si>
    <t>https://www.putty.org/</t>
  </si>
  <si>
    <t>Terminalprogram der er noget bedre end Hyperterm</t>
  </si>
  <si>
    <t>Historically used for concentrator access.</t>
  </si>
  <si>
    <t>Usage is most likely dwindling.</t>
  </si>
  <si>
    <t>Microsoft Visual Studio Code</t>
  </si>
  <si>
    <t>Free version, open source</t>
  </si>
  <si>
    <t>Portable and very general purpose.</t>
  </si>
  <si>
    <t>Chocolatey</t>
  </si>
  <si>
    <t>Chocolatey Software, Inc.</t>
  </si>
  <si>
    <t>NuGet pakke manager</t>
  </si>
  <si>
    <t>ARD;KMO;</t>
  </si>
  <si>
    <t>SHG;MBM;ARD;KMO;MAH;</t>
  </si>
  <si>
    <t>Used in OMNIA build pipelines. Could possibly be removed from our client PC.s</t>
  </si>
  <si>
    <t>A significant time-investment is needed to remove this.</t>
  </si>
  <si>
    <t>Wireshark (www.wireshark.org)</t>
  </si>
  <si>
    <t>Wireshark Foundation</t>
  </si>
  <si>
    <t>Network analyzer</t>
  </si>
  <si>
    <t>RWE;MAH;</t>
  </si>
  <si>
    <t>SHG;MBM;KTJ;RWE;RUP;KMO;MAH;TLC;EMG</t>
  </si>
  <si>
    <t>Git</t>
  </si>
  <si>
    <t>Git is not associated with a specific software vendor as it is an open-source project. However, it was created by Linus Torvalds.</t>
  </si>
  <si>
    <t>Versionsstyringsprogram - Bruges ikke sammen med en central git server men kun som min egen backup på public/home drevet</t>
  </si>
  <si>
    <t>Base of all version control</t>
  </si>
  <si>
    <t>Microsoft SQL Management Studio</t>
  </si>
  <si>
    <t>SQL server administrator værktøj. Oprettelse, redigering af data, dataforespørgsler o.l.</t>
  </si>
  <si>
    <t>MBM;RWE;ARD;LAO;MAH;MRE;</t>
  </si>
  <si>
    <t>MSDN</t>
  </si>
  <si>
    <t>MSE</t>
  </si>
  <si>
    <t>Kamstrup READy Manager</t>
  </si>
  <si>
    <t>Kamstrup-program
FRFS: Move to Ready Manager</t>
  </si>
  <si>
    <t>Docker</t>
  </si>
  <si>
    <t>Docker, Inc.</t>
  </si>
  <si>
    <t>Docker er et værktøj til at lave og bruge containere i softwareudvikling, men de er ikke længere de eneste på markedet</t>
  </si>
  <si>
    <t>MANO</t>
  </si>
  <si>
    <t>Softwaredevelopment</t>
  </si>
  <si>
    <t>Software dev</t>
  </si>
  <si>
    <t>Docker is heavily used everywhere.</t>
  </si>
  <si>
    <t>Migrate/Invest (small WP)</t>
  </si>
  <si>
    <t>Investigate the real need.</t>
  </si>
  <si>
    <t>GITLAB</t>
  </si>
  <si>
    <t>DGG, RUP</t>
  </si>
  <si>
    <t>DGG</t>
  </si>
  <si>
    <t>Confluence</t>
  </si>
  <si>
    <t>JIRA</t>
  </si>
  <si>
    <r>
      <t>JIRA</t>
    </r>
    <r>
      <rPr>
        <sz val="11"/>
        <color rgb="FF111111"/>
        <rFont val="Segoe UI"/>
        <family val="2"/>
      </rPr>
      <t>: JIRA is a project management and issue-tracking software developed by Atlassian. It is used for bug tracking, issue tracking, and project management, and is widely used by software development teams.</t>
    </r>
  </si>
  <si>
    <t>Bitbucket is mostly used for code and code review</t>
  </si>
  <si>
    <t>Miro</t>
  </si>
  <si>
    <t>Miro Inc.</t>
  </si>
  <si>
    <t>https://miro.com/app/dashboard/</t>
  </si>
  <si>
    <t>Can possibly be changed, but is considered best in breed.</t>
  </si>
  <si>
    <t>MCxx3 ModuleConfig</t>
  </si>
  <si>
    <t>Git Bash</t>
  </si>
  <si>
    <t>Git, Inc.</t>
  </si>
  <si>
    <t>command line tool for git</t>
  </si>
  <si>
    <t>Needed for Windows git</t>
  </si>
  <si>
    <t>ReSharper</t>
  </si>
  <si>
    <t>https://www.jetbrains.com/resharper/</t>
  </si>
  <si>
    <t>Uundværlig plugin til Visual Studio som hjælper med refaktorising, syntaks, autocompletion m.m. - http://intranet.kamstrup.dk/development/software/system-sw/wiki/Wiki%20Pages/Resharper%20License%20Keys.aspx</t>
  </si>
  <si>
    <t>SHG;BBH;PHK;MBM;MSO;RWE;ARD;LAO;KMO;MAH;TLJ;MRE;;Alle udviklere i System SW, JLY;MCR;RBA;MDA;KAK;KJN</t>
  </si>
  <si>
    <t>MSE, KJN</t>
  </si>
  <si>
    <t>Part of dotnet</t>
  </si>
  <si>
    <t>FileZilla</t>
  </si>
  <si>
    <t>FileZilla GmbH</t>
  </si>
  <si>
    <t>Remote server access</t>
  </si>
  <si>
    <t>Could possibly be accessed in a sandbox environment?</t>
  </si>
  <si>
    <t>FTP is built into READy, and customers use various tools. We need it reproducing/troubleshooting issues</t>
  </si>
  <si>
    <t>LINQ Pad (https://www.linqpad.net/)</t>
  </si>
  <si>
    <t>Sixth Main Labs, LLC</t>
  </si>
  <si>
    <t>Micro udviklermiljø. Køre små stykker kode.Hurtigt editor til simple C# .NET scripts/programmer</t>
  </si>
  <si>
    <t>BBH;PHK;MSO;CIS;EMG</t>
  </si>
  <si>
    <t>Could possibly be replaced by something else.</t>
  </si>
  <si>
    <t>Is very good in niche conditions</t>
  </si>
  <si>
    <t>QAD ERP</t>
  </si>
  <si>
    <t>QAD Inc.</t>
  </si>
  <si>
    <r>
      <t>QAD ERP</t>
    </r>
    <r>
      <rPr>
        <sz val="11"/>
        <color rgb="FF111111"/>
        <rFont val="Segoe UI"/>
        <family val="2"/>
      </rPr>
      <t>: QAD ERP is a cloud-based enterprise resource planning solution designed specifically for manufacturers. It offers comprehensive solutions for supply chain management, production planning, inventory control, quality management, and regulatory compliance</t>
    </r>
  </si>
  <si>
    <t>Old ERP system, are only used for viewing of old data. Serial no., Sales invoice, Purchase invoice.
Comment 20/11-2024
Ole F har talt lidt med div. I Service vedr. deres aktuelle brug af systemet.
Det lyder til (og der kommer en opfølgning på det) at der er brug for meget lidt data.
Så jeg vil foreslå at vi laver en analyse / export af disse data til et Excel ark, og derefter officielt lukker systemet 😊
/Ole</t>
  </si>
  <si>
    <t>QAD</t>
  </si>
  <si>
    <t>Jf. bogføringsloven skal noget data gemmes i 5 år (sidste fakturering i 2021). Fra Ole: Jeg tænker det betyder at MFG (som er endnu ældre  - data fra 1997 .. 2011) også skal med.
Blot til info:
-	Tænker det er et projekt
o	Vi skal have information om vores serienumre i mindst 20 år så vidt jeg ved.
o	Og mere detaljeret i ca 10 år
o	Begge dele må kunne gemmes i BI på en eller anden måde
o	Det vil også kræve ændringer i Integration – da de så vil skulle lave serial lookup i BI istedet for i QAD/MFG
-	En anden udfordring er nok at jeg er den eneste med QAD/MFG viden i Kamstrup.
Ole</t>
  </si>
  <si>
    <t>Aras Innovator PLM</t>
  </si>
  <si>
    <t>Aras Corporation</t>
  </si>
  <si>
    <t>Aras</t>
  </si>
  <si>
    <r>
      <t>Aras Innovator PLM</t>
    </r>
    <r>
      <rPr>
        <sz val="11"/>
        <color rgb="FF111111"/>
        <rFont val="Segoe UI"/>
        <family val="2"/>
      </rPr>
      <t>: Aras Innovator PLM is a flexible, scalable, and upgradeable product lifecycle management software. It supports manufacturers of complex, connected products in digitally transforming their engineering business. It includes features like parts management, change management, document management, and quality management</t>
    </r>
  </si>
  <si>
    <t>non-standard / potentiale for forbedring</t>
  </si>
  <si>
    <t>JES, AOE, FHB</t>
  </si>
  <si>
    <t>Aras Innovator</t>
  </si>
  <si>
    <t>ServiceNow Inc.</t>
  </si>
  <si>
    <t>Devoteam</t>
  </si>
  <si>
    <r>
      <t>ServiceNow</t>
    </r>
    <r>
      <rPr>
        <sz val="11"/>
        <color rgb="FF111111"/>
        <rFont val="Segoe UI"/>
        <family val="2"/>
      </rPr>
      <t>: ServiceNow is a cloud-based enterprise workflow automation platform delivered as Software-as-a-Service (SaaS). It automates various business processes, including IT service management, customer service management, and project approvals, on a single, centralized platform</t>
    </r>
  </si>
  <si>
    <t>ITSM, Web portal</t>
  </si>
  <si>
    <t>JEHT</t>
  </si>
  <si>
    <t>Yes - Minimal Risk</t>
  </si>
  <si>
    <t>TMS</t>
  </si>
  <si>
    <t>Transporeon</t>
  </si>
  <si>
    <r>
      <t>TMS</t>
    </r>
    <r>
      <rPr>
        <sz val="11"/>
        <color rgb="FF111111"/>
        <rFont val="Segoe UI"/>
        <family val="2"/>
      </rPr>
      <t>: Transportation Management System (TMS) is a software solution that helps organizations manage and optimize their transportation operations. It includes features like route planning, carrier selection, shipment tracking, and freight payment.</t>
    </r>
  </si>
  <si>
    <t>Billing Com</t>
  </si>
  <si>
    <t>Service Tools</t>
  </si>
  <si>
    <t>Visualisation of meters and reading data, heat reports, alarm notification, meter exchange, data export mm.
FRFS Rename to READY Manager</t>
  </si>
  <si>
    <t>Remote reading tool for water and heat meters</t>
  </si>
  <si>
    <t>Crystal Reports</t>
  </si>
  <si>
    <t>Designprogram til bl.a. dagsrapporter</t>
  </si>
  <si>
    <t>KLU;LSH;JJB, KLU, KLU, JJB</t>
  </si>
  <si>
    <t>Bruger selv</t>
  </si>
  <si>
    <t>FRFS: Set to potential for phase out based on info from business of MIGRATE.
For software to List and Label and for certificates to PowerBI</t>
  </si>
  <si>
    <t>List&amp;Label</t>
  </si>
  <si>
    <t>Combit GmbH</t>
  </si>
  <si>
    <t>Software für Entwicklung und Kontaktmanagement von combit</t>
  </si>
  <si>
    <t>Label / rapport Design/Udskrivning</t>
  </si>
  <si>
    <t>JLY;RBA;KAK;MDA</t>
  </si>
  <si>
    <t>JLY;RBA;KAK;MDA;KLU</t>
  </si>
  <si>
    <t>DATA TO:All main products. KAMES, Integration owner JAX</t>
  </si>
  <si>
    <t>KJN</t>
  </si>
  <si>
    <t>Pluralsight Skills</t>
  </si>
  <si>
    <t>Pluralsight, Inc.</t>
  </si>
  <si>
    <t>Learning platform</t>
  </si>
  <si>
    <t>Online kursusmatriale til bla. udviklingsmetoder og værktøjer - Vi deler en licens</t>
  </si>
  <si>
    <t>JLY;MCR;RBA;MDA;KAK;KJN</t>
  </si>
  <si>
    <t>KAK</t>
  </si>
  <si>
    <t>QDA-IQS</t>
  </si>
  <si>
    <t>IQS GmbH</t>
  </si>
  <si>
    <t>QDA</t>
  </si>
  <si>
    <t>PRO</t>
  </si>
  <si>
    <t>This is also a QDA application, but this is version 9</t>
  </si>
  <si>
    <t>Prefrabel close this befor the IFS upgrade, this to reduce the number of integrations</t>
  </si>
  <si>
    <t>FTP services</t>
  </si>
  <si>
    <t>N/A Should be deleted</t>
  </si>
  <si>
    <t>PcBase</t>
  </si>
  <si>
    <t>PcBase Solutions</t>
  </si>
  <si>
    <t>Minitab</t>
  </si>
  <si>
    <t>Minitab, LLC</t>
  </si>
  <si>
    <t xml:space="preserve"> softwaren anvendes i forbindelse med flere kvalitetssystemer og problemløsning i Supply Chain</t>
  </si>
  <si>
    <t>netwærks licens, Server: kamstrup-app</t>
  </si>
  <si>
    <t>Forecast - Industrial</t>
  </si>
  <si>
    <t>Mintec Europe A/S</t>
  </si>
  <si>
    <t>Noldus Information Technology</t>
  </si>
  <si>
    <t>Ligger i Supply Chain CC
Oprindeligt var det kun varemodtagelse, nu har det ændret sig og anvendes bredere, der rulles nu yderligere ud til kontrolplaner.
FRFS: Find ud af hvad vi fuldt anvender og kan anvende QDA til.</t>
  </si>
  <si>
    <t>QDA SOLUTIONS NORDICS ApS</t>
  </si>
  <si>
    <t>Der ligger 2 versioner af QDA. En som anvendes til indkommende inspection og label/batch (IQS). SC har selv implementeret QDA til SPC på produktion. Dette burde kunne flyttes til muligt MES eller IFS.</t>
  </si>
  <si>
    <t>Aconex</t>
  </si>
  <si>
    <t>moved to IFS and will happen after upgrade into IFS Cloud.
KRTI Big effort for business, because of the maintance data. Could be started with external consultants</t>
  </si>
  <si>
    <t>Microsoft Access</t>
  </si>
  <si>
    <t>DMaaST</t>
  </si>
  <si>
    <t>Manufacturing</t>
  </si>
  <si>
    <t>DMaaST is developed trough several vendors</t>
  </si>
  <si>
    <t>Digital manufacturing as a service Twin (EU Project)</t>
  </si>
  <si>
    <t>https://dmaast.eu/</t>
  </si>
  <si>
    <t>Part of the EU DMaaST project</t>
  </si>
  <si>
    <t>World Wide Express</t>
  </si>
  <si>
    <t>Info by DAHN - Shipment system</t>
  </si>
  <si>
    <t>Transportation</t>
  </si>
  <si>
    <t xml:space="preserve">ASGP:  WWEX (World Wide Express) is our 3PL shipping platform for the US. It requires no licenses and we work with the company to set up accounts for Kamstrup employees that need access because they will be shipping items. 
There is no cost associated with WWEX, since the are making revenue against the shipments we process out of their system. </t>
  </si>
  <si>
    <t>KRTI Bad busniss case for phase out, argument should be automation, since this is manual</t>
  </si>
  <si>
    <t>Keep.</t>
  </si>
  <si>
    <t>Mapforce</t>
  </si>
  <si>
    <t>Datatool</t>
  </si>
  <si>
    <t>Laptool</t>
  </si>
  <si>
    <t>Dow Jones Riskcenter - Financial Crime Search</t>
  </si>
  <si>
    <t>Dow Jones &amp; Company</t>
  </si>
  <si>
    <t> https://riskcenter.dowjones.com.</t>
  </si>
  <si>
    <t>Last year it was investigated if this could be replaced by the application Dune &amp; Brandstreet, which is being used in Finance. This could be done, but the price increase to ensure the functionalities in D&amp;B was significant, and thus we chose not to move forward with this. It is essential we have a screening tool for sanctions and corruption to be able to lift our compliance documentation burden.</t>
  </si>
  <si>
    <t>Pivotal Software, Inc.</t>
  </si>
  <si>
    <t>FRFS: Set to potential for phase out based on info from business of MIGRATE
Fabrizio: A part of RabitMQ will be phased out together with Neuron.
Beside The use in Neuron it is used in Manufacturing software as well.</t>
  </si>
  <si>
    <t>EMH Variomod Manager</t>
  </si>
  <si>
    <t>EMH Partners GmbH</t>
  </si>
  <si>
    <t>EMH-Combi-Master</t>
  </si>
  <si>
    <t>Müller Apparatebau GmbH</t>
  </si>
  <si>
    <t>UI Library</t>
  </si>
  <si>
    <t xml:space="preserve">FRFS: Set to potential for phase out based on info from business of ELIMINATE. JAX siger denne vil tage lang tid at udfase </t>
  </si>
  <si>
    <t>Wats Enterprise</t>
  </si>
  <si>
    <t>Vrinco</t>
  </si>
  <si>
    <t>Used by Kelvin</t>
  </si>
  <si>
    <t>https://wats.com/test-data-management/tools-and-features/?utm_source=google&amp;utm_medium=cpc&amp;utm_campaign=21186976261&amp;gad_source=1&amp;gclid=CjwKCAjwktO_BhBrEiwAV70jXo6YLd4wuZDZoQj8z30nfEh4XY0DBORZ3TZg1nO3jrPX6y73fP7ftRoCnV4QAvD_BwE</t>
  </si>
  <si>
    <t>16/10-25 JLY: Joe JVO, will investigate if the application can be migrated to Quality Line.
1/9-25: Manufactoring Software has access to all data when inhouse. A new app created by Manufactoring Software could replace the WATS solution. = Currently we have NO replacement for WATS</t>
  </si>
  <si>
    <t>Fusion Legacy</t>
  </si>
  <si>
    <t>How to download Fusion Legacy version</t>
  </si>
  <si>
    <t>PMM</t>
  </si>
  <si>
    <t>Valor SMT Engeneering Pack bundle</t>
  </si>
  <si>
    <t>CircuitByte GmbH</t>
  </si>
  <si>
    <t>I administer the license, and have negotiated the framework agreement together with purchasing. We use this software every day</t>
  </si>
  <si>
    <t>Can not be cleaned</t>
  </si>
  <si>
    <t>DISCUS</t>
  </si>
  <si>
    <t>Discus Software</t>
  </si>
  <si>
    <t>Quality Engineering Tool Software, Easy to Use | DISCUS Software</t>
  </si>
  <si>
    <t>License, support, and program updates is $600 USD annual. Only one license I needed as it a floating seat both MIKR and I can use (but only one at the time) ATTACHED latest invoice.</t>
  </si>
  <si>
    <t>Sysmac studio</t>
  </si>
  <si>
    <t>Programin of PLC's in the manufacturing, used both in DK and US</t>
  </si>
  <si>
    <t>VNC</t>
  </si>
  <si>
    <t>Desktop sharing</t>
  </si>
  <si>
    <t>File Viewer +5</t>
  </si>
  <si>
    <t>File Viewer +</t>
  </si>
  <si>
    <t>Implemented to avoid full microsoft office license, + cost of extra pc</t>
  </si>
  <si>
    <t>One-time fee of 400 DKK.</t>
  </si>
  <si>
    <t>FRFS: There must be a genneral file viewer we can use in Kamstrup.</t>
  </si>
  <si>
    <t>Cyberoptics</t>
  </si>
  <si>
    <t>Det er Optisk inspektion af vores print i PCBA.</t>
  </si>
  <si>
    <r>
      <t>Orbit</t>
    </r>
    <r>
      <rPr>
        <sz val="11"/>
        <color rgb="FF111111"/>
        <rFont val="Segoe UI"/>
        <family val="2"/>
      </rPr>
      <t>: Orbit is a reporting and analytics solution suitable for businesses of any size. It includes features like automated reporting, report exporting, and interactive dashboards to monitor business metrics and KPIs in real-time</t>
    </r>
  </si>
  <si>
    <t>Project Sales, replaces Sharepoint 2003 site</t>
  </si>
  <si>
    <t>Supply Chain, Project</t>
  </si>
  <si>
    <t>BitBucket</t>
  </si>
  <si>
    <r>
      <t>BitBucket</t>
    </r>
    <r>
      <rPr>
        <sz val="11"/>
        <color rgb="FF111111"/>
        <rFont val="Segoe UI"/>
        <family val="2"/>
      </rPr>
      <t>: BitBucket is a web-based version control repository hosting service owned by Atlassian. It supports Git and Mercurial version control systems and is used for source code management and collaboration.</t>
    </r>
  </si>
  <si>
    <t>Jira is used for issue tracking and project management </t>
  </si>
  <si>
    <t>TFS</t>
  </si>
  <si>
    <r>
      <t>TFS</t>
    </r>
    <r>
      <rPr>
        <sz val="11"/>
        <color rgb="FF111111"/>
        <rFont val="Segoe UI"/>
        <family val="2"/>
      </rPr>
      <t>: Team Foundation Server (TFS) is a Microsoft product that provides source code management, project management, and build automation for software development projects. It supports version control, work item tracking, and continuous integration.</t>
    </r>
  </si>
  <si>
    <t>Subscription Manager</t>
  </si>
  <si>
    <r>
      <t>Subscription Manager</t>
    </r>
    <r>
      <rPr>
        <sz val="11"/>
        <color rgb="FF111111"/>
        <rFont val="Segoe UI"/>
        <family val="2"/>
      </rPr>
      <t>: Subscription Manager is a software solution that helps organizations manage their subscription-based services. It includes features like subscription billing, customer management, and analytics.</t>
    </r>
  </si>
  <si>
    <t>Pipechain</t>
  </si>
  <si>
    <t>Pipechain, Inc.</t>
  </si>
  <si>
    <t>PJD 3P</t>
  </si>
  <si>
    <t>Production IT</t>
  </si>
  <si>
    <t>PJD Group</t>
  </si>
  <si>
    <t>SIM Service</t>
  </si>
  <si>
    <t>SIM Service.</t>
  </si>
  <si>
    <t>TLF Service</t>
  </si>
  <si>
    <t>The Software Vendor for the application TLF Service is TLF Technology.</t>
  </si>
  <si>
    <t>Custom SIM</t>
  </si>
  <si>
    <t>Custom SIM Technologies</t>
  </si>
  <si>
    <t>SP TID</t>
  </si>
  <si>
    <t>EPOS</t>
  </si>
  <si>
    <t>NCR Corporation</t>
  </si>
  <si>
    <t>C-Spy</t>
  </si>
  <si>
    <t>ELM Technology.</t>
  </si>
  <si>
    <t>Debugger</t>
  </si>
  <si>
    <t>IAR</t>
  </si>
  <si>
    <t>FABric</t>
  </si>
  <si>
    <t>FABric is developed by the company Fabric Software.</t>
  </si>
  <si>
    <t>Fabric is a platform that helps your mobile team build better apps, understand your users, and grow your business.</t>
  </si>
  <si>
    <t>Python framework - Vedligeholdes internt i R&amp;D</t>
  </si>
  <si>
    <t>Individuelt pr. bruger</t>
  </si>
  <si>
    <t>Fra egen afd:
LTS,KKA,BTH,STK,MTR,LAA,</t>
  </si>
  <si>
    <t>FreeRTOS</t>
  </si>
  <si>
    <t>Amazon Web Services, Inc.</t>
  </si>
  <si>
    <t>MIT Licens, FreeRTOS er blevet porteret til 31 forskellige microcontrollerfamilier, kodning</t>
  </si>
  <si>
    <t>Development/support to development</t>
  </si>
  <si>
    <t>Fra egen afd:
JDP,JKI,RUP,DGG,TRL</t>
  </si>
  <si>
    <t>IAR, GCC</t>
  </si>
  <si>
    <t xml:space="preserve">GCC </t>
  </si>
  <si>
    <t>Compiler - Vedligeholdes internt i R&amp;D</t>
  </si>
  <si>
    <t>Fra egen afd:
LTS,JDP,AGR,SAS,TPT,JKI,KKA,BTH,JML,STK,MTR,LAA,ARO,RUP,DGG,CKS,KSC,TRL,ACP</t>
  </si>
  <si>
    <t>GDB</t>
  </si>
  <si>
    <t>GNU</t>
  </si>
  <si>
    <t>Debugger
Linux</t>
  </si>
  <si>
    <t>Individuelt</t>
  </si>
  <si>
    <t>OSELAS</t>
  </si>
  <si>
    <t>OSELAS Technologies GmbH</t>
  </si>
  <si>
    <t>The OSELAS.Toolchain() project provides cross development tools for embedded Linux projects: GCC, GNU binutils, GDB and glibc.</t>
  </si>
  <si>
    <t>Compiler
C++, Linux
Toolchain - Vedligeholdes internt i R&amp;D</t>
  </si>
  <si>
    <t>BTH</t>
  </si>
  <si>
    <t>QT Creator</t>
  </si>
  <si>
    <t>The Qt Company</t>
  </si>
  <si>
    <t>Qt Creator er et platforms C ++, JavaScript og QML integreret udviklingsmiljø, som er en del af SDK for Qt GUI applikationsudviklingsrammen. Den indeholder en visuel debugger og et integreret GUI layout og form designer</t>
  </si>
  <si>
    <t>IDE - Vedligeholdes internt i R&amp;D</t>
  </si>
  <si>
    <t>QT Unit</t>
  </si>
  <si>
    <t>Test tool (unit test)
Linux - Vedligeholdes internt i R&amp;D</t>
  </si>
  <si>
    <t>SMX</t>
  </si>
  <si>
    <t>SMX Corporation</t>
  </si>
  <si>
    <t>Realtids operativ system</t>
  </si>
  <si>
    <t>Ved ikke
En eller anden fra HFR's afd…</t>
  </si>
  <si>
    <t>AGR,SAS,TPT,JML,CKS,KSC,ACP</t>
  </si>
  <si>
    <t>Astah professional</t>
  </si>
  <si>
    <t>Change Vision Inc.</t>
  </si>
  <si>
    <t>Tegneprogram til kode design (Vi bruger det kun til C kode).</t>
  </si>
  <si>
    <t>MLW; MVN; CSS; GEK</t>
  </si>
  <si>
    <t>Licensen købes en gang om året.
Snak med KER omkring antal.</t>
  </si>
  <si>
    <t>Conformance Test Tool 3.0</t>
  </si>
  <si>
    <t>Officielt tool til conformance test og godkendelse af DLMS protokol implementeringen - 3 licenser</t>
  </si>
  <si>
    <t>MLW, MVN, CSS</t>
  </si>
  <si>
    <t>ANG, MLW, CSS, MVN, KRF, JAJ, IBV, NCJ, GEK, RNY, RMK, MAT</t>
  </si>
  <si>
    <t>Licensen købes pr. major version. Ved ny major version, skal der normalt købes ny licnes.Der medfølger 3 licenser</t>
  </si>
  <si>
    <t>Licens installeret hos IT på License1</t>
  </si>
  <si>
    <t>ElDevScripts</t>
  </si>
  <si>
    <t>En samling scripts der automatiserer at lave releases, og som letter byrden med at lave logiske branches betydeligt. - Grupper der har svn:externals i deres SW-udtræk vil kunne have glæde af ElDevScripts</t>
  </si>
  <si>
    <t>Alle der kan checke ElDevScripts ud fra VisualSVN på el-svn</t>
  </si>
  <si>
    <t>MLW, CSS, MVN, ANG, IBV, KRF, JAJ, NCJ, HSS (konsulet), RNY, MAT, GEK, RMK, TPT, AGR, RUP (måske)</t>
  </si>
  <si>
    <t>SVN på "standard" Kamstrup SVN leverer sådan set de "rå-data" som ElDevScripts opererer på</t>
  </si>
  <si>
    <t>Ingen, det er en flok internt udviklede scripts</t>
  </si>
  <si>
    <t>Internt udviklet freeware</t>
  </si>
  <si>
    <t xml:space="preserve">KEMA Test Facility Generic </t>
  </si>
  <si>
    <t>Test program til at teste DLMS protokollen i målere - License WebAdmin. http://license1:22350/</t>
  </si>
  <si>
    <t>NCJ, CSS</t>
  </si>
  <si>
    <t>Licens købt pr bruger. Support &amp; Upgrade aftale forlænges med et år ad gangen</t>
  </si>
  <si>
    <t xml:space="preserve">Flydende licens på License1. Hardware Dongle hos IT. </t>
  </si>
  <si>
    <t xml:space="preserve">AD Link </t>
  </si>
  <si>
    <t>SW til A/D og I/O kort i PC</t>
  </si>
  <si>
    <t>Leveres sammen med HW</t>
  </si>
  <si>
    <t>APEX SQL</t>
  </si>
  <si>
    <t>APEX SQL, Inc.</t>
  </si>
  <si>
    <t>Database værktøj</t>
  </si>
  <si>
    <t>ApexSQL Edit</t>
  </si>
  <si>
    <t>ApexSQL</t>
  </si>
  <si>
    <t xml:space="preserve">Database designer  - PTA software har nogle licenser </t>
  </si>
  <si>
    <t>AppFabric</t>
  </si>
  <si>
    <t>Hosting container til WCF services</t>
  </si>
  <si>
    <t>EMG</t>
  </si>
  <si>
    <t>Gratis addon til Windows Server</t>
  </si>
  <si>
    <t>Blend</t>
  </si>
  <si>
    <t>Blend Labs, Inc.</t>
  </si>
  <si>
    <t>GUI design værktøj for Visual Studio</t>
  </si>
  <si>
    <t>MCF, MEV</t>
  </si>
  <si>
    <t>Code::Blocks (www.codeblocks.org)</t>
  </si>
  <si>
    <t>The Code::Blocks application is developed by Code::Blocks Team.</t>
  </si>
  <si>
    <t>Open source IDE til C/C++. Kan anvendes sammen med en række compilere.</t>
  </si>
  <si>
    <t>DOSBox (www.dosbox.com)</t>
  </si>
  <si>
    <t>DOSBox Team</t>
  </si>
  <si>
    <t>DOS emulator til Windows. Gør det muligt at afvikle 16-bit DOS programmer på en Windows PC.</t>
  </si>
  <si>
    <t>Dr. Memory (http://drmemory.org/)</t>
  </si>
  <si>
    <t>The Dr. Memory application is developed by the company named "University of Hawaii".</t>
  </si>
  <si>
    <t>Statisk kodeanalyse af memory management i C kode</t>
  </si>
  <si>
    <t>LGPL license</t>
  </si>
  <si>
    <t>ExactFile</t>
  </si>
  <si>
    <t>ExactFile, Inc.</t>
  </si>
  <si>
    <t>Tool til beregning af checksum</t>
  </si>
  <si>
    <t>KEPWare</t>
  </si>
  <si>
    <t>Parker Hannifin Corporation</t>
  </si>
  <si>
    <t xml:space="preserve">OPC værktøj </t>
  </si>
  <si>
    <t xml:space="preserve">Kepware KEPServerEX </t>
  </si>
  <si>
    <t>OPC server til kommunikation til PLCer</t>
  </si>
  <si>
    <t>klu, lhb</t>
  </si>
  <si>
    <t>2 timers demo mode.</t>
  </si>
  <si>
    <t>Microsoft FX Cops</t>
  </si>
  <si>
    <t>Kode analyse værktøj</t>
  </si>
  <si>
    <t>JLM, MEV</t>
  </si>
  <si>
    <t>Microsoft Windows virtual PC</t>
  </si>
  <si>
    <t>Bruges til at oprette og køre virtuelle maskiner</t>
  </si>
  <si>
    <t>LSH</t>
  </si>
  <si>
    <t>Motorola EMDK for .NET</t>
  </si>
  <si>
    <t>Motorola Solutions</t>
  </si>
  <si>
    <t>SDK til Motorola MT2090 scannere</t>
  </si>
  <si>
    <t>Open Watcom IDE (www.openwacom.org)</t>
  </si>
  <si>
    <t>Open Watcom Project</t>
  </si>
  <si>
    <t>IDE til Open Watcom compiler. Bruges som Cross Compiler til MS-DOS 6.22 - IDE'et er ikke det mest moderne. Men compileren og de øvrige værktøjer kan med fordel anvendes fra Code::Blocks.</t>
  </si>
  <si>
    <t>Sybase Open Watcom Public License</t>
  </si>
  <si>
    <t>PhotoFiltre 7</t>
  </si>
  <si>
    <t>PhotoFiltre Studio</t>
  </si>
  <si>
    <t>Billede behandling/ tegneprogram</t>
  </si>
  <si>
    <t>MEV</t>
  </si>
  <si>
    <t>Serial port monitor 5.0</t>
  </si>
  <si>
    <t>Roma Software.</t>
  </si>
  <si>
    <t>Overvågning/snifning af seriel port</t>
  </si>
  <si>
    <t>Snoop</t>
  </si>
  <si>
    <t>Snoop Software Ltd.</t>
  </si>
  <si>
    <t>https://snoopwpf.codeplex.com</t>
  </si>
  <si>
    <t>WPF spy</t>
  </si>
  <si>
    <t>Ms-PL (Microsoft Public License)</t>
  </si>
  <si>
    <t>SonicMQ .NET</t>
  </si>
  <si>
    <t>Klient til SonicMQ integration mod QAD</t>
  </si>
  <si>
    <t>SQLDigger</t>
  </si>
  <si>
    <t>SQLDigger is developed by**SQLDigger, Inc.**</t>
  </si>
  <si>
    <t>Reverse engernering. Søge program til SQL server</t>
  </si>
  <si>
    <t>JLM</t>
  </si>
  <si>
    <t>Ældre freeware</t>
  </si>
  <si>
    <t>Labview</t>
  </si>
  <si>
    <t>Test</t>
  </si>
  <si>
    <t>TES</t>
  </si>
  <si>
    <t>Single license</t>
  </si>
  <si>
    <t>R&amp;S EMC32</t>
  </si>
  <si>
    <t>Test - EMC kammer</t>
  </si>
  <si>
    <t>JLK</t>
  </si>
  <si>
    <t>2xDongle</t>
  </si>
  <si>
    <t>Balsamiq Mockups</t>
  </si>
  <si>
    <t>Balsamiq Studios, LLC</t>
  </si>
  <si>
    <t>GUI Prototyping - Vi har ikke nyeste versioner</t>
  </si>
  <si>
    <t>JLY;KAK</t>
  </si>
  <si>
    <t>Egne personlige licenser</t>
  </si>
  <si>
    <t>Raylase Weldmark</t>
  </si>
  <si>
    <t>Raylase GmbH</t>
  </si>
  <si>
    <t>Laser markerings program</t>
  </si>
  <si>
    <t>KAK;KJN;kamstrup-pta3</t>
  </si>
  <si>
    <t>Raylase</t>
  </si>
  <si>
    <t>KJN via dongels</t>
  </si>
  <si>
    <t>Renorex</t>
  </si>
  <si>
    <t>Renuex GmbH</t>
  </si>
  <si>
    <t>Visual test automatisering</t>
  </si>
  <si>
    <t>JHL;KJN</t>
  </si>
  <si>
    <t>Renorex via dansk forhandler</t>
  </si>
  <si>
    <t>AnkSVN</t>
  </si>
  <si>
    <t>AnkSVN is developed by Ank God.</t>
  </si>
  <si>
    <t>SHG;BBH;ARD;LAO;MRE;</t>
  </si>
  <si>
    <t>Jing (https://www.techsmith.com/jing-features.html)</t>
  </si>
  <si>
    <t>SHG;AST;ABL;MRE;BBR</t>
  </si>
  <si>
    <t>LogExpert</t>
  </si>
  <si>
    <t>LogExpert is developed by a company called "LogExpert".</t>
  </si>
  <si>
    <t>Tool til at kigge i logfiler.</t>
  </si>
  <si>
    <t>BBH;RWE;ARD;ABL;</t>
  </si>
  <si>
    <t>SHG;BBH;PHK;AST;MSO;KTJ;RWE;ARD;ABL;MAH;MRE;</t>
  </si>
  <si>
    <t>MongoDB</t>
  </si>
  <si>
    <t>MongoDB, Inc.</t>
  </si>
  <si>
    <t>SHG;BBH;PHK;MBM;MSO;RWE;ARD;LAO;MAH;TLJ;MRE;</t>
  </si>
  <si>
    <t>MongoVUE</t>
  </si>
  <si>
    <t>MongoVUE is developed by Tautyly.</t>
  </si>
  <si>
    <t>Udforsk og manipuler mongodatabaser</t>
  </si>
  <si>
    <t>BBH;</t>
  </si>
  <si>
    <t>BBH;PHK;AST;MSO;ABL;MAH;</t>
  </si>
  <si>
    <t>NCover</t>
  </si>
  <si>
    <t>Keynesis</t>
  </si>
  <si>
    <t>Unit test coverage</t>
  </si>
  <si>
    <t>PHK;RWE;MAH;</t>
  </si>
  <si>
    <t>NCrunch</t>
  </si>
  <si>
    <t>Remco Aerts.</t>
  </si>
  <si>
    <t>MAH;</t>
  </si>
  <si>
    <t>ARD;MAH;</t>
  </si>
  <si>
    <t>NUnit</t>
  </si>
  <si>
    <t>NUnit Software Foundation</t>
  </si>
  <si>
    <t>Unit test;Test framework til C#</t>
  </si>
  <si>
    <t>SHG;BBH;PHK;MBM;KRF;MSO;RWE;ARD;RUP;LAO;MAH;TLJ;MRE;Alle udviklere i System SW</t>
  </si>
  <si>
    <t>Freeware/Open Source (MIT License)</t>
  </si>
  <si>
    <t>Oracle VirtualBox</t>
  </si>
  <si>
    <t>Virtuelle maskiner; Visualiseringsværktøj. Bruges til at teste programmer på forskellige operativsysteme</t>
  </si>
  <si>
    <t>LAO;</t>
  </si>
  <si>
    <t>BBH;PHK;MBM;ABL;LAO;KMO;MRE;JLM; MCF; EMG</t>
  </si>
  <si>
    <t>GNU GPL</t>
  </si>
  <si>
    <t>Powershell ISE</t>
  </si>
  <si>
    <t>Kør programmer med argumenter</t>
  </si>
  <si>
    <t>SHG;BBH;MBM;RWE;ARD;ABL;KMO;MAH;TLJ;</t>
  </si>
  <si>
    <t>Med windows</t>
  </si>
  <si>
    <t>PVS Studio</t>
  </si>
  <si>
    <t>Program Verification System, LLC.</t>
  </si>
  <si>
    <t>statisk kode analyse</t>
  </si>
  <si>
    <t>RoboMongo</t>
  </si>
  <si>
    <t>Studio 3T</t>
  </si>
  <si>
    <t>SHG;BBH;PHK;MBM;KTJ;RWE;ARD;ABL;LAO;MAH;TLJ;MRE;</t>
  </si>
  <si>
    <t>VisualSVN</t>
  </si>
  <si>
    <t>VisualSVN Solutions, Inc.</t>
  </si>
  <si>
    <t>Visual studio plugin, der integrere med TortoiseSVN</t>
  </si>
  <si>
    <t>PHK;CSS;MAH;TLJ;</t>
  </si>
  <si>
    <t>JPO</t>
  </si>
  <si>
    <t>AnkhSVN (https://ankhsvn.open.collab.net/)</t>
  </si>
  <si>
    <t>CollabNet</t>
  </si>
  <si>
    <t>SVN klient til Visual Studio</t>
  </si>
  <si>
    <t>paint.net (www.getpaint.net/index.html)</t>
  </si>
  <si>
    <t>dotPDN LLC</t>
  </si>
  <si>
    <t>BBR;</t>
  </si>
  <si>
    <t>Pencil (http://pencil.evolus.vn/)</t>
  </si>
  <si>
    <t>Evolus</t>
  </si>
  <si>
    <t>Sketch værktøj til GUI</t>
  </si>
  <si>
    <t>CIS;ACA</t>
  </si>
  <si>
    <t xml:space="preserve">Quick License Manager </t>
  </si>
  <si>
    <t>http://soraco.co/quick-license-manager/</t>
  </si>
  <si>
    <t>Klient+server+biblioteker til licenshåndtering (bl.a. brugt af PcBase, USB meter reader m.fl.)</t>
  </si>
  <si>
    <t>CIS;MRE</t>
  </si>
  <si>
    <t>TestComplete</t>
  </si>
  <si>
    <t>https://smartbear.com/product/testcomplete/overview/</t>
  </si>
  <si>
    <t>Testværktøj til automatisering af test ved GUI</t>
  </si>
  <si>
    <t>BBR;MIN; ABL</t>
  </si>
  <si>
    <t>PADS Viewer</t>
  </si>
  <si>
    <t>PADS Viewer is developed by **PADS Software**.</t>
  </si>
  <si>
    <t>Viewer tool til gamle schematic og layout filer</t>
  </si>
  <si>
    <t>Pspice</t>
  </si>
  <si>
    <t>Elektroniksimuleringsværktøj</t>
  </si>
  <si>
    <t>Solid Edge</t>
  </si>
  <si>
    <t>Siemens Digital Industries Software</t>
  </si>
  <si>
    <t>3D tegneprogram</t>
  </si>
  <si>
    <t>NAN, LPI, JES;IRA</t>
  </si>
  <si>
    <t>Jenkins</t>
  </si>
  <si>
    <t>CloudBees</t>
  </si>
  <si>
    <t>Rolerights webserver</t>
  </si>
  <si>
    <t>Rolerights Technologies</t>
  </si>
  <si>
    <t>Licens Manager Tool</t>
  </si>
  <si>
    <t>Subversion (SVN)</t>
  </si>
  <si>
    <t>Apache Software Foundation</t>
  </si>
  <si>
    <t>Subversion SVN fra Apache</t>
  </si>
  <si>
    <t>http://svn.kamstrup.dk/svn</t>
  </si>
  <si>
    <t>Team city</t>
  </si>
  <si>
    <t>Visual Source Safe VSS</t>
  </si>
  <si>
    <t>LST</t>
  </si>
  <si>
    <t>Fragt</t>
  </si>
  <si>
    <t>Fragt, Inc.</t>
  </si>
  <si>
    <t>GIT</t>
  </si>
  <si>
    <t>SIM, BILLING.COM, Custom SIM, TLF</t>
  </si>
  <si>
    <t>Nilex</t>
  </si>
  <si>
    <t>Nilex Inc.</t>
  </si>
  <si>
    <t>EXT</t>
  </si>
  <si>
    <t>System Logistics</t>
  </si>
  <si>
    <t>System Logistics S.p.A.</t>
  </si>
  <si>
    <t>Active Directory</t>
  </si>
  <si>
    <t>ADFS</t>
  </si>
  <si>
    <t>Bid Site</t>
  </si>
  <si>
    <t>BidSite</t>
  </si>
  <si>
    <t>CAPA</t>
  </si>
  <si>
    <t>MasterControl</t>
  </si>
  <si>
    <t>Data Protection</t>
  </si>
  <si>
    <t>Veeam Software</t>
  </si>
  <si>
    <t>DataCenter</t>
  </si>
  <si>
    <t>DataCenter Technologies</t>
  </si>
  <si>
    <t>DC</t>
  </si>
  <si>
    <t>DataCore Software</t>
  </si>
  <si>
    <t>DHCP</t>
  </si>
  <si>
    <t>ISC (Internet Systems Consortium)</t>
  </si>
  <si>
    <t>DNS</t>
  </si>
  <si>
    <t>E-Invoice</t>
  </si>
  <si>
    <t>Endpoint Management</t>
  </si>
  <si>
    <t>ES custom applications</t>
  </si>
  <si>
    <t>Firewall</t>
  </si>
  <si>
    <t>Heat/Cooling production</t>
  </si>
  <si>
    <t>Trane Technologies</t>
  </si>
  <si>
    <t>Mail service</t>
  </si>
  <si>
    <t>Malware Defenses</t>
  </si>
  <si>
    <t>Malwarebytes</t>
  </si>
  <si>
    <t>Mobile Device Management</t>
  </si>
  <si>
    <t>Monitoring services</t>
  </si>
  <si>
    <t>Nagios</t>
  </si>
  <si>
    <t>Patch Management</t>
  </si>
  <si>
    <t>Ivanti</t>
  </si>
  <si>
    <t>PCB production</t>
  </si>
  <si>
    <t>Allegro PCB Designer</t>
  </si>
  <si>
    <t>Physical security</t>
  </si>
  <si>
    <t>Tyler Technologies</t>
  </si>
  <si>
    <t>Precision</t>
  </si>
  <si>
    <t>Precision Software.</t>
  </si>
  <si>
    <t>PureService</t>
  </si>
  <si>
    <t>PureService Solutions.</t>
  </si>
  <si>
    <t>Security Logging</t>
  </si>
  <si>
    <t>Splunk</t>
  </si>
  <si>
    <t>Security Policies</t>
  </si>
  <si>
    <t>SENEA</t>
  </si>
  <si>
    <t>SENEA Technologies</t>
  </si>
  <si>
    <t>Skype</t>
  </si>
  <si>
    <t>SMSPasscode</t>
  </si>
  <si>
    <t>SMSPasscode, Inc.</t>
  </si>
  <si>
    <t>Storage</t>
  </si>
  <si>
    <t>Dell EMC</t>
  </si>
  <si>
    <t>System Site</t>
  </si>
  <si>
    <t>Telephony</t>
  </si>
  <si>
    <t>Water production Stilling</t>
  </si>
  <si>
    <t>Sofrel</t>
  </si>
  <si>
    <t>Water production US</t>
  </si>
  <si>
    <t>Aquavit Asset Management</t>
  </si>
  <si>
    <t>WEB services</t>
  </si>
  <si>
    <t>Amazon Web Services</t>
  </si>
  <si>
    <t>Wrike</t>
  </si>
  <si>
    <t>Wrike, Inc.</t>
  </si>
  <si>
    <t>Blendit Learning ApS</t>
  </si>
  <si>
    <t>OBS - could be renegosiated, kan muligvis konsoliders</t>
  </si>
  <si>
    <t>External LMS</t>
  </si>
  <si>
    <t>Document Corepack D365</t>
  </si>
  <si>
    <t>PTM EDV-Systeme GmbH  AT,</t>
  </si>
  <si>
    <t>TrueCommerce</t>
  </si>
  <si>
    <t>IBM</t>
  </si>
  <si>
    <t>EDI Solution</t>
  </si>
  <si>
    <t>FALCON.IO ApS, EUR</t>
  </si>
  <si>
    <t>FALCON.IO ApS</t>
  </si>
  <si>
    <t>Kamstrup Ord, oversættelse af vejleding, software etc.</t>
  </si>
  <si>
    <t>FRFS get more info on this from MEO</t>
  </si>
  <si>
    <t>Manyone A/S</t>
  </si>
  <si>
    <t>National Instruments ApS</t>
  </si>
  <si>
    <t>PLM Group A/S</t>
  </si>
  <si>
    <t>FRFS: 30/7 mail med info om software sendt til Søren Tønnes Nielsen
OBS i kolonne S står der 1,2 mill.
6/8: Det er formodentligt DBR der kender til softwaren.</t>
  </si>
  <si>
    <t>PLM - Product Lifecycle Management</t>
  </si>
  <si>
    <t>QMS</t>
  </si>
  <si>
    <t>Phaseout, Q1 2025</t>
  </si>
  <si>
    <t>LOGIA</t>
  </si>
  <si>
    <t>Roima Denmark A/S  _x000D_
Logimatic OIO</t>
  </si>
  <si>
    <t>WMS Lagerstyring</t>
  </si>
  <si>
    <t>LOGIA WMS: effektivt og intuitivt lagerstyringssystem</t>
  </si>
  <si>
    <t>SPOG</t>
  </si>
  <si>
    <t>SPOG is developed by **CyrusOne**.</t>
  </si>
  <si>
    <t>SynergyXR</t>
  </si>
  <si>
    <t>er under opsigelse, CVR:DK31177626</t>
  </si>
  <si>
    <t>VR, under opsigelse</t>
  </si>
  <si>
    <t>Tools budget Marketing</t>
  </si>
  <si>
    <t>HubSpot</t>
  </si>
  <si>
    <t>Overtager fra marketing</t>
  </si>
  <si>
    <t>TerminusApp</t>
  </si>
  <si>
    <t>Terminus.</t>
  </si>
  <si>
    <t>ll-in-one UTM Builder and Link Management Platform</t>
  </si>
  <si>
    <t>Gathercontent</t>
  </si>
  <si>
    <t>GatherContent</t>
  </si>
  <si>
    <t>Simplifies content collaboration by providing a platform to plan, create, and organize website content.</t>
  </si>
  <si>
    <t>SolidWorks SaaS</t>
  </si>
  <si>
    <t>openlinkiq</t>
  </si>
  <si>
    <t>OpenLinkSoftware</t>
  </si>
  <si>
    <t>https://www.openlinkiq.org/</t>
  </si>
  <si>
    <t>AdminControl</t>
  </si>
  <si>
    <t>Vigilant Technology Solutions</t>
  </si>
  <si>
    <t>Dorthe Bertelsen
Muligvis håndteret og betalt via OK</t>
  </si>
  <si>
    <t>Azure Integration Services</t>
  </si>
  <si>
    <t>Scenario: Integrations across business solution landscape (&amp; across boundaries). Approx 30 systems onboarded.
Adoption: 30 Systems / 150 Integration Flows (5M+ / Montly)</t>
  </si>
  <si>
    <t>Azure Storage</t>
  </si>
  <si>
    <t>Azure ETL (Extract-Transform-Load)</t>
  </si>
  <si>
    <t>Azure Services (AI - ML)</t>
  </si>
  <si>
    <t>LeanIX</t>
  </si>
  <si>
    <t>LeanIX GmbH</t>
  </si>
  <si>
    <t>Azure EntraID</t>
  </si>
  <si>
    <t>Micro Digital</t>
  </si>
  <si>
    <t>Micro Digital, Inc.</t>
  </si>
  <si>
    <t>Operatitivsystem-SMX OMNIPOWER
Operatitivsystem-SMX e-meter</t>
  </si>
  <si>
    <t>DLMS test tool</t>
  </si>
  <si>
    <t>Metrum Technologies</t>
  </si>
  <si>
    <t>DLMS test værktøj-DLMS test script værktøj (incl. 3 x licens til test clienter)</t>
  </si>
  <si>
    <t>DLMS UA Test Tools</t>
  </si>
  <si>
    <t>DLMS CTT (conf. test tool)</t>
  </si>
  <si>
    <t>DLMS User Association</t>
  </si>
  <si>
    <t>DLMS CTT (conf. test tool)-DLMS conformance test tool nødv. for at kunne levere DLMS målere</t>
  </si>
  <si>
    <t>Combit</t>
  </si>
  <si>
    <t>Exchange Online P2 Sub Per User</t>
  </si>
  <si>
    <t>TQA-00001</t>
  </si>
  <si>
    <t>It's a license - should not be in the list. It's needed</t>
  </si>
  <si>
    <t>Power Automate Premium</t>
  </si>
  <si>
    <t>Power BI Premium USL Sub Per User</t>
  </si>
  <si>
    <t>D365 Customer Insights Journeys T1</t>
  </si>
  <si>
    <t>6BL-00001</t>
  </si>
  <si>
    <t>D365 Team Members FSA</t>
  </si>
  <si>
    <t>MTK-00001</t>
  </si>
  <si>
    <t>D365 Team Members Sub</t>
  </si>
  <si>
    <t>MTH-00001</t>
  </si>
  <si>
    <t>AI Builder Capacity T1 AO Sub 1M Service Credits</t>
  </si>
  <si>
    <t>No application</t>
  </si>
  <si>
    <t>SDQ-00001</t>
  </si>
  <si>
    <t>CDS Database Capacity Sub Add-on</t>
  </si>
  <si>
    <t>PRX-00002</t>
  </si>
  <si>
    <t>CDS File Capacity Sub Add-on</t>
  </si>
  <si>
    <t>PSG-00002</t>
  </si>
  <si>
    <t>CDS Log Capacity Sub Add-on</t>
  </si>
  <si>
    <t>PSM-00002</t>
  </si>
  <si>
    <t>Flow</t>
  </si>
  <si>
    <t>PL SQL Developer</t>
  </si>
  <si>
    <t>Allround Automations</t>
  </si>
  <si>
    <t>Efficient Elements</t>
  </si>
  <si>
    <t>Efficient Elements GmbH</t>
  </si>
  <si>
    <t>Claude</t>
  </si>
  <si>
    <t>Anthropic</t>
  </si>
  <si>
    <t>Omdia</t>
  </si>
  <si>
    <t>Informa Tech</t>
  </si>
  <si>
    <t>Market insight report</t>
  </si>
  <si>
    <t>Bluefield</t>
  </si>
  <si>
    <t>MKI: Used by build system for legacy products. We need these for support tasks.</t>
  </si>
  <si>
    <t>Mbus Master netværk tools (Tuxera)</t>
  </si>
  <si>
    <t>Tuxera</t>
  </si>
  <si>
    <t>Various tools: fx HTTP clienter, TLS 1.3, USB drivere etc.
JESP: Nødvendig for maintenance af MBUS master produkt - kan overvejes om det skal placeres i H/C PM som produkt maintenance, men aftalt med controlling at det placeres her for 2025</t>
  </si>
  <si>
    <t>X-Ray</t>
  </si>
  <si>
    <t>Power Intelligence - Power Quality</t>
  </si>
  <si>
    <t>Wacom Tablet</t>
  </si>
  <si>
    <t>Wacom Co., Ltd.</t>
  </si>
  <si>
    <t>Drawing tablet software</t>
  </si>
  <si>
    <t xml:space="preserve">Kamstrup's Device Control Tool </t>
  </si>
  <si>
    <t>Sending &amp; receiving KMP</t>
  </si>
  <si>
    <t>Sunshine</t>
  </si>
  <si>
    <t>Sunshine Software, Inc.</t>
  </si>
  <si>
    <t>Online CRC calculator</t>
  </si>
  <si>
    <t>https://www.sunshine2k.de/coding/javascript/crc/crc_js.html</t>
  </si>
  <si>
    <t>Cbor</t>
  </si>
  <si>
    <t>Online CBOR playground</t>
  </si>
  <si>
    <t>https://cbor.me/</t>
  </si>
  <si>
    <t>Spochconverter</t>
  </si>
  <si>
    <t>Spochconverter is developed by Spoch.</t>
  </si>
  <si>
    <t>https://www.epochconverter.com/</t>
  </si>
  <si>
    <t>Regex101</t>
  </si>
  <si>
    <t>Regex101 LLC</t>
  </si>
  <si>
    <t>Regular Expression playground</t>
  </si>
  <si>
    <t>https://regex101.com/</t>
  </si>
  <si>
    <t>ThermoHID TEMP er1</t>
  </si>
  <si>
    <t>Thermo Fischer Scientific</t>
  </si>
  <si>
    <t>Til måling af temperatur, via USB temperatur sensor. Når temperatur på kontoret er forkert.</t>
  </si>
  <si>
    <t>KMP analyzer toolkit</t>
  </si>
  <si>
    <t>Atlassian Guard</t>
  </si>
  <si>
    <t>HCW dataplatform (Kubernetes)</t>
  </si>
  <si>
    <t>Data Platforms</t>
  </si>
  <si>
    <t>Runs on Kubernetes dataplatform</t>
  </si>
  <si>
    <t>Cisco Network Suite</t>
  </si>
  <si>
    <t>PowerBI Robots</t>
  </si>
  <si>
    <t>The report automation system for Microsoft Power BI
Fully automate your Microsoft Power BI reports by telling PowerBI Robots to run with the recurrence that best suits your organization's needs, be it every week, hour, month, etc. At the time of your choosing, PowerBI Robots takes a screenshot of your Microsoft Power BI reports or dashboards and automatically sends them as high-resolution images or PDF files. It can also send your Microsoft Power BI dataset as an Excel file with the latest data. Thanks to Robot Process Automation (RPA), all you need to do is schedule your Microsoft Power BI reports, and PowerBI Robots will take care of delivering them like clockwork.</t>
  </si>
  <si>
    <t>CABC</t>
  </si>
  <si>
    <t>Google Maps</t>
  </si>
  <si>
    <t>Used in READy Manager.
This service should retrieve all coordinators by checking addresses in the Google Maps API, as our customers only have addresses for their customers and not the coordinates, and we need to use the coordinates to be able to map them in ready manager and our drive by solution.</t>
  </si>
  <si>
    <t>MapsPeople - Indoor Mapping for Smart Building Products</t>
  </si>
  <si>
    <t>Entrust</t>
  </si>
  <si>
    <t>Infinigate</t>
  </si>
  <si>
    <t>https://www.infinigate.com/</t>
  </si>
  <si>
    <t>Webportal</t>
  </si>
  <si>
    <t>BSF</t>
  </si>
  <si>
    <t>Used in Kamstrup Austria</t>
  </si>
  <si>
    <t>Bimobject</t>
  </si>
  <si>
    <t>Former autorizer of this are Richard Stahl, we do not use where used.</t>
  </si>
  <si>
    <t>Used in HC, It is beeing evaluated if this program should continue.
And another program to take over.</t>
  </si>
  <si>
    <t>DataFlex</t>
  </si>
  <si>
    <t>FrontIoT</t>
  </si>
  <si>
    <t>Micetro</t>
  </si>
  <si>
    <t>Bluecat</t>
  </si>
  <si>
    <t>USB Meter Reader</t>
  </si>
  <si>
    <t>My Kamstrup Support tool</t>
  </si>
  <si>
    <t>FRFS, used internal for customer support, 1'ste and 2'nd level</t>
  </si>
  <si>
    <t>Swagger</t>
  </si>
  <si>
    <t>Simplify your API lifecycle – design, develop, and deploy faster – built on Swagger, Spectral, and Pact.</t>
  </si>
  <si>
    <t>https://swagger.io/api-hub/?utm_source=bing&amp;utm_medium=ppcb&amp;utm_campaign=SEM_SwaggerHub_PR_EMEA_ENG_EXT_Prospecting_Tier2&amp;utm_term=swagger&amp;utm_content=&amp;gclid=a20c6cb02b6319272d3404a2367ee32a&amp;gclsrc=3p.ds&amp;msclkid=a20c6cb02b6319272d3404a2367ee32a</t>
  </si>
  <si>
    <t>Analytics Water apps</t>
  </si>
  <si>
    <t>Analytics Power apps</t>
  </si>
  <si>
    <t>Creditcard</t>
  </si>
  <si>
    <t>TBD</t>
  </si>
  <si>
    <t>KAMES  Components</t>
  </si>
  <si>
    <t>This is the MES layer as a term, applications are nok mapped at this level</t>
  </si>
  <si>
    <t>There is no application specified.</t>
  </si>
  <si>
    <t>Analytics Heat apps</t>
  </si>
  <si>
    <t xml:space="preserve">	
RTO onboarding Tool</t>
  </si>
  <si>
    <t>Ask SJO of thise apps</t>
  </si>
  <si>
    <t>Analytics Scruffy</t>
  </si>
  <si>
    <t>Analytics Toggly Tool</t>
  </si>
  <si>
    <t>Cisco ASA ASDM</t>
  </si>
  <si>
    <t>Cisco FTD FMC</t>
  </si>
  <si>
    <t>Udemy</t>
  </si>
  <si>
    <t>Udemy, Inc.</t>
  </si>
  <si>
    <t>https://www.udemy.com</t>
  </si>
  <si>
    <t>Files.kamstrup.com</t>
  </si>
  <si>
    <t>files.com</t>
  </si>
  <si>
    <t>Cloud fileservice for customer file exchange primary OMNIA</t>
  </si>
  <si>
    <t>Apec</t>
  </si>
  <si>
    <t>Network admin</t>
  </si>
  <si>
    <t>Pulse secure VPN</t>
  </si>
  <si>
    <t>Check Point VPN</t>
  </si>
  <si>
    <t>SoapUI</t>
  </si>
  <si>
    <t>Web request simulator</t>
  </si>
  <si>
    <t>Virtual Serial Port</t>
  </si>
  <si>
    <t>Grammarly</t>
  </si>
  <si>
    <t>Power Automate Flow Sub Min 5</t>
  </si>
  <si>
    <t>Used for Translation tool, 2 custom flows are used so 3 should be avalible</t>
  </si>
  <si>
    <t>ThousandEyes</t>
  </si>
  <si>
    <t>Part of Cisco Suite</t>
  </si>
  <si>
    <t>Identity Service Engine</t>
  </si>
  <si>
    <t>DNA Center</t>
  </si>
  <si>
    <t>Secure Firewall Management Center</t>
  </si>
  <si>
    <t>OffSec Learnon</t>
  </si>
  <si>
    <t>DigiCert</t>
  </si>
  <si>
    <t>DigiCert Irelenad Ltd</t>
  </si>
  <si>
    <t>Personio DATEV Integration</t>
  </si>
  <si>
    <t>Plandisc</t>
  </si>
  <si>
    <t>IoT Application</t>
  </si>
  <si>
    <t>IoT Solution customer application</t>
  </si>
  <si>
    <t>IoT Customer portal</t>
  </si>
  <si>
    <t>Customer portal (Like My Kamstrup)</t>
  </si>
  <si>
    <t>IBM Cloud</t>
  </si>
  <si>
    <t>Used in IoT Solution</t>
  </si>
  <si>
    <t>https://www.ibm.com/cloud</t>
  </si>
  <si>
    <t>5091843 KWMFlowConfig</t>
  </si>
  <si>
    <t>WaterProductionExtractor</t>
  </si>
  <si>
    <t>WaterProductionAnalyzer</t>
  </si>
  <si>
    <t>TPSconverter</t>
  </si>
  <si>
    <t>No one is maintaing this, it extract data from ARAS</t>
  </si>
  <si>
    <t>CADClick</t>
  </si>
  <si>
    <t>Making the work and import with SolidWorks easier, could be replased</t>
  </si>
  <si>
    <t>PreForm</t>
  </si>
  <si>
    <t>Printersoftware for 3 D printer</t>
  </si>
  <si>
    <t>Anycubic Slicer</t>
  </si>
  <si>
    <t>ZEISS Quality Suite</t>
  </si>
  <si>
    <t>Used both in  manufacturing and Hardware</t>
  </si>
  <si>
    <t>Meshlab</t>
  </si>
  <si>
    <t>Used for 3D Print, used for STL Files</t>
  </si>
  <si>
    <t>dotUltimate</t>
  </si>
  <si>
    <t>All Products</t>
  </si>
  <si>
    <t>Rust</t>
  </si>
  <si>
    <t>The rust team</t>
  </si>
  <si>
    <t>NGIX</t>
  </si>
  <si>
    <t>nginx</t>
  </si>
  <si>
    <t>1Password</t>
  </si>
  <si>
    <t>Will remove outdated insecure password management software posing a serious security risk presently for Kamstrup. New solution will be implemented with 2FA and user group control for more granular access to password for our critical infrastructure.</t>
  </si>
  <si>
    <t>https://1password.com/</t>
  </si>
  <si>
    <t>Vmware Cloud foundation</t>
  </si>
  <si>
    <t>Git Hub</t>
  </si>
  <si>
    <t>KnowBe4</t>
  </si>
  <si>
    <t xml:space="preserve">KnowBe4 </t>
  </si>
  <si>
    <t>https://www.knowbe4.com/</t>
  </si>
  <si>
    <t>Phase</t>
  </si>
  <si>
    <t>Sales roleplay</t>
  </si>
  <si>
    <t>Second Nature</t>
  </si>
  <si>
    <t>Sales roleplay AI procurement tool</t>
  </si>
  <si>
    <t>iDTT</t>
  </si>
  <si>
    <t>EuroDCS</t>
  </si>
  <si>
    <t xml:space="preserve">ProxyClick </t>
  </si>
  <si>
    <t>Eptura</t>
  </si>
  <si>
    <t xml:space="preserve">Fyssisk adgangs kontrol. </t>
  </si>
  <si>
    <t>IBM Spectrum Protect (TSM)</t>
  </si>
  <si>
    <t>DMARC Suite</t>
  </si>
  <si>
    <t>dmarcsuite</t>
  </si>
  <si>
    <t>VMware vRealize Log Insight</t>
  </si>
  <si>
    <t>Vmware</t>
  </si>
  <si>
    <t>VMware vRealize Operations (vROps)</t>
  </si>
  <si>
    <t>VMware</t>
  </si>
  <si>
    <t>Citrix ADC (NetScaler) – Core</t>
  </si>
  <si>
    <t>Citrix</t>
  </si>
  <si>
    <t>Citrix ADC (NetScaler) – Hosting</t>
  </si>
  <si>
    <t>FTP 2 FTP Service (Legacy)</t>
  </si>
  <si>
    <t>BeyondTrust Remote Support (Bomgar)</t>
  </si>
  <si>
    <t>BeyondTrust Privileged Remote Access (PRA)</t>
  </si>
  <si>
    <t>Evoko Workplace Management</t>
  </si>
  <si>
    <t>Evoko</t>
  </si>
  <si>
    <t>Cisco DNA Center</t>
  </si>
  <si>
    <t>Secomea Secure Remote Access</t>
  </si>
  <si>
    <t>Secomea</t>
  </si>
  <si>
    <t>WSUS (Windows Server Update Services)</t>
  </si>
  <si>
    <t>Keepit Backup</t>
  </si>
  <si>
    <t>Keepit</t>
  </si>
  <si>
    <t>Dell EMC PowerScale (Isilon)</t>
  </si>
  <si>
    <t>Dell Technologies</t>
  </si>
  <si>
    <t>Trellix (formerly McAfee)</t>
  </si>
  <si>
    <t>Trellix</t>
  </si>
  <si>
    <t>Azure AD Connect</t>
  </si>
  <si>
    <t>Azure Arc</t>
  </si>
  <si>
    <t>Azure Update Manager</t>
  </si>
  <si>
    <t>Red Hat Enterprise Linux (RHEL)</t>
  </si>
  <si>
    <t>Red Hat (IBM)</t>
  </si>
  <si>
    <t>AlmaLinux</t>
  </si>
  <si>
    <t>AlmaLinux OS Foundation</t>
  </si>
  <si>
    <t>Auto fill from A-Applications</t>
  </si>
  <si>
    <t>CostGroup</t>
  </si>
  <si>
    <t>Supplier</t>
  </si>
  <si>
    <t>CostType</t>
  </si>
  <si>
    <t>ToDate</t>
  </si>
  <si>
    <t>Interval</t>
  </si>
  <si>
    <t>Termination notice</t>
  </si>
  <si>
    <t>FTE</t>
  </si>
  <si>
    <t>Opex rate</t>
  </si>
  <si>
    <t>Currency</t>
  </si>
  <si>
    <t>Yearly costs</t>
  </si>
  <si>
    <t>VendorID</t>
  </si>
  <si>
    <t>Vendor</t>
  </si>
  <si>
    <t>Finance info on yearly licence</t>
  </si>
  <si>
    <t>License Owner</t>
  </si>
  <si>
    <t>License Approver</t>
  </si>
  <si>
    <t>Department (Approver)</t>
  </si>
  <si>
    <t>Country</t>
  </si>
  <si>
    <t>Termination date</t>
  </si>
  <si>
    <t>License</t>
  </si>
  <si>
    <t>3 Year</t>
  </si>
  <si>
    <t>DKR</t>
  </si>
  <si>
    <t>ANJL</t>
  </si>
  <si>
    <t>FTE-Actual</t>
  </si>
  <si>
    <t>Year</t>
  </si>
  <si>
    <t>OPEX/Professional Service</t>
  </si>
  <si>
    <t>Yearly - No contract</t>
  </si>
  <si>
    <t>USD</t>
  </si>
  <si>
    <t>1024 - Grammarly</t>
  </si>
  <si>
    <t>No contract</t>
  </si>
  <si>
    <t>Dynamics CRM</t>
  </si>
  <si>
    <t>Year - No contract</t>
  </si>
  <si>
    <t>EUR</t>
  </si>
  <si>
    <t>SORA</t>
  </si>
  <si>
    <t>Not mapped</t>
  </si>
  <si>
    <t>Crayon</t>
  </si>
  <si>
    <t>Half Year</t>
  </si>
  <si>
    <t>Eficode</t>
  </si>
  <si>
    <t>ANUP</t>
  </si>
  <si>
    <t>STN</t>
  </si>
  <si>
    <t>Hosting</t>
  </si>
  <si>
    <t>Support</t>
  </si>
  <si>
    <t>Power BI</t>
  </si>
  <si>
    <t>Maintance</t>
  </si>
  <si>
    <t>MSAD</t>
  </si>
  <si>
    <t>Ever green</t>
  </si>
  <si>
    <t>MNT</t>
  </si>
  <si>
    <t>FRFS Cost på disse er ukendt, evt. en del af D365 Sales Sub DGP-00003</t>
  </si>
  <si>
    <t>FRFS S&amp;M WP1</t>
  </si>
  <si>
    <t>D&amp;B</t>
  </si>
  <si>
    <t>Consumption</t>
  </si>
  <si>
    <t>Oracle Danmark</t>
  </si>
  <si>
    <t>537 - Power BI Premium USL Sub Per User</t>
  </si>
  <si>
    <t>68B-00008</t>
  </si>
  <si>
    <t>JEMW will clean this up</t>
  </si>
  <si>
    <t>565 - Happyscribe</t>
  </si>
  <si>
    <t>Free version used</t>
  </si>
  <si>
    <t>636 - Microsoft Clipchamp</t>
  </si>
  <si>
    <t>Security</t>
  </si>
  <si>
    <t>Security tool</t>
  </si>
  <si>
    <t>Year - Ever green</t>
  </si>
  <si>
    <t>SEK</t>
  </si>
  <si>
    <t>JEHS</t>
  </si>
  <si>
    <t>NOK</t>
  </si>
  <si>
    <t>PRBG</t>
  </si>
  <si>
    <t>JAHO</t>
  </si>
  <si>
    <t>MIG</t>
  </si>
  <si>
    <t>JEMR</t>
  </si>
  <si>
    <t>1126 - BeyondTrust Remote Support (Bomgar)</t>
  </si>
  <si>
    <t>1127 - BeyondTrust Privileged Remote Access (PRA)</t>
  </si>
  <si>
    <t>1132 - Keepit Backup</t>
  </si>
  <si>
    <t>ECS approved</t>
  </si>
  <si>
    <t>ECS Approval date</t>
  </si>
  <si>
    <t>ECS Approved by</t>
  </si>
  <si>
    <t>Legal approved</t>
  </si>
  <si>
    <t>Legal Approval date</t>
  </si>
  <si>
    <t>Legal Approved by</t>
  </si>
  <si>
    <t>kljæk</t>
  </si>
  <si>
    <t>øklæø</t>
  </si>
  <si>
    <t>klæj</t>
  </si>
  <si>
    <t>Under evaluation</t>
  </si>
  <si>
    <t>Description</t>
  </si>
  <si>
    <t>Date</t>
  </si>
  <si>
    <t>Type</t>
  </si>
  <si>
    <t>Amount</t>
  </si>
  <si>
    <t>Budget</t>
  </si>
  <si>
    <t>Licenses</t>
  </si>
  <si>
    <t>Actual</t>
  </si>
  <si>
    <t>Level 1 of the business capability</t>
  </si>
  <si>
    <t>Level 2 of the business capability</t>
  </si>
  <si>
    <t>Level 3 of the business capability</t>
  </si>
  <si>
    <t>Gartner Pace Layer strategy as classification.
Strategic value for the business</t>
  </si>
  <si>
    <t>Description of the capability</t>
  </si>
  <si>
    <t>Value Stream applying to the capability</t>
  </si>
  <si>
    <t>Value Stream order applying to the Value stream</t>
  </si>
  <si>
    <t>NIS2 - Criticality</t>
  </si>
  <si>
    <t>Date of update with business</t>
  </si>
  <si>
    <t>Initials of business responsabel from the business</t>
  </si>
  <si>
    <t>Comments</t>
  </si>
  <si>
    <t>Column1</t>
  </si>
  <si>
    <t>Level 0</t>
  </si>
  <si>
    <t>Level 1</t>
  </si>
  <si>
    <t>Level 2</t>
  </si>
  <si>
    <t>Level 3</t>
  </si>
  <si>
    <t>Pace Layer</t>
  </si>
  <si>
    <t>Value stream order</t>
  </si>
  <si>
    <t>Updated</t>
  </si>
  <si>
    <t>Business Responsibel</t>
  </si>
  <si>
    <t>BusinessCapability</t>
  </si>
  <si>
    <t>Customer Relationship</t>
  </si>
  <si>
    <t/>
  </si>
  <si>
    <t>A robust system designed to manage interactions and relationships with a large customer base effectively and efficiently.</t>
  </si>
  <si>
    <t>Customer Service and Support</t>
  </si>
  <si>
    <t>Contact Management</t>
  </si>
  <si>
    <t>Facilitates efficient communication and organization of customer interactions to enhance satisfaction and loyalty.</t>
  </si>
  <si>
    <t>Classify Demand</t>
  </si>
  <si>
    <t>Organizes and prioritizes customer interactions to enhance relationship management and streamline communication strategies effectively.</t>
  </si>
  <si>
    <t>Contact Interaction</t>
  </si>
  <si>
    <t>Managing and tracking interactions with clients to enhance relationships and improve service delivery through organized communication records.</t>
  </si>
  <si>
    <t>Inbound Contact</t>
  </si>
  <si>
    <t>Manages incoming inquiries, ensuring efficient communication and relationship-building with customers through organized tracking and timely responses.</t>
  </si>
  <si>
    <t>Manage Interaction</t>
  </si>
  <si>
    <t>Facilitates tracking, organizing, and optimizing customer interactions to enhance relationship quality and improve service outcomes.</t>
  </si>
  <si>
    <t>Outbound Contact</t>
  </si>
  <si>
    <t>Managing and optimizing outbound communications with customers to enhance relationships, track interactions, and improve engagement effectiveness.</t>
  </si>
  <si>
    <t>Route Contact</t>
  </si>
  <si>
    <t>Facilitates efficient tracking and management of customer interactions, enhancing engagement and optimizing communication routes for improved relationships.</t>
  </si>
  <si>
    <t>Contract Management</t>
  </si>
  <si>
    <t>Manage Product Usage</t>
  </si>
  <si>
    <t>Oversee and optimize product utilization and compliance within customer contracts, ensuring satisfaction and maximizing value delivered.</t>
  </si>
  <si>
    <t>Subscribtion-to-Pay (S2P)</t>
  </si>
  <si>
    <t>Facilitates effective management of customer contracts, ensuring compliance, tracking obligations, and enhancing relationship longevity through streamlined processes.</t>
  </si>
  <si>
    <t>Manage Contract</t>
  </si>
  <si>
    <t>Oversee contractual agreements, ensuring compliance, tracking obligations, and fostering positive relationships between involved parties for successful outcomes.</t>
  </si>
  <si>
    <t>Manage Frame-Contract</t>
  </si>
  <si>
    <t>Oversee contractual agreements, ensuring compliance, performance tracking, and fostering strong customer relationships throughout the contract lifecycle.</t>
  </si>
  <si>
    <t>Negotiate Contract</t>
  </si>
  <si>
    <t>Facilitates effective negotiation strategies to enhance partnerships, ensuring mutually beneficial terms and compliance for all stakeholders involved.</t>
  </si>
  <si>
    <t>Customer Management</t>
  </si>
  <si>
    <t>Managing interactions and relationships with customers to enhance satisfaction, loyalty, and retention through effective communication and personalized service.</t>
  </si>
  <si>
    <t>Identify Customer</t>
  </si>
  <si>
    <t>Ability to recognize and profile clients to enhance engagement and tailor services for improved satisfaction.</t>
  </si>
  <si>
    <t>Manage Community</t>
  </si>
  <si>
    <t>Facilitates engagement and interaction with customers, enhancing loyalty and community through targeted communication and support strategies.</t>
  </si>
  <si>
    <t>Manage Customer</t>
  </si>
  <si>
    <t>Efficiently oversee customer interactions to enhance satisfaction, loyalty, and retention through personalized communication and service strategies.</t>
  </si>
  <si>
    <t>Manage Customer Hierarchy</t>
  </si>
  <si>
    <t>Organizes customer relationships by establishing tiers and connections, enabling personalized interactions and efficient account management strategies.</t>
  </si>
  <si>
    <t>Manage Org. Context</t>
  </si>
  <si>
    <t>Effectively oversee organizational context to enhance customer engagement, streamline interactions, and optimize overall relationship management processes.</t>
  </si>
  <si>
    <t>Customer Scoring</t>
  </si>
  <si>
    <t>Evaluates customer interactions and behaviors to prioritize engagement strategies and enhance relationship management effectively.</t>
  </si>
  <si>
    <t>Check Credit-Worthiness</t>
  </si>
  <si>
    <t>Evaluates customer credit risk and financial reliability to inform decision-making and enhance relationship management strategies.</t>
  </si>
  <si>
    <t>Define Customer Risks</t>
  </si>
  <si>
    <t>Evaluate customer profiles to identify potential risks, enhancing relationship management and targeted strategies for improved customer engagement.</t>
  </si>
  <si>
    <t>Manage Customer Risks</t>
  </si>
  <si>
    <t>Assess and prioritize customer relationships by analyzing risk factors to enhance engagement and retention strategies effectively.</t>
  </si>
  <si>
    <t>Order Management</t>
  </si>
  <si>
    <t>Streamlines the process of managing customer orders, enhancing satisfaction through efficient tracking, processing, and communication.</t>
  </si>
  <si>
    <t>Order-to-Cash (O2C)</t>
  </si>
  <si>
    <t>Bundle Order</t>
  </si>
  <si>
    <t>Facilitates the management and processing of bundled customer orders, ensuring efficient tracking and fulfillment for enhanced satisfaction.</t>
  </si>
  <si>
    <t>Validate Order</t>
  </si>
  <si>
    <t>Ensures accurate verification of customer orders, confirming details and compliance before processing for fulfillment and shipping.</t>
  </si>
  <si>
    <t>Cancel Order</t>
  </si>
  <si>
    <t>Facilitates the process of canceling customer orders efficiently while maintaining accurate records and communication.</t>
  </si>
  <si>
    <t>Steer Order</t>
  </si>
  <si>
    <t>Facilitates effective order handling and management, ensuring timely processing, customer satisfaction, and streamlined operations throughout the order lifecycle.</t>
  </si>
  <si>
    <t>Track Order</t>
  </si>
  <si>
    <t>Enables monitoring of customer orders throughout the fulfillment process, ensuring timely delivery and enhancing customer satisfaction.</t>
  </si>
  <si>
    <t>SLA Management</t>
  </si>
  <si>
    <t>Ensures timely service delivery, maintains customer satisfaction, and monitors performance against agreed service levels for optimal support.</t>
  </si>
  <si>
    <t>Manage SLA Violations</t>
  </si>
  <si>
    <t>Identify, track, and resolve service level agreement breaches to ensure compliance and enhance customer satisfaction.</t>
  </si>
  <si>
    <t>P13.3</t>
  </si>
  <si>
    <t>Track &amp; Report SLA Breaches</t>
  </si>
  <si>
    <t>Monitor, analyze, and document service level agreement violations to ensure accountability and improve customer satisfaction.</t>
  </si>
  <si>
    <t>Service</t>
  </si>
  <si>
    <t>Customer Project Management</t>
  </si>
  <si>
    <t>Ressource Management</t>
  </si>
  <si>
    <t>Financial Analytics and Management</t>
  </si>
  <si>
    <t>Project Management</t>
  </si>
  <si>
    <t>THB, ALMO</t>
  </si>
  <si>
    <t>Test Management</t>
  </si>
  <si>
    <t>Provides assistance and solutions to users, ensuring satisfaction through effective communication and problem resolution.</t>
  </si>
  <si>
    <t>Service Request Management</t>
  </si>
  <si>
    <t>Systems of Commodity</t>
  </si>
  <si>
    <t>Streamlines the process of handling customer requests, ensuring timely responses and effective resolution of issues and inquiries.</t>
  </si>
  <si>
    <t>THG, THB</t>
  </si>
  <si>
    <t>Complaints Management</t>
  </si>
  <si>
    <t>Efficiently manage and resolve customer complaints, ensuring satisfaction and improving service processes through effective communication and follow-up.</t>
  </si>
  <si>
    <t>Customer Claims Management</t>
  </si>
  <si>
    <t>Effectively manage customer claims through timely responses, issue resolution, and supportive communication to enhance customer satisfaction and loyalty.</t>
  </si>
  <si>
    <t>Customer Returns Management</t>
  </si>
  <si>
    <t>Manages returned products efficiently, ensuring efficient processing, refunds, and customer satisfaction throughout the returns process.</t>
  </si>
  <si>
    <t>THG, THB?</t>
  </si>
  <si>
    <t>Customer Warranty Claim Processing</t>
  </si>
  <si>
    <t>Efficiently manages customer warranty claims, ensuring prompt resolution and effective communication to enhance customer satisfaction and loyalty.</t>
  </si>
  <si>
    <t>Inquiry Management</t>
  </si>
  <si>
    <t>Efficiently handles customer inquiries, providing timely resolutions and support to enhance satisfaction and maintain positive relationships.</t>
  </si>
  <si>
    <t>Omnichannel Customer Engagement</t>
  </si>
  <si>
    <t>Seamlessly integrates multiple communication channels to enhance customer experience and provide consistent support across platforms.</t>
  </si>
  <si>
    <t>THB?</t>
  </si>
  <si>
    <t>Recall Management</t>
  </si>
  <si>
    <t>Manages product recalls efficiently, ensuring timely communication and support to affected customers for safety and compliance.</t>
  </si>
  <si>
    <t>Self-Service Engagement</t>
  </si>
  <si>
    <t>Empowering users to independently resolve issues through accessible resources, enhancing satisfaction and reducing support workload.</t>
  </si>
  <si>
    <t>Service Knowledge Base Management</t>
  </si>
  <si>
    <t>Management of centralized information resources to enhance support efficiency and customer satisfaction through accessible service knowledge.</t>
  </si>
  <si>
    <t>Service Level Management</t>
  </si>
  <si>
    <t>Ensures timely and effective support delivery, aligning services with customer needs and expectations to enhance satisfaction and performance.</t>
  </si>
  <si>
    <t>Customer Operations</t>
  </si>
  <si>
    <t>Customer Service Strategy and Planning</t>
  </si>
  <si>
    <t>Developing and implementing tactics to enhance customer satisfaction, communication, and support processes for improved service delivery.</t>
  </si>
  <si>
    <t>Customer Service Analytics</t>
  </si>
  <si>
    <t>Utilizes data-driven insights to enhance service delivery, optimize resources, and improve overall customer satisfaction and engagement.</t>
  </si>
  <si>
    <t>Customer Service Planning and Forecasting</t>
  </si>
  <si>
    <t>Developing systematic approaches for anticipating customer needs and optimizing resources to enhance service delivery and satisfaction.</t>
  </si>
  <si>
    <t>Customer Service Strategy Management</t>
  </si>
  <si>
    <t>Develops and implements strategic frameworks to enhance customer service effectiveness and align it with organizational goals.</t>
  </si>
  <si>
    <t>Focused on delivering effective support, resolving issues, and enhancing client satisfaction through timely communication and problem-solving strategies.</t>
  </si>
  <si>
    <t>BusinessCapability-Kamstrup</t>
  </si>
  <si>
    <t>Corporate Services</t>
  </si>
  <si>
    <t>Digital Management</t>
  </si>
  <si>
    <t>IT Strategy &amp; Transformation</t>
  </si>
  <si>
    <t>Enterprise Architecture</t>
  </si>
  <si>
    <t>Facilitates alignment of IT infrastructure with business goals, ensuring optimal performance and strategic planning for future technology integration.</t>
  </si>
  <si>
    <t>IT Project Management</t>
  </si>
  <si>
    <t>Oversees planning, execution, and monitoring of IT projects to ensure alignment with business objectives and efficient resource utilization.</t>
  </si>
  <si>
    <t>IT Strategy</t>
  </si>
  <si>
    <t>Systems of Differentiation</t>
  </si>
  <si>
    <t>Develops and aligns IT strategies with business goals, optimizing resource allocation and enhancing organizational efficiency for sustainable growth.</t>
  </si>
  <si>
    <t>Facilitates strategic alignment of IT resources with business objectives, ensuring efficient operation and optimizing technology investments.</t>
  </si>
  <si>
    <t xml:space="preserve">Digital Management </t>
  </si>
  <si>
    <t>Business Engagement</t>
  </si>
  <si>
    <t>Facilitate collaboration between IT and business functions.</t>
  </si>
  <si>
    <t>(IT) Business Change Management</t>
  </si>
  <si>
    <t>Support change initiatives through communication, training, and adoption planning.</t>
  </si>
  <si>
    <t>(IT) Business Continuity Management</t>
  </si>
  <si>
    <t>Ensure critical IT services can continue during disruptions.</t>
  </si>
  <si>
    <t>Business Relationship Management</t>
  </si>
  <si>
    <t>Manage relationships with business units to align IT services.</t>
  </si>
  <si>
    <t>Customer insights (new)</t>
  </si>
  <si>
    <t>Capture and analyze end-user feedback to inform IT and product decisions.</t>
  </si>
  <si>
    <t>Product Adoption &amp; Training</t>
  </si>
  <si>
    <t>Drive user adoption through onboarding and education.</t>
  </si>
  <si>
    <t>Product Design</t>
  </si>
  <si>
    <t>Collaborate with stakeholders to define user-centric IT solutions.</t>
  </si>
  <si>
    <t>Product management</t>
  </si>
  <si>
    <t>Oversee the lifecycle, performance, and roadmap of IT products.</t>
  </si>
  <si>
    <t>Information Security</t>
  </si>
  <si>
    <t>Protect the organization's information assets against threats. Ensures alignment of security policies, risk management, and regulatory compliance to protect data and privacy effectively.</t>
  </si>
  <si>
    <t>Cyber Security</t>
  </si>
  <si>
    <t>Defend digital infrastructure from cyberattacks. This capability ensures organizations manage cybersecurity risks, protect data, and comply with privacy regulations effectively and efficiently.</t>
  </si>
  <si>
    <t>Information Security Management System</t>
  </si>
  <si>
    <t>Govern security policies, standards, and practices.</t>
  </si>
  <si>
    <t>Risk Management</t>
  </si>
  <si>
    <t>Identify, assess, and mitigate information security risks.</t>
  </si>
  <si>
    <t>Security Architecture</t>
  </si>
  <si>
    <t>Design secure IT systems and networks.</t>
  </si>
  <si>
    <t>Security Awareness</t>
  </si>
  <si>
    <t>Educate employees on security best practices and threats.</t>
  </si>
  <si>
    <t>Threat &amp; Vunerability Management</t>
  </si>
  <si>
    <t>Identify and remediate security weaknesses.</t>
  </si>
  <si>
    <t>FinOps</t>
  </si>
  <si>
    <t>Optimize cloud financial operations and value realization.</t>
  </si>
  <si>
    <t>IT Financial Management</t>
  </si>
  <si>
    <t>Budget, monitor, and control IT expenditures and ROI.</t>
  </si>
  <si>
    <t>IT Governance</t>
  </si>
  <si>
    <t>Establish IT policies, controls, and compliance mechanisms.</t>
  </si>
  <si>
    <t>IT M&amp;A</t>
  </si>
  <si>
    <t>Manage technology aspects of mergers, acquisitions, and divestitures.</t>
  </si>
  <si>
    <t>IT Performance Management</t>
  </si>
  <si>
    <t>Track and optimize IT performance metrics and outcomes.</t>
  </si>
  <si>
    <t>IT Portfolio Management</t>
  </si>
  <si>
    <t>Oversee and prioritize the full portfolio of IT initiatives and assets.</t>
  </si>
  <si>
    <t>Digital Platform and Operations</t>
  </si>
  <si>
    <t>AI, Data &amp; Analytics</t>
  </si>
  <si>
    <t>Enable data-driven decisions and automation through structured data use and AI.</t>
  </si>
  <si>
    <t>Develop and deploy artificial intelligence solutions to automate and enhance operations.</t>
  </si>
  <si>
    <t>BI Enablement</t>
  </si>
  <si>
    <t>Provide tools and platforms for business intelligence and reporting. Establish criteria for key performance indicators and generate insightful reports to guide data-driven decision-making.</t>
  </si>
  <si>
    <t>Data Architecture</t>
  </si>
  <si>
    <t>Design how data is structured, stored, and accessed across systems.</t>
  </si>
  <si>
    <t>Data Governance</t>
  </si>
  <si>
    <t>Ensures data quality, compliance, and accessibility through structured policies, processes, and roles for effective data handling and stewardship.</t>
  </si>
  <si>
    <t>Data Management</t>
  </si>
  <si>
    <t>Control the lifecycle of data from creation to deletion. Ensure effective data storage, retrieval, integration, and governance to support organizational decision-making and enhance operational efficiency.</t>
  </si>
  <si>
    <t>Data Processing &amp; Modeling</t>
  </si>
  <si>
    <t>Clean, transform, and model data for analysis and use in systems and ensure compliance with regulatory standards.</t>
  </si>
  <si>
    <t>Data Privacy &amp; Compliance</t>
  </si>
  <si>
    <t>Ensure compliance with data protection laws (e.g., GDPR).</t>
  </si>
  <si>
    <t>Data Analytics</t>
  </si>
  <si>
    <t>Analyze data to generate insights for strategic and operational decisions.</t>
  </si>
  <si>
    <t>Master Data Management</t>
  </si>
  <si>
    <t>Ensure consistent and accurate master data across systems and functions.</t>
  </si>
  <si>
    <t>Gather Data</t>
  </si>
  <si>
    <t>Collect and organize data from various sources to facilitate informed decision-making and enhance organizational efficiency.</t>
  </si>
  <si>
    <t>Digital Workplace &amp; Infrastructure Development</t>
  </si>
  <si>
    <t>Build and maintain the IT foundation and tools that support employee productivity.</t>
  </si>
  <si>
    <t>Communication &amp; Collaboration</t>
  </si>
  <si>
    <t>Provide tools and platforms for messaging, conferencing, and teamwork.</t>
  </si>
  <si>
    <t>Devices &amp; Print</t>
  </si>
  <si>
    <t>Manage endpoints, print services, and user equipment lifecycle.</t>
  </si>
  <si>
    <t>Infrastructure Architecture</t>
  </si>
  <si>
    <t>Design infrastructure solutions (on-prem, cloud, hybrid) to support business applications.</t>
  </si>
  <si>
    <t>Infrastructure Development</t>
  </si>
  <si>
    <t>Build, deploy, and scale foundational IT infrastructure.</t>
  </si>
  <si>
    <t>IT Technical M&amp;A Services</t>
  </si>
  <si>
    <t>Provide IT support for mergers, acquisitions, and divestitures at the infrastructure level.</t>
  </si>
  <si>
    <t>Engineering &amp; Platform</t>
  </si>
  <si>
    <t>Deliver high-quality digital platforms and software through modern engineering practices.</t>
  </si>
  <si>
    <t>Agile Excellence</t>
  </si>
  <si>
    <t>Promote agile best practices, rituals, and culture for IT teams.</t>
  </si>
  <si>
    <t>CI/CD</t>
  </si>
  <si>
    <t>Enable continuous integration and deployment to accelerate delivery.</t>
  </si>
  <si>
    <t>Release Management</t>
  </si>
  <si>
    <t>Plan, schedule, and control software releases to production.</t>
  </si>
  <si>
    <t>Cloud Governance</t>
  </si>
  <si>
    <t>Ensure secure, efficient, and compliant use of cloud infrastructure.</t>
  </si>
  <si>
    <t>Integration Architecture</t>
  </si>
  <si>
    <t>Design scalable, resilient integrations across systems and services.</t>
  </si>
  <si>
    <t>Automation</t>
  </si>
  <si>
    <t>Streamline operations through workflow and process automation.</t>
  </si>
  <si>
    <t>Software architecture</t>
  </si>
  <si>
    <t>Define software structure, standards, and technical frameworks.</t>
  </si>
  <si>
    <t>Software development</t>
  </si>
  <si>
    <t>Develop applications and digital services according to business needs.</t>
  </si>
  <si>
    <t>Integration, Custom Application &amp; Platform Maintenance and Support</t>
  </si>
  <si>
    <t>Provide ongoing technical support and issue resolution.</t>
  </si>
  <si>
    <t>Integration, Custom Application &amp; Platform Migration &amp; Sunsetting</t>
  </si>
  <si>
    <t>Manage system transitions, decommissioning, and data migration.</t>
  </si>
  <si>
    <t>Integration, Custom Application &amp; Platform Testing</t>
  </si>
  <si>
    <t>Validate functionality, security, and performance of IT solutions.</t>
  </si>
  <si>
    <t>Quality Assurance, test and Control</t>
  </si>
  <si>
    <t>Ensure quality through structured testing, validation, and issue tracking.</t>
  </si>
  <si>
    <t>Application Management</t>
  </si>
  <si>
    <t>Define architecture for ERP, CRM, and other enterprise apps.</t>
  </si>
  <si>
    <t>Standard Application Configuration &amp; Customisation</t>
  </si>
  <si>
    <t>Adapt standard applications to meet business needs without compromising maintainability.</t>
  </si>
  <si>
    <t>Standard Application Migration &amp; Sunsetting</t>
  </si>
  <si>
    <t>Manage transitions between application platforms and system retirements.</t>
  </si>
  <si>
    <t>Standard Application Support &amp; Maintenance</t>
  </si>
  <si>
    <t>Provide support, updates, and continuity for enterprise systems.</t>
  </si>
  <si>
    <t>Standard Application Testing</t>
  </si>
  <si>
    <t>Validate standard application configurations through structured testing.</t>
  </si>
  <si>
    <t>Operations</t>
  </si>
  <si>
    <t>IT Service Management</t>
  </si>
  <si>
    <t>Enhances IT service delivery through strategic planning, process optimization, and effective resource management to ensure optimal service performance.</t>
  </si>
  <si>
    <t>Licens &amp; Asset Management</t>
  </si>
  <si>
    <t>Strategically oversees IT resources and infrastructure to optimize performance, ensure alignment with business goals, and enhance service delivery.</t>
  </si>
  <si>
    <t>IT Operations &amp; Support</t>
  </si>
  <si>
    <t>Daily operations of Servers, Network infrastructure and SEC OPS</t>
  </si>
  <si>
    <t>Disaster Recovery</t>
  </si>
  <si>
    <t>A framework for managing mobile devices securely, ensuring compliance and efficient IT resource allocation across organizations.</t>
  </si>
  <si>
    <t>Backup &amp; Archive</t>
  </si>
  <si>
    <t>Ensure data is regularly backed up and retained for recovery or legal compliance.</t>
  </si>
  <si>
    <t>Deployment &amp; Administration</t>
  </si>
  <si>
    <t>Install and configure IT systems and ensure smooth operation.</t>
  </si>
  <si>
    <t>Monitoring &amp; Event Management</t>
  </si>
  <si>
    <t>Monitor systems and respond to alerts and anomalies.</t>
  </si>
  <si>
    <t>Network &amp; Connectivity</t>
  </si>
  <si>
    <t>Ensure secure, stable, and performant network infrastructure.</t>
  </si>
  <si>
    <t>SecOps</t>
  </si>
  <si>
    <t>Integrate security practices into IT operations (monitoring, patching, logging).</t>
  </si>
  <si>
    <t>Service Integration &amp; Management</t>
  </si>
  <si>
    <t>Coordinate services from multiple providers into a unified IT delivery.</t>
  </si>
  <si>
    <t>Sourcing, Procurement and Vendor Management</t>
  </si>
  <si>
    <t>Manage IT supplier relationships, procurement, and contracts.</t>
  </si>
  <si>
    <t>Storage &amp; Compute</t>
  </si>
  <si>
    <t>Provide and maintain data storage and computing resources.</t>
  </si>
  <si>
    <t>Strategic Management</t>
  </si>
  <si>
    <t>Enterprise Effectiveness &amp; Project Management</t>
  </si>
  <si>
    <t>Enhances organizational performance through strategic planning, resource allocation, and project oversight to achieve goals efficiently.</t>
  </si>
  <si>
    <t>Develop Projects</t>
  </si>
  <si>
    <t>Facilitates efficient project initiation, planning, execution, and monitoring to enhance organizational effectiveness and drive successful outcomes.</t>
  </si>
  <si>
    <t>Manage Portfolio</t>
  </si>
  <si>
    <t>Facilitates strategic alignment, resource optimization, and performance tracking to enhance project delivery and organizational success.</t>
  </si>
  <si>
    <t>Manage Programs</t>
  </si>
  <si>
    <t>Oversee multiple projects ensuring alignment with organizational goals, efficient resource utilization, and effective stakeholder communication for successful outcomes.</t>
  </si>
  <si>
    <t>Task Tracking and Planning</t>
  </si>
  <si>
    <t>Facilitates efficient task management, tracking progress, and planning projects to enhance overall organizational effectiveness and resource utilization.</t>
  </si>
  <si>
    <t>Meeting management</t>
  </si>
  <si>
    <t>Facilitates efficient, effective meetings online and onsite.</t>
  </si>
  <si>
    <t>Governance, Risk and Compliance</t>
  </si>
  <si>
    <t>Enterprise Risk Management</t>
  </si>
  <si>
    <t>Focuses on identifying, assessing, and mitigating risks to ensure organizational resilience and compliance with regulations and standards.</t>
  </si>
  <si>
    <t>Owner Thomas Tang</t>
  </si>
  <si>
    <t>Business Continuity</t>
  </si>
  <si>
    <t>Ensures organizational resilience by identifying risks, implementing preventive measures, and maintaining operations during disruptions through strategic planning.</t>
  </si>
  <si>
    <t>Manage Compliance</t>
  </si>
  <si>
    <t>Ensures adherence to regulatory standards and internal policies by identifying, assessing, and mitigating potential compliance risks effectively.</t>
  </si>
  <si>
    <t>Manage Fraud</t>
  </si>
  <si>
    <t>Implement strategies to identify, assess, and mitigate risks associated with fraudulent activities within the organization.</t>
  </si>
  <si>
    <t>Manage Insurance</t>
  </si>
  <si>
    <t>Develop strategies to identify, assess, and mitigate risks, ensuring effective insurance coverage and compliance with regulations.</t>
  </si>
  <si>
    <t>Manage Security</t>
  </si>
  <si>
    <t>Ensures effective identification, assessment, and mitigation of security risks across the organization to safeguard assets and operations.</t>
  </si>
  <si>
    <t>People and Culture</t>
  </si>
  <si>
    <t>Provides comprehensive HR solutions, enhancing workforce management, recruitment, employee engagement, and compliance within the organization.</t>
  </si>
  <si>
    <t>Hire-to-Retire (H2R)</t>
  </si>
  <si>
    <t>Attraction</t>
  </si>
  <si>
    <t>Facilitates talent acquisition through effective strategies, enhancing organizational workforce by attracting top candidates efficiently.
Employer Branding, Job Marketing, Talent sourcing</t>
  </si>
  <si>
    <t>Recruiting</t>
  </si>
  <si>
    <t>Facilitates talent acquisition through effective strategies, enhancing organizational workforce by recruiting top candidates efficiently.</t>
  </si>
  <si>
    <t>Onboarding</t>
  </si>
  <si>
    <t>Streamlining processes for new hires while providing essential resources and knowledge for effective team integration.</t>
  </si>
  <si>
    <t>Learning &amp; Development</t>
  </si>
  <si>
    <t>Facilitates employee growth through training, performance evaluations, and career planning to enhance skills and organizational effectiveness.</t>
  </si>
  <si>
    <t>Retentation</t>
  </si>
  <si>
    <t>Oversee employee-related processes, ensuring compliance, performance management, training, and development for organizational efficiency and personnel satisfaction.
Employee Engagement, Work/Life balance, Wellbeing, Succession Planning</t>
  </si>
  <si>
    <t>HR Policies &amp; Processes</t>
  </si>
  <si>
    <t>Develops, implements, and optimizes HR policies and processes to enhance organizational efficiency and employee satisfaction.</t>
  </si>
  <si>
    <t>Compensation &amp; Benefits</t>
  </si>
  <si>
    <t>Facilitates employee compensation processing, tax calculations, benefits, and compliance with regulations, ensuring accurate and timely payroll delivery.
Payroll, Merit, Promotion</t>
  </si>
  <si>
    <t>Seperation</t>
  </si>
  <si>
    <t>Exit Interviews, Knowledge transfer, Offboarding
Value add: Standardized offboarding, Central knowledge transfer</t>
  </si>
  <si>
    <t>Knowledge &amp; Research Management</t>
  </si>
  <si>
    <t>Facilitates effective knowledge sharing and research processes, enhancing organizational learning, decision-making, and operational efficiency.</t>
  </si>
  <si>
    <t>Manage Knowledge</t>
  </si>
  <si>
    <t>Facilitate the organization, sharing, and utilization of knowledge assets to enhance decision-making and operational efficiency.</t>
  </si>
  <si>
    <t>Manage Research</t>
  </si>
  <si>
    <t>Facilitates the organization, storage, and retrieval of research information to enhance decision-making and support innovation initiatives.</t>
  </si>
  <si>
    <t>Manage Tech Scanning</t>
  </si>
  <si>
    <t>Facilitates the identification and assessment of emerging technologies to enhance organizational strategy and decision-making processes.</t>
  </si>
  <si>
    <t>Provides comprehensive legal guidance and support to ensure compliance and risk management within enterprise operations and initiatives.</t>
  </si>
  <si>
    <t>Flyttes til Governance, Risk and Compliance</t>
  </si>
  <si>
    <t>Corporate Governance Policies</t>
  </si>
  <si>
    <t>Develop and implement policies ensuring compliance with laws and regulations, promoting ethical practices and effective governance within organizations.</t>
  </si>
  <si>
    <t>Ensure Compliance</t>
  </si>
  <si>
    <t>Provides guidance and oversight to ensure adherence to legal and regulatory requirements across organizational operations and processes.</t>
  </si>
  <si>
    <t>Preventive Law Program Dev.</t>
  </si>
  <si>
    <t>Develops and implements strategies to mitigate legal risks and ensure compliance through proactive legal guidance and support.</t>
  </si>
  <si>
    <t>Finance</t>
  </si>
  <si>
    <t>Accounting</t>
  </si>
  <si>
    <t>Management and oversight of financial transactions, accounts payable, accounts receivable, budgeting, reporting, and compliance to ensure accurate and efficient financial operations.</t>
  </si>
  <si>
    <t>Cost Accounting</t>
  </si>
  <si>
    <t>This capability involves tracking, analyzing, and reporting financial costs to optimize resource allocation and improve profitability.</t>
  </si>
  <si>
    <t>Omdøbes til Product costing, valider med Thoams</t>
  </si>
  <si>
    <t>Enterprise Consolidation</t>
  </si>
  <si>
    <t>Centralizes and streamlines financial data across units, ensuring accurate reporting, compliance, and efficient resource allocation within the enterprise.</t>
  </si>
  <si>
    <t>External Reporting</t>
  </si>
  <si>
    <t>This capability ensures accurate financial statements and compliance with regulatory requirements for stakeholders and external entities.</t>
  </si>
  <si>
    <t>Inventory Valuation</t>
  </si>
  <si>
    <t>Evaluates the value of inventory assets to ensure accurate financial reporting and resource management.</t>
  </si>
  <si>
    <t>Investor Relations</t>
  </si>
  <si>
    <t>Manages financial communication with investors, ensuring transparency and alignment with organizational goals to attract and retain investment.</t>
  </si>
  <si>
    <t>Manage General Ledger</t>
  </si>
  <si>
    <t>Oversee financial records, ensuring accurate entry, reconciliation, reporting, and compliance with accounting standards and regulations.</t>
  </si>
  <si>
    <t>Performance Reporting</t>
  </si>
  <si>
    <t>Focuses on analyzing financial data and producing reports to assess and enhance organizational financial performance and decision-making.</t>
  </si>
  <si>
    <t>Accounts Recievabel</t>
  </si>
  <si>
    <t>Management of incoming payments, ensuring accurate tracking, reporting, and reconciliation of customer invoices and outstanding balances.</t>
  </si>
  <si>
    <t>Asset Management</t>
  </si>
  <si>
    <t>Management of financial resources and assets to optimize value, ensure compliance, and support strategic decision-making. This includes managing the organization's assets, including fixed assets and inventory.</t>
  </si>
  <si>
    <t>ASO, + more</t>
  </si>
  <si>
    <t>Asset Performance Mgmt</t>
  </si>
  <si>
    <t>Focuses on optimizing asset utilization, enhancing performance monitoring, and ensuring effective lifecycle management for better financial outcomes.</t>
  </si>
  <si>
    <t>Decommissioning</t>
  </si>
  <si>
    <t>Structured process for retiring and disposing of assets, ensuring compliance and minimizing financial and environmental impact.</t>
  </si>
  <si>
    <t>Investment Planning</t>
  </si>
  <si>
    <t>Strategic allocation of financial resources and assets to optimize returns while balancing risk and supporting organizational goals.</t>
  </si>
  <si>
    <t>Manage Asset Lifecycle</t>
  </si>
  <si>
    <t>Oversee and optimize the entire lifecycle of assets, from acquisition through maintenance to disposal, ensuring efficiency and compliance.</t>
  </si>
  <si>
    <t>Financial Planning &amp; Analysis</t>
  </si>
  <si>
    <t>Involves budgeting, forecasting, and analyzing financial data to support strategic decision-making and improve organizational financial health.</t>
  </si>
  <si>
    <t>Business Planning</t>
  </si>
  <si>
    <t>Focuses on budgeting, forecasting, and analysis to support strategic decision-making and optimize financial performance within an organization.</t>
  </si>
  <si>
    <t>Cost Accounting_Plan</t>
  </si>
  <si>
    <t>Develop and analyze budgets, forecasts, and financial reports to optimize resource allocation and enhance cost efficiency.</t>
  </si>
  <si>
    <t>Forecasting</t>
  </si>
  <si>
    <t>Analyzes financial data to predict future performance, enabling informed decision-making and strategic resource allocation.</t>
  </si>
  <si>
    <t>Payroll</t>
  </si>
  <si>
    <t>A financial management system streamlining employee compensation, benefits administration, and tax compliance for organizations efficiently and accurately.</t>
  </si>
  <si>
    <t>Manage Payment</t>
  </si>
  <si>
    <t>Facilitates processing, tracking, and disbursing employee compensation, ensuring compliance with regulations and accurate financial reporting.</t>
  </si>
  <si>
    <t>Process Taxes</t>
  </si>
  <si>
    <t>Streamlines tax calculations, deductions, and filings within payroll to ensure compliance and accuracy in financial reporting.</t>
  </si>
  <si>
    <t>Time Stamp Report</t>
  </si>
  <si>
    <t>Generates detailed reports tracking payroll time stamps for accurate financial accounting and auditing processes.</t>
  </si>
  <si>
    <t>Settlements &amp; Payments</t>
  </si>
  <si>
    <t>Facilitates efficient processing, management, and reconciliation of financial transactions and ensures timely settlements for accuracy and compliance.</t>
  </si>
  <si>
    <t>Account Payables</t>
  </si>
  <si>
    <t>Manages vendor invoices, ensures timely payments, reconciles accounts, and monitors cash flow for optimized financial operations.</t>
  </si>
  <si>
    <t>Procure-to-Pay (P2P)</t>
  </si>
  <si>
    <t>Billing</t>
  </si>
  <si>
    <t>Facilitates accurate invoicing, payment processing, and settlement management to ensure timely financial transactions and reconciliation.</t>
  </si>
  <si>
    <t>Revenue Cycle Management</t>
  </si>
  <si>
    <t>Manage financial transactions, optimize billing and collections processes, ensuring timely revenue capture and compliance in healthcare settings.</t>
  </si>
  <si>
    <t>Invoice Approval</t>
  </si>
  <si>
    <t>Streamlines the process of verifying and approving invoices, ensuring accurate financial transactions and timely payments. Enhances efficiency and compliance.</t>
  </si>
  <si>
    <t>Travel &amp; Expense Management</t>
  </si>
  <si>
    <t>Streamlines employee reimbursement processes and manages travel expenses efficiently, ensuring compliance and financial accuracy in transactions.</t>
  </si>
  <si>
    <t>Tax Management</t>
  </si>
  <si>
    <t>Streamlines tax compliance, planning, reporting, and strategy, ensuring adherence to regulations while optimizing financial performance and minimizing liabilities.</t>
  </si>
  <si>
    <t>Handle Trading</t>
  </si>
  <si>
    <t>Manage tax implications and compliance for trading activities, ensuring accurate reporting and adherence to regulations. Optimize financial outcomes.</t>
  </si>
  <si>
    <t>Toll under Karsten Kusk, Peder abraham. ?</t>
  </si>
  <si>
    <t>Manage Tax Questionnarie</t>
  </si>
  <si>
    <t>Facilitates the organization and oversight of tax-related inquiries, ensuring accurate compliance and efficient documentation for stakeholders.</t>
  </si>
  <si>
    <t>Tax Determination</t>
  </si>
  <si>
    <t>Automates the process of calculating tax obligations based on transactions, ensuring compliance with relevant tax laws and regulations.</t>
  </si>
  <si>
    <t>Tax Planning Strategies</t>
  </si>
  <si>
    <t>Developing effective approaches to optimize tax obligations while ensuring compliance with regulations and maximizing potential deductions and credits.</t>
  </si>
  <si>
    <t>Tax Returns Mgmt.</t>
  </si>
  <si>
    <t>Streamlines the preparation, submission, and tracking of tax returns to ensure compliance and optimize tax obligations efficiently.</t>
  </si>
  <si>
    <t>Tax Settlements</t>
  </si>
  <si>
    <t>Facilitates efficient resolution of tax obligations, ensuring compliance and optimizing financial outcomes for organizations through strategic settlement processes.</t>
  </si>
  <si>
    <t>Treasury</t>
  </si>
  <si>
    <t>Manages organizational funds, investments, cash flow, and financial risk, ensuring optimal liquidity and compliance with regulatory standards.</t>
  </si>
  <si>
    <t>Cash Management</t>
  </si>
  <si>
    <t>Optimizes liquidity, manages cash flow, forecasts cash needs, and ensures efficient use of financial resources for organizations.</t>
  </si>
  <si>
    <t>Financial Risk Management</t>
  </si>
  <si>
    <t>Evaluation and mitigation of financial uncertainties to safeguard organizational assets and ensure fiscal stability and compliance.</t>
  </si>
  <si>
    <t>Foreign Exchange Management</t>
  </si>
  <si>
    <t>Manages currency risks, optimizes foreign transactions, and ensures compliance with international financial regulations and market fluctuations.</t>
  </si>
  <si>
    <t>Supports financial analysis, budgeting, forecasting, and reporting to enhance decision-making and optimize resource allocation across the organization.</t>
  </si>
  <si>
    <t>Enterprise Risk and Compliance</t>
  </si>
  <si>
    <t>Focuses on identifying, assessing, and managing risks while ensuring compliance with regulations and organizational policies.</t>
  </si>
  <si>
    <t>Audit Management</t>
  </si>
  <si>
    <t>Facilitates systematic evaluation of organizational controls, ensuring compliance with regulations and effective risk mitigation strategies. Enhances decision-making through comprehensive audits.</t>
  </si>
  <si>
    <t>Business Integrity and Controls</t>
  </si>
  <si>
    <t>Ensures organizational alignment with regulations, manages risks effectively, and maintains ethical standards through robust internal controls.</t>
  </si>
  <si>
    <t>MARR, FRFS Perhaps not relevant in Kamstrup</t>
  </si>
  <si>
    <t>Business Integrity Screening</t>
  </si>
  <si>
    <t>Evaluates and mitigates risks while ensuring adherence to regulations and standards through comprehensive integrity assessments.</t>
  </si>
  <si>
    <t>Controls Management</t>
  </si>
  <si>
    <t>Management of organizational risks through controls, ensuring compliance with regulations and enhancing decision-making processes across the enterprise.</t>
  </si>
  <si>
    <t>Regulatory Compliance Management</t>
  </si>
  <si>
    <t>Management of regulations ensuring organizational adherence through assessments, audits, reporting, and continuous monitoring of compliance activities.</t>
  </si>
  <si>
    <t>MARR, TIKN</t>
  </si>
  <si>
    <t>Focuses on identifying, assessing, and mitigating risks while ensuring compliance with regulations and organizational policies.</t>
  </si>
  <si>
    <t>Non Conformance</t>
  </si>
  <si>
    <t>Identifies, assesses, and mitigates risks while ensuring adherence to regulatory standards and organizational policies effectively.</t>
  </si>
  <si>
    <t>Identity and Access Governance</t>
  </si>
  <si>
    <t>Framework for managing user access, ensuring compliance with policies, and mitigating risks related to identity management.</t>
  </si>
  <si>
    <t>Access Governance</t>
  </si>
  <si>
    <t>Ensures proper management and oversight of user access rights, balancing security and productivity while adhering to regulatory standards.</t>
  </si>
  <si>
    <t>Authentication Management</t>
  </si>
  <si>
    <t>Ensures secure user access through effective authentication methods, managing identity verification and compliance with regulatory standards.</t>
  </si>
  <si>
    <t>Identity Management</t>
  </si>
  <si>
    <t>Enables organizations to manage user identities, access rights, and compliance, ensuring secure and efficient resource utilization.</t>
  </si>
  <si>
    <t>Facility Access and Security</t>
  </si>
  <si>
    <t>Enables organisations to handle physical acces and security</t>
  </si>
  <si>
    <t>Product Market Compliance</t>
  </si>
  <si>
    <t>AFR, HTA, JESP</t>
  </si>
  <si>
    <t>Framework for managing organizational risks, ensuring compliance with regulations, and establishing effective governance practices.</t>
  </si>
  <si>
    <t>Change Management</t>
  </si>
  <si>
    <t>Systematic approach to handling product changes, ensuring quality, efficiency, and compliance while minimizing disruptions in manufacturing processes.</t>
  </si>
  <si>
    <t>Idea-to-Release (I2R)</t>
  </si>
  <si>
    <t>Access Deviations</t>
  </si>
  <si>
    <t>Ensures systematic handling of deviations in production processes to maintain quality and compliance throughout manufacturing operations.</t>
  </si>
  <si>
    <t>Plan-to-Produce (P2P)</t>
  </si>
  <si>
    <t>Analyze Deviations</t>
  </si>
  <si>
    <t>Assess and investigate discrepancies in manufacturing processes to ensure compliance and improve operational efficiency.</t>
  </si>
  <si>
    <t>Quote-to-Quality (Q2Q)</t>
  </si>
  <si>
    <t>Manage Deviation Allowance</t>
  </si>
  <si>
    <t>Oversee and control deviations from standard processes, ensuring compliance and effective resolution to maintain production quality and efficiency.</t>
  </si>
  <si>
    <t>Plan &amp; Execute Deviations</t>
  </si>
  <si>
    <t>Effectively manage and implement changes in manufacturing processes, ensuring compliance and minimizing disruptions to production workflows.</t>
  </si>
  <si>
    <t>Trace Deviations</t>
  </si>
  <si>
    <t>Management of deviations in manufacturing processes to ensure compliance, quality control, and continuous improvement through systematic tracking and analysis.</t>
  </si>
  <si>
    <t>Infrastructure Management</t>
  </si>
  <si>
    <t>Ensures optimal operation, maintenance, and monitoring of manufacturing systems and infrastructure to enhance productivity and efficiency.</t>
  </si>
  <si>
    <t>Build Site Infrastructure</t>
  </si>
  <si>
    <t>Designing and implementing robust systems to support production activities and ensure efficient resource allocation within manufacturing environments.</t>
  </si>
  <si>
    <t>Manage Location Restrictions</t>
  </si>
  <si>
    <t>Oversee and control geographical limitations for manufacturing operations to optimize resource allocation and compliance with local regulations.</t>
  </si>
  <si>
    <t>Operate Site Infrastructure</t>
  </si>
  <si>
    <t>Ensure seamless operation and maintenance of manufacturing site infrastructure, optimizing performance, reliability, and compliance with industry standards.</t>
  </si>
  <si>
    <t>Plan &amp; Control Construction</t>
  </si>
  <si>
    <t>Oversees construction projects, ensuring efficient resource allocation, risk management, and compliance with industry standards for optimal outcomes.</t>
  </si>
  <si>
    <t>Machine Management</t>
  </si>
  <si>
    <t>Efficiently oversees, maintains, and optimizes machinery operations to enhance productivity, reduce downtime, and ensure quality manufacturing processes.</t>
  </si>
  <si>
    <t>Build Machine</t>
  </si>
  <si>
    <t>Create and configure machinery for production processes, ensuring optimal performance and alignment with operational requirements.</t>
  </si>
  <si>
    <t>Calibrate Machine</t>
  </si>
  <si>
    <t>Adjust and fine-tune machinery to ensure optimal performance, precision, and adherence to manufacturing specifications and standards.</t>
  </si>
  <si>
    <t>Manage Machine Information</t>
  </si>
  <si>
    <t>Oversee and maintain comprehensive data on machinery, including specifications, configurations, maintenance records, and performance metrics for optimized operations.</t>
  </si>
  <si>
    <t>Operate Machine</t>
  </si>
  <si>
    <t>Skillfully manage and operate machinery to optimize production processes and ensure machine efficiency and safety.</t>
  </si>
  <si>
    <t>Optimize Machine</t>
  </si>
  <si>
    <t>Enhances production efficiency by analyzing machine performance, reducing downtime, and implementing maintenance strategies to maximize output.</t>
  </si>
  <si>
    <t>Maintenance</t>
  </si>
  <si>
    <t>Focuses on ensuring equipment reliability, optimizing production processes, and implementing preventive maintenance strategies to enhance operational efficiency.</t>
  </si>
  <si>
    <t>Maintenance and Support</t>
  </si>
  <si>
    <t>Handle Spare Parts</t>
  </si>
  <si>
    <t>Facilitates efficient procurement, storage, and management of spare parts to ensure seamless manufacturing operations and minimize downtime.</t>
  </si>
  <si>
    <t>Manage Maintenance Plan</t>
  </si>
  <si>
    <t>Develops and oversees structured plans for ongoing equipment upkeep, ensuring operational efficiency and minimizing downtime.</t>
  </si>
  <si>
    <t>Recognize &amp; Recover Failure</t>
  </si>
  <si>
    <t>Identifies operational failures and implements strategies for rapid recovery, minimizing downtime and ensuring continuous production efficiency.</t>
  </si>
  <si>
    <t>Manufacturing Order Management</t>
  </si>
  <si>
    <t>Streamlines the creation, tracking, and fulfillment of manufacturing orders to enhance efficiency and optimize production workflows.</t>
  </si>
  <si>
    <t>Manage Order Validity</t>
  </si>
  <si>
    <t>Ensure accuracy and compliance of manufacturing orders by verifying specifications, timelines, and resource availability throughout the production process.</t>
  </si>
  <si>
    <t>Plan Production Orders</t>
  </si>
  <si>
    <t>Efficiently schedule and manage production orders to optimize resource allocation and meet demand timelines. Enhance operational efficiency and reduce delays.</t>
  </si>
  <si>
    <t>Plan Production Program</t>
  </si>
  <si>
    <t>Facilitates scheduling, tracking, and managing production orders to optimize resource allocation and improve operational efficiency.</t>
  </si>
  <si>
    <t>Plan Supply Quantity</t>
  </si>
  <si>
    <t>Determines optimal inventory levels and production schedules to meet demand while minimizing costs and maximizing efficiency.</t>
  </si>
  <si>
    <t>Pre-production Planning</t>
  </si>
  <si>
    <t>Efficiently organizes and schedules resources, materials, and workflows to streamline production processes before manufacturing begins.</t>
  </si>
  <si>
    <t>Manufacturing Software</t>
  </si>
  <si>
    <t>Focuses on creating tailored applications for optimizing manufacturing processes, enhancing productivity, and streamlining operations across various sectors.</t>
  </si>
  <si>
    <t>Comprehensive tools for design, production planning, scheduling, quality control, and inventory management in the manufacturing industry.</t>
  </si>
  <si>
    <t>Provides assistance and maintenance for software solutions that optimize manufacturing processes and enhance production efficiency.</t>
  </si>
  <si>
    <t>Software designed to optimize production processes, enhance workflow, manage resources, and improve overall manufacturing efficiency.</t>
  </si>
  <si>
    <t>Software solutions designed to optimize production processes, enhance efficiency, manage inventory, and facilitate quality control in manufacturing environments.</t>
  </si>
  <si>
    <t>Specialized tools for managing production processes, scheduling, inventory, quality control, and resources to enhance efficiency and productivity.</t>
  </si>
  <si>
    <t>Manufacturing Steering</t>
  </si>
  <si>
    <t>Guides production processes, optimizes resource allocation, and enhances efficiency through strategic decision-making and operational coordination.</t>
  </si>
  <si>
    <t>Bill of Material Management</t>
  </si>
  <si>
    <t>Streamlines product assembly by managing components, ensuring accurate inventory and facilitating efficient production planning and execution.</t>
  </si>
  <si>
    <t>Deliver Product</t>
  </si>
  <si>
    <t>Enables efficient production processes, ensuring timely delivery of high-quality products to meet market demands and customer satisfaction.</t>
  </si>
  <si>
    <t>Localize Product</t>
  </si>
  <si>
    <t>Enables tailored production strategies by adapting product designs and processes to meet regional market demands and specifications.</t>
  </si>
  <si>
    <t>Monitor Production Process</t>
  </si>
  <si>
    <t>Oversight of production activities to ensure efficiency, quality, and adherence to schedules through real-time monitoring and adjustments.</t>
  </si>
  <si>
    <t>Retrieve Product Information</t>
  </si>
  <si>
    <t>Accesses detailed product specifications, status, and related data to support manufacturing decisions and operations efficiently.</t>
  </si>
  <si>
    <t>Materials Management</t>
  </si>
  <si>
    <t>Focuses on optimizing the procurement, inventory, and distribution of materials to enhance production efficiency and reduce costs.</t>
  </si>
  <si>
    <t>Fetch Material</t>
  </si>
  <si>
    <t>Retrieves and organizes inventory data to streamline manufacturing processes and ensure optimal material availability and utilization.</t>
  </si>
  <si>
    <t>Handle Dangerous Goods</t>
  </si>
  <si>
    <t>Identification, storage, transportation, and compliance of hazardous materials to ensure safety and regulatory adherence.</t>
  </si>
  <si>
    <t>Manage Containers</t>
  </si>
  <si>
    <t>Oversee the efficient organization, tracking, and utilization of containers in manufacturing processes to optimize materials flow.</t>
  </si>
  <si>
    <t>Manage Incoming Materials</t>
  </si>
  <si>
    <t>Oversees the reception, inspection, and tracking of materials to ensure quality standards and inventory accuracy.</t>
  </si>
  <si>
    <t>Manage Material Requirements</t>
  </si>
  <si>
    <t>Efficiently plan, oversee, and control inventory levels to ensure timely availability of materials for production processes.</t>
  </si>
  <si>
    <t>Product Design &amp; Planning</t>
  </si>
  <si>
    <t>Focuses on creating efficient processes and designs for products, ensuring quality, cost-effectiveness, and timely delivery in production.</t>
  </si>
  <si>
    <t>Define Production Process</t>
  </si>
  <si>
    <t>Develop and outline detailed production workflows, integrating resources and timelines to optimize manufacturing efficiency and product quality.</t>
  </si>
  <si>
    <t>Define Production Site</t>
  </si>
  <si>
    <t>Establish criteria for production location, considering logistics, resources, workforce, and compliance to optimize manufacturing efficiency and effectiveness.</t>
  </si>
  <si>
    <t>Plan Material Requirements</t>
  </si>
  <si>
    <t>Optimizes inventory and resource allocation through effective scheduling and planning of materials for production processes.</t>
  </si>
  <si>
    <t>Manage Production Requirements</t>
  </si>
  <si>
    <t>Oversee and optimize production processes, ensuring resource allocation, scheduling, and quality control meet design specifications and operational goals.</t>
  </si>
  <si>
    <t>Manage Waste Disposal</t>
  </si>
  <si>
    <t>Ensures efficient waste disposal strategies during product design and planning to minimize environmental impact and enhance sustainability.</t>
  </si>
  <si>
    <t>Focuses on processes, technologies, and practices for efficient production, ensuring quality and optimizing resource utilization in manufacturing environments.</t>
  </si>
  <si>
    <t>Corporate communication and brand management</t>
  </si>
  <si>
    <t>Social media communication</t>
  </si>
  <si>
    <t>Managing corporate social media accounts, ensuring that communication is consistent with the company’s goals and values.</t>
  </si>
  <si>
    <t>Budget management and allocation</t>
  </si>
  <si>
    <t>Budget planning for corporate marketing and communications</t>
  </si>
  <si>
    <t>Content management</t>
  </si>
  <si>
    <t>Creating, managing, updating, and distributing content across digital channels. Supports marketing efforts by organizing and delivering content effectively.</t>
  </si>
  <si>
    <t>Global brand management</t>
  </si>
  <si>
    <t>Ensuring consistent reflection of the company’s brand identity across all communication channels while aligning global strategies with local flexibility is crucial for maintaining brand equity and effective partnerships.</t>
  </si>
  <si>
    <t>Internal communications</t>
  </si>
  <si>
    <t>Managing communication within the organization, including employee newsletters, intranets, and leadership communications.</t>
  </si>
  <si>
    <t>External communication</t>
  </si>
  <si>
    <t>Coordinating communication with stakeholders such as customers, investors, regulators, and the public.</t>
  </si>
  <si>
    <t>Corporate website management</t>
  </si>
  <si>
    <t>Key for digital presence, differentiating customer experiences. The overall management of the organization's website, including hosting, infrastructure, and content updates related to corporate information.</t>
  </si>
  <si>
    <t>Localization and translation management</t>
  </si>
  <si>
    <t>Adapting marketing content and communications to meet the linguistic, cultural, and regional preferences of diverse target audiences. This ensures that messages resonate effectively in different markets while maintaining the brand's core identity.</t>
  </si>
  <si>
    <t>Public relations and media management</t>
  </si>
  <si>
    <t>Engaging with key external stakeholders, including the general public, investors, and government bodies, through events, campaigns, or reports.</t>
  </si>
  <si>
    <t>Crisis communication</t>
  </si>
  <si>
    <t>Developing and executing strategies to handle communications during crises, ensuring consistent and clear messaging.</t>
  </si>
  <si>
    <t>Employee engagement and advocacy</t>
  </si>
  <si>
    <t>Facilitating communication programs that engage employees and encourage them to act as brand advocates.</t>
  </si>
  <si>
    <t>Essential for maintaining consistent branding and communication strategies, this capability manages internal and external communications with stakeholders, media, and the public.</t>
  </si>
  <si>
    <t>Corporate marketing management</t>
  </si>
  <si>
    <t>Marketing and communication planning</t>
  </si>
  <si>
    <t>Joint planning acros marketing</t>
  </si>
  <si>
    <t>Customer experience and data management</t>
  </si>
  <si>
    <t>Customer data management</t>
  </si>
  <si>
    <t>Consolidates and governs customer information to enhance decision-making and personalization. By integrating data from various sources, CDM enables organizations to maintain accurate profiles, ensure compliance, and drive targeted marketing initiatives that align with customer needs and business objectives.</t>
  </si>
  <si>
    <t>Customer experience management</t>
  </si>
  <si>
    <t>By leveraging data insights across touchpoints, CEM aims to create personalized experiences, identify pain points, and drive customer-centric initiatives that align with business goals.</t>
  </si>
  <si>
    <t>Compliance and data privacy management</t>
  </si>
  <si>
    <t>Ensures customer data protection, adheres to regulations, and enhances user experience through strategic management and compliance frameworks.</t>
  </si>
  <si>
    <t>Customer communication management</t>
  </si>
  <si>
    <t>Tools for aligned communication for current customers</t>
  </si>
  <si>
    <t>Ensures adherence to regulations and protects customer data. By implementing robust policies and practices, organizations can mitigate risks, safeguard sensitive information, and foster trust while maintaining operational efficiency and aligning with legal requirements.</t>
  </si>
  <si>
    <t>Central to personalizing interactions and enhancing customer satisfaction, this capability enables targeted marketing and effective organization of customer insights through tools like CRM.</t>
  </si>
  <si>
    <t>Data and insights management</t>
  </si>
  <si>
    <t>Performance meassurement</t>
  </si>
  <si>
    <t>Analyzing marketing data to evaluate effectiveness, optimize strategies, and enhance decision-making for improved business outcomes.</t>
  </si>
  <si>
    <t>Marketing surveys</t>
  </si>
  <si>
    <t>Measuring satisfaction and brand perception</t>
  </si>
  <si>
    <t>Data meassurements and integration</t>
  </si>
  <si>
    <t>Establishment a unified measurement framework that integrates data from various sources, enabling comprehensive performance evaluation.' Central to optimizing marketing efforts, providing real-time insights and measuring the effectiveness of campaigns and customer engagement.</t>
  </si>
  <si>
    <t>Channel performance insights</t>
  </si>
  <si>
    <t>Important for decision-making and optimizing efforts. Evaluate the effectiveness of different marketing channels and activities (e.g., social media, email, SEO) and understanding their contribution to overall marketing objectives.</t>
  </si>
  <si>
    <t>Customer journey insight management</t>
  </si>
  <si>
    <t>Highlight the use of customer journey mapping to visualize and optimize customer interactions. Segmentation and predictive analytics to forecast customer behavior. In time be able to meassure the lifetime value of a customer.</t>
  </si>
  <si>
    <t>Drive data-driven marketing decisions, providing insights that shape strategies and optimize performance across all marketing efforts.</t>
  </si>
  <si>
    <t>Digital channel management</t>
  </si>
  <si>
    <t>User experience (UX) design and testing</t>
  </si>
  <si>
    <t>Ensure user friendley experiences to enhance satisfaction, increase efficiency, drive adoption, reduce costs (customer support) and gain competitive advantages</t>
  </si>
  <si>
    <t>Partner channel management</t>
  </si>
  <si>
    <t>Managing platforms for onboarding of new partners and providing them with training, tools, and support.</t>
  </si>
  <si>
    <t>Optimization management</t>
  </si>
  <si>
    <t>Test and perrofmance. Running experiments on different campaign elements (e.g., subject lines, images, CTAs) to determine the best-performing variations. Testing platforms like Optimizely, Google Optimize</t>
  </si>
  <si>
    <t>Social media management</t>
  </si>
  <si>
    <t>Core for engagement and interaction with customers on social platforms.</t>
  </si>
  <si>
    <t>Managing and developing website. Performance, content updates, and user experience.</t>
  </si>
  <si>
    <t>SEO managenent</t>
  </si>
  <si>
    <t>SEO for increase of website visibility, drives organic traffic, builds credibility, enhances user experience, and provides a sustainable competitive advantage.</t>
  </si>
  <si>
    <t>SEM management</t>
  </si>
  <si>
    <t>SEM offers a competitive edge by enabling companies to attract more leads, increase brand visibility, and optimize digital marketing campaigns. It directly affects customer acquisition and revenue growth, making it central to differentiating a brand's digital presence.</t>
  </si>
  <si>
    <t>Digital experience and brand management</t>
  </si>
  <si>
    <t>Focuses on optimizing online presence, enhancing user engagement, and ensuring brand consistency across digital platforms for effective marketing.</t>
  </si>
  <si>
    <t>Data privacy management and compliance</t>
  </si>
  <si>
    <t>Mitigate risk, build trust and ensure operational efficiency. Effective compliance frameworks streamline data handling processes, improving overall organizational efficiency.</t>
  </si>
  <si>
    <t>Hosting and infrastucture management</t>
  </si>
  <si>
    <t>Strategic oversight and administration of an organization's IT infrastructure, including servers, networks, and data centers. This capability ensures that digital services and applications are reliable, secure, and scalable.</t>
  </si>
  <si>
    <t>Marketing automation and workflow management</t>
  </si>
  <si>
    <t>Automation of workflows (emails, social posts, etc.) helps scale global efforts efficiently. Setting up automated workflows to trigger specific marketing actions (e.g., emails or ads) based on customer behavior or predefined criteria.</t>
  </si>
  <si>
    <t>Customer channel management</t>
  </si>
  <si>
    <t>Managing platforms for enaging, supporting and drive resale with customers providing them with training, tools, support and targeted offers.</t>
  </si>
  <si>
    <t>Optimizes digital marketing efforts by centralizing activities across platforms, ensuring a seamless customer experience while leveraging data and compliance to enhance engagement and conversion.</t>
  </si>
  <si>
    <t>Marketing demand management</t>
  </si>
  <si>
    <t>Revenue marketing is strategic campaigns, designed to increase leads, sales, and ultimately bottom-line growth for businesses. This also include multi-channel campaigns, measuring performance, and tracks ROI, allowing for flexibility and customization in response to customer / partner behavior and market changes.</t>
  </si>
  <si>
    <t>Audience and targeting</t>
  </si>
  <si>
    <t>Identifying and segmenting customer groups based on demographics, behavior, psychographics, or past engagement. Customer segmentation tools, data management platforms (DMP).</t>
  </si>
  <si>
    <t>Campaign strategy and planning</t>
  </si>
  <si>
    <t>Defining campaign goals, target audience, messaging, and key performance indicators (KPIs) and overall strategy.</t>
  </si>
  <si>
    <t>Campaign execution</t>
  </si>
  <si>
    <t>Launch campaigns either directly to or across various channels such as email, social media, digital ads, and offline channels (multichannel and omnichannel)</t>
  </si>
  <si>
    <t>Lead generation, management, and nurturing</t>
  </si>
  <si>
    <r>
      <t xml:space="preserve">Creating campaigns to generate leads and move them through the sales funnel using targeted messaging and </t>
    </r>
    <r>
      <rPr>
        <b/>
        <sz val="11"/>
        <rFont val="Calibri Light"/>
        <family val="2"/>
      </rPr>
      <t>personalized</t>
    </r>
    <r>
      <rPr>
        <sz val="11"/>
        <rFont val="Calibri Light"/>
        <family val="2"/>
      </rPr>
      <t xml:space="preserve"> communication. Vital for customer acquisition and relationship building, supporting core marketing processes. Systems designed to manage customer leads through the sales funnel, integrating lead scoring, CRM and marketing automation tools. Customization is key here as different companies nurture leads differently based on their unique sales strategies.</t>
    </r>
  </si>
  <si>
    <t>Marketing collaboration</t>
  </si>
  <si>
    <t>Project planning tools, campaign templates, Monday</t>
  </si>
  <si>
    <t>Involves the creation and management of creative campaign assets (graphics, copy, videos) and organizing, storing, and distributing assets for use in campaigns.</t>
  </si>
  <si>
    <t>Managing campaign budgets, monitoring spend, and allocating resources based on campaign objectives and performance.</t>
  </si>
  <si>
    <t>Campaign measurement and reporting</t>
  </si>
  <si>
    <t>Covers measuring campaign performance, tracking metrics, and generating reports for analytics.</t>
  </si>
  <si>
    <t>Media and ad spend optimization</t>
  </si>
  <si>
    <t>Optimize ROI</t>
  </si>
  <si>
    <t>Partner/Channel marketing management</t>
  </si>
  <si>
    <t>Managing the onboarding of new partners and providing them with training, tools, and support.</t>
  </si>
  <si>
    <t>Event marketing management</t>
  </si>
  <si>
    <t>Involves planning and executing campaigns related to events (virtual or in-person).</t>
  </si>
  <si>
    <t>Content strategy</t>
  </si>
  <si>
    <t>Strategically plan and manage content used for marketing and communication across channels.</t>
  </si>
  <si>
    <t>Email marketing management</t>
  </si>
  <si>
    <t>Email marketing for potential and current customers</t>
  </si>
  <si>
    <t>Data privacy, compliance, legal review, and risk management</t>
  </si>
  <si>
    <t>Ensuring that campaigns comply with legal and ethical standards, including data privacy, relevant laws and regulations such as GDPR, CCPA, and CAN-SPAM.</t>
  </si>
  <si>
    <t>Retargeting</t>
  </si>
  <si>
    <t>Use coockies for customer engagement and conversion rates by keeping the brand top-of-mind for users who have shown interest, ultimately driving higher ROI on marketing spend and reinforcing brand recall.</t>
  </si>
  <si>
    <t>Focuses on developing strategic marketing initiatives, enhancing brand visibility, and analyzing market trends to drive customer engagement and sales.</t>
  </si>
  <si>
    <t>Not mapped to capability</t>
  </si>
  <si>
    <t>OT Hosting</t>
  </si>
  <si>
    <t>Customer Experience &amp; Interface</t>
  </si>
  <si>
    <t>Customer Portal Management</t>
  </si>
  <si>
    <t>Manages customer portals.</t>
  </si>
  <si>
    <t>Platform Development &amp; Customization</t>
  </si>
  <si>
    <t>Customizes customer platforms.</t>
  </si>
  <si>
    <t>API Gateway &amp; Developer Experience</t>
  </si>
  <si>
    <t>Manages API gateways.</t>
  </si>
  <si>
    <t>Customer Communication &amp; Notification Services</t>
  </si>
  <si>
    <t>Runs customer communication tools.</t>
  </si>
  <si>
    <t>Licens, Usage &amp; Billing Management</t>
  </si>
  <si>
    <t>Handles usage and billing.</t>
  </si>
  <si>
    <t>Customer Feedback &amp; Satisfaction Tracking</t>
  </si>
  <si>
    <t>Tracks customer satisfaction.</t>
  </si>
  <si>
    <t>Knowledge &amp; Training Management</t>
  </si>
  <si>
    <t>Provides knowledge resources.</t>
  </si>
  <si>
    <t>OT Data &amp; Integration</t>
  </si>
  <si>
    <t>Data Acquisition &amp; Ingestion</t>
  </si>
  <si>
    <t>Ingests operational data.</t>
  </si>
  <si>
    <t>Data Transformation &amp; Validation</t>
  </si>
  <si>
    <t>Validates operational data.</t>
  </si>
  <si>
    <t>Data Storage &amp; Retention (Operational)</t>
  </si>
  <si>
    <t>Stores operational data.</t>
  </si>
  <si>
    <t>Data Privacy &amp; Access Control</t>
  </si>
  <si>
    <t>Secures operational data.</t>
  </si>
  <si>
    <t>Data Analytics &amp; Insight Services</t>
  </si>
  <si>
    <t>Provides insight services. Utilizes data collection and analysis techniques to optimize platform performance, enhance service delivery, and improve user experience.</t>
  </si>
  <si>
    <t>Data Lineage &amp; Traceability</t>
  </si>
  <si>
    <t>Tracks data lineage.</t>
  </si>
  <si>
    <t>OT Engineering &amp; Innovation</t>
  </si>
  <si>
    <t>OT Architecture Governance</t>
  </si>
  <si>
    <t>Governs OT architecture.</t>
  </si>
  <si>
    <t>Service Compliance</t>
  </si>
  <si>
    <t>Ensures service compliance.</t>
  </si>
  <si>
    <t>Edge Software Engineering</t>
  </si>
  <si>
    <t>Test &amp; Validation Automation (Operational)</t>
  </si>
  <si>
    <t>Automates tests.</t>
  </si>
  <si>
    <t>Continuous Improvement &amp; DevSecOps</t>
  </si>
  <si>
    <t>Improves pipelines.</t>
  </si>
  <si>
    <t>Prototype &amp; Pilot Management</t>
  </si>
  <si>
    <t>Manages pilots.</t>
  </si>
  <si>
    <t>OT Governance &amp; Risk Management</t>
  </si>
  <si>
    <t>Governance</t>
  </si>
  <si>
    <t>Defines governance framework.</t>
  </si>
  <si>
    <t>Risk Assessment &amp; Mitigation</t>
  </si>
  <si>
    <t>Assesses risks.</t>
  </si>
  <si>
    <t>Third-Party Risk Management</t>
  </si>
  <si>
    <t>Manages supplier risk.</t>
  </si>
  <si>
    <t>Operational Reporting &amp; Metrics</t>
  </si>
  <si>
    <t>Provides operational metrics.</t>
  </si>
  <si>
    <t>OT Operations &amp; Service</t>
  </si>
  <si>
    <t>Provides comprehensive support and management for infrastructure services, ensuring optimal performance, availability, and reliability of IT systems.</t>
  </si>
  <si>
    <t>Field Device Operations &amp; Support</t>
  </si>
  <si>
    <t>Customer Incident &amp; Problem Management</t>
  </si>
  <si>
    <t>Handles customer issues.</t>
  </si>
  <si>
    <t>Telemetry &amp; Event Processing</t>
  </si>
  <si>
    <t>Processes telemetry events. Utilizes data collection and analysis techniques to optimize platform performance, enhance service delivery, and improve user experience.</t>
  </si>
  <si>
    <t>SLA &amp; Contract Management</t>
  </si>
  <si>
    <t>Manages SLAs and contracts.</t>
  </si>
  <si>
    <t>Customer Change &amp; Release Management</t>
  </si>
  <si>
    <t>Handles customer release processes.</t>
  </si>
  <si>
    <t>Field Operations Scheduling</t>
  </si>
  <si>
    <t>Customer Training</t>
  </si>
  <si>
    <t>Provides customer training.</t>
  </si>
  <si>
    <t>Third-Party Software</t>
  </si>
  <si>
    <t>Enables integration and support for third-party software solutions within service infrastructure, ensuring compliance and operational efficiency.</t>
  </si>
  <si>
    <t>OT Platform &amp; Hosting</t>
  </si>
  <si>
    <t>Management and support of server environments, ensuring optimal performance, reliability, and availability of hosted applications and services.</t>
  </si>
  <si>
    <t>IoT Device Management</t>
  </si>
  <si>
    <t>Manages IoT devices and firmware.</t>
  </si>
  <si>
    <t>Edge Computing &amp; Gateway Management</t>
  </si>
  <si>
    <t>Manages gateways and edge compute.</t>
  </si>
  <si>
    <t>Remote Access &amp; Authentication Control</t>
  </si>
  <si>
    <t>Provides secure remote access.</t>
  </si>
  <si>
    <t>Cloud Integration &amp; Hosting</t>
  </si>
  <si>
    <t>Hosts OT workloads in cloud.</t>
  </si>
  <si>
    <t>API &amp; Integration Services</t>
  </si>
  <si>
    <t>Provides APIs and integrations.</t>
  </si>
  <si>
    <t>Service Availability &amp; Resilience</t>
  </si>
  <si>
    <t>Ensures platform uptime.</t>
  </si>
  <si>
    <t>Platform Lifecycle Management</t>
  </si>
  <si>
    <t>Manages platform lifecycle.</t>
  </si>
  <si>
    <t>OT Security &amp; Compliance</t>
  </si>
  <si>
    <t>OT Zero Trust Architecture</t>
  </si>
  <si>
    <t>Implements Zero Trust.</t>
  </si>
  <si>
    <t>Vulnerability &amp; Patch Management (OT)</t>
  </si>
  <si>
    <t>Handles OT patching.</t>
  </si>
  <si>
    <t>Security Monitoring &amp; Incident Response</t>
  </si>
  <si>
    <t>Monitors and responds to incidents.</t>
  </si>
  <si>
    <t>Compliance &amp; Certification Management</t>
  </si>
  <si>
    <t>Manages certifications.</t>
  </si>
  <si>
    <t>Forensic Log Archiving</t>
  </si>
  <si>
    <t>Archives forensic logs.</t>
  </si>
  <si>
    <t>OT Manufacturing</t>
  </si>
  <si>
    <t>OT Data Acquisition &amp; Telemetry</t>
  </si>
  <si>
    <t>Collects telemetry and sensor data.</t>
  </si>
  <si>
    <t>OT Data Transformation &amp; Validation</t>
  </si>
  <si>
    <t>Validates and transforms OT data.</t>
  </si>
  <si>
    <t>OT Data Storage &amp; Retention</t>
  </si>
  <si>
    <t>Stores OT data per retention rules.</t>
  </si>
  <si>
    <t>OT Integration Architecture</t>
  </si>
  <si>
    <t>Defines OT integration patterns.</t>
  </si>
  <si>
    <t>OT Analytics &amp; Reporting</t>
  </si>
  <si>
    <t>Provides analytics and reporting.</t>
  </si>
  <si>
    <t>OT Data Lineage &amp; Traceability</t>
  </si>
  <si>
    <t>Tracks data origins and usage.</t>
  </si>
  <si>
    <t>OT Automation Engineering</t>
  </si>
  <si>
    <t>Develops automation solutions.</t>
  </si>
  <si>
    <t>OT Control Software Development</t>
  </si>
  <si>
    <t>Develops software for OT control.</t>
  </si>
  <si>
    <t>OT Simulation &amp; Digital Twin</t>
  </si>
  <si>
    <t>Simulates systems with digital twins.</t>
  </si>
  <si>
    <t>OT Policy &amp; Procedure Management</t>
  </si>
  <si>
    <t>Defines governance policies for OT.</t>
  </si>
  <si>
    <t>OT Risk Assessment &amp; Mitigation</t>
  </si>
  <si>
    <t>Conducts OT-level risk assessments.</t>
  </si>
  <si>
    <t>OT Audit &amp; Compliance Review</t>
  </si>
  <si>
    <t>Ensures compliance of OT systems.</t>
  </si>
  <si>
    <t>OT Training &amp; Awareness</t>
  </si>
  <si>
    <t>Provides governance-related training.</t>
  </si>
  <si>
    <t>Controls OT production system changes.</t>
  </si>
  <si>
    <t>OT Monitoring &amp; Logging</t>
  </si>
  <si>
    <t>Monitors and logs OT system events.</t>
  </si>
  <si>
    <t>OT Infrastructure &amp; Hosting</t>
  </si>
  <si>
    <t>OT Network Segmentation &amp; Connectivity</t>
  </si>
  <si>
    <t>Secures and segments OT networks.</t>
  </si>
  <si>
    <t>OT Compute &amp; Hosting</t>
  </si>
  <si>
    <t>Provides compute and hosting for OT systems.</t>
  </si>
  <si>
    <t>OT Cloud Integration</t>
  </si>
  <si>
    <t>Connects OT environments with cloud services securely.</t>
  </si>
  <si>
    <t>OT Device Lifecycle Management</t>
  </si>
  <si>
    <t>Manages full lifecycle of OT devices.</t>
  </si>
  <si>
    <t>OT Software Deployment &amp; Tracking</t>
  </si>
  <si>
    <t>Deploys and monitors OT software updates.</t>
  </si>
  <si>
    <t>OT Backup &amp; Recovery</t>
  </si>
  <si>
    <t>Ensures backup and restoration of OT systems.</t>
  </si>
  <si>
    <t>OT Monitoring &amp; Event Management</t>
  </si>
  <si>
    <t>Monitors events and alerts in OT environments.</t>
  </si>
  <si>
    <t>OT Capacity &amp; Performance Management</t>
  </si>
  <si>
    <t>Manages capacity and performance of OT infrastructure.</t>
  </si>
  <si>
    <t>OT Operations &amp; Maintenance</t>
  </si>
  <si>
    <t>Ensures OT architecture standards.</t>
  </si>
  <si>
    <t>OT Service &amp; Maintenance</t>
  </si>
  <si>
    <t>Executes OT service and maintenance.</t>
  </si>
  <si>
    <t>Manages OT policies and procedures.</t>
  </si>
  <si>
    <t>Identifies and mitigates OT risks.</t>
  </si>
  <si>
    <t>Performs OT audits and compliance checks.</t>
  </si>
  <si>
    <t>Trains OT staff on processes and security.</t>
  </si>
  <si>
    <t>Production Logging</t>
  </si>
  <si>
    <t>Logs production activities.</t>
  </si>
  <si>
    <t>OT Access Control &amp; Identity Management</t>
  </si>
  <si>
    <t>Controls identities and access in OT.</t>
  </si>
  <si>
    <t>OT Patch &amp; Vulnerability Management</t>
  </si>
  <si>
    <t>Handles patching and vulnerability fixing.</t>
  </si>
  <si>
    <t>OT Network Security Monitoring (SOC/IDS)</t>
  </si>
  <si>
    <t>Monitors OT network security.</t>
  </si>
  <si>
    <t>OT Incident Response &amp; Forensics</t>
  </si>
  <si>
    <t>Handles incident response and forensics.</t>
  </si>
  <si>
    <t>OT Compliance Management (NIS2, ISO27001, MID)</t>
  </si>
  <si>
    <t>Ensures regulatory compliance.</t>
  </si>
  <si>
    <t>OT Physical Security &amp; Access</t>
  </si>
  <si>
    <t>Secures physical OT facilities.</t>
  </si>
  <si>
    <t>OT Systems &amp; Applications</t>
  </si>
  <si>
    <t>Manufacturing Execution Systems (MES)</t>
  </si>
  <si>
    <t>Controls and coordinates production processes.</t>
  </si>
  <si>
    <t>SCADA &amp; PLC Control systems</t>
  </si>
  <si>
    <t>Controls and supervises industrial equipment.</t>
  </si>
  <si>
    <t>Calibration &amp; Test Systems</t>
  </si>
  <si>
    <t>Supports test and calibration of devices.</t>
  </si>
  <si>
    <t>OT Integration with ERP &amp; PLM</t>
  </si>
  <si>
    <t>Integrates OT with ERP and PLM systems.</t>
  </si>
  <si>
    <t>OT Spare Parts &amp; Asset Management</t>
  </si>
  <si>
    <t>Manages OT spare parts and assets.</t>
  </si>
  <si>
    <t>OT Application Lifecycle Management</t>
  </si>
  <si>
    <t>Manages lifecycle of OT applications.</t>
  </si>
  <si>
    <t>OT Operations Scheduling</t>
  </si>
  <si>
    <t>Schedules production and OT operations.</t>
  </si>
  <si>
    <t>Procurement &amp; Logistics</t>
  </si>
  <si>
    <t>Logistics Management</t>
  </si>
  <si>
    <t>Oversees the efficient flow of goods, services, and information, ensuring timely delivery and optimal resource allocation.</t>
  </si>
  <si>
    <t>Make-to-Delivery (M2D)</t>
  </si>
  <si>
    <t>Manage Demand Forecast</t>
  </si>
  <si>
    <t>Efficiently analyze and predict future needs to optimize inventory levels and ensure timely availability of resources.</t>
  </si>
  <si>
    <t>Manage Logistic Order</t>
  </si>
  <si>
    <t>Oversee and coordinate the ordering, transportation, and delivery of goods to ensure efficient supply chain operations.</t>
  </si>
  <si>
    <t>Manage Returns</t>
  </si>
  <si>
    <t>Efficiently coordinate the return process of products, ensuring timely processing, tracking, and inventory adjustments to optimize resources.</t>
  </si>
  <si>
    <t>Manage Transportation</t>
  </si>
  <si>
    <t>Oversee the planning, execution, and optimization of transportation processes to ensure timely and efficient delivery of goods.</t>
  </si>
  <si>
    <t>Purchasing</t>
  </si>
  <si>
    <t>Involves acquiring goods and services efficiently, managing supplier relationships, and optimizing inventory levels for operational effectiveness.</t>
  </si>
  <si>
    <t>Approve &amp; Transmit Order</t>
  </si>
  <si>
    <t>Manage and finalize purchase orders efficiently, ensuring accuracy in approvals and timely transmission for smooth procurement processes.</t>
  </si>
  <si>
    <t>Decide On Sourcing</t>
  </si>
  <si>
    <t>Evaluate supplier options and negotiate terms to ensure efficient procurement of goods and services for organizational needs.</t>
  </si>
  <si>
    <t>Define Sourcing Requirements</t>
  </si>
  <si>
    <t>Identifies and specifies necessary goods and services to meet organizational needs effectively and efficiently.</t>
  </si>
  <si>
    <t>Define Sourcing Strategy</t>
  </si>
  <si>
    <t>Develop a comprehensive approach to identify suppliers, evaluate options, and optimize procurement for strategic business needs.</t>
  </si>
  <si>
    <t>Manage Category</t>
  </si>
  <si>
    <t>Oversee procurement processes, optimize supplier relationships, and manage inventory to enhance operational efficiency and cost-effectiveness.</t>
  </si>
  <si>
    <t>Manage Purchase Catalogue</t>
  </si>
  <si>
    <t>Facilitates organized procurement by maintaining an updated listing of available products and services for efficient purchasing decisions.</t>
  </si>
  <si>
    <t>Manage Purchase Order</t>
  </si>
  <si>
    <t>Efficiently oversee purchase order processes, ensuring timely procurement, accurate documentation, and alignment with budgetary constraints and operational needs.</t>
  </si>
  <si>
    <t>Manage Purchase Procedure</t>
  </si>
  <si>
    <t>Oversee and optimize the entire buying process, ensuring efficient procurement and timely delivery of goods and services.</t>
  </si>
  <si>
    <t>Manage Purchase Requirements</t>
  </si>
  <si>
    <t>Oversee and optimize procurement processes, ensuring efficient purchasing.</t>
  </si>
  <si>
    <t>Manage Purchase Requisition</t>
  </si>
  <si>
    <t>Oversee and control purchase requisitions, ensuring efficient processing, approval workflows, and compliance with budgetary constraints and organizational policies.</t>
  </si>
  <si>
    <t>Manage Sourcing Tender Process</t>
  </si>
  <si>
    <t>Oversee sourcing strategies, vendor selection, and tender evaluations to ensure efficient procurement and optimal resource allocation.</t>
  </si>
  <si>
    <t>Tendering</t>
  </si>
  <si>
    <t>Facilitates efficient sourcing and acquisition of goods and services through structured bidding processes and effective vendor management.</t>
  </si>
  <si>
    <t>This involves identifying suppliers, negotiating contracts, managing inventory, and ensuring the timely delivery of goods and services.</t>
  </si>
  <si>
    <t>Der må mangle nogle level 3</t>
  </si>
  <si>
    <t>Supplier Contact Management</t>
  </si>
  <si>
    <t>This capability involves managing supplier interactions, ensuring effective communication, and optimizing procurement processes for efficiency and collaboration.</t>
  </si>
  <si>
    <t>Enact Supplier Contract</t>
  </si>
  <si>
    <t>Facilitates the establishment and enforcement of agreements with suppliers, ensuring compliance and alignment with organizational requirements.</t>
  </si>
  <si>
    <t>Manage Supplier Contract</t>
  </si>
  <si>
    <t>Efficiently oversee and maintain supplier contracts, ensuring compliance, performance tracking, and streamlined communication for improved procurement processes.</t>
  </si>
  <si>
    <t>Manage Supplier Frame Contract</t>
  </si>
  <si>
    <t>Oversee and maintain supplier agreements, ensuring compliance, performance monitoring, and effective communication for optimal contract utilization.</t>
  </si>
  <si>
    <t>Negotiate Supplier Contract</t>
  </si>
  <si>
    <t>Manage vendor relationships effectively, ensuring favorable terms and conditions are secured for procurement contracts and logistics operations.</t>
  </si>
  <si>
    <t>Warehouse Management</t>
  </si>
  <si>
    <t>Efficiently manages inventory, storage, and distribution to optimize supply chain operations and ensure timely availability of goods.</t>
  </si>
  <si>
    <t>Commissioning</t>
  </si>
  <si>
    <t>Managing the acquisition, storage, and distribution of goods, ensuring efficient operations and timely availability for project implementation.</t>
  </si>
  <si>
    <t>Goods Receipt &amp; Service Entry</t>
  </si>
  <si>
    <t>Efficient process for recording incoming goods and services, ensuring accurate inventory management and streamlined operations within warehouses.</t>
  </si>
  <si>
    <t>Manage Claims</t>
  </si>
  <si>
    <t>Oversee and resolve discrepancies in inventory transactions, ensuring accurate documentation and timely processing of claims within warehouse operations.</t>
  </si>
  <si>
    <t>Manage Inventory</t>
  </si>
  <si>
    <t>Oversee inventory levels, optimize storage, and coordinate supply chain processes to ensure timely availability of products.</t>
  </si>
  <si>
    <t>Material Disposition</t>
  </si>
  <si>
    <t>Efficiently manages inventory, controls stock movement, and ensures optimal material utilization and disposition throughout the supply chain.</t>
  </si>
  <si>
    <t>Packaging</t>
  </si>
  <si>
    <t>Efficiently manages inventory, storage, and distribution processes to optimize logistics and ensure timely delivery of packaged goods.</t>
  </si>
  <si>
    <t>Restocking</t>
  </si>
  <si>
    <t>Efficiently managing inventory levels, ensuring timely restocking, and optimizing warehouse operations to enhance supply chain performance.</t>
  </si>
  <si>
    <t>Shipping</t>
  </si>
  <si>
    <t>Efficient management of inventory, order processing, and transportation to ensure timely delivery and cost-effective operations.</t>
  </si>
  <si>
    <t>Management of sourcing, purchasing, and distribution processes to ensure efficient supply chain operations and resource availability.</t>
  </si>
  <si>
    <t>Research &amp; Development</t>
  </si>
  <si>
    <t>Product &amp; Software Development</t>
  </si>
  <si>
    <t>Engineering</t>
  </si>
  <si>
    <t>Focuses on designing and enhancing innovative solutions, ensuring alignment with user needs and market trends for optimal performance.</t>
  </si>
  <si>
    <t>FRFS: Used for ARAS prosess mapping workshop</t>
  </si>
  <si>
    <t>Conceptualization</t>
  </si>
  <si>
    <t>Involves generating innovative ideas and designs to create new products or enhance existing Software or Services through engineering principles.</t>
  </si>
  <si>
    <t>AFR, HTA, MLNN, JESP, RKL, FHA, BRR, BOR, MHP, FHU, SSY</t>
  </si>
  <si>
    <t>Construction &amp; Development</t>
  </si>
  <si>
    <t>Engineering and construction involves designing, creating, and delivering innovative solutions for products and Software or Services across various industries.</t>
  </si>
  <si>
    <t>MLNN, JESP, RKL, FHA, BRR, BOR, MHP, FHU, SSY</t>
  </si>
  <si>
    <t>Design Products &amp; Software</t>
  </si>
  <si>
    <t>Creating innovative solutions through engineering principles, integrating functionality and user experience in product and Software or Service design.</t>
  </si>
  <si>
    <t>MLNN, JESP, RKL, BRR</t>
  </si>
  <si>
    <t>Manage Requirements</t>
  </si>
  <si>
    <t>Facilitates gathering, analyzing, and prioritizing requirements to ensure successful product and Software or Service engineering outcomes.</t>
  </si>
  <si>
    <t>Marketing Testing</t>
  </si>
  <si>
    <t>Evaluating market feasibility and user acceptance of new products through targeted testing and feedback collection strategies.</t>
  </si>
  <si>
    <t>Analyse Customer Intelligence</t>
  </si>
  <si>
    <t>Evaluate customer insights to refine products and marketing strategies, ensuring alignment with consumer needs and preferences.</t>
  </si>
  <si>
    <t>AFR, HTA</t>
  </si>
  <si>
    <t>Establish Measures</t>
  </si>
  <si>
    <t>Develop strategies to assess market viability and performance metrics for new products and Software or Services, ensuring alignment with customer needs.</t>
  </si>
  <si>
    <t>Evaluate Market Opportunities</t>
  </si>
  <si>
    <t>Assessing potential market demand through targeted testing to refine products and optimize Software or Services for specific consumer needs.</t>
  </si>
  <si>
    <t>Market Survey</t>
  </si>
  <si>
    <t>Evaluates consumer acceptance and potential success of products through structured feedback and analysis of market trends and preferences.</t>
  </si>
  <si>
    <t>Method Development</t>
  </si>
  <si>
    <t>Creating innovative methodologies to enhance product and Software or Service development processes, ensuring efficient delivery and meeting user needs effectively.</t>
  </si>
  <si>
    <t>Define Method</t>
  </si>
  <si>
    <t>Establishing systematic approaches to create and improve products and Software or Services, ensuring efficiency and alignment with strategic goals.</t>
  </si>
  <si>
    <t>AFR, HTA, MLNN, JESP, BRR</t>
  </si>
  <si>
    <t>Execute Method</t>
  </si>
  <si>
    <t>Systematically implement tailored methodologies to enhance product and Software or Service development, ensuring efficiency and alignment with organizational goals.</t>
  </si>
  <si>
    <t>AFR, HTA, MLNN, JESP</t>
  </si>
  <si>
    <t>Refine Method</t>
  </si>
  <si>
    <t>Enhancing existing methodologies to improve efficiency, quality, and adaptability in developing innovative products and Software or Services.</t>
  </si>
  <si>
    <t>Validate Method</t>
  </si>
  <si>
    <t>Evaluate and confirm the effectiveness and feasibility of new methods through testing and analysis to ensure quality outcomes.</t>
  </si>
  <si>
    <t>Product &amp; Software Delivery</t>
  </si>
  <si>
    <t>Focuses on creating, enhancing, and delivering innovative offerings to meet customer needs and drive business growth.</t>
  </si>
  <si>
    <t>Manage Product &amp; Software Traceability</t>
  </si>
  <si>
    <t>Ensure accurate tracking and documentation of products throughout the lifecycle for quality assurance and compliance.</t>
  </si>
  <si>
    <t>AFR, HTA, MLNN, JESP, RKL, FHA, BRR, BOR</t>
  </si>
  <si>
    <t>Manage Production &amp; Development</t>
  </si>
  <si>
    <t>Oversee and streamline the production processes to ensure efficient delivery of high-quality products and Software or Services.</t>
  </si>
  <si>
    <t>MLNN, JESP</t>
  </si>
  <si>
    <t>Schedule Production &amp; Development</t>
  </si>
  <si>
    <t>This capability focuses on efficiently planning and executing production timelines to meet Software or Service delivery and product launch goals.</t>
  </si>
  <si>
    <t>Test Quality Performance</t>
  </si>
  <si>
    <t>Ensures high-quality outcomes through rigorous testing, validating product functionality, performance, and user satisfaction before market release.</t>
  </si>
  <si>
    <t>AFR, HTA, MLNN, JESP, BOR</t>
  </si>
  <si>
    <t>Product Preparation</t>
  </si>
  <si>
    <t>Involves creating and refining offerings, ensuring they meet market needs and are ready for launch and delivery.</t>
  </si>
  <si>
    <t>Probally sourcing</t>
  </si>
  <si>
    <t>Align Resources</t>
  </si>
  <si>
    <t>Ensure optimal allocation of resources, including personnel and technology, to enhance product readiness and support effective Software or Service delivery.</t>
  </si>
  <si>
    <t>JESP, RKL, BRR, BOR</t>
  </si>
  <si>
    <t>Master Production Schedule</t>
  </si>
  <si>
    <t>Strategically plan and allocate resources to ensure timely production and delivery of products in alignment with market demand.</t>
  </si>
  <si>
    <t>Procure Materials &amp; Services</t>
  </si>
  <si>
    <t>Acquiring necessary resources and Software or Services to support the development and launch of new products and solutions effectively.</t>
  </si>
  <si>
    <t>Select Suppliers &amp; Developers</t>
  </si>
  <si>
    <t>Identify and evaluate potential suppliers and developers to ensure quality and alignment with project requirements and goals.</t>
  </si>
  <si>
    <t>JESP, BOR</t>
  </si>
  <si>
    <t>Quality Management</t>
  </si>
  <si>
    <t>Ensures high standards in product and Software or Service design through systematic processes, continuous improvement, and adherence to quality benchmarks.</t>
  </si>
  <si>
    <t>Manage Debugging</t>
  </si>
  <si>
    <t>Ensures systematic identification and resolution of product issues, enhancing quality through effective debugging and continuous improvement processes.</t>
  </si>
  <si>
    <t>AFR, HTA, JESP, RKL, FHA, BRR</t>
  </si>
  <si>
    <t>Manage Product Document</t>
  </si>
  <si>
    <t>Oversee and maintain documentation for products and Software or Services, ensuring accuracy, compliance, and accessibility throughout their lifecycle.</t>
  </si>
  <si>
    <t>AFR, HTA, MLNN, JESP, RKL, FHA, BRR, BOR, MHP, FHU</t>
  </si>
  <si>
    <t>Test Quality</t>
  </si>
  <si>
    <t>Focuses on assessing and ensuring product and Software or Service quality through rigorous initial testing and evaluation processes.</t>
  </si>
  <si>
    <t>AFR, HTA, MLNN, JESP, RKL, FHA, BRR, MHP, FHU</t>
  </si>
  <si>
    <t>Track Quality</t>
  </si>
  <si>
    <t>Ability to monitor, assess, and enhance product and Software or Service quality throughout their development lifecycle, ensuring compliance and improvement.</t>
  </si>
  <si>
    <t>R&amp;D</t>
  </si>
  <si>
    <t>Focuses on innovative solutions, enhancing product features, refining Software or Services, and addressing market needs through research and development initiatives.</t>
  </si>
  <si>
    <t>Manage Innovation</t>
  </si>
  <si>
    <t>Systems of Innovation</t>
  </si>
  <si>
    <t>Facilitates the creation and enhancement of products and Software or Services through structured research, innovative practices, and market alignment.</t>
  </si>
  <si>
    <t>Manage Patent</t>
  </si>
  <si>
    <t>Oversee innovation processes, ensuring protection of intellectual property through effective patent management and strategic research development initiatives.</t>
  </si>
  <si>
    <t>Manage Product Portfolio</t>
  </si>
  <si>
    <t>Oversee and optimize a range of products and Software or Services, ensuring alignment with market needs and organizational strategy.</t>
  </si>
  <si>
    <t>Manage R&amp;D Process</t>
  </si>
  <si>
    <t>Oversee and optimize research and development workflows to drive innovation, enhance product offerings, and meet market demands.</t>
  </si>
  <si>
    <t>Requirements Definition</t>
  </si>
  <si>
    <t>Defines user needs and specifications, ensuring solutions meet market demands and align with business objectives effectively.</t>
  </si>
  <si>
    <t>Evaluate Existing Products</t>
  </si>
  <si>
    <t>Assess current offerings to identify gaps and opportunities for enhancements or new features based on user needs.</t>
  </si>
  <si>
    <t>AFR, HTA, MLNN, JESP, MHP, FHU, SSY</t>
  </si>
  <si>
    <t>Manage Materials</t>
  </si>
  <si>
    <t>Overseeing material management processes to ensure alignment with product and Software or Service specifications and stakeholder needs.</t>
  </si>
  <si>
    <t>Require Distribution</t>
  </si>
  <si>
    <t>Establishes criteria for disseminating product specifications and Software or Service needs among stakeholders to ensure alignment and successful implementation.</t>
  </si>
  <si>
    <t>Review Demand</t>
  </si>
  <si>
    <t>Evaluate and analyze customer needs to create clear specifications for new offerings, ensuring alignment with business objectives and market trends.</t>
  </si>
  <si>
    <t>Creating innovative solutions and enhancing existing offerings to meet market demands and improve customer satisfaction.</t>
  </si>
  <si>
    <t>Quotation, Order, and Contract Management</t>
  </si>
  <si>
    <t>Bundling, configuration and subscription management</t>
  </si>
  <si>
    <t>Streamline sales processes by enabling efficient bundling, configuration, and subscription management of products and services for customers.</t>
  </si>
  <si>
    <t>PHHR, DAPA, KBO</t>
  </si>
  <si>
    <t>Configurable products analytics</t>
  </si>
  <si>
    <t>Analyzes sales data for configurable products, optimizing quotations, orders, and contracts to enhance decision-making and efficiency.</t>
  </si>
  <si>
    <t>DAPA, PHHR</t>
  </si>
  <si>
    <t>Contract and engagement setup</t>
  </si>
  <si>
    <t>Streamlines the creation and management of contracts and engagements, ensuring consistency and compliance throughout the sales process.</t>
  </si>
  <si>
    <t>Intelligent configuration for recycling materials</t>
  </si>
  <si>
    <t>Automates the configuration and management of sales quotations, orders, and contracts specific to recycling materials, enhancing operational efficiency.</t>
  </si>
  <si>
    <t>Mobile customer order capture</t>
  </si>
  <si>
    <t>Facilitates mobile capture of customer orders, quotations, and contracts, enhancing sales efficiency and streamlining transaction processes.</t>
  </si>
  <si>
    <t>Order orchestration and management</t>
  </si>
  <si>
    <t>Streamlines and automates the processes of creating, managing, and fulfilling sales requests and agreements efficiently.</t>
  </si>
  <si>
    <t>Product configuration</t>
  </si>
  <si>
    <t>Manage product options and specifications for quotes and orders, ensuring accurate pricing and customization for customer contracts.</t>
  </si>
  <si>
    <t>sales contract management</t>
  </si>
  <si>
    <t>Streamlines the creation, tracking, and management of sales contracts, enhancing visibility and compliance throughout the sales process.</t>
  </si>
  <si>
    <t>Sales order management and processing</t>
  </si>
  <si>
    <t>Streamlines the creation, tracking, and fulfillment of sales orders, enhancing efficiency and accuracy in order processing.</t>
  </si>
  <si>
    <t>Sales Rebate management</t>
  </si>
  <si>
    <t>Streamlines tracking, processing, and managing sales rebates to enhance profitability and customer satisfaction effectively.</t>
  </si>
  <si>
    <t>Subscription order management</t>
  </si>
  <si>
    <t>Manages subscription orders, including creation, tracking, invoicing, and renewal processes for streamlined sales and contract fulfillment.</t>
  </si>
  <si>
    <t>Variant configuration</t>
  </si>
  <si>
    <t>Manages complex product configurations, enabling tailored sales quotations, streamlined order processing, and contract management efficiently across multiple variants.</t>
  </si>
  <si>
    <t>Quote and order documents</t>
  </si>
  <si>
    <t>Facilitates efficient creation, tracking, and management of quotes and orders, enhancing sales workflow and customer engagement.</t>
  </si>
  <si>
    <t>Facilitates creation, tracking, and management of sales estimates, orders, and contractual agreements to streamline business transactions.</t>
  </si>
  <si>
    <t>Subscription termination</t>
  </si>
  <si>
    <t>Manages termination of subscription.</t>
  </si>
  <si>
    <t>Tender or Bid management</t>
  </si>
  <si>
    <t>Tender or Bid calculation</t>
  </si>
  <si>
    <t>Distributor contract management</t>
  </si>
  <si>
    <t>Manages distributor contracts, ensuring compliance and performance tracking for sales quotations and order processing efficiency.</t>
  </si>
  <si>
    <t>Sales Execution and Customer Engagement</t>
  </si>
  <si>
    <t>Account and contact management</t>
  </si>
  <si>
    <t>Manages customer relationships through effective tracking of accounts and contacts, enhancing sales execution and engagement strategies.</t>
  </si>
  <si>
    <t>PHHR, DAPA</t>
  </si>
  <si>
    <t>Account Insights</t>
  </si>
  <si>
    <t>Enhanced understanding of customer needs and preferences to drive targeted engagement and optimize sales strategies effectively.</t>
  </si>
  <si>
    <t>Activity management and groupware integration for sales</t>
  </si>
  <si>
    <t>Streamlines sales processes and enhances collaboration through effective activity management and seamless groupware integration for improved customer interactions.</t>
  </si>
  <si>
    <t>Channel sales</t>
  </si>
  <si>
    <t>Optimizes partner relationships to enhance customer interactions, drive revenue growth, and streamline sales processes through collaborative strategies.</t>
  </si>
  <si>
    <t>Commodity Sales</t>
  </si>
  <si>
    <t>Facilitates effective sales strategies, fostering customer relationships and increasing revenue through targeted engagement and efficient commodity transactions.</t>
  </si>
  <si>
    <t>Customer Insights</t>
  </si>
  <si>
    <t>This capability focuses on analyzing customer data to enhance engagement strategies and improve sales performance through informed decision-making.</t>
  </si>
  <si>
    <t>Digital documents</t>
  </si>
  <si>
    <t>Streamlines sales processes and enhances customer interaction through efficient management and distribution of digital documents.</t>
  </si>
  <si>
    <t>Equipment sales and order fullfilment</t>
  </si>
  <si>
    <t>Enables effective sales strategies, enhances customer interactions, and streamlines equipment ordering and fulfillment processes for optimal performance.</t>
  </si>
  <si>
    <t>Mobile sales</t>
  </si>
  <si>
    <t>Facilitates real-time customer interactions and streamlined sales processes through mobile applications, enhancing productivity and engagement on the go.</t>
  </si>
  <si>
    <t>Omnichannel touchpoints</t>
  </si>
  <si>
    <t>Integrates various communication channels to enhance customer interactions, improve sales processes, and deliver a seamless user experience.</t>
  </si>
  <si>
    <t>Partner Order management</t>
  </si>
  <si>
    <t>Streamlines partner orders, enhancing sales processes and customer interactions for improved efficiency and satisfaction.</t>
  </si>
  <si>
    <t>Price and margin management</t>
  </si>
  <si>
    <t>Optimizes pricing strategies to enhance profit margins while ensuring effective customer engagement and sales execution.</t>
  </si>
  <si>
    <t>Productivity and personalization</t>
  </si>
  <si>
    <t>Enhances sales effectiveness through personalized customer interactions and streamlined processes for increased productivity and engagement.</t>
  </si>
  <si>
    <t>Project selling</t>
  </si>
  <si>
    <t>A strategic approach to nurturing client relationships and driving sales through tailored solutions and effective communication.</t>
  </si>
  <si>
    <t>PHHR, DAPA, THB</t>
  </si>
  <si>
    <t>Sales collaboration</t>
  </si>
  <si>
    <t>Enhances teamwork and communication among sales teams to improve prospecting, deal closure, and overall customer interaction.</t>
  </si>
  <si>
    <t>Sales lead management</t>
  </si>
  <si>
    <t>Efficiently track and nurture leads, optimizing interactions and conversions through targeted strategies and performance analysis.</t>
  </si>
  <si>
    <t>Strategic account planning</t>
  </si>
  <si>
    <t>Strategic account planning focuses on tailored approaches to enhance customer engagement and drive sales effectiveness through aligned strategies.</t>
  </si>
  <si>
    <t>Focuses on optimizing sales processes and enhancing interactions to boost customer satisfaction and drive revenue growth.</t>
  </si>
  <si>
    <t>Sales Management</t>
  </si>
  <si>
    <t>Commerce communities</t>
  </si>
  <si>
    <t>Facilitates efficient oversight of sales teams, streamlines processes, enhances performance tracking, and nurtures customer engagement across platforms.</t>
  </si>
  <si>
    <t>Sales Analytics</t>
  </si>
  <si>
    <t>Analyzes sales data to identify trends, optimize strategies, and enhance decision-making for improved revenue performance.</t>
  </si>
  <si>
    <t>Sales forecasting</t>
  </si>
  <si>
    <t>Predicting future sales performance using historical data and market trends to inform strategic planning and decision-making.</t>
  </si>
  <si>
    <t>Sales monitoring and analytics</t>
  </si>
  <si>
    <t>Enables tracking sales performance through data analysis, enhancing decision-making and identifying trends for improved revenue generation strategies.</t>
  </si>
  <si>
    <t>Sales planning and monitoring</t>
  </si>
  <si>
    <t>Facilitates strategic forecasting, resource allocation, and performance tracking to enhance sales effectiveness and achieve targets.</t>
  </si>
  <si>
    <t>Sales Management of Indirect Sales</t>
  </si>
  <si>
    <t>Billback management</t>
  </si>
  <si>
    <t>Management of rebate claims and financial adjustments within indirect sales to optimize profitability and streamline accounting processes.</t>
  </si>
  <si>
    <t>Channel analytics</t>
  </si>
  <si>
    <t>Analyzes channel performance and effectiveness, optimizing indirect sales strategies through data-driven insights and actionable recommendations.</t>
  </si>
  <si>
    <t>Incentive and commision management</t>
  </si>
  <si>
    <t>Facilitates tracking, calculating, and distributing commissions to enhance sales performance and motivate indirect sales teams effectively.</t>
  </si>
  <si>
    <t>Facilitates effective collaboration and performance tracking for partners, enhancing sales strategies and optimizing channel partnerships for increased revenue.</t>
  </si>
  <si>
    <t>Partner management</t>
  </si>
  <si>
    <t>Facilitates efficient collaboration with partners, optimizing sales processes and enhancing channel performance for increased revenue growth.</t>
  </si>
  <si>
    <t>Enables effective oversight and coordination of indirect sales channels to optimize performance and drive revenue growth.</t>
  </si>
  <si>
    <t>Sales Operations</t>
  </si>
  <si>
    <t>Product content and catalog management</t>
  </si>
  <si>
    <t>Management of product information, ensuring accurate listings and updates across sales platforms for improved customer engagement and sales efficiency.</t>
  </si>
  <si>
    <t>Billing mediation</t>
  </si>
  <si>
    <t>Facilitates accurate invoicing and payment processes by integrating billing systems with sales operations and customer data management.</t>
  </si>
  <si>
    <t>Claims, returns and Refund management</t>
  </si>
  <si>
    <t>Streamlines processes for handling customer claims, returns, and refunds, ensuring efficiency and enhancing customer satisfaction.</t>
  </si>
  <si>
    <t>Convergent invoicing</t>
  </si>
  <si>
    <t>Convergent Invoicing is a process that allows service providers to:
Merge information from several billing streams.
Consolidate charges from one or more sources into a single invoice.
Include charges from third parties.
Provide a complete view of the customer's billing.</t>
  </si>
  <si>
    <t>Credit and collection management</t>
  </si>
  <si>
    <t>Oversee customer credit assessments, monitor collections processes, and ensure timely payments to optimize cash flow and reduce risk.</t>
  </si>
  <si>
    <t>Customer masterdata governance</t>
  </si>
  <si>
    <t>Ensures accurate management and maintenance of customer data to enhance operations and improve sales efficiency and decision-making.</t>
  </si>
  <si>
    <t>Data aggretion and validation</t>
  </si>
  <si>
    <t>Consolidates and verifies sales data to ensure accuracy and reliability for informed decision-making and reporting.</t>
  </si>
  <si>
    <t>Entitlement management</t>
  </si>
  <si>
    <t>Management of product entitlements to ensure accurate revenue recognition and compliance throughout the sales lifecycle.</t>
  </si>
  <si>
    <t>Financial customercare and dispute management</t>
  </si>
  <si>
    <t>Streamlines financial customer support and dispute resolution processes, enhancing customer satisfaction and operational efficiency in sales operations.</t>
  </si>
  <si>
    <t>Fixed price billing</t>
  </si>
  <si>
    <t>Management of fixed-price billing processes, ensuring timely invoicing, accurate record-keeping, and efficient financial tracking for sales operations.</t>
  </si>
  <si>
    <t>Intercompany Billing</t>
  </si>
  <si>
    <t>Streamlines financial transactions between subsidiaries, ensuring accurate invoicing, compliance, and efficient revenue allocation across business units.</t>
  </si>
  <si>
    <t>Localization and internationalization</t>
  </si>
  <si>
    <t>Enhances market reach by adapting products and services to meet local languages, cultures, and regulatory requirements.</t>
  </si>
  <si>
    <t>Media Conversion</t>
  </si>
  <si>
    <t>Facilitates efficient processing and transformation of media assets to enhance sales operations and improve overall productivity.</t>
  </si>
  <si>
    <t>On Account billing</t>
  </si>
  <si>
    <t>This capability streamlines billing processes for sales transactions, ensuring accurate invoicing and efficient revenue management.</t>
  </si>
  <si>
    <t>Price management</t>
  </si>
  <si>
    <t>This involves optimizing pricing strategies, analyzing market trends, and managing discounts to enhance revenue and improve profit margins.</t>
  </si>
  <si>
    <t>Pricing and charging</t>
  </si>
  <si>
    <t>Managing pricing strategies, discount structures, and billing processes to optimize revenue and enhance customer satisfaction.</t>
  </si>
  <si>
    <t>Pricing and promotions</t>
  </si>
  <si>
    <t>Management of pricing strategies and promotional activities to enhance revenue, optimize sales processes, and improve customer engagement.</t>
  </si>
  <si>
    <t>Project controlling and Accounting</t>
  </si>
  <si>
    <t>Management of financial aspects, project tracking, resource allocation, and reporting to ensure effective sales operations and profitability.</t>
  </si>
  <si>
    <t>Receivables management and payment handling</t>
  </si>
  <si>
    <t>Management of accounts receivable, ensuring timely payments, optimizing cash flow, and maintaining accurate financial records for transactions.</t>
  </si>
  <si>
    <t>Sales billing</t>
  </si>
  <si>
    <t>Manages the invoicing process, ensuring accurate billing, payment tracking, and reporting for improved financial operations and customer satisfaction.</t>
  </si>
  <si>
    <t>Sales masterdata management</t>
  </si>
  <si>
    <t>Managing and maintaining accurate sales data to enhance decision-making, optimize processes, and improve customer relationship management.</t>
  </si>
  <si>
    <t>Service control</t>
  </si>
  <si>
    <t>Enables streamlined management of sales processes, optimizing service delivery and enhancing customer satisfaction through data-driven decision-making.</t>
  </si>
  <si>
    <t>Solution billing</t>
  </si>
  <si>
    <t>Streamlines invoicing processes, enhances revenue tracking, and improves customer relationship management through efficient billing solutions.</t>
  </si>
  <si>
    <t>Subscription lifecycle management</t>
  </si>
  <si>
    <t>Manages the end-to-end process of subscription services, ensuring seamless onboarding, renewals, and customer support throughout the lifecycle.</t>
  </si>
  <si>
    <t>Territory management</t>
  </si>
  <si>
    <t>Manage sales territories efficiently, optimizing resources and assigning leads to enhance revenue and streamline performance across regions.</t>
  </si>
  <si>
    <t>Usage and subscription billing</t>
  </si>
  <si>
    <t>Manages customer subscriptions and usage data, automating billing processes for accurate invoicing and revenue recognition.</t>
  </si>
  <si>
    <t>Usage consumption capture</t>
  </si>
  <si>
    <t>Tracks and analyzes product usage data to optimize sales strategies and improve customer engagement and satisfaction.</t>
  </si>
  <si>
    <t>WIP Management and revenue recognition</t>
  </si>
  <si>
    <t>Manages work-in-progress effectively, ensuring accurate revenue recognition through streamlined sales operations and monitoring of sales activities.</t>
  </si>
  <si>
    <t>Supports strategic planning, process optimization, and performance analysis to enhance sales productivity and operational efficiency.</t>
  </si>
  <si>
    <t>Support sales</t>
  </si>
  <si>
    <t>Business Concept</t>
  </si>
  <si>
    <t>Developing and implementing long-term plans to align organizational resources with vision and market opportunities for competitive advantage.</t>
  </si>
  <si>
    <t>Concept Establishment</t>
  </si>
  <si>
    <t>Developing and implementing effective business strategies that align with organizational goals and drive sustainable growth.</t>
  </si>
  <si>
    <t>External Assessment</t>
  </si>
  <si>
    <t>Analyzes external factors impacting organizational strategy, enabling informed decision-making for competitive advantage and sustainable growth.</t>
  </si>
  <si>
    <t>Internal Analysis</t>
  </si>
  <si>
    <t>Evaluates organizational strengths and weaknesses to enhance decision-making and align resources with strategic goals. Facilitates operational efficiency and competitive advantage.</t>
  </si>
  <si>
    <t>Market Intelligence</t>
  </si>
  <si>
    <t>Conducting comprehensive market surveys to inform strategic decisions and evaluate business concepts for optimal market positioning.</t>
  </si>
  <si>
    <t>Restructure Organization</t>
  </si>
  <si>
    <t>Redesigning organizational structures to enhance efficiency, align resources, and improve strategic alignment with business objectives.</t>
  </si>
  <si>
    <t>Business Process Management</t>
  </si>
  <si>
    <t>Integrates strategic planning with operational processes to enhance efficiency, align objectives, and drive organizational performance.</t>
  </si>
  <si>
    <t>Business Process Automation</t>
  </si>
  <si>
    <t>Integrates technology and methodologies to streamline operations, enhance efficiency, and optimize workflow across organizational processes.</t>
  </si>
  <si>
    <t>Business Process Governance</t>
  </si>
  <si>
    <t>Ensures alignment of business processes with organizational strategy, optimizing performance, compliance, and effective decision-making across the enterprise.</t>
  </si>
  <si>
    <t>Business Process Modeling</t>
  </si>
  <si>
    <t>Framework for analyzing, designing, and optimizing organizational processes to enhance efficiency and achieve strategic objectives.</t>
  </si>
  <si>
    <t>Business Process Monitoring</t>
  </si>
  <si>
    <t>Involves tracking and analyzing business processes to enhance efficiency, effectiveness, and alignment with strategic goals.</t>
  </si>
  <si>
    <t>Business Process Optimization</t>
  </si>
  <si>
    <t>Enhances organizational efficiency by analyzing, redesigning, and optimizing processes, ensuring alignment with strategic goals and improved performance.</t>
  </si>
  <si>
    <t>Business Process Orchestration</t>
  </si>
  <si>
    <t>Integrates and aligns organizational processes through coordinated management, optimizing efficiency, agility, and responsiveness to strategic objectives.</t>
  </si>
  <si>
    <t>Business Process Analytics and Mining</t>
  </si>
  <si>
    <t>Analyzing and optimizing business processes using data-driven methodologies to enhance efficiency, effectiveness, and decision-making.</t>
  </si>
  <si>
    <t>Externals Management</t>
  </si>
  <si>
    <t>Focuses on understanding and responding to external factors influencing organizational strategy and performance, ensuring adaptive decision-making.</t>
  </si>
  <si>
    <t>Evaluate &amp; Select</t>
  </si>
  <si>
    <t>Assess external factors influencing organizational strategy and make informed decisions on opportunities and threats for effective management.</t>
  </si>
  <si>
    <t>Maintain Contracts</t>
  </si>
  <si>
    <t>Manage external agreements efficiently, ensuring compliance, performance monitoring, and alignment with organizational goals to maximize value.</t>
  </si>
  <si>
    <t>Manage Payments</t>
  </si>
  <si>
    <t>Oversee payment systems, ensuring efficient processing, compliance with regulations, and integration with financial strategies for optimal performance.</t>
  </si>
  <si>
    <t>Monitor Performance</t>
  </si>
  <si>
    <t>Assessing external factors influencing performance to enhance organizational strategies and ensure alignment with market dynamics and stakeholder expectations.</t>
  </si>
  <si>
    <t>Terminate Contracts</t>
  </si>
  <si>
    <t>Overseeing the end of contractual agreements, ensuring compliance, minimizing risks, and managing stakeholder communications effectively.</t>
  </si>
  <si>
    <t>Innovation &amp; Technology Management</t>
  </si>
  <si>
    <t>Focuses on leveraging innovative technologies to enhance strategic decision-making, drive business growth, and foster competitive advantage.</t>
  </si>
  <si>
    <t>Manage External Innovation</t>
  </si>
  <si>
    <t>Oversee and integrate external innovations to enhance organizational growth, competitive advantage, and technology adaptation strategies.</t>
  </si>
  <si>
    <t>Manage Innovation and solution development process</t>
  </si>
  <si>
    <t>Oversee and enhance innovation initiatives, ensuring alignment with organizational goals and effective resource allocation for sustainable growth.</t>
  </si>
  <si>
    <t>Manage Internal Innovation</t>
  </si>
  <si>
    <t>Drive innovation initiatives by fostering a creative culture, aligning technology with strategic goals, and optimizing internal processes.</t>
  </si>
  <si>
    <t>Track Innovation</t>
  </si>
  <si>
    <t>Ability to monitor and assess emerging technologies, ensuring alignment with organizational goals and fostering a culture of innovation.</t>
  </si>
  <si>
    <t>Scout Trends</t>
  </si>
  <si>
    <t>Monitor emerging technologies and industry trends to drive innovation, inform strategic decisions, and enhance competitive advantage.</t>
  </si>
  <si>
    <t>Manage Core Business</t>
  </si>
  <si>
    <t>Focused on aligning business objectives with operational strategies to enhance performance and drive sustainable growth.</t>
  </si>
  <si>
    <t>Coordinate Projects</t>
  </si>
  <si>
    <t>Oversee project alignment with organizational goals, ensuring resource optimization and stakeholder engagement for successful outcomes.</t>
  </si>
  <si>
    <t>Assess product performance and alignment with market demands to identify improvement opportunities and drive business growth.</t>
  </si>
  <si>
    <t>Manage Bus. Performance &amp; Ops</t>
  </si>
  <si>
    <t>Effectively oversee business performance and operations to ensure alignment with strategic goals and drive continuous improvement.</t>
  </si>
  <si>
    <t>MJTA, THVJ</t>
  </si>
  <si>
    <t>FRFS could in genneral be used for PowerBI</t>
  </si>
  <si>
    <t>Manage Projects</t>
  </si>
  <si>
    <t>Effectively oversee project execution to align with business goals, optimize resources, and drive organizational growth and success.</t>
  </si>
  <si>
    <t>SMS</t>
  </si>
  <si>
    <t>Kamstrup wins offers due to god project management and professional approach. Differentiation is on customer projects.</t>
  </si>
  <si>
    <t>Mergers &amp; Acquisitions</t>
  </si>
  <si>
    <t>Focus on integrating businesses effectively, assessing cultural fit, financial impact, and synergies to maximize value and minimize risks.</t>
  </si>
  <si>
    <t>Manage M&amp;A</t>
  </si>
  <si>
    <t>Oversee integration processes, evaluate synergies, assess risks, and ensure alignment with organizational goals during transactions.</t>
  </si>
  <si>
    <t>Manage M&amp;A Integration</t>
  </si>
  <si>
    <t>Facilitate smooth integration of organizations post-merger, aligning cultures, systems, and processes for optimal performance and synergy realization.</t>
  </si>
  <si>
    <t>Manage M&amp;A Strategy</t>
  </si>
  <si>
    <t>Oversee strategic planning and execution of mergers and acquisitions to enhance business growth and competitive positioning.</t>
  </si>
  <si>
    <t>Track Acquisitions</t>
  </si>
  <si>
    <t>Monitor and evaluate potential acquisitions to align with strategic goals and enhance organizational growth and competitiveness.</t>
  </si>
  <si>
    <t>Organization Development</t>
  </si>
  <si>
    <t>Focuses on aligning organizational structure and culture with strategic goals to enhance performance and drive sustainable growth.</t>
  </si>
  <si>
    <t>Coordinate Process Strategy</t>
  </si>
  <si>
    <t>Facilitates alignment of organizational processes with strategic goals, enhancing efficiency and adaptability through coordinated planning and execution.</t>
  </si>
  <si>
    <t>Develop Organization Goals</t>
  </si>
  <si>
    <t>Establishes clear objectives aligned with vision, fostering growth and adaptability in organizational structures and processes.</t>
  </si>
  <si>
    <t>Plan Long Term</t>
  </si>
  <si>
    <t>Focuses on aligning organizational goals with strategy, fostering growth, adaptability, and enhanced performance for sustainable success.</t>
  </si>
  <si>
    <t>Strategize Business Units</t>
  </si>
  <si>
    <t>Develop and implement strategies to optimize performance and align business units with organizational goals for sustained growth and competitiveness.</t>
  </si>
  <si>
    <t>Strategic Business Initiatives</t>
  </si>
  <si>
    <t>Focus on aligning organizational resources with long-term objectives to drive growth, innovation, and competitive advantage.</t>
  </si>
  <si>
    <t>Develop Strategic Initiatives</t>
  </si>
  <si>
    <t>Design and implement long-term plans aligning organizational objectives with market opportunities, enhancing competitive advantage and sustainability.</t>
  </si>
  <si>
    <t>Establish High-Level Measures</t>
  </si>
  <si>
    <t>Define and implement key performance indicators to assess the success of strategic business initiatives and drive informed decision-making.</t>
  </si>
  <si>
    <t>Evaluate Strategic Initiatives</t>
  </si>
  <si>
    <t>Assess and prioritize business initiatives to align with organizational goals, ensuring effective resource allocation and strategic alignment.</t>
  </si>
  <si>
    <t>Select Strategy</t>
  </si>
  <si>
    <t>Evaluate objectives and resources to choose effective approaches that align with organizational goals and market opportunities.</t>
  </si>
  <si>
    <t>Strategy Development</t>
  </si>
  <si>
    <t>Developing long-term objectives and formulating actionable plans to achieve organizational goals while aligning resources and priorities.</t>
  </si>
  <si>
    <t>Adapt Strategy</t>
  </si>
  <si>
    <t>Assess organizational needs and market changes to refine and adjust strategic initiatives for optimal performance and alignment.</t>
  </si>
  <si>
    <t>Define Strategy</t>
  </si>
  <si>
    <t>Formulate long-term plans that align organizational goals with market opportunities and internal capabilities for sustainable growth.</t>
  </si>
  <si>
    <t>Develop Vision/Mission</t>
  </si>
  <si>
    <t>Crafting a clear vision and mission aligns organizational goals, guiding strategic decision-making and fostering cohesive teamwork.</t>
  </si>
  <si>
    <t>Manage Strategy</t>
  </si>
  <si>
    <t>Facilitates long-term planning by aligning organizational goals with market insights and resources to drive sustainable growth.</t>
  </si>
  <si>
    <t>Track Strategy</t>
  </si>
  <si>
    <t>Ensure alignment of organizational goals with actionable plans, monitoring progress and adjusting strategies to meet objectives effectively.</t>
  </si>
  <si>
    <t>Developing long-term goals, assessing organizational strengths and weaknesses, and aligning resources to drive overall direction and success.</t>
  </si>
  <si>
    <t>Supply Chain Performance Monitoring</t>
  </si>
  <si>
    <t>Monitoring and analyzing supply chain metrics to optimize efficiency, reduce costs, and improve service levels across operations.</t>
  </si>
  <si>
    <t>keep</t>
  </si>
  <si>
    <t>Supply Chain Strategy &amp; Planning</t>
  </si>
  <si>
    <t>Developing and optimizing strategies to enhance supply chain efficiency, ensure resource availability, and meet customer demands effectively.</t>
  </si>
  <si>
    <t>Top level</t>
  </si>
  <si>
    <t>Sustainability Management</t>
  </si>
  <si>
    <t>Circular Economy</t>
  </si>
  <si>
    <t>Focuses on minimizing waste and maximizing resource efficiency through sustainable practices and closed-loop systems in business operations.</t>
  </si>
  <si>
    <t>Extended Producer Responsibility Management</t>
  </si>
  <si>
    <t>Management approach focusing on minimizing waste, promoting resource recovery, and ensuring producers take responsibility for product life cycles.</t>
  </si>
  <si>
    <t>Returnable Packaging and Empties Processing</t>
  </si>
  <si>
    <t>Focuses on optimizing packaging lifecycle through reclaiming, reusing, and recycling materials to minimize waste and environmental impact.</t>
  </si>
  <si>
    <t>Returnable Packaging and Empties Settlement</t>
  </si>
  <si>
    <t>Enhances resource efficiency by managing reusable packaging systems, optimizing logistics, and minimizing waste throughout the supply chain.</t>
  </si>
  <si>
    <t>Take back of hardware</t>
  </si>
  <si>
    <t>Facilitates responsible return and recycling of electronic devices, promoting resource recovery and minimizing environmental impact.</t>
  </si>
  <si>
    <t>Environmental Footprint Management</t>
  </si>
  <si>
    <t>Management of environmental impact through assessment, monitoring, and reduction strategies to promote ecological balance and resource efficiency.</t>
  </si>
  <si>
    <t>Carbon Footprint Calculation</t>
  </si>
  <si>
    <t>Quantifies greenhouse gas emissions to assess and mitigate environmental impact, supporting sustainability goals and regulatory compliance.</t>
  </si>
  <si>
    <t>Emission Data Collection</t>
  </si>
  <si>
    <t>Collect and analyze emission data to assess environmental impact and drive sustainability initiatives within organizations.</t>
  </si>
  <si>
    <t>GHG Emissions Calculation</t>
  </si>
  <si>
    <t>Calculating greenhouse gas emissions to assess and minimize environmental impact in sustainability initiatives and organizational practices.</t>
  </si>
  <si>
    <t>Sustainability Steering and Reporting</t>
  </si>
  <si>
    <t>This capability focuses on tracking, analyzing, and optimizing environmental impacts to drive sustainable practices and ensure compliance.</t>
  </si>
  <si>
    <t>Sustainability Collaboration</t>
  </si>
  <si>
    <t>Facilitating partnerships and collective efforts to drive environmental and social responsibility initiatives within organizations and communities.</t>
  </si>
  <si>
    <t>Sustainability Information Collaboration</t>
  </si>
  <si>
    <t>Facilitates sharing and integration of sustainability data and practices among stakeholders to enhance environmental responsibility and collaboration.</t>
  </si>
  <si>
    <t>Sustainability Network Operation</t>
  </si>
  <si>
    <t>Facilitates collaboration among stakeholders to optimize sustainability efforts and enhance network operations for environmental and social impact.</t>
  </si>
  <si>
    <t>Sustainability Performance Management</t>
  </si>
  <si>
    <t>A framework for monitoring, analyzing, and improving environmental, social, and economic impacts of organizational practices and initiatives.</t>
  </si>
  <si>
    <t>Emission Result Validation</t>
  </si>
  <si>
    <t>Evaluates and verifies greenhouse gas emissions data to ensure accurate reporting and compliance with sustainability goals and regulations.</t>
  </si>
  <si>
    <t>Emissions Factors Management</t>
  </si>
  <si>
    <t>Managing emissions factors involves tracking, analyzing, and optimizing greenhouse gas emissions to promote environmental sustainability and regulatory compliance.</t>
  </si>
  <si>
    <t>Formulas and Equations Management</t>
  </si>
  <si>
    <t>Systematic tracking and evaluation of sustainability metrics using formulas and equations to enhance performance and inform strategic decisions.</t>
  </si>
  <si>
    <t>Sustainability Audit Preparation</t>
  </si>
  <si>
    <t>Facilitates the assessment and enhancement of sustainability practices through structured audits and performance management strategies.</t>
  </si>
  <si>
    <t>Sustainability Disclosure Management</t>
  </si>
  <si>
    <t>Processes and tools for tracking, reporting, and improving sustainability metrics and disclosures to stakeholders and regulators.</t>
  </si>
  <si>
    <t>Sustainability Objective Management</t>
  </si>
  <si>
    <t>Facilitates the tracking and achievement of sustainability goals through performance metrics and objective alignment across organizations.</t>
  </si>
  <si>
    <t>Sustainability Strategy Definition</t>
  </si>
  <si>
    <t>Establishes frameworks and goals for sustainable practices, aligning organizational strategies with environmental, social, and economic performance metrics.</t>
  </si>
  <si>
    <t>Sustainable Operations</t>
  </si>
  <si>
    <t>Focuses on integrating eco-friendly practices, optimizing resource use, and minimizing waste to enhance long-term operational efficiency and environmental impact.</t>
  </si>
  <si>
    <t>EHS Incident Management</t>
  </si>
  <si>
    <t>Manages environmental, health, and safety incidents to ensure sustainable operations and compliance through systematic tracking and reporting.</t>
  </si>
  <si>
    <t>IBKN</t>
  </si>
  <si>
    <t>ESG Fact Transparency Mass Balancing</t>
  </si>
  <si>
    <t>Ensures transparent reporting of environmental, social, and governance metrics through comprehensive mass balancing for sustainable operational practices.</t>
  </si>
  <si>
    <t>Hazardous Substance Management</t>
  </si>
  <si>
    <t>Effectively oversees and minimizes hazardous substances to ensure environmental protection, regulatory compliance, and sustainable operational practices.</t>
  </si>
  <si>
    <t>Industrial Hygiene and Sampling</t>
  </si>
  <si>
    <t>Focuses on implementing practices to ensure safe work environments, monitoring exposure, and maintaining health standards in industrial settings.</t>
  </si>
  <si>
    <t>Management of Change</t>
  </si>
  <si>
    <t>Focus on implementing sustainable practices through effective change management, ensuring minimal environmental impact and promoting long-term ecological balance.</t>
  </si>
  <si>
    <t>Occupational Health Management</t>
  </si>
  <si>
    <t>Focuses on integrating health management practices into sustainability efforts, ensuring a safe and healthy workplace for all employees.</t>
  </si>
  <si>
    <t>Operational Risk Assessment</t>
  </si>
  <si>
    <t>Evaluates operational risks to enhance sustainability practices, ensuring compliance and resilience in business processes and environmental impact.</t>
  </si>
  <si>
    <t>Waste Characterization Management</t>
  </si>
  <si>
    <t>Identifying, analyzing, and minimizing waste through effective management strategies to enhance environmental sustainability and operational efficiency.</t>
  </si>
  <si>
    <t>Waste Container Management</t>
  </si>
  <si>
    <t>Effective oversight and optimization of waste container processes to minimize environmental impact and enhance operational sustainability.</t>
  </si>
  <si>
    <t>Waste Disposal Management</t>
  </si>
  <si>
    <t>Efficiently managing waste reduction, recycling, and disposal practices to minimize environmental impact and promote sustainability in operations.</t>
  </si>
  <si>
    <t>Waste Generation Monitoring</t>
  </si>
  <si>
    <t>Monitoring and analyzing waste generation to optimize processes, reduce environmental impact, and promote sustainable practices within operations.</t>
  </si>
  <si>
    <t>Waste Storage Management</t>
  </si>
  <si>
    <t>Strategically managing waste storage to minimize environmental impact and ensure compliance with sustainability standards and regulations.</t>
  </si>
  <si>
    <t>Waste Transportation Management</t>
  </si>
  <si>
    <t>Efficiently manages waste logistics, ensuring compliance with regulations while minimizing environmental impact and optimizing resource recovery processes.</t>
  </si>
  <si>
    <t>Work Permit and Isolations Management</t>
  </si>
  <si>
    <t>Managing work permits and isolations ensures safe, efficient operations while minimizing environmental impact and promoting sustainability initiatives.</t>
  </si>
  <si>
    <t>Integrates environmental considerations into business operations, promoting resource efficiency, reducing waste, and enhancing overall sustainability practices.</t>
  </si>
  <si>
    <t>Document no</t>
  </si>
  <si>
    <t>Proces group</t>
  </si>
  <si>
    <t>Process</t>
  </si>
  <si>
    <t>Document no SubProcess</t>
  </si>
  <si>
    <t>SubProcess</t>
  </si>
  <si>
    <t>Approver</t>
  </si>
  <si>
    <t>Business Unit</t>
  </si>
  <si>
    <t>Editing state</t>
  </si>
  <si>
    <t>Acquire-to-Retire (A2R)</t>
  </si>
  <si>
    <t>P16, SP16.3, SP16.4, SP16.8. Asset lifecycle from acquisition to disposal
Including
Maintenance and Support: Involves maintaining equipment and infrastructure in good working condition to prevent downtime and ensure a smooth production process.
FRFS: Look at the other assets type if it is another value stream.</t>
  </si>
  <si>
    <t>P</t>
  </si>
  <si>
    <t>Not mapped to process</t>
  </si>
  <si>
    <t>Customer Service and Support: This stream involves post-sales support, handling customer inquiries, managing warranties, and ensuring customer satisfaction.</t>
  </si>
  <si>
    <t>P00</t>
  </si>
  <si>
    <t>Concept-to-Customer (C2C)</t>
  </si>
  <si>
    <t>From product idea to customer delivery. Category: Product Development
Focus: Sales, offers, order, hardware, software, firmware
Typical owners: R&amp;D, Digitalization, EA, PM
Output: A happy customer who are using the product</t>
  </si>
  <si>
    <t>P01</t>
  </si>
  <si>
    <t>Management processes</t>
  </si>
  <si>
    <t>Strategy</t>
  </si>
  <si>
    <t>SP01.1</t>
  </si>
  <si>
    <t>Inspiration &amp; Marked Outlook</t>
  </si>
  <si>
    <t>Employee lifecycle from hiring to retirement</t>
  </si>
  <si>
    <t>SP01.11</t>
  </si>
  <si>
    <t>Water Strategy Development</t>
  </si>
  <si>
    <r>
      <t xml:space="preserve">Product development from idea to launch.
</t>
    </r>
    <r>
      <rPr>
        <b/>
        <sz val="11"/>
        <color theme="1"/>
        <rFont val="Calibri"/>
        <family val="2"/>
        <scheme val="minor"/>
      </rPr>
      <t>Focus:</t>
    </r>
    <r>
      <rPr>
        <sz val="11"/>
        <color theme="1"/>
        <rFont val="Calibri"/>
        <family val="2"/>
        <scheme val="minor"/>
      </rPr>
      <t xml:space="preserve"> Udvikling af produkt, hardware, software, firmware
</t>
    </r>
    <r>
      <rPr>
        <b/>
        <sz val="11"/>
        <color theme="1"/>
        <rFont val="Calibri"/>
        <family val="2"/>
        <scheme val="minor"/>
      </rPr>
      <t>Typical owners</t>
    </r>
    <r>
      <rPr>
        <sz val="11"/>
        <color theme="1"/>
        <rFont val="Calibri"/>
        <family val="2"/>
        <scheme val="minor"/>
      </rPr>
      <t xml:space="preserve">: R&amp;D, Digitalization, EA, Product Management
</t>
    </r>
    <r>
      <rPr>
        <b/>
        <sz val="11"/>
        <color theme="1"/>
        <rFont val="Calibri"/>
        <family val="2"/>
        <scheme val="minor"/>
      </rPr>
      <t>Output</t>
    </r>
    <r>
      <rPr>
        <sz val="11"/>
        <color theme="1"/>
        <rFont val="Calibri"/>
        <family val="2"/>
        <scheme val="minor"/>
      </rPr>
      <t>: Et færdigt produkt klar til markedet</t>
    </r>
  </si>
  <si>
    <t>SP01.2</t>
  </si>
  <si>
    <t>Business Area - strategy update</t>
  </si>
  <si>
    <t>Maintenance and Support: Involves maintaining equipment and infrastructure in good working condition to prevent downtime and ensure a smooth production process.</t>
  </si>
  <si>
    <t>SP01.3</t>
  </si>
  <si>
    <t>Functional Area &amp; Corporate Function - strategy update</t>
  </si>
  <si>
    <t>Distribution and Logistics: Involves the storage, handling, and transportation of finished products to different locations to meet customer demand efficiently.
Production to delivery process</t>
  </si>
  <si>
    <t>SP01.4</t>
  </si>
  <si>
    <t>Group - Strategy update</t>
  </si>
  <si>
    <t>Not in Value Stream</t>
  </si>
  <si>
    <t>SP01.5</t>
  </si>
  <si>
    <t>Strategy Finalization  &amp; Approval</t>
  </si>
  <si>
    <t>P11, + more, SP14.2 Order to Cash: This stream covers the entire process from receiving a customer order to delivering the finished product. It includes order processing, production scheduling, manufacturing, quality control, packaging, and shipping.
From customer order to receiving payment
Change to Opertunity to Cash or Lead</t>
  </si>
  <si>
    <t>SP01.6</t>
  </si>
  <si>
    <t>Strategic Projects evaluation &amp; scoping</t>
  </si>
  <si>
    <t>Production Process: Involves the actual manufacturing operations including assembly, fabrication, quality assurance, and inspections to transform raw materials into finished products. Sub part of O2C</t>
  </si>
  <si>
    <t>Aras, Supply Chain</t>
  </si>
  <si>
    <t>SP01.7</t>
  </si>
  <si>
    <t>Strategy Communication</t>
  </si>
  <si>
    <t>SP11.1, SP14.1 Procure to Pay: This involves the steps from procuring raw materials and components to paying suppliers. It includes supplier selection, purchase order creation, receiving goods, and processing invoices.
From identifying needs to paying suppliers.</t>
  </si>
  <si>
    <t>SP01.8</t>
  </si>
  <si>
    <t>Strategy Implementation &amp; Follow up</t>
  </si>
  <si>
    <t>Quality Assurance: Focuses on maintaining the desired level of quality in the product by implementing quality checks and managing quality control systems to ensure products meet specifications and standards.
Quotation to quality-assured delivery
Not the operational part, it is included in O2C and P2P</t>
  </si>
  <si>
    <t>SP01.9</t>
  </si>
  <si>
    <t>Strategy Process evaluation</t>
  </si>
  <si>
    <t>The Subscription-to-Pay (S2P) value stream encompasses the end-to-end lifecycle of managing supplier subscriptions and recurring services—from initial subscription setup to final payment</t>
  </si>
  <si>
    <t>P02</t>
  </si>
  <si>
    <t>Objectives, Targets and KPI's</t>
  </si>
  <si>
    <t>SP02.1</t>
  </si>
  <si>
    <t>Supply Chain Key Performance Indicators (KPI)</t>
  </si>
  <si>
    <t>SP02.2</t>
  </si>
  <si>
    <t>Quality Objectives for Kamstrup SAS - FR</t>
  </si>
  <si>
    <t>SP02.3</t>
  </si>
  <si>
    <t>Objectives Kamstrup Sp.z.o.o. - PL</t>
  </si>
  <si>
    <t>P03</t>
  </si>
  <si>
    <t>Organisation, Roles &amp; Responsibilities</t>
  </si>
  <si>
    <t>SP03.1</t>
  </si>
  <si>
    <t>Authorization matrix for contracts and payments</t>
  </si>
  <si>
    <t>SP03.10</t>
  </si>
  <si>
    <t>Authorization matrix - Employment contracts</t>
  </si>
  <si>
    <t>SP03.2</t>
  </si>
  <si>
    <t>Authorization matrix - Indirect Sourcing</t>
  </si>
  <si>
    <t>SP03.3</t>
  </si>
  <si>
    <t>Authorization matrix - Solution Sales</t>
  </si>
  <si>
    <t>SP03.4</t>
  </si>
  <si>
    <t>Authorization matrix - Service Sales</t>
  </si>
  <si>
    <t>SP03.5</t>
  </si>
  <si>
    <t>Authorization matrix - General Sales</t>
  </si>
  <si>
    <t>SP03.6</t>
  </si>
  <si>
    <t>Authorization matrix - Direct Sourcing</t>
  </si>
  <si>
    <t>SP03.7</t>
  </si>
  <si>
    <t>Authorization matrix - Data Processing Agreements (DPAs)</t>
  </si>
  <si>
    <t>SP03.8</t>
  </si>
  <si>
    <t>Authorization matrix - Distribution, teaming, and sales channel agreements</t>
  </si>
  <si>
    <t>SP03.9</t>
  </si>
  <si>
    <t>Authorization matrix - Non Disclosure Agreements (NDAs)</t>
  </si>
  <si>
    <t>P04</t>
  </si>
  <si>
    <t>Management Review</t>
  </si>
  <si>
    <t>SP04.1</t>
  </si>
  <si>
    <t>Management Review - Accreditation ISO 17025</t>
  </si>
  <si>
    <t>SP04.2</t>
  </si>
  <si>
    <t>Management Review – Authorization for Electrical and Plumbing Installations DK</t>
  </si>
  <si>
    <t>SP04.3</t>
  </si>
  <si>
    <t>Management Review – MID module D Authorization</t>
  </si>
  <si>
    <t>P05</t>
  </si>
  <si>
    <t>Expansions &amp; Acquisitions</t>
  </si>
  <si>
    <t>SP05.1</t>
  </si>
  <si>
    <t>Marked Intelligence - Ecosystem Surveillance</t>
  </si>
  <si>
    <t>P06</t>
  </si>
  <si>
    <t>Leadership &amp; Daily Management</t>
  </si>
  <si>
    <t>SP06.2</t>
  </si>
  <si>
    <t>Employee Engagement Survey</t>
  </si>
  <si>
    <t>P07</t>
  </si>
  <si>
    <t>Core processes</t>
  </si>
  <si>
    <t>Innovation &amp; Solution Development</t>
  </si>
  <si>
    <t>SP07.1</t>
  </si>
  <si>
    <t>Innovation Pipeline</t>
  </si>
  <si>
    <t>SP07.10</t>
  </si>
  <si>
    <t>New Software &amp; Service offerings workflow</t>
  </si>
  <si>
    <t>SP07.11</t>
  </si>
  <si>
    <t>New Product Introduction Project Model</t>
  </si>
  <si>
    <t>SP07.12</t>
  </si>
  <si>
    <t>Prototyping</t>
  </si>
  <si>
    <t>SP07.13</t>
  </si>
  <si>
    <t>Product and Solution Phase-out</t>
  </si>
  <si>
    <t>SP07.14</t>
  </si>
  <si>
    <t>Software Maintenance</t>
  </si>
  <si>
    <t>SP07.15</t>
  </si>
  <si>
    <t>Packaging Design Development - Supply Chain</t>
  </si>
  <si>
    <t>SP07.16</t>
  </si>
  <si>
    <t>Firmware Development</t>
  </si>
  <si>
    <t>SP07.17</t>
  </si>
  <si>
    <t>Partner Solution Method</t>
  </si>
  <si>
    <t>SP07.18</t>
  </si>
  <si>
    <t>Co-creation Projects</t>
  </si>
  <si>
    <t>SP07.2</t>
  </si>
  <si>
    <t>Solution Development Model</t>
  </si>
  <si>
    <t>SP07.22</t>
  </si>
  <si>
    <t>Security Requirements in development</t>
  </si>
  <si>
    <t>SP07.23</t>
  </si>
  <si>
    <t>Kamstrup Packaging Standard</t>
  </si>
  <si>
    <t>SP07.25</t>
  </si>
  <si>
    <t>Secure Coding Requirements</t>
  </si>
  <si>
    <t>SP07.26</t>
  </si>
  <si>
    <t>Access Control and User Management for Source Code Repositories</t>
  </si>
  <si>
    <t>SP07.27</t>
  </si>
  <si>
    <t>Security Testing in Development and Acceptance</t>
  </si>
  <si>
    <t>SP07.28</t>
  </si>
  <si>
    <t>Product alterations - Water</t>
  </si>
  <si>
    <t>SP07.29</t>
  </si>
  <si>
    <t>Product vulnerability incident handling</t>
  </si>
  <si>
    <t>SP07.3</t>
  </si>
  <si>
    <t>Solution Maintenance</t>
  </si>
  <si>
    <t>SP07.30</t>
  </si>
  <si>
    <t>New documents - Water Products</t>
  </si>
  <si>
    <t>SP07.31</t>
  </si>
  <si>
    <t>New spare part/accessories</t>
  </si>
  <si>
    <t>SP07.33</t>
  </si>
  <si>
    <t>Secure Development Life Cycle</t>
  </si>
  <si>
    <t>SP07.34</t>
  </si>
  <si>
    <t>Management of Outsourced Development Activities</t>
  </si>
  <si>
    <t>SP07.35</t>
  </si>
  <si>
    <t>Secure system architecture and engineering principles</t>
  </si>
  <si>
    <t>SP07.36</t>
  </si>
  <si>
    <t>Managing user access and GitLab access groups</t>
  </si>
  <si>
    <t>x</t>
  </si>
  <si>
    <t>SP07.37</t>
  </si>
  <si>
    <t>Using Privileged access Groups in GitLab</t>
  </si>
  <si>
    <t>SP07.38</t>
  </si>
  <si>
    <t>Product Phase-out Execution</t>
  </si>
  <si>
    <t>SP07.39</t>
  </si>
  <si>
    <t>Creating new user in GitLab</t>
  </si>
  <si>
    <t>SP07.4</t>
  </si>
  <si>
    <t>Solution Development Model - Governance</t>
  </si>
  <si>
    <t>SP07.40</t>
  </si>
  <si>
    <t>Naming convention for source code</t>
  </si>
  <si>
    <t>SP07.41</t>
  </si>
  <si>
    <t>Development tasks in tenders</t>
  </si>
  <si>
    <t>SP07.42</t>
  </si>
  <si>
    <t>System Requirements Establishment</t>
  </si>
  <si>
    <t>SP07.43</t>
  </si>
  <si>
    <t>Code Review for High Level Software Development</t>
  </si>
  <si>
    <t>SP07.44</t>
  </si>
  <si>
    <t>Implementing a New Customer Label</t>
  </si>
  <si>
    <t>SP07.45</t>
  </si>
  <si>
    <t>Implementing a New Flow Part</t>
  </si>
  <si>
    <t>SP07.46</t>
  </si>
  <si>
    <t>Implementing a New Communication Module</t>
  </si>
  <si>
    <t>SP07.47</t>
  </si>
  <si>
    <t>Implementing a New Radio Package</t>
  </si>
  <si>
    <t>SP07.48</t>
  </si>
  <si>
    <t>Implementing a New Top Label</t>
  </si>
  <si>
    <t>SP07.49</t>
  </si>
  <si>
    <t>Implementing a New Tray Label</t>
  </si>
  <si>
    <t>SP07.5</t>
  </si>
  <si>
    <t>Solution Development Model Document Handling</t>
  </si>
  <si>
    <t>SP07.50</t>
  </si>
  <si>
    <t>Implementing a New Country Code</t>
  </si>
  <si>
    <t>SP07.51</t>
  </si>
  <si>
    <t>New Meter Legislative Specifications</t>
  </si>
  <si>
    <t>SP07.52</t>
  </si>
  <si>
    <t>Termination of Parts and Products</t>
  </si>
  <si>
    <t>SP07.53</t>
  </si>
  <si>
    <t>Solution Termination</t>
  </si>
  <si>
    <t>SP07.54</t>
  </si>
  <si>
    <t>SP07.55</t>
  </si>
  <si>
    <t>Creating and maintaining parts</t>
  </si>
  <si>
    <t>SP07.56</t>
  </si>
  <si>
    <t>Part Verification Process (PVP)</t>
  </si>
  <si>
    <t>SP07.57</t>
  </si>
  <si>
    <t>Kamstrup Packaging Strategy</t>
  </si>
  <si>
    <t>SP07.6</t>
  </si>
  <si>
    <t>Development Documentation Management</t>
  </si>
  <si>
    <t>SP07.7</t>
  </si>
  <si>
    <t>Agile Software Development</t>
  </si>
  <si>
    <t>SP07.8</t>
  </si>
  <si>
    <t>Big Room Planning</t>
  </si>
  <si>
    <t>SP07.9</t>
  </si>
  <si>
    <t>Create new data declaration (workflow)</t>
  </si>
  <si>
    <t>P08</t>
  </si>
  <si>
    <t>SP08.1</t>
  </si>
  <si>
    <t>Brand Management</t>
  </si>
  <si>
    <t>SP08.10</t>
  </si>
  <si>
    <t>Kamstrup Brand positioning</t>
  </si>
  <si>
    <t>SP08.11</t>
  </si>
  <si>
    <t>Factbook Electricity</t>
  </si>
  <si>
    <t>SP08.12</t>
  </si>
  <si>
    <t>Factbook Heat</t>
  </si>
  <si>
    <t>SP08.13</t>
  </si>
  <si>
    <t>Factbook Submetering</t>
  </si>
  <si>
    <t>SP08.14</t>
  </si>
  <si>
    <t>Factbook Water EU</t>
  </si>
  <si>
    <t>SP08.15</t>
  </si>
  <si>
    <t>Factbook Water US</t>
  </si>
  <si>
    <t>SP08.16</t>
  </si>
  <si>
    <t>Messaging framework - Electricity</t>
  </si>
  <si>
    <t>SP08.17</t>
  </si>
  <si>
    <t>Messaging framework - Heat</t>
  </si>
  <si>
    <t>SP08.18</t>
  </si>
  <si>
    <t>Messaging framework - Water EU</t>
  </si>
  <si>
    <t>SP08.19</t>
  </si>
  <si>
    <t>Messaging framework - Water US</t>
  </si>
  <si>
    <t>SP08.2</t>
  </si>
  <si>
    <t>Offer Launch Marketing &amp; Commercialization</t>
  </si>
  <si>
    <t>SP08.20</t>
  </si>
  <si>
    <t>Messaging framework - Submetering</t>
  </si>
  <si>
    <t>SP08.21</t>
  </si>
  <si>
    <t>Interior Design Framework</t>
  </si>
  <si>
    <t>SP08.22</t>
  </si>
  <si>
    <t>Use and Approval of External Resources for Marketing Activities</t>
  </si>
  <si>
    <t>SP08.23</t>
  </si>
  <si>
    <t>Customer Experience Center</t>
  </si>
  <si>
    <t>SP08.3</t>
  </si>
  <si>
    <t>Marketing Programs</t>
  </si>
  <si>
    <t>SP08.4</t>
  </si>
  <si>
    <t>Digital Enablement and Channel Management</t>
  </si>
  <si>
    <t>SP08.5</t>
  </si>
  <si>
    <t>Customer Case Story</t>
  </si>
  <si>
    <t>SP08.6</t>
  </si>
  <si>
    <t>Marketing Campaign</t>
  </si>
  <si>
    <t>SP08.7</t>
  </si>
  <si>
    <t>It's Time To Know (ITTK) Playbook</t>
  </si>
  <si>
    <t>SP08.8</t>
  </si>
  <si>
    <t>Web shop - Ordering Merchandise and Company Clothing</t>
  </si>
  <si>
    <t>SP08.9</t>
  </si>
  <si>
    <t>Creative Hub Briefing</t>
  </si>
  <si>
    <t>P09</t>
  </si>
  <si>
    <t>Sales &amp; Business Development</t>
  </si>
  <si>
    <t>SP09.1</t>
  </si>
  <si>
    <t>General Sales</t>
  </si>
  <si>
    <t>SP09.10</t>
  </si>
  <si>
    <t>Customer Classification</t>
  </si>
  <si>
    <t>SP09.11</t>
  </si>
  <si>
    <t>Business Development</t>
  </si>
  <si>
    <t>SP09.12</t>
  </si>
  <si>
    <t>Distributor Management - US</t>
  </si>
  <si>
    <t>SP09.15</t>
  </si>
  <si>
    <t>SP09.16</t>
  </si>
  <si>
    <t>Operational Sales Management</t>
  </si>
  <si>
    <t>SP09.17</t>
  </si>
  <si>
    <t>Customer Account Management</t>
  </si>
  <si>
    <t>SP09.18</t>
  </si>
  <si>
    <t>Facilitate product training</t>
  </si>
  <si>
    <t>SP09.19</t>
  </si>
  <si>
    <t>Power Intelligence onboarding – handover from Sales to Solution &amp; Service Delivery (SSD)</t>
  </si>
  <si>
    <t>SP09.2</t>
  </si>
  <si>
    <t>Solution Sales Non-Standard</t>
  </si>
  <si>
    <t>SP09.20</t>
  </si>
  <si>
    <t>Channel Partner Program</t>
  </si>
  <si>
    <t>SP09.21</t>
  </si>
  <si>
    <t>Solution Sales Distributors - North America</t>
  </si>
  <si>
    <t>SP09.22</t>
  </si>
  <si>
    <t>Internal Sales</t>
  </si>
  <si>
    <t>SP09.23</t>
  </si>
  <si>
    <t>General Sales Process - US</t>
  </si>
  <si>
    <t>SP09.24</t>
  </si>
  <si>
    <t>How to handle Water Meter Samples and Pilots</t>
  </si>
  <si>
    <t>SP09.25</t>
  </si>
  <si>
    <t>How to Order Elvaco LoRaWAN Module - Heat &amp; Cooling</t>
  </si>
  <si>
    <t>SP09.26</t>
  </si>
  <si>
    <t>Market-Driven Product and Service Requests</t>
  </si>
  <si>
    <t>SP09.3</t>
  </si>
  <si>
    <t>Lead Management</t>
  </si>
  <si>
    <t>SP09.4</t>
  </si>
  <si>
    <t>Value Pricing</t>
  </si>
  <si>
    <t>SP09.5</t>
  </si>
  <si>
    <t>Channel Partner Sales</t>
  </si>
  <si>
    <t>SP09.6</t>
  </si>
  <si>
    <t>Customized customer label for Water meters</t>
  </si>
  <si>
    <t>SP09.7</t>
  </si>
  <si>
    <t>Priority of ServiceNow requests in Configuration Management</t>
  </si>
  <si>
    <t>SP09.8</t>
  </si>
  <si>
    <t>Solution Sales Standard</t>
  </si>
  <si>
    <t>SP09.9</t>
  </si>
  <si>
    <t>Market Segmentation</t>
  </si>
  <si>
    <t>P10</t>
  </si>
  <si>
    <t>SP10.1</t>
  </si>
  <si>
    <t>Supplier Introduction</t>
  </si>
  <si>
    <t>SP10.10</t>
  </si>
  <si>
    <t>Sourced Part Phase-Out</t>
  </si>
  <si>
    <t>SP10.12</t>
  </si>
  <si>
    <t>Requirements for Purchasing of Externally Provided Calibration - and Testing Services</t>
  </si>
  <si>
    <t>SP10.2</t>
  </si>
  <si>
    <t>Supplier Tendering</t>
  </si>
  <si>
    <t>SP10.3</t>
  </si>
  <si>
    <t>Sourced Part Introduction</t>
  </si>
  <si>
    <t>SP10.4</t>
  </si>
  <si>
    <t>Sourced Part Management</t>
  </si>
  <si>
    <t>SP10.5</t>
  </si>
  <si>
    <t>Category Management</t>
  </si>
  <si>
    <t>SP10.6</t>
  </si>
  <si>
    <t>Sourcing Cost Management</t>
  </si>
  <si>
    <t>SP10.7</t>
  </si>
  <si>
    <t>Supplier Management</t>
  </si>
  <si>
    <t>SP10.9</t>
  </si>
  <si>
    <t>Supplier Phase-Out</t>
  </si>
  <si>
    <t>P11</t>
  </si>
  <si>
    <t>SP11.1</t>
  </si>
  <si>
    <t>SP11.15</t>
  </si>
  <si>
    <t>Final Inspection</t>
  </si>
  <si>
    <t>SP11.16</t>
  </si>
  <si>
    <t>Inter company Order</t>
  </si>
  <si>
    <t>SP11.17</t>
  </si>
  <si>
    <t>Lean Tool - Factory flow</t>
  </si>
  <si>
    <t>SP11.18</t>
  </si>
  <si>
    <t>Lean Tool - Kaizen</t>
  </si>
  <si>
    <t>SP11.19</t>
  </si>
  <si>
    <t>Lean tool - Practical Problem Solving (PPS)</t>
  </si>
  <si>
    <t>SP11.2</t>
  </si>
  <si>
    <t>Incoming Inspection</t>
  </si>
  <si>
    <t>SP11.20</t>
  </si>
  <si>
    <t>Lean Tool - Single-Minute Exchange of Die (SMED)</t>
  </si>
  <si>
    <t>SP11.21</t>
  </si>
  <si>
    <t>Lean Tool - Value Stream Mapping (VSM)</t>
  </si>
  <si>
    <t>SP11.22</t>
  </si>
  <si>
    <t>Process Confirmation</t>
  </si>
  <si>
    <t>SP11.23</t>
  </si>
  <si>
    <t>Product Traceability</t>
  </si>
  <si>
    <t>SP11.24</t>
  </si>
  <si>
    <t>Electro Static discharge (ESD)</t>
  </si>
  <si>
    <t>SP11.25</t>
  </si>
  <si>
    <t>Printed Circuit Board Assembly (PCBA) - IPC Standard Compliance</t>
  </si>
  <si>
    <t>SP11.26</t>
  </si>
  <si>
    <t>Process Verification</t>
  </si>
  <si>
    <t>SP11.27</t>
  </si>
  <si>
    <t>Disinfection &amp; Bacterial Testing</t>
  </si>
  <si>
    <t>SP11.28</t>
  </si>
  <si>
    <t>Operational Monitoring</t>
  </si>
  <si>
    <t>SP11.3</t>
  </si>
  <si>
    <t>Manufacturing Planning</t>
  </si>
  <si>
    <t>SP11.30</t>
  </si>
  <si>
    <t>SP11.31</t>
  </si>
  <si>
    <t>Sales and Operations Planning</t>
  </si>
  <si>
    <t>SP11.32</t>
  </si>
  <si>
    <t>Strategic Demand and Capacity Planning</t>
  </si>
  <si>
    <t>SP11.33</t>
  </si>
  <si>
    <t>Goods receive</t>
  </si>
  <si>
    <t>SP11.34</t>
  </si>
  <si>
    <t>Pick for production</t>
  </si>
  <si>
    <t>SP11.35</t>
  </si>
  <si>
    <t>SP11.36</t>
  </si>
  <si>
    <t>Manufacturing Execution Printed Circuit Board Assembly (PCBA) DK</t>
  </si>
  <si>
    <t>SP11.37</t>
  </si>
  <si>
    <t>Pick and Packing</t>
  </si>
  <si>
    <t>SP11.38</t>
  </si>
  <si>
    <t>SP11.39</t>
  </si>
  <si>
    <t>Manufacturing Environment</t>
  </si>
  <si>
    <t>SP11.4</t>
  </si>
  <si>
    <t>Manufacturing execution Heat &amp; Cooling Temperature Sensors DK</t>
  </si>
  <si>
    <t>SP11.40</t>
  </si>
  <si>
    <t>Product Reliability Test</t>
  </si>
  <si>
    <t>SP11.41</t>
  </si>
  <si>
    <t>Dangerous Goods</t>
  </si>
  <si>
    <t>SP11.5</t>
  </si>
  <si>
    <t>Manufacturing execution Heat &amp; Cooling DK</t>
  </si>
  <si>
    <t>SP11.55</t>
  </si>
  <si>
    <t>Inspection plan for incoming inspection</t>
  </si>
  <si>
    <t>SP11.56</t>
  </si>
  <si>
    <t>Manual Pick for Production</t>
  </si>
  <si>
    <t>SP11.57</t>
  </si>
  <si>
    <t>Storage Time Requirements for Products and Materials</t>
  </si>
  <si>
    <t>SP11.58</t>
  </si>
  <si>
    <t>Live Performance in Production</t>
  </si>
  <si>
    <t>SP11.6</t>
  </si>
  <si>
    <t>Manufacturing execution Electricity DK</t>
  </si>
  <si>
    <t>SP11.60</t>
  </si>
  <si>
    <t>Lean Tool - 5S</t>
  </si>
  <si>
    <t>SP11.66</t>
  </si>
  <si>
    <t>Escalation process regarding delays customer orders</t>
  </si>
  <si>
    <t>SP11.7</t>
  </si>
  <si>
    <t>Manufacturing execution Water DK</t>
  </si>
  <si>
    <t>SP11.72</t>
  </si>
  <si>
    <t>Local Stock Concept</t>
  </si>
  <si>
    <t>SP11.77</t>
  </si>
  <si>
    <t>PCB Test Development</t>
  </si>
  <si>
    <t>SP11.78</t>
  </si>
  <si>
    <t>Requirements for Flow Curve Calibration (Bigtest) - Heat, Cooling and Water Meters</t>
  </si>
  <si>
    <t>SP11.79</t>
  </si>
  <si>
    <t>Freight Governance</t>
  </si>
  <si>
    <t>SP11.8</t>
  </si>
  <si>
    <t>Manufacturing execution Water US</t>
  </si>
  <si>
    <t>SP11.80</t>
  </si>
  <si>
    <t>Inventory Governance</t>
  </si>
  <si>
    <t>SP11.82</t>
  </si>
  <si>
    <t>Software Access and User Rights to FlowBench Software and Related Programs</t>
  </si>
  <si>
    <t>SP11.83</t>
  </si>
  <si>
    <t>Tactical Implementation Plan - TIP</t>
  </si>
  <si>
    <t>SP11.84</t>
  </si>
  <si>
    <t>ESD Requirements - Trays and Boxes</t>
  </si>
  <si>
    <t>SP11.85</t>
  </si>
  <si>
    <t>ESD Handbook - Requirements</t>
  </si>
  <si>
    <t>SP11.86</t>
  </si>
  <si>
    <t>Outsourcing to Sub Supplier</t>
  </si>
  <si>
    <t>SP11.87</t>
  </si>
  <si>
    <t>Escalation model for Purchased Part</t>
  </si>
  <si>
    <t>SP11.9</t>
  </si>
  <si>
    <t>Manufacturing Test &amp; Verification</t>
  </si>
  <si>
    <t>SP11.90</t>
  </si>
  <si>
    <t>Lean Tool - Focus Project - DK</t>
  </si>
  <si>
    <t>SP11.91</t>
  </si>
  <si>
    <t>Productivity Program - Supply Chain</t>
  </si>
  <si>
    <t>P12</t>
  </si>
  <si>
    <t>Customer Solution Deployment</t>
  </si>
  <si>
    <t>SP12.10</t>
  </si>
  <si>
    <t>Partner Delivery Model</t>
  </si>
  <si>
    <t>SP12.4</t>
  </si>
  <si>
    <t>Customer Delivery Models</t>
  </si>
  <si>
    <t>SP12.5</t>
  </si>
  <si>
    <t>Flowchart OMNIA network planning</t>
  </si>
  <si>
    <t>SP12.7</t>
  </si>
  <si>
    <t>Customer Project Factory Acceptance Test (FAT)</t>
  </si>
  <si>
    <t>SP12.8</t>
  </si>
  <si>
    <t>Onboarding new ALD customers</t>
  </si>
  <si>
    <t>SP12.9</t>
  </si>
  <si>
    <t>Handling Subscriptions in Customer Projects</t>
  </si>
  <si>
    <t>P13</t>
  </si>
  <si>
    <t>Customer Service &amp; Operation</t>
  </si>
  <si>
    <t>SP13.1</t>
  </si>
  <si>
    <t>Customer Services - Case escalation process</t>
  </si>
  <si>
    <t>SP13.10</t>
  </si>
  <si>
    <t>OMNIA - Storing, deleting and returning data</t>
  </si>
  <si>
    <t>SP13.11</t>
  </si>
  <si>
    <t>Hosting - System Surveillance and logging</t>
  </si>
  <si>
    <t>SP13.12</t>
  </si>
  <si>
    <t>READy - Test environment</t>
  </si>
  <si>
    <t>SP13.13</t>
  </si>
  <si>
    <t>READy - Procedure for Patch Management</t>
  </si>
  <si>
    <t>SP13.14</t>
  </si>
  <si>
    <t>OMNIA and READy - Multifactor authentication on systems with low risk customer data</t>
  </si>
  <si>
    <t>SP13.15</t>
  </si>
  <si>
    <t>OMNIA and READy - Network segmentation, data security and firewalls</t>
  </si>
  <si>
    <t>SP13.16</t>
  </si>
  <si>
    <t>READy - Internal user access based on work related demands</t>
  </si>
  <si>
    <t>SP13.17</t>
  </si>
  <si>
    <t>READy - Handling of Customer Data</t>
  </si>
  <si>
    <t>SP13.18</t>
  </si>
  <si>
    <t>READy - TSM Backup of READy Manager Databases</t>
  </si>
  <si>
    <t>SP13.19</t>
  </si>
  <si>
    <t>Product Service - Partner Concept</t>
  </si>
  <si>
    <t>SP13.2</t>
  </si>
  <si>
    <t>Operation of Customer Systems</t>
  </si>
  <si>
    <t>SP13.20</t>
  </si>
  <si>
    <t>Global warranty handling</t>
  </si>
  <si>
    <t>SP13.21</t>
  </si>
  <si>
    <t>OMNIA and READy - Antivirus protection on servers that handle personal data</t>
  </si>
  <si>
    <t>SP13.22</t>
  </si>
  <si>
    <t>OMNIA - Internal User Access Request Procedure</t>
  </si>
  <si>
    <t>SP13.23</t>
  </si>
  <si>
    <t>OMNIA - Logging administrative access and changes to systems and infrastructure</t>
  </si>
  <si>
    <t>SP13.24</t>
  </si>
  <si>
    <t>OMNIA - Test environment data responsibility and anonymity</t>
  </si>
  <si>
    <t>SP13.25</t>
  </si>
  <si>
    <t>Security Auditing and Penetration Testing</t>
  </si>
  <si>
    <t>SP13.26</t>
  </si>
  <si>
    <t>OMNIA - Procedure for system changes</t>
  </si>
  <si>
    <t>SP13.27</t>
  </si>
  <si>
    <t>OMNIA - Handling user access to personal data</t>
  </si>
  <si>
    <t>SP13.28</t>
  </si>
  <si>
    <t>Return Temperature Optimizer (RTO)</t>
  </si>
  <si>
    <t>SP13.29</t>
  </si>
  <si>
    <t>How to handle Sample test / Control Measurement / Reverification in Product Service - DK</t>
  </si>
  <si>
    <t>SP13.3</t>
  </si>
  <si>
    <t>Customer Product Service</t>
  </si>
  <si>
    <t>SP13.31</t>
  </si>
  <si>
    <t>Heat Intelligence services</t>
  </si>
  <si>
    <t>SP13.32</t>
  </si>
  <si>
    <t>Global Operation Control Center - Customer solution Governance</t>
  </si>
  <si>
    <t>SP13.33</t>
  </si>
  <si>
    <t>Performance of Verification of Installation - FR</t>
  </si>
  <si>
    <t>SP13.34</t>
  </si>
  <si>
    <t>Disinfection of Water Meters in Customer Service Processes (Reverification, Sample Testing etc.) - DK</t>
  </si>
  <si>
    <t>SP13.35</t>
  </si>
  <si>
    <t>Delivering on Intelligence Services</t>
  </si>
  <si>
    <t>SP13.36</t>
  </si>
  <si>
    <t>Supervision of meters operating – FR</t>
  </si>
  <si>
    <t>SP13.37</t>
  </si>
  <si>
    <t>Weekly Stand-up - Customer Enquiries and Claims</t>
  </si>
  <si>
    <t>SP13.38</t>
  </si>
  <si>
    <t>OMNIA Migration Planning</t>
  </si>
  <si>
    <t>SP13.39</t>
  </si>
  <si>
    <t>Return Temperature Optimizer (RTO) Services</t>
  </si>
  <si>
    <t>SP13.4</t>
  </si>
  <si>
    <t>Process landscape and interaction of Kamstrup Sp. z o.o. - PL</t>
  </si>
  <si>
    <t>SP13.5</t>
  </si>
  <si>
    <t>Delivering Customer Consultancy Services</t>
  </si>
  <si>
    <t>SP13.6</t>
  </si>
  <si>
    <t>Hosting Services for Customers</t>
  </si>
  <si>
    <t>SP13.7</t>
  </si>
  <si>
    <t>Customer Service Management</t>
  </si>
  <si>
    <t>SP13.8</t>
  </si>
  <si>
    <t>Incident management - Customer Service &amp; Operation</t>
  </si>
  <si>
    <t>SP13.9</t>
  </si>
  <si>
    <t>Managing Customer Service Contracts</t>
  </si>
  <si>
    <t>P14</t>
  </si>
  <si>
    <t>Supporting processes</t>
  </si>
  <si>
    <t>SP14.1</t>
  </si>
  <si>
    <t>Procure to Pay</t>
  </si>
  <si>
    <t>SP14.10</t>
  </si>
  <si>
    <t>Pay Supplier Invoice</t>
  </si>
  <si>
    <t>SP14.11</t>
  </si>
  <si>
    <t>SP14.12</t>
  </si>
  <si>
    <t>Accounting Principle</t>
  </si>
  <si>
    <t>SP14.13</t>
  </si>
  <si>
    <t>Consolidation and Cost Allocation Playbook</t>
  </si>
  <si>
    <t>SP14.14</t>
  </si>
  <si>
    <t>Settle Supplier Payment</t>
  </si>
  <si>
    <t>SP14.15</t>
  </si>
  <si>
    <t>SP14.16</t>
  </si>
  <si>
    <t>SP14.17</t>
  </si>
  <si>
    <t>Month End Activities - AP</t>
  </si>
  <si>
    <t>SP14.18</t>
  </si>
  <si>
    <t>Receive Customer Payment and Reconcile Bank Accounts</t>
  </si>
  <si>
    <t>SP14.19</t>
  </si>
  <si>
    <t>Receive Supplier Invoice</t>
  </si>
  <si>
    <t>SP14.2</t>
  </si>
  <si>
    <t>Order to Cash</t>
  </si>
  <si>
    <t>SP14.21</t>
  </si>
  <si>
    <t>Request Credit Note to Customer</t>
  </si>
  <si>
    <t>SP14.22</t>
  </si>
  <si>
    <t>Account to report</t>
  </si>
  <si>
    <t>SP14.23</t>
  </si>
  <si>
    <t>Period-end close - Finance</t>
  </si>
  <si>
    <t>SP14.24</t>
  </si>
  <si>
    <t>Monthly Internal Financial Reporting</t>
  </si>
  <si>
    <t>SP14.25</t>
  </si>
  <si>
    <t>Annual report - Finance</t>
  </si>
  <si>
    <t>SP14.26</t>
  </si>
  <si>
    <t>Other external reporting - Finance</t>
  </si>
  <si>
    <t>SP14.27</t>
  </si>
  <si>
    <t>SP14.28</t>
  </si>
  <si>
    <t>Tax and Transfer Pricing</t>
  </si>
  <si>
    <t>SP14.29</t>
  </si>
  <si>
    <t>Corporate Income Tax</t>
  </si>
  <si>
    <t>SP14.3</t>
  </si>
  <si>
    <t>Company Credit Card</t>
  </si>
  <si>
    <t>SP14.30</t>
  </si>
  <si>
    <t>Transfer Pricing</t>
  </si>
  <si>
    <t>SP14.31</t>
  </si>
  <si>
    <t>Cash Expenses</t>
  </si>
  <si>
    <t>SP14.32</t>
  </si>
  <si>
    <t>Environmental, Social, and Governance (ESG) Yearly Reporting</t>
  </si>
  <si>
    <t>SP14.4</t>
  </si>
  <si>
    <t>Enroll Supplier</t>
  </si>
  <si>
    <t>SP14.5</t>
  </si>
  <si>
    <t>Import Supplier Invoices to IFS</t>
  </si>
  <si>
    <t>SP14.6</t>
  </si>
  <si>
    <t>Approval of Supplier Invoices</t>
  </si>
  <si>
    <t>SP14.7</t>
  </si>
  <si>
    <t>Send reminders to approvers</t>
  </si>
  <si>
    <t>SP14.8</t>
  </si>
  <si>
    <t>Post Supplier Invoices</t>
  </si>
  <si>
    <t>SP14.9</t>
  </si>
  <si>
    <t>P15</t>
  </si>
  <si>
    <t>Accreditations &amp; Authorisation</t>
  </si>
  <si>
    <t>SP15.1</t>
  </si>
  <si>
    <t>Accreditation ISO 17025</t>
  </si>
  <si>
    <t>SP15.10</t>
  </si>
  <si>
    <t>Method for Accredited Calibration: Temperature</t>
  </si>
  <si>
    <t>SP15.11</t>
  </si>
  <si>
    <t>Method for Accredited Calibration: Electricity</t>
  </si>
  <si>
    <t>SP15.12</t>
  </si>
  <si>
    <t>Method for Accredited Calibration: Density</t>
  </si>
  <si>
    <t>SP15.13</t>
  </si>
  <si>
    <t>Method for Accredited Calibration: Energy (Calculators)</t>
  </si>
  <si>
    <t>SP15.14</t>
  </si>
  <si>
    <t>Method for Accredited Calibration: Temperature Sensor Difference</t>
  </si>
  <si>
    <t>SP15.15</t>
  </si>
  <si>
    <t>Method for Accredited Calibration: Resistance</t>
  </si>
  <si>
    <t>SP15.16</t>
  </si>
  <si>
    <t>Method for Accredited Testing: Leak Resistance for Temperature Sensors</t>
  </si>
  <si>
    <t>SP15.17</t>
  </si>
  <si>
    <t>Method for Accredited Testing: AC Voltage Insulation for Electricity Meters</t>
  </si>
  <si>
    <t>SP15.18</t>
  </si>
  <si>
    <t>Kamstrup Flow Meters: Measurement Uncertainty</t>
  </si>
  <si>
    <t>SP15.19</t>
  </si>
  <si>
    <t>Uncertainty Budget Contributions for Flow Benches</t>
  </si>
  <si>
    <t>SP15.2</t>
  </si>
  <si>
    <t>Requirements for Product Reverification in Denmark</t>
  </si>
  <si>
    <t>SP15.20</t>
  </si>
  <si>
    <t>Calibration and Testing Certificates (pdf) and Test Reports (Excel) from Kamstrup's Accredited Laboratory</t>
  </si>
  <si>
    <t>SP15.21</t>
  </si>
  <si>
    <t>Verification Settings on Accredited Equipment: Governance, Create and Maintain</t>
  </si>
  <si>
    <t>SP15.22</t>
  </si>
  <si>
    <t>Ring Calibration (Intralaboratory Comparison) and Proficiency Testing</t>
  </si>
  <si>
    <t>SP15.23</t>
  </si>
  <si>
    <t>Uncertainty Budget Calculations for Piston Prover (3 Methods) on Flow Benches</t>
  </si>
  <si>
    <t>SP15.3</t>
  </si>
  <si>
    <t>Quality Assurance of Production Processes and MID Module D</t>
  </si>
  <si>
    <t>SP15.4</t>
  </si>
  <si>
    <t>Requirements for Initial Verification of Cooling Meters in Denmark</t>
  </si>
  <si>
    <t>SP15.5</t>
  </si>
  <si>
    <t>Authorization for Electrical and Plumbing Installations in Denmark</t>
  </si>
  <si>
    <t>SP15.6</t>
  </si>
  <si>
    <t>Verification of Meter Installations in France</t>
  </si>
  <si>
    <t>SP15.7</t>
  </si>
  <si>
    <t>Requirements for Product Reverification in Poland</t>
  </si>
  <si>
    <t>SP15.9</t>
  </si>
  <si>
    <t>Method for Accredited Calibration: Volume (Flow Benches)</t>
  </si>
  <si>
    <t>P16</t>
  </si>
  <si>
    <t>SP16.1</t>
  </si>
  <si>
    <t>Calibration</t>
  </si>
  <si>
    <t>SP16.10</t>
  </si>
  <si>
    <t>Vehicle Fleet</t>
  </si>
  <si>
    <t>SP16.11</t>
  </si>
  <si>
    <t>Handling of accredited equipment used in GUM re-verification - PL</t>
  </si>
  <si>
    <t>SP16.12</t>
  </si>
  <si>
    <t>Technology Software Dev. Equipment &amp; Tools</t>
  </si>
  <si>
    <t>SP16.13</t>
  </si>
  <si>
    <t>Service Equipment &amp; Tools</t>
  </si>
  <si>
    <t>SP16.14</t>
  </si>
  <si>
    <t>Flow Bench 5504-931: Equipment Description and Uncertainty Budget (Flowbænk 5504-931: Udstyrsbeskrivelse og Usikkerhedsbudget)</t>
  </si>
  <si>
    <t>SP16.15</t>
  </si>
  <si>
    <t>Flow Bench 5504-102x: Equipment Description and Uncertainty Budget (Flowbænk 5504-102x: Udstyrsbeskrivelse og Usikkerhedsbudget)</t>
  </si>
  <si>
    <t>SP16.16</t>
  </si>
  <si>
    <t>Flow Bench 5504-103x, -153x: Equipment Description and Uncertainty Budget - US</t>
  </si>
  <si>
    <t>SP16.17</t>
  </si>
  <si>
    <t>Flow Bench 5504-1032: Equipment Description and Uncertainty Budget (Flowbænk 5504-1032: Udstyrsbeskrivelse og Usikkerhedsbudget)</t>
  </si>
  <si>
    <t>SP16.18</t>
  </si>
  <si>
    <t>Flow Bench 5504-440A/B: Equipment Description and Uncertainty Budget (Flowbænk 5504-440A/B: Udstyrsbeskrivelse og Usikkerhedsbudget)</t>
  </si>
  <si>
    <t>SP16.19</t>
  </si>
  <si>
    <t>Flow Bench 5504-547, -548, -549: Equipment Description and Uncertainty Budget (Flowbænk 5504-547, -548, -549: Udstyrsbeskrivelse og Usikkerhedsbudget)</t>
  </si>
  <si>
    <t>SP16.2</t>
  </si>
  <si>
    <t>Calibration of Measuring Instruments</t>
  </si>
  <si>
    <t>SP16.20</t>
  </si>
  <si>
    <t>Flow Bench 5504-810, -811: Equipment Description and Uncertainty Budget (Flowbænk 5504-810, -811: Udstyrsbeskrivelse og Usikkerhedsbudget)</t>
  </si>
  <si>
    <t>SP16.21</t>
  </si>
  <si>
    <t>Flow Bench 5504-145: Equipment Description and Uncertainty Budget (Flowbænk 5504-145: Udstyrsbeskrivelse og Usikkerhedsbudget)</t>
  </si>
  <si>
    <t>SP16.22</t>
  </si>
  <si>
    <t>Flow Bench 5504-135: Equipment Description and Uncertainty Budget (Flowbænk 5504-135: Udstyrsbeskrivelse og Usikkerhedsbudget)</t>
  </si>
  <si>
    <t>SP16.23</t>
  </si>
  <si>
    <t>Flow Bench 5504-032: Equipment Description and Uncertainty Budget (Flowbænk 5504-032: Udstyrsbeskrivelse og Usikkerhedsbudget)</t>
  </si>
  <si>
    <t>SP16.24</t>
  </si>
  <si>
    <t>Flow Bench 5504-628: Equipment Description and Uncertainty Budget (Flowbænk 5504-628: Udstyrsbeskrivelse og Usikkerhedsbudget)</t>
  </si>
  <si>
    <t>SP16.25</t>
  </si>
  <si>
    <t>Flow Bench 5504-1031: Equipment Description and Uncertainty Budget (Flowbænk 5504-1031: Udstyrsbeskrivelse og Usikkerhedsbudget)</t>
  </si>
  <si>
    <t>SP16.26</t>
  </si>
  <si>
    <t>Flow Bench 5504-181: Equipment Description and Uncertainty Budget (Flowbænk 5504-181: Udstyrsbeskrivelse og Usikkerhedsbudget)</t>
  </si>
  <si>
    <t>SP16.27</t>
  </si>
  <si>
    <t>Flow Bench 5504-036: Equipment Description and Uncertainty Budget (Flowbænk 5504-036: Udstyrsbeskrivelse og Usikkerhedsbudget)</t>
  </si>
  <si>
    <t>SP16.28</t>
  </si>
  <si>
    <t>Density Meter 5504-1421: Equipment Description and Uncertainty Budget</t>
  </si>
  <si>
    <t>SP16.29</t>
  </si>
  <si>
    <t>Resistance 5504-836: Equipment Description and Uncertainty Budget (Resistans 5504-836: Udstyrsbeskrivelse og Usikkerhedsbudget) - DK</t>
  </si>
  <si>
    <t>SP16.3</t>
  </si>
  <si>
    <t>SP16.30</t>
  </si>
  <si>
    <t>Verification Equipment: Equipment Description and Uncertainty Budget (Verifikationsbunde: Udstyrsbeskrivelse og Usikkerhedsbudget)</t>
  </si>
  <si>
    <t>SP16.31</t>
  </si>
  <si>
    <t>SACK III 5504-516: Equipment Description and Uncertainty Budget (SACK III 5504-516: Udstyrsbeskrivelse og Usikkerhedsbudget)</t>
  </si>
  <si>
    <t>SP16.32</t>
  </si>
  <si>
    <t>Leak Resistance Tester for Temperature Sensors 5504-217: Equipment Description and Uncertainty Budget (Isolationstester til Temperaturfølere 5504-217: Udstyrsbeskrivelse og Usikkerhedsbudget)</t>
  </si>
  <si>
    <t>SP16.34</t>
  </si>
  <si>
    <t>Reverification Equipment for MC803 Calculators: Equipment Description and Uncertainty Budget (Reverifikationsudstyr til MC803 Regneværker: Udstyrsbeskrivelse og Usikkerhedsbudget)</t>
  </si>
  <si>
    <t>SP16.35</t>
  </si>
  <si>
    <t>Electricity Benches: Equipment and Uncertainty budget(El-bænke: Udstyrsbeskrivelse og Usikkerhedsbudget)</t>
  </si>
  <si>
    <t>SP16.36</t>
  </si>
  <si>
    <t>FUP II (Temperature) 5504-241: Equipment Description and Uncertainty Budget (FUP II (Temperatur) 5504-241: Udstyrsbeskrivelse og Usikkerhedsbudget)</t>
  </si>
  <si>
    <t>SP16.37</t>
  </si>
  <si>
    <t>Temperature 5504-1000: Equipment Description (Temperatur 5504-1000: Udstyrsbeskrivelse)</t>
  </si>
  <si>
    <t>SP16.38</t>
  </si>
  <si>
    <t>Leak Resistance Tester for Electricity Meters 5504-1157: Equipment Description and Uncertainty Budget (Isolationstester til elmålere 5504-1157: Udstyrsbeskrivelse og Usikkerhedsbudget)</t>
  </si>
  <si>
    <t>SP16.39</t>
  </si>
  <si>
    <t>ASP II (Temperature) 5504-1231: Equipment Description and Uncertainty Budget</t>
  </si>
  <si>
    <t>SP16.4</t>
  </si>
  <si>
    <t>Manufacturing Equipment Maintenance</t>
  </si>
  <si>
    <t>SP16.40</t>
  </si>
  <si>
    <t>Leak Resistance Tester for Temperature Sensors 5504-1232: Equipment Description and Uncertainty Budget</t>
  </si>
  <si>
    <t>SP16.41</t>
  </si>
  <si>
    <t>IT Asset Life Cycle Management</t>
  </si>
  <si>
    <t>SP16.42</t>
  </si>
  <si>
    <t>System Life Cycle Management</t>
  </si>
  <si>
    <t>SP16.43</t>
  </si>
  <si>
    <t>Asset management: Intellectual property rights (IPR)</t>
  </si>
  <si>
    <t>SP16.44</t>
  </si>
  <si>
    <t>Operations Technology (OT) assets</t>
  </si>
  <si>
    <t>SP16.46</t>
  </si>
  <si>
    <t>Company Cars - SE</t>
  </si>
  <si>
    <t>SP16.47</t>
  </si>
  <si>
    <t>Company Car - DK</t>
  </si>
  <si>
    <t>SP16.48</t>
  </si>
  <si>
    <t>Company Car - DE</t>
  </si>
  <si>
    <t>SP16.49</t>
  </si>
  <si>
    <t>Operating Principle of Flow Benches</t>
  </si>
  <si>
    <t>SP16.50</t>
  </si>
  <si>
    <t>Validation and Verification of Hardware (HW) and Software (SW) on Accredited Equipment</t>
  </si>
  <si>
    <t>SP16.51</t>
  </si>
  <si>
    <t>Company Cars - NL</t>
  </si>
  <si>
    <t>SP16.6</t>
  </si>
  <si>
    <t>Patents and Trademarks</t>
  </si>
  <si>
    <t>SP16.7</t>
  </si>
  <si>
    <t>Technology Hardware Dev. Equipment &amp; Tools</t>
  </si>
  <si>
    <t>SP16.8</t>
  </si>
  <si>
    <t>Supplier Tools Management</t>
  </si>
  <si>
    <t>SP16.9</t>
  </si>
  <si>
    <t>Facility and related installations</t>
  </si>
  <si>
    <t>P17</t>
  </si>
  <si>
    <t>Audit</t>
  </si>
  <si>
    <t>SP17.1</t>
  </si>
  <si>
    <t>Process audit (Management system)</t>
  </si>
  <si>
    <t>SP17.10</t>
  </si>
  <si>
    <t>Factory Acceptance Test (FAT) - Water meters</t>
  </si>
  <si>
    <t>SP17.11</t>
  </si>
  <si>
    <t>Audit Team Onboarding and Offboarding</t>
  </si>
  <si>
    <t>SP17.12</t>
  </si>
  <si>
    <t>DNV Audit planning</t>
  </si>
  <si>
    <t>SP17.13</t>
  </si>
  <si>
    <t>Security Auditing (incl. Penetration Testing) as a Service</t>
  </si>
  <si>
    <t>SP17.2</t>
  </si>
  <si>
    <t>Product Process verification audit</t>
  </si>
  <si>
    <t>SP17.3</t>
  </si>
  <si>
    <t>Supplier Audit</t>
  </si>
  <si>
    <t>SP17.4</t>
  </si>
  <si>
    <t>Lean 5S audit</t>
  </si>
  <si>
    <t>SP17.5</t>
  </si>
  <si>
    <t>Health &amp; Safety inspections</t>
  </si>
  <si>
    <t>SP17.6</t>
  </si>
  <si>
    <t>Certification, Accreditation &amp; Authorization audit</t>
  </si>
  <si>
    <t>SP17.7</t>
  </si>
  <si>
    <t>Product &amp; Process Approval audit</t>
  </si>
  <si>
    <t>SP17.8</t>
  </si>
  <si>
    <t>Authority inspection audit</t>
  </si>
  <si>
    <t>SP17.9</t>
  </si>
  <si>
    <t>Customer audit</t>
  </si>
  <si>
    <t>P18</t>
  </si>
  <si>
    <t>P19</t>
  </si>
  <si>
    <t>SP19.1</t>
  </si>
  <si>
    <t>Engineering Change Management (ECM)</t>
  </si>
  <si>
    <t>SP19.2</t>
  </si>
  <si>
    <t>Equipment and Process Changes</t>
  </si>
  <si>
    <t>SP19.3</t>
  </si>
  <si>
    <t>Software Change Management</t>
  </si>
  <si>
    <t>SP19.4</t>
  </si>
  <si>
    <t>Customer Service &amp; Operation Change Management</t>
  </si>
  <si>
    <t>SP19.5</t>
  </si>
  <si>
    <t>Environmental review of equipment and process changes</t>
  </si>
  <si>
    <t>SP19.6</t>
  </si>
  <si>
    <t>Control and maintenance of installations</t>
  </si>
  <si>
    <t>P20</t>
  </si>
  <si>
    <t>Communication Management</t>
  </si>
  <si>
    <t>SP20.1</t>
  </si>
  <si>
    <t>Kamstrup Corporate Language</t>
  </si>
  <si>
    <t>SP20.2</t>
  </si>
  <si>
    <t>Sustainability communication &amp; reporting</t>
  </si>
  <si>
    <t>SP20.3</t>
  </si>
  <si>
    <t>Communication governance</t>
  </si>
  <si>
    <t>SP20.4</t>
  </si>
  <si>
    <t>Kamstrup Tone of Voice</t>
  </si>
  <si>
    <t>SP20.5</t>
  </si>
  <si>
    <t>Kamstrup Media Management</t>
  </si>
  <si>
    <t>SP20.6</t>
  </si>
  <si>
    <t>Regional Social Media Governance</t>
  </si>
  <si>
    <t>P21</t>
  </si>
  <si>
    <t>SP21.1</t>
  </si>
  <si>
    <t>Contract Lifecycle Management</t>
  </si>
  <si>
    <t>SP21.10</t>
  </si>
  <si>
    <t>Open Source Software Compliance</t>
  </si>
  <si>
    <t>SP21.12</t>
  </si>
  <si>
    <t>Privacy compliance Program</t>
  </si>
  <si>
    <t>SP21.14</t>
  </si>
  <si>
    <t>Competition law compliance</t>
  </si>
  <si>
    <t>SP21.16</t>
  </si>
  <si>
    <t>Financial compliance</t>
  </si>
  <si>
    <t>SP21.17</t>
  </si>
  <si>
    <t>Tax compliance</t>
  </si>
  <si>
    <t>SP21.19</t>
  </si>
  <si>
    <t>Legal metrology compliance / MID Module D</t>
  </si>
  <si>
    <t>SP21.2</t>
  </si>
  <si>
    <t>Health &amp; Safety and Environment compliance obligations</t>
  </si>
  <si>
    <t>SP21.21</t>
  </si>
  <si>
    <t>Product Market Compliance Risk Assessment</t>
  </si>
  <si>
    <t>SP21.22</t>
  </si>
  <si>
    <t>Privacy Notice - Employee</t>
  </si>
  <si>
    <t>SP21.23</t>
  </si>
  <si>
    <t>Product Chemical Compliance</t>
  </si>
  <si>
    <t>SP21.24</t>
  </si>
  <si>
    <t>Management and Usage of Verification - , Year - , Security - and Calibration Labels</t>
  </si>
  <si>
    <t>SP21.25</t>
  </si>
  <si>
    <t>Obtain Measuring Instrument Directive (MID) applications</t>
  </si>
  <si>
    <t>SP21.26</t>
  </si>
  <si>
    <t>Privacy Notice - Kamstrup.com - US</t>
  </si>
  <si>
    <t>SP21.29</t>
  </si>
  <si>
    <t>Kamstrup's 'Internal Measurement Instructions' based on Customer or Market Specific Requirements</t>
  </si>
  <si>
    <t>SP21.3</t>
  </si>
  <si>
    <t>Company law compliance</t>
  </si>
  <si>
    <t>SP21.30</t>
  </si>
  <si>
    <t>Export control and sanctions compliance program</t>
  </si>
  <si>
    <t>SP21.31</t>
  </si>
  <si>
    <t>Order handling  - export control</t>
  </si>
  <si>
    <t>SP21.32</t>
  </si>
  <si>
    <t>Overview - Products and countries subject to trade restrictions</t>
  </si>
  <si>
    <t>SP21.34</t>
  </si>
  <si>
    <t>Framework on data processing agreements</t>
  </si>
  <si>
    <t>SP21.35</t>
  </si>
  <si>
    <t>Framework for processors and subprocessors</t>
  </si>
  <si>
    <t>SP21.36</t>
  </si>
  <si>
    <t>Framework for data subject rights</t>
  </si>
  <si>
    <t>SP21.37</t>
  </si>
  <si>
    <t>Framework for personal data breaches</t>
  </si>
  <si>
    <t>SP21.38</t>
  </si>
  <si>
    <t>Framework for data processing records</t>
  </si>
  <si>
    <t>SP21.39</t>
  </si>
  <si>
    <t>Framework for protection of personal data</t>
  </si>
  <si>
    <t>SP21.4</t>
  </si>
  <si>
    <t>Corporate Insurance</t>
  </si>
  <si>
    <t>SP21.41</t>
  </si>
  <si>
    <t>Framework for privacy retention</t>
  </si>
  <si>
    <t>SP21.42</t>
  </si>
  <si>
    <t>Framework for privacy awareness</t>
  </si>
  <si>
    <t>SP21.43</t>
  </si>
  <si>
    <t>Framework for third country transfer of personal data</t>
  </si>
  <si>
    <t>SP21.44</t>
  </si>
  <si>
    <t>Regulatory monitoring</t>
  </si>
  <si>
    <t>SP21.46</t>
  </si>
  <si>
    <t>Retention and deletion (privacy) - Bid management</t>
  </si>
  <si>
    <t>SP21.47</t>
  </si>
  <si>
    <t>Retention and deletion (privacy) - Contract management</t>
  </si>
  <si>
    <t>SP21.48</t>
  </si>
  <si>
    <t>Retention and deletion (privacy) - Intellectual property</t>
  </si>
  <si>
    <t>SP21.49</t>
  </si>
  <si>
    <t>Retention and deletion (privacy) - Regulatory Compliance</t>
  </si>
  <si>
    <t>SP21.5</t>
  </si>
  <si>
    <t>Kamstrup insurance</t>
  </si>
  <si>
    <t>SP21.50</t>
  </si>
  <si>
    <t>Retention and deletion (privacy) - Facility</t>
  </si>
  <si>
    <t>SP21.51</t>
  </si>
  <si>
    <t>Retention and deletion (privacy) - Group Management</t>
  </si>
  <si>
    <t>SP21.52</t>
  </si>
  <si>
    <t>Retention and deletion (privacy) - Core IT services, including helpdesk</t>
  </si>
  <si>
    <t>SP21.53</t>
  </si>
  <si>
    <t>Retention and deletion (privacy) - Payroll</t>
  </si>
  <si>
    <t>SP21.54</t>
  </si>
  <si>
    <t>Retention and deletion (privacy) - Metrology and Accreditation</t>
  </si>
  <si>
    <t>SP21.55</t>
  </si>
  <si>
    <t>Retention and deletion (privacy) - Health and safety</t>
  </si>
  <si>
    <t>SP21.56</t>
  </si>
  <si>
    <t>Retention and deletion (privacy) - Solutions and services</t>
  </si>
  <si>
    <t>SP21.57</t>
  </si>
  <si>
    <t>Retention and deletion (privacy) - Lean</t>
  </si>
  <si>
    <t>SP21.58</t>
  </si>
  <si>
    <t>Retention and deletion (privacy) - Production</t>
  </si>
  <si>
    <t>SP21.59</t>
  </si>
  <si>
    <t>Retention and deletion (privacy) - SC Test  Software Systems</t>
  </si>
  <si>
    <t>SP21.6</t>
  </si>
  <si>
    <t>Information Security compliance</t>
  </si>
  <si>
    <t>SP21.60</t>
  </si>
  <si>
    <t>Retention and deletion (privacy) - Sourcing</t>
  </si>
  <si>
    <t>SP21.61</t>
  </si>
  <si>
    <t>Retention and deletion (privacy) - Water</t>
  </si>
  <si>
    <t>SP21.62</t>
  </si>
  <si>
    <t>Privacy Notice - Applicants</t>
  </si>
  <si>
    <t>SP21.64</t>
  </si>
  <si>
    <t>Privacy Notice - Engagement survey</t>
  </si>
  <si>
    <t>SP21.65</t>
  </si>
  <si>
    <t>Privacy Notice - READy Application</t>
  </si>
  <si>
    <t>SP21.66</t>
  </si>
  <si>
    <t>Privacy Notice - Kamstrup.com</t>
  </si>
  <si>
    <t>SP21.67</t>
  </si>
  <si>
    <t>Privacy Notice - Kamstrup.com - CZ</t>
  </si>
  <si>
    <t>SP21.68</t>
  </si>
  <si>
    <t>Privacy Notice - Kamstrup.com - DK</t>
  </si>
  <si>
    <t>SP21.69</t>
  </si>
  <si>
    <t>Privacy Notice - Kamstrup.com - DE</t>
  </si>
  <si>
    <t>SP21.7</t>
  </si>
  <si>
    <t>Trade classification compliance</t>
  </si>
  <si>
    <t>SP21.70</t>
  </si>
  <si>
    <t>Privacy Notice - Kamstrup.com - ES</t>
  </si>
  <si>
    <t>SP21.71</t>
  </si>
  <si>
    <t>Privacy Notice - Kamstrup.com - FI</t>
  </si>
  <si>
    <t>SP21.72</t>
  </si>
  <si>
    <t>Privacy Notice - Kamstrup.com - FR</t>
  </si>
  <si>
    <t>SP21.73</t>
  </si>
  <si>
    <t>Privacy Notice - Kamstrup.com - IT</t>
  </si>
  <si>
    <t>SP21.74</t>
  </si>
  <si>
    <t>Privacy Notice - Kamstrup.com - NL</t>
  </si>
  <si>
    <t>SP21.75</t>
  </si>
  <si>
    <t>Privacy Notice - Kamstrup.com - NO</t>
  </si>
  <si>
    <t>SP21.76</t>
  </si>
  <si>
    <t>Privacy Notice - Kamstrup.com - PL</t>
  </si>
  <si>
    <t>SP21.77</t>
  </si>
  <si>
    <t>Privacy Notice - Kamstrup.com - SE</t>
  </si>
  <si>
    <t>SP21.78</t>
  </si>
  <si>
    <t>Privacy Notice - Kamstrup.com - CN</t>
  </si>
  <si>
    <t>SP21.79</t>
  </si>
  <si>
    <t>Privacy Notice - Production of marketing material</t>
  </si>
  <si>
    <t>SP21.8</t>
  </si>
  <si>
    <t>Customs duty compliance</t>
  </si>
  <si>
    <t>SP21.80</t>
  </si>
  <si>
    <t>Privacy Notice - Kamstrup.com - RU</t>
  </si>
  <si>
    <t>SP21.81</t>
  </si>
  <si>
    <t>Security and verification seal for products</t>
  </si>
  <si>
    <t>SP21.82</t>
  </si>
  <si>
    <t>Retention and deletion (privacy) - Finance</t>
  </si>
  <si>
    <t>SP21.83</t>
  </si>
  <si>
    <t>Retention and deletion (privacy) - People &amp; Culture</t>
  </si>
  <si>
    <t>SP21.84</t>
  </si>
  <si>
    <t>Privacy Notice -for data subjects who are a subject of a whistleblower report</t>
  </si>
  <si>
    <t>SP21.85</t>
  </si>
  <si>
    <t>People &amp; Culture Data Handling</t>
  </si>
  <si>
    <t>SP21.86</t>
  </si>
  <si>
    <t>Requirements for Initial Product Verification</t>
  </si>
  <si>
    <t>SP21.87</t>
  </si>
  <si>
    <t>Field Service Subcontractor Selection and Contract Management - Solution &amp; Service Delivery</t>
  </si>
  <si>
    <t>SP21.88</t>
  </si>
  <si>
    <t>Product Market Compliance - Hardware and Communication</t>
  </si>
  <si>
    <t>SP21.89</t>
  </si>
  <si>
    <t>Product and Market Compliance</t>
  </si>
  <si>
    <t>P22</t>
  </si>
  <si>
    <t>Continuous Improvement</t>
  </si>
  <si>
    <t>SP22.1</t>
  </si>
  <si>
    <t>Lessons Learned for Customer Projects</t>
  </si>
  <si>
    <t>P23</t>
  </si>
  <si>
    <t>SP23.1</t>
  </si>
  <si>
    <t>Customer Perception Study (CPS)</t>
  </si>
  <si>
    <t>SP23.2</t>
  </si>
  <si>
    <t>Service Recovery of Dissatisfied Customers</t>
  </si>
  <si>
    <t>SP23.3</t>
  </si>
  <si>
    <t>Touch Point Customer Surveys</t>
  </si>
  <si>
    <t>SP23.4</t>
  </si>
  <si>
    <t>Web Survey - User experience</t>
  </si>
  <si>
    <t>SP23.5</t>
  </si>
  <si>
    <t>Customer Experience - Continuous Improvement</t>
  </si>
  <si>
    <t>P24</t>
  </si>
  <si>
    <t>Document Control &amp; Registrations</t>
  </si>
  <si>
    <t>SP24.1</t>
  </si>
  <si>
    <t>KamWay - Document Control</t>
  </si>
  <si>
    <t>SP24.10</t>
  </si>
  <si>
    <t>Classification of information</t>
  </si>
  <si>
    <t>SP24.11</t>
  </si>
  <si>
    <t>Creating and updating manufacturing declarations and letters</t>
  </si>
  <si>
    <t>SP24.12</t>
  </si>
  <si>
    <t>Creating and updating product documentation types - Electricity</t>
  </si>
  <si>
    <t>SP24.13</t>
  </si>
  <si>
    <t>Handling of Trade Secrets</t>
  </si>
  <si>
    <t>SP24.14</t>
  </si>
  <si>
    <t>KamWay - Naming Convention</t>
  </si>
  <si>
    <t>SP24.15</t>
  </si>
  <si>
    <t>Technical Considerations for Controlled Information in Solution and Service Delivery</t>
  </si>
  <si>
    <t>SP24.16</t>
  </si>
  <si>
    <t>External Distribution Channels Approved by IT - Classification of information</t>
  </si>
  <si>
    <t>SP24.17</t>
  </si>
  <si>
    <t>Revision Management in Aras Innovator</t>
  </si>
  <si>
    <t>SP24.18</t>
  </si>
  <si>
    <t>KamWay - Admin team relation to SuperUser role</t>
  </si>
  <si>
    <t>SP24.19</t>
  </si>
  <si>
    <t>KamWay System - structure &amp; maintenance</t>
  </si>
  <si>
    <t>SP24.2</t>
  </si>
  <si>
    <t>Documentation Records Governance</t>
  </si>
  <si>
    <t>SP24.5</t>
  </si>
  <si>
    <t>Knowledge Base Document Control</t>
  </si>
  <si>
    <t>SP24.6</t>
  </si>
  <si>
    <t>Documentation Management in Technology</t>
  </si>
  <si>
    <t>SP24.7</t>
  </si>
  <si>
    <t>Technical Product Documentation</t>
  </si>
  <si>
    <t>SP24.8</t>
  </si>
  <si>
    <t>Documentation in Technology Software</t>
  </si>
  <si>
    <t>SP24.85</t>
  </si>
  <si>
    <t>Privacy Notice - Board members</t>
  </si>
  <si>
    <t>SP24.9</t>
  </si>
  <si>
    <t>Classification Framework for technical documentation in Aras Innovator</t>
  </si>
  <si>
    <t>P25</t>
  </si>
  <si>
    <t>Emergency Preparedness</t>
  </si>
  <si>
    <t>SP25.10</t>
  </si>
  <si>
    <t>Emergency Preparedness &amp; Business Continuity Contacts Management</t>
  </si>
  <si>
    <t>SP25.11</t>
  </si>
  <si>
    <t>Crisis Communication</t>
  </si>
  <si>
    <t>SP25.2</t>
  </si>
  <si>
    <t>Business Continuity Plan - IT</t>
  </si>
  <si>
    <t>SP25.3</t>
  </si>
  <si>
    <t>Business Continuity Plan - Service Solution Delivery</t>
  </si>
  <si>
    <t>SP25.4</t>
  </si>
  <si>
    <t>Business Continuity Plan - Supply Chain</t>
  </si>
  <si>
    <t>SP25.5</t>
  </si>
  <si>
    <t>IT Disaster Recovery</t>
  </si>
  <si>
    <t>SP25.6</t>
  </si>
  <si>
    <t>Handling the Escrow Service</t>
  </si>
  <si>
    <t>SP25.7</t>
  </si>
  <si>
    <t>Incident Response Plan for Production - Crisis Management</t>
  </si>
  <si>
    <t>SP25.8</t>
  </si>
  <si>
    <t>Emergency Preparedness - related to information security</t>
  </si>
  <si>
    <t>SP25.9</t>
  </si>
  <si>
    <t>Business Continuity Plans</t>
  </si>
  <si>
    <t>P26</t>
  </si>
  <si>
    <t>SP26.1</t>
  </si>
  <si>
    <t>Sourcing Risk Management</t>
  </si>
  <si>
    <t>SP26.2</t>
  </si>
  <si>
    <t>Environmental risk and opportunities</t>
  </si>
  <si>
    <t>SP26.3</t>
  </si>
  <si>
    <t>Quality Risk Management</t>
  </si>
  <si>
    <t>SP26.4</t>
  </si>
  <si>
    <t>Threat intelligence</t>
  </si>
  <si>
    <t>SP26.5</t>
  </si>
  <si>
    <t>Health &amp; Safety risk management</t>
  </si>
  <si>
    <t>SP26.6</t>
  </si>
  <si>
    <t>Context of the organization incl. stakeholder requirements</t>
  </si>
  <si>
    <t>SP26.7</t>
  </si>
  <si>
    <t>Information Security Risk Management</t>
  </si>
  <si>
    <t>P27</t>
  </si>
  <si>
    <t>Environment</t>
  </si>
  <si>
    <t>SP27.1</t>
  </si>
  <si>
    <t>Environmental mapping</t>
  </si>
  <si>
    <t>SP27.2</t>
  </si>
  <si>
    <t>Environmental Monitoring and operational control</t>
  </si>
  <si>
    <t>SP27.3</t>
  </si>
  <si>
    <t>Energy mapping and monitoring</t>
  </si>
  <si>
    <t>SP27.5</t>
  </si>
  <si>
    <t>Substances of Concern In Products (SCIP) registration EU</t>
  </si>
  <si>
    <t>SP27.6</t>
  </si>
  <si>
    <t>Extended Producer Responsibility (EPR)</t>
  </si>
  <si>
    <t>SP27.7</t>
  </si>
  <si>
    <t>Greenhouse Gas mapping</t>
  </si>
  <si>
    <t>SP27.8</t>
  </si>
  <si>
    <t>Significant Environmental Aspects</t>
  </si>
  <si>
    <t>SP27.9</t>
  </si>
  <si>
    <t>P28</t>
  </si>
  <si>
    <t>Health &amp; Safety</t>
  </si>
  <si>
    <t>SP28.1</t>
  </si>
  <si>
    <t>Working from home</t>
  </si>
  <si>
    <t>SP28.10</t>
  </si>
  <si>
    <t>Hot work (Drilling, Soldering, Welding, Grinding etc.)</t>
  </si>
  <si>
    <t>SP28.11</t>
  </si>
  <si>
    <t>Health checks</t>
  </si>
  <si>
    <t>SP28.12</t>
  </si>
  <si>
    <t>Internal traffic</t>
  </si>
  <si>
    <t>SP28.13</t>
  </si>
  <si>
    <t>Use of knives &amp; scissors</t>
  </si>
  <si>
    <t>SP28.14</t>
  </si>
  <si>
    <t>External subcontractors - Health &amp; Safety and Environment Requirements</t>
  </si>
  <si>
    <t>SP28.15</t>
  </si>
  <si>
    <t>Customer on Site Safety and Environment</t>
  </si>
  <si>
    <t>SP28.16</t>
  </si>
  <si>
    <t>Working at heights</t>
  </si>
  <si>
    <t>SP28.17</t>
  </si>
  <si>
    <t>Machine Safety</t>
  </si>
  <si>
    <t>SP28.18</t>
  </si>
  <si>
    <t>Machinery - Safety override</t>
  </si>
  <si>
    <t>SP28.19</t>
  </si>
  <si>
    <t>Safety Signs</t>
  </si>
  <si>
    <t>SP28.2</t>
  </si>
  <si>
    <t>Workplace Assessment</t>
  </si>
  <si>
    <t>SP28.20</t>
  </si>
  <si>
    <t>Safe working with X-ray machines</t>
  </si>
  <si>
    <t>SP28.21</t>
  </si>
  <si>
    <t>Working hours rules</t>
  </si>
  <si>
    <t>SP28.23</t>
  </si>
  <si>
    <t>Working alone</t>
  </si>
  <si>
    <t>SP28.24</t>
  </si>
  <si>
    <t>Office layout - DK</t>
  </si>
  <si>
    <t>SP28.25</t>
  </si>
  <si>
    <t>Storage - Lithium batteries - DK</t>
  </si>
  <si>
    <t>SP28.26</t>
  </si>
  <si>
    <t>Safe Shut Down of Technical Equipment - Lock Out Tack Out Try Out (LOTOTO)</t>
  </si>
  <si>
    <t>SP28.27</t>
  </si>
  <si>
    <t>Admittance to production areas</t>
  </si>
  <si>
    <t>SP28.28</t>
  </si>
  <si>
    <t>Annual Work Environment Dialogue</t>
  </si>
  <si>
    <t>SP28.29</t>
  </si>
  <si>
    <t>Health &amp; Safety Organizational Structure</t>
  </si>
  <si>
    <t>SP28.3</t>
  </si>
  <si>
    <t>Office Workplace</t>
  </si>
  <si>
    <t>SP28.4</t>
  </si>
  <si>
    <t>Air Quality, Light, Temperature &amp; Noise</t>
  </si>
  <si>
    <t>SP28.5</t>
  </si>
  <si>
    <t>Ergonomics</t>
  </si>
  <si>
    <t>SP28.6</t>
  </si>
  <si>
    <t>Electrical safety</t>
  </si>
  <si>
    <t>SP28.7</t>
  </si>
  <si>
    <t>Chemical Management</t>
  </si>
  <si>
    <t>SP28.8</t>
  </si>
  <si>
    <t>Personal Protective Equipment</t>
  </si>
  <si>
    <t>SP28.9</t>
  </si>
  <si>
    <t>Stress Management</t>
  </si>
  <si>
    <t>P29</t>
  </si>
  <si>
    <t>IT Services &amp; Support</t>
  </si>
  <si>
    <t>SP29.1</t>
  </si>
  <si>
    <t>IT Enhancement &amp; Optimization</t>
  </si>
  <si>
    <t>SP29.10</t>
  </si>
  <si>
    <t>IT Application Landscape</t>
  </si>
  <si>
    <t>SP29.11</t>
  </si>
  <si>
    <t>IT Governance Model</t>
  </si>
  <si>
    <t>SP29.12</t>
  </si>
  <si>
    <t>KamWay - System Ownership &amp; Governance</t>
  </si>
  <si>
    <t>SP29.13</t>
  </si>
  <si>
    <t>Vulnerability Management</t>
  </si>
  <si>
    <t>SP29.14</t>
  </si>
  <si>
    <t>Windows Patch Management</t>
  </si>
  <si>
    <t>SP29.15</t>
  </si>
  <si>
    <t>Management of IT Records - FR</t>
  </si>
  <si>
    <t>SP29.16</t>
  </si>
  <si>
    <t>Backup and Restore of IT Systems</t>
  </si>
  <si>
    <t>SP29.17</t>
  </si>
  <si>
    <t>ServiceNow - Ordering Privileged access groups</t>
  </si>
  <si>
    <t>SP29.18</t>
  </si>
  <si>
    <t>IT Enhancement Request</t>
  </si>
  <si>
    <t>SP29.19</t>
  </si>
  <si>
    <t>IT Standard Request</t>
  </si>
  <si>
    <t>SP29.2</t>
  </si>
  <si>
    <t>IT Operations &amp; Maintenance</t>
  </si>
  <si>
    <t>SP29.20</t>
  </si>
  <si>
    <t>CPQ - Quote Lines Explained</t>
  </si>
  <si>
    <t>SP29.21</t>
  </si>
  <si>
    <t>CPQ - How to copy Orders and Quotes</t>
  </si>
  <si>
    <t>SP29.22</t>
  </si>
  <si>
    <t>CRM - How to track from Outlook to CRM</t>
  </si>
  <si>
    <t>SP29.23</t>
  </si>
  <si>
    <t>Handover to operation in IT</t>
  </si>
  <si>
    <t>SP29.24</t>
  </si>
  <si>
    <t>DocuSign Ownership &amp; Governance</t>
  </si>
  <si>
    <t>SP29.25</t>
  </si>
  <si>
    <t>Content Hub Ownership &amp; Governance</t>
  </si>
  <si>
    <t>SP29.26</t>
  </si>
  <si>
    <t>CMDB Governance - Solution &amp; Service Delivery</t>
  </si>
  <si>
    <t>SP29.27</t>
  </si>
  <si>
    <t>KamWay - Usergroup Ownership and Governance</t>
  </si>
  <si>
    <t>SP29.28</t>
  </si>
  <si>
    <t>Kamstrup Connect - SIM Management - Merging Of Customers</t>
  </si>
  <si>
    <t>SP29.29</t>
  </si>
  <si>
    <t>Termination of SIM / eSIM for production devices</t>
  </si>
  <si>
    <t>SP29.3</t>
  </si>
  <si>
    <t>IT Support and Equipment Delivery</t>
  </si>
  <si>
    <t>SP29.30</t>
  </si>
  <si>
    <t>Software Intake</t>
  </si>
  <si>
    <t>SP29.4</t>
  </si>
  <si>
    <t>User Life Cycle Management</t>
  </si>
  <si>
    <t>SP29.6</t>
  </si>
  <si>
    <t>Learning Management System (LMS)</t>
  </si>
  <si>
    <t>SP29.8</t>
  </si>
  <si>
    <t>ServiceNow – How to Handover Customer Service related Case or Incident</t>
  </si>
  <si>
    <t>P30</t>
  </si>
  <si>
    <t>SP30.1</t>
  </si>
  <si>
    <t>Classification Framework for Parts &amp; Products in Aras Innovator</t>
  </si>
  <si>
    <t>SP30.2</t>
  </si>
  <si>
    <t>Strategic Product Lifecycle (SPL) Master Data - DK</t>
  </si>
  <si>
    <t>SP30.3</t>
  </si>
  <si>
    <t>Product line hierarchy Master Data - Heat &amp; Cooling</t>
  </si>
  <si>
    <t>SP30.4</t>
  </si>
  <si>
    <t>Maintenance of master data</t>
  </si>
  <si>
    <t>SP30.8</t>
  </si>
  <si>
    <t>Item Number Groups</t>
  </si>
  <si>
    <t>P31</t>
  </si>
  <si>
    <t>Non-Conformance Management</t>
  </si>
  <si>
    <t>SP31.1</t>
  </si>
  <si>
    <t>Order and Delivery Claims</t>
  </si>
  <si>
    <t>SP31.10</t>
  </si>
  <si>
    <t>Health &amp; Safety Incident Management</t>
  </si>
  <si>
    <t>SP31.11</t>
  </si>
  <si>
    <t>Reporting a non-conformance to Supplier Compliance Management (non-released parts) - DK</t>
  </si>
  <si>
    <t>SP31.12</t>
  </si>
  <si>
    <t>IT/Security Incidents</t>
  </si>
  <si>
    <t>SP31.13</t>
  </si>
  <si>
    <t>Handling of an IT incident</t>
  </si>
  <si>
    <t>SP31.15</t>
  </si>
  <si>
    <t>Product Recall</t>
  </si>
  <si>
    <t>SP31.16</t>
  </si>
  <si>
    <t>IT Major Incident Management</t>
  </si>
  <si>
    <t>SP31.17</t>
  </si>
  <si>
    <t>IT Incident Priority and Response Matrix</t>
  </si>
  <si>
    <t>SP31.18</t>
  </si>
  <si>
    <t>Communication During Major Incident Management - Solution &amp; Service Delivery</t>
  </si>
  <si>
    <t>SP31.19</t>
  </si>
  <si>
    <t>Major Incident Customer Communication Process</t>
  </si>
  <si>
    <t>SP31.2</t>
  </si>
  <si>
    <t>Hardware Related Claims</t>
  </si>
  <si>
    <t>SP31.3</t>
  </si>
  <si>
    <t>Software Related Claims/Incidents</t>
  </si>
  <si>
    <t>SP31.4</t>
  </si>
  <si>
    <t>Supplier Claims (direct sourcing)</t>
  </si>
  <si>
    <t>SP31.5</t>
  </si>
  <si>
    <t>Handling of deviating products</t>
  </si>
  <si>
    <t>SP31.6</t>
  </si>
  <si>
    <t>Major Incident Management - Solution &amp; Service Delivery</t>
  </si>
  <si>
    <t>SP31.7</t>
  </si>
  <si>
    <t>Internal Non Conformance</t>
  </si>
  <si>
    <t>SP31.9</t>
  </si>
  <si>
    <t>Production Dispensation</t>
  </si>
  <si>
    <t>P32</t>
  </si>
  <si>
    <t>People Development</t>
  </si>
  <si>
    <t>SP32.1</t>
  </si>
  <si>
    <t>Employee development &amp; performance dialogue - office employees</t>
  </si>
  <si>
    <t>SP32.2</t>
  </si>
  <si>
    <t>Employee development &amp; performance dialogue - production employees</t>
  </si>
  <si>
    <t>SP32.3</t>
  </si>
  <si>
    <t>Legally required training</t>
  </si>
  <si>
    <t>SP32.4</t>
  </si>
  <si>
    <t>Education and Competences for Personnel Working in Accredited Areas</t>
  </si>
  <si>
    <t>SP32.5</t>
  </si>
  <si>
    <t>Monitoring of Competences for Personnel Associated with Accredited Equipment</t>
  </si>
  <si>
    <t>SP32.6</t>
  </si>
  <si>
    <t>Educational Curriculum for Authorized Signatories on Accredited Equipment</t>
  </si>
  <si>
    <t>SP32.8</t>
  </si>
  <si>
    <t>Education and Competences for Personnel Working with Product Compliance in Supply Chain</t>
  </si>
  <si>
    <t>P33</t>
  </si>
  <si>
    <t>SP33.10</t>
  </si>
  <si>
    <t>Onboarding of New Countries &amp; New ISO Certificates</t>
  </si>
  <si>
    <t>SP33.11</t>
  </si>
  <si>
    <t>Project Portfolio Management - Supply Chain</t>
  </si>
  <si>
    <t>SP33.12</t>
  </si>
  <si>
    <t>IT Project Portfolio Management</t>
  </si>
  <si>
    <t>SP33.4</t>
  </si>
  <si>
    <t>IT Projects</t>
  </si>
  <si>
    <t>SP33.5</t>
  </si>
  <si>
    <t>Supply Chain (SC) Projects</t>
  </si>
  <si>
    <t>SP33.8</t>
  </si>
  <si>
    <t>Front-Loading Process – Supply Chain</t>
  </si>
  <si>
    <t>SP33.9</t>
  </si>
  <si>
    <t>Product transfer</t>
  </si>
  <si>
    <t>P34</t>
  </si>
  <si>
    <t>Salary &amp; Incentives</t>
  </si>
  <si>
    <t>SP34.1</t>
  </si>
  <si>
    <t>Annual Sales Bonus Updates</t>
  </si>
  <si>
    <t>SP34.2</t>
  </si>
  <si>
    <t>Maternity &amp; Paternity leave - DK</t>
  </si>
  <si>
    <t>SP34.3</t>
  </si>
  <si>
    <t>Reimbursement - DK</t>
  </si>
  <si>
    <t>SP34.4</t>
  </si>
  <si>
    <t>Maternity &amp; Paternity leave - SE</t>
  </si>
  <si>
    <t>SP34.5</t>
  </si>
  <si>
    <t>Reimbursement - SE</t>
  </si>
  <si>
    <t>SP34.6</t>
  </si>
  <si>
    <t>Collective agreements and free choice account – DK</t>
  </si>
  <si>
    <t>SP34.7</t>
  </si>
  <si>
    <t>Registration of working hours</t>
  </si>
  <si>
    <t>P35</t>
  </si>
  <si>
    <t>SP35.1</t>
  </si>
  <si>
    <t>Information security roles and responsibilities</t>
  </si>
  <si>
    <t>SP35.10</t>
  </si>
  <si>
    <t>General Access Control in Solution and Service Delivery</t>
  </si>
  <si>
    <t>SP35.11</t>
  </si>
  <si>
    <t>Security Events and Incident Response - SSD</t>
  </si>
  <si>
    <t>SP35.12</t>
  </si>
  <si>
    <t>IT System Access Management</t>
  </si>
  <si>
    <t>SP35.13</t>
  </si>
  <si>
    <t>Security in IT enhancements and IT projects</t>
  </si>
  <si>
    <t>SP35.14</t>
  </si>
  <si>
    <t>Secure IT network infrastructure</t>
  </si>
  <si>
    <t>SP35.15</t>
  </si>
  <si>
    <t>IT System Security Review</t>
  </si>
  <si>
    <t>SP35.16</t>
  </si>
  <si>
    <t>IT Logging and monitoring</t>
  </si>
  <si>
    <t>SP35.17</t>
  </si>
  <si>
    <t>IT Security configuration baseline</t>
  </si>
  <si>
    <t>SP35.18</t>
  </si>
  <si>
    <t>Framework for Working within Facility – DK</t>
  </si>
  <si>
    <t>SP35.19</t>
  </si>
  <si>
    <t>Major Security Incidents</t>
  </si>
  <si>
    <t>SP35.5</t>
  </si>
  <si>
    <t>Access cards and codes</t>
  </si>
  <si>
    <t>SP35.6</t>
  </si>
  <si>
    <t>Behavior within information security Operation Technology (OT)</t>
  </si>
  <si>
    <t>SP35.7</t>
  </si>
  <si>
    <t>Code signing certificate handling</t>
  </si>
  <si>
    <t>SP35.8</t>
  </si>
  <si>
    <t>Cryptographic Certificates Life Cycle</t>
  </si>
  <si>
    <t>SP35.9</t>
  </si>
  <si>
    <t>Cryptography Baseline</t>
  </si>
  <si>
    <t>P36</t>
  </si>
  <si>
    <t>Talent attraction, Recruitment &amp; Exit</t>
  </si>
  <si>
    <t>SP36.1</t>
  </si>
  <si>
    <t>Recruitment</t>
  </si>
  <si>
    <t>SP36.10</t>
  </si>
  <si>
    <t>Master Thesis collaboration</t>
  </si>
  <si>
    <t>SP36.12</t>
  </si>
  <si>
    <t>Onboarding of new employees</t>
  </si>
  <si>
    <t>SP36.13</t>
  </si>
  <si>
    <t>Employment termination US &amp; CA</t>
  </si>
  <si>
    <t>SP36.14</t>
  </si>
  <si>
    <t>Recruitment of production employees DK</t>
  </si>
  <si>
    <t>SP36.2</t>
  </si>
  <si>
    <t>Employee exit</t>
  </si>
  <si>
    <t>SP36.3</t>
  </si>
  <si>
    <t>Talent Attraction</t>
  </si>
  <si>
    <t>SP36.4</t>
  </si>
  <si>
    <t>Recruitment of Interns, Student workers and Graduates</t>
  </si>
  <si>
    <t>SP36.6</t>
  </si>
  <si>
    <t>Job transfer</t>
  </si>
  <si>
    <t>SP36.7</t>
  </si>
  <si>
    <t>Internship program</t>
  </si>
  <si>
    <t>SP36.8</t>
  </si>
  <si>
    <t>Kamstrups mentoring program regarding interns</t>
  </si>
  <si>
    <t>SP36.9</t>
  </si>
  <si>
    <t>Graduate Program</t>
  </si>
  <si>
    <t>P37</t>
  </si>
  <si>
    <t>SP37.1</t>
  </si>
  <si>
    <t>Hotel Agreements</t>
  </si>
  <si>
    <t>Level 4 - Kan ikke anvendes i denne model pga. Key</t>
  </si>
  <si>
    <t>Organization</t>
  </si>
  <si>
    <t>Team</t>
  </si>
  <si>
    <t>Denmark</t>
  </si>
  <si>
    <t>Austria</t>
  </si>
  <si>
    <t>Canada</t>
  </si>
  <si>
    <t>Switzerland</t>
  </si>
  <si>
    <t>China</t>
  </si>
  <si>
    <t>Germany</t>
  </si>
  <si>
    <t>Spain</t>
  </si>
  <si>
    <t>Finland</t>
  </si>
  <si>
    <t>ES_Digitalization</t>
  </si>
  <si>
    <t>Create only Level2</t>
  </si>
  <si>
    <t>France</t>
  </si>
  <si>
    <t>SE_Digitalization</t>
  </si>
  <si>
    <t>Sweden</t>
  </si>
  <si>
    <t>Italy</t>
  </si>
  <si>
    <t>United States</t>
  </si>
  <si>
    <t>Malaysia</t>
  </si>
  <si>
    <t>Executive Management office</t>
  </si>
  <si>
    <t>Netherlands</t>
  </si>
  <si>
    <t>Facility</t>
  </si>
  <si>
    <t>Norway</t>
  </si>
  <si>
    <t>Poland</t>
  </si>
  <si>
    <t>PL_Finance</t>
  </si>
  <si>
    <t>People &amp; Culture</t>
  </si>
  <si>
    <t>ES_People &amp; Culture</t>
  </si>
  <si>
    <t>Water</t>
  </si>
  <si>
    <t>Heat &amp; Cooling</t>
  </si>
  <si>
    <t>Heat/Cooling</t>
  </si>
  <si>
    <t>DK_Digitalization_Kamstrup Solutions_Configuration Management</t>
  </si>
  <si>
    <t>Electricity</t>
  </si>
  <si>
    <t>Denmark-Electricity-Electricity</t>
  </si>
  <si>
    <t>Austria-Electricity-Electricity</t>
  </si>
  <si>
    <t>Sweden-Electricity-Electricity</t>
  </si>
  <si>
    <t>Applications with integrations</t>
  </si>
  <si>
    <t>Deliver Data to</t>
  </si>
  <si>
    <t>Original list from FFM</t>
  </si>
  <si>
    <t>Digitalization-Integration</t>
  </si>
  <si>
    <t>Analytics: Kamstrup analytics platform. They retrieve basic customer information to set up hosting zone (I'll  investigate if still in use)</t>
  </si>
  <si>
    <t>Analytics</t>
  </si>
  <si>
    <t>359 - Oracle Content HUB</t>
  </si>
  <si>
    <t>ContentHub</t>
  </si>
  <si>
    <t>CPQ</t>
  </si>
  <si>
    <t>CRM</t>
  </si>
  <si>
    <t>Docusign</t>
  </si>
  <si>
    <t xml:space="preserve"> (formerly known as 3Xe - not sure it has another name now...) Kamstrup built solution to generate Eletronic Deliver Note (that's the acronym) for some specific customer requirements. Owned by slpo</t>
  </si>
  <si>
    <t>EDNG</t>
  </si>
  <si>
    <t>EnergiData (https://energidata.com/da/). Collects meters consumption for Kamstrup buildings. We ingest data from it used in the context of ESG reporting (Quality)</t>
  </si>
  <si>
    <t>EnergiData</t>
  </si>
  <si>
    <t>Fuse LMS</t>
  </si>
  <si>
    <t>GoAutonomous</t>
  </si>
  <si>
    <t>CreateFixedVariant</t>
  </si>
  <si>
    <t>240 - IQS</t>
  </si>
  <si>
    <t>IQS</t>
  </si>
  <si>
    <t>295 - License services</t>
  </si>
  <si>
    <t>LicenseServer</t>
  </si>
  <si>
    <t>Lessor SPTid</t>
  </si>
  <si>
    <t>MyKamstrup</t>
  </si>
  <si>
    <t>Oracle HCM</t>
  </si>
  <si>
    <t>UpdateEngineeringPart</t>
  </si>
  <si>
    <t>PLM</t>
  </si>
  <si>
    <t>11 - Sitecore (CMS)</t>
  </si>
  <si>
    <t>ProductPortal (Sitecore)</t>
  </si>
  <si>
    <t>998 - KAMES +400 Applicatons</t>
  </si>
  <si>
    <t>ProductionSW (KAMES)</t>
  </si>
  <si>
    <t>226 - SIM, BILLING.COM, Custom SIM, TLF</t>
  </si>
  <si>
    <t>SIMService TelcoProvider for nordic countries. Used to validate / enable simcard installed into the meter
 BillingCoM (discontinued)</t>
  </si>
  <si>
    <t>TelcoProvider (SimService, BillingCom)</t>
  </si>
  <si>
    <t>283 - GPRS</t>
  </si>
  <si>
    <t>GPRS portal: internal kamstrup owned application (owned by JDP). It gets notified once SIM cards have been activated. It's used seldomly but I can see it's still in use</t>
  </si>
  <si>
    <t>372 - ipaper</t>
  </si>
  <si>
    <t>iPaper</t>
  </si>
  <si>
    <t>Platforms and Best-of-Suite</t>
  </si>
  <si>
    <t>Name of the platform</t>
  </si>
  <si>
    <t>It this a platform or Technology (Suite is not used as a term)</t>
  </si>
  <si>
    <t>Friendly name to show in reports</t>
  </si>
  <si>
    <t>Is the Platform strategic 
Yes/No</t>
  </si>
  <si>
    <t>Internal comment</t>
  </si>
  <si>
    <t>What is a strategic platform</t>
  </si>
  <si>
    <t>Platform or Suite</t>
  </si>
  <si>
    <t>Friendly name</t>
  </si>
  <si>
    <t>Long description</t>
  </si>
  <si>
    <t>Strategic</t>
  </si>
  <si>
    <t>Platform Owner</t>
  </si>
  <si>
    <t>Freja</t>
  </si>
  <si>
    <t>The Atlassian Cloud Platform connects teams with all the curated data, context, and goals they need as they work across their favorite Atlassian and third-party applications.</t>
  </si>
  <si>
    <t>FRFS: The Atlassian platform could be utilized even more.</t>
  </si>
  <si>
    <t>ERP</t>
  </si>
  <si>
    <t>Tingleff</t>
  </si>
  <si>
    <t>Kamway</t>
  </si>
  <si>
    <t>SORR</t>
  </si>
  <si>
    <t>Mathias, Jesper</t>
  </si>
  <si>
    <t>Microsoft Platform</t>
  </si>
  <si>
    <t>Suite</t>
  </si>
  <si>
    <t>SQL, Azure Integration, Azure Data, PowerBI, Fabric</t>
  </si>
  <si>
    <t>Power apps, automate</t>
  </si>
  <si>
    <t>Technology Stack</t>
  </si>
  <si>
    <t>Non-strategic</t>
  </si>
  <si>
    <t>Platform til at orkestrering at windows service/microservices hosted på fabric nodes …</t>
  </si>
  <si>
    <t>Running TMS (Transport Management System)</t>
  </si>
  <si>
    <t>Concur, CPM</t>
  </si>
  <si>
    <t>Observability platform for Cloud, network, services, IoT etc across IT/OT</t>
  </si>
  <si>
    <t>OrCad</t>
  </si>
  <si>
    <t>Visual studio</t>
  </si>
  <si>
    <t>C#</t>
  </si>
  <si>
    <t>Programming Language</t>
  </si>
  <si>
    <t>C++</t>
  </si>
  <si>
    <t>Phase Out</t>
  </si>
  <si>
    <t>Kunne vi lade os inspirere af denne ift. Platforme.</t>
  </si>
  <si>
    <t>Platforms data</t>
  </si>
  <si>
    <t>"North" Names</t>
  </si>
  <si>
    <t>1000-Customer Relationship--</t>
  </si>
  <si>
    <t>Commercial, Sales &amp; Service</t>
  </si>
  <si>
    <t>1001-Enterprise Support--</t>
  </si>
  <si>
    <t>P&amp;C, Digitalization, Legal</t>
  </si>
  <si>
    <t>Finance &amp; Accounting</t>
  </si>
  <si>
    <t>1004-Procurement &amp; Logistics--</t>
  </si>
  <si>
    <t>1006-Manufacturing--</t>
  </si>
  <si>
    <t>4100-Sustainability Management--</t>
  </si>
  <si>
    <t>Sustainability</t>
  </si>
  <si>
    <t>1003-Platform and Service Operations--</t>
  </si>
  <si>
    <t>1029-Service--</t>
  </si>
  <si>
    <t>4401-Supply Chain--</t>
  </si>
  <si>
    <t>Can support capability</t>
  </si>
  <si>
    <t>Module or Application in Platform</t>
  </si>
  <si>
    <t>SubModule</t>
  </si>
  <si>
    <t>Utilization in Kamstrup</t>
  </si>
  <si>
    <t xml:space="preserve">Module technical assesment </t>
  </si>
  <si>
    <t>Module functional assesment</t>
  </si>
  <si>
    <t>AI (Yes/No)</t>
  </si>
  <si>
    <t>Kamstrup bought module
Yes/No</t>
  </si>
  <si>
    <t>From date</t>
  </si>
  <si>
    <t>To date</t>
  </si>
  <si>
    <t>1049-Manufacturing-Maintenance-</t>
  </si>
  <si>
    <t>Asset operation and maintance</t>
  </si>
  <si>
    <t>Appropriate</t>
  </si>
  <si>
    <t>1023-Finance-Asset Management-</t>
  </si>
  <si>
    <t>Asset performance management</t>
  </si>
  <si>
    <t>Medium</t>
  </si>
  <si>
    <t>Fully Approoriate</t>
  </si>
  <si>
    <t>Perfect</t>
  </si>
  <si>
    <t>Asset planning and realization</t>
  </si>
  <si>
    <t>B2B contracting</t>
  </si>
  <si>
    <t>Document Management</t>
  </si>
  <si>
    <t>1019-Enterprise Support-Knowledge &amp; Research Management-</t>
  </si>
  <si>
    <t>Maintance planning</t>
  </si>
  <si>
    <t>Commerce</t>
  </si>
  <si>
    <t>Catalog management</t>
  </si>
  <si>
    <t>Adequate</t>
  </si>
  <si>
    <t>Storefront</t>
  </si>
  <si>
    <t>Storefront connectors</t>
  </si>
  <si>
    <t>Trade agrements</t>
  </si>
  <si>
    <t>Customer Relantionship Management</t>
  </si>
  <si>
    <t>Automation &amp; self-service</t>
  </si>
  <si>
    <t>3000-Marketing-Marketing demand management-</t>
  </si>
  <si>
    <t>Campaign mangement</t>
  </si>
  <si>
    <t>Contract management</t>
  </si>
  <si>
    <t>Customer survey</t>
  </si>
  <si>
    <t>Engagement studio</t>
  </si>
  <si>
    <t>1008-Customer Relationship-Contact Management-</t>
  </si>
  <si>
    <t>Lead management</t>
  </si>
  <si>
    <t>1010-Customer Relationship-Customer Management-</t>
  </si>
  <si>
    <t>Omni-channel contact center</t>
  </si>
  <si>
    <t>Opportunity management</t>
  </si>
  <si>
    <t>Proactive customer engagement</t>
  </si>
  <si>
    <t>1011-Customer Relationship-Customer Scoring-</t>
  </si>
  <si>
    <t>Insufficient</t>
  </si>
  <si>
    <t>Accouting rules, GL &amp; parallel accouting, AR</t>
  </si>
  <si>
    <t>High</t>
  </si>
  <si>
    <t>1026-Finance-Settlements &amp; Payments-</t>
  </si>
  <si>
    <t>AP, E-invoicing</t>
  </si>
  <si>
    <t>1024-Finance-Financial Planning &amp; Analysis-</t>
  </si>
  <si>
    <t>Business planing</t>
  </si>
  <si>
    <t>Cash planing</t>
  </si>
  <si>
    <t>Consolidation</t>
  </si>
  <si>
    <t>Financial reporting &amp; analysis</t>
  </si>
  <si>
    <t>Fixed Assets</t>
  </si>
  <si>
    <t>Project Finance</t>
  </si>
  <si>
    <t>1028-Finance-Treasury-</t>
  </si>
  <si>
    <t>1020-Enterprise Support-Legal-</t>
  </si>
  <si>
    <t>Human Capital Management</t>
  </si>
  <si>
    <t>Employee &amp; manager self-service</t>
  </si>
  <si>
    <t>Employee &amp; organization management</t>
  </si>
  <si>
    <t>Expense management</t>
  </si>
  <si>
    <t>4105-Sustainability Management-Sustainable Operations-</t>
  </si>
  <si>
    <t>Unreasonable</t>
  </si>
  <si>
    <t>Under implementation in KamWay</t>
  </si>
  <si>
    <t>Payroll integration</t>
  </si>
  <si>
    <t>Qualifications developments &amp; training</t>
  </si>
  <si>
    <t>Time &amp; attendance</t>
  </si>
  <si>
    <t>1016-Enterprise Support-Human Resources Management-</t>
  </si>
  <si>
    <t>1021-Enterprise Support-Workforce Management-</t>
  </si>
  <si>
    <t>Batch process manufacturing</t>
  </si>
  <si>
    <t>Configure &amp; make to order</t>
  </si>
  <si>
    <t>Discrete manufacturing</t>
  </si>
  <si>
    <t>Manufacturing Execution System</t>
  </si>
  <si>
    <t>For IFS Cloud it is beeing work on to move from Insufficient to Appropriate</t>
  </si>
  <si>
    <t>Material &amp; resouce planning</t>
  </si>
  <si>
    <t>Product estimate management</t>
  </si>
  <si>
    <t>Quality management</t>
  </si>
  <si>
    <t>Repetitive manufacturing</t>
  </si>
  <si>
    <t>Sales &amp; operations planning</t>
  </si>
  <si>
    <t>Sustainability management</t>
  </si>
  <si>
    <t>Fast developing area in IFS Cloud</t>
  </si>
  <si>
    <t>4101-Sustainability Management-Circular Economy-</t>
  </si>
  <si>
    <t>4103-Sustainability Management-Sustainability Collaboration-</t>
  </si>
  <si>
    <t>4104-Sustainability Management-Sustainability Performance Management-</t>
  </si>
  <si>
    <t>Visual planning &amp; scheduling</t>
  </si>
  <si>
    <t>1048-Manufacturing-Machine Management-</t>
  </si>
  <si>
    <t>MES module via partner</t>
  </si>
  <si>
    <t>1036-Procurement &amp; Logistics-Supplier Contact Management-</t>
  </si>
  <si>
    <t>Procurement</t>
  </si>
  <si>
    <t>Employee self-service</t>
  </si>
  <si>
    <t>Operational procurement</t>
  </si>
  <si>
    <t>Strategic planning</t>
  </si>
  <si>
    <t>Supplier relationship management</t>
  </si>
  <si>
    <t>Supplier self-service</t>
  </si>
  <si>
    <t>1014-Enterprise Support-Enterprise Effectiveness &amp; Project Management-</t>
  </si>
  <si>
    <t>Construction &amp; installation</t>
  </si>
  <si>
    <t>Contract change management</t>
  </si>
  <si>
    <t>Engineering &amp; design</t>
  </si>
  <si>
    <t>Project financial control</t>
  </si>
  <si>
    <t>Project manufacturing</t>
  </si>
  <si>
    <t>Global Human Resources (Core HR)</t>
  </si>
  <si>
    <t>Automated Payroll</t>
  </si>
  <si>
    <t>Automated Payroll: Processes payroll for various employee types and locations.</t>
  </si>
  <si>
    <t>Legal Compliance</t>
  </si>
  <si>
    <t>Legal Compliance: Adapts to changing tax laws and regulations.</t>
  </si>
  <si>
    <t>Integration: Connects with time, HR, and finance modules for accurate payout.</t>
  </si>
  <si>
    <t>JetBrain</t>
  </si>
  <si>
    <t>CRM, Contract mgmt, Order Mgmt, SLA's</t>
  </si>
  <si>
    <t>IT Mgmt, HR mgmt, Knowledge and more</t>
  </si>
  <si>
    <t>Source-to-Pay</t>
  </si>
  <si>
    <t>Covered in Procurement Service Management—supports purchase request creation, approvals, and tracking (often integrated with ERP).</t>
  </si>
  <si>
    <t>Fully supported in Vendor Management Workspace—can store supplier profiles, contacts, SLAs, and performance metrics</t>
  </si>
  <si>
    <t>1033-Procurement &amp; Logistics-Logistics Management-</t>
  </si>
  <si>
    <t>ServiceNow can orchestrate logistics workflows, track shipments (via integration), and handle incident management, but it’s not a full logistics execution platform</t>
  </si>
  <si>
    <t>Some sourcing workflows can be managed (RFx processes, vendor evaluation), but often done via integration with sourcing tools.</t>
  </si>
  <si>
    <t>ServiceNow can manage project tasks, readiness checklists, and release schedules, but it does not perform product build activities—often used for workflow coordination.</t>
  </si>
  <si>
    <t>Supports quality assurance processes, defect tracking, and compliance workflows—especially in software QA—but not specialized manufacturing quality control.</t>
  </si>
  <si>
    <t>Can manage R&amp;D project tracking, resource allocation, and idea intake, but no native CAD, simulation, or lab data tools.</t>
  </si>
  <si>
    <t>Agile module used today for sprint and stories</t>
  </si>
  <si>
    <t>Strong support via project portfolio management, Agile, and ITBM modules—manage, prioritize, and track requirements for software and product development.</t>
  </si>
  <si>
    <t>ServiceNow can track engineering tasks and changes (especially for software engineering) but lacks mechanical/electrical design capabilities.</t>
  </si>
  <si>
    <t>Can track campaigns, coordinate UAT/beta testing feedback, but not a specialized marketing analytics/testing platform</t>
  </si>
  <si>
    <t>ServiceNow supports defining, managing, and enforcing development processes, especially for IT/software (DevOps, Agile, ITIL workflows).</t>
  </si>
  <si>
    <t>Strong in software release orchestration, change management, and deployment tracking—especially for IT products. Less applicable to physical goods without integration.</t>
  </si>
  <si>
    <t>Strong support for engineering change requests, approval workflows, and tracking—especially for software/configuration changes; manufacturing-specific change control needs integration.</t>
  </si>
  <si>
    <t>ServiceNow excels in IT infrastructure management; for plant facilities or OT infrastructure, it can track assets, maintenance schedules, and incidents, but not control physical systems.</t>
  </si>
  <si>
    <t>Can register, track, and monitor machine assets with CMDB and IoT integrations; lacks native control or real-time telemetry without external systems.</t>
  </si>
  <si>
    <t>Asset &amp; Facility Maintenance can be managed with Field Service Management and Asset Management, including preventive maintenance scheduling.</t>
  </si>
  <si>
    <t>Can handle requests, tracking, and approvals for materials but not physical warehouse/inventory optimization—usually needs ERP/WMS integration.</t>
  </si>
  <si>
    <t>Supports project and portfolio planning workflows, but no native CAD, CAM, or production line design capabilities.</t>
  </si>
  <si>
    <t>Can track orders, status, and approvals via workflow, but actual production scheduling and execution require MES/ERP integration.</t>
  </si>
  <si>
    <t>Can track KPIs, issues, and continuous improvement projects, but not real-time production control.</t>
  </si>
  <si>
    <t>ServiceNow is well-suited for managing the lifecycle, deployment, and updates of manufacturing-related software systems.</t>
  </si>
  <si>
    <t>Inappropriate</t>
  </si>
  <si>
    <t>Strong native support with GRC module covering risk management, audit management, controls management, regulatory compliance, business integrity, and non-conformance management.</t>
  </si>
  <si>
    <t>Cybersecurity, Data, Protection and Privacy</t>
  </si>
  <si>
    <t>Supports cybersecurity risk management, data privacy, data protection, and compliance with frameworks. Integration with SecOps and Policy and Compliance Management modules.</t>
  </si>
  <si>
    <t>We get Accounts from IFS and Contacts from CRM - and customers log into servicenow /csm portal to get support and is associated to an account</t>
  </si>
  <si>
    <t>We use Chg and Problem mgmt. and Inc mgmt. ITOM is not used</t>
  </si>
  <si>
    <t>Project planning &amp; follow-up</t>
  </si>
  <si>
    <t>Project reporting &amp; invoicing</t>
  </si>
  <si>
    <t>Component Engineering</t>
  </si>
  <si>
    <t>Together with IHS database it is perfect.</t>
  </si>
  <si>
    <t>Supplier Management Solution</t>
  </si>
  <si>
    <t>Can be used as xMS, technical strong, but not for purchase orders</t>
  </si>
  <si>
    <t>Product Engineering</t>
  </si>
  <si>
    <t>We are not using CAD</t>
  </si>
  <si>
    <t>Requirment Engineering</t>
  </si>
  <si>
    <t>From documents og Excel It is a apprpriate solution</t>
  </si>
  <si>
    <t>Program Management</t>
  </si>
  <si>
    <t>Depending on the capabilities used, can integrate with MS Project</t>
  </si>
  <si>
    <t>System Architecture</t>
  </si>
  <si>
    <t>The strenght is on the data management not the modelling</t>
  </si>
  <si>
    <t>part of digital thread</t>
  </si>
  <si>
    <t>Variant Management</t>
  </si>
  <si>
    <t>The strenght is the definition of the variants and the timeline of variants, but not strong as execution system.</t>
  </si>
  <si>
    <t>Manufacturing Proces Planning</t>
  </si>
  <si>
    <t>This planning are today done in IFS, but in Aras there are possabilities to have som 3D modelling send to manufacturing</t>
  </si>
  <si>
    <t>Tools used depending on site</t>
  </si>
  <si>
    <t>Together with IFS it is appropriate</t>
  </si>
  <si>
    <t>The line through, Requirment, System and Variant will give a strong digital thread.</t>
  </si>
  <si>
    <t>Simulation Management</t>
  </si>
  <si>
    <t>Storing and manging the data are often the problem in companies and that is also what Aras are good at. Simulations can be made but special simulation programs will be at a higher level</t>
  </si>
  <si>
    <t>Unified Change Management UCM</t>
  </si>
  <si>
    <t>New enhanced module release end 2025, UCM</t>
  </si>
  <si>
    <t>When data are placed in Excel</t>
  </si>
  <si>
    <t>1056-Strategic Management-Innovation &amp; Technology Management-</t>
  </si>
  <si>
    <t>Business Opportunity</t>
  </si>
  <si>
    <t xml:space="preserve">Technical Scope </t>
  </si>
  <si>
    <t>We have further developed this module</t>
  </si>
  <si>
    <t>There are a specific type for contracts, dates and lifecycle can be handled, security arround this are enhanced, can be used for legal contracts.</t>
  </si>
  <si>
    <t>Not seen in the perspective of transactional data.</t>
  </si>
  <si>
    <t>Aras can be used early in the process but can not replace CPQ capabilities.</t>
  </si>
  <si>
    <t>No standalone risk management. Evaluated company wide</t>
  </si>
  <si>
    <t>Depends on the level, can not provide custoers access to project. Supports the deliverabels, but not the sharing with customers</t>
  </si>
  <si>
    <t>Digital Product Pasport</t>
  </si>
  <si>
    <t>There are still a lot of unknowns on this mater</t>
  </si>
  <si>
    <t>4122-Sustainability Management-Sustainable Operations-EHS Incident Management</t>
  </si>
  <si>
    <t>Technical Documentation</t>
  </si>
  <si>
    <t>Changing the files to be initiated in Aras will give us the digital thread</t>
  </si>
  <si>
    <t>Digital Twin Core</t>
  </si>
  <si>
    <t>Digital Twin involves everything after the design of a product, it involved the product in all states after it is a physical product.</t>
  </si>
  <si>
    <t>1017-Enterprise Support-Data and Information Management-</t>
  </si>
  <si>
    <t>Office Productivity Connector</t>
  </si>
  <si>
    <t>Uncertain of the functional assesment, to be evaluated</t>
  </si>
  <si>
    <t>Improved for O365, better online, collaboration</t>
  </si>
  <si>
    <t>3102-Enterprise Support-Enterprise Effectiveness &amp; Project Management-Task Tracking and Planning</t>
  </si>
  <si>
    <t>Resource management</t>
  </si>
  <si>
    <t>Risk management</t>
  </si>
  <si>
    <t>Sales &amp; subcontracing</t>
  </si>
  <si>
    <t>1057-Strategic Management-Manage Core Business-</t>
  </si>
  <si>
    <t>Service management</t>
  </si>
  <si>
    <t>Call &amp; case management</t>
  </si>
  <si>
    <t>1013-Customer Relationship-SLA Management-</t>
  </si>
  <si>
    <t>Contract and waranties</t>
  </si>
  <si>
    <t>Contractor management</t>
  </si>
  <si>
    <t>Contracts &amp; warranties</t>
  </si>
  <si>
    <t>Mobile worker productivity</t>
  </si>
  <si>
    <t>Planning &amp; Forecasting</t>
  </si>
  <si>
    <t>Schedule optimization &amp; dispatch</t>
  </si>
  <si>
    <t>Service logistics</t>
  </si>
  <si>
    <t>Service order management</t>
  </si>
  <si>
    <t>Service Management</t>
  </si>
  <si>
    <t>Supply chain management</t>
  </si>
  <si>
    <t>Demand forecasting</t>
  </si>
  <si>
    <t>1309-Supply Chain-Inventory Management-</t>
  </si>
  <si>
    <t>Inventory replenishment</t>
  </si>
  <si>
    <t>Sales order</t>
  </si>
  <si>
    <t>Shipment management</t>
  </si>
  <si>
    <t>1310-Supply Chain-Logistics Management-</t>
  </si>
  <si>
    <t>Supply chain planning</t>
  </si>
  <si>
    <t>1037-Procurement &amp; Logistics-Warehouse Management-</t>
  </si>
  <si>
    <t>Warehouse management</t>
  </si>
  <si>
    <t>1317-Supply Chain-Warehouse Management-</t>
  </si>
  <si>
    <t>Supply Chain Management</t>
  </si>
  <si>
    <t>1311-Supply Chain-Maintenance Management-</t>
  </si>
  <si>
    <t>1312-Supply Chain-Sourcing Management-</t>
  </si>
  <si>
    <t>1313-Supply Chain-Supplier Relationship Planning-</t>
  </si>
  <si>
    <t>1316-Supply Chain-Transportation Management-</t>
  </si>
  <si>
    <t>1012-Customer Relationship-Order Management-</t>
  </si>
  <si>
    <t>1038-Product &amp; Software Development-Engineering-</t>
  </si>
  <si>
    <t>Assesment TBD, expanded cloud functionalities expected</t>
  </si>
  <si>
    <t>No module</t>
  </si>
  <si>
    <t>Not used for software development but for software management</t>
  </si>
  <si>
    <t>New add on solution to be launced Q4-2025</t>
  </si>
  <si>
    <t>For supporting the process of this, describe and dokument. Extended with workflow and business view.</t>
  </si>
  <si>
    <t>1047-Manufacturing-Infrastructure Management-</t>
  </si>
  <si>
    <t>1054-Strategic Management-Business Concept-</t>
  </si>
  <si>
    <t>1055-Strategic Management-Externals Management-</t>
  </si>
  <si>
    <t>1058-Strategic Management-Mergers &amp; Acquisitions-</t>
  </si>
  <si>
    <t>1059-Strategic Management-Organization Development-</t>
  </si>
  <si>
    <t>1060-Strategic Management-Strategic Business Initiatives-</t>
  </si>
  <si>
    <t>1061-Strategic Management-Strategy Development-</t>
  </si>
  <si>
    <t>3200-Strategic Management-Business Process Management-</t>
  </si>
  <si>
    <t>4001-Governance, Risk and Compliance-Enterprise Risk and Compliance-</t>
  </si>
  <si>
    <t>4008-Governance, Risk and Compliance-Cybersecurity, Data, Protection and Privacy-</t>
  </si>
  <si>
    <t>4012-Governance, Risk and Compliance-Identity and Access Governance-</t>
  </si>
  <si>
    <t>Partner add on</t>
  </si>
  <si>
    <t>Partner Add on</t>
  </si>
  <si>
    <t>SMS Supplier collaboration management (External)</t>
  </si>
  <si>
    <t>Product Engeneering</t>
  </si>
  <si>
    <t>Supporting the process with data, not as a module for the process</t>
  </si>
  <si>
    <t>FRFS set for demo purpose</t>
  </si>
  <si>
    <t>Materials management</t>
  </si>
  <si>
    <t>Deliverables management</t>
  </si>
  <si>
    <t>Employee Centralization</t>
  </si>
  <si>
    <t>Employee Centralization: Manage all employee details, jobs, positions, and organizational structures in one location.</t>
  </si>
  <si>
    <t>Workforce Directory</t>
  </si>
  <si>
    <t>Workforce Directory: Comprehensive employee directory with search capabilities.</t>
  </si>
  <si>
    <t>Global Compliance</t>
  </si>
  <si>
    <t>Global Compliance: Supports local HR compliance globally (multi-language, localizations).</t>
  </si>
  <si>
    <t>Self-Service</t>
  </si>
  <si>
    <t>Self-Service: Empowers employees and managers to update personal or job data.</t>
  </si>
  <si>
    <t>Recruitment: Streamlines job posting, applicant tracking, and candidate selection with built-in analytics.</t>
  </si>
  <si>
    <t>Onboarding: Automated workflows ensure new hires have access to resources from day one.</t>
  </si>
  <si>
    <t>Talent Management</t>
  </si>
  <si>
    <t>Performance Management</t>
  </si>
  <si>
    <t>Performance Management: Goal setting, periodic reviews, and feedback forms support employee development.</t>
  </si>
  <si>
    <t>Succession Planning</t>
  </si>
  <si>
    <t>Succession Planning: Identifies high-potential employees and prepares them for leadership.</t>
  </si>
  <si>
    <t>Workforce Compensation</t>
  </si>
  <si>
    <t>Compensation Cycle Management</t>
  </si>
  <si>
    <t>Compensation Cycle Management: Automates salary reviews, bonus, and incentive planning.</t>
  </si>
  <si>
    <t>Budgeting</t>
  </si>
  <si>
    <t>Budgeting: Allocates and manages budgets for compensation programs.</t>
  </si>
  <si>
    <t>Pay Equity Analytics</t>
  </si>
  <si>
    <t>Pay Equity Analytics: Provides insights to drive equitable compensation practices.</t>
  </si>
  <si>
    <t>Learning</t>
  </si>
  <si>
    <t>Personalized Learning Paths</t>
  </si>
  <si>
    <t>Personalized Learning Paths: Assigns courses based on job role and career goals.</t>
  </si>
  <si>
    <t>Course Management</t>
  </si>
  <si>
    <t>Course Management: HR and managers can create, assign, and track completed courses.</t>
  </si>
  <si>
    <t>Certification Tracking</t>
  </si>
  <si>
    <t>Certification Tracking: Monitors expiry and renewal for required certifications.</t>
  </si>
  <si>
    <t>Time and Labor</t>
  </si>
  <si>
    <t>Shift Rosters</t>
  </si>
  <si>
    <t>Shift Rosters: Easily manage complex shift patterns across departments.</t>
  </si>
  <si>
    <t>Absence Management</t>
  </si>
  <si>
    <t>Absence Management: Track and approve leaves or absences online.</t>
  </si>
  <si>
    <t>Compliance: Ensures legal work-hour compliance and audits.</t>
  </si>
  <si>
    <t>Benefits</t>
  </si>
  <si>
    <t>Eligibility Management</t>
  </si>
  <si>
    <t>Eligibility Management: Determines employee eligibility for different benefits.</t>
  </si>
  <si>
    <t>Enrollment and Life Events</t>
  </si>
  <si>
    <t>Enrollment and Life Events: Allows employees to enroll and update benefits based on life changes.</t>
  </si>
  <si>
    <t>Reporting</t>
  </si>
  <si>
    <t>Reporting: Generates compliance and participation reports.</t>
  </si>
  <si>
    <t>HR Help Desk</t>
  </si>
  <si>
    <t>Case Management</t>
  </si>
  <si>
    <t>Case Management: Tracks HR service requests and inquiries for faster resolution.</t>
  </si>
  <si>
    <t>Knowledge Base</t>
  </si>
  <si>
    <t>Knowledge Base: Empowers employees to self-resolve frequently asked questions.</t>
  </si>
  <si>
    <t>HCM Analytics</t>
  </si>
  <si>
    <t>Data-Driven Decisions</t>
  </si>
  <si>
    <t>Data-Driven Decisions: Dashboards track metrics like attrition, performance, and engagement.</t>
  </si>
  <si>
    <t>Predictive Analytics</t>
  </si>
  <si>
    <t>Predictive Analytics: Anticipates workforce trends (attrition, skill gaps).</t>
  </si>
  <si>
    <t>Phase out to Oracle</t>
  </si>
  <si>
    <t>Will not be phased out</t>
  </si>
  <si>
    <t>NIS2</t>
  </si>
  <si>
    <t xml:space="preserve">Technology Stack:
Does the application use technologies that are compatible with the organization's existing infrastructure and expertise? </t>
  </si>
  <si>
    <t xml:space="preserve">Integration:
How easily can the application integrate with other systems and applications within the organization's ecosystem? </t>
  </si>
  <si>
    <t>Functionality:
Does the application perform the tasks and support the business processes it's intended to? </t>
  </si>
  <si>
    <t>YesNo</t>
  </si>
  <si>
    <t>Criticality</t>
  </si>
  <si>
    <t>Install type description</t>
  </si>
  <si>
    <t>TIME - Description</t>
  </si>
  <si>
    <t>Technical Fit</t>
  </si>
  <si>
    <t>Functional Fit</t>
  </si>
  <si>
    <t>Rate DKK to Cur</t>
  </si>
  <si>
    <t>Business Criticality - Description</t>
  </si>
  <si>
    <t>Application group description</t>
  </si>
  <si>
    <t>User</t>
  </si>
  <si>
    <t>Initials</t>
  </si>
  <si>
    <t>Department_Draft</t>
  </si>
  <si>
    <t>Department</t>
  </si>
  <si>
    <t>AI Describtion</t>
  </si>
  <si>
    <t>WP Size</t>
  </si>
  <si>
    <t>WP Size Description</t>
  </si>
  <si>
    <t>Under Evaluation</t>
  </si>
  <si>
    <t>Accept the application in its current state for the time being</t>
  </si>
  <si>
    <t>Low-priority and non-critical to everyday business operations. When these applications fail it can cause some problems but it will not affect the customer and can be tolerated a bit more.
Factors include applications for record keeping, mail services, and office upkeep.</t>
  </si>
  <si>
    <t xml:space="preserve"> - **Python, C++ (CppCheck, GCC, Python, etc.):** Programming languages and associated tools for developers.
 - **IDEs and Code Editors (Eclipse, PyCharm, Visual Studio, Code::Blocks, etc.):** Integrated development environments and editors for software development.
 - **Version Control (Git, SourceTree, TortoiseSVN, etc.):** Tools for managing source code versions and collaboration.</t>
  </si>
  <si>
    <t>tkb@kamstrup.com - Tina Kirkeby</t>
  </si>
  <si>
    <t xml:space="preserve"> Commercial &amp; Legal Services</t>
  </si>
  <si>
    <t>Smal taks, can be done administrative in less than 20 hours.</t>
  </si>
  <si>
    <t>Prioritize gaining maximum value from this high-priority application</t>
  </si>
  <si>
    <t>These are also fairly non-critical applications that contribute to running efficient business operations.
When they are disrupted it can cause problems within the organization. However, they are out of the direct line of service to the customer.
Business operational applications provide business functionality such as communication tools, CRM applications, finance services, and other applications that help the organization function.</t>
  </si>
  <si>
    <t>Sub components to languages.
Compilers, package managers, etc.
Exampel: Cmake is compiling of C/C++, Cargo is package manger for Rust, Hatch is project manger for Phyton.</t>
  </si>
  <si>
    <t>ancn@kamstrup.com - Anna Christiansen</t>
  </si>
  <si>
    <t>This application contains AI, the risk are not evaluated.</t>
  </si>
  <si>
    <t>Third Party Hosted</t>
  </si>
  <si>
    <t>Work on finding a better application to fulfill the business need(s)</t>
  </si>
  <si>
    <t>Label given to business-critical processes, software, and services that require consistent availability. While breaks in service are not catastrophic, they are highly undesirable. Business-critical applications should be consistent and reliable.
Factors that determine business-critical applications are whether they can cause reputation damage, sensitive information loss, financial loss, or some kind of operational risk.</t>
  </si>
  <si>
    <t>Library
Should not be counted as applictions</t>
  </si>
  <si>
    <t>asbr@kamstrup.com - Asbjørn Rohold</t>
  </si>
  <si>
    <t xml:space="preserve"> Digitalization</t>
  </si>
  <si>
    <t>Minimal Risk: The majority of AI systems fall into this category. These include applications like video games or spam filters, which only have to comply with existing legislation and are mostly unregulated by the AI Act.</t>
  </si>
  <si>
    <t>Will be a project, project NOT created</t>
  </si>
  <si>
    <t>Not evaluated</t>
  </si>
  <si>
    <t>Edge Computing</t>
  </si>
  <si>
    <t>Remove the application, as it is not needed</t>
  </si>
  <si>
    <t>Software applications that perform an essential function in business operations. Mission-critical systems can consist of any kind of IT component including software, hardware, processes, applications, etc.
Organizations rely on mission-critical applications to run their business activities successfully, and any failure or disruption can be catastrophic. These applications must be available to run at any cost. </t>
  </si>
  <si>
    <t xml:space="preserve"> - **CAD Software (SolidWorks, AutoCAD, Orcad, etc.):** Software for computer-aided design and engineering.
 - **Graphics Design (Adobe Creative Cloud, Inkscape, GIMP, etc.):** Tools for creating and editing images and designs.
 - **Process drawings</t>
  </si>
  <si>
    <t>kytw@kamstrup.com - Katy Thurlow</t>
  </si>
  <si>
    <t xml:space="preserve"> Limited Risk: AI systems in this category require transparency obligations. Users should be informed that they are interacting with an AI system to make informed decisions. Examples include chatbots where users must be aware they're interacting with AI.</t>
  </si>
  <si>
    <t>Project created for this</t>
  </si>
  <si>
    <t>Characteristics of an application within the context of SAP LeanIX: 
• Processes or analyzes business data 
• Provides specific business capabilities 
• Supports business tasks or processes 
• Relies on IT Components (software, hardware or service)</t>
  </si>
  <si>
    <t xml:space="preserve"> - **ERP and CRM Systems (IFS ERP, CPQ, Microsoft Dynamics 365, etc.):** Enterprise resource planning and customer relationship management tools.</t>
  </si>
  <si>
    <t>lst@kamstrup.com - Lasse Steensen</t>
  </si>
  <si>
    <t>Yes - High Risk</t>
  </si>
  <si>
    <t>High Risk: These systems must meet strict requirements before they can be marketed or used. High-risk categories include: 
 - Critical infrastructure impacting people’s safety.  
 - Educational or vocational training impacting someone's access to education or professional prospects. 
 - Employment, workers management, and access to self-employment, particularly those used in recruitment.
 - Essential public and private services, including systems that determine eligibility for public benefits or services.
 - Law enforcement that may interfere with people's fundamental rights.
 - Migration, asylum, and border control management.
 - Administration of justice and democratic processes.</t>
  </si>
  <si>
    <t>FTE-Required</t>
  </si>
  <si>
    <t xml:space="preserve"> - **Office and Productivity (Microsoft Office Suite, Google Workspace, etc.):** Tools for creating documents, spreadsheets, and presentations.
Training applications</t>
  </si>
  <si>
    <t>anda@kamstrup.com - Anne Møller Dahl</t>
  </si>
  <si>
    <t>Yes - Unacceptable Risk</t>
  </si>
  <si>
    <t>Unacceptable Risk: AI systems that pose a threat to safety, livelihoods, or rights are prohibited. This includes systems that deploy subliminal techniques, exploit vulnerabilities of specific groups, or engage in social scoring by governments.</t>
  </si>
  <si>
    <t>Examlpe</t>
  </si>
  <si>
    <t>https://www.leanix.net/en/wiki/apm/application-criticality-assessment-and-matrix#What-is-the-application-criticality-matrix</t>
  </si>
  <si>
    <t xml:space="preserve"> - **Database and SQL Tools (Microsoft SQL Management Tool, MongoDB, etc.):** Tools for managing databases and performing SQL operations.
 - **Analytics and Reporting (Power BI, SAP Analytics Cloud, etc.):** Tools for data visualization and analysis.</t>
  </si>
  <si>
    <t>fhb@kamstrup.com - Freja Holm Betak</t>
  </si>
  <si>
    <t>When quotes for customers are built using a macro within a spreadsheet called "Quoting Tool", then the quoting tool itself (the macro) is the Application rather than the spreadsheet software, which would be considered an IT Component of the type Software.</t>
  </si>
  <si>
    <t xml:space="preserve"> - **Network Monitoring (Wireshark, Advanced Serial Port Monitor, etc.):** Tools for analyzing network traffic.
 - **Security (Malware Defenses, Security Logging, etc.):** Software aimed at ensuring security and compliance.</t>
  </si>
  <si>
    <t>alk@kamstrup.com - Anne-Li Korsgaard</t>
  </si>
  <si>
    <t>In Kamstrup we do for now consider the Application for Excel</t>
  </si>
  <si>
    <t>CAPEX</t>
  </si>
  <si>
    <t xml:space="preserve"> - **Simulation Software (MATLAB, Simulink, etc.):** Tools for system simulation and modeling sometimes used in engineering and physics.
 - **Engineering Tools (LabVIEW, PSpice, etc.):** Software for engineering, testing, and measurement.</t>
  </si>
  <si>
    <t>dbg@kamstrup.com - Dennis Breinholt Gylling</t>
  </si>
  <si>
    <t xml:space="preserve"> - **Communication and Collaboration (Microsoft Teams, Zoom, etc.):** Platforms for communication and team collaboration.</t>
  </si>
  <si>
    <t>SAL@kamstrup.com - Simon Alexander Alsing</t>
  </si>
  <si>
    <t xml:space="preserve"> El/Combi Communication</t>
  </si>
  <si>
    <t>Not in use</t>
  </si>
  <si>
    <t>Kamstrup developed software used by our customers(READy, OMNIA, FLOW)</t>
  </si>
  <si>
    <t>mlnn@kamstrup.com - Michael Nielsen</t>
  </si>
  <si>
    <t xml:space="preserve"> Electricity</t>
  </si>
  <si>
    <t>Kamstrup developed tools this including KAMES, Metertool etc.</t>
  </si>
  <si>
    <t>HTA@kamstrup.com - Henrik Tinggaard Andersen</t>
  </si>
  <si>
    <t>1. **On-Premises (On-Prem):**</t>
  </si>
  <si>
    <t>Quality systems (IPW, Reliance, etc.)</t>
  </si>
  <si>
    <t>micb@kamstrup.com - Michael Breumsø</t>
  </si>
  <si>
    <t xml:space="preserve">   - **Description:** Applications are hosted in-house on the company's own servers.</t>
  </si>
  <si>
    <t>ERP, CRM, HRM</t>
  </si>
  <si>
    <t>brr@kamstrup.com - Brian Rasmussen</t>
  </si>
  <si>
    <t xml:space="preserve"> Heat/Cooling</t>
  </si>
  <si>
    <t xml:space="preserve">   - **Characteristics:** Offers more control over hardware and data security, but requires significant upfront investment and maintenance efforts.</t>
  </si>
  <si>
    <t>Cloud platforms (AWS, Azure, Goole, Private (ITM8, Nextlayer (AT), Global connect (DE), Kamstrup IT))</t>
  </si>
  <si>
    <t>rim@kamstrup.com - Rikke Mikkelsen</t>
  </si>
  <si>
    <t>(Kubernetes, docker, podman)</t>
  </si>
  <si>
    <t>mhp@kamstrup.com - Michael Petersen</t>
  </si>
  <si>
    <t>2. **Cloud:**</t>
  </si>
  <si>
    <t>HCW Dataplatform, osc</t>
  </si>
  <si>
    <t>kri@kamstrup.com - Ketty Riis</t>
  </si>
  <si>
    <t xml:space="preserve">   - **Public Cloud:**</t>
  </si>
  <si>
    <t>Azure Integration Service</t>
  </si>
  <si>
    <t>moep@kamstrup.com - Morten Ørris Poulsen</t>
  </si>
  <si>
    <t xml:space="preserve">     - **Description:** Hosted on third-party cloud service providers like AWS, Google Cloud, or Microsoft Azure.</t>
  </si>
  <si>
    <t xml:space="preserve">Distributed systems platform used to build, deploy, and manage highly scalable and reliable microservices and containers on Windows, Linux, etc. in the cloud and on-premises. It's a foundational technology for building enterprise-class, cloud-scale applications by providing features for failure recovery, state management, rolling upgrades, and service discovery. </t>
  </si>
  <si>
    <t>karn@kamstrup.com - Karsten Schou Nielsen</t>
  </si>
  <si>
    <t xml:space="preserve">     - **Characteristics:** Offers scalability and cost-effectiveness. Resources are shared among multiple tenants.</t>
  </si>
  <si>
    <t>Platforms to find tenders and bids</t>
  </si>
  <si>
    <t>erc@kamstrup.com - Erik Christensen</t>
  </si>
  <si>
    <t xml:space="preserve"> No information found</t>
  </si>
  <si>
    <t xml:space="preserve">   - **Private Cloud:**</t>
  </si>
  <si>
    <t>Tools for manufacturing including PCB</t>
  </si>
  <si>
    <t>LBPE@kamstrup.com - Line Back Jæger</t>
  </si>
  <si>
    <t xml:space="preserve">     - **Description:** Reserved for a single organization, either hosted on-premises or by a third-party provider.</t>
  </si>
  <si>
    <t>RDY@kamstrup.com - Rasmus Dyrberg</t>
  </si>
  <si>
    <t xml:space="preserve">     - **Characteristics:** Offers more control over data security and privacy than public cloud.</t>
  </si>
  <si>
    <t xml:space="preserve"> - **File and System Utilities (Total Commander, FileZilla, Notepad++, etc.):** Tools for file management and system utilities.</t>
  </si>
  <si>
    <t>arps@kamstrup.com - ps Rajendra Sharma</t>
  </si>
  <si>
    <t xml:space="preserve">   - **Hybrid Cloud:**</t>
  </si>
  <si>
    <t>tmpe@kamstrup.com - Tom Petrini</t>
  </si>
  <si>
    <t xml:space="preserve">     - **Description:** Combines both public and private cloud models.</t>
  </si>
  <si>
    <t>mnt@kamstrup.com - Mathilde Rønnow Thomsen</t>
  </si>
  <si>
    <t xml:space="preserve"> People &amp; Culture</t>
  </si>
  <si>
    <t xml:space="preserve">     - **Characteristics:** Offers flexibility, allowing data and applications to be shared between on-premises systems and the cloud.</t>
  </si>
  <si>
    <t>Mek@kamstrup.com - Mette Birch Kristensen</t>
  </si>
  <si>
    <t xml:space="preserve"> Quality &amp; Sustainability</t>
  </si>
  <si>
    <t xml:space="preserve">   - **Multi-Cloud:**</t>
  </si>
  <si>
    <t>VIA@kamstrup.com - Viggo Søren Andersen</t>
  </si>
  <si>
    <t xml:space="preserve">     - **Description:** Utilizes services from multiple cloud providers.</t>
  </si>
  <si>
    <t>almn@kamstrup.com - Allan Mathiasen</t>
  </si>
  <si>
    <t xml:space="preserve">     - **Characteristics:** Prevents vendor lock-in and allows organizations to leverage the best features of each provider.</t>
  </si>
  <si>
    <t>NLS@kamstrup.com - Allan Nielsen</t>
  </si>
  <si>
    <t xml:space="preserve"> Sales &amp; Marketing</t>
  </si>
  <si>
    <t>jfd@kamstrup.com - Julien Ferrand</t>
  </si>
  <si>
    <t>3. **Edge Computing:**</t>
  </si>
  <si>
    <t>MKW@kamstrup.com - Maciej Kwiatkowski</t>
  </si>
  <si>
    <t xml:space="preserve">   - **Description:** Applications are run at the edge of the network, closer to the data source (e.g., IoT devices).</t>
  </si>
  <si>
    <t>krro@kamstrup.com - Kristian Rokkjær</t>
  </si>
  <si>
    <t xml:space="preserve">   - **Characteristics:** Reduces latency and bandwidth use by processing data locally before sending it to central servers or clouds.</t>
  </si>
  <si>
    <t>tsh@kamstrup.com - Tor Skjold</t>
  </si>
  <si>
    <t>lvh@kamstrup.com - Louise Vestergaard-Hansen</t>
  </si>
  <si>
    <t>4. **Distributed Applications:**</t>
  </si>
  <si>
    <t>melb@kamstrup.com - Mette Lund Lindbjerg</t>
  </si>
  <si>
    <t xml:space="preserve">   - **Description:** Comprise multiple components that run on different networked computers, yet work as a single system.</t>
  </si>
  <si>
    <t>abrb@kamstrup.com - Ann Brix Bjerregaard</t>
  </si>
  <si>
    <t xml:space="preserve">   - **Characteristics:** Offers improved scalability and fault tolerance.</t>
  </si>
  <si>
    <t>trsm@kamstrup.com - Travis L Smith</t>
  </si>
  <si>
    <t>anl@kamstrup.com - Annabelle Leray Jakobsen</t>
  </si>
  <si>
    <t>Each deployment type has its own advantages depending on specific business needs, including factors like cost, control, security requirements, and scalability.</t>
  </si>
  <si>
    <t>jpba@kamstrup.com - Joe P Ball</t>
  </si>
  <si>
    <t>vlp@kamstrup.com - Villy Lynge Pedersen</t>
  </si>
  <si>
    <t>phhr@kamstrup.com - Philip Harder</t>
  </si>
  <si>
    <t>msmn@kamstrup.com - Martin Schmücker Madsen</t>
  </si>
  <si>
    <t>chly@kamstrup.com - Christian Lybæk</t>
  </si>
  <si>
    <t xml:space="preserve"> Strategy &amp; Business Development</t>
  </si>
  <si>
    <t>brln@kamstrup.com - Brian Luckmann</t>
  </si>
  <si>
    <t>simd@kamstrup.com - Simone Midtgaard</t>
  </si>
  <si>
    <t xml:space="preserve"> Supply Chain</t>
  </si>
  <si>
    <t>litn@kamstrup.com - Linda Thomsen</t>
  </si>
  <si>
    <t>JMSK@kamstrup.com - Jane Middelhede Skytte</t>
  </si>
  <si>
    <t>moqp@kamstrup.com - Morten Qvortrup</t>
  </si>
  <si>
    <t>nlu@kamstrup.com - Nicolaj Lundtoft</t>
  </si>
  <si>
    <t>sikr@kamstrup.com - Simon Kristensen</t>
  </si>
  <si>
    <t>bekc@kamstrup.com - Benny Kildegaard Christiansen</t>
  </si>
  <si>
    <t>caku@kamstrup.com - Carsten Kusk</t>
  </si>
  <si>
    <t>jema@kamstrup.com - Jesper Madsen</t>
  </si>
  <si>
    <t>FSC@kamstrup.com - Flemming Schnohr</t>
  </si>
  <si>
    <t>hajn@kamstrup.com - Hans Jørgen Nielsen</t>
  </si>
  <si>
    <t>MODK@kamstrup.com - Morten Dragsbæk</t>
  </si>
  <si>
    <t>HNO@kamstrup.com - Hamid Norasi</t>
  </si>
  <si>
    <t>nitp@kamstrup.com - Nicolai Tranberg Pedersen</t>
  </si>
  <si>
    <t>jmn@kamstrup.com - Jette Markussen</t>
  </si>
  <si>
    <t>abd@kamstrup.com - Andreas Bach Mørk Dam</t>
  </si>
  <si>
    <t>laal@kamstrup.com - Lars Abel</t>
  </si>
  <si>
    <t>fsh@kamstrup.com - Flemming Stenholt</t>
  </si>
  <si>
    <t>jekk@kamstrup.com - Jens Konradsen</t>
  </si>
  <si>
    <t>MIEN@kamstrup.com - Mia Ellegaard</t>
  </si>
  <si>
    <t>KJN@kamstrup.com - Kelvin Væver Jensen</t>
  </si>
  <si>
    <t>PEF@kamstrup.com - Peter Frølund</t>
  </si>
  <si>
    <t>amld@kamstrup.com - Amalie Lund</t>
  </si>
  <si>
    <t xml:space="preserve"> Water</t>
  </si>
  <si>
    <t>jrmn@kamstrup.com - Jonas Skafte Madsen</t>
  </si>
  <si>
    <t>grp@kamstrup.com - Grethe Rishøj Petersen</t>
  </si>
  <si>
    <t>fgrs@kamstrup.com - Frederik Grandt Søndergaard</t>
  </si>
  <si>
    <t>KRK@kamstrup.com - Kris Kaagaard</t>
  </si>
  <si>
    <t>suvg@kamstrup.com - Sune Vig</t>
  </si>
  <si>
    <t>ansh@kamstrup.com - Anne Staal Højer</t>
  </si>
  <si>
    <t>tumn@kamstrup.com - Tue Hedegaard Madsen</t>
  </si>
  <si>
    <t>krno@kamstrup.com - Kristian Nørgaard</t>
  </si>
  <si>
    <t>rirg@kamstrup.com - Rie Winther Rusbjerg</t>
  </si>
  <si>
    <t>jhd@kamstrup.com - Jens Hørdum</t>
  </si>
  <si>
    <t>anjl@kamstrup.com - Annette Jelle</t>
  </si>
  <si>
    <t>todp@kamstrup.com - Torben Duvald Prang</t>
  </si>
  <si>
    <t>SST@kamstrup.com - Sarah Starheim</t>
  </si>
  <si>
    <t>THG@kamstrup.com - Thomas Peerstrup Graasten</t>
  </si>
  <si>
    <t>jvo@kamstrup.com - Joseph Vella Ottosen</t>
  </si>
  <si>
    <t>spov@kamstrup.com - Susanne Povlsen</t>
  </si>
  <si>
    <t>mibt@kamstrup.com - Michael Bladt Tvede</t>
  </si>
  <si>
    <t>kevr@kamstrup.com - Kenneth Vinther</t>
  </si>
  <si>
    <t>stnu@kamstrup.com - Stamatia Ntonopoulou</t>
  </si>
  <si>
    <t>bsta@kamstrup.com - Berit Stenholt Andersen</t>
  </si>
  <si>
    <t>nidl@kamstrup.com - Niels Debel</t>
  </si>
  <si>
    <t>fvje@kamstrup.com - Frank Vestergaard Jensen</t>
  </si>
  <si>
    <t>lblt@kamstrup.com - Lone Bladt Tvede</t>
  </si>
  <si>
    <t>cahs@kamstrup.com - Camilla Hovgaard Svare</t>
  </si>
  <si>
    <t>chk@kamstrup.com - Christian Koefoed</t>
  </si>
  <si>
    <t>bwlh@kamstrup.com - Brian Würtz Leth</t>
  </si>
  <si>
    <t>pmn@kamstrup.com - Preben Mønsted Nielsen</t>
  </si>
  <si>
    <t>jdo@kamstrup.com - John Domino</t>
  </si>
  <si>
    <t>marr@kamstrup.com - Martino Reclari</t>
  </si>
  <si>
    <t>ASO@kamstrup.com - Allan Søegaard</t>
  </si>
  <si>
    <t>tikn@kamstrup.com - Tina Kaysen</t>
  </si>
  <si>
    <t>lahn@kamstrup.com - Lasse Holch Nielsen</t>
  </si>
  <si>
    <t>hafm@kamstrup.com - Hans Steffens</t>
  </si>
  <si>
    <t>pstr@kamstrup.com - Peter Stenholt Randrup</t>
  </si>
  <si>
    <t>MHB@kamstrup.com - Margrethe Holub</t>
  </si>
  <si>
    <t>mahg@kamstrup.com - Mariann Høeg</t>
  </si>
  <si>
    <t>rbjp@kamstrup.com - Rasmus Bjerre Buch</t>
  </si>
  <si>
    <t>jemr@kamstrup.com - Jesper Rieneck Milner</t>
  </si>
  <si>
    <t>lobr@kamstrup.com - Lotte Blanner</t>
  </si>
  <si>
    <t>lacn@kamstrup.com - Laura Steen Christiansen</t>
  </si>
  <si>
    <t>tinr@kamstrup.com - Tina Rosholm</t>
  </si>
  <si>
    <t>krti@kamstrup.com - Kristian Tingleff</t>
  </si>
  <si>
    <t>pedn@kamstrup.com - Peter Ditlevsen</t>
  </si>
  <si>
    <t>mkje@kamstrup.com - Mikael Korsgaard Jensen</t>
  </si>
  <si>
    <t>bepl@kamstrup.com - Benedita Leopoldo Portugal</t>
  </si>
  <si>
    <t>jsst@kamstrup.com - Jonas Engelsbak Stampe</t>
  </si>
  <si>
    <t>sksr@kamstrup.com - Søren Kjær Sommer</t>
  </si>
  <si>
    <t>AKB@kamstrup.com - Anders Kirkholm Bøgh Mortensen</t>
  </si>
  <si>
    <t>zoms@kamstrup.com - Zoe Marie Sanchez</t>
  </si>
  <si>
    <t>kif@kamstrup.com - Kim Frederiksen</t>
  </si>
  <si>
    <t>palr@kamstrup.com - Palle Lyng Raun</t>
  </si>
  <si>
    <t>CAME@kamstrup.com - Carl Melgaard</t>
  </si>
  <si>
    <t>KEJ@kamstrup.com - Kirsten Ekkelund Juul</t>
  </si>
  <si>
    <t>CNI@kamstrup.com - Carsten Svanberg Nielsen</t>
  </si>
  <si>
    <t>afr@kamstrup.com - Anders Fiilsøe Falkeborg</t>
  </si>
  <si>
    <t>ahat@kamstrup.com - Annie Hattesen</t>
  </si>
  <si>
    <t>haa@kamstrup.com - Hanne Høgh Andersen</t>
  </si>
  <si>
    <t>CIV@kamstrup.com - Christian Norlyk Larsen</t>
  </si>
  <si>
    <t>pss@kamstrup.com - Peter Stegenborg Steiness</t>
  </si>
  <si>
    <t>krwi@kamstrup.com - Kristian Wilbrink</t>
  </si>
  <si>
    <t>tila@kamstrup.com - Timm Lautrup</t>
  </si>
  <si>
    <t>jno@kamstrup.com - Jesper Freund Nothlev</t>
  </si>
  <si>
    <t>SLA@kamstrup.com - Sebastian Løvbom Larsen</t>
  </si>
  <si>
    <t>jacl@kamstrup.com - Jan Clausen</t>
  </si>
  <si>
    <t>gfs@kamstrup.com - Gitte Fogh Sørensen</t>
  </si>
  <si>
    <t>exec</t>
  </si>
  <si>
    <t>suvl@kamstrup.com - Susanne Varrisboel</t>
  </si>
  <si>
    <t>rusn@kamstrup.com - Rune Riis von Spreckelsen</t>
  </si>
  <si>
    <t>ULTE@kamstrup.com - Ulrika Teemant</t>
  </si>
  <si>
    <t>pas@kamstrup.com - Paul van Steenbrugge</t>
  </si>
  <si>
    <t>lpln@kamstrup.com - Liset Pank Laursen</t>
  </si>
  <si>
    <t>finans</t>
  </si>
  <si>
    <t>sngn@kamstrup.com - Søren Gregersen</t>
  </si>
  <si>
    <t>mive@kamstrup.com - Michael Vejen</t>
  </si>
  <si>
    <t>Heat</t>
  </si>
  <si>
    <t>CGL@kamstrup.com - Christian Glistrup</t>
  </si>
  <si>
    <t>kamn@kamstrup.com - Kasper M Nielsen</t>
  </si>
  <si>
    <t>pbi@kamstrup.com - Peter Birk</t>
  </si>
  <si>
    <t>SMS@kamstrup.com - Søren Martin Sørensen</t>
  </si>
  <si>
    <t>juh@kamstrup.com - Julie Hald</t>
  </si>
  <si>
    <t>smsd@kamstrup.com - Shawn Mosby</t>
  </si>
  <si>
    <t>heat customer</t>
  </si>
  <si>
    <t>mobi@kamstrup.com - Morten Krabbe Bisgaard</t>
  </si>
  <si>
    <t>frpn@kamstrup.com - Frank Petersen</t>
  </si>
  <si>
    <t>medg@kamstrup.com - Mette Damgaard</t>
  </si>
  <si>
    <t>mets@kamstrup.com - Mette Thejl Sørensen</t>
  </si>
  <si>
    <t>dcu@kamstrup.com - Damien Carreau</t>
  </si>
  <si>
    <t>inhu@kamstrup.com - Ingo Hundhausen</t>
  </si>
  <si>
    <t>mahd@kamstrup.com - Mads Husted Nielsen</t>
  </si>
  <si>
    <t>mcvb@kamstrup.com - Maria Cecilia Villa Albæk</t>
  </si>
  <si>
    <t>brl@kamstrup.com - Britta Lemming</t>
  </si>
  <si>
    <t>mbst@kamstrup.com - Merry Beth Stephens</t>
  </si>
  <si>
    <t>henl@kamstrup.com - Henrik Lassen</t>
  </si>
  <si>
    <t>rymo@kamstrup.com - Ryan A Mosley</t>
  </si>
  <si>
    <t>quality</t>
  </si>
  <si>
    <t>thlm@kamstrup.com - Thomas Langer Mørch</t>
  </si>
  <si>
    <t>aanh@kamstrup.com - Annica Sharma Nørmølle-Hansen</t>
  </si>
  <si>
    <t>jlha@kamstrup.com - Jonas Linschou Hannibal</t>
  </si>
  <si>
    <t>amsc@kamstrup.com - Amalie Schüsler</t>
  </si>
  <si>
    <t>vimm@kamstrup.com - Vivian Møller Morthorst</t>
  </si>
  <si>
    <t>Supply</t>
  </si>
  <si>
    <t>frdl@kamstrup.com - Frederik Dirach Lauritzen</t>
  </si>
  <si>
    <t>bbj@kamstrup.com - Birgitte Berg Jakobsen</t>
  </si>
  <si>
    <t>mibc@kamstrup.com - Michael Bæk Christensen</t>
  </si>
  <si>
    <t>HJC@kamstrup.com - Henrik Jul Christensen</t>
  </si>
  <si>
    <t>prr@kamstrup.com - Peter Friche Rodler</t>
  </si>
  <si>
    <t>GHA@kamstrup.com - Gitte Hyltoft Andersen</t>
  </si>
  <si>
    <t>PLS@kamstrup.com - Pia Lykke Schumacher</t>
  </si>
  <si>
    <t>tssn@kamstrup.com - Thomas Sell Sørensen</t>
  </si>
  <si>
    <t>PTR@kamstrup.com - Per Trøjbo</t>
  </si>
  <si>
    <t>madk@kamstrup.com - Marlene Damgaard Kristensen</t>
  </si>
  <si>
    <t>jebn@kamstrup.com - Jeremy M Brown</t>
  </si>
  <si>
    <t>kvan@kamstrup.com - Kasper Vedel Andersen</t>
  </si>
  <si>
    <t>piht@kamstrup.com - Pia Holst</t>
  </si>
  <si>
    <t>mdmb@kamstrup.com - Michael Due Munk Berg</t>
  </si>
  <si>
    <t>JKH@kamstrup.com - Jens Kristian Hørup Hildebrandt</t>
  </si>
  <si>
    <t>jote@kamstrup.com - Johanne Tange</t>
  </si>
  <si>
    <t>LSM@kamstrup.com - Lissen Sahl Møller</t>
  </si>
  <si>
    <t>APS@kamstrup.com - Allan Svendsen</t>
  </si>
  <si>
    <t>mrst@kamstrup.com - Mark Stokkebæk</t>
  </si>
  <si>
    <t>JJB@kamstrup.com - John Jessen Brandt</t>
  </si>
  <si>
    <t>water customer</t>
  </si>
  <si>
    <t>pabt@kamstrup.com - Peter Abraham Thiele</t>
  </si>
  <si>
    <t>jesp@kamstrup.com - Jesper Kyed Sølbeck</t>
  </si>
  <si>
    <t>stn@kamstrup.com - Søren Tønnes Nielsen</t>
  </si>
  <si>
    <t>mlnn@kamstrup.com</t>
  </si>
  <si>
    <t>vie@kamstrup.com</t>
  </si>
  <si>
    <t>anup@kamstrup.com</t>
  </si>
  <si>
    <t>pss@kamstrup.com</t>
  </si>
  <si>
    <t>sora@kamstrup.com</t>
  </si>
  <si>
    <t>thy@kamstrup.com</t>
  </si>
  <si>
    <t>jedt@kamstrup.com</t>
  </si>
  <si>
    <t>cnfr@kamstrup.com</t>
  </si>
  <si>
    <t>lucb@kamstrup.com</t>
  </si>
  <si>
    <t>brbt@kamstrup.com</t>
  </si>
  <si>
    <t>bjcl@kamstrup.com</t>
  </si>
  <si>
    <t>fmh@kamstrup.com</t>
  </si>
  <si>
    <t>mki@kamstrup.com</t>
  </si>
  <si>
    <t>jki@kamstrup.com</t>
  </si>
  <si>
    <t>mia@kamstrup.com</t>
  </si>
  <si>
    <t>sndt@kamstrup.com</t>
  </si>
  <si>
    <t>jehs@kamstrup.com</t>
  </si>
  <si>
    <t>tang@kamstrup.com</t>
  </si>
  <si>
    <t>krln@kamstrup.com</t>
  </si>
  <si>
    <t>TSSN@kamstrup.com</t>
  </si>
  <si>
    <t>MEG@kamstrup.com</t>
  </si>
  <si>
    <t>CLB@kamstrup.com</t>
  </si>
  <si>
    <t>ULNI@kamstrup.com</t>
  </si>
  <si>
    <t>GEK@kamstrup.com</t>
  </si>
  <si>
    <t>PRBG@kamstrup.com</t>
  </si>
  <si>
    <t>KIH@kamstrup.com</t>
  </si>
  <si>
    <t>JLY@kamstrup.com</t>
  </si>
  <si>
    <t>JEBL@kamstrup.com</t>
  </si>
  <si>
    <t>ankr@kamstrup.com</t>
  </si>
  <si>
    <t>krke@kamstrup.com</t>
  </si>
  <si>
    <t>krtr@kamstrup.com</t>
  </si>
  <si>
    <t>bcar@kamstrup.com</t>
  </si>
  <si>
    <t>soco@kamstrup.com</t>
  </si>
  <si>
    <t>mabk@kamstrup.com</t>
  </si>
  <si>
    <t>mig@kamstrup.com</t>
  </si>
  <si>
    <t>dtkr@kamstrup.com</t>
  </si>
  <si>
    <t>jize@kamstrup.com</t>
  </si>
  <si>
    <t xml:space="preserve">3 kriterier 
- Vi har opsagt aftalen. 
- Hvis det er installeret on prem så er det afinstalleret 
- Der er ikke nogen der anvender det mere. </t>
  </si>
  <si>
    <t>Add the Applications to AppLocker</t>
  </si>
  <si>
    <t>Finance (SABK to find this in invoices)</t>
  </si>
  <si>
    <t>Finance SABK - last date or month we are paying)</t>
  </si>
  <si>
    <t>Finance (to be filled by SABK)</t>
  </si>
  <si>
    <t xml:space="preserve">Finance SABK (Yearly saving minus cost of application(s) to take over) </t>
  </si>
  <si>
    <t>Validated by Finance</t>
  </si>
  <si>
    <t>Yearly saving DKR</t>
  </si>
  <si>
    <t>Date of removal</t>
  </si>
  <si>
    <t>Number of NEW applications to replace this one</t>
  </si>
  <si>
    <t>The application to take over for this one</t>
  </si>
  <si>
    <t>Yearly cost for application to take over</t>
  </si>
  <si>
    <t>NoApplication2</t>
  </si>
  <si>
    <t>Comment3</t>
  </si>
  <si>
    <t>Last payment date</t>
  </si>
  <si>
    <t>Budget owner</t>
  </si>
  <si>
    <t>Actual saving (Annual)</t>
  </si>
  <si>
    <t>Y/N + Comment</t>
  </si>
  <si>
    <t>563 - Instant translate</t>
  </si>
  <si>
    <t>Instant translate</t>
  </si>
  <si>
    <t>N - no supplier</t>
  </si>
  <si>
    <t>416 - Funnel</t>
  </si>
  <si>
    <t>Funnel</t>
  </si>
  <si>
    <t>Closed down before renewal</t>
  </si>
  <si>
    <t>Funnel.io</t>
  </si>
  <si>
    <t>Funnel AB</t>
  </si>
  <si>
    <t>0153</t>
  </si>
  <si>
    <t>Y</t>
  </si>
  <si>
    <t>22 - Iris</t>
  </si>
  <si>
    <t>Iris</t>
  </si>
  <si>
    <t>Tingleff: Da applikationen var end of life betalte vi ikke licens på den. Den kørte også på et par VM’er, som jeg kunne forstå ikke var behæftet med nævneværdig omkostning. Tilbage er der vist kun de indirekte omkostninger ved applikationsvedligehold, support, drft mv.</t>
  </si>
  <si>
    <t>356 - Cludo</t>
  </si>
  <si>
    <t>Cludo</t>
  </si>
  <si>
    <t>Closed - replaced by site core content hub</t>
  </si>
  <si>
    <t>Cludo, Inc.</t>
  </si>
  <si>
    <t>Cludo ApS</t>
  </si>
  <si>
    <t>Price is uncertain, FRFS S&amp;M WP1</t>
  </si>
  <si>
    <t>Sitecore (CMS)</t>
  </si>
  <si>
    <t>Closed - replaced by XM Cloud
Sitecore cost License 1.200.000, Hosting 686.000, Support 120.000</t>
  </si>
  <si>
    <t>Sitecore Corporation.</t>
  </si>
  <si>
    <t>1 month of notice - cant find invoice, SABK? FRFS check this with KRNO</t>
  </si>
  <si>
    <r>
      <rPr>
        <sz val="11"/>
        <rFont val="Calibri"/>
        <family val="2"/>
        <scheme val="minor"/>
      </rPr>
      <t xml:space="preserve">N - Cannot find invoice or validate hosting costs. </t>
    </r>
    <r>
      <rPr>
        <sz val="11"/>
        <color rgb="FFFF0000"/>
        <rFont val="Calibri"/>
        <family val="2"/>
        <scheme val="minor"/>
      </rPr>
      <t>Try Sitecore Holding II A/S</t>
    </r>
  </si>
  <si>
    <t>449 - Pingdom</t>
  </si>
  <si>
    <t>Pingdom</t>
  </si>
  <si>
    <t>SolarWinds</t>
  </si>
  <si>
    <t>FRFS Find ud af om den stadig anvendes. Meld tilbage til Anna om den kan deaktiveres</t>
  </si>
  <si>
    <t>0152</t>
  </si>
  <si>
    <t>691 - Capmon</t>
  </si>
  <si>
    <t>Capmon</t>
  </si>
  <si>
    <t>Replaced with Zabbix, FRFS cost is missing, mail send to Jesper</t>
  </si>
  <si>
    <t>N - no supplier. Try Capmon A/S</t>
  </si>
  <si>
    <t>468 - Kensington</t>
  </si>
  <si>
    <t>Kensington</t>
  </si>
  <si>
    <t>Dan Hixson siger denne er lukket. Men der findes måske et alternativ.</t>
  </si>
  <si>
    <t>Kensington.</t>
  </si>
  <si>
    <t>Bruce or Travis for yearly cost, Chase should know.</t>
  </si>
  <si>
    <t>575 - DecisionWise</t>
  </si>
  <si>
    <t>DecisionWise</t>
  </si>
  <si>
    <t>Removed by People &amp; Culture, Der var ingen licenser. Kamstrup købte et antal point/credits som vi benyttede til at lave 360-grader leder-evalueringer.
Hilsen Lotte</t>
  </si>
  <si>
    <t>493 - Screenpresso</t>
  </si>
  <si>
    <t>Screenpresso</t>
  </si>
  <si>
    <t>Use of application investigated, no users of the aplications can be found.
Kristian Rokkjær has confirmed this.</t>
  </si>
  <si>
    <t>497 - Slidesgo</t>
  </si>
  <si>
    <t>Slidesgo</t>
  </si>
  <si>
    <t>498 - Wepik</t>
  </si>
  <si>
    <t>Wepik</t>
  </si>
  <si>
    <t>578 - Service.kamstrup.com</t>
  </si>
  <si>
    <t>Service.kamstrup.com</t>
  </si>
  <si>
    <t>SET har bekræftet dette</t>
  </si>
  <si>
    <t>220 - SRO</t>
  </si>
  <si>
    <t>SRO</t>
  </si>
  <si>
    <t>Ole Frederiksen and Lone Haugaard has confirmed and Ole closed it</t>
  </si>
  <si>
    <t>PureService Supportpoint</t>
  </si>
  <si>
    <t>Intune can do the same, so it is removed. MSAD told the info.</t>
  </si>
  <si>
    <t>Microsoft Intune</t>
  </si>
  <si>
    <t>411 - Sleeknote</t>
  </si>
  <si>
    <t>Sleeknote</t>
  </si>
  <si>
    <t>SET has confirmed this</t>
  </si>
  <si>
    <t>Sleeknote ApS</t>
  </si>
  <si>
    <t>386 - nShift As - ( tidl Consignor AS )</t>
  </si>
  <si>
    <t>nShift As - ( tidl Consignor AS )</t>
  </si>
  <si>
    <t>KRNO has confirmed this</t>
  </si>
  <si>
    <t>nShift AS</t>
  </si>
  <si>
    <t>KIH</t>
  </si>
  <si>
    <t>PowerBi Novicell Hosting</t>
  </si>
  <si>
    <t>566 - Hootsuite</t>
  </si>
  <si>
    <t>Hootsuite</t>
  </si>
  <si>
    <t>SET har bekræftet dette. Der kan ikke findes nogen der bruger den.</t>
  </si>
  <si>
    <t>415 - Dealfront</t>
  </si>
  <si>
    <t>Dealfront</t>
  </si>
  <si>
    <t>Dealfront GmbH</t>
  </si>
  <si>
    <t>Dealfront Group GmbH</t>
  </si>
  <si>
    <t>200 - HP ALM</t>
  </si>
  <si>
    <t>HP ALM</t>
  </si>
  <si>
    <t>Der kan ikke findes nogen der bruger det. Det er tjekket med Sara, Annette Dybdahl og MANO. Denne har været gratis</t>
  </si>
  <si>
    <t>948 - Mercell Opic</t>
  </si>
  <si>
    <t>Mercell Opic</t>
  </si>
  <si>
    <t>Used for Bid Management in Sweden</t>
  </si>
  <si>
    <t>Mercell Commerce AB</t>
  </si>
  <si>
    <t>Doublecounting?</t>
  </si>
  <si>
    <t>949 - Mercell Opic Analysis</t>
  </si>
  <si>
    <t>Mercell Opic Analysis</t>
  </si>
  <si>
    <t>410 - Semrush</t>
  </si>
  <si>
    <t>410 - SEMrush</t>
  </si>
  <si>
    <t>SEMrush Inc.</t>
  </si>
  <si>
    <t>Opsgenie</t>
  </si>
  <si>
    <t>MANO and ANUP has confirmed this</t>
  </si>
  <si>
    <t>96 - Microsoft team Foundation server</t>
  </si>
  <si>
    <t>Part of MSDN: FRFS does that qualify to a removed application?</t>
  </si>
  <si>
    <t>713 - WSL</t>
  </si>
  <si>
    <t>WSL</t>
  </si>
  <si>
    <t>WSL 2</t>
  </si>
  <si>
    <t>Commerce Light</t>
  </si>
  <si>
    <t>407 - Screamingfrog</t>
  </si>
  <si>
    <t>Screamingfrog</t>
  </si>
  <si>
    <t>Screaming Frog Limited</t>
  </si>
  <si>
    <t>112 - Xmind</t>
  </si>
  <si>
    <t>Xmind</t>
  </si>
  <si>
    <t>slpo has confimed this, they are using something else that we already have instead</t>
  </si>
  <si>
    <t>954 - Ordbogen.com</t>
  </si>
  <si>
    <t>Ordbogen.com</t>
  </si>
  <si>
    <t>ASGP has canceled on behalf of DW. We can use it until 26th feb.</t>
  </si>
  <si>
    <t>Gyldendahl</t>
  </si>
  <si>
    <t>Several translation books</t>
  </si>
  <si>
    <t>764 - OBS Studio</t>
  </si>
  <si>
    <t>OBS Studio</t>
  </si>
  <si>
    <t>ASGP has agreed with DW. Freeware. They did not need it. Users was informed</t>
  </si>
  <si>
    <t>925 - Java for JetBrains tools</t>
  </si>
  <si>
    <t>Java for JetBrains tools</t>
  </si>
  <si>
    <t>SSY, VIE, MOEP, JESP has confirmed that no one uses it. Freeware</t>
  </si>
  <si>
    <t>913 - Azure Data Studio</t>
  </si>
  <si>
    <t>Azure Data Studio</t>
  </si>
  <si>
    <t>910 - MarkdownPad 2</t>
  </si>
  <si>
    <t>MarkdownPad 2</t>
  </si>
  <si>
    <t>698 - meld</t>
  </si>
  <si>
    <t>meld</t>
  </si>
  <si>
    <t>935 - SourceMonitor - static code analysis</t>
  </si>
  <si>
    <t>SourceMonitor - static code analysis</t>
  </si>
  <si>
    <t>1090 - Signal</t>
  </si>
  <si>
    <t>Signal</t>
  </si>
  <si>
    <t>178 - gwim</t>
  </si>
  <si>
    <t>gvim ( http://www.vim.org/ )</t>
  </si>
  <si>
    <t>Michael Petersen, Francisco and their team says it can be phased out</t>
  </si>
  <si>
    <t>707 - Irfanview</t>
  </si>
  <si>
    <t>IrfanView</t>
  </si>
  <si>
    <t>840 - Key Metric</t>
  </si>
  <si>
    <t>Key Metric</t>
  </si>
  <si>
    <t>Agreead with MIPN this is not used anymore, mail to MCAD</t>
  </si>
  <si>
    <t>Michael is checking with Crayon 10/12-2025</t>
  </si>
  <si>
    <t>Oracle Content HUB</t>
  </si>
  <si>
    <t xml:space="preserve">SET has confirmed this, and Fabrizio has closed down integration. </t>
  </si>
  <si>
    <t>Contract is terminated by 31/12-2025</t>
  </si>
  <si>
    <t xml:space="preserve"> Goal setting, periodic reviews, and feedback forms support employee development.</t>
  </si>
  <si>
    <t xml:space="preserve"> Identifies high-potential employees and prepares them for leadership.</t>
  </si>
  <si>
    <t xml:space="preserve"> Automates salary reviews, bonus, and incentive planning.</t>
  </si>
  <si>
    <t xml:space="preserve"> Allocates and manages budgets for compensation programs.</t>
  </si>
  <si>
    <t xml:space="preserve"> Provides insights to drive equitable compensation practices.</t>
  </si>
  <si>
    <t xml:space="preserve"> Assigns courses based on job role and career goals.</t>
  </si>
  <si>
    <t xml:space="preserve"> HR and managers can create, assign, and track completed courses.</t>
  </si>
  <si>
    <t xml:space="preserve"> Monitors expiry and renewal for required certifications.</t>
  </si>
  <si>
    <t xml:space="preserve"> Processes payroll for various employee types and locations.</t>
  </si>
  <si>
    <t xml:space="preserve"> Adapts to changing tax laws and regulations.</t>
  </si>
  <si>
    <t xml:space="preserve"> Connects with time, HR, and finance modules for accurate payout.</t>
  </si>
  <si>
    <t xml:space="preserve"> Easily manage complex shift patterns across departments.</t>
  </si>
  <si>
    <t xml:space="preserve"> Track and approve leaves or absences online.</t>
  </si>
  <si>
    <t xml:space="preserve"> Ensures legal work-hour compliance and audits.</t>
  </si>
  <si>
    <t xml:space="preserve"> Determines employee eligibility for different benefits.</t>
  </si>
  <si>
    <t xml:space="preserve"> Allows employees to enroll and update benefits based on life changes.</t>
  </si>
  <si>
    <t xml:space="preserve"> Generates compliance and participation reports.</t>
  </si>
  <si>
    <t xml:space="preserve"> Tracks HR service requests and inquiries for faster resolution.</t>
  </si>
  <si>
    <t xml:space="preserve"> Empowers employees to self-resolve frequently asked questions.</t>
  </si>
  <si>
    <t xml:space="preserve"> Dashboards track metrics like attrition, performance, and engagement.</t>
  </si>
  <si>
    <t xml:space="preserve"> Anticipates workforce trends (attrition, skill gaps).</t>
  </si>
  <si>
    <t>IS in ifs</t>
  </si>
  <si>
    <t>Enterprise Support</t>
  </si>
  <si>
    <t>1015-Enterprise Support-Enterprise Risk Management-</t>
  </si>
  <si>
    <t>Human Resources Management</t>
  </si>
  <si>
    <t>Data and Information Management</t>
  </si>
  <si>
    <t>1018-Enterprise Support-IT Management-</t>
  </si>
  <si>
    <t>IT Management</t>
  </si>
  <si>
    <t>Workforce Management</t>
  </si>
  <si>
    <t>Inventory Management</t>
  </si>
  <si>
    <t>Maintenance Management</t>
  </si>
  <si>
    <t>Sourcing Management</t>
  </si>
  <si>
    <t>Supplier Relationship Planning</t>
  </si>
  <si>
    <t>Transportation Management</t>
  </si>
  <si>
    <t>1318-Platform and Service Operations-Infrastructure Services-</t>
  </si>
  <si>
    <t>BusinessCapability-SaaS</t>
  </si>
  <si>
    <t>Platform and Service Operations</t>
  </si>
  <si>
    <t>Infrastructure Services</t>
  </si>
  <si>
    <t>1319-Platform and Service Operations-Platform Analytics and Telemetry-</t>
  </si>
  <si>
    <t>Platform Analytics and Telemetry</t>
  </si>
  <si>
    <t>1320-Platform and Service Operations-Platform Configuration-</t>
  </si>
  <si>
    <t>Platform Configuration</t>
  </si>
  <si>
    <t>1321-Platform and Service Operations-Platform Governance-</t>
  </si>
  <si>
    <t>Platform Governance</t>
  </si>
  <si>
    <t>1322-Platform and Service Operations-Software Release Management-</t>
  </si>
  <si>
    <t>Software Release Management</t>
  </si>
  <si>
    <t>2005-Service-Kommunikation-</t>
  </si>
  <si>
    <t>Kommunikation</t>
  </si>
  <si>
    <t>3144-Marketing-Data and insights management-</t>
  </si>
  <si>
    <t>3145-Marketing-Corporate communication and brand management-</t>
  </si>
  <si>
    <t>3146-Marketing-Corporate marketing management-</t>
  </si>
  <si>
    <t>3147-Marketing-Customer experience and data management-</t>
  </si>
  <si>
    <t>4303-Manufacturing-Manufacturing Software-</t>
  </si>
  <si>
    <t>4304-Manufacturing-Manufacturing Software-</t>
  </si>
  <si>
    <t>4305-Manufacturing-Manufacturing Software-</t>
  </si>
  <si>
    <t>Document name</t>
  </si>
  <si>
    <t>Document no.</t>
  </si>
  <si>
    <t>Document responsible</t>
  </si>
  <si>
    <t>Approver(s)</t>
  </si>
  <si>
    <t>publicname</t>
  </si>
  <si>
    <t>Pending since</t>
  </si>
  <si>
    <t>Inspiration &amp; Marked Outlook (not yet finalized)</t>
  </si>
  <si>
    <t>hro@kamstrup.com - Henrik Rom</t>
  </si>
  <si>
    <t>Draft</t>
  </si>
  <si>
    <t>Current</t>
  </si>
  <si>
    <t>Business Area - strategy update (not yet finalized)</t>
  </si>
  <si>
    <t>Functional Area &amp; Corporate Function - strategy update (not yet finalized)</t>
  </si>
  <si>
    <t>Group - Strategy update (not yet finalized)</t>
  </si>
  <si>
    <t>Strategic Projects evaluation &amp; scoping (not yet finalized)</t>
  </si>
  <si>
    <t>Strategy Communication (not yet finalized)</t>
  </si>
  <si>
    <t>Strategy Implementation &amp; Follow up (not yet finalized)</t>
  </si>
  <si>
    <t>Strategy Process evaluation (not yet finalized)</t>
  </si>
  <si>
    <t>JGN@kamstrup.com - Jes Lindegren</t>
  </si>
  <si>
    <t>KPI@kamstrup.com - Krzysztof Piekarski</t>
  </si>
  <si>
    <t>Marked Intelligence - Ecosystem Surveillance (not yet finalized)</t>
  </si>
  <si>
    <t>mjta@kamstrup.com - Maja Tarp</t>
  </si>
  <si>
    <t>fmh@kamstrup.com - Flemming Møller Hansen</t>
  </si>
  <si>
    <t>mlnn@kamstrup.com - Michael Nielsen, toby@kamstrup.com - Tommy Bysted</t>
  </si>
  <si>
    <t>MKI@kamstrup.com - Mathias Winther Kielgast</t>
  </si>
  <si>
    <t>olsk@kamstrup.com - Ole Skovbæk</t>
  </si>
  <si>
    <t>toby@kamstrup.com - Tommy Bysted</t>
  </si>
  <si>
    <t>annm@kamstrup.com - Anders Koustrup Niemann</t>
  </si>
  <si>
    <t>Pending approval</t>
  </si>
  <si>
    <t>toby@kamstrup.com - Tommy Bysted, jbll@kamstrup.com - Jan Bo Lilliendal</t>
  </si>
  <si>
    <t>jbll@kamstrup.com - Jan Bo Lilliendal, toby@kamstrup.com - Tommy Bysted</t>
  </si>
  <si>
    <t>jbll@kamstrup.com - Jan Bo Lilliendal</t>
  </si>
  <si>
    <t>BSHA@kamstrup.com - Bjarne Sig Halkjær</t>
  </si>
  <si>
    <t>lst@kamstrup.com - Lasse Steensen, toby@kamstrup.com - Tommy Bysted</t>
  </si>
  <si>
    <t>labn@kamstrup.com - Lars Buhl Nielsen</t>
  </si>
  <si>
    <t>tsh@kamstrup.com - Tor Skjold, gufz@kamstrup.com - Gustavo Fernández Domínguez</t>
  </si>
  <si>
    <t>VIE@kamstrup.com - Vibeke Ågren</t>
  </si>
  <si>
    <t>OSK@kamstrup.com - Ole Skovgaard</t>
  </si>
  <si>
    <t>risl@kamstrup.com - Richard Stahl</t>
  </si>
  <si>
    <t>brbt@kamstrup.com - Bruce Bharat, risl@kamstrup.com - Richard Stahl</t>
  </si>
  <si>
    <t>PTR@kamstrup.com - Per Trøjbo, risl@kamstrup.com - Richard Stahl, mibn@kamstrup.com - Mikkel Borgen</t>
  </si>
  <si>
    <t>abrb@kamstrup.com - Ann Brix Bjerregaard, trsm@kamstrup.com - Travis L Smith</t>
  </si>
  <si>
    <t>annm@kamstrup.com - Anders Koustrup Niemann, PTR@kamstrup.com - Per Trøjbo</t>
  </si>
  <si>
    <t>sep@kamstrup.com - Søren Ellebæk Petersen</t>
  </si>
  <si>
    <t>cbn@kamstrup.com - Christian Brogaard Nielsen</t>
  </si>
  <si>
    <t>ignn@kamstrup.com - Ida Gjerlevsen Nielsen, marr@kamstrup.com - Martino Reclari, tomk@kamstrup.com - Tom Kristensen</t>
  </si>
  <si>
    <t>ulni@kamstrup.com - Ulrik Liborius Nielsen</t>
  </si>
  <si>
    <t>bjs@kamstrup.com - Bjørn Sommer</t>
  </si>
  <si>
    <t>fmh@kamstrup.com - Flemming Møller Hansen, kimp@kamstrup.com - Kim Møldrup Christensen</t>
  </si>
  <si>
    <t>jehp@kamstrup.com - Jesper Henrik Philipsen</t>
  </si>
  <si>
    <t>JSY@kamstrup.com - James Salisbury</t>
  </si>
  <si>
    <t>ssrn@kamstrup.com - Søren Skjalm-Rasmussen</t>
  </si>
  <si>
    <t>thb@kamstrup.com - Torben Hagen Britze</t>
  </si>
  <si>
    <t>hep@kamstrup.com - Henrik Ehlig Petersen</t>
  </si>
  <si>
    <t>tbrd@kamstrup.com - Troels Brammer Rygaard</t>
  </si>
  <si>
    <t>mia@kamstrup.com - Mikael Astrup</t>
  </si>
  <si>
    <t>nicb@kamstrup.com - Nicki Backs</t>
  </si>
  <si>
    <t>nicb@kamstrup.com - Nicki Backs, kevr@kamstrup.com - Kenneth Vinther</t>
  </si>
  <si>
    <t>frmu@kamstrup.com - François Moreau</t>
  </si>
  <si>
    <t>LSM@kamstrup.com - Lissen Sahl Møller, kevr@kamstrup.com - Kenneth Vinther</t>
  </si>
  <si>
    <t>tang@kamstrup.com - Thomas Tang Ravnkilde</t>
  </si>
  <si>
    <t>marr@kamstrup.com - Martino Reclari, THG@kamstrup.com - Thomas Peerstrup Graasten</t>
  </si>
  <si>
    <t>Mek@kamstrup.com - Mette Birch Kristensen, KPI@kamstrup.com - Krzysztof Piekarski</t>
  </si>
  <si>
    <t>sora@kamstrup.com - Sofie Mørch Ravn</t>
  </si>
  <si>
    <t>jigr@kamstrup.com - Jimmy Grönlund</t>
  </si>
  <si>
    <t>anjl@kamstrup.com - Annette Jelle, jbll@kamstrup.com - Jan Bo Lilliendal</t>
  </si>
  <si>
    <t>jehs@kamstrup.com - Jesper Hess</t>
  </si>
  <si>
    <t>rla@kamstrup.com - René Lansink</t>
  </si>
  <si>
    <t>jhd@kamstrup.com - Jens Hørdum, VIA@kamstrup.com - Viggo Søren Andersen</t>
  </si>
  <si>
    <t>agnn@kamstrup.com - Anders Goul Nielsen, jhd@kamstrup.com - Jens Hørdum</t>
  </si>
  <si>
    <t>toby@kamstrup.com - Tommy Bysted, jhd@kamstrup.com - Jens Hørdum</t>
  </si>
  <si>
    <t>moep@kamstrup.com - Morten Ørris Poulsen, jhd@kamstrup.com - Jens Hørdum</t>
  </si>
  <si>
    <t>medg@kamstrup.com - Mette Damgaard, jhd@kamstrup.com - Jens Hørdum</t>
  </si>
  <si>
    <t>mlnn@kamstrup.com - Michael Nielsen, labn@kamstrup.com - Lars Buhl Nielsen</t>
  </si>
  <si>
    <t>VIA@kamstrup.com - Viggo Søren Andersen, jhd@kamstrup.com - Jens Hørdum</t>
  </si>
  <si>
    <t>gufz@kamstrup.com - Gustavo Fernández Domínguez, jhd@kamstrup.com - Jens Hørdum</t>
  </si>
  <si>
    <t>VIA@kamstrup.com - Viggo Søren Andersen, Mek@kamstrup.com - Mette Birch Kristensen</t>
  </si>
  <si>
    <t>brbt@kamstrup.com - Bruce Bharat, medg@kamstrup.com - Mette Damgaard</t>
  </si>
  <si>
    <t>marr@kamstrup.com - Martino Reclari, afr@kamstrup.com - Anders Fiilsøe Falkeborg, annm@kamstrup.com - Anders Koustrup Niemann</t>
  </si>
  <si>
    <t>dbt@kamstrup.com - Dorthe Berthelsen</t>
  </si>
  <si>
    <t>agnn@kamstrup.com - Anders Goul Nielsen</t>
  </si>
  <si>
    <t>marr@kamstrup.com - Martino Reclari, VIA@kamstrup.com - Viggo Søren Andersen</t>
  </si>
  <si>
    <t>afr@kamstrup.com - Anders Fiilsøe Falkeborg, annm@kamstrup.com - Anders Koustrup Niemann</t>
  </si>
  <si>
    <t>medg@kamstrup.com - Mette Damgaard, hro@kamstrup.com - Henrik Rom</t>
  </si>
  <si>
    <t>krln@kamstrup.com - Kristian Livijn</t>
  </si>
  <si>
    <t>anjl@kamstrup.com - Annette Jelle, ahat@kamstrup.com - Annie Hattesen</t>
  </si>
  <si>
    <t>todp@kamstrup.com - Torben Duvald Prang, ahat@kamstrup.com - Annie Hattesen</t>
  </si>
  <si>
    <t>toby@kamstrup.com - Tommy Bysted, ahat@kamstrup.com - Annie Hattesen</t>
  </si>
  <si>
    <t>lst@kamstrup.com - Lasse Steensen, ahat@kamstrup.com - Annie Hattesen</t>
  </si>
  <si>
    <t>jhd@kamstrup.com - Jens Hørdum, jbll@kamstrup.com - Jan Bo Lilliendal</t>
  </si>
  <si>
    <t>tumn@kamstrup.com - Tue Hedegaard Madsen, jhd@kamstrup.com - Jens Hørdum</t>
  </si>
  <si>
    <t>krno@kamstrup.com - Kristian Nørgaard, jhd@kamstrup.com - Jens Hørdum</t>
  </si>
  <si>
    <t>jtbn@kamstrup.com - Jonn Tholstrup Bendtsen</t>
  </si>
  <si>
    <t>jtbn@kamstrup.com - Jonn Tholstrup Bendtsen, tkb@kamstrup.com - Tina Kirkeby</t>
  </si>
  <si>
    <t>mwl@kamstrup.com</t>
  </si>
  <si>
    <t>kevr@kamstrup.com - Kenneth Vinther, jbll@kamstrup.com - Jan Bo Lilliendal</t>
  </si>
  <si>
    <t>anjl@kamstrup.com - Annette Jelle, kevr@kamstrup.com - Kenneth Vinther</t>
  </si>
  <si>
    <t>todp@kamstrup.com - Torben Duvald Prang, kevr@kamstrup.com - Kenneth Vinther</t>
  </si>
  <si>
    <t>CIV@kamstrup.com - Christian Norlyk Larsen, todp@kamstrup.com - Torben Duvald Prang, kevr@kamstrup.com - Kenneth Vinther</t>
  </si>
  <si>
    <t>hajn@kamstrup.com - Hans Jørgen Nielsen, kevr@kamstrup.com - Kenneth Vinther</t>
  </si>
  <si>
    <t>fmh@kamstrup.com - Flemming Møller Hansen, jhd@kamstrup.com - Jens Hørdum</t>
  </si>
  <si>
    <t>PTR@kamstrup.com - Per Trøjbo, mibn@kamstrup.com - Mikkel Borgen, sora@kamstrup.com - Sofie Mørch Ravn</t>
  </si>
  <si>
    <t>Review</t>
  </si>
  <si>
    <t>FRFS: Deprecation of local storage (Scratchpad) forces cloud sync, raising concerns over API key exposure and compliance 1 2.</t>
  </si>
  <si>
    <t>FRFS: Set to phase out due to security risk</t>
  </si>
  <si>
    <t>Containerization Software</t>
  </si>
  <si>
    <t>Phone agent for support services. Planned to be phased out, but depends on the budget round</t>
  </si>
  <si>
    <t>RF-networkplanning and analysis. Not clear how much this is used</t>
  </si>
  <si>
    <t>App</t>
  </si>
  <si>
    <t>samlet rengjort</t>
  </si>
  <si>
    <t>ChatGPT4</t>
  </si>
  <si>
    <t>Hardware, Mech</t>
  </si>
  <si>
    <t>Hardware, Tech</t>
  </si>
  <si>
    <t>Hardware, Tools &amp; Apps</t>
  </si>
  <si>
    <t xml:space="preserve">FW, </t>
  </si>
  <si>
    <t>GCC</t>
  </si>
  <si>
    <t xml:space="preserve">FW, Hardware, </t>
  </si>
  <si>
    <t xml:space="preserve">FW, Hardware, Mech, Tech, </t>
  </si>
  <si>
    <t>FW, Hardware, Mech, Tech, Tools &amp; Apps</t>
  </si>
  <si>
    <t xml:space="preserve">FW, Hardware, Tech, </t>
  </si>
  <si>
    <t>FW, Hardware, Tech, Tools &amp; Apps</t>
  </si>
  <si>
    <t xml:space="preserve">FW, Mech, </t>
  </si>
  <si>
    <t xml:space="preserve">FW, Tech, </t>
  </si>
  <si>
    <t>FW, Tech, Tools &amp; Apps</t>
  </si>
  <si>
    <t>FW, Tools &amp; Apps</t>
  </si>
  <si>
    <t>Fill out if changes to the current stage of the application</t>
  </si>
  <si>
    <t>Fill out if changes to End of life or Phase out date for the application 
(Format DD-MM-YYY)</t>
  </si>
  <si>
    <t>Fill out if changes to Note on the application</t>
  </si>
  <si>
    <t>Fill out if changes to Reason for the recommendation</t>
  </si>
  <si>
    <t>Fill out if changes to Workpackage size of the clousure (S, M, L)</t>
  </si>
  <si>
    <t>Fill out if changes to Which applications are supported by the application. Eg. READy, OMNIA, etc</t>
  </si>
  <si>
    <t>Applications[NoApplication]</t>
  </si>
  <si>
    <t>Digitalization Lifecycle stage status4</t>
  </si>
  <si>
    <t>2-Importen application</t>
  </si>
  <si>
    <t>Used for Android applications</t>
  </si>
  <si>
    <t>Used for Android development in READy and OMNIA</t>
  </si>
  <si>
    <t>Should not be considered</t>
  </si>
  <si>
    <t>Pending input from MHP/LAR</t>
  </si>
  <si>
    <t>Consider if BCA is applicable here.</t>
  </si>
  <si>
    <t>178 - gvim ( http://www.vim.org/ )</t>
  </si>
  <si>
    <t>Comes packaged with most linux distros (also in WSL).</t>
  </si>
  <si>
    <t>We are unsure if it can even be phased out.</t>
  </si>
  <si>
    <t>911 - IIS URL Rewrite Module 2</t>
  </si>
  <si>
    <t>Part of the Server OS (Win19, Win22 etc).</t>
  </si>
  <si>
    <t>delete</t>
  </si>
  <si>
    <t>926 - Jetbrains Extension (hundreds)</t>
  </si>
  <si>
    <t>Part of Kubernetes ecosystem.</t>
  </si>
  <si>
    <t>Dedicated Markdown Editor</t>
  </si>
  <si>
    <t>Can probably be replaced by tools already in place.</t>
  </si>
  <si>
    <t>123 - MSDN abonnoment</t>
  </si>
  <si>
    <t>Best in class for API management. Possible to invest in this, as it can possibly create more benefits</t>
  </si>
  <si>
    <t>Can be phased out in lieu of GitLab SAST in editor</t>
  </si>
  <si>
    <t>frfs: change to development, app 30 users</t>
  </si>
  <si>
    <t>Used for wiki.kamstrup.dk</t>
  </si>
  <si>
    <t>Probably not necessary with WSL2</t>
  </si>
  <si>
    <t>There is probably an alternative for this - functionality is most likely covered in Miro, Draw.io or other whiteboarding solutions</t>
  </si>
  <si>
    <t>ID</t>
  </si>
  <si>
    <t>Marketing &amp; Sales</t>
  </si>
  <si>
    <t>Product &amp; Service Development</t>
  </si>
  <si>
    <t xml:space="preserve"> Contact Management</t>
  </si>
  <si>
    <t xml:space="preserve"> Contract Management</t>
  </si>
  <si>
    <t xml:space="preserve"> Customer Management</t>
  </si>
  <si>
    <t xml:space="preserve"> Customer Scoring</t>
  </si>
  <si>
    <t xml:space="preserve"> Order Management</t>
  </si>
  <si>
    <t xml:space="preserve"> SLA Management</t>
  </si>
  <si>
    <t xml:space="preserve"> Enterprise Effectiveness &amp; Project Management</t>
  </si>
  <si>
    <t xml:space="preserve"> Enterprise Risk Management</t>
  </si>
  <si>
    <t xml:space="preserve"> Human Resources Management</t>
  </si>
  <si>
    <t xml:space="preserve"> Information Management</t>
  </si>
  <si>
    <t xml:space="preserve"> IT Management</t>
  </si>
  <si>
    <t xml:space="preserve"> Knowledge &amp; Research Management</t>
  </si>
  <si>
    <t xml:space="preserve"> Legal</t>
  </si>
  <si>
    <t xml:space="preserve"> Workforce Management</t>
  </si>
  <si>
    <t xml:space="preserve"> Accounting</t>
  </si>
  <si>
    <t xml:space="preserve"> Asset Management</t>
  </si>
  <si>
    <t xml:space="preserve"> Financial Planning &amp; Analysis</t>
  </si>
  <si>
    <t xml:space="preserve"> Payroll</t>
  </si>
  <si>
    <t xml:space="preserve"> Settlements &amp; Payments</t>
  </si>
  <si>
    <t xml:space="preserve"> Tax Management</t>
  </si>
  <si>
    <t xml:space="preserve"> Treasury</t>
  </si>
  <si>
    <t xml:space="preserve"> Customer Success Management</t>
  </si>
  <si>
    <t xml:space="preserve"> Demand &amp; Offer Management</t>
  </si>
  <si>
    <t xml:space="preserve"> Marketing &amp; Sales Development</t>
  </si>
  <si>
    <t xml:space="preserve"> Sales</t>
  </si>
  <si>
    <t xml:space="preserve"> Logistics Management</t>
  </si>
  <si>
    <t xml:space="preserve"> Purchasing</t>
  </si>
  <si>
    <t xml:space="preserve"> Supplier Contact Management</t>
  </si>
  <si>
    <t xml:space="preserve"> Warehouse Management</t>
  </si>
  <si>
    <t xml:space="preserve"> Engineering</t>
  </si>
  <si>
    <t xml:space="preserve"> Marketing Testing</t>
  </si>
  <si>
    <t xml:space="preserve"> Method Development</t>
  </si>
  <si>
    <t xml:space="preserve"> Product &amp; Service Delivery</t>
  </si>
  <si>
    <t xml:space="preserve"> Product Preparation</t>
  </si>
  <si>
    <t xml:space="preserve"> Quality Management</t>
  </si>
  <si>
    <t xml:space="preserve"> R&amp;D</t>
  </si>
  <si>
    <t xml:space="preserve"> Requirements Definition</t>
  </si>
  <si>
    <t xml:space="preserve"> Change Management</t>
  </si>
  <si>
    <t xml:space="preserve"> Infrastructure Management</t>
  </si>
  <si>
    <t xml:space="preserve"> Machine Management</t>
  </si>
  <si>
    <t xml:space="preserve"> Maintenance</t>
  </si>
  <si>
    <t xml:space="preserve"> Materials Management</t>
  </si>
  <si>
    <t xml:space="preserve"> Product Design &amp; Planning</t>
  </si>
  <si>
    <t xml:space="preserve"> Production Order Management</t>
  </si>
  <si>
    <t xml:space="preserve"> Production Steering</t>
  </si>
  <si>
    <t xml:space="preserve"> Business Concept</t>
  </si>
  <si>
    <t xml:space="preserve"> Externals Management</t>
  </si>
  <si>
    <t xml:space="preserve"> Innovation &amp; Technology Management</t>
  </si>
  <si>
    <t xml:space="preserve"> Manage Core Business</t>
  </si>
  <si>
    <t xml:space="preserve"> Mergers &amp; Acquisitions</t>
  </si>
  <si>
    <t xml:space="preserve"> Organization Development</t>
  </si>
  <si>
    <t xml:space="preserve"> Strategic Business Initiatives</t>
  </si>
  <si>
    <t xml:space="preserve"> Strategy Development</t>
  </si>
  <si>
    <t>Advise Client</t>
  </si>
  <si>
    <t>Avoid Customer Churn</t>
  </si>
  <si>
    <t>Construction</t>
  </si>
  <si>
    <t>Create ERP</t>
  </si>
  <si>
    <t>Create Specific Offer</t>
  </si>
  <si>
    <t>Customer Success Management</t>
  </si>
  <si>
    <t>Define Customer Value Proposition</t>
  </si>
  <si>
    <t>Define M&amp;S Requirements</t>
  </si>
  <si>
    <t>Define Marketing Budget</t>
  </si>
  <si>
    <t>Define Plans for Customer Upsell</t>
  </si>
  <si>
    <t>Define Reports and KPIs</t>
  </si>
  <si>
    <t>Demand &amp; Offer Management</t>
  </si>
  <si>
    <t>Deploy Workforce</t>
  </si>
  <si>
    <t>Design Products</t>
  </si>
  <si>
    <t>Develop M&amp;S Channels</t>
  </si>
  <si>
    <t>Develop M&amp;S Messages</t>
  </si>
  <si>
    <t>EA Management</t>
  </si>
  <si>
    <t>Govern Data</t>
  </si>
  <si>
    <t>Identify New Channels</t>
  </si>
  <si>
    <t>Illustrate Data</t>
  </si>
  <si>
    <t>Increase Customer Lifetime Value</t>
  </si>
  <si>
    <t>Information Management</t>
  </si>
  <si>
    <t>IT Strategy Management</t>
  </si>
  <si>
    <t>Manage Client</t>
  </si>
  <si>
    <t>Manage Customer Onboarding</t>
  </si>
  <si>
    <t>Manage Customer Profile</t>
  </si>
  <si>
    <t>Manage Employee</t>
  </si>
  <si>
    <t>Manage Innovation Process</t>
  </si>
  <si>
    <t>Manage Payroll</t>
  </si>
  <si>
    <t>Manage Product Traceability</t>
  </si>
  <si>
    <t>Manage Production</t>
  </si>
  <si>
    <t>Manage Talents</t>
  </si>
  <si>
    <t>Manage Trials</t>
  </si>
  <si>
    <t>Manage Upsells</t>
  </si>
  <si>
    <t>Manage Work Order</t>
  </si>
  <si>
    <t>Market Surveys</t>
  </si>
  <si>
    <t>Marketing &amp; Sales Development</t>
  </si>
  <si>
    <t>Monitor Channels</t>
  </si>
  <si>
    <t>Negotiate Offer</t>
  </si>
  <si>
    <t>Process Data</t>
  </si>
  <si>
    <t>Product &amp; Service Delivery</t>
  </si>
  <si>
    <t>Production Order Management</t>
  </si>
  <si>
    <t>Production Steering</t>
  </si>
  <si>
    <t>Qualify Opportunity</t>
  </si>
  <si>
    <t>Schedule Production</t>
  </si>
  <si>
    <t>Technology Management</t>
  </si>
  <si>
    <t>Test Initial Quality</t>
  </si>
  <si>
    <t>Workforce Planning</t>
  </si>
  <si>
    <t>type</t>
  </si>
  <si>
    <t>name</t>
  </si>
  <si>
    <t>relToParent</t>
  </si>
  <si>
    <t>relToParent2</t>
  </si>
  <si>
    <t>relToParent3</t>
  </si>
  <si>
    <t>relToParent4</t>
  </si>
  <si>
    <t xml:space="preserve">Customer Relationship </t>
  </si>
  <si>
    <t xml:space="preserve">Enterprise Support </t>
  </si>
  <si>
    <t xml:space="preserve">Finance </t>
  </si>
  <si>
    <t xml:space="preserve">Marketing &amp; Sales </t>
  </si>
  <si>
    <t xml:space="preserve">Procurement &amp; Logistics </t>
  </si>
  <si>
    <t xml:space="preserve">Product &amp; Service Development </t>
  </si>
  <si>
    <t xml:space="preserve">Production </t>
  </si>
  <si>
    <t xml:space="preserve">Strategic Management </t>
  </si>
  <si>
    <t>4714-OT Hosting-OT Operations &amp; Service-Customer Change &amp; Release Management</t>
  </si>
  <si>
    <t>4711-OT Hosting-OT Operations &amp; Service-Customer Incident &amp; Problem Management</t>
  </si>
  <si>
    <t>1136-Finance-Payroll-Time Stamp Report</t>
  </si>
  <si>
    <t>4713-OT Hosting-OT Operations &amp; Service-SLA &amp; Contract Management</t>
  </si>
  <si>
    <t>4645-OT Manufacturing-OT Data &amp; Integration-OT Analytics &amp; Reporting</t>
  </si>
  <si>
    <t>4737-OT Hosting-Customer Experience &amp; Interface-Knowledge &amp; Training Management</t>
  </si>
  <si>
    <t>4557-Digital Platform and Operations-Digital Workplace &amp; Infrastructure Development-</t>
  </si>
  <si>
    <t>4731-OT Hosting-Customer Experience &amp; Interface-Customer Portal Management</t>
  </si>
  <si>
    <t>4736-OT Hosting-Customer Experience &amp; Interface-Customer Feedback &amp; Satisfaction Tracking</t>
  </si>
  <si>
    <t>31 - SIM Service</t>
  </si>
  <si>
    <t>FRFS : This might be wrong capability</t>
  </si>
  <si>
    <t>P07-Innovation &amp; Solution Development-SP07.1-Innovation Pipeline</t>
  </si>
  <si>
    <t>Capbility level 4</t>
  </si>
  <si>
    <t>ES_Sales &amp; Marketing</t>
  </si>
  <si>
    <t>ES_Heat/Cooling - Technology Software</t>
  </si>
  <si>
    <t>ES_Water - Technology Software</t>
  </si>
  <si>
    <t>RLF</t>
  </si>
  <si>
    <t>ES_Digitalization_Kamstrup Solutions_Service Centre</t>
  </si>
  <si>
    <t>ES_Digitalization_EA, Infrastructure and Platforms_Cloud and Platforms</t>
  </si>
  <si>
    <t>ES_Digitalization_Kamstrup Solutions_Commercial Solutions</t>
  </si>
  <si>
    <t>ES_Digitalization_EA, Infrastructure and Platforms_Network &amp; Infrastructure</t>
  </si>
  <si>
    <t>ES_Digitalization_Kamstrup Solutions_Digital Workplace</t>
  </si>
  <si>
    <t>ES_Digitalization_Customer Operations_Enterprise Services</t>
  </si>
  <si>
    <t>ES_Digitalization_Customer Operations_Hosting HCW</t>
  </si>
  <si>
    <t>FR_Sales &amp; Marketing</t>
  </si>
  <si>
    <t>FR_Product Management</t>
  </si>
  <si>
    <t>NL_Sales &amp; Marketing</t>
  </si>
  <si>
    <t>RVE</t>
  </si>
  <si>
    <t>Develops and maintains software running on OT gateways and edge platforms.
Ensures secure, reliable local processing and communication between field devices and central platforms.
Supports controlled updates and long-term operational stability.</t>
  </si>
  <si>
    <t>Operates and supports Kamstrup meters, gateways, and edge components in the field.
Provides monitoring, diagnostics, and incident handling across customer installations.
Ensures stable operation and agreed service levels.</t>
  </si>
  <si>
    <t>Plans and coordinates physical field activities related to Kamstrup gateways and edge infrastructure.
Aligns on-site work with device health, incidents, and customer commitments.
Supports efficient and predictable service execution.</t>
  </si>
  <si>
    <t>144 - Oracle VirtualBox</t>
  </si>
  <si>
    <t>Endalia</t>
  </si>
  <si>
    <t>1140 - Endalia</t>
  </si>
  <si>
    <t>4743-OT Hosting-OT Engineering &amp; Innovation-Continuous Improvement &amp; DevSecOps</t>
  </si>
  <si>
    <t>4703-OT Hosting-OT Platform &amp; Hosting-Edge Computing &amp; Gateway Management</t>
  </si>
  <si>
    <t>4718-OT Hosting-OT Security &amp; Compliance-OT Zero Trust Architecture</t>
  </si>
  <si>
    <t>4705-OT Hosting-OT Platform &amp; Hosting-Cloud Integration &amp; Hosting</t>
  </si>
  <si>
    <t>4634-OT Manufacturing-OT Security &amp; Compliance-OT Access Control &amp; Identity Management</t>
  </si>
  <si>
    <t>4742-OT Hosting-OT Engineering &amp; Innovation-Test &amp; Validation Automation (Operational)</t>
  </si>
  <si>
    <t>4706-OT Hosting-OT Platform &amp; Hosting-API &amp; Integration Services</t>
  </si>
  <si>
    <t>4701-OT Hosting-OT Platform &amp; Hosting-</t>
  </si>
  <si>
    <t>4723-OT Hosting-OT Data &amp; Integration-</t>
  </si>
  <si>
    <t>4738-OT Hosting-OT Engineering &amp; Innovation-</t>
  </si>
  <si>
    <t>ES_Customer Service</t>
  </si>
  <si>
    <t>RLF, Customer orders, payments</t>
  </si>
  <si>
    <t>RLF, when workin outsite of kamstrup network</t>
  </si>
  <si>
    <t>Endalia | Did you say Human Resources? We can help!</t>
  </si>
  <si>
    <t>P&amp;C System in Spain</t>
  </si>
  <si>
    <t>rlf@kamstrup.com</t>
  </si>
  <si>
    <t>Vrijedagen</t>
  </si>
  <si>
    <t>Vrijedagen – Dé verlofregistratie oplossing</t>
  </si>
  <si>
    <t>Compete HR</t>
  </si>
  <si>
    <t>1141 - Vrijedagen</t>
  </si>
  <si>
    <t>CBS statistics</t>
  </si>
  <si>
    <t>1142 - CBS statistics</t>
  </si>
  <si>
    <t>statistik for priser og service fund index</t>
  </si>
  <si>
    <t>Centraal Bureau voor de Statistiek | CBS</t>
  </si>
  <si>
    <t>rve@kamstrup.com</t>
  </si>
  <si>
    <t>Statistic system in The Netherlands</t>
  </si>
  <si>
    <t>Statistics Netherlands</t>
  </si>
  <si>
    <t>SCHA, NNRO</t>
  </si>
  <si>
    <t>sandgrid</t>
  </si>
  <si>
    <t>Twilio</t>
  </si>
  <si>
    <t>Azure Site recovery</t>
  </si>
  <si>
    <t>Ditto Clipboard</t>
  </si>
  <si>
    <t>KodeKloud</t>
  </si>
  <si>
    <t>Twilio Inc.</t>
  </si>
  <si>
    <t>open source (Ditto Project)</t>
  </si>
  <si>
    <t>Kodecloud</t>
  </si>
  <si>
    <t>1146 - Azure Site recovery</t>
  </si>
  <si>
    <t>1147 - Ditto Clipboard</t>
  </si>
  <si>
    <t>1148 - KodeKloud</t>
  </si>
  <si>
    <t>1144 - sandgrid</t>
  </si>
  <si>
    <t>1145 - Twilio</t>
  </si>
  <si>
    <t>RabbitMQ</t>
  </si>
  <si>
    <t>583 - RabbitMQ</t>
  </si>
  <si>
    <t>Apptio</t>
  </si>
  <si>
    <t>1149 - Apptio</t>
  </si>
  <si>
    <t>This application is for managing the Holidays from the Dutch employees.</t>
  </si>
  <si>
    <t>Vivaldi</t>
  </si>
  <si>
    <t>Logi Options</t>
  </si>
  <si>
    <t>1142 - Vivaldi</t>
  </si>
  <si>
    <t>1143 - Logi Options</t>
  </si>
  <si>
    <t>4542-Digital Platform and Operations-Engineering &amp; Platform-Quality Assurance, test and Control</t>
  </si>
  <si>
    <t xml:space="preserve">Not used </t>
  </si>
  <si>
    <t>4559-Digital Platform and Operations-Digital Workplace &amp; Infrastructure Development-Devices &amp; Print</t>
  </si>
  <si>
    <t>Logitech</t>
  </si>
  <si>
    <t>Vivaldi Technologies</t>
  </si>
  <si>
    <t>RLF, Communication</t>
  </si>
  <si>
    <t>RLF, budget follow up</t>
  </si>
  <si>
    <t>RLF, reporting sales</t>
  </si>
  <si>
    <t>RLF, productivity</t>
  </si>
  <si>
    <t>365 admin centers</t>
  </si>
  <si>
    <t>microsoft</t>
  </si>
  <si>
    <t>1144 - 365 admin centers</t>
  </si>
  <si>
    <t>Plantronics hub</t>
  </si>
  <si>
    <t>4632-OT Manufacturing-OT Governance &amp; Risk Management-OT Monitoring &amp; Logging</t>
  </si>
  <si>
    <t>4602-OT Manufacturing-OT Infrastructure &amp; Hosting-OT Network Segmentation &amp; Connectivity</t>
  </si>
  <si>
    <t>4608-OT Manufacturing-OT Infrastructure &amp; Hosting-OT Monitoring &amp; Event Management</t>
  </si>
  <si>
    <t>PowerBI Capacity</t>
  </si>
  <si>
    <t>FRFS: This application is moved to PowerBI Capacity model, with have made a simplification in the landscape and easier user access. Small saving in not needed licenses.</t>
  </si>
  <si>
    <t>Customer Service/Project Management</t>
  </si>
  <si>
    <t>FRFS add as for sales</t>
  </si>
  <si>
    <t>989 - USB Meter Reader</t>
  </si>
  <si>
    <t>ModBus</t>
  </si>
  <si>
    <t>1146 - ModBus</t>
  </si>
  <si>
    <t>K-Factor ITS1990</t>
  </si>
  <si>
    <t>1150 - K-Factor ITS1990</t>
  </si>
  <si>
    <t>Codesoft</t>
  </si>
  <si>
    <t>Teklynx</t>
  </si>
  <si>
    <t>For labels used in The Nethelands. Buied version, no yearly payment</t>
  </si>
  <si>
    <t>1151 - Codesoft</t>
  </si>
  <si>
    <t>FRFS for product labeling, when special labels for customers</t>
  </si>
  <si>
    <t>CH_Sales &amp; Marketing</t>
  </si>
  <si>
    <t>Word, Sharepoint, teams, CoPilot</t>
  </si>
  <si>
    <t>CRM &amp; Marketing (Only)</t>
  </si>
  <si>
    <t>Covers all of Oracle applications, including People HUB
2 Tracks CPQ + Subscribtion
HCM</t>
  </si>
  <si>
    <t>JEDP</t>
  </si>
  <si>
    <t>CH_Customer Services (Project &amp; Support)</t>
  </si>
  <si>
    <t>FR10_2</t>
  </si>
  <si>
    <t>France (FR network)</t>
  </si>
  <si>
    <t>Crown Jewels</t>
  </si>
  <si>
    <t>Is this application seen as a crown jewel</t>
  </si>
  <si>
    <t>Visma</t>
  </si>
  <si>
    <t>For vacation and absence registration</t>
  </si>
  <si>
    <t>1152 - Visma</t>
  </si>
  <si>
    <t>NO_Sales &amp; Marketing</t>
  </si>
  <si>
    <t>NO_Customer Service</t>
  </si>
  <si>
    <t>Link phase out-TOBE</t>
  </si>
  <si>
    <t>Neuron Phase out</t>
  </si>
  <si>
    <t>Used with Neuron and will be phased out with that. But will still run in manufacturing software and Hosting HCW</t>
  </si>
  <si>
    <t>1260-Manufacturing-Product Design &amp; Planning-Manage Production Requirements</t>
  </si>
  <si>
    <t>2C8 (ScopeTool)</t>
  </si>
  <si>
    <t>Tool used with IFS for documenting ERP IFS Processes</t>
  </si>
  <si>
    <t>1153 - 2C8 (ScopeTool)</t>
  </si>
  <si>
    <t>Aspia</t>
  </si>
  <si>
    <t>EDD tool for Sweden, ask finance</t>
  </si>
  <si>
    <t>WorldTranslate</t>
  </si>
  <si>
    <t>Professional translation – World Translation A/S</t>
  </si>
  <si>
    <t>Translation tool</t>
  </si>
  <si>
    <t>Accounting, Payroll, HR, Tax &amp; Advisory | Aspia</t>
  </si>
  <si>
    <t>1155 - WorldTranslate</t>
  </si>
  <si>
    <t>Vacation sick etc</t>
  </si>
  <si>
    <t>SE_Sales &amp; Marketing</t>
  </si>
  <si>
    <t>Crown Jewel_1</t>
  </si>
  <si>
    <t>FreeMind is developed by a community of developers and is not associated with a specific company. MindMap tool</t>
  </si>
  <si>
    <t>Capability check</t>
  </si>
  <si>
    <t>1020-Legal--</t>
  </si>
  <si>
    <t>1199-Procurement &amp; Logistics-Warehouse Management-Manage Inventory</t>
  </si>
  <si>
    <t>L</t>
  </si>
  <si>
    <t>Large taks, my require movement of data or education above 100 hours but not a project</t>
  </si>
  <si>
    <t>Medium taks, my require movement of data or education Between 20 and 99 hours.</t>
  </si>
  <si>
    <t>Existing</t>
  </si>
  <si>
    <t>Existing single applications</t>
  </si>
  <si>
    <t>Lumina</t>
  </si>
  <si>
    <t>HR Tool for P&amp;C Recruitment, replacing Hogrefe</t>
  </si>
  <si>
    <t>1156 - Lumina</t>
  </si>
  <si>
    <t>Phase out only in this context</t>
  </si>
  <si>
    <t>Phase out to Lumina</t>
  </si>
  <si>
    <t>New</t>
  </si>
  <si>
    <t>New applications</t>
  </si>
  <si>
    <t>Will tak over for Hogrefe</t>
  </si>
  <si>
    <t>Microsoft Viva Glint</t>
  </si>
  <si>
    <t>HR tool for Learning and development</t>
  </si>
  <si>
    <t>1157 - Microsoft Viva Glint</t>
  </si>
  <si>
    <t>Removed as part of the Hardware track, dessission made with Peter Steiness and Managers from Hardware departments</t>
  </si>
  <si>
    <t>Claude Code</t>
  </si>
  <si>
    <t>LAAX</t>
  </si>
  <si>
    <t>1158 - Claude Code</t>
  </si>
  <si>
    <t>Jenji</t>
  </si>
  <si>
    <t>My Silaé</t>
  </si>
  <si>
    <t>Expence management tool</t>
  </si>
  <si>
    <t>edoc-Perso</t>
  </si>
  <si>
    <t>Som eBoks, lønsedler ol. Er vist lovpligtigt.</t>
  </si>
  <si>
    <t>Silaé</t>
  </si>
  <si>
    <t>Payrole employee view, Manage vacation, leave, etc</t>
  </si>
  <si>
    <t>Payrole system</t>
  </si>
  <si>
    <t>Monitoring Sierra wireless modems. And Sim cards. Complex company Sierra</t>
  </si>
  <si>
    <t>FR_Customer Service &amp; Support</t>
  </si>
  <si>
    <t>near 20 repositories</t>
  </si>
  <si>
    <t>Services</t>
  </si>
  <si>
    <t>1159 - Jenji</t>
  </si>
  <si>
    <t>1160 - My Silaé</t>
  </si>
  <si>
    <t>1161 - edoc-Perso</t>
  </si>
  <si>
    <t>1162 - Silaé</t>
  </si>
  <si>
    <t>DCU</t>
  </si>
  <si>
    <t>Uniflow</t>
  </si>
  <si>
    <t>1164 - Uniflow</t>
  </si>
  <si>
    <t>Teams Premium</t>
  </si>
  <si>
    <t>1163 - Teams Premium</t>
  </si>
  <si>
    <t>Sharepoint 2016</t>
  </si>
  <si>
    <t>1165 - Sharepoint 2016</t>
  </si>
  <si>
    <t>On Premises Data Gateway</t>
  </si>
  <si>
    <t>Used as data gateway together with PowerBI</t>
  </si>
  <si>
    <t>OpenVPN</t>
  </si>
  <si>
    <t>3CX</t>
  </si>
  <si>
    <t>Akiflow</t>
  </si>
  <si>
    <t>Rustdesk</t>
  </si>
  <si>
    <t>For customer support, bomgar can only be used on kamstrup pc</t>
  </si>
  <si>
    <t>PhPStorm</t>
  </si>
  <si>
    <t>YouTrack</t>
  </si>
  <si>
    <t>JetBrains AI Pro</t>
  </si>
  <si>
    <t>1173 - PhPStorm</t>
  </si>
  <si>
    <t>1174 - YouTrack</t>
  </si>
  <si>
    <t>1175 - JetBrains AI Pro</t>
  </si>
  <si>
    <t>Frence license, to be moved to Denmark</t>
  </si>
  <si>
    <t>FR_Digitalization</t>
  </si>
  <si>
    <t>Solutions</t>
  </si>
  <si>
    <t>1167 - OpenVPN</t>
  </si>
  <si>
    <t>1168 - 3CX</t>
  </si>
  <si>
    <t>1169 - Akiflow</t>
  </si>
  <si>
    <t>PDF Creator</t>
  </si>
  <si>
    <t>1172 - Rustdesk</t>
  </si>
  <si>
    <t>1177 - Xmind</t>
  </si>
  <si>
    <t>SUP - Export supervision</t>
  </si>
  <si>
    <t>Kamstrup - France</t>
  </si>
  <si>
    <t>Kamstrup france developed tools</t>
  </si>
  <si>
    <t>1178 - SUP - Export supervision</t>
  </si>
  <si>
    <t>Owncloud</t>
  </si>
  <si>
    <t>Filesyncronication tool, included with a server, sync files between laptops</t>
  </si>
  <si>
    <t>1179 - Owncloud</t>
  </si>
  <si>
    <t>filesync on all laptops</t>
  </si>
  <si>
    <t>Adobe Acrobat Reader</t>
  </si>
  <si>
    <t>Affinity publisher</t>
  </si>
  <si>
    <t>France 2</t>
  </si>
  <si>
    <t>1180 - Adobe Acrobat Reader</t>
  </si>
  <si>
    <t>1181 - Affinity publisher</t>
  </si>
  <si>
    <t>EMAil Server</t>
  </si>
  <si>
    <t>FTP Server</t>
  </si>
  <si>
    <t>Rapport - VCI_Edit</t>
  </si>
  <si>
    <t>Rapport - VCI_export</t>
  </si>
  <si>
    <t>Rapport - VCI_import</t>
  </si>
  <si>
    <t>Rapport - VCI_Job_certif</t>
  </si>
  <si>
    <t>Rapport - Windev HFSQL Center</t>
  </si>
  <si>
    <t>Scheduler</t>
  </si>
  <si>
    <t>Server Time</t>
  </si>
  <si>
    <t>SQL Batch Server</t>
  </si>
  <si>
    <t>SUP - Console UDP</t>
  </si>
  <si>
    <t>SUP - Dispatcher 2004</t>
  </si>
  <si>
    <t>SUP - Dispatcher 2010</t>
  </si>
  <si>
    <t>SUP - Dispatcher 2010 New</t>
  </si>
  <si>
    <t>SUP - ServIp</t>
  </si>
  <si>
    <t>SUP - UDP Server</t>
  </si>
  <si>
    <t>Syslog Server</t>
  </si>
  <si>
    <t>1182 - EMAil Server</t>
  </si>
  <si>
    <t>1183 - FTP Server</t>
  </si>
  <si>
    <t>1184 - Rapport - VCI_Edit</t>
  </si>
  <si>
    <t>1185 - Rapport - VCI_export</t>
  </si>
  <si>
    <t>1186 - Rapport - VCI_import</t>
  </si>
  <si>
    <t>1187 - Rapport - VCI_Job_certif</t>
  </si>
  <si>
    <t>1188 - Rapport - Windev HFSQL Center</t>
  </si>
  <si>
    <t>1189 - Scheduler</t>
  </si>
  <si>
    <t>1190 - Server Time</t>
  </si>
  <si>
    <t>1191 - SQL Batch Server</t>
  </si>
  <si>
    <t>1192 - SUP - Console UDP</t>
  </si>
  <si>
    <t>1193 - SUP - Dispatcher 2004</t>
  </si>
  <si>
    <t>1194 - SUP - Dispatcher 2010</t>
  </si>
  <si>
    <t>1195 - SUP - Dispatcher 2010 New</t>
  </si>
  <si>
    <t>1197 - SUP - ServIp</t>
  </si>
  <si>
    <t>1198 - SUP - UDP Server</t>
  </si>
  <si>
    <t>1199 - Syslog Server</t>
  </si>
  <si>
    <t>Bitvise SSH Client</t>
  </si>
  <si>
    <t>Bitvise SSH server</t>
  </si>
  <si>
    <t>MySql Workbench</t>
  </si>
  <si>
    <t>WinDirStat</t>
  </si>
  <si>
    <t>1200 - Bitvise SSH Client</t>
  </si>
  <si>
    <t>1201 - Bitvise SSH server</t>
  </si>
  <si>
    <t>1202 - MySql Workbench</t>
  </si>
  <si>
    <t>1203 - WinDirStat</t>
  </si>
  <si>
    <t>Anesis (copieur CANON)</t>
  </si>
  <si>
    <t>Cursor</t>
  </si>
  <si>
    <t>dbForge Studio</t>
  </si>
  <si>
    <t>Firefox developer</t>
  </si>
  <si>
    <t>Fork.dev</t>
  </si>
  <si>
    <t>Hex Workshop</t>
  </si>
  <si>
    <t>Mplab X IDE</t>
  </si>
  <si>
    <t>MySql Connector ODBC</t>
  </si>
  <si>
    <t>MySql Server</t>
  </si>
  <si>
    <t>Nano</t>
  </si>
  <si>
    <t>Netbeans IDE Suite</t>
  </si>
  <si>
    <t>Node.js</t>
  </si>
  <si>
    <t>RCTools-Mbus</t>
  </si>
  <si>
    <t>Rsync</t>
  </si>
  <si>
    <t>Ufw</t>
  </si>
  <si>
    <t>Wampserver64</t>
  </si>
  <si>
    <t>Windev Suite SaaS</t>
  </si>
  <si>
    <t>Wispr flow</t>
  </si>
  <si>
    <t>Notion</t>
  </si>
  <si>
    <t>1204 - Anesis (copieur CANON)</t>
  </si>
  <si>
    <t>1205 - Cursor</t>
  </si>
  <si>
    <t>1206 - dbForge Studio</t>
  </si>
  <si>
    <t>1207 - Firefox developer</t>
  </si>
  <si>
    <t>1208 - Fork.dev</t>
  </si>
  <si>
    <t>1209 - Hex Workshop</t>
  </si>
  <si>
    <t>1210 - Mplab X IDE</t>
  </si>
  <si>
    <t>1211 - MySql Connector ODBC</t>
  </si>
  <si>
    <t>1212 - MySql Server</t>
  </si>
  <si>
    <t>1213 - Nano</t>
  </si>
  <si>
    <t>1214 - Netbeans IDE Suite</t>
  </si>
  <si>
    <t>1215 - Node.js</t>
  </si>
  <si>
    <t>1216 - RCTools-Mbus</t>
  </si>
  <si>
    <t>1217 - Rsync</t>
  </si>
  <si>
    <t>1218 - Ufw</t>
  </si>
  <si>
    <t>1219 - Wampserver64</t>
  </si>
  <si>
    <t>1220 - Windev Suite SaaS</t>
  </si>
  <si>
    <t>1221 - Wispr flow</t>
  </si>
  <si>
    <t>1222 - Notion</t>
  </si>
  <si>
    <t>Used by small customers, free tool for readings.
Info from France it is under phase out</t>
  </si>
  <si>
    <t>Used as VOIP in France. Phone system</t>
  </si>
  <si>
    <t>Taskmangement system</t>
  </si>
  <si>
    <t>21541184-493d-479c-8c0c-6b71625ef1a4</t>
  </si>
  <si>
    <t>1f2d6dcb-b2bf-4dac-92ad-daa3c02c7e9e</t>
  </si>
  <si>
    <t>e7705fd4-7ec5-4702-8f12-be14c6197fd2</t>
  </si>
  <si>
    <t>e3055f01-8611-499f-b008-9535fc5ccc8f</t>
  </si>
  <si>
    <t>edd10c33-c68a-413e-90d8-dbb7de152f7b</t>
  </si>
  <si>
    <t>9161f33a-ac06-4912-8df1-1619d40fefd6</t>
  </si>
  <si>
    <t>de061f70-9b54-4b09-9919-4ce70caa22c1</t>
  </si>
  <si>
    <t>5a08cbd1-4be0-41c8-a653-b97ec8ec6d9e</t>
  </si>
  <si>
    <t>965628c7-54b6-4663-a1ad-1757aedd0240</t>
  </si>
  <si>
    <t>f8eec740-49b3-4ea4-8651-f2e00b2e2ef9</t>
  </si>
  <si>
    <t>c55bc51e-6f6e-4c8d-a674-b8ccfc4e9886</t>
  </si>
  <si>
    <t>7daf00b4-db21-44a3-a4f1-28ce3dc3e6cf</t>
  </si>
  <si>
    <t>d4876128-c6ab-48df-98c8-88b0c8e77d74</t>
  </si>
  <si>
    <t>1957a254-b251-4395-8057-1aa5a23330db</t>
  </si>
  <si>
    <t>36c1a040-6db8-497e-acbe-00760b35c5c9</t>
  </si>
  <si>
    <t>03186182-8faa-4856-b9aa-136dbc194bd5</t>
  </si>
  <si>
    <t>060ada05-9c68-4da9-b7f3-4747607e9266</t>
  </si>
  <si>
    <t>58b1d38e-08d9-4f79-baa4-538a3dac4ab9</t>
  </si>
  <si>
    <t>99970d67-2d2b-41eb-a0c2-c61485e5df14</t>
  </si>
  <si>
    <t>98ada6a8-8ff4-44ab-af3c-a998d12338c9</t>
  </si>
  <si>
    <t>924efce8-b87d-4a36-91e2-0a4d1e8970b0</t>
  </si>
  <si>
    <t>bf0c1e55-16c9-4b9e-a439-d208d6e30420</t>
  </si>
  <si>
    <t>140bf481-09cb-42bd-9c85-8d95bb458ac9</t>
  </si>
  <si>
    <t>f55bc9d4-e3e5-4c0b-b0d9-6b7eba0f1e48</t>
  </si>
  <si>
    <t>86c7cdee-0271-4321-a8c6-147d323f683b</t>
  </si>
  <si>
    <t>9b58eb22-6c27-4beb-8c01-d4e68900fea1</t>
  </si>
  <si>
    <t>73e37d24-01db-441b-b609-128c02bb0e6c</t>
  </si>
  <si>
    <t>1865a63f-12b9-4391-b766-fdb60f03aa6a</t>
  </si>
  <si>
    <t>f08caa22-4fa4-4eed-b193-b26f613c6f32</t>
  </si>
  <si>
    <t>2d9d537f-6189-4dd8-a4f6-4a6d5b583407</t>
  </si>
  <si>
    <t>406b7a2f-3c07-4562-af18-198eead58a1f</t>
  </si>
  <si>
    <t>69589442-7aab-4559-9cc6-cadfa6be559f</t>
  </si>
  <si>
    <t>93ba48d2-2412-4476-84bd-b7348bdf3ee2</t>
  </si>
  <si>
    <t>55b0a755-e2c2-42a2-a6ef-f64844c8db86</t>
  </si>
  <si>
    <t>3c297db6-0f76-4dd7-8565-cd6f8f1ca303</t>
  </si>
  <si>
    <t>60db7c1f-84a3-4b8a-b293-3b3f1dae6be6</t>
  </si>
  <si>
    <t>113f9fe9-b4ee-4953-86e4-d3e4bfb28702</t>
  </si>
  <si>
    <t>b035d121-ebf8-48d6-835d-26d7c1588e2d</t>
  </si>
  <si>
    <t>984d37ed-27ac-44d8-a756-6e395159c06b</t>
  </si>
  <si>
    <t>8c0585dd-bdaa-418f-9b02-fb9e4c1f237e</t>
  </si>
  <si>
    <t>54e87481-c448-48be-bd7f-61e2cc018bce</t>
  </si>
  <si>
    <t>8599668d-7c98-4e74-a143-cd5f17572d7d</t>
  </si>
  <si>
    <t>d650b794-bcc8-4e83-83ab-212fc0b306a9</t>
  </si>
  <si>
    <t>9511b8f9-cf7d-49cc-88b0-a844e37c3899</t>
  </si>
  <si>
    <t>dcf212b2-de8e-4e0a-8b31-fc8408c01cf8</t>
  </si>
  <si>
    <t>6398f0c9-283b-4f3c-a084-faecb29a43d4</t>
  </si>
  <si>
    <t>4b7da6b1-7fd5-4bde-b426-e3ee599cfcdc</t>
  </si>
  <si>
    <t>35508a57-8609-43ad-a850-0f887285cdb8</t>
  </si>
  <si>
    <t>442a313a-d1a7-4262-b676-30a6e0b492fd</t>
  </si>
  <si>
    <t>fbae318b-5dde-47f9-9c88-b5c95db18b9a</t>
  </si>
  <si>
    <t>5cf23d09-5d76-4de9-87f4-9ff08fd96677</t>
  </si>
  <si>
    <t>1334f529-1890-491a-90ac-ec91711d6427</t>
  </si>
  <si>
    <t>9ae96f4a-e636-4c13-ba13-c5d373bdd3db</t>
  </si>
  <si>
    <t>84cd4380-d295-4220-8d54-97b5a1c23e1f</t>
  </si>
  <si>
    <t>ec1afd7b-a87e-4a96-9589-df7c0d551ddd</t>
  </si>
  <si>
    <t>cc324013-3f8d-4d21-8b27-27436540dd0c</t>
  </si>
  <si>
    <t>a6e0346d-f945-492a-90d8-01952be4baca</t>
  </si>
  <si>
    <t>2823b60b-e7f9-42ac-9104-f6a168ffbb72</t>
  </si>
  <si>
    <t>4192274b-e6bc-4b9b-bb1a-3106fb3ee8d9</t>
  </si>
  <si>
    <t>f41d6919-b965-49b3-8866-91d5207eacd7</t>
  </si>
  <si>
    <t>678c2af0-3242-4875-a6b4-a84106ba4640</t>
  </si>
  <si>
    <t>c4994766-8d0e-4f0b-b843-cea09e811391</t>
  </si>
  <si>
    <t>cf0c088e-7fe1-4f69-8333-2f3a17bbd3d7</t>
  </si>
  <si>
    <t>c10a0f2d-26e5-4a94-b0ce-ba341826cf88</t>
  </si>
  <si>
    <t>40352706-22d3-4f03-bb10-43db1fe9b4b0</t>
  </si>
  <si>
    <t>c664487d-75aa-482b-91ab-9a50ddb278a4</t>
  </si>
  <si>
    <t>0ddd98a5-cfeb-45d7-bad4-887947fea6d4</t>
  </si>
  <si>
    <t>0c01311a-bf81-48da-a9a9-2e65f468f67f</t>
  </si>
  <si>
    <t>787ebe18-0e09-41e9-8659-79349506c35f</t>
  </si>
  <si>
    <t>18923300-7cbb-4c5e-b485-d7f3aac4a194</t>
  </si>
  <si>
    <t>4ba14386-0bce-4124-9b3b-256db6575869</t>
  </si>
  <si>
    <t>b9d0bfa5-ec7c-42da-a550-3c3e325ee1f9</t>
  </si>
  <si>
    <t>82a50809-4081-433d-bc7f-a798c5f4365a</t>
  </si>
  <si>
    <t>27c5ea99-3621-46fc-8a8f-bc672dcb5b9d</t>
  </si>
  <si>
    <t>2a07d15f-ea4f-4459-b172-639dfc351f09</t>
  </si>
  <si>
    <t>39256722-00c6-4d59-84cf-4e6c6d889133</t>
  </si>
  <si>
    <t>6481fcc5-0b16-4907-bd7b-041cc41673a6</t>
  </si>
  <si>
    <t>f31900ab-cb24-4008-b46e-0e24de109a10</t>
  </si>
  <si>
    <t>e24ced8c-adb6-4c6c-b68d-0e1ef365a0c6</t>
  </si>
  <si>
    <t>9aedab8b-a9c7-4bcd-ab13-e10cea19b0f7</t>
  </si>
  <si>
    <t>8c24fa55-0e7e-47db-91a7-da06ea880c80</t>
  </si>
  <si>
    <t>95dc9d7f-62ee-4ab2-bc95-529c9f131652</t>
  </si>
  <si>
    <t>046043f5-a0f6-488e-a959-678e1e9d6d67</t>
  </si>
  <si>
    <t>3f881860-1b40-44b0-983f-e83795e00e54</t>
  </si>
  <si>
    <t>a360e238-8377-450b-a8fb-30f7097ed38d</t>
  </si>
  <si>
    <t>eceb9f70-8c7f-45eb-83dd-5b572d6c1454</t>
  </si>
  <si>
    <t>107ec7e5-c439-4059-903d-ec8fa6e52c2d</t>
  </si>
  <si>
    <t>431926e8-a29b-46d9-b4b1-0f53ddec4cdd</t>
  </si>
  <si>
    <t>ecea4609-60da-4df3-bc6d-dd75f5bd6989</t>
  </si>
  <si>
    <t>1e8286bd-00ca-4bf5-b4ab-72372d58198e</t>
  </si>
  <si>
    <t>fc5a36db-ab09-41df-b186-0b545e46c696</t>
  </si>
  <si>
    <t>669a9bbe-7d63-4ba1-bc1c-0c3abfe324c5</t>
  </si>
  <si>
    <t>ce0671ee-d2a8-477c-9dc4-87a88d0a4381</t>
  </si>
  <si>
    <t>43c87b35-bec2-44f1-938a-6cf29709372c</t>
  </si>
  <si>
    <t>cd56ec16-10b5-4b68-aab1-52175dbfb58b</t>
  </si>
  <si>
    <t>efd1a5ee-503c-4dcf-a40d-76762246dc45</t>
  </si>
  <si>
    <t>76ad8e2f-9a04-43fa-be28-2668ac9b1df7</t>
  </si>
  <si>
    <t>ae39589f-e7d6-42fa-90af-e6d570626ee2</t>
  </si>
  <si>
    <t>9f934cd1-0583-4df7-934e-0bd36bf9983f</t>
  </si>
  <si>
    <t>876dfeef-0f08-421b-81e5-8e5d505c85fb</t>
  </si>
  <si>
    <t>75186f53-5ebb-40a2-b589-33d0db56fd05</t>
  </si>
  <si>
    <t>e7836a31-5b4b-4882-94d1-a890ddb1d951</t>
  </si>
  <si>
    <t>2c02cccd-3a75-4df1-9105-449eb55fc8f3</t>
  </si>
  <si>
    <t>4f628360-52e9-4eb0-b304-d33fc7635134</t>
  </si>
  <si>
    <t>b0dbe7fa-3008-41f1-b653-eee8f24f61c6</t>
  </si>
  <si>
    <t>5cb86baf-ba39-4bcb-be37-98751872edd8</t>
  </si>
  <si>
    <t>4df9cb06-1aac-433a-b331-3cd9c6530fa5</t>
  </si>
  <si>
    <t>e3f698e7-2d3a-4cce-a54b-541d4f239cd7</t>
  </si>
  <si>
    <t>c6f686e0-3784-4e3c-b523-8d28356ca90b</t>
  </si>
  <si>
    <t>918ac130-4f0a-4563-b2ed-65b18f2205a1</t>
  </si>
  <si>
    <t>aa0e07fc-fcd7-468f-aa43-5a06791571ea</t>
  </si>
  <si>
    <t>d731ba82-f027-4d42-9668-b41c2c569cb9</t>
  </si>
  <si>
    <t>4b79aa8a-ee36-45c3-ba3c-1e62b4cedbba</t>
  </si>
  <si>
    <t>6da403d6-6179-4d2a-9f12-603c96dda489</t>
  </si>
  <si>
    <t>b2c3262c-1f4d-40f9-8cdd-2b774fc03e96</t>
  </si>
  <si>
    <t>4082e114-4b23-4624-9b78-39d455371317</t>
  </si>
  <si>
    <t>c0dbf8f0-deb1-407c-a59a-04a40bed9244</t>
  </si>
  <si>
    <t>15388198-8010-43f8-adb4-66b25a59435b</t>
  </si>
  <si>
    <t>70019d05-7f04-4b8c-9e52-a2402de54b02</t>
  </si>
  <si>
    <t>64fb64f1-a396-46fc-a220-a0adfbbe00aa</t>
  </si>
  <si>
    <t>a3816567-e2de-40d5-ac19-727951109312</t>
  </si>
  <si>
    <t>713a4bfc-1e87-4250-abbf-469310ea20d5</t>
  </si>
  <si>
    <t>3632ac77-e1e3-41b0-9ed6-41e5ca8e4f40</t>
  </si>
  <si>
    <t>5562051e-741b-4f38-8aa1-d81a394def83</t>
  </si>
  <si>
    <t>e77ae453-80db-4347-b7e5-e15bd8504778</t>
  </si>
  <si>
    <t>8925231c-0284-463d-be65-9f4261890567</t>
  </si>
  <si>
    <t>02fef75d-8127-43ca-92ea-62be6987e37c</t>
  </si>
  <si>
    <t>a48f7f63-fadf-4ae8-a26f-d1194a69f56e</t>
  </si>
  <si>
    <t>6d2b42fb-8291-4835-b59d-28dc13028adb</t>
  </si>
  <si>
    <t>5ad1f607-a349-4e56-80e4-29feeeae23d2</t>
  </si>
  <si>
    <t>1163e4a6-92ca-4d63-b56e-858c0c3f8299</t>
  </si>
  <si>
    <t>e002a4d7-0d59-4b81-a7f4-90869034e010</t>
  </si>
  <si>
    <t>c9812529-5e64-4f6c-a524-f89937069902</t>
  </si>
  <si>
    <t>522a19a2-18cb-47d0-aff5-5c789505f0ee</t>
  </si>
  <si>
    <t>bbc252b9-8b5c-4c50-9351-a6ed04a3d33b</t>
  </si>
  <si>
    <t>94e04413-7c79-446c-857d-3e0341d88b58</t>
  </si>
  <si>
    <t>63953959-67e0-4f82-87dd-c380dd8e1081</t>
  </si>
  <si>
    <t>2b17807f-bce7-4fa3-b204-21f49e2f1b72</t>
  </si>
  <si>
    <t>4a8277b2-6426-49c7-8a7f-f6e1f913b47d</t>
  </si>
  <si>
    <t>6d38fdcb-0816-4602-a127-4b4e5652783f</t>
  </si>
  <si>
    <t>44aeb7fa-92a0-4402-895f-a1e12da4842f</t>
  </si>
  <si>
    <t>2741fd2d-3cf6-4863-889e-2361a53477cb</t>
  </si>
  <si>
    <t>110ac214-55ae-41e2-8a18-470a081f4fab</t>
  </si>
  <si>
    <t>09555a7a-e57f-48d0-90d8-8c971cfa01cb</t>
  </si>
  <si>
    <t>58b92a09-fc6b-4935-9dd4-8d903ca5e2cb</t>
  </si>
  <si>
    <t>ea483e69-2549-4dd1-a6ac-80fbeed52f76</t>
  </si>
  <si>
    <t>7d11f6c9-5e2e-444a-8462-844a32536c5e</t>
  </si>
  <si>
    <t>e958a75e-ec14-4089-976d-924a321ab8e0</t>
  </si>
  <si>
    <t>f1b08edf-4f27-43b5-a2ce-bed6b96f976b</t>
  </si>
  <si>
    <t>6aa5cb80-1365-4fc7-9b6a-1c1dbd30664b</t>
  </si>
  <si>
    <t>6b7a946a-960a-4bed-a2de-83d20e341edd</t>
  </si>
  <si>
    <t>3f83bb03-06e5-4fda-a4fd-c774c007b59c</t>
  </si>
  <si>
    <t>33affb4c-8690-4dcf-9b07-c02f11ab7fbb</t>
  </si>
  <si>
    <t>11adb3bc-86c1-4730-83c6-b3ba0f2a8d2b</t>
  </si>
  <si>
    <t>c5cdf3c0-3596-4805-a4b8-135c41d9ac4b</t>
  </si>
  <si>
    <t>83927982-1c9c-44ab-b27d-cdc4bd2cce87</t>
  </si>
  <si>
    <t>2c8787b5-30ea-4341-8c54-0bbe0c76f0b8</t>
  </si>
  <si>
    <t>90419693-aada-439f-be47-3151fa20bb19</t>
  </si>
  <si>
    <t>80b3ed81-fcc2-4edf-81af-bd7783f23e3b</t>
  </si>
  <si>
    <t>a3e6f2be-86c2-42d9-9076-ec41c94b4c2a</t>
  </si>
  <si>
    <t>9016b880-d28f-4da0-93eb-38f186634b65</t>
  </si>
  <si>
    <t>cbd72f38-e53c-4d51-bf24-e8489e4325ad</t>
  </si>
  <si>
    <t>f0a8e4bb-3181-4113-8354-b7bd56779624</t>
  </si>
  <si>
    <t>b4c23871-fc8a-40b4-80a5-0830a36ad5de</t>
  </si>
  <si>
    <t>b4df8220-af11-4782-a26a-598494c6b35a</t>
  </si>
  <si>
    <t>b9969c97-48db-44fe-a673-9f9322ea232d</t>
  </si>
  <si>
    <t>8e6c2d65-6b97-47b5-b6c8-d752fbae93bb</t>
  </si>
  <si>
    <t>e1e7c36c-bf09-4eda-9e0c-307b76f3bfc3</t>
  </si>
  <si>
    <t>706265b5-3edc-4111-95a0-0e5ab0224479</t>
  </si>
  <si>
    <t>5f3634c6-7035-414d-b323-1df7df53db78</t>
  </si>
  <si>
    <t>14b139f9-0f90-46b5-8703-352ffe1bd04e</t>
  </si>
  <si>
    <t>e61571d5-d874-4f80-9f85-af1758741d50</t>
  </si>
  <si>
    <t>2c8ab0fa-1c0c-48af-9050-d7d0cc12f6a9</t>
  </si>
  <si>
    <t>8bf7af41-93ad-4504-9290-c8d7a5558d41</t>
  </si>
  <si>
    <t>fe57fa02-6461-488a-bef9-925f9d215f49</t>
  </si>
  <si>
    <t>a7ba1821-5c4c-403c-8570-c19003456b08</t>
  </si>
  <si>
    <t>f8da2b25-24d1-40b7-840b-f85df44a35e8</t>
  </si>
  <si>
    <t>6467ef83-965f-4351-b40a-8098b9f8231e</t>
  </si>
  <si>
    <t>8eb28c0c-7e3f-4fec-87bd-7c940c6e9468</t>
  </si>
  <si>
    <t>9224f5b9-4650-4c0e-b8f2-7d3d27fa773b</t>
  </si>
  <si>
    <t>c753d5ad-d81e-4833-830b-fc5e94b086c7</t>
  </si>
  <si>
    <t>85f817a0-f8d5-4f17-8baf-f36f8e71a56c</t>
  </si>
  <si>
    <t>84700bd9-c98e-4f6f-9eb2-9b471b642398</t>
  </si>
  <si>
    <t>d75d59c2-e404-4b7b-b6eb-21b6d865dd4b</t>
  </si>
  <si>
    <t>852a7128-fec0-452b-b32c-4ea6b962ec9f</t>
  </si>
  <si>
    <t>17020c7b-6512-445e-a3b4-07e2dad8e00b</t>
  </si>
  <si>
    <t>b5b01356-f7a7-4090-8a3a-e16d0886bacb</t>
  </si>
  <si>
    <t>6dd3f4ba-f5d5-431d-b3cf-8071a615cc3f</t>
  </si>
  <si>
    <t>a1da93ce-a05c-4798-b22e-85a546c55f74</t>
  </si>
  <si>
    <t>719c1556-6b21-4f56-af3b-3470a071e8ae</t>
  </si>
  <si>
    <t>055e553a-535b-4f52-9223-fed1ae8600c1</t>
  </si>
  <si>
    <t>fee96da6-dfb7-4259-ac80-2a01fcf6323e</t>
  </si>
  <si>
    <t>28f646a8-e331-4de3-80b2-194704425d23</t>
  </si>
  <si>
    <t>830e42f1-f4e4-4080-a0b6-41fecc5ee981</t>
  </si>
  <si>
    <t>db4a952f-5591-4043-bd06-e4cd1fad331b</t>
  </si>
  <si>
    <t>b7d9a536-f84b-49c1-b933-a361d56466ff</t>
  </si>
  <si>
    <t>2dc165a0-8eb5-4349-b0b8-54d2fe1f469c</t>
  </si>
  <si>
    <t>50afd736-ef4d-4a4c-988c-9af00f625d69</t>
  </si>
  <si>
    <t>318ca594-e32a-4517-b406-e0c6900f26ac</t>
  </si>
  <si>
    <t>9f1a9eb0-3e49-4c00-ab5f-f806b7455d84</t>
  </si>
  <si>
    <t>35caa92d-478b-4696-a4fc-d94f5798e230</t>
  </si>
  <si>
    <t>3abc88cd-5ee1-4a95-803f-17dcb2062db4</t>
  </si>
  <si>
    <t>d9dfa0ea-4e06-47a7-89fe-aca55a83c038</t>
  </si>
  <si>
    <t>c605d4df-f16d-4ab9-ae06-387c16517da9</t>
  </si>
  <si>
    <t>a30d7847-f230-4772-9235-4d0bb3d37029</t>
  </si>
  <si>
    <t>7fbbf0bd-d619-4259-bec8-b05fb7a397a6</t>
  </si>
  <si>
    <t>2df827a0-6dd3-4e9a-a6f8-6b9c92a20419</t>
  </si>
  <si>
    <t>21117419-6eeb-40b9-bdc5-eaa6a50a21d4</t>
  </si>
  <si>
    <t>79b4c792-733c-47a6-a318-9bd206bb4db4</t>
  </si>
  <si>
    <t>21a511c5-09bb-4190-a495-284679da632e</t>
  </si>
  <si>
    <t>8ec44780-880e-4722-9a4e-d25b8dc20167</t>
  </si>
  <si>
    <t>d1ba9cdc-1c3a-454b-a48d-410e3a5754f0</t>
  </si>
  <si>
    <t>dbaafd82-7c55-408e-a947-aa3e5ba3095d</t>
  </si>
  <si>
    <t>5cc1e607-5d52-40a8-99d2-460b1f6c68d0</t>
  </si>
  <si>
    <t>5ccfa787-d4fd-496a-8e17-1522d0581ae9</t>
  </si>
  <si>
    <t>4e17cb95-af4b-46f3-b842-e34efaca2c61</t>
  </si>
  <si>
    <t>80bf8aba-dbc2-4f9d-9ca7-8d56f537b143</t>
  </si>
  <si>
    <t>846c4c62-97c1-4188-9a35-5834e56f82a9</t>
  </si>
  <si>
    <t>a85284a7-900d-47ed-a86e-74bc8109e92c</t>
  </si>
  <si>
    <t>a92c54dc-2d6e-4c21-8fec-cbbd6eaf2525</t>
  </si>
  <si>
    <t>bc45022f-91a8-4a26-9c95-85955a8c3cdd</t>
  </si>
  <si>
    <t>ff3f6170-6cb2-4cb7-9eb9-d347242d6353</t>
  </si>
  <si>
    <t>533025c7-1545-4fd0-a1c3-19362663481f</t>
  </si>
  <si>
    <t>30d01481-c87f-479b-b963-379ff482700e</t>
  </si>
  <si>
    <t>68c44db0-f220-4000-b829-ad64465cc856</t>
  </si>
  <si>
    <t>9ab6f1ad-b8c9-4bca-81f0-82d45f141148</t>
  </si>
  <si>
    <t>b612156a-bc2b-4bb4-9f9c-9c555a9654b2</t>
  </si>
  <si>
    <t>4a42155d-33b1-4d42-8bd4-193f02194041</t>
  </si>
  <si>
    <t>6c9410b8-ad4b-4923-a177-055df1ca942c</t>
  </si>
  <si>
    <t>1c702233-958a-446e-97b1-1d1de0b856e9</t>
  </si>
  <si>
    <t>81426bad-37f6-4688-9f76-bb2f99a5a39d</t>
  </si>
  <si>
    <t>e6c918e5-c947-41b2-a8c7-d2c2eaee58f4</t>
  </si>
  <si>
    <t>8b3025c5-52bd-4a96-ae6a-5331cfd0462d</t>
  </si>
  <si>
    <t>113a700e-1a39-4e19-9d18-740a91f77114</t>
  </si>
  <si>
    <t>362c2bff-418f-4160-8015-0f57b894c7d3</t>
  </si>
  <si>
    <t>65485619-1cb4-4910-a301-ed02495218da</t>
  </si>
  <si>
    <t>3e07391f-0c0f-491c-941e-3ad3c8e43824</t>
  </si>
  <si>
    <t>fafe2249-0d11-40b8-b3a4-755b977752a1</t>
  </si>
  <si>
    <t>c0eb78be-a6ad-43cd-ab72-ed236a17449d</t>
  </si>
  <si>
    <t>930060f5-763b-4c52-a3c9-34f59bbf0b1d</t>
  </si>
  <si>
    <t>a02c9669-b5c9-4041-a635-512b5da82135</t>
  </si>
  <si>
    <t>0dcf4a2d-71c2-4545-83ce-64ef5843cb65</t>
  </si>
  <si>
    <t>e7415527-2a62-4f6d-9675-7ffce36dc5a7</t>
  </si>
  <si>
    <t>e92880d2-df60-40e5-b53b-2ceb26b5b5e0</t>
  </si>
  <si>
    <t>6113652f-1212-490d-afc0-de6276aa51dc</t>
  </si>
  <si>
    <t>8751c33b-2f00-4bea-8616-3def03836476</t>
  </si>
  <si>
    <t>95460a0d-e57c-46ec-a655-68f8e30cc842</t>
  </si>
  <si>
    <t>2269f407-19cd-4f62-bf5f-5576d061c760</t>
  </si>
  <si>
    <t>013ef7db-7923-40eb-843f-75c1c6b9bc16</t>
  </si>
  <si>
    <t>f1a4f660-4c4c-48f8-8a93-a8c8276b114a</t>
  </si>
  <si>
    <t>e0d6e146-c441-4378-b97d-59881a5ace29</t>
  </si>
  <si>
    <t>97931309-5508-4b31-bb2b-8c35ec0412f2</t>
  </si>
  <si>
    <t>b7d854be-6782-45b9-8098-d530ad44445b</t>
  </si>
  <si>
    <t>862f067f-64ef-409a-92c5-444be4e5a839</t>
  </si>
  <si>
    <t>53506261-8c35-4c04-8e23-533ad9cf5765</t>
  </si>
  <si>
    <t>a83140a2-7b3c-4135-a51f-d45a176574fa</t>
  </si>
  <si>
    <t>5af50934-34f4-4b36-90de-c93c0c09cc85</t>
  </si>
  <si>
    <t>f816ae53-96fa-4d6e-acd5-abf918a93038</t>
  </si>
  <si>
    <t>453b72b0-1a98-42de-9aa6-bb8e60d51234</t>
  </si>
  <si>
    <t>1659522c-436c-4930-9248-079f65a40c8b</t>
  </si>
  <si>
    <t>30a8fd9f-268c-47d5-acbc-ea22c3c01aab</t>
  </si>
  <si>
    <t>75a594aa-3be6-4d5a-a92c-cf4f1fc625d0</t>
  </si>
  <si>
    <t>0b21aa06-ed27-42bd-b3ce-8bd72b91eba5</t>
  </si>
  <si>
    <t>ab36448e-2e82-4664-8b1c-9d774eadc30f</t>
  </si>
  <si>
    <t>9afae184-b8b4-4cb6-a46e-f0e3793ad74b</t>
  </si>
  <si>
    <t>e8301a21-79d8-4231-a7b0-97b8b715b05e</t>
  </si>
  <si>
    <t>fa1ba731-44f5-4b87-9fee-f028893c92c9</t>
  </si>
  <si>
    <t>b5bb1d11-cdbe-466c-bfd8-1b105c1da938</t>
  </si>
  <si>
    <t>70b73618-a581-4034-9669-5617759f89e8</t>
  </si>
  <si>
    <t>f28950ec-8e80-4c2d-8ec5-ba0a39fecb7c</t>
  </si>
  <si>
    <t>29835142-ac5d-455e-8666-a33ee263de97</t>
  </si>
  <si>
    <t>085d73bf-1ec6-4c4d-86fe-285f166513ac</t>
  </si>
  <si>
    <t>96bd0568-c03e-498c-8cdf-ba8174afa588</t>
  </si>
  <si>
    <t>1a3da7a5-ed7a-4343-949c-e4a82f9ae036</t>
  </si>
  <si>
    <t>4287443d-3bf2-47c9-bbc2-0a1ec3c2301a</t>
  </si>
  <si>
    <t>6cd3cab3-6906-49d7-a739-12dc40ab21bf</t>
  </si>
  <si>
    <t>d37732a0-b1ac-4a3b-b2d6-6794baadaef3</t>
  </si>
  <si>
    <t>5f84abb6-4933-4ef6-b955-4f9ee39ea81e</t>
  </si>
  <si>
    <t>e5a5f5d3-4f9e-4b50-b3e3-dae9564493fd</t>
  </si>
  <si>
    <t>d0135eea-4d79-419b-8141-23630856a4e6</t>
  </si>
  <si>
    <t>29ad26c1-122e-4573-a20f-b3c37a851e92</t>
  </si>
  <si>
    <t>c9dba7c2-78d3-4ce3-90a0-a02165d2afe4</t>
  </si>
  <si>
    <t>bfd60479-c68d-431a-84cf-f001e7a710df</t>
  </si>
  <si>
    <t>9eebc2e6-b559-44ca-803b-b3981e944e42</t>
  </si>
  <si>
    <t>55b9834f-2003-41a1-b28a-5fe2032c246d</t>
  </si>
  <si>
    <t>37cce76c-1306-4e47-b196-3ca072370cdc</t>
  </si>
  <si>
    <t>89d41fd6-03ef-40b8-9f27-0270fa3cd6a5</t>
  </si>
  <si>
    <t>b5730ac7-9218-43a7-864f-2d372f17b695</t>
  </si>
  <si>
    <t>e28df840-98ed-4c12-b083-b2f0c21c9e14</t>
  </si>
  <si>
    <t>b1e60f0d-8b03-48dc-b752-04f7851f2d32</t>
  </si>
  <si>
    <t>3143d8aa-1b4b-43eb-b501-3da64a03af0b</t>
  </si>
  <si>
    <t>6cf700bc-3eb5-429b-91a6-7dfe9e9069a2</t>
  </si>
  <si>
    <t>c9d38d1c-9ca1-4f95-afdd-34c55c5a16a1</t>
  </si>
  <si>
    <t>f9ad8f52-2069-414b-b1d2-3132acaac2e2</t>
  </si>
  <si>
    <t>dee5dec9-cc09-4715-887c-99e1c0452f67</t>
  </si>
  <si>
    <t>899a8a1d-6aee-4951-84f4-31706587a476</t>
  </si>
  <si>
    <t>924059e7-afaf-4e47-a5b1-1f2313804fce</t>
  </si>
  <si>
    <t>fa5fdcbd-f8fe-4d54-abd0-e9a8e1e7d092</t>
  </si>
  <si>
    <t>69ea00a3-797a-4831-b20a-2f60c9dde3c2</t>
  </si>
  <si>
    <t>e959d38b-c21a-4be2-b7bc-665376cf9d36</t>
  </si>
  <si>
    <t>92f1134d-be06-46b8-951a-96cff24c3278</t>
  </si>
  <si>
    <t>f444471e-6b0a-4656-8bb2-73026d29dc7a</t>
  </si>
  <si>
    <t>a8e79993-fb04-4110-846e-80eb7c329606</t>
  </si>
  <si>
    <t>a8a26578-b1ca-44a1-93b4-fc6c8e8590cd</t>
  </si>
  <si>
    <t>be79e436-676c-4d2e-88f7-f0985b1c2929</t>
  </si>
  <si>
    <t>b0ed9142-0478-4880-9d9a-b1fb7982b3dd</t>
  </si>
  <si>
    <t>7cd738c7-8e0f-4293-96cd-5b4b36a31cc2</t>
  </si>
  <si>
    <t>5a959053-a98f-4c68-885f-3036b3695197</t>
  </si>
  <si>
    <t>94b5c2b8-84f2-4178-bd48-e200c90ee2e1</t>
  </si>
  <si>
    <t>d6ff1787-635b-4162-8794-55ecff412ca2</t>
  </si>
  <si>
    <t>7dd2ed78-9eae-4ef6-bc56-106dc2350a41</t>
  </si>
  <si>
    <t>785cf1f6-c629-41f2-b131-2af182c22597</t>
  </si>
  <si>
    <t>5ccbe08c-a138-4c68-a41e-dc7d0d48a5f1</t>
  </si>
  <si>
    <t>83b1fd1e-458d-4ba8-a49d-a94891845769</t>
  </si>
  <si>
    <t>2bf0ddc2-8b94-49d0-aac1-6fce4bd52693</t>
  </si>
  <si>
    <t>39c413ea-f0ed-42ed-9e01-f1468aa9ab44</t>
  </si>
  <si>
    <t>f90c83e9-b023-451a-ba4c-f37dccfc24df</t>
  </si>
  <si>
    <t>934d5013-5c6d-4510-95e4-9d7ebd88ae72</t>
  </si>
  <si>
    <t>fe0c9725-9061-4b47-91b0-348206c2c7f5</t>
  </si>
  <si>
    <t>2e55a696-0dd5-435c-93e4-9337d923270d</t>
  </si>
  <si>
    <t>fa98f9e6-7386-4df3-b158-bb1f598b2173</t>
  </si>
  <si>
    <t>a826c4c2-47b1-47c0-83b6-522e59dda254</t>
  </si>
  <si>
    <t>d6a5d897-1222-4347-8601-6c0b011d4678</t>
  </si>
  <si>
    <t>7ea8d595-87d7-47a6-a2f2-2a8fe5e114db</t>
  </si>
  <si>
    <t>c9d276f5-4b9d-495c-9e4a-446743887ab8</t>
  </si>
  <si>
    <t>faaae372-c3f2-4bd9-891d-5a9fce293d19</t>
  </si>
  <si>
    <t>7a737b3c-3787-409e-954b-ca070df17951</t>
  </si>
  <si>
    <t>aff4a95c-fbc1-47ce-8575-c4cd505eb092</t>
  </si>
  <si>
    <t>fa1fede3-798b-4c5f-b94c-61566f208407</t>
  </si>
  <si>
    <t>1504a297-ed3b-4901-81fa-ef19a955cb93</t>
  </si>
  <si>
    <t>9fa34d14-c661-45a3-81b8-77dc420841ba</t>
  </si>
  <si>
    <t>c407f3ec-c27b-467f-86c5-a1032808a0ca</t>
  </si>
  <si>
    <t>18ade10c-dcb4-4636-bc2d-06b047d93e1b</t>
  </si>
  <si>
    <t>260df28f-78ea-4904-bfea-7e9901f1bd3f</t>
  </si>
  <si>
    <t>30196b2d-f19f-48ad-8532-bdf9c471af46</t>
  </si>
  <si>
    <t>74d58caf-db3c-4cb3-aa3f-23522840cb24</t>
  </si>
  <si>
    <t>33c3d143-caaf-406b-9904-7cb6eac7a00f</t>
  </si>
  <si>
    <t>4e3a2dbe-1eca-46f8-ad9f-4783353a0319</t>
  </si>
  <si>
    <t>f1eb6091-34d7-48c0-a9da-1bd0cda8f981</t>
  </si>
  <si>
    <t>67257c8a-0e2b-45fb-a812-5ad0dc236344</t>
  </si>
  <si>
    <t>dce54318-ba18-46ed-97f6-952e07c64023</t>
  </si>
  <si>
    <t>06963292-3f00-4d66-91cf-145572b32b01</t>
  </si>
  <si>
    <t>e660634a-df8e-44e8-9299-fa7f30784a08</t>
  </si>
  <si>
    <t>36eea3b2-b80a-4d8d-a429-f06a70d6f751</t>
  </si>
  <si>
    <t>0b7186ac-0884-4e53-8c57-de93c79ff363</t>
  </si>
  <si>
    <t>8f661696-2ae6-4fc2-9b72-4eecab04132e</t>
  </si>
  <si>
    <t>9cf8dd5a-25bd-4d6f-9b0e-f899208ef58f</t>
  </si>
  <si>
    <t>88cf7f5c-fecc-4d6d-823d-9c06d7b3b903</t>
  </si>
  <si>
    <t>38682b31-5206-439a-805c-7ac5363f3031</t>
  </si>
  <si>
    <t>fbe22dba-baaa-4308-ba29-05f384474387</t>
  </si>
  <si>
    <t>964fc753-89fd-48b0-81f6-73465dce4d11</t>
  </si>
  <si>
    <t>cd7e8915-b291-465a-82c6-f6bccdc93d80</t>
  </si>
  <si>
    <t>253cb935-3dbd-4f82-aeec-353153e6faf4</t>
  </si>
  <si>
    <t>b6bcef5b-5278-43ba-9665-58026c4645de</t>
  </si>
  <si>
    <t>5e7dd34b-4f39-4a48-93a6-a9efeb9c7e1f</t>
  </si>
  <si>
    <t>7c9f09a8-38d9-4562-9286-5dbe562dba82</t>
  </si>
  <si>
    <t>f9620ae1-1170-495a-ad24-5f76e3ee35aa</t>
  </si>
  <si>
    <t>91b95704-258a-4f6a-b7be-e113e585e3ad</t>
  </si>
  <si>
    <t>48f8ed3a-91e3-4853-a213-99d280571a2f</t>
  </si>
  <si>
    <t>0cd1ac8b-91b9-418f-a2d8-6ab64ccdedf6</t>
  </si>
  <si>
    <t>3d5316dc-1d40-4537-bca1-fd174b399a89</t>
  </si>
  <si>
    <t>3202b2e6-5fe1-4611-9329-814e9b6995e1</t>
  </si>
  <si>
    <t>66e640e6-5fc8-4721-9be1-a84525a51a47</t>
  </si>
  <si>
    <t>1297093f-5b62-47a9-bad2-2a0e7a71729a</t>
  </si>
  <si>
    <t>838249d7-9754-41ac-8db8-82f2761230e2</t>
  </si>
  <si>
    <t>34492ce2-55b3-4d2a-a35f-d886bb3a0fc3</t>
  </si>
  <si>
    <t>1be69472-d5a9-42a1-88ef-33e09ae55268</t>
  </si>
  <si>
    <t>95f926bf-9862-4b74-ae8d-1f2ee4fdb171</t>
  </si>
  <si>
    <t>120f63c0-bee1-44b9-85ba-c7772c90e159</t>
  </si>
  <si>
    <t>4797f70a-2d7a-4d2d-a728-4a4ed9025a77</t>
  </si>
  <si>
    <t>5cb91f02-6d98-4e8c-aee6-f7664a359f5e</t>
  </si>
  <si>
    <t>4a9567b4-e2ed-4114-b362-ca0c49e1eab0</t>
  </si>
  <si>
    <t>abad9dc0-21f4-4917-978d-df221510b31a</t>
  </si>
  <si>
    <t>317db60c-dbc9-444b-8aab-a4cc80f4d1cb</t>
  </si>
  <si>
    <t>7e4d69ec-067d-45a2-9731-5710aa835ccb</t>
  </si>
  <si>
    <t>a60e0c94-c9a5-4fd4-ae79-bed3c79300c2</t>
  </si>
  <si>
    <t>3e613ef4-1c77-48ba-b0d3-3098429178d4</t>
  </si>
  <si>
    <t>7dd17b71-533f-43af-941f-6dacdcb3009e</t>
  </si>
  <si>
    <t>f0600fdc-1c68-43b1-b51a-1c9f0113b44a</t>
  </si>
  <si>
    <t>8d9c93a8-a7d1-4a42-b8b2-5429c1b4f98e</t>
  </si>
  <si>
    <t>7ca43771-1724-4922-b088-ec8cf4e87726</t>
  </si>
  <si>
    <t>dd6298a4-d1c5-4b4f-b724-3b1ee218046a</t>
  </si>
  <si>
    <t>dbbe8503-28bf-46ea-9223-9a476a229cdf</t>
  </si>
  <si>
    <t>6e20e392-e2c2-49bf-9150-bf098b1c3dd0</t>
  </si>
  <si>
    <t>871336ff-f9df-41d2-a8ee-a4dee6653b7d</t>
  </si>
  <si>
    <t>48d827aa-5872-4b09-8f05-78b8f1b4f49f</t>
  </si>
  <si>
    <t>d6e130e3-439c-48e7-9398-8782157edf42</t>
  </si>
  <si>
    <t>8f9c6bb5-b4e4-4ad7-bc11-90c11b28dc4d</t>
  </si>
  <si>
    <t>dc28f677-b17b-48ee-928d-23acae1b2212</t>
  </si>
  <si>
    <t>451ecceb-6585-4c56-82fd-33c67751eeea</t>
  </si>
  <si>
    <t>52ff1c2d-662d-49b8-a9f4-49f96ae8696e</t>
  </si>
  <si>
    <t>0b71ffd8-9225-4640-9254-6ae030426e6e</t>
  </si>
  <si>
    <t>a2d6ca10-6645-41f4-ab9d-509091e0ae94</t>
  </si>
  <si>
    <t>22831750-a01c-4fb5-9918-269f28ccba70</t>
  </si>
  <si>
    <t>abe4dc42-8df4-48c1-a87f-38cdcb3e7bf6</t>
  </si>
  <si>
    <t>cac792bd-6fb1-42ba-940c-008d770a5c4a</t>
  </si>
  <si>
    <t>862895f4-ae4a-49d3-9318-7d2086c8cd4b</t>
  </si>
  <si>
    <t>c3fd4125-8cb9-4345-ad90-038300cdcae1</t>
  </si>
  <si>
    <t>1c5cec37-dc5a-4db0-bf38-588ad6a2257f</t>
  </si>
  <si>
    <t>628790b9-722e-4125-92bc-7375ad21841d</t>
  </si>
  <si>
    <t>40f645d7-00c8-4b74-84cc-f2f0f2c69d39</t>
  </si>
  <si>
    <t>f89d4b0d-aa01-48d0-a93e-76e643092de6</t>
  </si>
  <si>
    <t>12a13253-4bba-4000-9e08-6185d5288de4</t>
  </si>
  <si>
    <t>e81c38c1-0f4c-4528-bfaa-2e48ed7b80bd</t>
  </si>
  <si>
    <t>5052d134-35eb-4afd-a4ab-5c26c8cfdf80</t>
  </si>
  <si>
    <t>33dcd236-7803-4e04-96dd-e3043e6cfd89</t>
  </si>
  <si>
    <t>9619eadb-c4b5-4ef0-a3f6-5652eebae0f6</t>
  </si>
  <si>
    <t>79556e3d-7c18-4eb4-96c1-cd0cde8e497b</t>
  </si>
  <si>
    <t>66c70e4d-dcb3-41de-9a55-e59d1550904e</t>
  </si>
  <si>
    <t>9fbbdcff-a038-4383-a7cd-3c634d1ff301</t>
  </si>
  <si>
    <t>012b8e92-6aa5-4ff2-abf8-b4477ff7fe17</t>
  </si>
  <si>
    <t>ab73a190-33e4-49e0-a75b-cdf85144a45d</t>
  </si>
  <si>
    <t>28a7e560-bc58-480a-ad58-a15d77e1d122</t>
  </si>
  <si>
    <t>fa58cbde-5a48-4aee-85a3-5b48fc02a1e1</t>
  </si>
  <si>
    <t>ae1113e7-26f9-4bb7-9b95-60e19c8cc5b5</t>
  </si>
  <si>
    <t>46ba0990-55c6-478c-a15d-c0433c491f95</t>
  </si>
  <si>
    <t>1e4d71d1-e633-4f3b-9dbe-5b08cec73655</t>
  </si>
  <si>
    <t>7e1afc0e-2b7c-47c6-a66d-2fe4caf784e5</t>
  </si>
  <si>
    <t>57bfd1e9-467f-43b4-bb9b-8ba45e8cf2e8</t>
  </si>
  <si>
    <t>46b884dd-a2e7-4908-a8d1-ba9550f87c90</t>
  </si>
  <si>
    <t>c453c8ea-4769-4309-b5a9-ca492511c6c3</t>
  </si>
  <si>
    <t>5b34a7eb-63f8-4581-8779-39c34358d100</t>
  </si>
  <si>
    <t>5f0b3a3a-aef3-46fb-9330-c717f695668f</t>
  </si>
  <si>
    <t>a0b9dc6f-6355-4fcb-8c2e-3eadfbc12a2b</t>
  </si>
  <si>
    <t>a5b5ff71-3f93-4546-b1be-7426652d4547</t>
  </si>
  <si>
    <t>def1538d-a2cc-48c1-b196-19802891d157</t>
  </si>
  <si>
    <t>2a5cac91-3d43-4904-becf-042f14cf1d42</t>
  </si>
  <si>
    <t>05aec0bc-c62f-4282-8048-efaea28126bd</t>
  </si>
  <si>
    <t>d1190225-085c-4393-be71-99047ba30ea3</t>
  </si>
  <si>
    <t>4cd09d39-7652-49c1-b19e-52e1c846d1c2</t>
  </si>
  <si>
    <t>b92a2f86-ef7c-4f4e-bd30-b37fa5196c2c</t>
  </si>
  <si>
    <t>48e92cc2-026d-4f61-a33d-d0efcd77c257</t>
  </si>
  <si>
    <t>0bb18a91-f2b3-4a4b-9bd8-28b1f4a9d35d</t>
  </si>
  <si>
    <t>400658a8-c956-4caa-81c8-89bc7d850202</t>
  </si>
  <si>
    <t>15dab3da-1e37-414f-845c-1c54b3cc7d8e</t>
  </si>
  <si>
    <t>505aac90-ad49-40ab-bbca-86964ada44da</t>
  </si>
  <si>
    <t>0cc6fd52-1be8-420a-95df-a6351c54fe76</t>
  </si>
  <si>
    <t>40b1dad6-cf7f-4ad8-8d59-b4411a7ed2b0</t>
  </si>
  <si>
    <t>44e426e3-d0b3-464a-a7cd-96ed237519f1</t>
  </si>
  <si>
    <t>ea733329-d9d8-404a-a54e-222c2e4513bb</t>
  </si>
  <si>
    <t>07ef48e8-5554-4fd5-993f-fb3cfe57fed5</t>
  </si>
  <si>
    <t>ce6e5332-b7e4-49ab-90f5-99ba7d7321f9</t>
  </si>
  <si>
    <t>60713adc-6583-4739-bceb-d0cb6ead0b73</t>
  </si>
  <si>
    <t>e74adbf2-6a92-4d64-87ca-8456585c6e95</t>
  </si>
  <si>
    <t>9c13fa0a-b8ce-440f-8077-c7d1b9b1e323</t>
  </si>
  <si>
    <t>ec7f2c02-3666-423c-99ac-285730824015</t>
  </si>
  <si>
    <t>730ea847-34a2-453d-89fa-6f217729f924</t>
  </si>
  <si>
    <t>918bd65c-047a-47fc-9975-8fc9dcda6036</t>
  </si>
  <si>
    <t>82f364b5-ac04-4cd9-bf20-345d95752a95</t>
  </si>
  <si>
    <t>faf5357e-f78c-463b-9456-ac87bc1d092c</t>
  </si>
  <si>
    <t>e7057267-fa6a-402b-a61e-7ce23987ac00</t>
  </si>
  <si>
    <t>057fa69f-1a4a-4654-834b-1b566bd55272</t>
  </si>
  <si>
    <t>76b68078-47dc-4369-b683-ef31a992e434</t>
  </si>
  <si>
    <t>8c49f9ea-c437-4a0c-b197-74658888a6dc</t>
  </si>
  <si>
    <t>335e5b3c-f66e-4a27-a475-76a6c2ab77a2</t>
  </si>
  <si>
    <t>3abbe471-0021-425f-8147-b26019cceeed</t>
  </si>
  <si>
    <t>f1913186-0677-4f77-a346-def2746cd5e1</t>
  </si>
  <si>
    <t>aa2a7745-1d10-488c-bca4-ed5f55eefb92</t>
  </si>
  <si>
    <t>b63a51e2-b946-4ebf-994f-50cc1b73db00</t>
  </si>
  <si>
    <t>b428ed80-f880-42ff-8963-e5b5bc9b97f1</t>
  </si>
  <si>
    <t>a2cbb530-c0b8-4c3a-8c0d-34bc3148486d</t>
  </si>
  <si>
    <t>76bc1c95-5a94-41d3-a8a6-65c0a25bbd44</t>
  </si>
  <si>
    <t>3138309d-8bb0-4b1e-b144-28abd57738e0</t>
  </si>
  <si>
    <t>c05bf2ab-528e-47da-9e7b-bdbe14f49520</t>
  </si>
  <si>
    <t>9824ca58-9e72-4049-b5e3-f565f0068d7c</t>
  </si>
  <si>
    <t>c1d24b24-81de-448c-bc31-2eb057b1a3e2</t>
  </si>
  <si>
    <t>e47ca6e4-86cb-4938-a2de-7c43120160a6</t>
  </si>
  <si>
    <t>0db652c3-b645-44bd-b53b-095dceab6eae</t>
  </si>
  <si>
    <t>e099cdba-180f-4782-8506-ed10bfbb6c2c</t>
  </si>
  <si>
    <t>f9e21778-e703-4514-81fd-c08a7e6f9da3</t>
  </si>
  <si>
    <t>12cd112e-bc19-433c-8407-e127023a4cc9</t>
  </si>
  <si>
    <t>24ab1a59-023b-43e6-87f9-e5564fe9bca5</t>
  </si>
  <si>
    <t>900ed3cd-ad4c-42d4-a0d0-566ab3417ab0</t>
  </si>
  <si>
    <t>4611c684-d187-4a50-805c-3ffd70ab4e1d</t>
  </si>
  <si>
    <t>d75c6391-491e-4dfb-a67a-ee0336e4f19d</t>
  </si>
  <si>
    <t>944b7cf0-9664-4394-8361-3199aa75fb67</t>
  </si>
  <si>
    <t>1efa0078-b669-4e3c-a225-04eb13a63f67</t>
  </si>
  <si>
    <t>dd0bcdad-3d49-4c72-8d14-9b73b0d557d5</t>
  </si>
  <si>
    <t>c40a4c21-d1fe-4eb7-909d-1f88aa93badd</t>
  </si>
  <si>
    <t>667fa956-8094-4cda-91df-418ad6171da8</t>
  </si>
  <si>
    <t>924ef672-b779-4716-9fd6-265ef847e163</t>
  </si>
  <si>
    <t>ccb95d3d-0bd3-48fe-82cd-6de4d6a93302</t>
  </si>
  <si>
    <t>a0ab50e9-e69b-4dc3-861f-48e0b0ec550e</t>
  </si>
  <si>
    <t>37911b5d-42ef-4746-8465-4d57cf246e02</t>
  </si>
  <si>
    <t>39b83c0c-6807-4db4-919f-87e3d73478b7</t>
  </si>
  <si>
    <t>e0ff2f98-d311-4b02-a4be-c34fd0e9e82d</t>
  </si>
  <si>
    <t>846c6ab1-1aa3-4652-b34d-2b9cb98c469b</t>
  </si>
  <si>
    <t>81e55de9-43a6-4608-8245-1bca075426b0</t>
  </si>
  <si>
    <t>13616f10-1495-44f1-ac87-980c5665b66c</t>
  </si>
  <si>
    <t>01b1e0a7-a77c-44cd-bb48-f3b9dc3f642f</t>
  </si>
  <si>
    <t>0d84920e-cd6b-407a-bf27-0df98cb1beee</t>
  </si>
  <si>
    <t>57f44a30-e2bd-4b56-900b-5200917e7409</t>
  </si>
  <si>
    <t>811ae834-b34f-46ab-9bbc-1cb3f9dfef52</t>
  </si>
  <si>
    <t>3646d498-f937-4867-b4ea-0270684b12da</t>
  </si>
  <si>
    <t>42b8e4d4-44dc-4392-949a-9e95e53584b4</t>
  </si>
  <si>
    <t>1bdbd361-56e0-4768-ad6f-6c4155181378</t>
  </si>
  <si>
    <t>b5abb1de-f2f6-4a27-84ee-2e0d706d6c23</t>
  </si>
  <si>
    <t>84095a38-6f6e-4064-8ea1-48556991c4e8</t>
  </si>
  <si>
    <t>7b360479-c341-415f-b217-8daab88b40b2</t>
  </si>
  <si>
    <t>e01af882-57d4-4801-9e39-c7e0d8759609</t>
  </si>
  <si>
    <t>68bbf3e2-c4c1-4bec-9277-f02177b93e66</t>
  </si>
  <si>
    <t>94c0bd2e-703e-458e-b5fd-24eb1aa0c6eb</t>
  </si>
  <si>
    <t>d6caf134-5189-46b1-8b62-69a2cb2a4ff9</t>
  </si>
  <si>
    <t>babf4a1c-6f12-42ff-ac3c-5cb7a9b6e0ec</t>
  </si>
  <si>
    <t>e8dd936f-23a9-4f35-b50b-a96ff4e9bfd8</t>
  </si>
  <si>
    <t>2b62e02f-9b9c-4a6b-aa34-dc21186bdf40</t>
  </si>
  <si>
    <t>a4ab9d73-1764-4d00-b0a0-63e71009703c</t>
  </si>
  <si>
    <t>d0224895-1ea2-407f-9cde-68872d8f93c2</t>
  </si>
  <si>
    <t>d37e25de-c3c9-4685-8e7d-cfe238627ef4</t>
  </si>
  <si>
    <t>0c9c9dcd-ef8c-4076-abc7-52401405e739</t>
  </si>
  <si>
    <t>091fcdf9-cf57-48c7-acc1-2396bf45812d</t>
  </si>
  <si>
    <t>7615068a-11d2-46bf-83fa-2e688167df7f</t>
  </si>
  <si>
    <t>01a2ab40-38b8-42c7-b8e2-643c5d283fbc</t>
  </si>
  <si>
    <t>26161b04-d0a5-46f0-bc28-e8b4c0af52df</t>
  </si>
  <si>
    <t>b7149b6c-a542-4d74-9a26-94e62543d835</t>
  </si>
  <si>
    <t>ac89823c-1db6-4afd-aad7-d250dd49215d</t>
  </si>
  <si>
    <t>de380a55-dfe3-4438-8824-595bf1ea68e3</t>
  </si>
  <si>
    <t>20897030-4df3-4762-a419-861ba7342898</t>
  </si>
  <si>
    <t>4dea6041-beae-41db-b302-7de68a02cb73</t>
  </si>
  <si>
    <t>2202af21-9362-4e8a-9cd3-699e9a2596ec</t>
  </si>
  <si>
    <t>cf554fb0-aa31-4d78-adb0-8cf16f658597</t>
  </si>
  <si>
    <t>2d9dc60a-fd99-4a40-943a-f192d644986b</t>
  </si>
  <si>
    <t>6ad31e76-0a57-41b3-a9a4-5929d0a1db32</t>
  </si>
  <si>
    <t>ed800c3f-2451-4de1-96a3-7a62d00f68ed</t>
  </si>
  <si>
    <t>136babb7-2f5f-4024-a0c6-525de7a6b990</t>
  </si>
  <si>
    <t>7f576a9b-c53f-4ea2-ac29-0e4b338431ec</t>
  </si>
  <si>
    <t>fdf077f1-ade3-459d-8a2a-ec076af575e9</t>
  </si>
  <si>
    <t>e3e5d7b4-9e74-44f5-aff1-2963dd671ef9</t>
  </si>
  <si>
    <t>50751df0-d243-4400-9ae4-cb008ea23f58</t>
  </si>
  <si>
    <t>c5773064-7b99-48cb-b4e3-1adfecf33273</t>
  </si>
  <si>
    <t>aff40649-7fad-40fc-9377-ed66ca5fa76f</t>
  </si>
  <si>
    <t>7af07a56-3e67-435c-8733-b4d82ff8b96d</t>
  </si>
  <si>
    <t>6d73027c-6b6b-4290-92aa-ef302fe9f8eb</t>
  </si>
  <si>
    <t>15317327-67cb-48ea-bcc1-64bee94365dd</t>
  </si>
  <si>
    <t>75499d65-8851-4f1c-b554-0b6adae820f0</t>
  </si>
  <si>
    <t>ac62d8df-b00b-47a1-82cb-6c3965b7cca5</t>
  </si>
  <si>
    <t>18eb959c-0ee9-4526-bebb-41c7819c03fe</t>
  </si>
  <si>
    <t>4f86751c-1ca4-49b7-87d5-294f11615225</t>
  </si>
  <si>
    <t>cbfa7a94-c056-40aa-8b18-54f68f7ad1ad</t>
  </si>
  <si>
    <t>47a7a57b-14b9-451e-b36f-4d46e3014805</t>
  </si>
  <si>
    <t>349e8a5e-1d70-424b-8695-48da7b3c0c44</t>
  </si>
  <si>
    <t>eba65da0-6ca8-4f65-be53-13a36c68ce89</t>
  </si>
  <si>
    <t>604e117d-4612-4428-bf73-777d49afb08a</t>
  </si>
  <si>
    <t>3c766cd4-95a6-49c1-bca9-2bc11111cc32</t>
  </si>
  <si>
    <t>4b465390-9fbb-492c-81b9-9ab430fa65f4</t>
  </si>
  <si>
    <t>69b6f2c8-f315-45d6-a095-eb827f07572b</t>
  </si>
  <si>
    <t>e673390d-da66-4875-86bf-a474778b3fd8</t>
  </si>
  <si>
    <t>f7a66436-7407-4640-bb13-4799af2423ff</t>
  </si>
  <si>
    <t>ebda4fb1-bc77-4d5f-849a-2b46e2e76f0f</t>
  </si>
  <si>
    <t>11a8d157-fd0c-4aaa-b847-11e5fc1800bd</t>
  </si>
  <si>
    <t>a55a3743-9a7c-4a07-ba5b-1725adac16be</t>
  </si>
  <si>
    <t>4f5c68ac-e199-4d10-a73a-76fb8c9f10fb</t>
  </si>
  <si>
    <t>4ef41bb5-a884-4f93-b9b2-07ee7c5e0d16</t>
  </si>
  <si>
    <t>3afd99e9-e417-4805-9a6f-7c4f5e07a8f3</t>
  </si>
  <si>
    <t>77ae9b3f-bfc2-4017-b86b-617eb4223011</t>
  </si>
  <si>
    <t>2d4f67a4-217d-4b50-ac70-9bbe649709db</t>
  </si>
  <si>
    <t>13edd458-4702-4d35-a2aa-5f577bb854ac</t>
  </si>
  <si>
    <t>75010215-b2f8-4d5a-81c2-0adfedb39272</t>
  </si>
  <si>
    <t>4ed66077-f97b-4005-92e7-31897393b599</t>
  </si>
  <si>
    <t>e0205a33-2d0e-4223-b1ce-ef98efd75e3e</t>
  </si>
  <si>
    <t>4922d3a9-caf0-4af0-805e-9fa18caaddff</t>
  </si>
  <si>
    <t>e9728bec-260f-48b9-b9fc-db3f4bb6dcdc</t>
  </si>
  <si>
    <t>d39e596c-0939-451e-8486-610e66414c59</t>
  </si>
  <si>
    <t>3fe0b2ec-5087-4a2b-92f2-eb2b490b4e6f</t>
  </si>
  <si>
    <t>0657e283-8355-4cd8-a743-6a6b41b1f0db</t>
  </si>
  <si>
    <t>543617ea-df81-4d64-83c2-8510f2d23367</t>
  </si>
  <si>
    <t>ad6381d3-3ca4-4bec-be30-661d1ea3a729</t>
  </si>
  <si>
    <t>1a6f1519-d400-45d1-b275-439cad156a43</t>
  </si>
  <si>
    <t>3351c191-a906-4332-a0b8-6f4ba6fd4174</t>
  </si>
  <si>
    <t>ea9db3d6-ffa6-42e0-92c5-617683ecc17a</t>
  </si>
  <si>
    <t>469b5be5-b697-428c-ba92-17db5493130b</t>
  </si>
  <si>
    <t>35088970-d27d-46d9-92c0-b90168914ec2</t>
  </si>
  <si>
    <t>af0748b1-f3ca-4f4a-b797-e7e1435a402a</t>
  </si>
  <si>
    <t>1ab593de-9604-4e23-9e91-8d72b06ff0fd</t>
  </si>
  <si>
    <t>d1de3292-09dc-438c-a450-6c9f8157b91e</t>
  </si>
  <si>
    <t>3fa983e5-0eba-4cdd-8c75-e8f24caa6706</t>
  </si>
  <si>
    <t>566c9f26-266b-467e-8eb4-b8a02a7dbc78</t>
  </si>
  <si>
    <t>5653cc94-6da8-410b-a27d-61ee29695aae</t>
  </si>
  <si>
    <t>6ee8674c-7b7a-487a-849f-50cab460d272</t>
  </si>
  <si>
    <t>eb8ed198-874c-458d-ae42-9b0a80b82f07</t>
  </si>
  <si>
    <t>c1980c67-a3fc-45ee-94fe-18362b2035cc</t>
  </si>
  <si>
    <t>d8460886-ff6b-4938-9c50-24cc90bca06f</t>
  </si>
  <si>
    <t>eb433cdc-1617-4887-b445-a3099197af30</t>
  </si>
  <si>
    <t>7fd9b04f-cf26-4ec3-8bc3-0d303a8f1916</t>
  </si>
  <si>
    <t>dd3f0ec0-6ecf-435d-9b97-6f245d03faa7</t>
  </si>
  <si>
    <t>8d641e63-0bc1-4e14-bc8d-fcb41712c600</t>
  </si>
  <si>
    <t>e666f297-cd48-4937-b62a-5ef9f52d53f1</t>
  </si>
  <si>
    <t>af56539a-b1d3-43ee-9436-713300312e84</t>
  </si>
  <si>
    <t>37da9aae-dcbf-4c74-9bde-1c28fc51ce9d</t>
  </si>
  <si>
    <t>942b2ae4-c1b0-48b4-8e13-769de853d285</t>
  </si>
  <si>
    <t>dcbe2b52-c710-4628-aa4e-927a709ec37c</t>
  </si>
  <si>
    <t>5ca56b6a-5850-4044-99c6-90c0a8f0b635</t>
  </si>
  <si>
    <t>7098421f-7dc2-4749-b904-7cbad9ffa3e2</t>
  </si>
  <si>
    <t>c4b0d93b-8fe9-478c-8e4b-42f582f7d675</t>
  </si>
  <si>
    <t>27acc8dc-1360-407e-a1a0-6ae94c5c5c86</t>
  </si>
  <si>
    <t>60e68244-797e-4025-bbae-884468a57832</t>
  </si>
  <si>
    <t>1501e699-b945-49c8-b17a-3c8cc3f569c1</t>
  </si>
  <si>
    <t>57d2c330-1858-4ccf-909b-69380e98e25f</t>
  </si>
  <si>
    <t>868defb2-989d-47c0-8827-e5607df6d69c</t>
  </si>
  <si>
    <t>4c9b44ee-eacd-440b-88e4-d4a476b2c43a</t>
  </si>
  <si>
    <t>a785fc87-eadc-499f-b516-7adf6cd5a61b</t>
  </si>
  <si>
    <t>66c66e6e-e25a-4bce-af90-bdddbaab61db</t>
  </si>
  <si>
    <t>3e1be992-a657-4515-ac77-376c9277e930</t>
  </si>
  <si>
    <t>e11af402-c280-4282-a956-e4a173b98a45</t>
  </si>
  <si>
    <t>f37ee11c-074a-4f12-86d9-49fc32588856</t>
  </si>
  <si>
    <t>b2b06693-aee1-443e-9432-7fa3e9749a3f</t>
  </si>
  <si>
    <t>1a16f26b-f688-4f1b-9235-8d28c14448ba</t>
  </si>
  <si>
    <t>510d3b63-42d4-4d45-8f0f-74b66049a79d</t>
  </si>
  <si>
    <t>37a7d572-2b56-4559-8018-c1a8ab29d615</t>
  </si>
  <si>
    <t>91f4b509-5421-4d7e-b745-3cc2e2e1b563</t>
  </si>
  <si>
    <t>0d707255-98e4-4b32-9a53-efacfa6474eb</t>
  </si>
  <si>
    <t>60f50334-9945-4360-9928-06e0d0662aff</t>
  </si>
  <si>
    <t>9bcc3721-b3c0-4a83-a4dc-c2046f9bacf4</t>
  </si>
  <si>
    <t>777b538d-e647-4f78-9f73-7165febc3a26</t>
  </si>
  <si>
    <t>e7dd4db0-833c-42e8-9796-3ad2fc5decce</t>
  </si>
  <si>
    <t>ed453ada-5af5-46a0-ac31-450a88dafacf</t>
  </si>
  <si>
    <t>ada608d9-6665-4042-838c-a2300a919f2b</t>
  </si>
  <si>
    <t>e40788f3-7c68-4052-814b-45173b7ecabf</t>
  </si>
  <si>
    <t>2975addb-c81a-40a5-9e51-8c4f62051cbe</t>
  </si>
  <si>
    <t>5ac784f0-8bf3-4991-af11-8eec61c08303</t>
  </si>
  <si>
    <t>d117ae85-e5ef-4bad-8892-8092f6578537</t>
  </si>
  <si>
    <t>71e1ad9d-bcca-4be4-9d64-b28351a06cfe</t>
  </si>
  <si>
    <t>bd226d4c-ca49-4566-9734-06309fe0789e</t>
  </si>
  <si>
    <t>6249e5df-facc-48c9-957f-70c34348186c</t>
  </si>
  <si>
    <t>8c76c535-a5a6-4774-9be0-9b63bb4f170e</t>
  </si>
  <si>
    <t>0b2447b2-7096-4b67-abfa-543380db301a</t>
  </si>
  <si>
    <t>41eb16a3-ecb5-4059-a1e0-37dc643e33c7</t>
  </si>
  <si>
    <t>f43878de-857c-4a17-aed3-88d1ad03fb24</t>
  </si>
  <si>
    <t>fcbece32-e7bb-4a9f-aed0-2b3a03b405e7</t>
  </si>
  <si>
    <t>00e1a0cf-3434-41ab-aa2d-f96eae352d61</t>
  </si>
  <si>
    <t>9891dcdb-637b-48a5-a716-98a402e5a42f</t>
  </si>
  <si>
    <t>fa74c22a-119f-4e49-b8f5-3458cceeebe2</t>
  </si>
  <si>
    <t>eb20e43c-45d0-4a30-b1ef-50a26fc16faf</t>
  </si>
  <si>
    <t>dc0f5486-5000-4399-ac32-b07d21751956</t>
  </si>
  <si>
    <t>fabe0fc1-d011-4ee9-843a-9a66734665c2</t>
  </si>
  <si>
    <t>3aaf6df2-e292-4b96-8b5e-110bfe5ff153</t>
  </si>
  <si>
    <t>3ca414a2-e26c-4697-a404-2a19eac0a9c9</t>
  </si>
  <si>
    <t>940607dc-a611-41dd-ace1-0c77af869a16</t>
  </si>
  <si>
    <t>fecc85d0-4d2c-484f-8d63-21a2d102f355</t>
  </si>
  <si>
    <t>757242a7-c394-4b72-a71d-36231f25ec4a</t>
  </si>
  <si>
    <t>5236ca5b-057d-4f24-821d-c1df625e5c26</t>
  </si>
  <si>
    <t>f9696408-7f88-4a05-8bb9-bf07f1705877</t>
  </si>
  <si>
    <t>ff489310-1631-4e50-8cfd-336951dc18ba</t>
  </si>
  <si>
    <t>bbf51aa0-350b-4f48-a6ad-963d1dc7fae4</t>
  </si>
  <si>
    <t>95d01f75-a284-4811-831a-da973593d9e1</t>
  </si>
  <si>
    <t>311795b9-5cd0-47be-8574-6befa7eb73e2</t>
  </si>
  <si>
    <t>3c0e660b-85af-4eeb-959f-d7ec5f7176c8</t>
  </si>
  <si>
    <t>2e82ebae-71e7-47f4-a8b0-7f70cf86d649</t>
  </si>
  <si>
    <t>8f8a0868-481d-4ae0-9c80-04f8b1a5582d</t>
  </si>
  <si>
    <t>698dea01-2442-4888-9147-9a38ee5252d0</t>
  </si>
  <si>
    <t>4454b548-5b8f-485f-bd28-58d8bf42886c</t>
  </si>
  <si>
    <t>a8b883d9-340b-46be-9074-788950d3a473</t>
  </si>
  <si>
    <t>1a9e3f80-daa0-4599-ba13-dde155e993f4</t>
  </si>
  <si>
    <t>dba48c92-cce2-4041-b0bb-0c8fdf6b2107</t>
  </si>
  <si>
    <t>2ca73722-d14a-4031-ba27-6d2fa3069fd6</t>
  </si>
  <si>
    <t>2d695bf6-5ac0-4556-9894-612c1e6965a5</t>
  </si>
  <si>
    <t>a3944fea-51b0-460d-ac98-04bb27203444</t>
  </si>
  <si>
    <t>b47b6fce-de28-41ff-a1d2-44b0b9ab6a4b</t>
  </si>
  <si>
    <t>f2d11445-2ad6-40ec-a20b-e9458aeb063d</t>
  </si>
  <si>
    <t>daa5c7fb-aa33-4589-9113-78f5ff41c02b</t>
  </si>
  <si>
    <t>3bfdb204-f16d-4e8c-8705-5276eae91715</t>
  </si>
  <si>
    <t>fe38b447-63b2-4263-ba5c-d47a63d610e8</t>
  </si>
  <si>
    <t>8e9d66b1-14f4-44b7-9951-1007f40cef3c</t>
  </si>
  <si>
    <t>001327c1-6dfe-42de-866d-ad7e4d2de1d5</t>
  </si>
  <si>
    <t>5ff5b223-eeda-483a-9ba1-05cd1994e793</t>
  </si>
  <si>
    <t>9863a080-745f-4deb-9951-4f819a92531d</t>
  </si>
  <si>
    <t>8dd944be-6cb4-4aec-9bb8-2cf05d6828e1</t>
  </si>
  <si>
    <t>1acc3d9c-982f-4af2-bab2-30c6e3f64669</t>
  </si>
  <si>
    <t>70ead7eb-4773-4f0a-b06c-e9d7b8e69c2e</t>
  </si>
  <si>
    <t>f64c6d0c-83d1-497a-a4e7-174a5e8121c2</t>
  </si>
  <si>
    <t>c49adcfd-86ec-4cff-b0f3-fec61e69cb8c</t>
  </si>
  <si>
    <t>b2ef5ce2-2f59-48de-89fd-06e6d09ecb7e</t>
  </si>
  <si>
    <t>__PowerAppsId__</t>
  </si>
  <si>
    <t>4012-Digital Management -Identity and Access Governance-</t>
  </si>
  <si>
    <t>Removal confirmed by Sales &amp; Marketing track</t>
  </si>
  <si>
    <t>Teams Premium is a paid add-on to Microsoft Teams that enhances meeting experiences and governance. It typically adds advanced meeting features (e.g., improved webinars, registration/branding, recap and AI-supported meeting summaries where enabled) and stronger controls for managing and securing meetings at scale.</t>
  </si>
  <si>
    <t>uniFLOW is a print and document workflow management solution (often used with Canon/MFP environments). It enables secure printing (e.g., pull printing with user authentication), cost tracking/chargeback, print policy enforcement, and structured scan-to-destination workflows to improve control, compliance, and user experience.</t>
  </si>
  <si>
    <t>SharePoint 2016 is an on-premises Microsoft platform for document management, intranet sites, and team collaboration. It provides controlled storage, versioning, permissions, workflows, and content organization for internal information—typically operated as part of the core IT collaboration and content management landscape.</t>
  </si>
  <si>
    <t>License, Maintance</t>
  </si>
  <si>
    <t>Removal confirmed by Sales &amp; Marketing track.
License 600€ + Maintance 7100€</t>
  </si>
  <si>
    <t>08/12: JAHO:  Pabliq is our monitoring service for public procurements in Sweden</t>
  </si>
  <si>
    <t>Canva Teams</t>
  </si>
  <si>
    <t>418 - Canva Teams</t>
  </si>
  <si>
    <t>Ahref</t>
  </si>
  <si>
    <t>Free version of a system that was used. I have canceled the account</t>
  </si>
  <si>
    <t>Google Cloud (Server side tracking)</t>
  </si>
  <si>
    <t>Just found this ekstra application. ALK has asked Marketing for a reason to keep it. Otherwise it will be closed</t>
  </si>
  <si>
    <t>1223 - Google Cloud (Server side tracking)</t>
  </si>
  <si>
    <t>Adobe After-effects</t>
  </si>
  <si>
    <t>Adobe Photoshop</t>
  </si>
  <si>
    <t>Conclusion: Will be migrated with PLM/ARAS. Contact person: FREJA from Config</t>
  </si>
  <si>
    <t>KKB: Will not be renewed after May 2026
Ask LVH if she knows about this? Only used as a free version in marketing. Investigate wether this is even compliant</t>
  </si>
  <si>
    <t>Sitecore AI</t>
  </si>
  <si>
    <t>438 - Sitecore AI</t>
  </si>
  <si>
    <t>"Closed" as this is now a part of XM cloud that also should be called Sitecore AI</t>
  </si>
  <si>
    <t>It's actually called: Articulate 360 - and it's a suite.</t>
  </si>
  <si>
    <t>Market leading content creation platform/suite</t>
  </si>
  <si>
    <t>Personality test tool (online) for recruitments.</t>
  </si>
  <si>
    <t>Application (online tool) is named Defgo, not Defco.</t>
  </si>
  <si>
    <t>Investigation on if Microsoft Viva Glint can take over for Defgo - maybe in 2026.</t>
  </si>
  <si>
    <t>We are investigating if we can upgrade to LessorLøn - a cloud based replacement from same company (Paychex Europe)</t>
  </si>
  <si>
    <t>Handles all Danish payroll and payslips.</t>
  </si>
  <si>
    <t>FRFS: Acording to Mette this application will come to end of life.From Mette: Vi ved ikke helt hvad der sker med Ipendo endnu, men pt er der desværre ikke et bedre alternativ. Vi vil derfor gerne lige se tiden lidt an.</t>
  </si>
  <si>
    <t>MyBusiness</t>
  </si>
  <si>
    <t>1154 - MyBusiness</t>
  </si>
  <si>
    <t>They will moved to this system</t>
  </si>
  <si>
    <t>Expense</t>
  </si>
  <si>
    <t>Expenses on company card</t>
  </si>
  <si>
    <t>1226 - Expense</t>
  </si>
  <si>
    <t>Balancer</t>
  </si>
  <si>
    <t>Used for balancing and dokumentation and consolidation</t>
  </si>
  <si>
    <t>1227 - Balancer</t>
  </si>
  <si>
    <t>consolidation and dokumenting</t>
  </si>
  <si>
    <t>tjek with DK</t>
  </si>
  <si>
    <t>Mie bye madsen know of this for legal use</t>
  </si>
  <si>
    <t>legl information</t>
  </si>
  <si>
    <t>legislation, ESG info</t>
  </si>
  <si>
    <t>lagbevakningen</t>
  </si>
  <si>
    <t>Legislation, ESG and new rules, important for ISO</t>
  </si>
  <si>
    <t>1229 - lagbevakningen</t>
  </si>
  <si>
    <t>Tax reporting in sweden</t>
  </si>
  <si>
    <t>Skatteverket</t>
  </si>
  <si>
    <t>1330 - Skatteverket</t>
  </si>
  <si>
    <t>added after talk wih sweden</t>
  </si>
  <si>
    <t>DeLoitte identity service</t>
  </si>
  <si>
    <t>1228 - DeLoitte identity service</t>
  </si>
  <si>
    <t>SE_Water_Customer Services</t>
  </si>
  <si>
    <t>SE_Heat/Cooling_Customer Services</t>
  </si>
  <si>
    <t>SE_Electricity_Customer Services</t>
  </si>
  <si>
    <t>JIGR</t>
  </si>
  <si>
    <t>Cribl Suite Cloud</t>
  </si>
  <si>
    <t>The Suite Life of Cribl.Cloud</t>
  </si>
  <si>
    <t>Cribl</t>
  </si>
  <si>
    <t>Telia Smartconnect (MNO Portal)</t>
  </si>
  <si>
    <t>670 - Telia Smartconnect (MNO Portal)</t>
  </si>
  <si>
    <t>for updating of quarterly reports, only used by Michelle</t>
  </si>
  <si>
    <t>HyperSnap</t>
  </si>
  <si>
    <t>Tool like snak it but far more advanced</t>
  </si>
  <si>
    <t>1332 - HyperSnap</t>
  </si>
  <si>
    <t>only external training</t>
  </si>
  <si>
    <t xml:space="preserve">Admind for support </t>
  </si>
  <si>
    <t>Time reg</t>
  </si>
  <si>
    <t>Admin for support</t>
  </si>
  <si>
    <t>4545-Digital Platform and Operations-Enterprise Platforms-Standard Application Support &amp; Maintenance</t>
  </si>
  <si>
    <t>4564-Digital Platform and Operations-Operations-Backup &amp; Archive</t>
  </si>
  <si>
    <t>4568-Digital Platform and Operations-Operations-SecOps</t>
  </si>
  <si>
    <t>Louise Vestergaard has confirmed.
5/2-2026 ADMR: Happyscribe
Happyscribe stod med status “Potential for phase out”. Marketing har nu bekræftet, at løsningen skal lukkes. Jeg afventer fortsat afklaring fra dem omkring, hvorvidt opsigelsen allerede er gennemført, eller hvornår den i givet fald sker. </t>
  </si>
  <si>
    <t>05-02-2026 ADMR: Meltwater
Meltwater stod med status Investigate. Det er en service og ikke en platform, og den er blevet erstattet af Hypefactor, som de allerede anvender. KRRO har bekræftet, at servicen allerede er opsagt og lukket</t>
  </si>
  <si>
    <t>Hypefactor</t>
  </si>
  <si>
    <t>05-02-2026 ADMR: SEOsurfer stod med status Important application, men abonnementet har ikke været betalt i nogle måneder, og kontoen er derfor automatisk lukket. Jeg får den 100 % afviklet i løbet af i dag, og den kan derfor også registreres som lukket.</t>
  </si>
  <si>
    <t xml:space="preserve">Azure Workbook </t>
  </si>
  <si>
    <t>An Azure Workbook is an interactive Azure dashboard for visualizing logs and metrics</t>
  </si>
  <si>
    <t xml:space="preserve">1334 - Azure Workbook </t>
  </si>
  <si>
    <t>FORSTA</t>
  </si>
  <si>
    <t>A Forsta application is a survey and feedback platform used to collect and analyze customer or employee insights.</t>
  </si>
  <si>
    <t>1335 - FORSTA</t>
  </si>
  <si>
    <t>1225 - Adobe Photoshop</t>
  </si>
  <si>
    <t>Anthropic is an AI research and safety company that develops the Claude models.
Claude.ai is Anthropic’s web app for chatting with Claude in your browser.</t>
  </si>
  <si>
    <t>Anthropic Claude.AI</t>
  </si>
  <si>
    <t>1336 - Anthropic Claude.AI</t>
  </si>
  <si>
    <t>1336 - Sitecore Stream</t>
  </si>
  <si>
    <t>MIBL, advanced photo &amp; illustrative edits and file format inspection, including firefly AI features</t>
  </si>
  <si>
    <t>MIBL, PoC</t>
  </si>
  <si>
    <t>Azure AD</t>
  </si>
  <si>
    <t>DAHE: Pipeline management, Task management</t>
  </si>
  <si>
    <t xml:space="preserve">MAHB, Integration overview </t>
  </si>
  <si>
    <t>MIBL: EA Evaluation of video applications</t>
  </si>
  <si>
    <t>MIBL, ASKR: Easy creatives for My Learning (like thumbnails, image edits etc.)</t>
  </si>
  <si>
    <t>MIBL, MARO PoC, Commercial Solutions</t>
  </si>
  <si>
    <t xml:space="preserve">BEPL Documention </t>
  </si>
  <si>
    <t>KBO for support, Subscription contracts</t>
  </si>
  <si>
    <t>MIBL, ADMR: Interactive experiences</t>
  </si>
  <si>
    <t>MIBL: accessing UI mockup designs</t>
  </si>
  <si>
    <t>DAHE: CX CPS sending</t>
  </si>
  <si>
    <t>ADMR: to version code, collaborate on features, review changes, and manage releases</t>
  </si>
  <si>
    <t>ADMR: to track user behavior, measure performance, and improve website effectiveness.</t>
  </si>
  <si>
    <t>ADMR: to understand user interactions through heatmaps, recordings, and feedback to optimize UX.</t>
  </si>
  <si>
    <t>For recruiting</t>
  </si>
  <si>
    <t>KBO for support, Service Contracts</t>
  </si>
  <si>
    <t>KBO for support, Service Contracts invoicing</t>
  </si>
  <si>
    <t>KBO, Change owner Service Contracts</t>
  </si>
  <si>
    <t>KBO, for error handling Service Contracts</t>
  </si>
  <si>
    <t>Budget including transactional data for Customer Projects ASRN</t>
  </si>
  <si>
    <t>SIM/eSIM lifecycle ASRN</t>
  </si>
  <si>
    <t>MAHB, order/error handling</t>
  </si>
  <si>
    <t>ADMR: Plan tasks, track progress, manage bugs, and collaborate efficiently on releases</t>
  </si>
  <si>
    <t>KBO for support, Subscription assets handling</t>
  </si>
  <si>
    <t>DAHE: Development</t>
  </si>
  <si>
    <t>KBO for support, Creating a Subscription Quote</t>
  </si>
  <si>
    <t xml:space="preserve">MAHB, Documentation, Process descriptions </t>
  </si>
  <si>
    <t xml:space="preserve">Orbit, ASRN: Operations and support of project managers </t>
  </si>
  <si>
    <t>KBO for support, Subscription contracts details</t>
  </si>
  <si>
    <t>Reports</t>
  </si>
  <si>
    <t>Project Flow</t>
  </si>
  <si>
    <t xml:space="preserve">MAHB, Project updates </t>
  </si>
  <si>
    <t>KBO for support, order cases, orders, contracts</t>
  </si>
  <si>
    <t xml:space="preserve">MAHB, Enhancement, Requests and Incidents </t>
  </si>
  <si>
    <t>service support</t>
  </si>
  <si>
    <t>ADMR: Platform for .com and My Kamstrup</t>
  </si>
  <si>
    <t>ADMR: manage, organize, and distribute digital assets and content across channels efficiently</t>
  </si>
  <si>
    <t>DAHE, used for writing, debugging, and building software</t>
  </si>
  <si>
    <t>Visual Studio Code</t>
  </si>
  <si>
    <t>Upload and admin of videos for e.g. My Learning, My Kamstrup</t>
  </si>
  <si>
    <t>3128-Marketing-Digital channel management-Digital experience and brand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</si>
</sst>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dd\-yy"/>
    <numFmt numFmtId="165" formatCode="_-* #,##0_-;\-* #,##0_-;_-* &quot;-&quot;??_-;_-@_-"/>
    <numFmt numFmtId="166" formatCode="_-* #,##0.00\ _k_r_._-;\-* #,##0.00\ _k_r_._-;_-* &quot;-&quot;??\ _k_r_._-;_-@_-"/>
  </numFmts>
  <fonts count="63" x14ac:knownFonts="1">
    <font>
      <sz val="11"/>
      <color theme="1"/>
      <name val="Calibri"/>
      <family val="2"/>
      <scheme val="minor"/>
    </font>
    <font>
      <sz val="11"/>
      <color theme="1"/>
      <name val="Calibri Light"/>
      <family val="2"/>
    </font>
    <font>
      <sz val="11"/>
      <color theme="1"/>
      <name val="Calibri Light"/>
      <family val="2"/>
    </font>
    <font>
      <sz val="11"/>
      <name val="Calibri Light"/>
      <family val="2"/>
    </font>
    <font>
      <sz val="11"/>
      <color theme="1"/>
      <name val="Calibri Light"/>
      <family val="2"/>
    </font>
    <font>
      <sz val="11"/>
      <color theme="1"/>
      <name val="Calibri Light"/>
      <family val="2"/>
    </font>
    <font>
      <b/>
      <sz val="11"/>
      <name val="Calibri"/>
      <family val="2"/>
    </font>
    <font>
      <sz val="8"/>
      <name val="Calibri"/>
      <family val="2"/>
      <scheme val="minor"/>
    </font>
    <font>
      <u/>
      <sz val="11"/>
      <color theme="10"/>
      <name val="Calibri"/>
      <family val="2"/>
      <scheme val="minor"/>
    </font>
    <font>
      <sz val="11"/>
      <color rgb="FFFFFFFF"/>
      <name val="Franklin Gothic Medium Cond"/>
      <family val="2"/>
    </font>
    <font>
      <sz val="10"/>
      <color theme="1"/>
      <name val="Century Gothic"/>
      <family val="2"/>
    </font>
    <font>
      <sz val="11"/>
      <color rgb="FF222222"/>
      <name val="Arial"/>
      <family val="2"/>
    </font>
    <font>
      <sz val="11"/>
      <color rgb="FF000000"/>
      <name val="Calibri Light"/>
      <family val="2"/>
    </font>
    <font>
      <sz val="11"/>
      <color rgb="FF333333"/>
      <name val="Calibri"/>
      <family val="2"/>
      <scheme val="minor"/>
    </font>
    <font>
      <sz val="11"/>
      <name val="Calibri"/>
      <family val="2"/>
      <scheme val="minor"/>
    </font>
    <font>
      <sz val="11"/>
      <color indexed="8"/>
      <name val="Calibri"/>
      <family val="2"/>
      <scheme val="minor"/>
    </font>
    <font>
      <sz val="11"/>
      <color theme="1" tint="0.34998626667073579"/>
      <name val="Calibri"/>
      <family val="2"/>
      <scheme val="minor"/>
    </font>
    <font>
      <sz val="11"/>
      <color rgb="FF9C5700"/>
      <name val="Calibri Light"/>
      <family val="2"/>
    </font>
    <font>
      <sz val="11"/>
      <color theme="1"/>
      <name val="Calibri"/>
      <family val="2"/>
      <scheme val="minor"/>
    </font>
    <font>
      <sz val="11"/>
      <color rgb="FF9C0006"/>
      <name val="Calibri Light"/>
      <family val="2"/>
    </font>
    <font>
      <sz val="11"/>
      <color rgb="FF3F3F76"/>
      <name val="Calibri Light"/>
      <family val="2"/>
    </font>
    <font>
      <sz val="16"/>
      <color theme="1"/>
      <name val="Calibri"/>
      <family val="2"/>
      <scheme val="minor"/>
    </font>
    <font>
      <sz val="12"/>
      <color rgb="FF000000"/>
      <name val="Calibri"/>
      <family val="2"/>
      <scheme val="minor"/>
    </font>
    <font>
      <sz val="11"/>
      <color rgb="FF000000"/>
      <name val="Calibri"/>
      <family val="2"/>
      <scheme val="minor"/>
    </font>
    <font>
      <b/>
      <sz val="11"/>
      <name val="Calibri"/>
      <family val="2"/>
      <scheme val="minor"/>
    </font>
    <font>
      <sz val="11"/>
      <color rgb="FF111111"/>
      <name val="Segoe UI"/>
      <family val="2"/>
    </font>
    <font>
      <sz val="11"/>
      <color theme="8" tint="-0.249977111117893"/>
      <name val="Calibri"/>
      <family val="2"/>
      <scheme val="minor"/>
    </font>
    <font>
      <sz val="9"/>
      <color theme="1"/>
      <name val="Calibri"/>
      <family val="2"/>
      <scheme val="minor"/>
    </font>
    <font>
      <b/>
      <sz val="11"/>
      <color theme="1"/>
      <name val="Calibri"/>
      <family val="2"/>
      <scheme val="minor"/>
    </font>
    <font>
      <sz val="11"/>
      <color theme="1" tint="0.34998626667073579"/>
      <name val="Calibri Light"/>
      <family val="2"/>
    </font>
    <font>
      <b/>
      <sz val="11"/>
      <name val="Calibri Light"/>
      <family val="2"/>
    </font>
    <font>
      <sz val="11"/>
      <name val="Arial"/>
      <family val="2"/>
    </font>
    <font>
      <b/>
      <sz val="11"/>
      <color theme="0"/>
      <name val="Calibri"/>
      <family val="2"/>
      <scheme val="minor"/>
    </font>
    <font>
      <sz val="11"/>
      <color indexed="8"/>
      <name val="Calibri"/>
      <family val="2"/>
    </font>
    <font>
      <b/>
      <sz val="11"/>
      <color theme="1"/>
      <name val="Calibri"/>
      <family val="2"/>
      <charset val="1"/>
    </font>
    <font>
      <sz val="11"/>
      <color rgb="FF000000"/>
      <name val="Calibri Light"/>
      <family val="2"/>
      <charset val="1"/>
    </font>
    <font>
      <sz val="11"/>
      <color rgb="FF006100"/>
      <name val="Calibri Light"/>
      <family val="2"/>
    </font>
    <font>
      <sz val="11"/>
      <color rgb="FF000000"/>
      <name val="Calibri"/>
      <family val="2"/>
    </font>
    <font>
      <b/>
      <sz val="11"/>
      <color theme="0"/>
      <name val="Calibri Light"/>
      <family val="2"/>
    </font>
    <font>
      <sz val="12"/>
      <color rgb="FF000000"/>
      <name val="Arial"/>
      <family val="2"/>
    </font>
    <font>
      <b/>
      <sz val="12"/>
      <color rgb="FF000000"/>
      <name val="Arial"/>
      <family val="2"/>
    </font>
    <font>
      <sz val="18"/>
      <color theme="3"/>
      <name val="Cambria"/>
      <family val="2"/>
      <scheme val="major"/>
    </font>
    <font>
      <sz val="11"/>
      <name val="Calibri Light"/>
      <family val="2"/>
    </font>
    <font>
      <b/>
      <sz val="11"/>
      <color rgb="FF767676"/>
      <name val="Arial"/>
      <family val="2"/>
    </font>
    <font>
      <sz val="11"/>
      <color rgb="FF474747"/>
      <name val="Arial"/>
      <family val="2"/>
    </font>
    <font>
      <sz val="8"/>
      <color theme="1"/>
      <name val="Calibri"/>
      <family val="2"/>
    </font>
    <font>
      <sz val="11"/>
      <color theme="0"/>
      <name val="Calibri Light"/>
      <family val="2"/>
    </font>
    <font>
      <sz val="11"/>
      <name val="Calibri Light"/>
      <family val="2"/>
    </font>
    <font>
      <sz val="11"/>
      <name val="Calibri Light"/>
      <family val="2"/>
    </font>
    <font>
      <sz val="11"/>
      <color theme="1"/>
      <name val="Segoe UI"/>
      <family val="2"/>
    </font>
    <font>
      <sz val="11"/>
      <name val="Calibri Light"/>
      <family val="2"/>
    </font>
    <font>
      <b/>
      <sz val="11"/>
      <color rgb="FFFFFFFF"/>
      <name val="Franklin Gothic Medium Cond"/>
      <family val="2"/>
    </font>
    <font>
      <b/>
      <sz val="11"/>
      <color rgb="FF9C0006"/>
      <name val="Calibri Light"/>
      <family val="2"/>
    </font>
    <font>
      <sz val="11"/>
      <color rgb="FF31869B"/>
      <name val="Calibri"/>
      <family val="2"/>
      <scheme val="minor"/>
    </font>
    <font>
      <sz val="18"/>
      <color theme="0"/>
      <name val="Cambria"/>
      <family val="2"/>
      <scheme val="major"/>
    </font>
    <font>
      <sz val="12"/>
      <color rgb="FF000000"/>
      <name val="Aptos"/>
      <family val="2"/>
    </font>
    <font>
      <sz val="11"/>
      <color rgb="FFFF0000"/>
      <name val="Calibri"/>
      <family val="2"/>
      <scheme val="minor"/>
    </font>
    <font>
      <sz val="11"/>
      <color theme="1"/>
      <name val="Calibri"/>
      <family val="2"/>
    </font>
    <font>
      <i/>
      <sz val="11"/>
      <color theme="1"/>
      <name val="Calibri Light"/>
      <family val="2"/>
    </font>
    <font>
      <sz val="11"/>
      <color rgb="FF242424"/>
      <name val="Aptos Narrow"/>
      <family val="2"/>
    </font>
    <font>
      <sz val="11"/>
      <color rgb="FF000000"/>
      <name val="Calibri"/>
      <family val="2"/>
    </font>
    <font>
      <sz val="11"/>
      <color rgb="FF006100"/>
      <name val="Calibri Light"/>
      <family val="2"/>
    </font>
    <font>
      <sz val="11"/>
      <color indexed="8"/>
      <name val="Calibri"/>
      <family val="2"/>
    </font>
  </fonts>
  <fills count="33">
    <fill>
      <patternFill patternType="none"/>
    </fill>
    <fill>
      <patternFill patternType="gray125"/>
    </fill>
    <fill>
      <patternFill patternType="solid">
        <fgColor rgb="FFBFBFBF"/>
      </patternFill>
    </fill>
    <fill>
      <patternFill patternType="solid">
        <fgColor rgb="FFBFBFBF"/>
        <bgColor indexed="64"/>
      </patternFill>
    </fill>
    <fill>
      <patternFill patternType="solid">
        <fgColor theme="0" tint="-0.249977111117893"/>
        <bgColor indexed="64"/>
      </patternFill>
    </fill>
    <fill>
      <patternFill patternType="solid">
        <fgColor rgb="FF1F497D"/>
        <bgColor indexed="64"/>
      </patternFill>
    </fill>
    <fill>
      <patternFill patternType="solid">
        <fgColor rgb="FFFFEB9C"/>
      </patternFill>
    </fill>
    <fill>
      <patternFill patternType="solid">
        <fgColor rgb="FFFFC7CE"/>
      </patternFill>
    </fill>
    <fill>
      <patternFill patternType="solid">
        <fgColor rgb="FFFFCC99"/>
      </patternFill>
    </fill>
    <fill>
      <patternFill patternType="solid">
        <fgColor rgb="FFFFFFCC"/>
      </patternFill>
    </fill>
    <fill>
      <patternFill patternType="solid">
        <fgColor theme="0" tint="-0.34998626667073579"/>
        <bgColor indexed="64"/>
      </patternFill>
    </fill>
    <fill>
      <patternFill patternType="solid">
        <fgColor rgb="FF009CA6"/>
        <bgColor indexed="64"/>
      </patternFill>
    </fill>
    <fill>
      <patternFill patternType="solid">
        <fgColor theme="8" tint="0.79998168889431442"/>
        <bgColor theme="8" tint="0.79998168889431442"/>
      </patternFill>
    </fill>
    <fill>
      <patternFill patternType="solid">
        <fgColor theme="0"/>
        <bgColor indexed="64"/>
      </patternFill>
    </fill>
    <fill>
      <patternFill patternType="solid">
        <fgColor rgb="FFFFC000"/>
        <bgColor indexed="64"/>
      </patternFill>
    </fill>
    <fill>
      <patternFill patternType="solid">
        <fgColor theme="8" tint="0.59999389629810485"/>
        <bgColor theme="8" tint="0.59999389629810485"/>
      </patternFill>
    </fill>
    <fill>
      <patternFill patternType="solid">
        <fgColor rgb="FFFF0000"/>
        <bgColor indexed="64"/>
      </patternFill>
    </fill>
    <fill>
      <patternFill patternType="solid">
        <fgColor rgb="FFC6EFCE"/>
      </patternFill>
    </fill>
    <fill>
      <patternFill patternType="solid">
        <fgColor rgb="FFFFFF00"/>
        <bgColor indexed="64"/>
      </patternFill>
    </fill>
    <fill>
      <patternFill patternType="solid">
        <fgColor rgb="FFA5A5A5"/>
      </patternFill>
    </fill>
    <fill>
      <patternFill patternType="solid">
        <fgColor rgb="FF92D05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CC99"/>
        <bgColor indexed="64"/>
      </patternFill>
    </fill>
    <fill>
      <patternFill patternType="solid">
        <fgColor theme="9" tint="0.59999389629810485"/>
        <bgColor indexed="65"/>
      </patternFill>
    </fill>
    <fill>
      <patternFill patternType="solid">
        <fgColor theme="9" tint="0.79998168889431442"/>
        <bgColor indexed="64"/>
      </patternFill>
    </fill>
    <fill>
      <patternFill patternType="solid">
        <fgColor rgb="FFDAEEF3"/>
        <bgColor rgb="FFDAEEF3"/>
      </patternFill>
    </fill>
    <fill>
      <patternFill patternType="solid">
        <fgColor theme="0" tint="-0.14999847407452621"/>
        <bgColor indexed="64"/>
      </patternFill>
    </fill>
    <fill>
      <patternFill patternType="solid">
        <fgColor theme="8" tint="0.79998168889431442"/>
        <bgColor indexed="64"/>
      </patternFill>
    </fill>
    <fill>
      <patternFill patternType="solid">
        <fgColor theme="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theme="8"/>
      </bottom>
      <diagonal/>
    </border>
    <border>
      <left/>
      <right/>
      <top/>
      <bottom style="thick">
        <color theme="0"/>
      </bottom>
      <diagonal/>
    </border>
    <border>
      <left/>
      <right/>
      <top style="thin">
        <color theme="0"/>
      </top>
      <bottom style="thin">
        <color theme="0"/>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6"/>
      </top>
      <bottom/>
      <diagonal/>
    </border>
    <border>
      <left style="double">
        <color rgb="FF3F3F3F"/>
      </left>
      <right style="double">
        <color rgb="FF3F3F3F"/>
      </right>
      <top style="double">
        <color rgb="FF3F3F3F"/>
      </top>
      <bottom style="double">
        <color rgb="FF3F3F3F"/>
      </bottom>
      <diagonal/>
    </border>
    <border>
      <left style="thin">
        <color theme="7" tint="0.39997558519241921"/>
      </left>
      <right/>
      <top style="thin">
        <color theme="7" tint="0.39997558519241921"/>
      </top>
      <bottom style="thin">
        <color theme="7" tint="0.39997558519241921"/>
      </bottom>
      <diagonal/>
    </border>
    <border>
      <left style="thin">
        <color rgb="FF7F7F7F"/>
      </left>
      <right style="thin">
        <color rgb="FF7F7F7F"/>
      </right>
      <top/>
      <bottom/>
      <diagonal/>
    </border>
    <border>
      <left/>
      <right style="thin">
        <color auto="1"/>
      </right>
      <top/>
      <bottom/>
      <diagonal/>
    </border>
    <border>
      <left/>
      <right/>
      <top style="thin">
        <color theme="8"/>
      </top>
      <bottom style="thin">
        <color theme="8"/>
      </bottom>
      <diagonal/>
    </border>
    <border>
      <left/>
      <right/>
      <top style="thin">
        <color theme="8" tint="0.39997558519241921"/>
      </top>
      <bottom style="thin">
        <color theme="8" tint="0.39997558519241921"/>
      </bottom>
      <diagonal/>
    </border>
    <border>
      <left/>
      <right/>
      <top style="thin">
        <color rgb="FF92CDDC"/>
      </top>
      <bottom style="thin">
        <color rgb="FF92CDDC"/>
      </bottom>
      <diagonal/>
    </border>
    <border>
      <left/>
      <right/>
      <top style="thin">
        <color rgb="FF156082"/>
      </top>
      <bottom/>
      <diagonal/>
    </border>
    <border>
      <left/>
      <right style="thin">
        <color rgb="FF156082"/>
      </right>
      <top style="thin">
        <color rgb="FF156082"/>
      </top>
      <bottom/>
      <diagonal/>
    </border>
  </borders>
  <cellStyleXfs count="22">
    <xf numFmtId="0" fontId="0" fillId="0" borderId="0"/>
    <xf numFmtId="0" fontId="8" fillId="0" borderId="0" applyNumberFormat="0" applyFill="0" applyBorder="0" applyAlignment="0" applyProtection="0"/>
    <xf numFmtId="0" fontId="15" fillId="0" borderId="0"/>
    <xf numFmtId="0" fontId="17" fillId="6" borderId="0" applyNumberFormat="0" applyBorder="0" applyAlignment="0" applyProtection="0"/>
    <xf numFmtId="43" fontId="18" fillId="0" borderId="0" applyFont="0" applyFill="0" applyBorder="0" applyAlignment="0" applyProtection="0"/>
    <xf numFmtId="0" fontId="19" fillId="7" borderId="0" applyNumberFormat="0" applyBorder="0" applyAlignment="0" applyProtection="0"/>
    <xf numFmtId="0" fontId="20" fillId="8" borderId="2" applyNumberFormat="0" applyAlignment="0" applyProtection="0"/>
    <xf numFmtId="0" fontId="18" fillId="9" borderId="3" applyNumberFormat="0" applyFont="0" applyAlignment="0" applyProtection="0"/>
    <xf numFmtId="9" fontId="18" fillId="0" borderId="0" applyFont="0" applyFill="0" applyBorder="0" applyAlignment="0" applyProtection="0"/>
    <xf numFmtId="0" fontId="18" fillId="0" borderId="0"/>
    <xf numFmtId="0" fontId="5" fillId="0" borderId="0"/>
    <xf numFmtId="0" fontId="36" fillId="17" borderId="0" applyNumberFormat="0" applyBorder="0" applyAlignment="0" applyProtection="0"/>
    <xf numFmtId="0" fontId="37" fillId="0" borderId="0"/>
    <xf numFmtId="0" fontId="38" fillId="19" borderId="16" applyNumberFormat="0" applyAlignment="0" applyProtection="0"/>
    <xf numFmtId="0" fontId="41" fillId="0" borderId="0" applyNumberFormat="0" applyFill="0" applyBorder="0" applyAlignment="0" applyProtection="0"/>
    <xf numFmtId="0" fontId="42" fillId="0" borderId="0"/>
    <xf numFmtId="0" fontId="4" fillId="0" borderId="0"/>
    <xf numFmtId="0" fontId="47" fillId="0" borderId="0"/>
    <xf numFmtId="0" fontId="48" fillId="0" borderId="0"/>
    <xf numFmtId="0" fontId="3" fillId="0" borderId="0"/>
    <xf numFmtId="0" fontId="50" fillId="0" borderId="0"/>
    <xf numFmtId="0" fontId="2" fillId="0" borderId="0"/>
  </cellStyleXfs>
  <cellXfs count="246">
    <xf numFmtId="0" fontId="0" fillId="0" borderId="0" xfId="0"/>
    <xf numFmtId="0" fontId="6" fillId="0" borderId="0" xfId="0" applyFont="1"/>
    <xf numFmtId="0" fontId="6" fillId="2" borderId="0" xfId="0" applyFont="1" applyFill="1"/>
    <xf numFmtId="0" fontId="6" fillId="3" borderId="0" xfId="0" applyFont="1" applyFill="1"/>
    <xf numFmtId="0" fontId="0" fillId="0" borderId="0" xfId="0" applyProtection="1">
      <protection locked="0"/>
    </xf>
    <xf numFmtId="0" fontId="0" fillId="4" borderId="0" xfId="0" applyFill="1"/>
    <xf numFmtId="0" fontId="9" fillId="5" borderId="0" xfId="0" applyFont="1" applyFill="1" applyAlignment="1">
      <alignment horizontal="center" wrapText="1"/>
    </xf>
    <xf numFmtId="0" fontId="0" fillId="0" borderId="0" xfId="0" applyAlignment="1">
      <alignment textRotation="90"/>
    </xf>
    <xf numFmtId="0" fontId="0" fillId="0" borderId="0" xfId="0" applyAlignment="1">
      <alignment wrapText="1"/>
    </xf>
    <xf numFmtId="0" fontId="0" fillId="0" borderId="0" xfId="0" applyAlignment="1">
      <alignment horizontal="center" wrapText="1"/>
    </xf>
    <xf numFmtId="1" fontId="0" fillId="0" borderId="0" xfId="0" applyNumberFormat="1" applyAlignment="1">
      <alignment horizontal="center"/>
    </xf>
    <xf numFmtId="0" fontId="0" fillId="0" borderId="0" xfId="0" applyAlignment="1">
      <alignment horizontal="center"/>
    </xf>
    <xf numFmtId="0" fontId="10" fillId="0" borderId="0" xfId="0" applyFont="1"/>
    <xf numFmtId="0" fontId="11" fillId="0" borderId="0" xfId="0" applyFont="1"/>
    <xf numFmtId="0" fontId="12" fillId="0" borderId="0" xfId="0" applyFont="1"/>
    <xf numFmtId="0" fontId="13" fillId="0" borderId="0" xfId="0" applyFont="1"/>
    <xf numFmtId="0" fontId="8" fillId="0" borderId="0" xfId="1"/>
    <xf numFmtId="49" fontId="14" fillId="0" borderId="0" xfId="0" applyNumberFormat="1" applyFont="1"/>
    <xf numFmtId="0" fontId="16" fillId="0" borderId="0" xfId="2" applyFont="1" applyAlignment="1">
      <alignment vertical="top" wrapText="1"/>
    </xf>
    <xf numFmtId="14" fontId="0" fillId="0" borderId="0" xfId="0" applyNumberFormat="1" applyAlignment="1">
      <alignment horizontal="center"/>
    </xf>
    <xf numFmtId="0" fontId="0" fillId="0" borderId="1" xfId="0" applyBorder="1"/>
    <xf numFmtId="17" fontId="0" fillId="0" borderId="0" xfId="0" applyNumberFormat="1"/>
    <xf numFmtId="0" fontId="17" fillId="6" borderId="0" xfId="3" applyAlignment="1">
      <alignment wrapText="1"/>
    </xf>
    <xf numFmtId="0" fontId="17" fillId="6" borderId="0" xfId="3" applyAlignment="1">
      <alignment horizontal="left" vertical="top" wrapText="1"/>
    </xf>
    <xf numFmtId="0" fontId="9" fillId="5" borderId="0" xfId="0" applyFont="1" applyFill="1" applyAlignment="1">
      <alignment horizontal="center"/>
    </xf>
    <xf numFmtId="0" fontId="8" fillId="0" borderId="0" xfId="1" applyAlignment="1">
      <alignment horizontal="left" vertical="top"/>
    </xf>
    <xf numFmtId="0" fontId="17" fillId="6" borderId="0" xfId="3" applyAlignment="1">
      <alignment vertical="top" wrapText="1"/>
    </xf>
    <xf numFmtId="43" fontId="0" fillId="0" borderId="0" xfId="4" applyFont="1"/>
    <xf numFmtId="14" fontId="0" fillId="0" borderId="0" xfId="0" applyNumberFormat="1"/>
    <xf numFmtId="0" fontId="0" fillId="10" borderId="0" xfId="0" applyFill="1"/>
    <xf numFmtId="0" fontId="9" fillId="10" borderId="0" xfId="0" applyFont="1" applyFill="1" applyAlignment="1">
      <alignment horizontal="center" wrapText="1"/>
    </xf>
    <xf numFmtId="0" fontId="20" fillId="8" borderId="2" xfId="6" applyAlignment="1">
      <alignment wrapText="1"/>
    </xf>
    <xf numFmtId="14" fontId="20" fillId="8" borderId="2" xfId="6" applyNumberFormat="1"/>
    <xf numFmtId="0" fontId="20" fillId="8" borderId="4" xfId="6" applyBorder="1"/>
    <xf numFmtId="0" fontId="17" fillId="9" borderId="5" xfId="7" applyFont="1" applyBorder="1"/>
    <xf numFmtId="0" fontId="20" fillId="8" borderId="4" xfId="6" applyBorder="1" applyAlignment="1">
      <alignment wrapText="1"/>
    </xf>
    <xf numFmtId="0" fontId="21" fillId="0" borderId="0" xfId="0" applyFont="1"/>
    <xf numFmtId="0" fontId="21" fillId="11" borderId="1" xfId="0" applyFont="1" applyFill="1" applyBorder="1"/>
    <xf numFmtId="0" fontId="19" fillId="7" borderId="0" xfId="5" applyAlignment="1">
      <alignment horizontal="center" wrapText="1"/>
    </xf>
    <xf numFmtId="0" fontId="0" fillId="0" borderId="0" xfId="0" applyAlignment="1">
      <alignment horizontal="left"/>
    </xf>
    <xf numFmtId="0" fontId="22" fillId="0" borderId="0" xfId="0" applyFont="1" applyAlignment="1">
      <alignment vertical="top" wrapText="1"/>
    </xf>
    <xf numFmtId="0" fontId="23" fillId="0" borderId="0" xfId="0" applyFont="1" applyAlignment="1">
      <alignment horizontal="center" vertical="center"/>
    </xf>
    <xf numFmtId="9" fontId="0" fillId="0" borderId="0" xfId="8" applyFont="1"/>
    <xf numFmtId="0" fontId="0" fillId="9" borderId="3" xfId="7" applyFont="1"/>
    <xf numFmtId="0" fontId="17" fillId="9" borderId="3" xfId="7" applyFont="1" applyAlignment="1">
      <alignment vertical="top" wrapText="1"/>
    </xf>
    <xf numFmtId="0" fontId="20" fillId="8" borderId="2" xfId="6" applyAlignment="1">
      <alignment vertical="top" wrapText="1"/>
    </xf>
    <xf numFmtId="0" fontId="0" fillId="11" borderId="0" xfId="0" applyFill="1"/>
    <xf numFmtId="14" fontId="20" fillId="8" borderId="2" xfId="6" applyNumberFormat="1" applyAlignment="1">
      <alignment wrapText="1"/>
    </xf>
    <xf numFmtId="0" fontId="8" fillId="0" borderId="0" xfId="1" applyAlignment="1">
      <alignment horizontal="center"/>
    </xf>
    <xf numFmtId="0" fontId="15" fillId="0" borderId="0" xfId="2"/>
    <xf numFmtId="0" fontId="14" fillId="0" borderId="0" xfId="0" applyFont="1" applyAlignment="1">
      <alignment horizontal="left" vertical="top" wrapText="1"/>
    </xf>
    <xf numFmtId="0" fontId="25" fillId="0" borderId="0" xfId="0" applyFont="1" applyAlignment="1">
      <alignment horizontal="left" vertical="center" wrapText="1"/>
    </xf>
    <xf numFmtId="3" fontId="0" fillId="0" borderId="0" xfId="0" applyNumberFormat="1"/>
    <xf numFmtId="0" fontId="0" fillId="0" borderId="0" xfId="0" quotePrefix="1"/>
    <xf numFmtId="0" fontId="21" fillId="11" borderId="1" xfId="0" applyFont="1" applyFill="1" applyBorder="1" applyAlignment="1">
      <alignment horizontal="center"/>
    </xf>
    <xf numFmtId="0" fontId="25" fillId="0" borderId="0" xfId="0" applyFont="1"/>
    <xf numFmtId="0" fontId="26" fillId="12" borderId="0" xfId="0" applyFont="1" applyFill="1"/>
    <xf numFmtId="0" fontId="24" fillId="0" borderId="0" xfId="0" applyFont="1" applyAlignment="1">
      <alignment horizontal="left" vertical="top"/>
    </xf>
    <xf numFmtId="0" fontId="20" fillId="8" borderId="0" xfId="6" applyBorder="1" applyAlignment="1">
      <alignment wrapText="1"/>
    </xf>
    <xf numFmtId="0" fontId="28" fillId="0" borderId="0" xfId="0" applyFont="1"/>
    <xf numFmtId="0" fontId="8" fillId="0" borderId="0" xfId="1" applyAlignment="1">
      <alignment vertical="top"/>
    </xf>
    <xf numFmtId="0" fontId="0" fillId="0" borderId="0" xfId="0" applyAlignment="1">
      <alignment vertical="top"/>
    </xf>
    <xf numFmtId="0" fontId="20" fillId="8" borderId="2" xfId="6" applyAlignment="1">
      <alignment vertical="top"/>
    </xf>
    <xf numFmtId="0" fontId="0" fillId="0" borderId="0" xfId="0" applyAlignment="1">
      <alignment vertical="top" wrapText="1"/>
    </xf>
    <xf numFmtId="0" fontId="29" fillId="0" borderId="0" xfId="0" applyFont="1" applyAlignment="1">
      <alignment vertical="top"/>
    </xf>
    <xf numFmtId="0" fontId="0" fillId="14" borderId="0" xfId="0" applyFill="1"/>
    <xf numFmtId="0" fontId="0" fillId="0" borderId="8" xfId="0" applyBorder="1"/>
    <xf numFmtId="0" fontId="27" fillId="13" borderId="0" xfId="0" applyFont="1" applyFill="1" applyAlignment="1">
      <alignment wrapText="1"/>
    </xf>
    <xf numFmtId="0" fontId="26" fillId="0" borderId="0" xfId="0" applyFont="1"/>
    <xf numFmtId="0" fontId="9" fillId="14" borderId="0" xfId="0" applyFont="1" applyFill="1" applyAlignment="1">
      <alignment horizontal="center" wrapText="1"/>
    </xf>
    <xf numFmtId="0" fontId="14" fillId="0" borderId="0" xfId="0" applyFont="1"/>
    <xf numFmtId="0" fontId="32" fillId="0" borderId="10" xfId="0" applyFont="1" applyBorder="1"/>
    <xf numFmtId="0" fontId="0" fillId="0" borderId="11" xfId="0" applyBorder="1"/>
    <xf numFmtId="0" fontId="0" fillId="0" borderId="12" xfId="0" applyBorder="1"/>
    <xf numFmtId="0" fontId="0" fillId="14" borderId="11" xfId="0" applyFill="1" applyBorder="1"/>
    <xf numFmtId="0" fontId="0" fillId="0" borderId="13" xfId="0" applyBorder="1"/>
    <xf numFmtId="0" fontId="0" fillId="0" borderId="14" xfId="0" applyBorder="1"/>
    <xf numFmtId="0" fontId="0" fillId="0" borderId="15" xfId="0" applyBorder="1"/>
    <xf numFmtId="0" fontId="0" fillId="12" borderId="0" xfId="0" applyFill="1"/>
    <xf numFmtId="0" fontId="0" fillId="15" borderId="0" xfId="0" applyFill="1"/>
    <xf numFmtId="0" fontId="0" fillId="16" borderId="0" xfId="0" applyFill="1"/>
    <xf numFmtId="9" fontId="0" fillId="16" borderId="0" xfId="8" applyFont="1" applyFill="1"/>
    <xf numFmtId="0" fontId="20" fillId="9" borderId="3" xfId="7" applyFont="1" applyAlignment="1">
      <alignment wrapText="1"/>
    </xf>
    <xf numFmtId="0" fontId="5" fillId="0" borderId="0" xfId="10"/>
    <xf numFmtId="0" fontId="5" fillId="0" borderId="0" xfId="10" applyAlignment="1">
      <alignment wrapText="1"/>
    </xf>
    <xf numFmtId="0" fontId="33" fillId="0" borderId="0" xfId="0" applyFont="1"/>
    <xf numFmtId="43" fontId="33" fillId="0" borderId="0" xfId="4" applyFont="1" applyFill="1" applyBorder="1" applyAlignment="1" applyProtection="1"/>
    <xf numFmtId="14" fontId="33" fillId="0" borderId="0" xfId="0" applyNumberFormat="1" applyFont="1"/>
    <xf numFmtId="43" fontId="33" fillId="0" borderId="0" xfId="4" applyFont="1" applyFill="1" applyAlignment="1" applyProtection="1"/>
    <xf numFmtId="0" fontId="19" fillId="7" borderId="0" xfId="5"/>
    <xf numFmtId="0" fontId="34" fillId="0" borderId="0" xfId="0" applyFont="1"/>
    <xf numFmtId="0" fontId="17" fillId="6" borderId="0" xfId="3"/>
    <xf numFmtId="0" fontId="12" fillId="0" borderId="0" xfId="0" applyFont="1" applyAlignment="1">
      <alignment vertical="center"/>
    </xf>
    <xf numFmtId="0" fontId="35" fillId="0" borderId="0" xfId="0" applyFont="1"/>
    <xf numFmtId="0" fontId="36" fillId="17" borderId="0" xfId="11"/>
    <xf numFmtId="0" fontId="37" fillId="0" borderId="0" xfId="12"/>
    <xf numFmtId="164" fontId="37" fillId="0" borderId="0" xfId="12" applyNumberFormat="1"/>
    <xf numFmtId="0" fontId="37" fillId="18" borderId="0" xfId="12" applyFill="1"/>
    <xf numFmtId="0" fontId="32" fillId="0" borderId="10" xfId="0" applyFont="1" applyBorder="1" applyAlignment="1">
      <alignment wrapText="1"/>
    </xf>
    <xf numFmtId="0" fontId="12" fillId="0" borderId="0" xfId="0" applyFont="1" applyAlignment="1">
      <alignment vertical="center" wrapText="1" readingOrder="1"/>
    </xf>
    <xf numFmtId="0" fontId="14" fillId="0" borderId="0" xfId="0" applyFont="1" applyAlignment="1">
      <alignment horizontal="left" wrapText="1"/>
    </xf>
    <xf numFmtId="0" fontId="0" fillId="20" borderId="0" xfId="0" applyFill="1"/>
    <xf numFmtId="0" fontId="39" fillId="0" borderId="0" xfId="0" applyFont="1" applyAlignment="1">
      <alignment vertical="center"/>
    </xf>
    <xf numFmtId="0" fontId="0" fillId="0" borderId="0" xfId="0" applyAlignment="1">
      <alignment horizontal="right" vertical="center" wrapText="1" indent="1"/>
    </xf>
    <xf numFmtId="0" fontId="40" fillId="0" borderId="0" xfId="0" applyFont="1" applyAlignment="1">
      <alignment horizontal="left" vertical="center" wrapText="1" indent="1"/>
    </xf>
    <xf numFmtId="0" fontId="39" fillId="0" borderId="0" xfId="0" applyFont="1" applyAlignment="1">
      <alignment horizontal="right" vertical="center" wrapText="1" indent="1"/>
    </xf>
    <xf numFmtId="0" fontId="39" fillId="0" borderId="0" xfId="0" applyFont="1" applyAlignment="1">
      <alignment horizontal="right" vertical="center" wrapText="1" indent="2"/>
    </xf>
    <xf numFmtId="0" fontId="0" fillId="0" borderId="17" xfId="0" applyBorder="1" applyAlignment="1">
      <alignment wrapText="1"/>
    </xf>
    <xf numFmtId="0" fontId="41" fillId="0" borderId="0" xfId="14"/>
    <xf numFmtId="1" fontId="0" fillId="0" borderId="0" xfId="4" applyNumberFormat="1" applyFont="1"/>
    <xf numFmtId="0" fontId="6" fillId="4" borderId="0" xfId="0" applyFont="1" applyFill="1"/>
    <xf numFmtId="9" fontId="0" fillId="0" borderId="0" xfId="8" applyFont="1" applyFill="1"/>
    <xf numFmtId="0" fontId="19" fillId="7" borderId="0" xfId="5" applyAlignment="1">
      <alignment vertical="top" wrapText="1"/>
    </xf>
    <xf numFmtId="0" fontId="12" fillId="0" borderId="0" xfId="0" applyFont="1" applyAlignment="1">
      <alignment vertical="center" wrapText="1"/>
    </xf>
    <xf numFmtId="0" fontId="36" fillId="17" borderId="0" xfId="11" applyBorder="1"/>
    <xf numFmtId="0" fontId="43" fillId="0" borderId="0" xfId="0" applyFont="1" applyAlignment="1">
      <alignment wrapText="1"/>
    </xf>
    <xf numFmtId="165" fontId="0" fillId="0" borderId="0" xfId="4" applyNumberFormat="1" applyFont="1"/>
    <xf numFmtId="0" fontId="45" fillId="21" borderId="0" xfId="0" applyFont="1" applyFill="1" applyAlignment="1">
      <alignment horizontal="left" vertical="center" indent="1"/>
    </xf>
    <xf numFmtId="165" fontId="0" fillId="0" borderId="0" xfId="0" applyNumberFormat="1"/>
    <xf numFmtId="0" fontId="9" fillId="11" borderId="0" xfId="0" applyFont="1" applyFill="1" applyAlignment="1">
      <alignment horizontal="center" wrapText="1"/>
    </xf>
    <xf numFmtId="0" fontId="46" fillId="11" borderId="0" xfId="5" applyFont="1" applyFill="1" applyAlignment="1">
      <alignment horizontal="center" wrapText="1"/>
    </xf>
    <xf numFmtId="0" fontId="20" fillId="8" borderId="18" xfId="6" applyBorder="1" applyAlignment="1">
      <alignment wrapText="1"/>
    </xf>
    <xf numFmtId="43" fontId="0" fillId="0" borderId="0" xfId="4" applyFont="1" applyBorder="1"/>
    <xf numFmtId="0" fontId="31" fillId="0" borderId="0" xfId="0" applyFont="1"/>
    <xf numFmtId="0" fontId="16" fillId="0" borderId="0" xfId="2" applyFont="1" applyAlignment="1">
      <alignment wrapText="1"/>
    </xf>
    <xf numFmtId="0" fontId="0" fillId="0" borderId="0" xfId="4" applyNumberFormat="1" applyFont="1" applyBorder="1"/>
    <xf numFmtId="0" fontId="14" fillId="0" borderId="8" xfId="0" applyFont="1" applyBorder="1" applyAlignment="1">
      <alignment horizontal="left" wrapText="1"/>
    </xf>
    <xf numFmtId="0" fontId="9" fillId="16" borderId="0" xfId="0" applyFont="1" applyFill="1" applyAlignment="1">
      <alignment horizontal="center" wrapText="1"/>
    </xf>
    <xf numFmtId="0" fontId="0" fillId="22" borderId="0" xfId="0" applyFill="1"/>
    <xf numFmtId="0" fontId="26" fillId="22" borderId="0" xfId="0" applyFont="1" applyFill="1"/>
    <xf numFmtId="0" fontId="0" fillId="22" borderId="9" xfId="0" applyFill="1" applyBorder="1"/>
    <xf numFmtId="0" fontId="9" fillId="23" borderId="0" xfId="0" applyFont="1" applyFill="1" applyAlignment="1">
      <alignment horizontal="center" wrapText="1"/>
    </xf>
    <xf numFmtId="0" fontId="23" fillId="0" borderId="0" xfId="0" applyFont="1"/>
    <xf numFmtId="0" fontId="0" fillId="24" borderId="0" xfId="0" applyFill="1"/>
    <xf numFmtId="0" fontId="0" fillId="0" borderId="1" xfId="0" applyBorder="1" applyAlignment="1">
      <alignment wrapText="1"/>
    </xf>
    <xf numFmtId="0" fontId="49" fillId="0" borderId="0" xfId="0" applyFont="1"/>
    <xf numFmtId="0" fontId="20" fillId="8" borderId="2" xfId="6"/>
    <xf numFmtId="43" fontId="20" fillId="8" borderId="2" xfId="6" applyNumberFormat="1"/>
    <xf numFmtId="0" fontId="14" fillId="0" borderId="0" xfId="2" applyFont="1" applyAlignment="1">
      <alignment vertical="top" wrapText="1"/>
    </xf>
    <xf numFmtId="0" fontId="0" fillId="25" borderId="0" xfId="0" applyFill="1"/>
    <xf numFmtId="0" fontId="20" fillId="26" borderId="2" xfId="0" applyFont="1" applyFill="1" applyBorder="1"/>
    <xf numFmtId="43" fontId="20" fillId="26" borderId="2" xfId="0" applyNumberFormat="1" applyFont="1" applyFill="1" applyBorder="1"/>
    <xf numFmtId="14" fontId="26" fillId="0" borderId="0" xfId="0" applyNumberFormat="1" applyFont="1" applyAlignment="1">
      <alignment horizontal="center"/>
    </xf>
    <xf numFmtId="0" fontId="28" fillId="0" borderId="0" xfId="0" applyFont="1" applyAlignment="1">
      <alignment wrapText="1"/>
    </xf>
    <xf numFmtId="0" fontId="33" fillId="0" borderId="0" xfId="0" applyFont="1" applyAlignment="1">
      <alignment wrapText="1"/>
    </xf>
    <xf numFmtId="0" fontId="0" fillId="9" borderId="3" xfId="7" applyFont="1" applyAlignment="1">
      <alignment wrapText="1"/>
    </xf>
    <xf numFmtId="0" fontId="0" fillId="0" borderId="0" xfId="0" applyAlignment="1">
      <alignment vertical="center" wrapText="1"/>
    </xf>
    <xf numFmtId="165" fontId="0" fillId="25" borderId="0" xfId="4" applyNumberFormat="1" applyFont="1" applyFill="1"/>
    <xf numFmtId="0" fontId="20" fillId="27" borderId="2" xfId="6" applyFill="1"/>
    <xf numFmtId="165" fontId="0" fillId="0" borderId="0" xfId="4" applyNumberFormat="1" applyFont="1" applyFill="1"/>
    <xf numFmtId="0" fontId="18" fillId="0" borderId="0" xfId="2" applyFont="1" applyAlignment="1">
      <alignment vertical="top" wrapText="1"/>
    </xf>
    <xf numFmtId="0" fontId="26" fillId="0" borderId="9" xfId="0" applyFont="1" applyBorder="1"/>
    <xf numFmtId="0" fontId="51" fillId="10" borderId="20" xfId="0" applyFont="1" applyFill="1" applyBorder="1" applyAlignment="1">
      <alignment horizontal="center" wrapText="1"/>
    </xf>
    <xf numFmtId="0" fontId="51" fillId="5" borderId="20" xfId="0" applyFont="1" applyFill="1" applyBorder="1" applyAlignment="1">
      <alignment horizontal="center" wrapText="1"/>
    </xf>
    <xf numFmtId="0" fontId="51" fillId="5" borderId="20" xfId="0" applyFont="1" applyFill="1" applyBorder="1" applyAlignment="1">
      <alignment horizontal="center"/>
    </xf>
    <xf numFmtId="0" fontId="51" fillId="11" borderId="20" xfId="0" applyFont="1" applyFill="1" applyBorder="1" applyAlignment="1">
      <alignment horizontal="center" wrapText="1"/>
    </xf>
    <xf numFmtId="0" fontId="51" fillId="16" borderId="20" xfId="0" applyFont="1" applyFill="1" applyBorder="1" applyAlignment="1">
      <alignment horizontal="center" wrapText="1"/>
    </xf>
    <xf numFmtId="0" fontId="51" fillId="23" borderId="20" xfId="0" applyFont="1" applyFill="1" applyBorder="1" applyAlignment="1">
      <alignment horizontal="center" wrapText="1"/>
    </xf>
    <xf numFmtId="0" fontId="51" fillId="14" borderId="20" xfId="0" applyFont="1" applyFill="1" applyBorder="1" applyAlignment="1">
      <alignment horizontal="center" wrapText="1"/>
    </xf>
    <xf numFmtId="0" fontId="52" fillId="7" borderId="20" xfId="5" applyFont="1" applyBorder="1" applyAlignment="1">
      <alignment horizontal="center" wrapText="1"/>
    </xf>
    <xf numFmtId="0" fontId="38" fillId="11" borderId="20" xfId="5" applyFont="1" applyFill="1" applyBorder="1" applyAlignment="1">
      <alignment horizontal="center" wrapText="1"/>
    </xf>
    <xf numFmtId="0" fontId="26" fillId="10" borderId="0" xfId="0" applyFont="1" applyFill="1"/>
    <xf numFmtId="0" fontId="16" fillId="12" borderId="0" xfId="2" applyFont="1" applyFill="1" applyAlignment="1">
      <alignment vertical="top" wrapText="1"/>
    </xf>
    <xf numFmtId="14" fontId="26" fillId="12" borderId="0" xfId="0" applyNumberFormat="1" applyFont="1" applyFill="1"/>
    <xf numFmtId="0" fontId="26" fillId="12" borderId="0" xfId="0" applyFont="1" applyFill="1" applyAlignment="1">
      <alignment horizontal="center"/>
    </xf>
    <xf numFmtId="14" fontId="26" fillId="12" borderId="0" xfId="0" applyNumberFormat="1" applyFont="1" applyFill="1" applyAlignment="1">
      <alignment horizontal="center"/>
    </xf>
    <xf numFmtId="1" fontId="26" fillId="12" borderId="0" xfId="0" applyNumberFormat="1" applyFont="1" applyFill="1" applyAlignment="1">
      <alignment horizontal="center"/>
    </xf>
    <xf numFmtId="0" fontId="26" fillId="12" borderId="0" xfId="0" applyFont="1" applyFill="1" applyAlignment="1">
      <alignment wrapText="1"/>
    </xf>
    <xf numFmtId="14" fontId="26" fillId="0" borderId="0" xfId="0" applyNumberFormat="1" applyFont="1"/>
    <xf numFmtId="0" fontId="26" fillId="0" borderId="0" xfId="0" applyFont="1" applyAlignment="1">
      <alignment horizontal="center"/>
    </xf>
    <xf numFmtId="1" fontId="26" fillId="0" borderId="0" xfId="0" applyNumberFormat="1" applyFont="1" applyAlignment="1">
      <alignment horizontal="center"/>
    </xf>
    <xf numFmtId="0" fontId="14" fillId="12" borderId="0" xfId="0" applyFont="1" applyFill="1"/>
    <xf numFmtId="0" fontId="14" fillId="12" borderId="0" xfId="0" applyFont="1" applyFill="1" applyAlignment="1">
      <alignment horizontal="left" vertical="top" wrapText="1"/>
    </xf>
    <xf numFmtId="0" fontId="24" fillId="12" borderId="0" xfId="0" applyFont="1" applyFill="1" applyAlignment="1">
      <alignment horizontal="left" vertical="top"/>
    </xf>
    <xf numFmtId="0" fontId="14" fillId="12" borderId="0" xfId="0" applyFont="1" applyFill="1" applyAlignment="1">
      <alignment horizontal="left" wrapText="1"/>
    </xf>
    <xf numFmtId="0" fontId="8" fillId="12" borderId="0" xfId="1" applyFill="1" applyAlignment="1">
      <alignment horizontal="center"/>
    </xf>
    <xf numFmtId="0" fontId="23" fillId="12" borderId="0" xfId="0" applyFont="1" applyFill="1" applyAlignment="1">
      <alignment horizontal="center" vertical="center"/>
    </xf>
    <xf numFmtId="0" fontId="26" fillId="22" borderId="9" xfId="0" applyFont="1" applyFill="1" applyBorder="1"/>
    <xf numFmtId="0" fontId="26" fillId="20" borderId="0" xfId="0" applyFont="1" applyFill="1"/>
    <xf numFmtId="0" fontId="26" fillId="10" borderId="9" xfId="0" applyFont="1" applyFill="1" applyBorder="1"/>
    <xf numFmtId="0" fontId="16" fillId="0" borderId="9" xfId="2" applyFont="1" applyBorder="1" applyAlignment="1">
      <alignment vertical="top" wrapText="1"/>
    </xf>
    <xf numFmtId="14" fontId="26" fillId="0" borderId="9" xfId="0" applyNumberFormat="1" applyFont="1" applyBorder="1"/>
    <xf numFmtId="0" fontId="26" fillId="0" borderId="9" xfId="0" applyFont="1" applyBorder="1" applyAlignment="1">
      <alignment horizontal="center"/>
    </xf>
    <xf numFmtId="14" fontId="26" fillId="0" borderId="9" xfId="0" applyNumberFormat="1" applyFont="1" applyBorder="1" applyAlignment="1">
      <alignment horizontal="center"/>
    </xf>
    <xf numFmtId="1" fontId="26" fillId="0" borderId="9" xfId="0" applyNumberFormat="1" applyFont="1" applyBorder="1" applyAlignment="1">
      <alignment horizontal="center"/>
    </xf>
    <xf numFmtId="0" fontId="50" fillId="0" borderId="0" xfId="20"/>
    <xf numFmtId="0" fontId="50" fillId="0" borderId="0" xfId="20" applyAlignment="1">
      <alignment vertical="top"/>
    </xf>
    <xf numFmtId="0" fontId="50" fillId="0" borderId="19" xfId="20" applyBorder="1"/>
    <xf numFmtId="0" fontId="20" fillId="0" borderId="2" xfId="6" applyFill="1"/>
    <xf numFmtId="43" fontId="20" fillId="0" borderId="2" xfId="6" applyNumberFormat="1" applyFill="1"/>
    <xf numFmtId="0" fontId="0" fillId="0" borderId="21" xfId="0" applyBorder="1"/>
    <xf numFmtId="0" fontId="0" fillId="0" borderId="22" xfId="0" applyBorder="1"/>
    <xf numFmtId="0" fontId="0" fillId="18" borderId="0" xfId="0" applyFill="1"/>
    <xf numFmtId="0" fontId="53" fillId="29" borderId="0" xfId="0" applyFont="1" applyFill="1"/>
    <xf numFmtId="0" fontId="0" fillId="12" borderId="0" xfId="0" applyFill="1" applyAlignment="1">
      <alignment wrapText="1"/>
    </xf>
    <xf numFmtId="0" fontId="54" fillId="11" borderId="0" xfId="14" applyFont="1" applyFill="1"/>
    <xf numFmtId="0" fontId="0" fillId="11" borderId="0" xfId="0" applyFill="1" applyAlignment="1">
      <alignment wrapText="1"/>
    </xf>
    <xf numFmtId="0" fontId="8" fillId="0" borderId="23" xfId="1" applyBorder="1"/>
    <xf numFmtId="0" fontId="0" fillId="30" borderId="0" xfId="0" applyFill="1"/>
    <xf numFmtId="0" fontId="0" fillId="13" borderId="0" xfId="0" applyFill="1"/>
    <xf numFmtId="166" fontId="0" fillId="0" borderId="0" xfId="0" applyNumberFormat="1"/>
    <xf numFmtId="0" fontId="3" fillId="25" borderId="0" xfId="11" applyFont="1" applyFill="1"/>
    <xf numFmtId="0" fontId="8" fillId="0" borderId="0" xfId="1" applyFill="1" applyAlignment="1">
      <alignment vertical="top" wrapText="1"/>
    </xf>
    <xf numFmtId="0" fontId="33" fillId="18" borderId="0" xfId="0" applyFont="1" applyFill="1"/>
    <xf numFmtId="165" fontId="0" fillId="16" borderId="0" xfId="4" applyNumberFormat="1" applyFont="1" applyFill="1"/>
    <xf numFmtId="165" fontId="56" fillId="0" borderId="0" xfId="4" applyNumberFormat="1" applyFont="1"/>
    <xf numFmtId="0" fontId="3" fillId="0" borderId="0" xfId="0" applyFont="1" applyAlignment="1">
      <alignment vertical="top"/>
    </xf>
    <xf numFmtId="0" fontId="3" fillId="0" borderId="0" xfId="0" applyFont="1"/>
    <xf numFmtId="0" fontId="3" fillId="0" borderId="0" xfId="3" applyFont="1" applyFill="1"/>
    <xf numFmtId="0" fontId="12" fillId="0" borderId="23" xfId="0" applyFont="1" applyBorder="1"/>
    <xf numFmtId="0" fontId="12" fillId="0" borderId="24" xfId="0" applyFont="1" applyBorder="1"/>
    <xf numFmtId="0" fontId="3" fillId="28" borderId="0" xfId="11" applyFont="1" applyFill="1"/>
    <xf numFmtId="0" fontId="57" fillId="31" borderId="0" xfId="0" applyFont="1" applyFill="1"/>
    <xf numFmtId="0" fontId="38" fillId="19" borderId="16" xfId="13"/>
    <xf numFmtId="0" fontId="58" fillId="0" borderId="0" xfId="0" applyFont="1" applyAlignment="1">
      <alignment horizontal="left" vertical="center" indent="1"/>
    </xf>
    <xf numFmtId="0" fontId="1" fillId="0" borderId="0" xfId="0" applyFont="1" applyAlignment="1">
      <alignment horizontal="left" vertical="center" indent="1"/>
    </xf>
    <xf numFmtId="14" fontId="0" fillId="0" borderId="0" xfId="0" applyNumberFormat="1" applyAlignment="1">
      <alignment wrapText="1"/>
    </xf>
    <xf numFmtId="0" fontId="0" fillId="12" borderId="21" xfId="0" applyFill="1" applyBorder="1"/>
    <xf numFmtId="0" fontId="33" fillId="12" borderId="21" xfId="0" applyFont="1" applyFill="1" applyBorder="1"/>
    <xf numFmtId="0" fontId="33" fillId="0" borderId="21" xfId="0" applyFont="1" applyBorder="1"/>
    <xf numFmtId="0" fontId="36" fillId="17" borderId="3" xfId="11" applyBorder="1"/>
    <xf numFmtId="0" fontId="36" fillId="17" borderId="2" xfId="11" applyBorder="1"/>
    <xf numFmtId="0" fontId="0" fillId="0" borderId="21" xfId="0" applyBorder="1" applyAlignment="1">
      <alignment wrapText="1"/>
    </xf>
    <xf numFmtId="0" fontId="59" fillId="0" borderId="0" xfId="0" applyFont="1"/>
    <xf numFmtId="0" fontId="1" fillId="0" borderId="0" xfId="0" applyFont="1"/>
    <xf numFmtId="4" fontId="1" fillId="0" borderId="0" xfId="0" applyNumberFormat="1" applyFont="1"/>
    <xf numFmtId="0" fontId="1" fillId="25" borderId="0" xfId="3" applyFont="1" applyFill="1"/>
    <xf numFmtId="0" fontId="1" fillId="0" borderId="0" xfId="10" applyFont="1"/>
    <xf numFmtId="0" fontId="20" fillId="16" borderId="2" xfId="6" applyFill="1"/>
    <xf numFmtId="0" fontId="21" fillId="11" borderId="7" xfId="0" applyFont="1" applyFill="1" applyBorder="1" applyAlignment="1">
      <alignment horizontal="center"/>
    </xf>
    <xf numFmtId="0" fontId="60" fillId="0" borderId="0" xfId="0" applyFont="1"/>
    <xf numFmtId="0" fontId="61" fillId="17" borderId="0" xfId="11" applyFont="1"/>
    <xf numFmtId="14" fontId="0" fillId="0" borderId="14" xfId="0" applyNumberFormat="1" applyBorder="1"/>
    <xf numFmtId="0" fontId="55" fillId="0" borderId="0" xfId="0" applyFont="1" applyAlignment="1">
      <alignment wrapText="1"/>
    </xf>
    <xf numFmtId="0" fontId="3" fillId="32" borderId="0" xfId="7" applyFont="1" applyFill="1" applyBorder="1"/>
    <xf numFmtId="0" fontId="14" fillId="0" borderId="8" xfId="0" applyFont="1" applyBorder="1"/>
    <xf numFmtId="0" fontId="25" fillId="0" borderId="8" xfId="0" applyFont="1" applyBorder="1" applyAlignment="1">
      <alignment horizontal="left" vertical="center" wrapText="1"/>
    </xf>
    <xf numFmtId="0" fontId="62" fillId="0" borderId="0" xfId="0" applyFont="1"/>
    <xf numFmtId="14" fontId="62" fillId="0" borderId="0" xfId="0" applyNumberFormat="1" applyFont="1"/>
    <xf numFmtId="14" fontId="0" fillId="0" borderId="13" xfId="0" applyNumberFormat="1" applyBorder="1"/>
    <xf numFmtId="11" fontId="0" fillId="0" borderId="0" xfId="0" applyNumberFormat="1"/>
    <xf numFmtId="14" fontId="14" fillId="0" borderId="0" xfId="0" applyNumberFormat="1" applyFont="1"/>
    <xf numFmtId="9" fontId="14" fillId="0" borderId="0" xfId="8" applyFont="1"/>
    <xf numFmtId="0" fontId="21" fillId="11" borderId="6" xfId="0" applyFont="1" applyFill="1" applyBorder="1" applyAlignment="1">
      <alignment horizontal="center"/>
    </xf>
    <xf numFmtId="0" fontId="21" fillId="11" borderId="8" xfId="0" applyFont="1" applyFill="1" applyBorder="1" applyAlignment="1">
      <alignment horizontal="center"/>
    </xf>
    <xf numFmtId="0" fontId="21" fillId="11" borderId="0" xfId="0" applyFont="1" applyFill="1" applyAlignment="1">
      <alignment horizontal="center"/>
    </xf>
  </cellXfs>
  <cellStyles count="22">
    <cellStyle name="Bad" xfId="5" builtinId="27"/>
    <cellStyle name="Check Cell" xfId="13" builtinId="23"/>
    <cellStyle name="Comma" xfId="4" builtinId="3"/>
    <cellStyle name="Good" xfId="11" builtinId="26"/>
    <cellStyle name="Hyperlink" xfId="1" builtinId="8"/>
    <cellStyle name="Input" xfId="6" builtinId="20"/>
    <cellStyle name="Neutral" xfId="3" builtinId="28"/>
    <cellStyle name="Normal" xfId="0" builtinId="0"/>
    <cellStyle name="Normal 10" xfId="19" xr:uid="{0C501ABA-2C4C-4D47-B687-F2DE37929A46}"/>
    <cellStyle name="Normal 11" xfId="20" xr:uid="{3B6D4D56-21E5-4DB4-B0D1-64B31C22B244}"/>
    <cellStyle name="Normal 2" xfId="2" xr:uid="{A8F8FC34-3296-48DA-91E0-C6ED165CEC57}"/>
    <cellStyle name="Normal 2 2" xfId="21" xr:uid="{AB2EB6D9-9506-4F7F-8908-7871951F47C2}"/>
    <cellStyle name="Normal 3" xfId="10" xr:uid="{E9033A27-A35F-488F-A3C8-C0E08CD6B5F6}"/>
    <cellStyle name="Normal 4" xfId="9" xr:uid="{997B43DE-E88B-46B0-8B43-F9779188A308}"/>
    <cellStyle name="Normal 5" xfId="12" xr:uid="{17299E56-9D15-48A3-A54E-40617973A131}"/>
    <cellStyle name="Normal 6" xfId="15" xr:uid="{33D0D721-E687-47AF-8351-81370D4D12D5}"/>
    <cellStyle name="Normal 7" xfId="16" xr:uid="{AF89997B-1D41-49B2-B745-3243FD5F21BB}"/>
    <cellStyle name="Normal 8" xfId="17" xr:uid="{157857EF-091F-461F-AC6A-B633A3E8ECD1}"/>
    <cellStyle name="Normal 9" xfId="18" xr:uid="{9CE40A59-C971-4976-820D-3BCB761B0BC5}"/>
    <cellStyle name="Note" xfId="7" builtinId="10"/>
    <cellStyle name="Percent" xfId="8" builtinId="5"/>
    <cellStyle name="Title" xfId="14" builtinId="15"/>
  </cellStyles>
  <dxfs count="118">
    <dxf>
      <fill>
        <patternFill>
          <bgColor theme="0" tint="-0.14996795556505021"/>
        </patternFill>
      </fill>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font>
        <color rgb="FF9C0006"/>
      </font>
      <fill>
        <patternFill>
          <bgColor rgb="FFFFC7CE"/>
        </patternFill>
      </fill>
    </dxf>
    <dxf>
      <font>
        <b/>
        <i val="0"/>
        <color theme="0"/>
      </font>
      <fill>
        <patternFill>
          <bgColor theme="9" tint="0.39994506668294322"/>
        </patternFill>
      </fill>
    </dxf>
    <dxf>
      <font>
        <b/>
        <i val="0"/>
        <color theme="0"/>
      </font>
      <fill>
        <patternFill>
          <bgColor theme="8" tint="0.39994506668294322"/>
        </patternFill>
      </fill>
    </dxf>
    <dxf>
      <font>
        <b/>
        <i val="0"/>
        <color theme="0"/>
      </font>
      <fill>
        <patternFill>
          <bgColor theme="7" tint="0.39994506668294322"/>
        </patternFill>
      </fill>
    </dxf>
    <dxf>
      <font>
        <b/>
        <i val="0"/>
        <color theme="0"/>
      </font>
      <fill>
        <patternFill>
          <bgColor theme="6" tint="0.39994506668294322"/>
        </patternFill>
      </fill>
    </dxf>
    <dxf>
      <font>
        <b/>
        <i val="0"/>
        <color theme="0"/>
      </font>
      <fill>
        <patternFill>
          <bgColor theme="5" tint="0.39994506668294322"/>
        </patternFill>
      </fill>
    </dxf>
    <dxf>
      <font>
        <b/>
        <i val="0"/>
        <color theme="0"/>
      </font>
      <fill>
        <patternFill>
          <bgColor theme="4" tint="0.39994506668294322"/>
        </patternFill>
      </fill>
    </dxf>
    <dxf>
      <font>
        <b/>
        <i val="0"/>
        <color theme="0"/>
      </font>
      <fill>
        <patternFill>
          <bgColor theme="2" tint="-0.499984740745262"/>
        </patternFill>
      </fill>
    </dxf>
    <dxf>
      <font>
        <b/>
        <i val="0"/>
        <color theme="0"/>
      </font>
      <fill>
        <patternFill>
          <bgColor rgb="FF7030A0"/>
        </patternFill>
      </fill>
    </dxf>
    <dxf>
      <font>
        <b/>
        <i val="0"/>
        <color theme="0"/>
      </font>
      <fill>
        <patternFill>
          <bgColor rgb="FFFF0000"/>
        </patternFill>
      </fill>
    </dxf>
    <dxf>
      <numFmt numFmtId="0" formatCode="General"/>
    </dxf>
    <dxf>
      <font>
        <b/>
        <i val="0"/>
        <strike val="0"/>
        <condense val="0"/>
        <extend val="0"/>
        <outline val="0"/>
        <shadow val="0"/>
        <u val="none"/>
        <vertAlign val="baseline"/>
        <sz val="11"/>
        <color auto="1"/>
        <name val="Calibri"/>
        <scheme val="none"/>
      </font>
      <fill>
        <patternFill patternType="solid">
          <fgColor indexed="64"/>
          <bgColor rgb="FFBFBFBF"/>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numFmt numFmtId="0" formatCode="General"/>
      <fill>
        <patternFill>
          <fgColor indexed="64"/>
          <bgColor theme="0" tint="-0.249977111117893"/>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font>
        <b/>
        <i val="0"/>
        <strike val="0"/>
        <condense val="0"/>
        <extend val="0"/>
        <outline val="0"/>
        <shadow val="0"/>
        <u val="none"/>
        <vertAlign val="baseline"/>
        <sz val="11"/>
        <color auto="1"/>
        <name val="Calibri"/>
        <scheme val="none"/>
      </font>
      <fill>
        <patternFill patternType="solid">
          <fgColor indexed="64"/>
          <bgColor rgb="FFBFBFBF"/>
        </patternFill>
      </fill>
    </dxf>
    <dxf>
      <numFmt numFmtId="19" formatCode="dd/mm/yyyy"/>
    </dxf>
    <dxf>
      <numFmt numFmtId="0" formatCode="General"/>
    </dxf>
    <dxf>
      <font>
        <b val="0"/>
        <i val="0"/>
        <strike val="0"/>
        <condense val="0"/>
        <extend val="0"/>
        <outline val="0"/>
        <shadow val="0"/>
        <u val="none"/>
        <vertAlign val="baseline"/>
        <sz val="11"/>
        <color theme="1"/>
        <name val="Calibri"/>
        <family val="2"/>
        <scheme val="minor"/>
      </font>
      <numFmt numFmtId="165" formatCode="_-* #,##0_-;\-* #,##0_-;_-* &quot;-&quot;??_-;_-@_-"/>
    </dxf>
    <dxf>
      <numFmt numFmtId="3" formatCode="#,##0"/>
    </dxf>
    <dxf>
      <numFmt numFmtId="22" formatCode="mmm/yy"/>
    </dxf>
    <dxf>
      <numFmt numFmtId="22" formatCode="mmm/yy"/>
    </dxf>
    <dxf>
      <numFmt numFmtId="19" formatCode="dd/mm/yyyy"/>
    </dxf>
    <dxf>
      <numFmt numFmtId="19" formatCode="dd/mm/yyyy"/>
    </dxf>
    <dxf>
      <numFmt numFmtId="165" formatCode="_-* #,##0_-;\-* #,##0_-;_-* &quot;-&quot;??_-;_-@_-"/>
    </dxf>
    <dxf>
      <numFmt numFmtId="165" formatCode="_-* #,##0_-;\-* #,##0_-;_-* &quot;-&quot;??_-;_-@_-"/>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rgb="FF3F3F76"/>
        <name val="Calibri Light"/>
        <family val="2"/>
        <scheme val="none"/>
      </font>
      <numFmt numFmtId="35" formatCode="_-* #,##0.00_-;\-* #,##0.00_-;_-* &quot;-&quot;??_-;_-@_-"/>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Ligh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Calibri Ligh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numFmt numFmtId="165" formatCode="_-* #,##0_-;\-* #,##0_-;_-* &quot;-&quot;??_-;_-@_-"/>
    </dxf>
    <dxf>
      <numFmt numFmtId="165" formatCode="_-* #,##0_-;\-* #,##0_-;_-* &quot;-&quot;??_-;_-@_-"/>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dxf>
    <dxf>
      <font>
        <b val="0"/>
        <i val="0"/>
        <strike val="0"/>
        <condense val="0"/>
        <extend val="0"/>
        <outline val="0"/>
        <shadow val="0"/>
        <u val="none"/>
        <vertAlign val="baseline"/>
        <sz val="11"/>
        <color indexed="8"/>
        <name val="Calibri"/>
        <family val="2"/>
        <scheme val="none"/>
      </font>
      <numFmt numFmtId="0" formatCode="General"/>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border outline="0">
        <top style="thin">
          <color theme="0"/>
        </top>
      </border>
    </dxf>
    <dxf>
      <border outline="0">
        <left style="thin">
          <color theme="0"/>
        </left>
        <right style="thin">
          <color theme="0"/>
        </right>
        <bottom style="thin">
          <color theme="0"/>
        </bottom>
      </border>
    </dxf>
    <dxf>
      <fill>
        <patternFill patternType="none">
          <fgColor indexed="64"/>
          <bgColor auto="1"/>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alignment horizontal="general" vertical="bottom" textRotation="0" wrapText="1" indent="0" justifyLastLine="0" shrinkToFit="0" readingOrder="0"/>
    </dxf>
    <dxf>
      <numFmt numFmtId="0" formatCode="General"/>
    </dxf>
    <dxf>
      <numFmt numFmtId="0" formatCode="General"/>
    </dxf>
    <dxf>
      <numFmt numFmtId="0" formatCode="General"/>
      <fill>
        <patternFill patternType="solid">
          <fgColor indexed="64"/>
          <bgColor theme="0" tint="-0.34998626667073579"/>
        </patternFill>
      </fill>
    </dxf>
    <dxf>
      <numFmt numFmtId="0" formatCode="General"/>
    </dxf>
    <dxf>
      <alignment horizontal="general" textRotation="0" wrapText="0" indent="0" justifyLastLine="0" shrinkToFit="0" readingOrder="0"/>
    </dxf>
    <dxf>
      <fill>
        <patternFill patternType="solid">
          <fgColor indexed="64"/>
          <bgColor theme="0" tint="-0.34998626667073579"/>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9" formatCode="dd/mm/yy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numFmt numFmtId="0" formatCode="General"/>
      <fill>
        <patternFill patternType="solid">
          <fgColor indexed="64"/>
          <bgColor theme="5" tint="0.59999389629810485"/>
        </patternFill>
      </fil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1" tint="0.34998626667073579"/>
        <name val="Calibri"/>
        <family val="2"/>
        <scheme val="minor"/>
      </font>
      <alignment horizontal="general" vertical="top" textRotation="0" wrapText="1" indent="0" justifyLastLine="0" shrinkToFit="0" readingOrder="0"/>
    </dxf>
    <dxf>
      <numFmt numFmtId="0" formatCode="General"/>
      <fill>
        <patternFill patternType="solid">
          <fgColor indexed="64"/>
          <bgColor theme="0" tint="-0.34998626667073579"/>
        </patternFill>
      </fill>
    </dxf>
    <dxf>
      <font>
        <b val="0"/>
        <i val="0"/>
        <strike val="0"/>
        <condense val="0"/>
        <extend val="0"/>
        <outline val="0"/>
        <shadow val="0"/>
        <u val="none"/>
        <vertAlign val="baseline"/>
        <sz val="11"/>
        <color rgb="FFFFFFFF"/>
        <name val="Franklin Gothic Medium Cond"/>
        <family val="2"/>
        <scheme val="none"/>
      </font>
      <fill>
        <patternFill patternType="solid">
          <fgColor indexed="64"/>
          <bgColor rgb="FF1F497D"/>
        </patternFill>
      </fill>
      <alignment horizontal="center"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009C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worksheet" Target="worksheets/sheet2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worksheet" Target="worksheets/sheet20.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4</xdr:col>
      <xdr:colOff>1982141</xdr:colOff>
      <xdr:row>63</xdr:row>
      <xdr:rowOff>67136</xdr:rowOff>
    </xdr:to>
    <xdr:pic>
      <xdr:nvPicPr>
        <xdr:cNvPr id="2" name="Picture 1">
          <a:extLst>
            <a:ext uri="{FF2B5EF4-FFF2-40B4-BE49-F238E27FC236}">
              <a16:creationId xmlns:a16="http://schemas.microsoft.com/office/drawing/2014/main" id="{FFD5845D-B45E-C965-2C7E-17AD8CEFAB42}"/>
            </a:ext>
          </a:extLst>
        </xdr:cNvPr>
        <xdr:cNvPicPr>
          <a:picLocks noChangeAspect="1"/>
        </xdr:cNvPicPr>
      </xdr:nvPicPr>
      <xdr:blipFill>
        <a:blip xmlns:r="http://schemas.openxmlformats.org/officeDocument/2006/relationships" r:embed="rId1"/>
        <a:stretch>
          <a:fillRect/>
        </a:stretch>
      </xdr:blipFill>
      <xdr:spPr>
        <a:xfrm>
          <a:off x="609600" y="9144000"/>
          <a:ext cx="6744641" cy="3305636"/>
        </a:xfrm>
        <a:prstGeom prst="rect">
          <a:avLst/>
        </a:prstGeom>
      </xdr:spPr>
    </xdr:pic>
    <xdr:clientData/>
  </xdr:twoCellAnchor>
  <xdr:twoCellAnchor>
    <xdr:from>
      <xdr:col>12</xdr:col>
      <xdr:colOff>92074</xdr:colOff>
      <xdr:row>1</xdr:row>
      <xdr:rowOff>95250</xdr:rowOff>
    </xdr:from>
    <xdr:to>
      <xdr:col>19</xdr:col>
      <xdr:colOff>76199</xdr:colOff>
      <xdr:row>9</xdr:row>
      <xdr:rowOff>180975</xdr:rowOff>
    </xdr:to>
    <xdr:sp macro="" textlink="">
      <xdr:nvSpPr>
        <xdr:cNvPr id="3" name="TextBox 2">
          <a:extLst>
            <a:ext uri="{FF2B5EF4-FFF2-40B4-BE49-F238E27FC236}">
              <a16:creationId xmlns:a16="http://schemas.microsoft.com/office/drawing/2014/main" id="{772049CA-8180-4171-619F-BA2C188B11F8}"/>
            </a:ext>
          </a:extLst>
        </xdr:cNvPr>
        <xdr:cNvSpPr txBox="1"/>
      </xdr:nvSpPr>
      <xdr:spPr>
        <a:xfrm>
          <a:off x="15170149" y="285750"/>
          <a:ext cx="4251325" cy="21812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Vi skal have synliggjort </a:t>
          </a:r>
        </a:p>
        <a:p>
          <a:r>
            <a:rPr lang="en-US" sz="1100"/>
            <a:t>AI embeded possibilities in Platforms</a:t>
          </a:r>
        </a:p>
        <a:p>
          <a:r>
            <a:rPr lang="en-US" sz="1100"/>
            <a:t>Importent</a:t>
          </a:r>
        </a:p>
        <a:p>
          <a:r>
            <a:rPr lang="en-US" sz="1100"/>
            <a:t>Talt</a:t>
          </a:r>
          <a:r>
            <a:rPr lang="en-US" sz="1100" baseline="0"/>
            <a:t> med Christian om 14/5-2025</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38100</xdr:colOff>
      <xdr:row>5</xdr:row>
      <xdr:rowOff>19050</xdr:rowOff>
    </xdr:from>
    <xdr:to>
      <xdr:col>25</xdr:col>
      <xdr:colOff>390525</xdr:colOff>
      <xdr:row>16</xdr:row>
      <xdr:rowOff>104775</xdr:rowOff>
    </xdr:to>
    <xdr:sp macro="" textlink="">
      <xdr:nvSpPr>
        <xdr:cNvPr id="4" name="TextBox 1">
          <a:extLst>
            <a:ext uri="{FF2B5EF4-FFF2-40B4-BE49-F238E27FC236}">
              <a16:creationId xmlns:a16="http://schemas.microsoft.com/office/drawing/2014/main" id="{6C0719A5-489D-413F-8412-BD09E0596B55}"/>
            </a:ext>
          </a:extLst>
        </xdr:cNvPr>
        <xdr:cNvSpPr txBox="1"/>
      </xdr:nvSpPr>
      <xdr:spPr>
        <a:xfrm>
          <a:off x="19640550" y="1066800"/>
          <a:ext cx="2790825" cy="21812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Vi skal have synliggjort </a:t>
          </a:r>
        </a:p>
        <a:p>
          <a:r>
            <a:rPr lang="en-US" sz="1100"/>
            <a:t>AI embeded possibilities in Platforms</a:t>
          </a:r>
        </a:p>
        <a:p>
          <a:r>
            <a:rPr lang="en-US" sz="1100"/>
            <a:t>Importent</a:t>
          </a:r>
        </a:p>
        <a:p>
          <a:r>
            <a:rPr lang="en-US" sz="1100"/>
            <a:t>Talt</a:t>
          </a:r>
          <a:r>
            <a:rPr lang="en-US" sz="1100" baseline="0"/>
            <a:t> med Christian om 14/5-2025</a:t>
          </a:r>
          <a:endParaRPr lang="en-US" sz="1100"/>
        </a:p>
      </xdr:txBody>
    </xdr:sp>
    <xdr:clientData/>
  </xdr:twoCellAnchor>
  <xdr:twoCellAnchor editAs="oneCell">
    <xdr:from>
      <xdr:col>26</xdr:col>
      <xdr:colOff>294733</xdr:colOff>
      <xdr:row>1</xdr:row>
      <xdr:rowOff>9525</xdr:rowOff>
    </xdr:from>
    <xdr:to>
      <xdr:col>40</xdr:col>
      <xdr:colOff>529262</xdr:colOff>
      <xdr:row>741</xdr:row>
      <xdr:rowOff>54066</xdr:rowOff>
    </xdr:to>
    <xdr:pic>
      <xdr:nvPicPr>
        <xdr:cNvPr id="5" name="Picture 2">
          <a:extLst>
            <a:ext uri="{FF2B5EF4-FFF2-40B4-BE49-F238E27FC236}">
              <a16:creationId xmlns:a16="http://schemas.microsoft.com/office/drawing/2014/main" id="{293BF1B1-743F-42F7-9F8D-E33CB5BD5027}"/>
            </a:ext>
          </a:extLst>
        </xdr:cNvPr>
        <xdr:cNvPicPr>
          <a:picLocks noChangeAspect="1"/>
        </xdr:cNvPicPr>
      </xdr:nvPicPr>
      <xdr:blipFill>
        <a:blip xmlns:r="http://schemas.openxmlformats.org/officeDocument/2006/relationships" r:embed="rId1"/>
        <a:stretch>
          <a:fillRect/>
        </a:stretch>
      </xdr:blipFill>
      <xdr:spPr>
        <a:xfrm>
          <a:off x="13686883" y="295275"/>
          <a:ext cx="8745433" cy="426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19051</xdr:colOff>
      <xdr:row>2</xdr:row>
      <xdr:rowOff>1</xdr:rowOff>
    </xdr:from>
    <xdr:to>
      <xdr:col>36</xdr:col>
      <xdr:colOff>378356</xdr:colOff>
      <xdr:row>6</xdr:row>
      <xdr:rowOff>415926</xdr:rowOff>
    </xdr:to>
    <xdr:pic>
      <xdr:nvPicPr>
        <xdr:cNvPr id="2" name="Picture 1">
          <a:extLst>
            <a:ext uri="{FF2B5EF4-FFF2-40B4-BE49-F238E27FC236}">
              <a16:creationId xmlns:a16="http://schemas.microsoft.com/office/drawing/2014/main" id="{FE9DEB2B-578D-E7ED-A021-A4BA13B33C00}"/>
            </a:ext>
          </a:extLst>
        </xdr:cNvPr>
        <xdr:cNvPicPr>
          <a:picLocks noChangeAspect="1"/>
        </xdr:cNvPicPr>
      </xdr:nvPicPr>
      <xdr:blipFill>
        <a:blip xmlns:r="http://schemas.openxmlformats.org/officeDocument/2006/relationships" r:embed="rId1"/>
        <a:stretch>
          <a:fillRect/>
        </a:stretch>
      </xdr:blipFill>
      <xdr:spPr>
        <a:xfrm>
          <a:off x="19307176" y="381001"/>
          <a:ext cx="6445780" cy="3028950"/>
        </a:xfrm>
        <a:prstGeom prst="rect">
          <a:avLst/>
        </a:prstGeom>
      </xdr:spPr>
    </xdr:pic>
    <xdr:clientData/>
  </xdr:twoCellAnchor>
  <xdr:twoCellAnchor editAs="oneCell">
    <xdr:from>
      <xdr:col>17</xdr:col>
      <xdr:colOff>981652</xdr:colOff>
      <xdr:row>7</xdr:row>
      <xdr:rowOff>1347643</xdr:rowOff>
    </xdr:from>
    <xdr:to>
      <xdr:col>21</xdr:col>
      <xdr:colOff>1712020</xdr:colOff>
      <xdr:row>10</xdr:row>
      <xdr:rowOff>1503</xdr:rowOff>
    </xdr:to>
    <xdr:pic>
      <xdr:nvPicPr>
        <xdr:cNvPr id="6" name="Picture 2">
          <a:extLst>
            <a:ext uri="{FF2B5EF4-FFF2-40B4-BE49-F238E27FC236}">
              <a16:creationId xmlns:a16="http://schemas.microsoft.com/office/drawing/2014/main" id="{52B6BAC5-E7A0-2DAB-5DC9-A231AF0342E2}"/>
            </a:ext>
          </a:extLst>
        </xdr:cNvPr>
        <xdr:cNvPicPr>
          <a:picLocks noChangeAspect="1"/>
        </xdr:cNvPicPr>
      </xdr:nvPicPr>
      <xdr:blipFill>
        <a:blip xmlns:r="http://schemas.openxmlformats.org/officeDocument/2006/relationships" r:embed="rId2"/>
        <a:stretch>
          <a:fillRect/>
        </a:stretch>
      </xdr:blipFill>
      <xdr:spPr>
        <a:xfrm>
          <a:off x="20923538" y="5408757"/>
          <a:ext cx="7823954" cy="2064334"/>
        </a:xfrm>
        <a:prstGeom prst="rect">
          <a:avLst/>
        </a:prstGeom>
      </xdr:spPr>
    </xdr:pic>
    <xdr:clientData/>
  </xdr:twoCellAnchor>
  <xdr:twoCellAnchor editAs="oneCell">
    <xdr:from>
      <xdr:col>65</xdr:col>
      <xdr:colOff>86591</xdr:colOff>
      <xdr:row>2</xdr:row>
      <xdr:rowOff>51955</xdr:rowOff>
    </xdr:from>
    <xdr:to>
      <xdr:col>77</xdr:col>
      <xdr:colOff>378054</xdr:colOff>
      <xdr:row>7</xdr:row>
      <xdr:rowOff>1437510</xdr:rowOff>
    </xdr:to>
    <xdr:pic>
      <xdr:nvPicPr>
        <xdr:cNvPr id="4" name="Picture 3">
          <a:extLst>
            <a:ext uri="{FF2B5EF4-FFF2-40B4-BE49-F238E27FC236}">
              <a16:creationId xmlns:a16="http://schemas.microsoft.com/office/drawing/2014/main" id="{A69BF679-C469-DB09-5D3F-8C0001BD4CDF}"/>
            </a:ext>
          </a:extLst>
        </xdr:cNvPr>
        <xdr:cNvPicPr>
          <a:picLocks noChangeAspect="1"/>
        </xdr:cNvPicPr>
      </xdr:nvPicPr>
      <xdr:blipFill>
        <a:blip xmlns:r="http://schemas.openxmlformats.org/officeDocument/2006/relationships" r:embed="rId3"/>
        <a:stretch>
          <a:fillRect/>
        </a:stretch>
      </xdr:blipFill>
      <xdr:spPr>
        <a:xfrm>
          <a:off x="80581500" y="432955"/>
          <a:ext cx="7817252" cy="53406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28790F-40D3-476D-8FD1-EB76C0F14568}" name="KamstrupData" displayName="KamstrupData" ref="B4:T5399" totalsRowShown="0">
  <autoFilter ref="B4:T5399" xr:uid="{FD28790F-40D3-476D-8FD1-EB76C0F14568}">
    <filterColumn colId="9">
      <filters>
        <filter val="DK_Digitalization_Kamstrup Solutions_Commercial Solutions"/>
      </filters>
    </filterColumn>
  </autoFilter>
  <sortState xmlns:xlrd2="http://schemas.microsoft.com/office/spreadsheetml/2017/richdata2" ref="B205:T5399">
    <sortCondition ref="M4:M5399"/>
  </sortState>
  <tableColumns count="19">
    <tableColumn id="13" xr3:uid="{ADCA1584-B5FF-4A4F-9A77-99EF75D759D5}" name="FromDate" dataDxfId="117"/>
    <tableColumn id="1" xr3:uid="{300FF78D-E3A1-4124-95BD-31CFD4329B19}" name="EndDate" dataDxfId="116"/>
    <tableColumn id="2" xr3:uid="{4D68CF71-6A7A-4DEF-8085-349304FFA957}" name="IdLevel123"/>
    <tableColumn id="3" xr3:uid="{ACC4F8D3-85F0-4A7B-8553-5E2B72E4C7F7}" name="Capbility level 1" dataDxfId="115">
      <calculatedColumnFormula>VLOOKUP(D5,'B-Business Capability'!B:H,5,FALSE)</calculatedColumnFormula>
    </tableColumn>
    <tableColumn id="4" xr3:uid="{3E986D77-5F14-48B1-9E54-7798EAC4F0EB}" name="Capbility level 2" dataDxfId="114">
      <calculatedColumnFormula>VLOOKUP(D5,'B-Business Capability'!B:H,6,FALSE)</calculatedColumnFormula>
    </tableColumn>
    <tableColumn id="5" xr3:uid="{3F798D10-FC53-4127-A3DF-2246443AA09F}" name="Capbility level 3" dataDxfId="113">
      <calculatedColumnFormula>VLOOKUP(D5,'B-Business Capability'!B:H,7,FALSE)</calculatedColumnFormula>
    </tableColumn>
    <tableColumn id="19" xr3:uid="{32E54416-DA01-4D99-9F5F-B11022CEDA6B}" name="Capbility level 4" dataDxfId="112"/>
    <tableColumn id="14" xr3:uid="{899A8A39-8F96-4496-AF78-3C2D5F2F44C8}" name="CountryCode"/>
    <tableColumn id="6" xr3:uid="{F9072223-089E-4540-B5AC-F3FF418E0227}" name="Business Area"/>
    <tableColumn id="18" xr3:uid="{C7369A76-01D2-4372-AF2E-00D08A5D9E41}" name="DepartmentTeam"/>
    <tableColumn id="7" xr3:uid="{71FD73E9-6CAA-4C71-BC9A-B058767E8BAA}" name="NoApplication"/>
    <tableColumn id="8" xr3:uid="{44F0F706-0096-4C04-A981-8723471881DA}" name="Application">
      <calculatedColumnFormula>VLOOKUP(L5,'A-Applications'!B:D,3,FALSE)</calculatedColumnFormula>
    </tableColumn>
    <tableColumn id="9" xr3:uid="{DAD20BB0-D55B-4FCC-988E-AE6490ED2243}" name="Gartner TIME"/>
    <tableColumn id="11" xr3:uid="{6D832923-05CF-496F-86F6-D5DD4F2892A0}" name="Business Criticality" dataCellStyle="Percent"/>
    <tableColumn id="10" xr3:uid="{1929C102-DAA4-499F-9F75-1E8437ED12F4}" name="NoProcess"/>
    <tableColumn id="17" xr3:uid="{F8BD5FD5-CD8D-4DDE-940E-E9A4916D60BD}" name="Value Stream" dataDxfId="111">
      <calculatedColumnFormula>VLOOKUP(KamstrupData[[#This Row],[IdLevel123]],'B-Business Capability'!B:L,10,FALSE)</calculatedColumnFormula>
    </tableColumn>
    <tableColumn id="16" xr3:uid="{A488AFD6-C6AE-4CF5-960C-402C3FDFBFFC}" name="Value Stream Order" dataDxfId="110">
      <calculatedColumnFormula>VLOOKUP(KamstrupData[[#This Row],[IdLevel123]],'B-Business Capability'!B:L,11,FALSE)</calculatedColumnFormula>
    </tableColumn>
    <tableColumn id="15" xr3:uid="{A2BC0E66-555E-4AD5-95D6-37C0672F0E98}" name="Projects"/>
    <tableColumn id="12" xr3:uid="{62F34582-639A-4B6A-BD2F-62A6FAB43C9B}" name="Comment"/>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47347CA-60F9-480A-A0BB-EE3B465B287B}" name="Applications" displayName="Applications" ref="B3:AP995" totalsRowShown="0" headerRowDxfId="109">
  <autoFilter ref="B3:AP995" xr:uid="{847347CA-60F9-480A-A0BB-EE3B465B287B}"/>
  <tableColumns count="41">
    <tableColumn id="1" xr3:uid="{21002311-C1B7-4BCB-A838-5052BBC977D0}" name="NoApplication" dataDxfId="108">
      <calculatedColumnFormula>_xlfn.CONCAT(Applications[[#This Row],[No]]," - ",Applications[[#This Row],[Application]])</calculatedColumnFormula>
    </tableColumn>
    <tableColumn id="2" xr3:uid="{C5811E7E-B7AA-4193-B752-F68832416A9F}" name="No"/>
    <tableColumn id="3" xr3:uid="{2322955C-D955-4102-BFAD-7037D797BAAD}" name="Application" dataDxfId="107" dataCellStyle="Normal 2"/>
    <tableColumn id="4" xr3:uid="{107551DB-23F6-478E-974B-C495051A9CD0}" name="Application Group" dataDxfId="106"/>
    <tableColumn id="5" xr3:uid="{0A189BA0-4B6D-4298-BB75-B21898846F85}" name="Introduction date"/>
    <tableColumn id="8" xr3:uid="{003E1D96-6967-47D5-8CB1-C4E706BC9E8B}" name="Install type" dataDxfId="105"/>
    <tableColumn id="9" xr3:uid="{D5D123D1-5DEB-43F4-A9D3-06D5CD6735D0}" name="Gartner TIME" dataDxfId="104"/>
    <tableColumn id="10" xr3:uid="{257198DA-2AEC-4B07-BD85-901D63081756}" name="Application Type"/>
    <tableColumn id="11" xr3:uid="{DD7DCE24-FCC6-4D48-AA06-B8C733D127E4}" name="Software Vendor" dataDxfId="103"/>
    <tableColumn id="6" xr3:uid="{A1767536-7C23-4BA6-B63A-AC9DD6711BBC}" name="ItemNumber"/>
    <tableColumn id="12" xr3:uid="{30F2431E-3DC3-4E2C-B2E1-E1AE8DE9419C}" name="Consultancy"/>
    <tableColumn id="13" xr3:uid="{8BBA419B-29A9-410B-BED5-4B5DC2E3E8E1}" name="User base"/>
    <tableColumn id="14" xr3:uid="{7498BFFE-6337-44B5-8964-2AED68E624A0}" name="Lifecycle stage status"/>
    <tableColumn id="15" xr3:uid="{FD38B89E-C694-4359-A872-385720E8D6F2}" name="Expected End-of-Life Year" dataDxfId="102"/>
    <tableColumn id="16" xr3:uid="{9AF0F289-4E97-4A52-B377-5786F86BBCCA}" name="Replaced by" dataDxfId="101"/>
    <tableColumn id="17" xr3:uid="{65FEB8C5-EF9C-481B-885D-E66FBEAC0EE4}" name="Details"/>
    <tableColumn id="18" xr3:uid="{13A206DF-57DD-45F8-9BF3-C425B3B34980}" name="URL" dataDxfId="100"/>
    <tableColumn id="21" xr3:uid="{066BB175-7F77-4D87-8262-FD298659697E}" name="Business Owner"/>
    <tableColumn id="23" xr3:uid="{DB26209D-5769-4F8A-812C-DECDD8ECD386}" name="Supported by Group IT"/>
    <tableColumn id="26" xr3:uid="{A44BC448-B4FC-41B0-B603-EF76ABA99099}" name="Details2"/>
    <tableColumn id="27" xr3:uid="{A54E522E-75DA-46D1-9D47-1B1C43DC8ADB}" name="Owner" dataDxfId="99">
      <calculatedColumnFormula>_xlfn.XLOOKUP(Applications[[#This Row],[NoApplication]],#REF!,#REF!,Applications[[#This Row],[Business Owner]],0,1)</calculatedColumnFormula>
    </tableColumn>
    <tableColumn id="28" xr3:uid="{91233536-F66E-47D9-9E54-47096B8A4160}" name="Super User"/>
    <tableColumn id="29" xr3:uid="{BE784C58-A359-432A-BDE7-B88D0019BA64}" name="Named users"/>
    <tableColumn id="30" xr3:uid="{666F6555-3D5E-422E-8F8E-8DA353E617A5}" name="OLD-Data integration"/>
    <tableColumn id="31" xr3:uid="{A1066C9D-ED29-4897-9A5A-3F9FE259B039}" name="Temp"/>
    <tableColumn id="32" xr3:uid="{99BCACC5-2894-4AF6-87BD-83CF6CCB60B0}" name="SLA"/>
    <tableColumn id="33" xr3:uid="{B8F134D4-DE43-4861-BA68-8C1E636B2B9F}" name="Licens responsible"/>
    <tableColumn id="34" xr3:uid="{C7B576C3-0431-4FE7-8E3E-13A0A086D547}" name="Sub component to"/>
    <tableColumn id="40" xr3:uid="{1BF88146-ABF1-4737-8775-81C682EA9C05}" name="Supporting applications"/>
    <tableColumn id="36" xr3:uid="{4A3661C1-E529-448C-A480-AAF9E23946E3}" name="Org"/>
    <tableColumn id="19" xr3:uid="{6D5CB692-AD29-4C5B-A490-7466BEF75983}" name="AI"/>
    <tableColumn id="7" xr3:uid="{530B2C22-55BC-400D-8C11-E75D5FB62824}" name="Used in capabilitiy mapping"/>
    <tableColumn id="20" xr3:uid="{2D26F8DE-A869-4B7D-BE3E-9B84A45E79E5}" name="Platform"/>
    <tableColumn id="37" xr3:uid="{7A71B4F7-8002-4A2B-A69D-11CBFDBAB1F3}" name="Clean up: Note"/>
    <tableColumn id="38" xr3:uid="{6DBCB84E-EF30-4EFA-B19B-70C210C93CC8}" name="Clean up: Recomendation"/>
    <tableColumn id="22" xr3:uid="{201B65C1-9581-4C63-9517-38CF726D26C0}" name="Clean up: Reason"/>
    <tableColumn id="24" xr3:uid="{499026B7-3A3E-4CF5-8042-AA3BE927B996}" name="Clean up: WP Size"/>
    <tableColumn id="25" xr3:uid="{62FD2253-7669-4FC8-95F7-1078B682C6B4}" name="Security approved"/>
    <tableColumn id="35" xr3:uid="{31498094-611D-48CD-8145-534C6FAECDA1}" name="Security Approved date"/>
    <tableColumn id="39" xr3:uid="{E5550EE9-8249-4142-9776-37DC8D5B6E17}" name="Security debt"/>
    <tableColumn id="41" xr3:uid="{F73924B1-ED8C-4B25-B3DA-727DB4FC33B2}" name="Crown Jewels"/>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EFDF4A9-20A4-4950-8B9F-82E99DCE322A}" name="Table27" displayName="Table27" ref="B3:H6" totalsRowShown="0">
  <autoFilter ref="B3:H6" xr:uid="{5EFDF4A9-20A4-4950-8B9F-82E99DCE322A}"/>
  <tableColumns count="7">
    <tableColumn id="1" xr3:uid="{97E61838-B71E-4529-AC90-B81C9821E59A}" name="NoApplication"/>
    <tableColumn id="2" xr3:uid="{B9A5753D-BC6B-45E3-B3FF-622046F4ABC7}" name="ECS approved"/>
    <tableColumn id="3" xr3:uid="{E0F220B4-6715-4943-AD5D-7986F16F285F}" name="ECS Approval date"/>
    <tableColumn id="4" xr3:uid="{AB7B9C09-2C79-47CB-B7F8-06777CCE5C19}" name="ECS Approved by"/>
    <tableColumn id="5" xr3:uid="{7C0280F4-0002-4F8D-BA33-91E9B900F670}" name="Legal approved"/>
    <tableColumn id="6" xr3:uid="{3A344E54-59AF-46F8-9749-8094CC59CACE}" name="Legal Approval date"/>
    <tableColumn id="7" xr3:uid="{2E7FF576-4D7E-41B1-95EA-667E61CBAF98}" name="Legal Approved by"/>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5A96BA7-B9BD-4D86-A3B2-23F7BEF17A04}" name="AApplicationBudget" displayName="AApplicationBudget" ref="B4:E10" totalsRowShown="0">
  <autoFilter ref="B4:E10" xr:uid="{C5A96BA7-B9BD-4D86-A3B2-23F7BEF17A04}"/>
  <tableColumns count="4">
    <tableColumn id="1" xr3:uid="{0947FA23-C6E9-42CA-BE12-C88F32535A3E}" name="Description" dataDxfId="98"/>
    <tableColumn id="2" xr3:uid="{FF5EE722-7C21-4F5F-BD66-0173111675D7}" name="Date" dataDxfId="97"/>
    <tableColumn id="3" xr3:uid="{3AFE7FD9-5CCD-4DE8-B48F-AE7D8BCBD665}" name="Type"/>
    <tableColumn id="4" xr3:uid="{C5058E7A-20D7-4057-8D60-DD9E5B638063}" name="Amount" dataDxfId="96" dataCellStyle="Comma"/>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6545-3FA7-43C5-B286-3E3ECF185DF3}" name="Capabilities" displayName="Capabilities" ref="B5:Q677" totalsRowShown="0">
  <autoFilter ref="B5:Q677" xr:uid="{5C876545-3FA7-43C5-B286-3E3ECF185DF3}"/>
  <tableColumns count="16">
    <tableColumn id="1" xr3:uid="{28ACF1A2-F360-4CCB-8045-59454B1B88A1}" name="IdLevel123" dataDxfId="95">
      <calculatedColumnFormula>_xlfn.CONCAT(Capabilities[[#This Row],[Column1]],"-",Capabilities[[#This Row],[Level 1]],"-",Capabilities[[#This Row],[Level 2]],"-",Capabilities[[#This Row],[Level 3]])</calculatedColumnFormula>
    </tableColumn>
    <tableColumn id="19" xr3:uid="{E04E9A76-0CE0-4B6E-AAEE-F46029D01058}" name="Column1"/>
    <tableColumn id="2" xr3:uid="{237F2CDE-E981-4F25-9C42-82FA5B4C7C05}" name="Type"/>
    <tableColumn id="13" xr3:uid="{80A6E4B6-726F-4F7A-8BB0-133CB847C383}" name="Level 0"/>
    <tableColumn id="4" xr3:uid="{A2FB7D0E-BC20-4AB9-A834-E638F1E4898D}" name="Level 1"/>
    <tableColumn id="5" xr3:uid="{51BF6E7F-6D7B-42ED-BC6F-9EB479D39B88}" name="Level 2"/>
    <tableColumn id="8" xr3:uid="{6838B38D-7FD2-4915-BACE-8F6433940FF3}" name="Level 3"/>
    <tableColumn id="3" xr3:uid="{0374E5F0-CB63-45E0-B9EC-A0EB2FFCACB6}" name="Pace Layer"/>
    <tableColumn id="9" xr3:uid="{96DF05AF-1296-41E9-8243-E52D201AD923}" name="Description" dataDxfId="94"/>
    <tableColumn id="12" xr3:uid="{A509013E-8341-4C56-912B-AACE48DA340D}" name="Value Stream" dataDxfId="93">
      <calculatedColumnFormula>VLOOKUP(Capabilities[[#This Row],[IdLevel123]],temp_CapaText!A:B,2,FALSE)</calculatedColumnFormula>
    </tableColumn>
    <tableColumn id="11" xr3:uid="{746052E4-483C-45DC-AD35-5FBFFB611125}" name="Value stream order"/>
    <tableColumn id="14" xr3:uid="{03B944AA-53BB-440A-B25F-A0474E6A203F}" name="NIS2 - Criticality"/>
    <tableColumn id="6" xr3:uid="{FF216361-9A87-4A76-9CDC-BC4F49DAC3E7}" name="Updated"/>
    <tableColumn id="7" xr3:uid="{041D8F18-43F1-4CFA-A080-E9DD5B608A84}" name="Business Responsibel"/>
    <tableColumn id="10" xr3:uid="{CB0F6993-17E0-4D8C-8568-60BF476EA066}" name="Comment"/>
    <tableColumn id="15" xr3:uid="{B2CC07FF-0B23-499D-94F1-1185B22AE58D}" name="__PowerAppsId__"/>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419774-F974-4D8E-B39E-554A3040FA65}" name="BusinessArea" displayName="BusinessArea" ref="B2:E76" totalsRowShown="0">
  <autoFilter ref="B2:E76" xr:uid="{D8419774-F974-4D8E-B39E-554A3040FA65}"/>
  <tableColumns count="4">
    <tableColumn id="1" xr3:uid="{A68D427B-F054-40A0-AC74-D5ECBCACEB2B}" name="Organization"/>
    <tableColumn id="2" xr3:uid="{935EF5F4-9312-4CA5-A519-95A5C3F4EDC2}" name="Business Area"/>
    <tableColumn id="3" xr3:uid="{82AFC889-944A-4363-8FC4-6674A7B39CCA}" name="Country"/>
    <tableColumn id="4" xr3:uid="{FEEE3D39-6DE2-4465-B950-6B0E48BEACF0}" name="Team"/>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509247-D161-4D9E-8C3D-5E991547890B}" name="Country" displayName="Country" ref="I2:J20" totalsRowShown="0">
  <autoFilter ref="I2:J20" xr:uid="{6C509247-D161-4D9E-8C3D-5E991547890B}"/>
  <tableColumns count="2">
    <tableColumn id="1" xr3:uid="{13EF532F-BDC1-4647-B8E7-84DBCABEE07A}" name="CountryCode"/>
    <tableColumn id="3" xr3:uid="{A7D36BEB-1B65-4ABE-A916-2E153D69499D}" name="Country"/>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9207902-DEFD-4AB8-B65A-63FE9CAAA032}" name="DepartmentTeam" displayName="DepartmentTeam" ref="N2:N68" totalsRowShown="0">
  <autoFilter ref="N2:N68" xr:uid="{99207902-DEFD-4AB8-B65A-63FE9CAAA032}"/>
  <tableColumns count="1">
    <tableColumn id="1" xr3:uid="{D425EC78-AD76-4340-8255-5038B786B596}" name="DepartmentTeam"/>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7B8F20A-CBDC-4726-8333-59DDE274F7F5}" name="Processes" displayName="Processes" ref="C2:M656" totalsRowShown="0">
  <autoFilter ref="C2:M656" xr:uid="{47B8F20A-CBDC-4726-8333-59DDE274F7F5}"/>
  <tableColumns count="11">
    <tableColumn id="5" xr3:uid="{87270869-862A-40C2-81DB-7FED8D8155A3}" name="NoProcess" dataDxfId="92">
      <calculatedColumnFormula>_xlfn.CONCAT(Processes[[#This Row],[Document no]],"-",Processes[[#This Row],[Process]],"-",Processes[[#This Row],[Document no SubProcess]],"-",Processes[[#This Row],[SubProcess]])</calculatedColumnFormula>
    </tableColumn>
    <tableColumn id="6" xr3:uid="{D9415996-390A-44F5-AAF7-5F330CF9E5B9}" name="Document no"/>
    <tableColumn id="2" xr3:uid="{29C54FC8-16A8-4C1C-BED4-272582DAEE34}" name="Proces group"/>
    <tableColumn id="3" xr3:uid="{A69D77B8-D727-4F3B-99D7-41FAD6BEC551}" name="Process"/>
    <tableColumn id="4" xr3:uid="{21E0D018-3315-4B91-B391-97B62B6A63E1}" name="Document no SubProcess"/>
    <tableColumn id="1" xr3:uid="{26D3436D-FA91-42A3-93B1-2E48FFBA0135}" name="SubProcess"/>
    <tableColumn id="7" xr3:uid="{0FA01DC1-4943-4448-BBED-0EE27CA0F10C}" name="Approver">
      <calculatedColumnFormula>VLOOKUP(Processes[[#This Row],[Document no SubProcess]],Processer280125!B:C,2,FALSE)</calculatedColumnFormula>
    </tableColumn>
    <tableColumn id="8" xr3:uid="{CEFA6BFD-914E-4E2F-B31A-90DC88D338F9}" name="Business Unit"/>
    <tableColumn id="9" xr3:uid="{3399CCCF-02B7-47E4-8019-DFFFF08B70A3}" name="Country"/>
    <tableColumn id="11" xr3:uid="{CC108531-EEFF-4B7A-BFC6-794028652A97}" name="Editing state" dataDxfId="91">
      <calculatedColumnFormula>VLOOKUP(Processes[[#This Row],[Document no SubProcess]],Processer280125!B:F,5,FALSE)</calculatedColumnFormula>
    </tableColumn>
    <tableColumn id="10" xr3:uid="{4FDD6D18-8759-4A5E-BD1A-D7E6F6630F7C}" name="Test" dataDxfId="90">
      <calculatedColumnFormula>VLOOKUP(Processes[[#This Row],[Document no SubProcess]],Processer280125!B:B,1,)</calculatedColumnFormula>
    </tableColumn>
  </tableColumns>
  <tableStyleInfo name="TableStyleLight1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0067D94-B852-4359-A33D-49E16B3D9A5A}" name="ValueStream" displayName="ValueStream" ref="P2:R15" totalsRowShown="0">
  <autoFilter ref="P2:R15" xr:uid="{C0067D94-B852-4359-A33D-49E16B3D9A5A}"/>
  <sortState xmlns:xlrd2="http://schemas.microsoft.com/office/spreadsheetml/2017/richdata2" ref="P3:R15">
    <sortCondition ref="P2:P15"/>
  </sortState>
  <tableColumns count="3">
    <tableColumn id="1" xr3:uid="{6C846416-D884-4ACD-AFC0-505EDB8B543E}" name="Value Stream" dataCellStyle="Normal"/>
    <tableColumn id="2" xr3:uid="{620EF2BF-E8F8-4636-A060-6C1D051E960C}" name="Description" dataDxfId="89"/>
    <tableColumn id="3" xr3:uid="{287CE3CD-A688-4151-BC2F-363DC7FA348A}" name="Platform"/>
  </tableColumns>
  <tableStyleInfo name="TableStyleLight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C860C4-3346-4689-8D72-2A59B1110C7E}" name="DDataObject" displayName="DDataObject" ref="B4:F35" totalsRowShown="0" headerRowDxfId="88" dataDxfId="86" headerRowBorderDxfId="87" tableBorderDxfId="85" totalsRowBorderDxfId="84">
  <autoFilter ref="B4:F35" xr:uid="{B2C860C4-3346-4689-8D72-2A59B1110C7E}"/>
  <tableColumns count="5">
    <tableColumn id="1" xr3:uid="{072A0461-B13D-4D8B-BC57-207663689D43}" name="Applications with integrations" dataDxfId="83"/>
    <tableColumn id="3" xr3:uid="{B675989E-2CC7-429D-AA6E-F208406B60E7}" name="Deliver Data to"/>
    <tableColumn id="6" xr3:uid="{87B3B967-1F6C-43E4-9D27-98A16837BF1F}" name="Integration"/>
    <tableColumn id="2" xr3:uid="{6D9DB11B-E83F-41FD-99E1-1A17D7443112}" name="Comments" dataDxfId="82"/>
    <tableColumn id="4" xr3:uid="{4D77171A-DADC-49DD-BAFF-EFDD7D635A60}" name="Owner" dataDxfId="81"/>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475223E-FE11-4A22-8CF2-EF9FE4BFBB89}" name="PPlatform" displayName="PPlatform" ref="B4:J37" totalsRowShown="0">
  <autoFilter ref="B4:J37" xr:uid="{C5A96BA7-B9BD-4D86-A3B2-23F7BEF17A04}"/>
  <sortState xmlns:xlrd2="http://schemas.microsoft.com/office/spreadsheetml/2017/richdata2" ref="B5:J34">
    <sortCondition descending="1" ref="G4:G34"/>
    <sortCondition ref="C4:C34"/>
    <sortCondition ref="B4:B34"/>
  </sortState>
  <tableColumns count="9">
    <tableColumn id="1" xr3:uid="{88AFAEB5-FFCC-48F6-AB04-CEE25036EE6F}" name="Platform" dataCellStyle="Normal"/>
    <tableColumn id="2" xr3:uid="{BFB255BE-39A2-4CC5-A8C0-9F4E64D5BA24}" name="Platform or Suite" dataDxfId="80"/>
    <tableColumn id="7" xr3:uid="{B3A690A8-C33E-4390-BFEC-F7095A5748F4}" name="Friendly name" dataDxfId="79"/>
    <tableColumn id="5" xr3:uid="{B447E16A-0316-4598-B79F-C5AC47D134EA}" name="Description" dataDxfId="78"/>
    <tableColumn id="6" xr3:uid="{F5F3C3CF-F76E-4B5F-8639-301667C8C369}" name="Long description"/>
    <tableColumn id="8" xr3:uid="{4171DBC4-3921-4F84-919D-83AEA0E09FC5}" name="Strategic"/>
    <tableColumn id="3" xr3:uid="{89804817-11E8-4476-B60C-2C9A03145428}" name="Comment" dataDxfId="77"/>
    <tableColumn id="4" xr3:uid="{69D710D6-1D05-484D-82A3-A00ECE0A770D}" name="AI" dataDxfId="76"/>
    <tableColumn id="9" xr3:uid="{71005C39-342A-4F4B-B179-3B7E5B6174FD}" name="Platform Owner" dataDxfId="75"/>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DD3E96C-93D7-4A50-A94B-4ABB11A6FA40}" name="PPlatformData" displayName="PPlatformData" ref="B20:Q341" totalsRowShown="0">
  <autoFilter ref="B20:Q341" xr:uid="{C5A96BA7-B9BD-4D86-A3B2-23F7BEF17A04}"/>
  <tableColumns count="16">
    <tableColumn id="1" xr3:uid="{ED358A21-F686-461B-AECF-FCA0C2DFB75E}" name="Platform" dataDxfId="74"/>
    <tableColumn id="7" xr3:uid="{ABC7E7E0-F603-42E6-9D40-7DA8C851C287}" name="Can support capability" dataDxfId="73"/>
    <tableColumn id="9" xr3:uid="{FB46E820-B224-4963-8F0D-44F99BEC97F6}" name="Module or Application in Platform" dataDxfId="72"/>
    <tableColumn id="8" xr3:uid="{40628E35-C049-4898-BEC5-D6EBCFB8F188}" name="SubModule" dataDxfId="71"/>
    <tableColumn id="4" xr3:uid="{33DB3264-7801-4787-98EF-59EF86CA6FAB}" name="Utilization in Kamstrup" dataDxfId="70"/>
    <tableColumn id="3" xr3:uid="{001C8138-B9B9-4D24-887F-487889C611DB}" name="Module technical assesment " dataDxfId="69"/>
    <tableColumn id="2" xr3:uid="{1AA64D5C-9563-4203-84C4-1D98E355F414}" name="Module functional assesment" dataDxfId="68"/>
    <tableColumn id="10" xr3:uid="{071E75C2-1DE2-4A70-9489-C1E0C0561F40}" name="AI (Yes/No)" dataDxfId="67"/>
    <tableColumn id="5" xr3:uid="{6967F175-96E8-475E-8A07-52CD7500D344}" name="Description" dataDxfId="66"/>
    <tableColumn id="6" xr3:uid="{41D755E0-5AC6-469E-A557-86152684997C}" name="Long description"/>
    <tableColumn id="11" xr3:uid="{B6CA6278-9DCA-452B-A8A8-34F3C4A88E1D}" name="Kamstrup bought module_x000a_Yes/No" dataDxfId="65"/>
    <tableColumn id="12" xr3:uid="{700B74E9-790C-4958-A502-AAD48AE5A118}" name="From date" dataDxfId="64"/>
    <tableColumn id="13" xr3:uid="{5720E803-3453-400D-B3E8-2191391DA8E5}" name="To date" dataDxfId="63"/>
    <tableColumn id="14" xr3:uid="{4103C65E-461C-4FAF-80B4-4490CDA88D3C}" name="NoApplication" dataDxfId="62"/>
    <tableColumn id="15" xr3:uid="{638C7012-70FB-4DF4-8C54-48ECCE1C7A0E}" name="Capability check" dataDxfId="61">
      <calculatedColumnFormula>VLOOKUP(PPlatformData[[#This Row],[Can support capability]],'B-Business Capability'!B:G,6,FALSE)</calculatedColumnFormula>
    </tableColumn>
    <tableColumn id="16" xr3:uid="{1851D133-CDAE-4C96-A6BC-2645F7FF4DA9}" name="Expected End-of-Life Year" dataDxfId="60">
      <calculatedColumnFormula>VLOOKUP(PPlatformData[[#This Row],[NoApplication]],'A-Applications'!B:O,14,FALSE)</calculatedColumnFormula>
    </tableColumn>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BFC852-3E3F-469A-B30D-39E8C1C1887A}" name="YesNo" displayName="YesNo" ref="B3:B5" totalsRowShown="0">
  <autoFilter ref="B3:B5" xr:uid="{54BFC852-3E3F-469A-B30D-39E8C1C1887A}"/>
  <tableColumns count="1">
    <tableColumn id="1" xr3:uid="{7AF9DC1C-349B-42CB-B8AF-EB1F2D2F8B92}" name="YesNo"/>
  </tableColumns>
  <tableStyleInfo name="TableStyleLight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4C9BDF-7507-48C2-AE2B-2A4771590B81}" name="Criticality" displayName="Criticality" ref="D3:D7" totalsRowShown="0">
  <autoFilter ref="D3:D7" xr:uid="{094C9BDF-7507-48C2-AE2B-2A4771590B81}"/>
  <tableColumns count="1">
    <tableColumn id="1" xr3:uid="{5173FF61-D18C-44E7-B360-255522170E48}" name="Criticality"/>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751C8F-6508-4C4F-A568-9F53602B7431}" name="ApplicationGroup" displayName="ApplicationGroup" ref="AY3:AZ27" totalsRowShown="0">
  <autoFilter ref="AY3:AZ27" xr:uid="{93751C8F-6508-4C4F-A568-9F53602B7431}"/>
  <sortState xmlns:xlrd2="http://schemas.microsoft.com/office/spreadsheetml/2017/richdata2" ref="AY4:AZ27">
    <sortCondition ref="AY3:AY27"/>
  </sortState>
  <tableColumns count="2">
    <tableColumn id="1" xr3:uid="{E07121B1-20EE-4C18-9875-CB10B9B05DDE}" name="Application Group"/>
    <tableColumn id="2" xr3:uid="{735151E4-64E5-4118-B3EB-1EDE16AC0388}" name="Application group description"/>
  </tableColumns>
  <tableStyleInfo name="TableStyleLight1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06B4E2-50F9-447B-AB89-00E61E42A199}" name="UserBase" displayName="UserBase" ref="H3:H9" totalsRowShown="0">
  <autoFilter ref="H3:H9" xr:uid="{8206B4E2-50F9-447B-AB89-00E61E42A199}"/>
  <tableColumns count="1">
    <tableColumn id="1" xr3:uid="{C29C4038-4523-45B5-ABC5-17493EA65C50}" name="User base"/>
  </tableColumns>
  <tableStyleInfo name="TableStyleLight1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1826CC-632E-49D6-86A9-64AAB53FB0EC}" name="LifcycleStageStatus" displayName="LifcycleStageStatus" ref="J3:J14" totalsRowShown="0">
  <autoFilter ref="J3:J14" xr:uid="{621826CC-632E-49D6-86A9-64AAB53FB0EC}"/>
  <tableColumns count="1">
    <tableColumn id="1" xr3:uid="{B0E096CE-DD7E-4DE6-84FC-66E0E247C1B5}" name="Lifecycle stage status"/>
  </tableColumns>
  <tableStyleInfo name="TableStyleLight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DCA74D1-8AAA-42C5-88CC-4A126EDA0161}" name="InstallType" displayName="InstallType" ref="L3:M8" totalsRowShown="0">
  <autoFilter ref="L3:M8" xr:uid="{ADCA74D1-8AAA-42C5-88CC-4A126EDA0161}"/>
  <tableColumns count="2">
    <tableColumn id="1" xr3:uid="{A8924267-B06D-4D3A-8C42-01441031CE7A}" name="Install type"/>
    <tableColumn id="2" xr3:uid="{833F1678-8497-4EA1-A1E4-ED2261B7493D}" name="Install type description"/>
  </tableColumns>
  <tableStyleInfo name="TableStyleLight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A172E6-B326-466D-B20F-F873183E97FC}" name="GartnerTIME" displayName="GartnerTIME" ref="O3:Q7" totalsRowShown="0">
  <autoFilter ref="O3:Q7" xr:uid="{4FA172E6-B326-466D-B20F-F873183E97FC}"/>
  <tableColumns count="3">
    <tableColumn id="1" xr3:uid="{43139A06-7C4B-4C79-A2F5-C32D8BF4EA93}" name="Gartner TIME"/>
    <tableColumn id="2" xr3:uid="{C16352AA-B57F-44ED-AAC9-6D8E648ED2E0}" name="Description"/>
    <tableColumn id="3" xr3:uid="{BB0442B9-ED18-4E36-B775-A32B2670CEF5}" name="TIME - Description" dataDxfId="59">
      <calculatedColumnFormula>_xlfn.CONCAT(GartnerTIME[[#This Row],[Gartner TIME]]," - ",GartnerTIME[[#This Row],[Description]])</calculatedColumnFormula>
    </tableColumn>
  </tableColumns>
  <tableStyleInfo name="TableStyleLight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A5C9DF-7393-40A8-B284-199DF19A92CC}" name="PaceLayer" displayName="PaceLayer" ref="Y3:Y6" totalsRowShown="0">
  <autoFilter ref="Y3:Y6" xr:uid="{8EA5C9DF-7393-40A8-B284-199DF19A92CC}"/>
  <tableColumns count="1">
    <tableColumn id="1" xr3:uid="{6F806775-D18C-4F01-B39D-14F4D1F00D52}" name="Pace Layer"/>
  </tableColumns>
  <tableStyleInfo name="TableStyleLight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B2E0985-04F9-4644-837B-D4FDFDAB2FCD}" name="Currency" displayName="Currency" ref="AO3:AP8" totalsRowShown="0">
  <autoFilter ref="AO3:AP8" xr:uid="{3B2E0985-04F9-4644-837B-D4FDFDAB2FCD}"/>
  <tableColumns count="2">
    <tableColumn id="1" xr3:uid="{22A3BE32-B17B-426A-993A-EEB7109D4D8C}" name="Currency"/>
    <tableColumn id="2" xr3:uid="{23DFE17E-AF4B-4BA5-A7F2-23BAD41249DB}" name="Rate DKK to Cur"/>
  </tableColumns>
  <tableStyleInfo name="TableStyleLight1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CB46C62-F303-489C-A636-D541732587D9}" name="CostType" displayName="CostType" ref="AR3:AR12" totalsRowShown="0">
  <autoFilter ref="AR3:AR12" xr:uid="{1CB46C62-F303-489C-A636-D541732587D9}"/>
  <tableColumns count="1">
    <tableColumn id="1" xr3:uid="{C4A0EF6D-2088-4C2B-A793-C85D4DBA4EB2}" name="CostType"/>
  </tableColumns>
  <tableStyleInfo name="TableStyleLight1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29B7633-253E-402F-838A-9338D7707283}" name="Table22" displayName="Table22" ref="AT3:AV7" totalsRowShown="0">
  <autoFilter ref="AT3:AV7" xr:uid="{529B7633-253E-402F-838A-9338D7707283}"/>
  <tableColumns count="3">
    <tableColumn id="1" xr3:uid="{16849B7F-A4E7-4AFF-8CFD-94B83D4E6A52}" name="Business Criticality"/>
    <tableColumn id="2" xr3:uid="{F2D818FF-B336-40C0-BDA7-90C4457BAA45}" name="Description" dataDxfId="58"/>
    <tableColumn id="3" xr3:uid="{2BF9D1C8-4E5F-4002-B943-B97ECF20836E}" name="Business Criticality - Description" dataDxfId="57">
      <calculatedColumnFormula>_xlfn.CONCAT(Table22[[#This Row],[Business Criticality]]," - ",Table22[[#This Row],[Description]])</calculatedColumnFormula>
    </tableColumn>
  </tableColumns>
  <tableStyleInfo name="TableStyleLight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4B630D-FDA8-4368-9A06-BA48D68AD1C4}" name="Table28" displayName="Table28" ref="BC3:BG229" totalsRowShown="0">
  <autoFilter ref="BC3:BG229" xr:uid="{214B630D-FDA8-4368-9A06-BA48D68AD1C4}"/>
  <sortState xmlns:xlrd2="http://schemas.microsoft.com/office/spreadsheetml/2017/richdata2" ref="BC4:BG229">
    <sortCondition ref="BE3:BE229"/>
  </sortState>
  <tableColumns count="5">
    <tableColumn id="1" xr3:uid="{B1CAAD26-EA74-491A-8FAE-8887D040578C}" name="User"/>
    <tableColumn id="4" xr3:uid="{1CDDC828-6A08-4755-90F1-C608F47A68BE}" name="Initials" dataDxfId="56">
      <calculatedColumnFormula>_xlfn.TEXTBEFORE(Table28[[#This Row],[User]],"@",1,1,0,"N/A")</calculatedColumnFormula>
    </tableColumn>
    <tableColumn id="2" xr3:uid="{E3E5075E-9FC6-4645-BEFE-D13634AEFE95}" name="Department_Draft"/>
    <tableColumn id="3" xr3:uid="{253C80F4-C225-478C-B017-E3669B6D17D2}" name="Department"/>
    <tableColumn id="5" xr3:uid="{E0380B55-4104-4DC4-B73E-F5FBE73691AA}" name="CountryCode"/>
  </tableColumns>
  <tableStyleInfo name="TableStyleMedium5"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605FA71-D293-400F-B053-ADF58BCF8B4F}" name="Table30" displayName="Table30" ref="BJ3:BK10" totalsRowShown="0">
  <autoFilter ref="BJ3:BK10" xr:uid="{F605FA71-D293-400F-B053-ADF58BCF8B4F}"/>
  <tableColumns count="2">
    <tableColumn id="1" xr3:uid="{00475F34-03D1-4DE4-A881-983628EDD4FF}" name="AI"/>
    <tableColumn id="2" xr3:uid="{759F44EA-D66F-4ECA-9366-0CE8CF484E4D}" name="AI Describtion" dataDxfId="55"/>
  </tableColumns>
  <tableStyleInfo name="TableStyleMedium5"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3455F8F-12EC-48D9-9E5F-770E5D7DAD1C}" name="Table37" displayName="Table37" ref="F3:F5" totalsRowShown="0">
  <autoFilter ref="F3:F5" xr:uid="{C3455F8F-12EC-48D9-9E5F-770E5D7DAD1C}"/>
  <tableColumns count="1">
    <tableColumn id="1" xr3:uid="{E71D7797-9AB7-4885-B70B-FCBC3D7CDB6D}" name="Strategy"/>
  </tableColumns>
  <tableStyleInfo name="TableStyleLight1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15BDA4-5B6D-403F-A636-3D924180627D}" name="FunctionalFit" displayName="FunctionalFit" ref="V3:W7" totalsRowShown="0">
  <autoFilter ref="V3:W7" xr:uid="{5C15BDA4-5B6D-403F-A636-3D924180627D}"/>
  <tableColumns count="2">
    <tableColumn id="1" xr3:uid="{A0A03F8B-AC2B-4901-914D-B3D4B46311CF}" name="Functional Fit"/>
    <tableColumn id="2" xr3:uid="{E3BB36DC-3BCE-4CA3-B6E4-05DB90F605FD}" name="Description"/>
  </tableColumns>
  <tableStyleInfo name="TableStyleLight5"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2A05FD1-0F4A-424C-8A93-546C7E204E42}" name="TechnicalFit" displayName="TechnicalFit" ref="S3:T7" totalsRowShown="0">
  <autoFilter ref="S3:T7" xr:uid="{F2A05FD1-0F4A-424C-8A93-546C7E204E42}"/>
  <tableColumns count="2">
    <tableColumn id="1" xr3:uid="{127162AB-F512-4DFE-A5EE-7B908D2D3EFE}" name="Technical Fit"/>
    <tableColumn id="2" xr3:uid="{1670E7CE-9061-4688-A538-5DCE8E116270}" name="Description"/>
  </tableColumns>
  <tableStyleInfo name="TableStyleLight5"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1D6A8D8-AF41-4437-B75F-D4957D06648E}" name="Table33" displayName="Table33" ref="CD3:CE8" totalsRowShown="0">
  <autoFilter ref="CD3:CE8" xr:uid="{A1D6A8D8-AF41-4437-B75F-D4957D06648E}"/>
  <tableColumns count="2">
    <tableColumn id="1" xr3:uid="{A54AD908-E440-4747-BED7-AB0FD28AE76F}" name="WP Size"/>
    <tableColumn id="2" xr3:uid="{B5E6F0F1-D194-4973-9D38-9360A56DCF16}" name="WP Size Description" dataDxfId="54"/>
  </tableColumns>
  <tableStyleInfo name="TableStyleMedium5"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10F596C-96DE-4D0D-9F7A-5A76F8D53687}" name="AAplicationRemoved" displayName="AAplicationRemoved" ref="B3:AM71" totalsRowCount="1">
  <autoFilter ref="B3:AM70" xr:uid="{810F596C-96DE-4D0D-9F7A-5A76F8D53687}"/>
  <tableColumns count="38">
    <tableColumn id="1" xr3:uid="{9307A8C2-6769-4E40-BC40-17CBEC400399}" name="NoApplication"/>
    <tableColumn id="2" xr3:uid="{0D158562-D7B9-4D57-AFFC-1C2173DD9B41}" name="No"/>
    <tableColumn id="3" xr3:uid="{14592EC8-654B-4103-AF6C-426A183A5F23}" name="Application"/>
    <tableColumn id="7" xr3:uid="{EA3A2A8B-1E75-4061-9758-1974587D7CF5}" name="Application Group"/>
    <tableColumn id="6" xr3:uid="{37FA1A54-35AF-403D-B910-C135207D53FA}" name="Business Area"/>
    <tableColumn id="8" xr3:uid="{5E412B9E-DF72-48B0-895F-2EFDBBEE7EDD}" name="Yearly saving DKR" totalsRowFunction="sum" dataDxfId="53" totalsRowDxfId="52" dataCellStyle="Comma"/>
    <tableColumn id="4" xr3:uid="{DDE9059D-A68E-49FE-BBCC-10AE968413A0}" name="Date of removal"/>
    <tableColumn id="5" xr3:uid="{3D4B292B-4ADA-4F0C-901A-2F1B7026A004}" name="Comment"/>
    <tableColumn id="33" xr3:uid="{4860A9E2-D997-46A7-BA80-9A9041CDA1FD}" name="Number of NEW applications to replace this one" totalsRowDxfId="51" dataCellStyle="Input"/>
    <tableColumn id="32" xr3:uid="{F359E112-DD4D-4B78-8DDD-E4ED735CE289}" name="The application to take over for this one" totalsRowDxfId="50" dataCellStyle="Input"/>
    <tableColumn id="34" xr3:uid="{666DBEE2-C928-4E67-8FA3-2C5B2240650A}" name="Yearly cost for application to take over" totalsRowFunction="sum" totalsRowDxfId="49" dataCellStyle="Input"/>
    <tableColumn id="9" xr3:uid="{D57201EC-D784-4D96-991C-971E527EC824}" name="NoApplication2"/>
    <tableColumn id="10" xr3:uid="{E413633B-5DEA-42DF-A115-1999157D8D5A}" name="CostGroup"/>
    <tableColumn id="11" xr3:uid="{E462EDE9-6240-49ED-98A1-4EFD20C0EADF}" name="Supplier"/>
    <tableColumn id="12" xr3:uid="{8DBF3442-99D0-4272-B671-595213653F9F}" name="ItemNumber"/>
    <tableColumn id="13" xr3:uid="{D2640E8D-757A-463C-83CA-804AADDFAA54}" name="CostType"/>
    <tableColumn id="14" xr3:uid="{CE322D45-85C9-4A54-A29C-1589E5256030}" name="FromDate" dataDxfId="48" totalsRowDxfId="47"/>
    <tableColumn id="15" xr3:uid="{4555327A-7246-4006-9188-73FAD85CCA08}" name="ToDate" dataDxfId="46" totalsRowDxfId="45"/>
    <tableColumn id="16" xr3:uid="{15783918-7A15-46BA-A0B3-BDDDEBE759BF}" name="Interval"/>
    <tableColumn id="17" xr3:uid="{893B78EC-8755-46FE-92E0-2C79B8121985}" name="Termination notice"/>
    <tableColumn id="18" xr3:uid="{EAE38F84-992C-4524-A0D3-00E913FB5E21}" name="FTE"/>
    <tableColumn id="19" xr3:uid="{F942E7F8-0D26-417C-80E2-8AB040A6A0E9}" name="Opex rate"/>
    <tableColumn id="20" xr3:uid="{CE973323-BE29-4DE1-82D3-774008D9F722}" name="Currency"/>
    <tableColumn id="21" xr3:uid="{7C26A01B-107A-4608-8CE5-53DAD51E0C82}" name="Yearly costs" dataDxfId="44" totalsRowDxfId="43" dataCellStyle="Comma"/>
    <tableColumn id="22" xr3:uid="{96345E5F-0B62-4852-85AA-ED3B010828DD}" name="VendorID"/>
    <tableColumn id="23" xr3:uid="{5D5F7ED1-D22B-48CA-A7CC-C6A9BC111D87}" name="Vendor"/>
    <tableColumn id="24" xr3:uid="{47114718-B511-49A1-8DF4-FE4162B0DEF3}" name="Finance info on yearly licence"/>
    <tableColumn id="25" xr3:uid="{610BFC3F-5187-42DA-B581-4944CF2C548B}" name="Comment3"/>
    <tableColumn id="26" xr3:uid="{83FD7E83-F0F8-4566-9AAE-E923E63FFB2D}" name="Used in capabilitiy mapping"/>
    <tableColumn id="27" xr3:uid="{912004CE-42F9-4496-9DD0-2CC93C0E3600}" name="License Owner"/>
    <tableColumn id="28" xr3:uid="{F76B3663-E975-4109-AA32-15F029685F63}" name="License Approver"/>
    <tableColumn id="29" xr3:uid="{256C93E5-7134-4AAB-AE8B-3A3C40FF804D}" name="Department (Approver)"/>
    <tableColumn id="30" xr3:uid="{FB2DDAFC-E0AF-48CD-AC33-291C53FD4004}" name="Country"/>
    <tableColumn id="31" xr3:uid="{700FD18D-F0CB-4A8E-938C-A3296014AE78}" name="Termination date" dataDxfId="42" totalsRowDxfId="41"/>
    <tableColumn id="35" xr3:uid="{98EF261D-F02F-45EF-B633-3C8CD3F8C4DB}" name="Last payment date" dataDxfId="40" totalsRowDxfId="39"/>
    <tableColumn id="36" xr3:uid="{64F0C048-98A5-4214-91D8-61D55FDE0146}" name="Budget owner"/>
    <tableColumn id="37" xr3:uid="{CFC6194D-EC52-43E1-9D1C-1E3D9C9C273D}" name="Actual saving (Annual)" totalsRowFunction="sum" totalsRowDxfId="38"/>
    <tableColumn id="38" xr3:uid="{4E5BE178-FD1A-4F5F-A012-A37737D18482}" name="Y/N + Comment" dataDxfId="37" dataCellStyle="Comma"/>
  </tableColumns>
  <tableStyleInfo name="TableStyleMedium14"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7AFF42-646E-4E4F-BF5D-6BE73362588B}" name="Table34" displayName="Table34" ref="A2:F106" totalsRowShown="0" headerRowCellStyle="Normal 3" dataCellStyle="Normal 3">
  <autoFilter ref="A2:F106" xr:uid="{087AFF42-646E-4E4F-BF5D-6BE73362588B}"/>
  <tableColumns count="6">
    <tableColumn id="1" xr3:uid="{4E530935-DA1D-4FBF-B3F5-54BF46E8E967}" name="IdLevel123" dataCellStyle="Normal 3"/>
    <tableColumn id="2" xr3:uid="{5F4E38A7-D26D-467B-9444-DB53AB183A76}" name="Column1" dataCellStyle="Normal 3"/>
    <tableColumn id="3" xr3:uid="{D1C36592-5DF0-4591-BE18-1453A41C3C63}" name="Type" dataCellStyle="Normal 3"/>
    <tableColumn id="4" xr3:uid="{1BE9F6EF-7C9B-4C58-A468-6F83E0B25054}" name="Level 1" dataCellStyle="Normal 3"/>
    <tableColumn id="5" xr3:uid="{52C9E8CB-149D-4CC8-88B2-351B19AAF750}" name="Level 2" dataCellStyle="Normal 3"/>
    <tableColumn id="6" xr3:uid="{BCAD1382-4D3C-4B55-8D3D-5B324C86AD1F}" name="IS in ifs" dataDxfId="36" dataCellStyle="Normal 3">
      <calculatedColumnFormula>VLOOKUP(Table34[[#This Row],[IdLevel123]],temp!#REF!,1,FALSE)</calculatedColumnFormula>
    </tableColumn>
  </tableColumns>
  <tableStyleInfo name="TableStyleLight10"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42E2EB0-D892-432A-B426-72A5FFABC85A}" name="Table2" displayName="Table2" ref="B3:H120" totalsRowShown="0">
  <autoFilter ref="B3:H120" xr:uid="{EC73C845-AF16-4240-B25C-1227D70703BC}"/>
  <tableColumns count="7">
    <tableColumn id="1" xr3:uid="{886EF18E-71B2-4268-9FA7-CD932EDF6832}" name="Applications[NoApplication]"/>
    <tableColumn id="23" xr3:uid="{58DC5B88-0647-4F40-B7F8-241A41D8C34E}" name="Digitalization Lifecycle stage status4"/>
    <tableColumn id="5" xr3:uid="{CEA22DE5-6BED-4D58-8E5F-EF672E4F03BA}" name="Expected End-of-Life Year" dataDxfId="35"/>
    <tableColumn id="7" xr3:uid="{FBFDCFD2-EDA3-4929-9857-4D637C37C37B}" name="Clean up: Note"/>
    <tableColumn id="9" xr3:uid="{671EF97A-BACD-45D4-B5C1-6B9BD883938E}" name="Clean up: Reason"/>
    <tableColumn id="10" xr3:uid="{46DC0CB4-B2EC-49A3-A5DF-E90622F9932B}" name="Clean up: WP Size"/>
    <tableColumn id="20" xr3:uid="{B54B2413-9FE1-4128-8992-B33285F9E89B}" name="Supporting applications"/>
  </tableColumns>
  <tableStyleInfo name="TableStyleMedium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7248A-6BF0-432B-AE96-D6A1A20675F3}" name="Level1" displayName="Level1" ref="A1:C9" totalsRowShown="0" headerRowDxfId="34">
  <autoFilter ref="A1:C9" xr:uid="{28B7248A-6BF0-432B-AE96-D6A1A20675F3}"/>
  <sortState xmlns:xlrd2="http://schemas.microsoft.com/office/spreadsheetml/2017/richdata2" ref="A2:B9">
    <sortCondition ref="B1:B9"/>
  </sortState>
  <tableColumns count="3">
    <tableColumn id="1" xr3:uid="{9068BE5E-B91D-4704-99A7-F6DB396320E0}" name="ID"/>
    <tableColumn id="2" xr3:uid="{C8D9A5DB-E587-496E-85EF-B26E20E4517C}" name="Level 1"/>
    <tableColumn id="3" xr3:uid="{F092769F-4533-4110-A0E1-19DF827F7969}" name="Kamstrup"/>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19A8CB-BB5E-4296-B566-E5D8425E4B19}" name="Level2" displayName="Level2" ref="A1:D54" totalsRowShown="0" headerRowDxfId="33">
  <autoFilter ref="A1:D54" xr:uid="{B419A8CB-BB5E-4296-B566-E5D8425E4B19}"/>
  <sortState xmlns:xlrd2="http://schemas.microsoft.com/office/spreadsheetml/2017/richdata2" ref="A2:D54">
    <sortCondition ref="B1:B54"/>
  </sortState>
  <tableColumns count="4">
    <tableColumn id="1" xr3:uid="{6CF126DF-DE01-4FA5-98DB-B8D2B88D300D}" name="ID"/>
    <tableColumn id="4" xr3:uid="{0D85D304-4342-4573-8743-C63F05D575E4}" name="Level 1" dataDxfId="32">
      <calculatedColumnFormula>VLOOKUP(Level2[[#This Row],[Level 2]],Capabilities_Default!E:G,3,)</calculatedColumnFormula>
    </tableColumn>
    <tableColumn id="2" xr3:uid="{4988F864-3D4C-424E-A297-F96DD11DCE4B}" name="Level 2"/>
    <tableColumn id="3" xr3:uid="{4B52F568-D080-4DA2-AA0C-59D243CDE72F}" name="Kamstrup"/>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9B0CC1-BED2-459F-A914-922D57292BF0}" name="Level3" displayName="Level3" ref="A1:B309" totalsRowShown="0" headerRowDxfId="31">
  <autoFilter ref="A1:B309" xr:uid="{BB9B0CC1-BED2-459F-A914-922D57292BF0}"/>
  <sortState xmlns:xlrd2="http://schemas.microsoft.com/office/spreadsheetml/2017/richdata2" ref="A2:B309">
    <sortCondition ref="B1:B309"/>
  </sortState>
  <tableColumns count="2">
    <tableColumn id="1" xr3:uid="{0CFFE1B0-5B31-4642-904F-77EEFB1908D5}" name="ID"/>
    <tableColumn id="2" xr3:uid="{3F1C3440-23A5-44BB-BAEC-587E83BADE9B}" name="Level 3"/>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FF7C3F-2F82-43D3-B43F-C191A7C6F849}" name="LevelsAll" displayName="LevelsAll" ref="A1:G320" totalsRowShown="0" headerRowDxfId="30">
  <autoFilter ref="A1:G320" xr:uid="{BFFF7C3F-2F82-43D3-B43F-C191A7C6F849}"/>
  <tableColumns count="7">
    <tableColumn id="1" xr3:uid="{5C1DA4A4-E27A-4D36-B89B-F8BB65C8CB8D}" name="Column1"/>
    <tableColumn id="2" xr3:uid="{44A24726-C010-414D-967C-C18371411DCA}" name="type"/>
    <tableColumn id="3" xr3:uid="{450B72E9-D976-4814-BBEF-6489BD487230}" name="name"/>
    <tableColumn id="4" xr3:uid="{46CFBE2A-FA7F-4529-9C9C-E5346219A3E5}" name="relToParent"/>
    <tableColumn id="5" xr3:uid="{EE492395-594F-449F-8A2A-34D94A1DDF57}" name="relToParent2"/>
    <tableColumn id="6" xr3:uid="{7CD8617B-A398-4B6E-A0E9-44A4CD003EDB}" name="relToParent3"/>
    <tableColumn id="7" xr3:uid="{29296245-4A2B-439A-A339-226D8BD499CA}" name="relToParent4" dataDxfId="29">
      <calculatedColumnFormula>LevelsAll[[#This Row],[relToParent]]</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cbor.me/" TargetMode="External"/><Relationship Id="rId21" Type="http://schemas.openxmlformats.org/officeDocument/2006/relationships/hyperlink" Target="https://www.jetbrains.com/idea/" TargetMode="External"/><Relationship Id="rId42" Type="http://schemas.openxmlformats.org/officeDocument/2006/relationships/hyperlink" Target="https://www.questel.com/patent/ip-intelligence-software/standard-essential-patent-data-analytics/" TargetMode="External"/><Relationship Id="rId47" Type="http://schemas.openxmlformats.org/officeDocument/2006/relationships/hyperlink" Target="https://sysarb.com/" TargetMode="External"/><Relationship Id="rId63" Type="http://schemas.openxmlformats.org/officeDocument/2006/relationships/hyperlink" Target="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 TargetMode="External"/><Relationship Id="rId68" Type="http://schemas.openxmlformats.org/officeDocument/2006/relationships/hyperlink" Target="https://www.libreoffice.org/" TargetMode="External"/><Relationship Id="rId16" Type="http://schemas.openxmlformats.org/officeDocument/2006/relationships/hyperlink" Target="https://kamstrup.crm4.dynamics.com/" TargetMode="External"/><Relationship Id="rId11" Type="http://schemas.openxmlformats.org/officeDocument/2006/relationships/hyperlink" Target="https://www.dlms.com/test-tools/" TargetMode="External"/><Relationship Id="rId32" Type="http://schemas.openxmlformats.org/officeDocument/2006/relationships/hyperlink" Target="https://powerbitiles.com/PowerBIRobots/" TargetMode="External"/><Relationship Id="rId37" Type="http://schemas.openxmlformats.org/officeDocument/2006/relationships/hyperlink" Target="https://zensai.com/" TargetMode="External"/><Relationship Id="rId53" Type="http://schemas.openxmlformats.org/officeDocument/2006/relationships/hyperlink" Target="https://teratermproject.github.io/index-en.html" TargetMode="External"/><Relationship Id="rId58" Type="http://schemas.openxmlformats.org/officeDocument/2006/relationships/hyperlink" Target="https://www.combit.net/" TargetMode="External"/><Relationship Id="rId74" Type="http://schemas.openxmlformats.org/officeDocument/2006/relationships/hyperlink" Target="https://viewer.autodesk.com/" TargetMode="External"/><Relationship Id="rId79" Type="http://schemas.openxmlformats.org/officeDocument/2006/relationships/hyperlink" Target="https://www.aspia.se/en/" TargetMode="External"/><Relationship Id="rId5" Type="http://schemas.openxmlformats.org/officeDocument/2006/relationships/hyperlink" Target="https://www.jetbrains.com/resharper/" TargetMode="External"/><Relationship Id="rId61" Type="http://schemas.openxmlformats.org/officeDocument/2006/relationships/hyperlink" Target="https://www.logpoint.com/en/" TargetMode="External"/><Relationship Id="rId82" Type="http://schemas.openxmlformats.org/officeDocument/2006/relationships/table" Target="../tables/table2.xml"/><Relationship Id="rId19" Type="http://schemas.openxmlformats.org/officeDocument/2006/relationships/hyperlink" Target="https://www.mentimeter.com/" TargetMode="External"/><Relationship Id="rId14" Type="http://schemas.openxmlformats.org/officeDocument/2006/relationships/hyperlink" Target="https://riskcenter.dowjones.com/" TargetMode="External"/><Relationship Id="rId22" Type="http://schemas.openxmlformats.org/officeDocument/2006/relationships/hyperlink" Target="https://capmon.dk/en/zabbix" TargetMode="External"/><Relationship Id="rId27" Type="http://schemas.openxmlformats.org/officeDocument/2006/relationships/hyperlink" Target="https://www.epochconverter.com/" TargetMode="External"/><Relationship Id="rId30" Type="http://schemas.openxmlformats.org/officeDocument/2006/relationships/hyperlink" Target="https://www.openlm.com/" TargetMode="External"/><Relationship Id="rId35" Type="http://schemas.openxmlformats.org/officeDocument/2006/relationships/hyperlink" Target="https://www.ipaper.io/about" TargetMode="External"/><Relationship Id="rId43" Type="http://schemas.openxmlformats.org/officeDocument/2006/relationships/hyperlink" Target="https://www.fifonetwork.com/ireception/" TargetMode="External"/><Relationship Id="rId48" Type="http://schemas.openxmlformats.org/officeDocument/2006/relationships/hyperlink" Target="https://emmasys.com/solutions/e-doc/" TargetMode="External"/><Relationship Id="rId56" Type="http://schemas.openxmlformats.org/officeDocument/2006/relationships/hyperlink" Target="https://www.syncfusion.com/" TargetMode="External"/><Relationship Id="rId64" Type="http://schemas.openxmlformats.org/officeDocument/2006/relationships/hyperlink" Target="https://www.pagerduty.com/" TargetMode="External"/><Relationship Id="rId69" Type="http://schemas.openxmlformats.org/officeDocument/2006/relationships/hyperlink" Target="https://www.nemtilmeld.dk/" TargetMode="External"/><Relationship Id="rId77" Type="http://schemas.openxmlformats.org/officeDocument/2006/relationships/hyperlink" Target="https://www.cbs.nl/" TargetMode="External"/><Relationship Id="rId8" Type="http://schemas.openxmlformats.org/officeDocument/2006/relationships/hyperlink" Target="https://dmaast.eu/" TargetMode="External"/><Relationship Id="rId51" Type="http://schemas.openxmlformats.org/officeDocument/2006/relationships/hyperlink" Target="https://www.udemy.com/" TargetMode="External"/><Relationship Id="rId72" Type="http://schemas.openxmlformats.org/officeDocument/2006/relationships/hyperlink" Target="https://www.knowbe4.com/" TargetMode="External"/><Relationship Id="rId80" Type="http://schemas.openxmlformats.org/officeDocument/2006/relationships/hyperlink" Target="https://cribl.io/demo/cribl-cloud-vision/" TargetMode="External"/><Relationship Id="rId3" Type="http://schemas.openxmlformats.org/officeDocument/2006/relationships/hyperlink" Target="http://soraco.co/quick-license-manager/" TargetMode="External"/><Relationship Id="rId12" Type="http://schemas.openxmlformats.org/officeDocument/2006/relationships/hyperlink" Target="https://www.combit.net/" TargetMode="External"/><Relationship Id="rId17" Type="http://schemas.openxmlformats.org/officeDocument/2006/relationships/hyperlink" Target="http://wiki.kamstrup.dk/" TargetMode="External"/><Relationship Id="rId25" Type="http://schemas.openxmlformats.org/officeDocument/2006/relationships/hyperlink" Target="https://www.sunshine2k.de/coding/javascript/crc/crc_js.html" TargetMode="External"/><Relationship Id="rId33" Type="http://schemas.openxmlformats.org/officeDocument/2006/relationships/hyperlink" Target="https://www.mapspeople.com/" TargetMode="External"/><Relationship Id="rId38" Type="http://schemas.openxmlformats.org/officeDocument/2006/relationships/hyperlink" Target="https://wats.com/test-data-management/tools-and-features/?utm_source=google&amp;utm_medium=cpc&amp;utm_campaign=21186976261&amp;gad_source=1&amp;gclid=CjwKCAjwktO_BhBrEiwAV70jXo6YLd4wuZDZoQj8z30nfEh4XY0DBORZ3TZg1nO3jrPX6y73fP7ftRoCnV4QAvD_BwE" TargetMode="External"/><Relationship Id="rId46" Type="http://schemas.openxmlformats.org/officeDocument/2006/relationships/hyperlink" Target="https://www.autodesk.com/support/technical/article/caas/sfdcarticles/sfdcarticles/How-to-download-Fusion-Legacy-version.html?msockid=3a85f08949f16a6c01c9e342488d6b47" TargetMode="External"/><Relationship Id="rId59" Type="http://schemas.openxmlformats.org/officeDocument/2006/relationships/hyperlink" Target="https://www.truesec.com/" TargetMode="External"/><Relationship Id="rId67" Type="http://schemas.openxmlformats.org/officeDocument/2006/relationships/hyperlink" Target="https://www.shinyapps.io/" TargetMode="External"/><Relationship Id="rId20" Type="http://schemas.openxmlformats.org/officeDocument/2006/relationships/hyperlink" Target="https://www.jetbrains.com/dotcover/" TargetMode="External"/><Relationship Id="rId41" Type="http://schemas.openxmlformats.org/officeDocument/2006/relationships/hyperlink" Target="https://www.roimaint.com/da/product/offering-by-product-logia-wms/logia-wms--warehouse-management-system?utm_term=logia&amp;utm_campaign=LBA+%7C+DK+%7C%C2%A0DA+%7C+LOGIA+l+Search+%7C+Brand&amp;utm_source=adwords&amp;utm_medium=ppc&amp;hsa_acc=7747469143&amp;hsa_cam=21779993187&amp;hsa_grp=177056170308&amp;hsa_ad=716147906620&amp;hsa_src=g&amp;hsa_tgt=kwd-299166018449&amp;hsa_kw=logia&amp;hsa_mt=p&amp;hsa_net=adwords&amp;hsa_ver=3&amp;gad_source=1&amp;gclid=CjwKCAjwktO_BhBrEiwAV70jXqgXfhSKCCZkNZ1bYSGmKCnhxlMYhgSOgNZXzHz8Sx7wMRj4tx_dBBoCoL8QAvD_BwE" TargetMode="External"/><Relationship Id="rId54" Type="http://schemas.openxmlformats.org/officeDocument/2006/relationships/hyperlink" Target="https://www.ruby-lang.org/" TargetMode="External"/><Relationship Id="rId62" Type="http://schemas.openxmlformats.org/officeDocument/2006/relationships/hyperlink" Target="https://learn.microsoft.com/sv-se/windows/security/application-security/application-isolation/windows-sandbox/windows-sandbox-install" TargetMode="External"/><Relationship Id="rId70" Type="http://schemas.openxmlformats.org/officeDocument/2006/relationships/hyperlink" Target="https://learn.microsoft.com/en-us/windows/powertoys/" TargetMode="External"/><Relationship Id="rId75" Type="http://schemas.openxmlformats.org/officeDocument/2006/relationships/hyperlink" Target="https://www.endalia.com/en/" TargetMode="External"/><Relationship Id="rId1" Type="http://schemas.openxmlformats.org/officeDocument/2006/relationships/hyperlink" Target="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 TargetMode="External"/><Relationship Id="rId6" Type="http://schemas.openxmlformats.org/officeDocument/2006/relationships/hyperlink" Target="https://www.sourcetreeapp.com/" TargetMode="External"/><Relationship Id="rId15" Type="http://schemas.openxmlformats.org/officeDocument/2006/relationships/hyperlink" Target="https://fileservice.kamstrup.com/EFTClient/Account/Login.htm" TargetMode="External"/><Relationship Id="rId23" Type="http://schemas.openxmlformats.org/officeDocument/2006/relationships/hyperlink" Target="https://tech-tools.kamstrup.com/" TargetMode="External"/><Relationship Id="rId28" Type="http://schemas.openxmlformats.org/officeDocument/2006/relationships/hyperlink" Target="https://regex101.com/" TargetMode="External"/><Relationship Id="rId36" Type="http://schemas.openxmlformats.org/officeDocument/2006/relationships/hyperlink" Target="https://www.ipwsystems.com/" TargetMode="External"/><Relationship Id="rId49" Type="http://schemas.openxmlformats.org/officeDocument/2006/relationships/hyperlink" Target="https://www.discussoftware.com/" TargetMode="External"/><Relationship Id="rId57" Type="http://schemas.openxmlformats.org/officeDocument/2006/relationships/hyperlink" Target="http://dk-hcw-web02/traceability/" TargetMode="External"/><Relationship Id="rId10" Type="http://schemas.openxmlformats.org/officeDocument/2006/relationships/hyperlink" Target="https://www.dlms.com/test-tools/" TargetMode="External"/><Relationship Id="rId31" Type="http://schemas.openxmlformats.org/officeDocument/2006/relationships/hyperlink" Target="https://www.drawio.com/" TargetMode="External"/><Relationship Id="rId44" Type="http://schemas.openxmlformats.org/officeDocument/2006/relationships/hyperlink" Target="https://www.stardock.com/?gad_source=1" TargetMode="External"/><Relationship Id="rId52" Type="http://schemas.openxmlformats.org/officeDocument/2006/relationships/hyperlink" Target="https://glogg.bonnefon.org/" TargetMode="External"/><Relationship Id="rId60" Type="http://schemas.openxmlformats.org/officeDocument/2006/relationships/hyperlink" Target="https://umbrella.cisco.com/" TargetMode="External"/><Relationship Id="rId65" Type="http://schemas.openxmlformats.org/officeDocument/2006/relationships/hyperlink" Target="https://www.ibm.com/cloud" TargetMode="External"/><Relationship Id="rId73" Type="http://schemas.openxmlformats.org/officeDocument/2006/relationships/hyperlink" Target="https://www.vyond.com/" TargetMode="External"/><Relationship Id="rId78" Type="http://schemas.openxmlformats.org/officeDocument/2006/relationships/hyperlink" Target="https://www.worldtranslation.com/" TargetMode="External"/><Relationship Id="rId81" Type="http://schemas.openxmlformats.org/officeDocument/2006/relationships/printerSettings" Target="../printerSettings/printerSettings2.bin"/><Relationship Id="rId4" Type="http://schemas.openxmlformats.org/officeDocument/2006/relationships/hyperlink" Target="https://smartbear.com/product/testcomplete/overview/" TargetMode="External"/><Relationship Id="rId9" Type="http://schemas.openxmlformats.org/officeDocument/2006/relationships/hyperlink" Target="https://www.openlinkiq.org/" TargetMode="External"/><Relationship Id="rId13" Type="http://schemas.openxmlformats.org/officeDocument/2006/relationships/hyperlink" Target="https://kamassist.kamstrup.com/" TargetMode="External"/><Relationship Id="rId18" Type="http://schemas.openxmlformats.org/officeDocument/2006/relationships/hyperlink" Target="https://crowdin.com/features" TargetMode="External"/><Relationship Id="rId39" Type="http://schemas.openxmlformats.org/officeDocument/2006/relationships/hyperlink" Target="https://www.infinigate.com/" TargetMode="External"/><Relationship Id="rId34" Type="http://schemas.openxmlformats.org/officeDocument/2006/relationships/hyperlink" Target="https://sentry.io/welcome/?utm_source=google&amp;utm_medium=cpc&amp;utm_id=%7b21447522204%7d&amp;utm_campaign=Google_Search_Brand_SentryKW_EMEA-Tier2_Alpha&amp;utm_content=g&amp;utm_term=sentry" TargetMode="External"/><Relationship Id="rId50" Type="http://schemas.openxmlformats.org/officeDocument/2006/relationships/hyperlink" Target="https://swagger.io/api-hub/?utm_source=bing&amp;utm_medium=ppcb&amp;utm_campaign=SEM_SwaggerHub_PR_EMEA_ENG_EXT_Prospecting_Tier2&amp;utm_term=swagger&amp;utm_content=&amp;gclid=a20c6cb02b6319272d3404a2367ee32a&amp;gclsrc=3p.ds&amp;msclkid=a20c6cb02b6319272d3404a2367ee32a" TargetMode="External"/><Relationship Id="rId55" Type="http://schemas.openxmlformats.org/officeDocument/2006/relationships/hyperlink" Target="https://check.kamstrup.com/" TargetMode="External"/><Relationship Id="rId76" Type="http://schemas.openxmlformats.org/officeDocument/2006/relationships/hyperlink" Target="https://vrijedagen.nl/" TargetMode="External"/><Relationship Id="rId7" Type="http://schemas.openxmlformats.org/officeDocument/2006/relationships/hyperlink" Target="https://miro.com/app/dashboard/" TargetMode="External"/><Relationship Id="rId71" Type="http://schemas.openxmlformats.org/officeDocument/2006/relationships/hyperlink" Target="https://www.postman.com/" TargetMode="External"/><Relationship Id="rId2" Type="http://schemas.openxmlformats.org/officeDocument/2006/relationships/hyperlink" Target="https://snoopwpf.codeplex.com/" TargetMode="External"/><Relationship Id="rId29" Type="http://schemas.openxmlformats.org/officeDocument/2006/relationships/hyperlink" Target="https://kubernetes.io/" TargetMode="External"/><Relationship Id="rId24" Type="http://schemas.openxmlformats.org/officeDocument/2006/relationships/hyperlink" Target="https://www.techsmith.com/store/camtasia" TargetMode="External"/><Relationship Id="rId40" Type="http://schemas.openxmlformats.org/officeDocument/2006/relationships/hyperlink" Target="https://ipendo.cpaglobal.com/Login.aspx?ReturnUrl=%2fdefault.aspx" TargetMode="External"/><Relationship Id="rId45" Type="http://schemas.openxmlformats.org/officeDocument/2006/relationships/hyperlink" Target="https://www.figma.com/" TargetMode="External"/><Relationship Id="rId66" Type="http://schemas.openxmlformats.org/officeDocument/2006/relationships/hyperlink" Target="https://wordpres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3" Type="http://schemas.openxmlformats.org/officeDocument/2006/relationships/hyperlink" Target="mailto:ankr@kamstrup.com" TargetMode="External"/><Relationship Id="rId18" Type="http://schemas.openxmlformats.org/officeDocument/2006/relationships/hyperlink" Target="mailto:mabk@kamstrup.com" TargetMode="External"/><Relationship Id="rId26" Type="http://schemas.openxmlformats.org/officeDocument/2006/relationships/table" Target="../tables/table15.xml"/><Relationship Id="rId39" Type="http://schemas.openxmlformats.org/officeDocument/2006/relationships/table" Target="../tables/table28.xml"/><Relationship Id="rId21" Type="http://schemas.openxmlformats.org/officeDocument/2006/relationships/hyperlink" Target="mailto:jize@kamstrup.com" TargetMode="External"/><Relationship Id="rId34" Type="http://schemas.openxmlformats.org/officeDocument/2006/relationships/table" Target="../tables/table23.xml"/><Relationship Id="rId7" Type="http://schemas.openxmlformats.org/officeDocument/2006/relationships/hyperlink" Target="mailto:ULNI@kamstrup.com" TargetMode="External"/><Relationship Id="rId2" Type="http://schemas.openxmlformats.org/officeDocument/2006/relationships/hyperlink" Target="mailto:bjcl@kamstrup.com" TargetMode="External"/><Relationship Id="rId16" Type="http://schemas.openxmlformats.org/officeDocument/2006/relationships/hyperlink" Target="mailto:bcar@kamstrup.com" TargetMode="External"/><Relationship Id="rId20" Type="http://schemas.openxmlformats.org/officeDocument/2006/relationships/hyperlink" Target="mailto:dtkr@kamstrup.com" TargetMode="External"/><Relationship Id="rId29" Type="http://schemas.openxmlformats.org/officeDocument/2006/relationships/table" Target="../tables/table18.xml"/><Relationship Id="rId41" Type="http://schemas.openxmlformats.org/officeDocument/2006/relationships/table" Target="../tables/table30.xml"/><Relationship Id="rId1" Type="http://schemas.openxmlformats.org/officeDocument/2006/relationships/hyperlink" Target="https://www.leanix.net/en/wiki/apm/application-criticality-assessment-and-matrix" TargetMode="External"/><Relationship Id="rId6" Type="http://schemas.openxmlformats.org/officeDocument/2006/relationships/hyperlink" Target="mailto:CLB@kamstrup.com" TargetMode="External"/><Relationship Id="rId11" Type="http://schemas.openxmlformats.org/officeDocument/2006/relationships/hyperlink" Target="mailto:JLY@kamstrup.com" TargetMode="External"/><Relationship Id="rId24" Type="http://schemas.openxmlformats.org/officeDocument/2006/relationships/drawing" Target="../drawings/drawing3.xml"/><Relationship Id="rId32" Type="http://schemas.openxmlformats.org/officeDocument/2006/relationships/table" Target="../tables/table21.xml"/><Relationship Id="rId37" Type="http://schemas.openxmlformats.org/officeDocument/2006/relationships/table" Target="../tables/table26.xml"/><Relationship Id="rId40" Type="http://schemas.openxmlformats.org/officeDocument/2006/relationships/table" Target="../tables/table29.xml"/><Relationship Id="rId5" Type="http://schemas.openxmlformats.org/officeDocument/2006/relationships/hyperlink" Target="mailto:MEG@kamstrup.com" TargetMode="External"/><Relationship Id="rId15" Type="http://schemas.openxmlformats.org/officeDocument/2006/relationships/hyperlink" Target="mailto:krtr@kamstrup.com" TargetMode="External"/><Relationship Id="rId23" Type="http://schemas.openxmlformats.org/officeDocument/2006/relationships/hyperlink" Target="mailto:rve@kamstrup.com" TargetMode="External"/><Relationship Id="rId28" Type="http://schemas.openxmlformats.org/officeDocument/2006/relationships/table" Target="../tables/table17.xml"/><Relationship Id="rId36" Type="http://schemas.openxmlformats.org/officeDocument/2006/relationships/table" Target="../tables/table25.xml"/><Relationship Id="rId10" Type="http://schemas.openxmlformats.org/officeDocument/2006/relationships/hyperlink" Target="mailto:KIH@kamstrup.com" TargetMode="External"/><Relationship Id="rId19" Type="http://schemas.openxmlformats.org/officeDocument/2006/relationships/hyperlink" Target="mailto:mig@kamstrup.com" TargetMode="External"/><Relationship Id="rId31" Type="http://schemas.openxmlformats.org/officeDocument/2006/relationships/table" Target="../tables/table20.xml"/><Relationship Id="rId4" Type="http://schemas.openxmlformats.org/officeDocument/2006/relationships/hyperlink" Target="mailto:TSSN@kamstrup.com" TargetMode="External"/><Relationship Id="rId9" Type="http://schemas.openxmlformats.org/officeDocument/2006/relationships/hyperlink" Target="mailto:PRBG@kamstrup.com" TargetMode="External"/><Relationship Id="rId14" Type="http://schemas.openxmlformats.org/officeDocument/2006/relationships/hyperlink" Target="mailto:krke@kamstrup.com" TargetMode="External"/><Relationship Id="rId22" Type="http://schemas.openxmlformats.org/officeDocument/2006/relationships/hyperlink" Target="mailto:rlf@kamstrup.com" TargetMode="External"/><Relationship Id="rId27" Type="http://schemas.openxmlformats.org/officeDocument/2006/relationships/table" Target="../tables/table16.xml"/><Relationship Id="rId30" Type="http://schemas.openxmlformats.org/officeDocument/2006/relationships/table" Target="../tables/table19.xml"/><Relationship Id="rId35" Type="http://schemas.openxmlformats.org/officeDocument/2006/relationships/table" Target="../tables/table24.xml"/><Relationship Id="rId8" Type="http://schemas.openxmlformats.org/officeDocument/2006/relationships/hyperlink" Target="mailto:GEK@kamstrup.com" TargetMode="External"/><Relationship Id="rId3" Type="http://schemas.openxmlformats.org/officeDocument/2006/relationships/hyperlink" Target="mailto:mia@kamstrup.com" TargetMode="External"/><Relationship Id="rId12" Type="http://schemas.openxmlformats.org/officeDocument/2006/relationships/hyperlink" Target="mailto:JEBL@kamstrup.com" TargetMode="External"/><Relationship Id="rId17" Type="http://schemas.openxmlformats.org/officeDocument/2006/relationships/hyperlink" Target="mailto:soco@kamstrup.com" TargetMode="External"/><Relationship Id="rId25" Type="http://schemas.openxmlformats.org/officeDocument/2006/relationships/table" Target="../tables/table14.xml"/><Relationship Id="rId33" Type="http://schemas.openxmlformats.org/officeDocument/2006/relationships/table" Target="../tables/table22.xml"/><Relationship Id="rId38" Type="http://schemas.openxmlformats.org/officeDocument/2006/relationships/table" Target="../tables/table2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hyperlink" Target="https://github.com/open-telemetry/opentelemetry-collector/tree/main/cmd/builder"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B2A-0A31-47D8-AB86-54DE19B2AC02}">
  <sheetPr codeName="Sheet1">
    <tabColor rgb="FF009CA6"/>
    <pageSetUpPr fitToPage="1"/>
  </sheetPr>
  <dimension ref="B1:T5399"/>
  <sheetViews>
    <sheetView zoomScale="80" zoomScaleNormal="80" zoomScaleSheetLayoutView="90" workbookViewId="0">
      <pane xSplit="8" topLeftCell="L1" activePane="topRight" state="frozen"/>
      <selection pane="topRight" activeCell="E3175" sqref="E3175"/>
    </sheetView>
  </sheetViews>
  <sheetFormatPr defaultRowHeight="15" x14ac:dyDescent="0.25"/>
  <cols>
    <col min="1" max="1" width="3.7109375" customWidth="1"/>
    <col min="2" max="3" width="14.28515625" style="28" customWidth="1"/>
    <col min="4" max="4" width="55.5703125" style="28" customWidth="1"/>
    <col min="5" max="5" width="21.5703125" customWidth="1"/>
    <col min="6" max="6" width="48.42578125" customWidth="1"/>
    <col min="7" max="7" width="39.28515625" customWidth="1"/>
    <col min="8" max="8" width="6.42578125" customWidth="1"/>
    <col min="9" max="9" width="15.42578125" customWidth="1"/>
    <col min="10" max="11" width="47.7109375" customWidth="1"/>
    <col min="12" max="12" width="29.7109375" customWidth="1"/>
    <col min="13" max="13" width="57.42578125" bestFit="1" customWidth="1"/>
    <col min="14" max="14" width="16.28515625" customWidth="1"/>
    <col min="15" max="15" width="21.5703125" customWidth="1"/>
    <col min="16" max="16" width="28.7109375" customWidth="1"/>
    <col min="17" max="17" width="25.28515625" customWidth="1"/>
    <col min="18" max="18" width="9.7109375" customWidth="1"/>
    <col min="19" max="19" width="40.28515625" customWidth="1"/>
    <col min="20" max="20" width="17.28515625" customWidth="1"/>
    <col min="21" max="21" width="23.5703125" customWidth="1"/>
  </cols>
  <sheetData>
    <row r="1" spans="2:20" ht="33" customHeight="1" x14ac:dyDescent="0.25">
      <c r="B1" s="47" t="s">
        <v>0</v>
      </c>
      <c r="C1" s="32" t="s">
        <v>1</v>
      </c>
      <c r="D1" s="33" t="s">
        <v>2</v>
      </c>
      <c r="E1" s="34" t="s">
        <v>3</v>
      </c>
      <c r="F1" s="34" t="s">
        <v>4</v>
      </c>
      <c r="G1" s="34" t="s">
        <v>5</v>
      </c>
      <c r="H1" s="234" t="s">
        <v>8590</v>
      </c>
      <c r="I1" s="31" t="s">
        <v>6</v>
      </c>
      <c r="J1" s="31" t="s">
        <v>7</v>
      </c>
      <c r="K1" s="31" t="s">
        <v>8</v>
      </c>
      <c r="L1" s="35" t="s">
        <v>9</v>
      </c>
      <c r="M1" s="34" t="s">
        <v>10</v>
      </c>
      <c r="N1" s="35" t="s">
        <v>11</v>
      </c>
      <c r="O1" s="35" t="s">
        <v>12</v>
      </c>
      <c r="P1" s="35" t="s">
        <v>13</v>
      </c>
      <c r="Q1" s="82" t="s">
        <v>14</v>
      </c>
      <c r="R1" s="82" t="s">
        <v>15</v>
      </c>
      <c r="S1" s="35" t="s">
        <v>16</v>
      </c>
      <c r="T1" s="35" t="s">
        <v>17</v>
      </c>
    </row>
    <row r="2" spans="2:20" s="36" customFormat="1" ht="21" x14ac:dyDescent="0.35">
      <c r="B2" s="243" t="s">
        <v>18</v>
      </c>
      <c r="C2" s="243"/>
      <c r="D2" s="243" t="s">
        <v>19</v>
      </c>
      <c r="E2" s="243"/>
      <c r="F2" s="243"/>
      <c r="G2" s="243"/>
      <c r="H2" s="229"/>
      <c r="I2" s="243" t="s">
        <v>20</v>
      </c>
      <c r="J2" s="243"/>
      <c r="K2" s="243"/>
      <c r="L2" s="243" t="s">
        <v>21</v>
      </c>
      <c r="M2" s="243"/>
      <c r="N2" s="243"/>
      <c r="O2" s="243"/>
      <c r="P2" s="243" t="s">
        <v>22</v>
      </c>
      <c r="Q2" s="243"/>
      <c r="R2" s="243"/>
      <c r="S2" s="54" t="s">
        <v>23</v>
      </c>
      <c r="T2" s="37" t="s">
        <v>24</v>
      </c>
    </row>
    <row r="4" spans="2:20" x14ac:dyDescent="0.25">
      <c r="B4" s="28" t="s">
        <v>25</v>
      </c>
      <c r="C4" s="28" t="s">
        <v>26</v>
      </c>
      <c r="D4" t="s">
        <v>27</v>
      </c>
      <c r="E4" t="s">
        <v>28</v>
      </c>
      <c r="F4" t="s">
        <v>29</v>
      </c>
      <c r="G4" t="s">
        <v>30</v>
      </c>
      <c r="H4" t="s">
        <v>8517</v>
      </c>
      <c r="I4" t="s">
        <v>31</v>
      </c>
      <c r="J4" t="s">
        <v>32</v>
      </c>
      <c r="K4" t="s">
        <v>33</v>
      </c>
      <c r="L4" t="s">
        <v>34</v>
      </c>
      <c r="M4" t="s">
        <v>35</v>
      </c>
      <c r="N4" t="s">
        <v>36</v>
      </c>
      <c r="O4" t="s">
        <v>37</v>
      </c>
      <c r="P4" t="s">
        <v>38</v>
      </c>
      <c r="Q4" t="s">
        <v>39</v>
      </c>
      <c r="R4" t="s">
        <v>40</v>
      </c>
      <c r="S4" t="s">
        <v>41</v>
      </c>
      <c r="T4" t="s">
        <v>24</v>
      </c>
    </row>
    <row r="5" spans="2:20" ht="15" hidden="1" customHeight="1" x14ac:dyDescent="0.25">
      <c r="D5" t="s">
        <v>136</v>
      </c>
      <c r="E5" t="str">
        <f>VLOOKUP(D5,'B-Business Capability'!B:H,5,FALSE)</f>
        <v>Strategic Management</v>
      </c>
      <c r="F5">
        <f>VLOOKUP(D5,'B-Business Capability'!B:H,6,FALSE)</f>
        <v>0</v>
      </c>
      <c r="G5">
        <f>VLOOKUP(D5,'B-Business Capability'!B:H,7,FALSE)</f>
        <v>0</v>
      </c>
      <c r="I5" t="s">
        <v>43</v>
      </c>
      <c r="J5" t="s">
        <v>137</v>
      </c>
      <c r="L5" t="s">
        <v>142</v>
      </c>
      <c r="M5" t="str">
        <f>VLOOKUP(L5,'A-Applications'!B:D,3,FALSE)</f>
        <v>IFS ERP</v>
      </c>
      <c r="N5" t="s">
        <v>46</v>
      </c>
      <c r="O5" s="42" t="s">
        <v>47</v>
      </c>
      <c r="P5" t="s">
        <v>68</v>
      </c>
      <c r="Q5" t="str">
        <f>VLOOKUP(KamstrupData[[#This Row],[IdLevel123]],'B-Business Capability'!B:L,10,FALSE)</f>
        <v>N/A</v>
      </c>
      <c r="R5">
        <f>VLOOKUP(KamstrupData[[#This Row],[IdLevel123]],'B-Business Capability'!B:L,11,FALSE)</f>
        <v>0</v>
      </c>
      <c r="T5" t="s">
        <v>139</v>
      </c>
    </row>
    <row r="6" spans="2:20" ht="15" hidden="1" customHeight="1" x14ac:dyDescent="0.25">
      <c r="D6" s="28" t="s">
        <v>172</v>
      </c>
      <c r="E6" t="str">
        <f>VLOOKUP(D6,'B-Business Capability'!B:H,5,FALSE)</f>
        <v>Finance</v>
      </c>
      <c r="F6" t="str">
        <f>VLOOKUP(D6,'B-Business Capability'!B:H,6,FALSE)</f>
        <v>Accounting</v>
      </c>
      <c r="G6">
        <f>VLOOKUP(D6,'B-Business Capability'!B:H,7,FALSE)</f>
        <v>0</v>
      </c>
      <c r="I6" t="s">
        <v>43</v>
      </c>
      <c r="J6" t="s">
        <v>148</v>
      </c>
      <c r="K6" t="s">
        <v>149</v>
      </c>
      <c r="L6" t="s">
        <v>142</v>
      </c>
      <c r="M6" t="str">
        <f>VLOOKUP(L6,'A-Applications'!B:D,3,FALSE)</f>
        <v>IFS ERP</v>
      </c>
      <c r="N6" t="s">
        <v>138</v>
      </c>
      <c r="O6" s="42" t="s">
        <v>52</v>
      </c>
      <c r="P6" t="s">
        <v>56</v>
      </c>
      <c r="Q6" t="str">
        <f>VLOOKUP(KamstrupData[[#This Row],[IdLevel123]],'B-Business Capability'!B:L,10,FALSE)</f>
        <v>N/A</v>
      </c>
      <c r="R6">
        <f>VLOOKUP(KamstrupData[[#This Row],[IdLevel123]],'B-Business Capability'!B:L,11,FALSE)</f>
        <v>0</v>
      </c>
    </row>
    <row r="7" spans="2:20" ht="15" hidden="1" customHeight="1" x14ac:dyDescent="0.25">
      <c r="D7" t="s">
        <v>179</v>
      </c>
      <c r="E7" t="str">
        <f>VLOOKUP(D7,'B-Business Capability'!B:H,5,FALSE)</f>
        <v>Finance</v>
      </c>
      <c r="F7" t="str">
        <f>VLOOKUP(D7,'B-Business Capability'!B:H,6,FALSE)</f>
        <v>Tax Management</v>
      </c>
      <c r="G7">
        <f>VLOOKUP(D7,'B-Business Capability'!B:H,7,FALSE)</f>
        <v>0</v>
      </c>
      <c r="I7" t="s">
        <v>66</v>
      </c>
      <c r="J7" t="s">
        <v>67</v>
      </c>
      <c r="L7" t="s">
        <v>142</v>
      </c>
      <c r="M7" t="str">
        <f>VLOOKUP(L7,'A-Applications'!B:D,3,FALSE)</f>
        <v>IFS ERP</v>
      </c>
      <c r="N7" t="s">
        <v>46</v>
      </c>
      <c r="O7" s="42" t="s">
        <v>47</v>
      </c>
      <c r="P7" t="s">
        <v>68</v>
      </c>
      <c r="Q7" t="str">
        <f>VLOOKUP(KamstrupData[[#This Row],[IdLevel123]],'B-Business Capability'!B:L,10,FALSE)</f>
        <v>N/A</v>
      </c>
      <c r="R7">
        <f>VLOOKUP(KamstrupData[[#This Row],[IdLevel123]],'B-Business Capability'!B:L,11,FALSE)</f>
        <v>0</v>
      </c>
      <c r="T7" t="s">
        <v>69</v>
      </c>
    </row>
    <row r="8" spans="2:20" ht="15" hidden="1" customHeight="1" x14ac:dyDescent="0.25">
      <c r="D8" t="s">
        <v>182</v>
      </c>
      <c r="E8" t="str">
        <f>VLOOKUP(D8,'B-Business Capability'!B:H,5,FALSE)</f>
        <v>Procurement &amp; Logistics</v>
      </c>
      <c r="F8" t="str">
        <f>VLOOKUP(D8,'B-Business Capability'!B:H,6,FALSE)</f>
        <v>Purchasing</v>
      </c>
      <c r="G8">
        <f>VLOOKUP(D8,'B-Business Capability'!B:H,7,FALSE)</f>
        <v>0</v>
      </c>
      <c r="I8" t="s">
        <v>43</v>
      </c>
      <c r="J8" t="s">
        <v>109</v>
      </c>
      <c r="K8" t="s">
        <v>183</v>
      </c>
      <c r="L8" t="s">
        <v>142</v>
      </c>
      <c r="M8" t="str">
        <f>VLOOKUP(L8,'A-Applications'!B:D,3,FALSE)</f>
        <v>IFS ERP</v>
      </c>
      <c r="N8" t="s">
        <v>46</v>
      </c>
      <c r="O8" s="42" t="s">
        <v>47</v>
      </c>
      <c r="P8" t="s">
        <v>184</v>
      </c>
      <c r="Q8" t="str">
        <f>VLOOKUP(KamstrupData[[#This Row],[IdLevel123]],'B-Business Capability'!B:L,10,FALSE)</f>
        <v>Procure-to-Pay (P2P)</v>
      </c>
      <c r="R8">
        <f>VLOOKUP(KamstrupData[[#This Row],[IdLevel123]],'B-Business Capability'!B:L,11,FALSE)</f>
        <v>300</v>
      </c>
      <c r="T8" t="s">
        <v>185</v>
      </c>
    </row>
    <row r="9" spans="2:20" ht="15" hidden="1" customHeight="1" x14ac:dyDescent="0.25">
      <c r="D9" t="s">
        <v>182</v>
      </c>
      <c r="E9" t="str">
        <f>VLOOKUP(D9,'B-Business Capability'!B:H,5,FALSE)</f>
        <v>Procurement &amp; Logistics</v>
      </c>
      <c r="F9" t="str">
        <f>VLOOKUP(D9,'B-Business Capability'!B:H,6,FALSE)</f>
        <v>Purchasing</v>
      </c>
      <c r="G9">
        <f>VLOOKUP(D9,'B-Business Capability'!B:H,7,FALSE)</f>
        <v>0</v>
      </c>
      <c r="I9" t="s">
        <v>66</v>
      </c>
      <c r="J9" t="s">
        <v>109</v>
      </c>
      <c r="K9" t="s">
        <v>183</v>
      </c>
      <c r="L9" t="s">
        <v>142</v>
      </c>
      <c r="M9" t="str">
        <f>VLOOKUP(L9,'A-Applications'!B:D,3,FALSE)</f>
        <v>IFS ERP</v>
      </c>
      <c r="N9" t="s">
        <v>46</v>
      </c>
      <c r="O9" s="42" t="s">
        <v>47</v>
      </c>
      <c r="P9" t="s">
        <v>184</v>
      </c>
      <c r="Q9" t="str">
        <f>VLOOKUP(KamstrupData[[#This Row],[IdLevel123]],'B-Business Capability'!B:L,10,FALSE)</f>
        <v>Procure-to-Pay (P2P)</v>
      </c>
      <c r="R9">
        <f>VLOOKUP(KamstrupData[[#This Row],[IdLevel123]],'B-Business Capability'!B:L,11,FALSE)</f>
        <v>300</v>
      </c>
      <c r="T9" t="s">
        <v>188</v>
      </c>
    </row>
    <row r="10" spans="2:20" ht="15" hidden="1" customHeight="1" x14ac:dyDescent="0.25">
      <c r="D10" t="s">
        <v>189</v>
      </c>
      <c r="E10" t="str">
        <f>VLOOKUP(D10,'B-Business Capability'!B:H,5,FALSE)</f>
        <v>Procurement &amp; Logistics</v>
      </c>
      <c r="F10" t="str">
        <f>VLOOKUP(D10,'B-Business Capability'!B:H,6,FALSE)</f>
        <v>Sourcing</v>
      </c>
      <c r="G10">
        <f>VLOOKUP(D10,'B-Business Capability'!B:H,7,FALSE)</f>
        <v>0</v>
      </c>
      <c r="I10" t="s">
        <v>43</v>
      </c>
      <c r="J10" t="s">
        <v>109</v>
      </c>
      <c r="K10" t="s">
        <v>183</v>
      </c>
      <c r="L10" t="s">
        <v>142</v>
      </c>
      <c r="M10" t="str">
        <f>VLOOKUP(L10,'A-Applications'!B:D,3,FALSE)</f>
        <v>IFS ERP</v>
      </c>
      <c r="N10" t="s">
        <v>46</v>
      </c>
      <c r="O10" s="42" t="s">
        <v>52</v>
      </c>
      <c r="P10" t="s">
        <v>190</v>
      </c>
      <c r="Q10" t="str">
        <f>VLOOKUP(KamstrupData[[#This Row],[IdLevel123]],'B-Business Capability'!B:L,10,FALSE)</f>
        <v>Procure-to-Pay (P2P)</v>
      </c>
      <c r="R10">
        <f>VLOOKUP(KamstrupData[[#This Row],[IdLevel123]],'B-Business Capability'!B:L,11,FALSE)</f>
        <v>100</v>
      </c>
      <c r="T10" t="s">
        <v>191</v>
      </c>
    </row>
    <row r="11" spans="2:20" ht="15" hidden="1" customHeight="1" x14ac:dyDescent="0.25">
      <c r="D11" t="s">
        <v>189</v>
      </c>
      <c r="E11" t="str">
        <f>VLOOKUP(D11,'B-Business Capability'!B:H,5,FALSE)</f>
        <v>Procurement &amp; Logistics</v>
      </c>
      <c r="F11" t="str">
        <f>VLOOKUP(D11,'B-Business Capability'!B:H,6,FALSE)</f>
        <v>Sourcing</v>
      </c>
      <c r="G11">
        <f>VLOOKUP(D11,'B-Business Capability'!B:H,7,FALSE)</f>
        <v>0</v>
      </c>
      <c r="I11" t="s">
        <v>43</v>
      </c>
      <c r="J11" t="s">
        <v>114</v>
      </c>
      <c r="K11" t="s">
        <v>123</v>
      </c>
      <c r="L11" t="s">
        <v>142</v>
      </c>
      <c r="M11" t="str">
        <f>VLOOKUP(L11,'A-Applications'!B:D,3,FALSE)</f>
        <v>IFS ERP</v>
      </c>
      <c r="N11" t="s">
        <v>46</v>
      </c>
      <c r="O11" s="42" t="s">
        <v>47</v>
      </c>
      <c r="P11" t="s">
        <v>75</v>
      </c>
      <c r="Q11" t="str">
        <f>VLOOKUP(KamstrupData[[#This Row],[IdLevel123]],'B-Business Capability'!B:L,10,FALSE)</f>
        <v>Procure-to-Pay (P2P)</v>
      </c>
      <c r="R11">
        <f>VLOOKUP(KamstrupData[[#This Row],[IdLevel123]],'B-Business Capability'!B:L,11,FALSE)</f>
        <v>100</v>
      </c>
      <c r="T11" t="s">
        <v>192</v>
      </c>
    </row>
    <row r="12" spans="2:20" ht="15" hidden="1" customHeight="1" x14ac:dyDescent="0.25">
      <c r="D12" t="s">
        <v>203</v>
      </c>
      <c r="E12" t="str">
        <f>VLOOKUP(D12,'B-Business Capability'!B:H,5,FALSE)</f>
        <v>Manufacturing</v>
      </c>
      <c r="F12" t="str">
        <f>VLOOKUP(D12,'B-Business Capability'!B:H,6,FALSE)</f>
        <v>Change Management</v>
      </c>
      <c r="G12">
        <f>VLOOKUP(D12,'B-Business Capability'!B:H,7,FALSE)</f>
        <v>0</v>
      </c>
      <c r="I12" t="s">
        <v>43</v>
      </c>
      <c r="J12" t="s">
        <v>109</v>
      </c>
      <c r="L12" t="s">
        <v>142</v>
      </c>
      <c r="M12" t="str">
        <f>VLOOKUP(L12,'A-Applications'!B:D,3,FALSE)</f>
        <v>IFS ERP</v>
      </c>
      <c r="N12" t="s">
        <v>46</v>
      </c>
      <c r="O12" s="42" t="s">
        <v>102</v>
      </c>
      <c r="P12" t="s">
        <v>204</v>
      </c>
      <c r="Q12" t="str">
        <f>VLOOKUP(KamstrupData[[#This Row],[IdLevel123]],'B-Business Capability'!B:L,10,FALSE)</f>
        <v>Idea-to-Release (I2R)</v>
      </c>
      <c r="R12">
        <f>VLOOKUP(KamstrupData[[#This Row],[IdLevel123]],'B-Business Capability'!B:L,11,FALSE)</f>
        <v>470</v>
      </c>
    </row>
    <row r="13" spans="2:20" ht="15" hidden="1" customHeight="1" x14ac:dyDescent="0.25">
      <c r="D13" t="s">
        <v>212</v>
      </c>
      <c r="E13" t="str">
        <f>VLOOKUP(D13,'B-Business Capability'!B:H,5,FALSE)</f>
        <v>Manufacturing</v>
      </c>
      <c r="F13" t="str">
        <f>VLOOKUP(D13,'B-Business Capability'!B:H,6,FALSE)</f>
        <v>Product Design &amp; Planning</v>
      </c>
      <c r="G13">
        <f>VLOOKUP(D13,'B-Business Capability'!B:H,7,FALSE)</f>
        <v>0</v>
      </c>
      <c r="I13" t="s">
        <v>43</v>
      </c>
      <c r="J13" t="s">
        <v>109</v>
      </c>
      <c r="L13" t="s">
        <v>142</v>
      </c>
      <c r="M13" t="str">
        <f>VLOOKUP(L13,'A-Applications'!B:D,3,FALSE)</f>
        <v>IFS ERP</v>
      </c>
      <c r="N13" t="s">
        <v>46</v>
      </c>
      <c r="O13" s="42" t="s">
        <v>47</v>
      </c>
      <c r="P13" t="s">
        <v>204</v>
      </c>
      <c r="Q13" t="str">
        <f>VLOOKUP(KamstrupData[[#This Row],[IdLevel123]],'B-Business Capability'!B:L,10,FALSE)</f>
        <v>Idea-to-Release (I2R)</v>
      </c>
      <c r="R13">
        <f>VLOOKUP(KamstrupData[[#This Row],[IdLevel123]],'B-Business Capability'!B:L,11,FALSE)</f>
        <v>450</v>
      </c>
    </row>
    <row r="14" spans="2:20" ht="15" hidden="1" customHeight="1" x14ac:dyDescent="0.25">
      <c r="D14" t="s">
        <v>212</v>
      </c>
      <c r="E14" t="str">
        <f>VLOOKUP(D14,'B-Business Capability'!B:H,5,FALSE)</f>
        <v>Manufacturing</v>
      </c>
      <c r="F14" t="str">
        <f>VLOOKUP(D14,'B-Business Capability'!B:H,6,FALSE)</f>
        <v>Product Design &amp; Planning</v>
      </c>
      <c r="G14">
        <f>VLOOKUP(D14,'B-Business Capability'!B:H,7,FALSE)</f>
        <v>0</v>
      </c>
      <c r="I14" t="s">
        <v>66</v>
      </c>
      <c r="J14" t="s">
        <v>109</v>
      </c>
      <c r="L14" t="s">
        <v>142</v>
      </c>
      <c r="M14" t="str">
        <f>VLOOKUP(L14,'A-Applications'!B:D,3,FALSE)</f>
        <v>IFS ERP</v>
      </c>
      <c r="N14" t="s">
        <v>46</v>
      </c>
      <c r="O14" s="42" t="s">
        <v>47</v>
      </c>
      <c r="P14" t="s">
        <v>204</v>
      </c>
      <c r="Q14" t="str">
        <f>VLOOKUP(KamstrupData[[#This Row],[IdLevel123]],'B-Business Capability'!B:L,10,FALSE)</f>
        <v>Idea-to-Release (I2R)</v>
      </c>
      <c r="R14">
        <f>VLOOKUP(KamstrupData[[#This Row],[IdLevel123]],'B-Business Capability'!B:L,11,FALSE)</f>
        <v>450</v>
      </c>
      <c r="T14" t="s">
        <v>188</v>
      </c>
    </row>
    <row r="15" spans="2:20" ht="15" hidden="1" customHeight="1" x14ac:dyDescent="0.25">
      <c r="D15" t="s">
        <v>214</v>
      </c>
      <c r="E15" t="str">
        <f>VLOOKUP(D15,'B-Business Capability'!B:H,5,FALSE)</f>
        <v>Manufacturing</v>
      </c>
      <c r="F15" t="str">
        <f>VLOOKUP(D15,'B-Business Capability'!B:H,6,FALSE)</f>
        <v>Manufacturing Order Management</v>
      </c>
      <c r="G15">
        <f>VLOOKUP(D15,'B-Business Capability'!B:H,7,FALSE)</f>
        <v>0</v>
      </c>
      <c r="I15" t="s">
        <v>43</v>
      </c>
      <c r="J15" t="s">
        <v>109</v>
      </c>
      <c r="L15" t="s">
        <v>142</v>
      </c>
      <c r="M15" t="str">
        <f>VLOOKUP(L15,'A-Applications'!B:D,3,FALSE)</f>
        <v>IFS ERP</v>
      </c>
      <c r="N15" t="s">
        <v>46</v>
      </c>
      <c r="O15" s="42" t="s">
        <v>102</v>
      </c>
      <c r="P15" t="s">
        <v>204</v>
      </c>
      <c r="Q15" t="str">
        <f>VLOOKUP(KamstrupData[[#This Row],[IdLevel123]],'B-Business Capability'!B:L,10,FALSE)</f>
        <v>Plan-to-Produce (P2P)</v>
      </c>
      <c r="R15">
        <f>VLOOKUP(KamstrupData[[#This Row],[IdLevel123]],'B-Business Capability'!B:L,11,FALSE)</f>
        <v>0</v>
      </c>
    </row>
    <row r="16" spans="2:20" ht="15" hidden="1" customHeight="1" x14ac:dyDescent="0.25">
      <c r="D16" t="s">
        <v>214</v>
      </c>
      <c r="E16" t="str">
        <f>VLOOKUP(D16,'B-Business Capability'!B:H,5,FALSE)</f>
        <v>Manufacturing</v>
      </c>
      <c r="F16" t="str">
        <f>VLOOKUP(D16,'B-Business Capability'!B:H,6,FALSE)</f>
        <v>Manufacturing Order Management</v>
      </c>
      <c r="G16">
        <f>VLOOKUP(D16,'B-Business Capability'!B:H,7,FALSE)</f>
        <v>0</v>
      </c>
      <c r="I16" t="s">
        <v>66</v>
      </c>
      <c r="J16" t="s">
        <v>109</v>
      </c>
      <c r="L16" t="s">
        <v>142</v>
      </c>
      <c r="M16" t="str">
        <f>VLOOKUP(L16,'A-Applications'!B:D,3,FALSE)</f>
        <v>IFS ERP</v>
      </c>
      <c r="N16" t="s">
        <v>46</v>
      </c>
      <c r="O16" s="42" t="s">
        <v>102</v>
      </c>
      <c r="P16" t="s">
        <v>204</v>
      </c>
      <c r="Q16" t="str">
        <f>VLOOKUP(KamstrupData[[#This Row],[IdLevel123]],'B-Business Capability'!B:L,10,FALSE)</f>
        <v>Plan-to-Produce (P2P)</v>
      </c>
      <c r="R16">
        <f>VLOOKUP(KamstrupData[[#This Row],[IdLevel123]],'B-Business Capability'!B:L,11,FALSE)</f>
        <v>0</v>
      </c>
      <c r="T16" t="s">
        <v>188</v>
      </c>
    </row>
    <row r="17" spans="2:20" ht="15" hidden="1" customHeight="1" x14ac:dyDescent="0.25">
      <c r="B17" s="28">
        <v>45292</v>
      </c>
      <c r="D17" s="28" t="s">
        <v>214</v>
      </c>
      <c r="E17" t="str">
        <f>VLOOKUP(D17,'B-Business Capability'!B:H,5,FALSE)</f>
        <v>Manufacturing</v>
      </c>
      <c r="F17" t="str">
        <f>VLOOKUP(D17,'B-Business Capability'!B:H,6,FALSE)</f>
        <v>Manufacturing Order Management</v>
      </c>
      <c r="G17">
        <f>VLOOKUP(D17,'B-Business Capability'!B:H,7,FALSE)</f>
        <v>0</v>
      </c>
      <c r="I17" t="s">
        <v>43</v>
      </c>
      <c r="J17" t="s">
        <v>239</v>
      </c>
      <c r="K17" t="s">
        <v>7296</v>
      </c>
      <c r="L17" t="s">
        <v>142</v>
      </c>
      <c r="M17" t="str">
        <f>VLOOKUP(L17,'A-Applications'!B:D,3,FALSE)</f>
        <v>IFS ERP</v>
      </c>
      <c r="N17" t="s">
        <v>138</v>
      </c>
      <c r="O17" s="42" t="s">
        <v>210</v>
      </c>
      <c r="P17" t="s">
        <v>89</v>
      </c>
      <c r="Q17" t="str">
        <f>VLOOKUP(KamstrupData[[#This Row],[IdLevel123]],'B-Business Capability'!B:L,10,FALSE)</f>
        <v>Plan-to-Produce (P2P)</v>
      </c>
      <c r="R17">
        <f>VLOOKUP(KamstrupData[[#This Row],[IdLevel123]],'B-Business Capability'!B:L,11,FALSE)</f>
        <v>0</v>
      </c>
    </row>
    <row r="18" spans="2:20" ht="15" hidden="1" customHeight="1" x14ac:dyDescent="0.25">
      <c r="D18" t="s">
        <v>216</v>
      </c>
      <c r="E18" t="str">
        <f>VLOOKUP(D18,'B-Business Capability'!B:H,5,FALSE)</f>
        <v>Manufacturing</v>
      </c>
      <c r="F18" t="str">
        <f>VLOOKUP(D18,'B-Business Capability'!B:H,6,FALSE)</f>
        <v>Manufacturing Steering</v>
      </c>
      <c r="G18">
        <f>VLOOKUP(D18,'B-Business Capability'!B:H,7,FALSE)</f>
        <v>0</v>
      </c>
      <c r="I18" t="s">
        <v>43</v>
      </c>
      <c r="J18" t="s">
        <v>109</v>
      </c>
      <c r="L18" t="s">
        <v>142</v>
      </c>
      <c r="M18" t="str">
        <f>VLOOKUP(L18,'A-Applications'!B:D,3,FALSE)</f>
        <v>IFS ERP</v>
      </c>
      <c r="N18" t="s">
        <v>138</v>
      </c>
      <c r="O18" s="42" t="s">
        <v>102</v>
      </c>
      <c r="P18" t="s">
        <v>217</v>
      </c>
      <c r="Q18" t="str">
        <f>VLOOKUP(KamstrupData[[#This Row],[IdLevel123]],'B-Business Capability'!B:L,10,FALSE)</f>
        <v>Plan-to-Produce (P2P)</v>
      </c>
      <c r="R18">
        <f>VLOOKUP(KamstrupData[[#This Row],[IdLevel123]],'B-Business Capability'!B:L,11,FALSE)</f>
        <v>0</v>
      </c>
      <c r="T18" t="s">
        <v>218</v>
      </c>
    </row>
    <row r="19" spans="2:20" ht="15" hidden="1" customHeight="1" x14ac:dyDescent="0.25">
      <c r="D19" t="s">
        <v>216</v>
      </c>
      <c r="E19" t="str">
        <f>VLOOKUP(D19,'B-Business Capability'!B:H,5,FALSE)</f>
        <v>Manufacturing</v>
      </c>
      <c r="F19" t="str">
        <f>VLOOKUP(D19,'B-Business Capability'!B:H,6,FALSE)</f>
        <v>Manufacturing Steering</v>
      </c>
      <c r="G19">
        <f>VLOOKUP(D19,'B-Business Capability'!B:H,7,FALSE)</f>
        <v>0</v>
      </c>
      <c r="I19" t="s">
        <v>43</v>
      </c>
      <c r="J19" t="s">
        <v>109</v>
      </c>
      <c r="L19" t="s">
        <v>142</v>
      </c>
      <c r="M19" t="str">
        <f>VLOOKUP(L19,'A-Applications'!B:D,3,FALSE)</f>
        <v>IFS ERP</v>
      </c>
      <c r="N19" t="s">
        <v>138</v>
      </c>
      <c r="O19" s="42" t="s">
        <v>102</v>
      </c>
      <c r="P19" t="s">
        <v>219</v>
      </c>
      <c r="Q19" t="str">
        <f>VLOOKUP(KamstrupData[[#This Row],[IdLevel123]],'B-Business Capability'!B:L,10,FALSE)</f>
        <v>Plan-to-Produce (P2P)</v>
      </c>
      <c r="R19">
        <f>VLOOKUP(KamstrupData[[#This Row],[IdLevel123]],'B-Business Capability'!B:L,11,FALSE)</f>
        <v>0</v>
      </c>
      <c r="T19" t="s">
        <v>218</v>
      </c>
    </row>
    <row r="20" spans="2:20" ht="15" hidden="1" customHeight="1" x14ac:dyDescent="0.25">
      <c r="D20" t="s">
        <v>216</v>
      </c>
      <c r="E20" t="str">
        <f>VLOOKUP(D20,'B-Business Capability'!B:H,5,FALSE)</f>
        <v>Manufacturing</v>
      </c>
      <c r="F20" t="str">
        <f>VLOOKUP(D20,'B-Business Capability'!B:H,6,FALSE)</f>
        <v>Manufacturing Steering</v>
      </c>
      <c r="G20">
        <f>VLOOKUP(D20,'B-Business Capability'!B:H,7,FALSE)</f>
        <v>0</v>
      </c>
      <c r="I20" t="s">
        <v>43</v>
      </c>
      <c r="J20" t="s">
        <v>109</v>
      </c>
      <c r="L20" t="s">
        <v>142</v>
      </c>
      <c r="M20" t="str">
        <f>VLOOKUP(L20,'A-Applications'!B:D,3,FALSE)</f>
        <v>IFS ERP</v>
      </c>
      <c r="N20" t="s">
        <v>138</v>
      </c>
      <c r="O20" s="42" t="s">
        <v>102</v>
      </c>
      <c r="P20" t="s">
        <v>220</v>
      </c>
      <c r="Q20" t="str">
        <f>VLOOKUP(KamstrupData[[#This Row],[IdLevel123]],'B-Business Capability'!B:L,10,FALSE)</f>
        <v>Plan-to-Produce (P2P)</v>
      </c>
      <c r="R20">
        <f>VLOOKUP(KamstrupData[[#This Row],[IdLevel123]],'B-Business Capability'!B:L,11,FALSE)</f>
        <v>0</v>
      </c>
      <c r="T20" t="s">
        <v>218</v>
      </c>
    </row>
    <row r="21" spans="2:20" ht="15" hidden="1" customHeight="1" x14ac:dyDescent="0.25">
      <c r="D21" t="s">
        <v>216</v>
      </c>
      <c r="E21" t="str">
        <f>VLOOKUP(D21,'B-Business Capability'!B:H,5,FALSE)</f>
        <v>Manufacturing</v>
      </c>
      <c r="F21" t="str">
        <f>VLOOKUP(D21,'B-Business Capability'!B:H,6,FALSE)</f>
        <v>Manufacturing Steering</v>
      </c>
      <c r="G21">
        <f>VLOOKUP(D21,'B-Business Capability'!B:H,7,FALSE)</f>
        <v>0</v>
      </c>
      <c r="I21" t="s">
        <v>43</v>
      </c>
      <c r="J21" t="s">
        <v>109</v>
      </c>
      <c r="L21" t="s">
        <v>142</v>
      </c>
      <c r="M21" t="str">
        <f>VLOOKUP(L21,'A-Applications'!B:D,3,FALSE)</f>
        <v>IFS ERP</v>
      </c>
      <c r="N21" t="s">
        <v>138</v>
      </c>
      <c r="O21" s="42" t="s">
        <v>102</v>
      </c>
      <c r="P21" t="s">
        <v>221</v>
      </c>
      <c r="Q21" t="str">
        <f>VLOOKUP(KamstrupData[[#This Row],[IdLevel123]],'B-Business Capability'!B:L,10,FALSE)</f>
        <v>Plan-to-Produce (P2P)</v>
      </c>
      <c r="R21">
        <f>VLOOKUP(KamstrupData[[#This Row],[IdLevel123]],'B-Business Capability'!B:L,11,FALSE)</f>
        <v>0</v>
      </c>
      <c r="T21" t="s">
        <v>218</v>
      </c>
    </row>
    <row r="22" spans="2:20" ht="15" hidden="1" customHeight="1" x14ac:dyDescent="0.25">
      <c r="D22" t="s">
        <v>216</v>
      </c>
      <c r="E22" t="str">
        <f>VLOOKUP(D22,'B-Business Capability'!B:H,5,FALSE)</f>
        <v>Manufacturing</v>
      </c>
      <c r="F22" t="str">
        <f>VLOOKUP(D22,'B-Business Capability'!B:H,6,FALSE)</f>
        <v>Manufacturing Steering</v>
      </c>
      <c r="G22">
        <f>VLOOKUP(D22,'B-Business Capability'!B:H,7,FALSE)</f>
        <v>0</v>
      </c>
      <c r="I22" t="s">
        <v>43</v>
      </c>
      <c r="J22" t="s">
        <v>109</v>
      </c>
      <c r="L22" t="s">
        <v>142</v>
      </c>
      <c r="M22" t="str">
        <f>VLOOKUP(L22,'A-Applications'!B:D,3,FALSE)</f>
        <v>IFS ERP</v>
      </c>
      <c r="N22" t="s">
        <v>138</v>
      </c>
      <c r="O22" s="42" t="s">
        <v>102</v>
      </c>
      <c r="P22" t="s">
        <v>222</v>
      </c>
      <c r="Q22" t="str">
        <f>VLOOKUP(KamstrupData[[#This Row],[IdLevel123]],'B-Business Capability'!B:L,10,FALSE)</f>
        <v>Plan-to-Produce (P2P)</v>
      </c>
      <c r="R22">
        <f>VLOOKUP(KamstrupData[[#This Row],[IdLevel123]],'B-Business Capability'!B:L,11,FALSE)</f>
        <v>0</v>
      </c>
      <c r="T22" t="s">
        <v>218</v>
      </c>
    </row>
    <row r="23" spans="2:20" ht="15" hidden="1" customHeight="1" x14ac:dyDescent="0.25">
      <c r="D23" t="s">
        <v>216</v>
      </c>
      <c r="E23" t="str">
        <f>VLOOKUP(D23,'B-Business Capability'!B:H,5,FALSE)</f>
        <v>Manufacturing</v>
      </c>
      <c r="F23" t="str">
        <f>VLOOKUP(D23,'B-Business Capability'!B:H,6,FALSE)</f>
        <v>Manufacturing Steering</v>
      </c>
      <c r="G23">
        <f>VLOOKUP(D23,'B-Business Capability'!B:H,7,FALSE)</f>
        <v>0</v>
      </c>
      <c r="I23" t="s">
        <v>43</v>
      </c>
      <c r="J23" t="s">
        <v>109</v>
      </c>
      <c r="L23" t="s">
        <v>142</v>
      </c>
      <c r="M23" t="str">
        <f>VLOOKUP(L23,'A-Applications'!B:D,3,FALSE)</f>
        <v>IFS ERP</v>
      </c>
      <c r="N23" t="s">
        <v>138</v>
      </c>
      <c r="O23" s="42" t="s">
        <v>102</v>
      </c>
      <c r="P23" t="s">
        <v>223</v>
      </c>
      <c r="Q23" t="str">
        <f>VLOOKUP(KamstrupData[[#This Row],[IdLevel123]],'B-Business Capability'!B:L,10,FALSE)</f>
        <v>Plan-to-Produce (P2P)</v>
      </c>
      <c r="R23">
        <f>VLOOKUP(KamstrupData[[#This Row],[IdLevel123]],'B-Business Capability'!B:L,11,FALSE)</f>
        <v>0</v>
      </c>
      <c r="T23" t="s">
        <v>218</v>
      </c>
    </row>
    <row r="24" spans="2:20" ht="15" hidden="1" customHeight="1" x14ac:dyDescent="0.25">
      <c r="D24" t="s">
        <v>216</v>
      </c>
      <c r="E24" t="str">
        <f>VLOOKUP(D24,'B-Business Capability'!B:H,5,FALSE)</f>
        <v>Manufacturing</v>
      </c>
      <c r="F24" t="str">
        <f>VLOOKUP(D24,'B-Business Capability'!B:H,6,FALSE)</f>
        <v>Manufacturing Steering</v>
      </c>
      <c r="G24">
        <f>VLOOKUP(D24,'B-Business Capability'!B:H,7,FALSE)</f>
        <v>0</v>
      </c>
      <c r="I24" t="s">
        <v>43</v>
      </c>
      <c r="J24" t="s">
        <v>109</v>
      </c>
      <c r="L24" t="s">
        <v>142</v>
      </c>
      <c r="M24" t="str">
        <f>VLOOKUP(L24,'A-Applications'!B:D,3,FALSE)</f>
        <v>IFS ERP</v>
      </c>
      <c r="N24" t="s">
        <v>138</v>
      </c>
      <c r="O24" s="42" t="s">
        <v>102</v>
      </c>
      <c r="P24" t="s">
        <v>224</v>
      </c>
      <c r="Q24" t="str">
        <f>VLOOKUP(KamstrupData[[#This Row],[IdLevel123]],'B-Business Capability'!B:L,10,FALSE)</f>
        <v>Plan-to-Produce (P2P)</v>
      </c>
      <c r="R24">
        <f>VLOOKUP(KamstrupData[[#This Row],[IdLevel123]],'B-Business Capability'!B:L,11,FALSE)</f>
        <v>0</v>
      </c>
      <c r="T24" t="s">
        <v>218</v>
      </c>
    </row>
    <row r="25" spans="2:20" ht="15" hidden="1" customHeight="1" x14ac:dyDescent="0.25">
      <c r="D25" t="s">
        <v>216</v>
      </c>
      <c r="E25" t="str">
        <f>VLOOKUP(D25,'B-Business Capability'!B:H,5,FALSE)</f>
        <v>Manufacturing</v>
      </c>
      <c r="F25" t="str">
        <f>VLOOKUP(D25,'B-Business Capability'!B:H,6,FALSE)</f>
        <v>Manufacturing Steering</v>
      </c>
      <c r="G25">
        <f>VLOOKUP(D25,'B-Business Capability'!B:H,7,FALSE)</f>
        <v>0</v>
      </c>
      <c r="I25" t="s">
        <v>43</v>
      </c>
      <c r="J25" t="s">
        <v>109</v>
      </c>
      <c r="L25" t="s">
        <v>142</v>
      </c>
      <c r="M25" t="str">
        <f>VLOOKUP(L25,'A-Applications'!B:D,3,FALSE)</f>
        <v>IFS ERP</v>
      </c>
      <c r="N25" t="s">
        <v>46</v>
      </c>
      <c r="O25" s="42" t="s">
        <v>102</v>
      </c>
      <c r="P25" t="s">
        <v>204</v>
      </c>
      <c r="Q25" t="str">
        <f>VLOOKUP(KamstrupData[[#This Row],[IdLevel123]],'B-Business Capability'!B:L,10,FALSE)</f>
        <v>Plan-to-Produce (P2P)</v>
      </c>
      <c r="R25">
        <f>VLOOKUP(KamstrupData[[#This Row],[IdLevel123]],'B-Business Capability'!B:L,11,FALSE)</f>
        <v>0</v>
      </c>
    </row>
    <row r="26" spans="2:20" ht="15" hidden="1" customHeight="1" x14ac:dyDescent="0.25">
      <c r="D26" t="s">
        <v>216</v>
      </c>
      <c r="E26" t="str">
        <f>VLOOKUP(D26,'B-Business Capability'!B:H,5,FALSE)</f>
        <v>Manufacturing</v>
      </c>
      <c r="F26" t="str">
        <f>VLOOKUP(D26,'B-Business Capability'!B:H,6,FALSE)</f>
        <v>Manufacturing Steering</v>
      </c>
      <c r="G26">
        <f>VLOOKUP(D26,'B-Business Capability'!B:H,7,FALSE)</f>
        <v>0</v>
      </c>
      <c r="I26" t="s">
        <v>66</v>
      </c>
      <c r="J26" t="s">
        <v>109</v>
      </c>
      <c r="L26" t="s">
        <v>142</v>
      </c>
      <c r="M26" t="str">
        <f>VLOOKUP(L26,'A-Applications'!B:D,3,FALSE)</f>
        <v>IFS ERP</v>
      </c>
      <c r="N26" t="s">
        <v>46</v>
      </c>
      <c r="O26" s="42" t="s">
        <v>102</v>
      </c>
      <c r="P26" t="s">
        <v>204</v>
      </c>
      <c r="Q26" t="str">
        <f>VLOOKUP(KamstrupData[[#This Row],[IdLevel123]],'B-Business Capability'!B:L,10,FALSE)</f>
        <v>Plan-to-Produce (P2P)</v>
      </c>
      <c r="R26">
        <f>VLOOKUP(KamstrupData[[#This Row],[IdLevel123]],'B-Business Capability'!B:L,11,FALSE)</f>
        <v>0</v>
      </c>
      <c r="T26" t="s">
        <v>188</v>
      </c>
    </row>
    <row r="27" spans="2:20" ht="15" hidden="1" customHeight="1" x14ac:dyDescent="0.25">
      <c r="D27" t="s">
        <v>238</v>
      </c>
      <c r="E27" t="str">
        <f>VLOOKUP(D27,'B-Business Capability'!B:H,5,FALSE)</f>
        <v>Strategic Management</v>
      </c>
      <c r="F27" t="str">
        <f>VLOOKUP(D27,'B-Business Capability'!B:H,6,FALSE)</f>
        <v>Enterprise Effectiveness &amp; Project Management</v>
      </c>
      <c r="G27" t="str">
        <f>VLOOKUP(D27,'B-Business Capability'!B:H,7,FALSE)</f>
        <v>Develop Projects</v>
      </c>
      <c r="I27" t="s">
        <v>43</v>
      </c>
      <c r="J27" t="s">
        <v>244</v>
      </c>
      <c r="L27" t="s">
        <v>142</v>
      </c>
      <c r="M27" t="str">
        <f>VLOOKUP(L27,'A-Applications'!B:D,3,FALSE)</f>
        <v>IFS ERP</v>
      </c>
      <c r="N27" t="s">
        <v>46</v>
      </c>
      <c r="O27" s="42" t="s">
        <v>47</v>
      </c>
      <c r="P27" t="s">
        <v>245</v>
      </c>
      <c r="Q27" t="str">
        <f>VLOOKUP(KamstrupData[[#This Row],[IdLevel123]],'B-Business Capability'!B:L,10,FALSE)</f>
        <v>N/A</v>
      </c>
      <c r="R27">
        <f>VLOOKUP(KamstrupData[[#This Row],[IdLevel123]],'B-Business Capability'!B:L,11,FALSE)</f>
        <v>0</v>
      </c>
      <c r="T27" t="s">
        <v>246</v>
      </c>
    </row>
    <row r="28" spans="2:20" ht="15" hidden="1" customHeight="1" x14ac:dyDescent="0.25">
      <c r="B28" s="28">
        <v>45292</v>
      </c>
      <c r="D28" t="s">
        <v>283</v>
      </c>
      <c r="E28" t="str">
        <f>VLOOKUP(D28,'B-Business Capability'!B:H,5,FALSE)</f>
        <v>People and Culture</v>
      </c>
      <c r="F28" t="str">
        <f>VLOOKUP(D28,'B-Business Capability'!B:H,6,FALSE)</f>
        <v>Compensation &amp; Benefits</v>
      </c>
      <c r="G28">
        <f>VLOOKUP(D28,'B-Business Capability'!B:H,7,FALSE)</f>
        <v>0</v>
      </c>
      <c r="I28" t="s">
        <v>43</v>
      </c>
      <c r="J28" t="s">
        <v>71</v>
      </c>
      <c r="L28" t="s">
        <v>142</v>
      </c>
      <c r="M28" t="str">
        <f>VLOOKUP(L28,'A-Applications'!B:D,3,FALSE)</f>
        <v>IFS ERP</v>
      </c>
      <c r="N28" t="s">
        <v>46</v>
      </c>
      <c r="O28" s="42" t="s">
        <v>47</v>
      </c>
      <c r="P28" t="s">
        <v>75</v>
      </c>
      <c r="Q28" t="str">
        <f>VLOOKUP(KamstrupData[[#This Row],[IdLevel123]],'B-Business Capability'!B:L,10,FALSE)</f>
        <v>Hire-to-Retire (H2R)</v>
      </c>
      <c r="R28">
        <f>VLOOKUP(KamstrupData[[#This Row],[IdLevel123]],'B-Business Capability'!B:L,11,FALSE)</f>
        <v>700</v>
      </c>
      <c r="S28" t="s">
        <v>267</v>
      </c>
      <c r="T28" t="s">
        <v>76</v>
      </c>
    </row>
    <row r="29" spans="2:20" ht="15" hidden="1" customHeight="1" x14ac:dyDescent="0.25">
      <c r="B29" s="28">
        <v>45292</v>
      </c>
      <c r="D29" t="s">
        <v>283</v>
      </c>
      <c r="E29" t="str">
        <f>VLOOKUP(D29,'B-Business Capability'!B:H,5,FALSE)</f>
        <v>People and Culture</v>
      </c>
      <c r="F29" t="str">
        <f>VLOOKUP(D29,'B-Business Capability'!B:H,6,FALSE)</f>
        <v>Compensation &amp; Benefits</v>
      </c>
      <c r="G29">
        <f>VLOOKUP(D29,'B-Business Capability'!B:H,7,FALSE)</f>
        <v>0</v>
      </c>
      <c r="I29" t="s">
        <v>43</v>
      </c>
      <c r="J29" t="s">
        <v>91</v>
      </c>
      <c r="K29" t="s">
        <v>291</v>
      </c>
      <c r="L29" t="s">
        <v>142</v>
      </c>
      <c r="M29" t="str">
        <f>VLOOKUP(L29,'A-Applications'!B:D,3,FALSE)</f>
        <v>IFS ERP</v>
      </c>
      <c r="N29" t="s">
        <v>46</v>
      </c>
      <c r="O29" s="42" t="s">
        <v>52</v>
      </c>
      <c r="P29" t="s">
        <v>287</v>
      </c>
      <c r="Q29" t="str">
        <f>VLOOKUP(KamstrupData[[#This Row],[IdLevel123]],'B-Business Capability'!B:L,10,FALSE)</f>
        <v>Hire-to-Retire (H2R)</v>
      </c>
      <c r="R29">
        <f>VLOOKUP(KamstrupData[[#This Row],[IdLevel123]],'B-Business Capability'!B:L,11,FALSE)</f>
        <v>700</v>
      </c>
      <c r="S29" t="s">
        <v>267</v>
      </c>
      <c r="T29" t="s">
        <v>292</v>
      </c>
    </row>
    <row r="30" spans="2:20" ht="15" hidden="1" customHeight="1" x14ac:dyDescent="0.25">
      <c r="B30" s="28">
        <v>45292</v>
      </c>
      <c r="D30" t="s">
        <v>283</v>
      </c>
      <c r="E30" t="str">
        <f>VLOOKUP(D30,'B-Business Capability'!B:H,5,FALSE)</f>
        <v>People and Culture</v>
      </c>
      <c r="F30" t="str">
        <f>VLOOKUP(D30,'B-Business Capability'!B:H,6,FALSE)</f>
        <v>Compensation &amp; Benefits</v>
      </c>
      <c r="G30">
        <f>VLOOKUP(D30,'B-Business Capability'!B:H,7,FALSE)</f>
        <v>0</v>
      </c>
      <c r="I30" t="s">
        <v>43</v>
      </c>
      <c r="J30" t="s">
        <v>91</v>
      </c>
      <c r="K30" t="s">
        <v>72</v>
      </c>
      <c r="L30" t="s">
        <v>142</v>
      </c>
      <c r="M30" t="str">
        <f>VLOOKUP(L30,'A-Applications'!B:D,3,FALSE)</f>
        <v>IFS ERP</v>
      </c>
      <c r="N30" t="s">
        <v>46</v>
      </c>
      <c r="O30" t="s">
        <v>52</v>
      </c>
      <c r="P30" t="s">
        <v>287</v>
      </c>
      <c r="Q30" t="str">
        <f>VLOOKUP(KamstrupData[[#This Row],[IdLevel123]],'B-Business Capability'!B:L,10,FALSE)</f>
        <v>Hire-to-Retire (H2R)</v>
      </c>
      <c r="R30">
        <f>VLOOKUP(KamstrupData[[#This Row],[IdLevel123]],'B-Business Capability'!B:L,11,FALSE)</f>
        <v>700</v>
      </c>
      <c r="S30" t="s">
        <v>267</v>
      </c>
      <c r="T30" t="s">
        <v>92</v>
      </c>
    </row>
    <row r="31" spans="2:20" ht="15" hidden="1" customHeight="1" x14ac:dyDescent="0.25">
      <c r="B31" s="28">
        <v>45292</v>
      </c>
      <c r="D31" t="s">
        <v>283</v>
      </c>
      <c r="E31" t="str">
        <f>VLOOKUP(D31,'B-Business Capability'!B:H,5,FALSE)</f>
        <v>People and Culture</v>
      </c>
      <c r="F31" t="str">
        <f>VLOOKUP(D31,'B-Business Capability'!B:H,6,FALSE)</f>
        <v>Compensation &amp; Benefits</v>
      </c>
      <c r="G31">
        <f>VLOOKUP(D31,'B-Business Capability'!B:H,7,FALSE)</f>
        <v>0</v>
      </c>
      <c r="I31" t="s">
        <v>43</v>
      </c>
      <c r="J31" t="s">
        <v>91</v>
      </c>
      <c r="K31" t="s">
        <v>293</v>
      </c>
      <c r="L31" t="s">
        <v>142</v>
      </c>
      <c r="M31" t="str">
        <f>VLOOKUP(L31,'A-Applications'!B:D,3,FALSE)</f>
        <v>IFS ERP</v>
      </c>
      <c r="N31" t="s">
        <v>46</v>
      </c>
      <c r="O31" t="s">
        <v>52</v>
      </c>
      <c r="P31" t="s">
        <v>287</v>
      </c>
      <c r="Q31" t="str">
        <f>VLOOKUP(KamstrupData[[#This Row],[IdLevel123]],'B-Business Capability'!B:L,10,FALSE)</f>
        <v>Hire-to-Retire (H2R)</v>
      </c>
      <c r="R31">
        <f>VLOOKUP(KamstrupData[[#This Row],[IdLevel123]],'B-Business Capability'!B:L,11,FALSE)</f>
        <v>700</v>
      </c>
      <c r="S31" t="s">
        <v>267</v>
      </c>
      <c r="T31" t="s">
        <v>294</v>
      </c>
    </row>
    <row r="32" spans="2:20" ht="15" hidden="1" customHeight="1" x14ac:dyDescent="0.25">
      <c r="B32" s="28">
        <v>45292</v>
      </c>
      <c r="D32" t="s">
        <v>283</v>
      </c>
      <c r="E32" t="str">
        <f>VLOOKUP(D32,'B-Business Capability'!B:H,5,FALSE)</f>
        <v>People and Culture</v>
      </c>
      <c r="F32" t="str">
        <f>VLOOKUP(D32,'B-Business Capability'!B:H,6,FALSE)</f>
        <v>Compensation &amp; Benefits</v>
      </c>
      <c r="G32">
        <f>VLOOKUP(D32,'B-Business Capability'!B:H,7,FALSE)</f>
        <v>0</v>
      </c>
      <c r="I32" t="s">
        <v>43</v>
      </c>
      <c r="J32" t="s">
        <v>91</v>
      </c>
      <c r="K32" t="s">
        <v>78</v>
      </c>
      <c r="L32" t="s">
        <v>142</v>
      </c>
      <c r="M32" t="str">
        <f>VLOOKUP(L32,'A-Applications'!B:D,3,FALSE)</f>
        <v>IFS ERP</v>
      </c>
      <c r="N32" t="s">
        <v>46</v>
      </c>
      <c r="O32" t="s">
        <v>52</v>
      </c>
      <c r="P32" t="s">
        <v>287</v>
      </c>
      <c r="Q32" t="str">
        <f>VLOOKUP(KamstrupData[[#This Row],[IdLevel123]],'B-Business Capability'!B:L,10,FALSE)</f>
        <v>Hire-to-Retire (H2R)</v>
      </c>
      <c r="R32">
        <f>VLOOKUP(KamstrupData[[#This Row],[IdLevel123]],'B-Business Capability'!B:L,11,FALSE)</f>
        <v>700</v>
      </c>
      <c r="S32" t="s">
        <v>267</v>
      </c>
      <c r="T32" t="s">
        <v>93</v>
      </c>
    </row>
    <row r="33" spans="2:20" ht="15" hidden="1" customHeight="1" x14ac:dyDescent="0.25">
      <c r="B33" s="28">
        <v>45292</v>
      </c>
      <c r="D33" t="s">
        <v>283</v>
      </c>
      <c r="E33" t="str">
        <f>VLOOKUP(D33,'B-Business Capability'!B:H,5,FALSE)</f>
        <v>People and Culture</v>
      </c>
      <c r="F33" t="str">
        <f>VLOOKUP(D33,'B-Business Capability'!B:H,6,FALSE)</f>
        <v>Compensation &amp; Benefits</v>
      </c>
      <c r="G33">
        <f>VLOOKUP(D33,'B-Business Capability'!B:H,7,FALSE)</f>
        <v>0</v>
      </c>
      <c r="I33" t="s">
        <v>43</v>
      </c>
      <c r="J33" t="s">
        <v>91</v>
      </c>
      <c r="K33" t="s">
        <v>81</v>
      </c>
      <c r="L33" t="s">
        <v>142</v>
      </c>
      <c r="M33" t="str">
        <f>VLOOKUP(L33,'A-Applications'!B:D,3,FALSE)</f>
        <v>IFS ERP</v>
      </c>
      <c r="N33" t="s">
        <v>46</v>
      </c>
      <c r="O33" s="42" t="s">
        <v>52</v>
      </c>
      <c r="P33" t="s">
        <v>287</v>
      </c>
      <c r="Q33" t="str">
        <f>VLOOKUP(KamstrupData[[#This Row],[IdLevel123]],'B-Business Capability'!B:L,10,FALSE)</f>
        <v>Hire-to-Retire (H2R)</v>
      </c>
      <c r="R33">
        <f>VLOOKUP(KamstrupData[[#This Row],[IdLevel123]],'B-Business Capability'!B:L,11,FALSE)</f>
        <v>700</v>
      </c>
      <c r="S33" t="s">
        <v>267</v>
      </c>
      <c r="T33" t="s">
        <v>96</v>
      </c>
    </row>
    <row r="34" spans="2:20" ht="15" hidden="1" customHeight="1" x14ac:dyDescent="0.25">
      <c r="B34" s="28">
        <v>45292</v>
      </c>
      <c r="D34" t="s">
        <v>283</v>
      </c>
      <c r="E34" t="str">
        <f>VLOOKUP(D34,'B-Business Capability'!B:H,5,FALSE)</f>
        <v>People and Culture</v>
      </c>
      <c r="F34" t="str">
        <f>VLOOKUP(D34,'B-Business Capability'!B:H,6,FALSE)</f>
        <v>Compensation &amp; Benefits</v>
      </c>
      <c r="G34">
        <f>VLOOKUP(D34,'B-Business Capability'!B:H,7,FALSE)</f>
        <v>0</v>
      </c>
      <c r="I34" t="s">
        <v>43</v>
      </c>
      <c r="J34" t="s">
        <v>114</v>
      </c>
      <c r="K34" t="s">
        <v>78</v>
      </c>
      <c r="L34" t="s">
        <v>142</v>
      </c>
      <c r="M34" t="str">
        <f>VLOOKUP(L34,'A-Applications'!B:D,3,FALSE)</f>
        <v>IFS ERP</v>
      </c>
      <c r="N34" t="s">
        <v>46</v>
      </c>
      <c r="O34" s="42" t="s">
        <v>52</v>
      </c>
      <c r="P34" t="s">
        <v>287</v>
      </c>
      <c r="Q34" t="str">
        <f>VLOOKUP(KamstrupData[[#This Row],[IdLevel123]],'B-Business Capability'!B:L,10,FALSE)</f>
        <v>Hire-to-Retire (H2R)</v>
      </c>
      <c r="R34">
        <f>VLOOKUP(KamstrupData[[#This Row],[IdLevel123]],'B-Business Capability'!B:L,11,FALSE)</f>
        <v>700</v>
      </c>
      <c r="S34" t="s">
        <v>267</v>
      </c>
      <c r="T34" t="s">
        <v>120</v>
      </c>
    </row>
    <row r="35" spans="2:20" ht="15" hidden="1" customHeight="1" x14ac:dyDescent="0.25">
      <c r="B35" s="28">
        <v>45292</v>
      </c>
      <c r="D35" t="s">
        <v>283</v>
      </c>
      <c r="E35" t="str">
        <f>VLOOKUP(D35,'B-Business Capability'!B:H,5,FALSE)</f>
        <v>People and Culture</v>
      </c>
      <c r="F35" t="str">
        <f>VLOOKUP(D35,'B-Business Capability'!B:H,6,FALSE)</f>
        <v>Compensation &amp; Benefits</v>
      </c>
      <c r="G35">
        <f>VLOOKUP(D35,'B-Business Capability'!B:H,7,FALSE)</f>
        <v>0</v>
      </c>
      <c r="I35" t="s">
        <v>43</v>
      </c>
      <c r="J35" t="s">
        <v>114</v>
      </c>
      <c r="K35" t="s">
        <v>125</v>
      </c>
      <c r="L35" t="s">
        <v>142</v>
      </c>
      <c r="M35" t="str">
        <f>VLOOKUP(L35,'A-Applications'!B:D,3,FALSE)</f>
        <v>IFS ERP</v>
      </c>
      <c r="N35" t="s">
        <v>46</v>
      </c>
      <c r="O35" s="42" t="s">
        <v>47</v>
      </c>
      <c r="P35" t="s">
        <v>75</v>
      </c>
      <c r="Q35" t="str">
        <f>VLOOKUP(KamstrupData[[#This Row],[IdLevel123]],'B-Business Capability'!B:L,10,FALSE)</f>
        <v>Hire-to-Retire (H2R)</v>
      </c>
      <c r="R35">
        <f>VLOOKUP(KamstrupData[[#This Row],[IdLevel123]],'B-Business Capability'!B:L,11,FALSE)</f>
        <v>700</v>
      </c>
      <c r="S35" t="s">
        <v>267</v>
      </c>
      <c r="T35" t="s">
        <v>126</v>
      </c>
    </row>
    <row r="36" spans="2:20" ht="15" hidden="1" customHeight="1" x14ac:dyDescent="0.25">
      <c r="D36" t="s">
        <v>339</v>
      </c>
      <c r="E36" t="str">
        <f>VLOOKUP(D36,'B-Business Capability'!B:H,5,FALSE)</f>
        <v>Digital Platform and Operations</v>
      </c>
      <c r="F36" t="str">
        <f>VLOOKUP(D36,'B-Business Capability'!B:H,6,FALSE)</f>
        <v>AI, Data &amp; Analytics</v>
      </c>
      <c r="G36" t="str">
        <f>VLOOKUP(D36,'B-Business Capability'!B:H,7,FALSE)</f>
        <v>Gather Data</v>
      </c>
      <c r="I36" t="s">
        <v>66</v>
      </c>
      <c r="J36" t="s">
        <v>351</v>
      </c>
      <c r="L36" t="s">
        <v>142</v>
      </c>
      <c r="M36" t="str">
        <f>VLOOKUP(L36,'A-Applications'!B:D,3,FALSE)</f>
        <v>IFS ERP</v>
      </c>
      <c r="N36" t="s">
        <v>46</v>
      </c>
      <c r="O36" s="42" t="s">
        <v>102</v>
      </c>
      <c r="P36" t="s">
        <v>68</v>
      </c>
      <c r="Q36" t="str">
        <f>VLOOKUP(KamstrupData[[#This Row],[IdLevel123]],'B-Business Capability'!B:L,10,FALSE)</f>
        <v>N/A</v>
      </c>
      <c r="R36">
        <f>VLOOKUP(KamstrupData[[#This Row],[IdLevel123]],'B-Business Capability'!B:L,11,FALSE)</f>
        <v>0</v>
      </c>
      <c r="T36" t="s">
        <v>352</v>
      </c>
    </row>
    <row r="37" spans="2:20" ht="15" hidden="1" customHeight="1" x14ac:dyDescent="0.25">
      <c r="D37" t="s">
        <v>366</v>
      </c>
      <c r="E37" t="str">
        <f>VLOOKUP(D37,'B-Business Capability'!B:H,5,FALSE)</f>
        <v>Digital Management</v>
      </c>
      <c r="F37" t="str">
        <f>VLOOKUP(D37,'B-Business Capability'!B:H,6,FALSE)</f>
        <v>IT Strategy &amp; Transformation</v>
      </c>
      <c r="G37" t="str">
        <f>VLOOKUP(D37,'B-Business Capability'!B:H,7,FALSE)</f>
        <v>IT Project Management</v>
      </c>
      <c r="I37" t="s">
        <v>43</v>
      </c>
      <c r="J37" t="s">
        <v>239</v>
      </c>
      <c r="K37" t="s">
        <v>240</v>
      </c>
      <c r="L37" t="s">
        <v>142</v>
      </c>
      <c r="M37" t="str">
        <f>VLOOKUP(L37,'A-Applications'!B:D,3,FALSE)</f>
        <v>IFS ERP</v>
      </c>
      <c r="N37" t="s">
        <v>46</v>
      </c>
      <c r="O37" s="42" t="s">
        <v>52</v>
      </c>
      <c r="P37" t="s">
        <v>367</v>
      </c>
      <c r="Q37" t="str">
        <f>VLOOKUP(KamstrupData[[#This Row],[IdLevel123]],'B-Business Capability'!B:L,10,FALSE)</f>
        <v>N/A</v>
      </c>
      <c r="R37">
        <f>VLOOKUP(KamstrupData[[#This Row],[IdLevel123]],'B-Business Capability'!B:L,11,FALSE)</f>
        <v>0</v>
      </c>
      <c r="T37" t="s">
        <v>243</v>
      </c>
    </row>
    <row r="38" spans="2:20" ht="15" hidden="1" customHeight="1" x14ac:dyDescent="0.25">
      <c r="D38" t="s">
        <v>433</v>
      </c>
      <c r="E38" t="str">
        <f>VLOOKUP(D38,'B-Business Capability'!B:H,5,FALSE)</f>
        <v>Finance</v>
      </c>
      <c r="F38" t="str">
        <f>VLOOKUP(D38,'B-Business Capability'!B:H,6,FALSE)</f>
        <v>Accounting</v>
      </c>
      <c r="G38" t="str">
        <f>VLOOKUP(D38,'B-Business Capability'!B:H,7,FALSE)</f>
        <v>Inventory Valuation</v>
      </c>
      <c r="I38" t="s">
        <v>43</v>
      </c>
      <c r="J38" t="s">
        <v>44</v>
      </c>
      <c r="L38" t="s">
        <v>142</v>
      </c>
      <c r="M38" t="str">
        <f>VLOOKUP(L38,'A-Applications'!B:D,3,FALSE)</f>
        <v>IFS ERP</v>
      </c>
      <c r="N38" t="s">
        <v>46</v>
      </c>
      <c r="O38" s="42" t="s">
        <v>52</v>
      </c>
      <c r="P38" t="s">
        <v>56</v>
      </c>
      <c r="Q38" t="str">
        <f>VLOOKUP(KamstrupData[[#This Row],[IdLevel123]],'B-Business Capability'!B:L,10,FALSE)</f>
        <v>N/A</v>
      </c>
      <c r="R38">
        <f>VLOOKUP(KamstrupData[[#This Row],[IdLevel123]],'B-Business Capability'!B:L,11,FALSE)</f>
        <v>0</v>
      </c>
    </row>
    <row r="39" spans="2:20" ht="15" hidden="1" customHeight="1" x14ac:dyDescent="0.25">
      <c r="D39" t="s">
        <v>433</v>
      </c>
      <c r="E39" t="str">
        <f>VLOOKUP(D39,'B-Business Capability'!B:H,5,FALSE)</f>
        <v>Finance</v>
      </c>
      <c r="F39" t="str">
        <f>VLOOKUP(D39,'B-Business Capability'!B:H,6,FALSE)</f>
        <v>Accounting</v>
      </c>
      <c r="G39" t="str">
        <f>VLOOKUP(D39,'B-Business Capability'!B:H,7,FALSE)</f>
        <v>Inventory Valuation</v>
      </c>
      <c r="I39" t="s">
        <v>66</v>
      </c>
      <c r="J39" t="s">
        <v>67</v>
      </c>
      <c r="L39" t="s">
        <v>142</v>
      </c>
      <c r="M39" t="str">
        <f>VLOOKUP(L39,'A-Applications'!B:D,3,FALSE)</f>
        <v>IFS ERP</v>
      </c>
      <c r="N39" t="s">
        <v>46</v>
      </c>
      <c r="O39" s="42" t="s">
        <v>47</v>
      </c>
      <c r="P39" t="s">
        <v>68</v>
      </c>
      <c r="Q39" t="str">
        <f>VLOOKUP(KamstrupData[[#This Row],[IdLevel123]],'B-Business Capability'!B:L,10,FALSE)</f>
        <v>N/A</v>
      </c>
      <c r="R39">
        <f>VLOOKUP(KamstrupData[[#This Row],[IdLevel123]],'B-Business Capability'!B:L,11,FALSE)</f>
        <v>0</v>
      </c>
      <c r="T39" t="s">
        <v>69</v>
      </c>
    </row>
    <row r="40" spans="2:20" ht="15" hidden="1" customHeight="1" x14ac:dyDescent="0.25">
      <c r="D40" t="s">
        <v>433</v>
      </c>
      <c r="E40" t="str">
        <f>VLOOKUP(D40,'B-Business Capability'!B:H,5,FALSE)</f>
        <v>Finance</v>
      </c>
      <c r="F40" t="str">
        <f>VLOOKUP(D40,'B-Business Capability'!B:H,6,FALSE)</f>
        <v>Accounting</v>
      </c>
      <c r="G40" t="str">
        <f>VLOOKUP(D40,'B-Business Capability'!B:H,7,FALSE)</f>
        <v>Inventory Valuation</v>
      </c>
      <c r="I40" t="s">
        <v>491</v>
      </c>
      <c r="J40" t="s">
        <v>492</v>
      </c>
      <c r="L40" t="s">
        <v>142</v>
      </c>
      <c r="M40" t="str">
        <f>VLOOKUP(L40,'A-Applications'!B:D,3,FALSE)</f>
        <v>IFS ERP</v>
      </c>
      <c r="N40" t="s">
        <v>46</v>
      </c>
      <c r="O40" s="42" t="s">
        <v>52</v>
      </c>
      <c r="P40" t="s">
        <v>56</v>
      </c>
      <c r="Q40" t="str">
        <f>VLOOKUP(KamstrupData[[#This Row],[IdLevel123]],'B-Business Capability'!B:L,10,FALSE)</f>
        <v>N/A</v>
      </c>
      <c r="R40">
        <f>VLOOKUP(KamstrupData[[#This Row],[IdLevel123]],'B-Business Capability'!B:L,11,FALSE)</f>
        <v>0</v>
      </c>
    </row>
    <row r="41" spans="2:20" ht="15" hidden="1" customHeight="1" x14ac:dyDescent="0.25">
      <c r="D41" s="28" t="s">
        <v>433</v>
      </c>
      <c r="E41" t="str">
        <f>VLOOKUP(D41,'B-Business Capability'!B:H,5,FALSE)</f>
        <v>Finance</v>
      </c>
      <c r="F41" t="str">
        <f>VLOOKUP(D41,'B-Business Capability'!B:H,6,FALSE)</f>
        <v>Accounting</v>
      </c>
      <c r="G41" t="str">
        <f>VLOOKUP(D41,'B-Business Capability'!B:H,7,FALSE)</f>
        <v>Inventory Valuation</v>
      </c>
      <c r="I41" t="s">
        <v>487</v>
      </c>
      <c r="J41" t="s">
        <v>488</v>
      </c>
      <c r="L41" t="s">
        <v>142</v>
      </c>
      <c r="M41" t="str">
        <f>VLOOKUP(L41,'A-Applications'!B:D,3,FALSE)</f>
        <v>IFS ERP</v>
      </c>
      <c r="N41" t="s">
        <v>46</v>
      </c>
      <c r="O41" s="42" t="s">
        <v>102</v>
      </c>
      <c r="P41" t="s">
        <v>56</v>
      </c>
      <c r="Q41" t="str">
        <f>VLOOKUP(KamstrupData[[#This Row],[IdLevel123]],'B-Business Capability'!B:L,10,FALSE)</f>
        <v>N/A</v>
      </c>
      <c r="R41">
        <f>VLOOKUP(KamstrupData[[#This Row],[IdLevel123]],'B-Business Capability'!B:L,11,FALSE)</f>
        <v>0</v>
      </c>
    </row>
    <row r="42" spans="2:20" ht="15" hidden="1" customHeight="1" x14ac:dyDescent="0.25">
      <c r="D42" t="s">
        <v>436</v>
      </c>
      <c r="E42" t="str">
        <f>VLOOKUP(D42,'B-Business Capability'!B:H,5,FALSE)</f>
        <v>Finance</v>
      </c>
      <c r="F42" t="str">
        <f>VLOOKUP(D42,'B-Business Capability'!B:H,6,FALSE)</f>
        <v>Accounting</v>
      </c>
      <c r="G42" t="str">
        <f>VLOOKUP(D42,'B-Business Capability'!B:H,7,FALSE)</f>
        <v>Manage General Ledger</v>
      </c>
      <c r="I42" t="s">
        <v>43</v>
      </c>
      <c r="J42" t="s">
        <v>44</v>
      </c>
      <c r="L42" t="s">
        <v>142</v>
      </c>
      <c r="M42" t="str">
        <f>VLOOKUP(L42,'A-Applications'!B:D,3,FALSE)</f>
        <v>IFS ERP</v>
      </c>
      <c r="N42" t="s">
        <v>46</v>
      </c>
      <c r="O42" s="42" t="s">
        <v>52</v>
      </c>
      <c r="P42" t="s">
        <v>56</v>
      </c>
      <c r="Q42" t="str">
        <f>VLOOKUP(KamstrupData[[#This Row],[IdLevel123]],'B-Business Capability'!B:L,10,FALSE)</f>
        <v>N/A</v>
      </c>
      <c r="R42">
        <f>VLOOKUP(KamstrupData[[#This Row],[IdLevel123]],'B-Business Capability'!B:L,11,FALSE)</f>
        <v>0</v>
      </c>
    </row>
    <row r="43" spans="2:20" ht="15" hidden="1" customHeight="1" x14ac:dyDescent="0.25">
      <c r="D43" t="s">
        <v>436</v>
      </c>
      <c r="E43" t="str">
        <f>VLOOKUP(D43,'B-Business Capability'!B:H,5,FALSE)</f>
        <v>Finance</v>
      </c>
      <c r="F43" t="str">
        <f>VLOOKUP(D43,'B-Business Capability'!B:H,6,FALSE)</f>
        <v>Accounting</v>
      </c>
      <c r="G43" t="str">
        <f>VLOOKUP(D43,'B-Business Capability'!B:H,7,FALSE)</f>
        <v>Manage General Ledger</v>
      </c>
      <c r="I43" t="s">
        <v>491</v>
      </c>
      <c r="J43" t="s">
        <v>492</v>
      </c>
      <c r="L43" t="s">
        <v>142</v>
      </c>
      <c r="M43" t="str">
        <f>VLOOKUP(L43,'A-Applications'!B:D,3,FALSE)</f>
        <v>IFS ERP</v>
      </c>
      <c r="N43" t="s">
        <v>46</v>
      </c>
      <c r="O43" s="42" t="s">
        <v>52</v>
      </c>
      <c r="P43" t="s">
        <v>56</v>
      </c>
      <c r="Q43" t="str">
        <f>VLOOKUP(KamstrupData[[#This Row],[IdLevel123]],'B-Business Capability'!B:L,10,FALSE)</f>
        <v>N/A</v>
      </c>
      <c r="R43">
        <f>VLOOKUP(KamstrupData[[#This Row],[IdLevel123]],'B-Business Capability'!B:L,11,FALSE)</f>
        <v>0</v>
      </c>
    </row>
    <row r="44" spans="2:20" ht="15" hidden="1" customHeight="1" x14ac:dyDescent="0.25">
      <c r="D44" s="28" t="s">
        <v>436</v>
      </c>
      <c r="E44" t="str">
        <f>VLOOKUP(D44,'B-Business Capability'!B:H,5,FALSE)</f>
        <v>Finance</v>
      </c>
      <c r="F44" t="str">
        <f>VLOOKUP(D44,'B-Business Capability'!B:H,6,FALSE)</f>
        <v>Accounting</v>
      </c>
      <c r="G44" t="str">
        <f>VLOOKUP(D44,'B-Business Capability'!B:H,7,FALSE)</f>
        <v>Manage General Ledger</v>
      </c>
      <c r="I44" t="s">
        <v>487</v>
      </c>
      <c r="J44" t="s">
        <v>488</v>
      </c>
      <c r="L44" t="s">
        <v>142</v>
      </c>
      <c r="M44" t="str">
        <f>VLOOKUP(L44,'A-Applications'!B:D,3,FALSE)</f>
        <v>IFS ERP</v>
      </c>
      <c r="N44" t="s">
        <v>46</v>
      </c>
      <c r="O44" s="42" t="s">
        <v>102</v>
      </c>
      <c r="P44" t="s">
        <v>56</v>
      </c>
      <c r="Q44" t="str">
        <f>VLOOKUP(KamstrupData[[#This Row],[IdLevel123]],'B-Business Capability'!B:L,10,FALSE)</f>
        <v>N/A</v>
      </c>
      <c r="R44">
        <f>VLOOKUP(KamstrupData[[#This Row],[IdLevel123]],'B-Business Capability'!B:L,11,FALSE)</f>
        <v>0</v>
      </c>
    </row>
    <row r="45" spans="2:20" ht="15" hidden="1" customHeight="1" x14ac:dyDescent="0.25">
      <c r="D45" t="s">
        <v>437</v>
      </c>
      <c r="E45" t="str">
        <f>VLOOKUP(D45,'B-Business Capability'!B:H,5,FALSE)</f>
        <v>Finance</v>
      </c>
      <c r="F45" t="str">
        <f>VLOOKUP(D45,'B-Business Capability'!B:H,6,FALSE)</f>
        <v>Accounting</v>
      </c>
      <c r="G45" t="str">
        <f>VLOOKUP(D45,'B-Business Capability'!B:H,7,FALSE)</f>
        <v>Performance Reporting</v>
      </c>
      <c r="I45" t="s">
        <v>43</v>
      </c>
      <c r="J45" t="s">
        <v>44</v>
      </c>
      <c r="L45" t="s">
        <v>142</v>
      </c>
      <c r="M45" t="str">
        <f>VLOOKUP(L45,'A-Applications'!B:D,3,FALSE)</f>
        <v>IFS ERP</v>
      </c>
      <c r="N45" t="s">
        <v>46</v>
      </c>
      <c r="O45" s="42" t="s">
        <v>52</v>
      </c>
      <c r="P45" t="s">
        <v>56</v>
      </c>
      <c r="Q45" t="str">
        <f>VLOOKUP(KamstrupData[[#This Row],[IdLevel123]],'B-Business Capability'!B:L,10,FALSE)</f>
        <v>N/A</v>
      </c>
      <c r="R45">
        <f>VLOOKUP(KamstrupData[[#This Row],[IdLevel123]],'B-Business Capability'!B:L,11,FALSE)</f>
        <v>0</v>
      </c>
    </row>
    <row r="46" spans="2:20" ht="15" hidden="1" customHeight="1" x14ac:dyDescent="0.25">
      <c r="D46" t="s">
        <v>437</v>
      </c>
      <c r="E46" t="str">
        <f>VLOOKUP(D46,'B-Business Capability'!B:H,5,FALSE)</f>
        <v>Finance</v>
      </c>
      <c r="F46" t="str">
        <f>VLOOKUP(D46,'B-Business Capability'!B:H,6,FALSE)</f>
        <v>Accounting</v>
      </c>
      <c r="G46" t="str">
        <f>VLOOKUP(D46,'B-Business Capability'!B:H,7,FALSE)</f>
        <v>Performance Reporting</v>
      </c>
      <c r="I46" t="s">
        <v>491</v>
      </c>
      <c r="J46" t="s">
        <v>492</v>
      </c>
      <c r="L46" t="s">
        <v>142</v>
      </c>
      <c r="M46" t="str">
        <f>VLOOKUP(L46,'A-Applications'!B:D,3,FALSE)</f>
        <v>IFS ERP</v>
      </c>
      <c r="N46" t="s">
        <v>46</v>
      </c>
      <c r="O46" s="42" t="s">
        <v>52</v>
      </c>
      <c r="P46" t="s">
        <v>56</v>
      </c>
      <c r="Q46" t="str">
        <f>VLOOKUP(KamstrupData[[#This Row],[IdLevel123]],'B-Business Capability'!B:L,10,FALSE)</f>
        <v>N/A</v>
      </c>
      <c r="R46">
        <f>VLOOKUP(KamstrupData[[#This Row],[IdLevel123]],'B-Business Capability'!B:L,11,FALSE)</f>
        <v>0</v>
      </c>
    </row>
    <row r="47" spans="2:20" ht="15" hidden="1" customHeight="1" x14ac:dyDescent="0.25">
      <c r="D47" s="28" t="s">
        <v>437</v>
      </c>
      <c r="E47" t="str">
        <f>VLOOKUP(D47,'B-Business Capability'!B:H,5,FALSE)</f>
        <v>Finance</v>
      </c>
      <c r="F47" t="str">
        <f>VLOOKUP(D47,'B-Business Capability'!B:H,6,FALSE)</f>
        <v>Accounting</v>
      </c>
      <c r="G47" t="str">
        <f>VLOOKUP(D47,'B-Business Capability'!B:H,7,FALSE)</f>
        <v>Performance Reporting</v>
      </c>
      <c r="I47" t="s">
        <v>487</v>
      </c>
      <c r="J47" t="s">
        <v>488</v>
      </c>
      <c r="L47" t="s">
        <v>142</v>
      </c>
      <c r="M47" t="str">
        <f>VLOOKUP(L47,'A-Applications'!B:D,3,FALSE)</f>
        <v>IFS ERP</v>
      </c>
      <c r="N47" t="s">
        <v>46</v>
      </c>
      <c r="O47" s="42" t="s">
        <v>102</v>
      </c>
      <c r="P47" t="s">
        <v>56</v>
      </c>
      <c r="Q47" t="str">
        <f>VLOOKUP(KamstrupData[[#This Row],[IdLevel123]],'B-Business Capability'!B:L,10,FALSE)</f>
        <v>N/A</v>
      </c>
      <c r="R47">
        <f>VLOOKUP(KamstrupData[[#This Row],[IdLevel123]],'B-Business Capability'!B:L,11,FALSE)</f>
        <v>0</v>
      </c>
    </row>
    <row r="48" spans="2:20" ht="15" hidden="1" customHeight="1" x14ac:dyDescent="0.25">
      <c r="D48" t="s">
        <v>469</v>
      </c>
      <c r="E48" t="str">
        <f>VLOOKUP(D48,'B-Business Capability'!B:H,5,FALSE)</f>
        <v>Finance</v>
      </c>
      <c r="F48" t="str">
        <f>VLOOKUP(D48,'B-Business Capability'!B:H,6,FALSE)</f>
        <v>Financial Planning &amp; Analysis</v>
      </c>
      <c r="G48" t="str">
        <f>VLOOKUP(D48,'B-Business Capability'!B:H,7,FALSE)</f>
        <v>Cost Accounting_Plan</v>
      </c>
      <c r="I48" t="s">
        <v>66</v>
      </c>
      <c r="J48" t="s">
        <v>228</v>
      </c>
      <c r="L48" t="s">
        <v>142</v>
      </c>
      <c r="M48" t="str">
        <f>VLOOKUP(L48,'A-Applications'!B:D,3,FALSE)</f>
        <v>IFS ERP</v>
      </c>
      <c r="N48" t="s">
        <v>138</v>
      </c>
      <c r="O48" s="42" t="s">
        <v>47</v>
      </c>
      <c r="P48" t="s">
        <v>462</v>
      </c>
      <c r="Q48" t="str">
        <f>VLOOKUP(KamstrupData[[#This Row],[IdLevel123]],'B-Business Capability'!B:L,10,FALSE)</f>
        <v>N/A</v>
      </c>
      <c r="R48">
        <f>VLOOKUP(KamstrupData[[#This Row],[IdLevel123]],'B-Business Capability'!B:L,11,FALSE)</f>
        <v>0</v>
      </c>
      <c r="T48" t="s">
        <v>230</v>
      </c>
    </row>
    <row r="49" spans="2:20" ht="15" hidden="1" customHeight="1" x14ac:dyDescent="0.25">
      <c r="D49" t="s">
        <v>469</v>
      </c>
      <c r="E49" t="str">
        <f>VLOOKUP(D49,'B-Business Capability'!B:H,5,FALSE)</f>
        <v>Finance</v>
      </c>
      <c r="F49" t="str">
        <f>VLOOKUP(D49,'B-Business Capability'!B:H,6,FALSE)</f>
        <v>Financial Planning &amp; Analysis</v>
      </c>
      <c r="G49" t="str">
        <f>VLOOKUP(D49,'B-Business Capability'!B:H,7,FALSE)</f>
        <v>Cost Accounting_Plan</v>
      </c>
      <c r="I49" t="s">
        <v>43</v>
      </c>
      <c r="J49" t="s">
        <v>278</v>
      </c>
      <c r="L49" t="s">
        <v>142</v>
      </c>
      <c r="M49" t="str">
        <f>VLOOKUP(L49,'A-Applications'!B:D,3,FALSE)</f>
        <v>IFS ERP</v>
      </c>
      <c r="N49" t="s">
        <v>46</v>
      </c>
      <c r="O49" s="42" t="s">
        <v>47</v>
      </c>
      <c r="P49" t="s">
        <v>462</v>
      </c>
      <c r="Q49" t="str">
        <f>VLOOKUP(KamstrupData[[#This Row],[IdLevel123]],'B-Business Capability'!B:L,10,FALSE)</f>
        <v>N/A</v>
      </c>
      <c r="R49">
        <f>VLOOKUP(KamstrupData[[#This Row],[IdLevel123]],'B-Business Capability'!B:L,11,FALSE)</f>
        <v>0</v>
      </c>
    </row>
    <row r="50" spans="2:20" ht="15" hidden="1" customHeight="1" x14ac:dyDescent="0.25">
      <c r="D50" t="s">
        <v>469</v>
      </c>
      <c r="E50" t="str">
        <f>VLOOKUP(D50,'B-Business Capability'!B:H,5,FALSE)</f>
        <v>Finance</v>
      </c>
      <c r="F50" t="str">
        <f>VLOOKUP(D50,'B-Business Capability'!B:H,6,FALSE)</f>
        <v>Financial Planning &amp; Analysis</v>
      </c>
      <c r="G50" t="str">
        <f>VLOOKUP(D50,'B-Business Capability'!B:H,7,FALSE)</f>
        <v>Cost Accounting_Plan</v>
      </c>
      <c r="I50" t="s">
        <v>43</v>
      </c>
      <c r="J50" t="s">
        <v>279</v>
      </c>
      <c r="L50" t="s">
        <v>142</v>
      </c>
      <c r="M50" t="str">
        <f>VLOOKUP(L50,'A-Applications'!B:D,3,FALSE)</f>
        <v>IFS ERP</v>
      </c>
      <c r="N50" t="s">
        <v>46</v>
      </c>
      <c r="O50" s="42" t="s">
        <v>47</v>
      </c>
      <c r="P50" t="s">
        <v>462</v>
      </c>
      <c r="Q50" t="str">
        <f>VLOOKUP(KamstrupData[[#This Row],[IdLevel123]],'B-Business Capability'!B:L,10,FALSE)</f>
        <v>N/A</v>
      </c>
      <c r="R50">
        <f>VLOOKUP(KamstrupData[[#This Row],[IdLevel123]],'B-Business Capability'!B:L,11,FALSE)</f>
        <v>0</v>
      </c>
      <c r="T50" t="s">
        <v>410</v>
      </c>
    </row>
    <row r="51" spans="2:20" ht="15" hidden="1" customHeight="1" x14ac:dyDescent="0.25">
      <c r="D51" t="s">
        <v>469</v>
      </c>
      <c r="E51" t="str">
        <f>VLOOKUP(D51,'B-Business Capability'!B:H,5,FALSE)</f>
        <v>Finance</v>
      </c>
      <c r="F51" t="str">
        <f>VLOOKUP(D51,'B-Business Capability'!B:H,6,FALSE)</f>
        <v>Financial Planning &amp; Analysis</v>
      </c>
      <c r="G51" t="str">
        <f>VLOOKUP(D51,'B-Business Capability'!B:H,7,FALSE)</f>
        <v>Cost Accounting_Plan</v>
      </c>
      <c r="I51" t="s">
        <v>43</v>
      </c>
      <c r="J51" t="s">
        <v>282</v>
      </c>
      <c r="L51" t="s">
        <v>142</v>
      </c>
      <c r="M51" t="str">
        <f>VLOOKUP(L51,'A-Applications'!B:D,3,FALSE)</f>
        <v>IFS ERP</v>
      </c>
      <c r="N51" t="s">
        <v>46</v>
      </c>
      <c r="O51" s="42" t="s">
        <v>47</v>
      </c>
      <c r="P51" t="s">
        <v>462</v>
      </c>
      <c r="Q51" t="str">
        <f>VLOOKUP(KamstrupData[[#This Row],[IdLevel123]],'B-Business Capability'!B:L,10,FALSE)</f>
        <v>N/A</v>
      </c>
      <c r="R51">
        <f>VLOOKUP(KamstrupData[[#This Row],[IdLevel123]],'B-Business Capability'!B:L,11,FALSE)</f>
        <v>0</v>
      </c>
    </row>
    <row r="52" spans="2:20" ht="15" hidden="1" customHeight="1" x14ac:dyDescent="0.25">
      <c r="D52" s="28" t="s">
        <v>469</v>
      </c>
      <c r="E52" t="str">
        <f>VLOOKUP(D52,'B-Business Capability'!B:H,5,FALSE)</f>
        <v>Finance</v>
      </c>
      <c r="F52" t="str">
        <f>VLOOKUP(D52,'B-Business Capability'!B:H,6,FALSE)</f>
        <v>Financial Planning &amp; Analysis</v>
      </c>
      <c r="G52" t="str">
        <f>VLOOKUP(D52,'B-Business Capability'!B:H,7,FALSE)</f>
        <v>Cost Accounting_Plan</v>
      </c>
      <c r="I52" t="s">
        <v>53</v>
      </c>
      <c r="J52" t="s">
        <v>8549</v>
      </c>
      <c r="L52" t="s">
        <v>142</v>
      </c>
      <c r="M52" t="str">
        <f>VLOOKUP(L52,'A-Applications'!B:D,3,FALSE)</f>
        <v>IFS ERP</v>
      </c>
      <c r="N52" t="s">
        <v>46</v>
      </c>
      <c r="O52" s="42" t="s">
        <v>102</v>
      </c>
      <c r="P52" t="s">
        <v>462</v>
      </c>
      <c r="Q52" t="str">
        <f>VLOOKUP(KamstrupData[[#This Row],[IdLevel123]],'B-Business Capability'!B:L,10,FALSE)</f>
        <v>N/A</v>
      </c>
      <c r="R52">
        <f>VLOOKUP(KamstrupData[[#This Row],[IdLevel123]],'B-Business Capability'!B:L,11,FALSE)</f>
        <v>0</v>
      </c>
      <c r="T52" t="s">
        <v>8521</v>
      </c>
    </row>
    <row r="53" spans="2:20" ht="15" hidden="1" customHeight="1" x14ac:dyDescent="0.25">
      <c r="D53" s="28" t="s">
        <v>469</v>
      </c>
      <c r="E53" t="str">
        <f>VLOOKUP(D53,'B-Business Capability'!B:H,5,FALSE)</f>
        <v>Finance</v>
      </c>
      <c r="F53" t="str">
        <f>VLOOKUP(D53,'B-Business Capability'!B:H,6,FALSE)</f>
        <v>Financial Planning &amp; Analysis</v>
      </c>
      <c r="G53" t="str">
        <f>VLOOKUP(D53,'B-Business Capability'!B:H,7,FALSE)</f>
        <v>Cost Accounting_Plan</v>
      </c>
      <c r="I53" t="s">
        <v>491</v>
      </c>
      <c r="J53" t="s">
        <v>8531</v>
      </c>
      <c r="K53" t="s">
        <v>8607</v>
      </c>
      <c r="L53" t="s">
        <v>142</v>
      </c>
      <c r="M53" t="str">
        <f>VLOOKUP(L53,'A-Applications'!B:D,3,FALSE)</f>
        <v>IFS ERP</v>
      </c>
      <c r="N53" t="s">
        <v>138</v>
      </c>
      <c r="O53" s="42" t="s">
        <v>47</v>
      </c>
      <c r="P53" t="s">
        <v>462</v>
      </c>
      <c r="Q53" t="str">
        <f>VLOOKUP(KamstrupData[[#This Row],[IdLevel123]],'B-Business Capability'!B:L,10,FALSE)</f>
        <v>N/A</v>
      </c>
      <c r="R53">
        <f>VLOOKUP(KamstrupData[[#This Row],[IdLevel123]],'B-Business Capability'!B:L,11,FALSE)</f>
        <v>0</v>
      </c>
    </row>
    <row r="54" spans="2:20" ht="15" hidden="1" customHeight="1" x14ac:dyDescent="0.25">
      <c r="D54" s="28" t="s">
        <v>469</v>
      </c>
      <c r="E54" t="str">
        <f>VLOOKUP(D54,'B-Business Capability'!B:H,5,FALSE)</f>
        <v>Finance</v>
      </c>
      <c r="F54" t="str">
        <f>VLOOKUP(D54,'B-Business Capability'!B:H,6,FALSE)</f>
        <v>Financial Planning &amp; Analysis</v>
      </c>
      <c r="G54" t="str">
        <f>VLOOKUP(D54,'B-Business Capability'!B:H,7,FALSE)</f>
        <v>Cost Accounting_Plan</v>
      </c>
      <c r="I54" t="s">
        <v>477</v>
      </c>
      <c r="J54" t="s">
        <v>8624</v>
      </c>
      <c r="L54" t="s">
        <v>142</v>
      </c>
      <c r="M54" t="str">
        <f>VLOOKUP(L54,'A-Applications'!B:D,3,FALSE)</f>
        <v>IFS ERP</v>
      </c>
      <c r="N54" t="s">
        <v>46</v>
      </c>
      <c r="O54" s="42" t="s">
        <v>102</v>
      </c>
      <c r="P54" t="s">
        <v>462</v>
      </c>
      <c r="Q54" t="str">
        <f>VLOOKUP(KamstrupData[[#This Row],[IdLevel123]],'B-Business Capability'!B:L,10,FALSE)</f>
        <v>N/A</v>
      </c>
      <c r="R54">
        <f>VLOOKUP(KamstrupData[[#This Row],[IdLevel123]],'B-Business Capability'!B:L,11,FALSE)</f>
        <v>0</v>
      </c>
    </row>
    <row r="55" spans="2:20" ht="15" hidden="1" customHeight="1" x14ac:dyDescent="0.25">
      <c r="D55" s="28" t="s">
        <v>469</v>
      </c>
      <c r="E55" t="str">
        <f>VLOOKUP(D55,'B-Business Capability'!B:H,5,FALSE)</f>
        <v>Finance</v>
      </c>
      <c r="F55" t="str">
        <f>VLOOKUP(D55,'B-Business Capability'!B:H,6,FALSE)</f>
        <v>Financial Planning &amp; Analysis</v>
      </c>
      <c r="G55" t="str">
        <f>VLOOKUP(D55,'B-Business Capability'!B:H,7,FALSE)</f>
        <v>Cost Accounting_Plan</v>
      </c>
      <c r="I55" t="s">
        <v>487</v>
      </c>
      <c r="J55" t="s">
        <v>8684</v>
      </c>
      <c r="K55" t="s">
        <v>4553</v>
      </c>
      <c r="L55" t="s">
        <v>142</v>
      </c>
      <c r="M55" t="str">
        <f>VLOOKUP(L55,'A-Applications'!B:D,3,FALSE)</f>
        <v>IFS ERP</v>
      </c>
      <c r="N55" t="s">
        <v>138</v>
      </c>
      <c r="O55" s="42" t="s">
        <v>47</v>
      </c>
      <c r="P55" t="s">
        <v>462</v>
      </c>
      <c r="Q55" t="str">
        <f>VLOOKUP(KamstrupData[[#This Row],[IdLevel123]],'B-Business Capability'!B:L,10,FALSE)</f>
        <v>N/A</v>
      </c>
      <c r="R55">
        <f>VLOOKUP(KamstrupData[[#This Row],[IdLevel123]],'B-Business Capability'!B:L,11,FALSE)</f>
        <v>0</v>
      </c>
    </row>
    <row r="56" spans="2:20" ht="15" hidden="1" customHeight="1" x14ac:dyDescent="0.25">
      <c r="B56" s="28">
        <v>45292</v>
      </c>
      <c r="D56" s="28" t="s">
        <v>8507</v>
      </c>
      <c r="E56" t="str">
        <f>VLOOKUP(D56,'B-Business Capability'!B:H,5,FALSE)</f>
        <v>Finance</v>
      </c>
      <c r="F56" t="str">
        <f>VLOOKUP(D56,'B-Business Capability'!B:H,6,FALSE)</f>
        <v>Payroll</v>
      </c>
      <c r="G56" t="str">
        <f>VLOOKUP(D56,'B-Business Capability'!B:H,7,FALSE)</f>
        <v>Time Stamp Report</v>
      </c>
      <c r="I56" t="s">
        <v>43</v>
      </c>
      <c r="J56" t="s">
        <v>285</v>
      </c>
      <c r="K56" t="s">
        <v>1639</v>
      </c>
      <c r="L56" t="s">
        <v>142</v>
      </c>
      <c r="M56" t="str">
        <f>VLOOKUP(L56,'A-Applications'!B:D,3,FALSE)</f>
        <v>IFS ERP</v>
      </c>
      <c r="N56" s="230" t="s">
        <v>46</v>
      </c>
      <c r="O56" s="42" t="s">
        <v>47</v>
      </c>
      <c r="Q56" t="str">
        <f>VLOOKUP(KamstrupData[[#This Row],[IdLevel123]],'B-Business Capability'!B:L,10,FALSE)</f>
        <v>N/A</v>
      </c>
      <c r="R56">
        <f>VLOOKUP(KamstrupData[[#This Row],[IdLevel123]],'B-Business Capability'!B:L,11,FALSE)</f>
        <v>0</v>
      </c>
    </row>
    <row r="57" spans="2:20" ht="15" hidden="1" customHeight="1" x14ac:dyDescent="0.25">
      <c r="D57" t="s">
        <v>8507</v>
      </c>
      <c r="E57" t="str">
        <f>VLOOKUP(D57,'B-Business Capability'!B:H,5,FALSE)</f>
        <v>Finance</v>
      </c>
      <c r="F57" t="str">
        <f>VLOOKUP(D57,'B-Business Capability'!B:H,6,FALSE)</f>
        <v>Payroll</v>
      </c>
      <c r="G57" t="str">
        <f>VLOOKUP(D57,'B-Business Capability'!B:H,7,FALSE)</f>
        <v>Time Stamp Report</v>
      </c>
      <c r="I57" t="s">
        <v>43</v>
      </c>
      <c r="J57" t="s">
        <v>285</v>
      </c>
      <c r="K57" t="s">
        <v>286</v>
      </c>
      <c r="L57" t="s">
        <v>142</v>
      </c>
      <c r="M57" t="str">
        <f>VLOOKUP(L57,'A-Applications'!B:D,3,FALSE)</f>
        <v>IFS ERP</v>
      </c>
      <c r="N57" t="s">
        <v>46</v>
      </c>
      <c r="O57" s="42" t="s">
        <v>52</v>
      </c>
      <c r="P57" t="s">
        <v>38</v>
      </c>
      <c r="Q57" t="str">
        <f>VLOOKUP(KamstrupData[[#This Row],[IdLevel123]],'B-Business Capability'!B:L,10,FALSE)</f>
        <v>N/A</v>
      </c>
      <c r="R57">
        <f>VLOOKUP(KamstrupData[[#This Row],[IdLevel123]],'B-Business Capability'!B:L,11,FALSE)</f>
        <v>0</v>
      </c>
      <c r="T57" t="s">
        <v>288</v>
      </c>
    </row>
    <row r="58" spans="2:20" ht="15" hidden="1" customHeight="1" x14ac:dyDescent="0.25">
      <c r="B58" s="28">
        <v>45292</v>
      </c>
      <c r="D58" s="28" t="s">
        <v>8507</v>
      </c>
      <c r="E58" t="str">
        <f>VLOOKUP(D58,'B-Business Capability'!B:H,5,FALSE)</f>
        <v>Finance</v>
      </c>
      <c r="F58" t="str">
        <f>VLOOKUP(D58,'B-Business Capability'!B:H,6,FALSE)</f>
        <v>Payroll</v>
      </c>
      <c r="G58" t="str">
        <f>VLOOKUP(D58,'B-Business Capability'!B:H,7,FALSE)</f>
        <v>Time Stamp Report</v>
      </c>
      <c r="I58" t="s">
        <v>43</v>
      </c>
      <c r="J58" t="s">
        <v>285</v>
      </c>
      <c r="K58" t="s">
        <v>1615</v>
      </c>
      <c r="L58" t="s">
        <v>142</v>
      </c>
      <c r="M58" t="str">
        <f>VLOOKUP(L58,'A-Applications'!B:D,3,FALSE)</f>
        <v>IFS ERP</v>
      </c>
      <c r="N58" t="s">
        <v>46</v>
      </c>
      <c r="O58" s="42" t="s">
        <v>47</v>
      </c>
      <c r="P58" t="s">
        <v>38</v>
      </c>
      <c r="Q58" t="str">
        <f>VLOOKUP(KamstrupData[[#This Row],[IdLevel123]],'B-Business Capability'!B:L,10,FALSE)</f>
        <v>N/A</v>
      </c>
      <c r="R58">
        <f>VLOOKUP(KamstrupData[[#This Row],[IdLevel123]],'B-Business Capability'!B:L,11,FALSE)</f>
        <v>0</v>
      </c>
    </row>
    <row r="59" spans="2:20" ht="15" hidden="1" customHeight="1" x14ac:dyDescent="0.25">
      <c r="B59" s="28">
        <v>46023</v>
      </c>
      <c r="D59" s="28" t="s">
        <v>8507</v>
      </c>
      <c r="E59" t="str">
        <f>VLOOKUP(D59,'B-Business Capability'!B:H,5,FALSE)</f>
        <v>Finance</v>
      </c>
      <c r="F59" t="str">
        <f>VLOOKUP(D59,'B-Business Capability'!B:H,6,FALSE)</f>
        <v>Payroll</v>
      </c>
      <c r="G59" t="str">
        <f>VLOOKUP(D59,'B-Business Capability'!B:H,7,FALSE)</f>
        <v>Time Stamp Report</v>
      </c>
      <c r="I59" t="s">
        <v>43</v>
      </c>
      <c r="J59" t="s">
        <v>239</v>
      </c>
      <c r="K59" t="s">
        <v>1742</v>
      </c>
      <c r="L59" t="s">
        <v>142</v>
      </c>
      <c r="M59" t="str">
        <f>VLOOKUP(L59,'A-Applications'!B:D,3,FALSE)</f>
        <v>IFS ERP</v>
      </c>
      <c r="N59" t="s">
        <v>46</v>
      </c>
      <c r="O59" s="42" t="s">
        <v>52</v>
      </c>
      <c r="Q59" t="str">
        <f>VLOOKUP(KamstrupData[[#This Row],[IdLevel123]],'B-Business Capability'!B:L,10,FALSE)</f>
        <v>N/A</v>
      </c>
      <c r="R59">
        <f>VLOOKUP(KamstrupData[[#This Row],[IdLevel123]],'B-Business Capability'!B:L,11,FALSE)</f>
        <v>0</v>
      </c>
    </row>
    <row r="60" spans="2:20" ht="15" hidden="1" customHeight="1" x14ac:dyDescent="0.25">
      <c r="D60" t="s">
        <v>472</v>
      </c>
      <c r="E60" t="str">
        <f>VLOOKUP(D60,'B-Business Capability'!B:H,5,FALSE)</f>
        <v>Finance</v>
      </c>
      <c r="F60" t="str">
        <f>VLOOKUP(D60,'B-Business Capability'!B:H,6,FALSE)</f>
        <v>Settlements &amp; Payments</v>
      </c>
      <c r="G60" t="str">
        <f>VLOOKUP(D60,'B-Business Capability'!B:H,7,FALSE)</f>
        <v>Account Payables</v>
      </c>
      <c r="I60" t="s">
        <v>473</v>
      </c>
      <c r="J60" t="s">
        <v>474</v>
      </c>
      <c r="L60" t="s">
        <v>142</v>
      </c>
      <c r="M60" t="str">
        <f>VLOOKUP(L60,'A-Applications'!B:D,3,FALSE)</f>
        <v>IFS ERP</v>
      </c>
      <c r="N60" t="s">
        <v>46</v>
      </c>
      <c r="O60" s="42" t="s">
        <v>52</v>
      </c>
      <c r="P60" t="s">
        <v>475</v>
      </c>
      <c r="Q60" t="str">
        <f>VLOOKUP(KamstrupData[[#This Row],[IdLevel123]],'B-Business Capability'!B:L,10,FALSE)</f>
        <v>Procure-to-Pay (P2P)</v>
      </c>
      <c r="R60">
        <f>VLOOKUP(KamstrupData[[#This Row],[IdLevel123]],'B-Business Capability'!B:L,11,FALSE)</f>
        <v>500</v>
      </c>
    </row>
    <row r="61" spans="2:20" ht="15" hidden="1" customHeight="1" x14ac:dyDescent="0.25">
      <c r="D61" t="s">
        <v>472</v>
      </c>
      <c r="E61" t="str">
        <f>VLOOKUP(D61,'B-Business Capability'!B:H,5,FALSE)</f>
        <v>Finance</v>
      </c>
      <c r="F61" t="str">
        <f>VLOOKUP(D61,'B-Business Capability'!B:H,6,FALSE)</f>
        <v>Settlements &amp; Payments</v>
      </c>
      <c r="G61" t="str">
        <f>VLOOKUP(D61,'B-Business Capability'!B:H,7,FALSE)</f>
        <v>Account Payables</v>
      </c>
      <c r="I61" t="s">
        <v>174</v>
      </c>
      <c r="J61" t="s">
        <v>175</v>
      </c>
      <c r="L61" t="s">
        <v>142</v>
      </c>
      <c r="M61" t="str">
        <f>VLOOKUP(L61,'A-Applications'!B:D,3,FALSE)</f>
        <v>IFS ERP</v>
      </c>
      <c r="N61" t="s">
        <v>46</v>
      </c>
      <c r="O61" s="42" t="s">
        <v>52</v>
      </c>
      <c r="P61" t="s">
        <v>475</v>
      </c>
      <c r="Q61" t="str">
        <f>VLOOKUP(KamstrupData[[#This Row],[IdLevel123]],'B-Business Capability'!B:L,10,FALSE)</f>
        <v>Procure-to-Pay (P2P)</v>
      </c>
      <c r="R61">
        <f>VLOOKUP(KamstrupData[[#This Row],[IdLevel123]],'B-Business Capability'!B:L,11,FALSE)</f>
        <v>500</v>
      </c>
    </row>
    <row r="62" spans="2:20" ht="15" hidden="1" customHeight="1" x14ac:dyDescent="0.25">
      <c r="D62" t="s">
        <v>472</v>
      </c>
      <c r="E62" t="str">
        <f>VLOOKUP(D62,'B-Business Capability'!B:H,5,FALSE)</f>
        <v>Finance</v>
      </c>
      <c r="F62" t="str">
        <f>VLOOKUP(D62,'B-Business Capability'!B:H,6,FALSE)</f>
        <v>Settlements &amp; Payments</v>
      </c>
      <c r="G62" t="str">
        <f>VLOOKUP(D62,'B-Business Capability'!B:H,7,FALSE)</f>
        <v>Account Payables</v>
      </c>
      <c r="I62" t="s">
        <v>477</v>
      </c>
      <c r="J62" t="s">
        <v>8619</v>
      </c>
      <c r="K62" t="s">
        <v>6236</v>
      </c>
      <c r="L62" t="s">
        <v>142</v>
      </c>
      <c r="M62" t="str">
        <f>VLOOKUP(L62,'A-Applications'!B:D,3,FALSE)</f>
        <v>IFS ERP</v>
      </c>
      <c r="N62" t="s">
        <v>46</v>
      </c>
      <c r="O62" s="42" t="s">
        <v>52</v>
      </c>
      <c r="P62" t="s">
        <v>475</v>
      </c>
      <c r="Q62" t="str">
        <f>VLOOKUP(KamstrupData[[#This Row],[IdLevel123]],'B-Business Capability'!B:L,10,FALSE)</f>
        <v>Procure-to-Pay (P2P)</v>
      </c>
      <c r="R62">
        <f>VLOOKUP(KamstrupData[[#This Row],[IdLevel123]],'B-Business Capability'!B:L,11,FALSE)</f>
        <v>500</v>
      </c>
    </row>
    <row r="63" spans="2:20" ht="15" hidden="1" customHeight="1" x14ac:dyDescent="0.25">
      <c r="D63" t="s">
        <v>472</v>
      </c>
      <c r="E63" t="str">
        <f>VLOOKUP(D63,'B-Business Capability'!B:H,5,FALSE)</f>
        <v>Finance</v>
      </c>
      <c r="F63" t="str">
        <f>VLOOKUP(D63,'B-Business Capability'!B:H,6,FALSE)</f>
        <v>Settlements &amp; Payments</v>
      </c>
      <c r="G63" t="str">
        <f>VLOOKUP(D63,'B-Business Capability'!B:H,7,FALSE)</f>
        <v>Account Payables</v>
      </c>
      <c r="I63" t="s">
        <v>479</v>
      </c>
      <c r="J63" t="s">
        <v>480</v>
      </c>
      <c r="L63" t="s">
        <v>142</v>
      </c>
      <c r="M63" t="str">
        <f>VLOOKUP(L63,'A-Applications'!B:D,3,FALSE)</f>
        <v>IFS ERP</v>
      </c>
      <c r="N63" t="s">
        <v>46</v>
      </c>
      <c r="O63" s="42" t="s">
        <v>52</v>
      </c>
      <c r="P63" t="s">
        <v>475</v>
      </c>
      <c r="Q63" t="str">
        <f>VLOOKUP(KamstrupData[[#This Row],[IdLevel123]],'B-Business Capability'!B:L,10,FALSE)</f>
        <v>Procure-to-Pay (P2P)</v>
      </c>
      <c r="R63">
        <f>VLOOKUP(KamstrupData[[#This Row],[IdLevel123]],'B-Business Capability'!B:L,11,FALSE)</f>
        <v>500</v>
      </c>
    </row>
    <row r="64" spans="2:20" ht="15" hidden="1" customHeight="1" x14ac:dyDescent="0.25">
      <c r="D64" t="s">
        <v>472</v>
      </c>
      <c r="E64" t="str">
        <f>VLOOKUP(D64,'B-Business Capability'!B:H,5,FALSE)</f>
        <v>Finance</v>
      </c>
      <c r="F64" t="str">
        <f>VLOOKUP(D64,'B-Business Capability'!B:H,6,FALSE)</f>
        <v>Settlements &amp; Payments</v>
      </c>
      <c r="G64" t="str">
        <f>VLOOKUP(D64,'B-Business Capability'!B:H,7,FALSE)</f>
        <v>Account Payables</v>
      </c>
      <c r="I64" t="s">
        <v>481</v>
      </c>
      <c r="J64" t="s">
        <v>482</v>
      </c>
      <c r="L64" t="s">
        <v>142</v>
      </c>
      <c r="M64" t="str">
        <f>VLOOKUP(L64,'A-Applications'!B:D,3,FALSE)</f>
        <v>IFS ERP</v>
      </c>
      <c r="N64" t="s">
        <v>46</v>
      </c>
      <c r="O64" s="42" t="s">
        <v>52</v>
      </c>
      <c r="P64" t="s">
        <v>475</v>
      </c>
      <c r="Q64" t="str">
        <f>VLOOKUP(KamstrupData[[#This Row],[IdLevel123]],'B-Business Capability'!B:L,10,FALSE)</f>
        <v>Procure-to-Pay (P2P)</v>
      </c>
      <c r="R64">
        <f>VLOOKUP(KamstrupData[[#This Row],[IdLevel123]],'B-Business Capability'!B:L,11,FALSE)</f>
        <v>500</v>
      </c>
    </row>
    <row r="65" spans="4:20" ht="15" hidden="1" customHeight="1" x14ac:dyDescent="0.25">
      <c r="D65" t="s">
        <v>472</v>
      </c>
      <c r="E65" t="str">
        <f>VLOOKUP(D65,'B-Business Capability'!B:H,5,FALSE)</f>
        <v>Finance</v>
      </c>
      <c r="F65" t="str">
        <f>VLOOKUP(D65,'B-Business Capability'!B:H,6,FALSE)</f>
        <v>Settlements &amp; Payments</v>
      </c>
      <c r="G65" t="str">
        <f>VLOOKUP(D65,'B-Business Capability'!B:H,7,FALSE)</f>
        <v>Account Payables</v>
      </c>
      <c r="I65" t="s">
        <v>43</v>
      </c>
      <c r="J65" t="s">
        <v>44</v>
      </c>
      <c r="L65" t="s">
        <v>142</v>
      </c>
      <c r="M65" t="str">
        <f>VLOOKUP(L65,'A-Applications'!B:D,3,FALSE)</f>
        <v>IFS ERP</v>
      </c>
      <c r="N65" t="s">
        <v>46</v>
      </c>
      <c r="O65" s="42" t="s">
        <v>52</v>
      </c>
      <c r="P65" t="s">
        <v>475</v>
      </c>
      <c r="Q65" t="str">
        <f>VLOOKUP(KamstrupData[[#This Row],[IdLevel123]],'B-Business Capability'!B:L,10,FALSE)</f>
        <v>Procure-to-Pay (P2P)</v>
      </c>
      <c r="R65">
        <f>VLOOKUP(KamstrupData[[#This Row],[IdLevel123]],'B-Business Capability'!B:L,11,FALSE)</f>
        <v>500</v>
      </c>
    </row>
    <row r="66" spans="4:20" ht="15" hidden="1" customHeight="1" x14ac:dyDescent="0.25">
      <c r="D66" t="s">
        <v>472</v>
      </c>
      <c r="E66" t="str">
        <f>VLOOKUP(D66,'B-Business Capability'!B:H,5,FALSE)</f>
        <v>Finance</v>
      </c>
      <c r="F66" t="str">
        <f>VLOOKUP(D66,'B-Business Capability'!B:H,6,FALSE)</f>
        <v>Settlements &amp; Payments</v>
      </c>
      <c r="G66" t="str">
        <f>VLOOKUP(D66,'B-Business Capability'!B:H,7,FALSE)</f>
        <v>Account Payables</v>
      </c>
      <c r="I66" t="s">
        <v>53</v>
      </c>
      <c r="J66" t="s">
        <v>54</v>
      </c>
      <c r="L66" t="s">
        <v>142</v>
      </c>
      <c r="M66" t="str">
        <f>VLOOKUP(L66,'A-Applications'!B:D,3,FALSE)</f>
        <v>IFS ERP</v>
      </c>
      <c r="N66" t="s">
        <v>46</v>
      </c>
      <c r="O66" s="42" t="s">
        <v>52</v>
      </c>
      <c r="P66" t="s">
        <v>475</v>
      </c>
      <c r="Q66" t="str">
        <f>VLOOKUP(KamstrupData[[#This Row],[IdLevel123]],'B-Business Capability'!B:L,10,FALSE)</f>
        <v>Procure-to-Pay (P2P)</v>
      </c>
      <c r="R66">
        <f>VLOOKUP(KamstrupData[[#This Row],[IdLevel123]],'B-Business Capability'!B:L,11,FALSE)</f>
        <v>500</v>
      </c>
      <c r="T66" t="s">
        <v>8521</v>
      </c>
    </row>
    <row r="67" spans="4:20" ht="15" hidden="1" customHeight="1" x14ac:dyDescent="0.25">
      <c r="D67" t="s">
        <v>472</v>
      </c>
      <c r="E67" t="str">
        <f>VLOOKUP(D67,'B-Business Capability'!B:H,5,FALSE)</f>
        <v>Finance</v>
      </c>
      <c r="F67" t="str">
        <f>VLOOKUP(D67,'B-Business Capability'!B:H,6,FALSE)</f>
        <v>Settlements &amp; Payments</v>
      </c>
      <c r="G67" t="str">
        <f>VLOOKUP(D67,'B-Business Capability'!B:H,7,FALSE)</f>
        <v>Account Payables</v>
      </c>
      <c r="I67" t="s">
        <v>57</v>
      </c>
      <c r="J67" t="s">
        <v>58</v>
      </c>
      <c r="L67" t="s">
        <v>142</v>
      </c>
      <c r="M67" t="str">
        <f>VLOOKUP(L67,'A-Applications'!B:D,3,FALSE)</f>
        <v>IFS ERP</v>
      </c>
      <c r="N67" t="s">
        <v>46</v>
      </c>
      <c r="O67" s="42" t="s">
        <v>52</v>
      </c>
      <c r="P67" t="s">
        <v>475</v>
      </c>
      <c r="Q67" t="str">
        <f>VLOOKUP(KamstrupData[[#This Row],[IdLevel123]],'B-Business Capability'!B:L,10,FALSE)</f>
        <v>Procure-to-Pay (P2P)</v>
      </c>
      <c r="R67">
        <f>VLOOKUP(KamstrupData[[#This Row],[IdLevel123]],'B-Business Capability'!B:L,11,FALSE)</f>
        <v>500</v>
      </c>
    </row>
    <row r="68" spans="4:20" ht="15" hidden="1" customHeight="1" x14ac:dyDescent="0.25">
      <c r="D68" t="s">
        <v>472</v>
      </c>
      <c r="E68" t="str">
        <f>VLOOKUP(D68,'B-Business Capability'!B:H,5,FALSE)</f>
        <v>Finance</v>
      </c>
      <c r="F68" t="str">
        <f>VLOOKUP(D68,'B-Business Capability'!B:H,6,FALSE)</f>
        <v>Settlements &amp; Payments</v>
      </c>
      <c r="G68" t="str">
        <f>VLOOKUP(D68,'B-Business Capability'!B:H,7,FALSE)</f>
        <v>Account Payables</v>
      </c>
      <c r="I68" t="s">
        <v>487</v>
      </c>
      <c r="J68" t="s">
        <v>488</v>
      </c>
      <c r="L68" t="s">
        <v>142</v>
      </c>
      <c r="M68" t="str">
        <f>VLOOKUP(L68,'A-Applications'!B:D,3,FALSE)</f>
        <v>IFS ERP</v>
      </c>
      <c r="N68" t="s">
        <v>46</v>
      </c>
      <c r="O68" s="42" t="s">
        <v>102</v>
      </c>
      <c r="P68" t="s">
        <v>475</v>
      </c>
      <c r="Q68" t="str">
        <f>VLOOKUP(KamstrupData[[#This Row],[IdLevel123]],'B-Business Capability'!B:L,10,FALSE)</f>
        <v>Procure-to-Pay (P2P)</v>
      </c>
      <c r="R68">
        <f>VLOOKUP(KamstrupData[[#This Row],[IdLevel123]],'B-Business Capability'!B:L,11,FALSE)</f>
        <v>500</v>
      </c>
    </row>
    <row r="69" spans="4:20" ht="15" hidden="1" customHeight="1" x14ac:dyDescent="0.25">
      <c r="D69" t="s">
        <v>472</v>
      </c>
      <c r="E69" t="str">
        <f>VLOOKUP(D69,'B-Business Capability'!B:H,5,FALSE)</f>
        <v>Finance</v>
      </c>
      <c r="F69" t="str">
        <f>VLOOKUP(D69,'B-Business Capability'!B:H,6,FALSE)</f>
        <v>Settlements &amp; Payments</v>
      </c>
      <c r="G69" t="str">
        <f>VLOOKUP(D69,'B-Business Capability'!B:H,7,FALSE)</f>
        <v>Account Payables</v>
      </c>
      <c r="I69" t="s">
        <v>59</v>
      </c>
      <c r="J69" t="s">
        <v>60</v>
      </c>
      <c r="L69" t="s">
        <v>142</v>
      </c>
      <c r="M69" t="str">
        <f>VLOOKUP(L69,'A-Applications'!B:D,3,FALSE)</f>
        <v>IFS ERP</v>
      </c>
      <c r="N69" t="s">
        <v>46</v>
      </c>
      <c r="O69" s="42" t="s">
        <v>52</v>
      </c>
      <c r="P69" t="s">
        <v>475</v>
      </c>
      <c r="Q69" t="str">
        <f>VLOOKUP(KamstrupData[[#This Row],[IdLevel123]],'B-Business Capability'!B:L,10,FALSE)</f>
        <v>Procure-to-Pay (P2P)</v>
      </c>
      <c r="R69">
        <f>VLOOKUP(KamstrupData[[#This Row],[IdLevel123]],'B-Business Capability'!B:L,11,FALSE)</f>
        <v>500</v>
      </c>
    </row>
    <row r="70" spans="4:20" ht="15" hidden="1" customHeight="1" x14ac:dyDescent="0.25">
      <c r="D70" t="s">
        <v>472</v>
      </c>
      <c r="E70" t="str">
        <f>VLOOKUP(D70,'B-Business Capability'!B:H,5,FALSE)</f>
        <v>Finance</v>
      </c>
      <c r="F70" t="str">
        <f>VLOOKUP(D70,'B-Business Capability'!B:H,6,FALSE)</f>
        <v>Settlements &amp; Payments</v>
      </c>
      <c r="G70" t="str">
        <f>VLOOKUP(D70,'B-Business Capability'!B:H,7,FALSE)</f>
        <v>Account Payables</v>
      </c>
      <c r="I70" t="s">
        <v>489</v>
      </c>
      <c r="J70" t="s">
        <v>490</v>
      </c>
      <c r="L70" t="s">
        <v>142</v>
      </c>
      <c r="M70" t="str">
        <f>VLOOKUP(L70,'A-Applications'!B:D,3,FALSE)</f>
        <v>IFS ERP</v>
      </c>
      <c r="N70" t="s">
        <v>46</v>
      </c>
      <c r="O70" s="42" t="s">
        <v>52</v>
      </c>
      <c r="P70" t="s">
        <v>475</v>
      </c>
      <c r="Q70" t="str">
        <f>VLOOKUP(KamstrupData[[#This Row],[IdLevel123]],'B-Business Capability'!B:L,10,FALSE)</f>
        <v>Procure-to-Pay (P2P)</v>
      </c>
      <c r="R70">
        <f>VLOOKUP(KamstrupData[[#This Row],[IdLevel123]],'B-Business Capability'!B:L,11,FALSE)</f>
        <v>500</v>
      </c>
    </row>
    <row r="71" spans="4:20" ht="15" hidden="1" customHeight="1" x14ac:dyDescent="0.25">
      <c r="D71" t="s">
        <v>472</v>
      </c>
      <c r="E71" t="str">
        <f>VLOOKUP(D71,'B-Business Capability'!B:H,5,FALSE)</f>
        <v>Finance</v>
      </c>
      <c r="F71" t="str">
        <f>VLOOKUP(D71,'B-Business Capability'!B:H,6,FALSE)</f>
        <v>Settlements &amp; Payments</v>
      </c>
      <c r="G71" t="str">
        <f>VLOOKUP(D71,'B-Business Capability'!B:H,7,FALSE)</f>
        <v>Account Payables</v>
      </c>
      <c r="I71" t="s">
        <v>491</v>
      </c>
      <c r="J71" t="s">
        <v>492</v>
      </c>
      <c r="L71" t="s">
        <v>142</v>
      </c>
      <c r="M71" t="str">
        <f>VLOOKUP(L71,'A-Applications'!B:D,3,FALSE)</f>
        <v>IFS ERP</v>
      </c>
      <c r="N71" t="s">
        <v>46</v>
      </c>
      <c r="O71" s="42" t="s">
        <v>52</v>
      </c>
      <c r="P71" t="s">
        <v>475</v>
      </c>
      <c r="Q71" t="str">
        <f>VLOOKUP(KamstrupData[[#This Row],[IdLevel123]],'B-Business Capability'!B:L,10,FALSE)</f>
        <v>Procure-to-Pay (P2P)</v>
      </c>
      <c r="R71">
        <f>VLOOKUP(KamstrupData[[#This Row],[IdLevel123]],'B-Business Capability'!B:L,11,FALSE)</f>
        <v>500</v>
      </c>
    </row>
    <row r="72" spans="4:20" ht="15" hidden="1" customHeight="1" x14ac:dyDescent="0.25">
      <c r="D72" t="s">
        <v>472</v>
      </c>
      <c r="E72" t="str">
        <f>VLOOKUP(D72,'B-Business Capability'!B:H,5,FALSE)</f>
        <v>Finance</v>
      </c>
      <c r="F72" t="str">
        <f>VLOOKUP(D72,'B-Business Capability'!B:H,6,FALSE)</f>
        <v>Settlements &amp; Payments</v>
      </c>
      <c r="G72" t="str">
        <f>VLOOKUP(D72,'B-Business Capability'!B:H,7,FALSE)</f>
        <v>Account Payables</v>
      </c>
      <c r="I72" t="s">
        <v>62</v>
      </c>
      <c r="J72" t="s">
        <v>63</v>
      </c>
      <c r="L72" t="s">
        <v>142</v>
      </c>
      <c r="M72" t="str">
        <f>VLOOKUP(L72,'A-Applications'!B:D,3,FALSE)</f>
        <v>IFS ERP</v>
      </c>
      <c r="N72" t="s">
        <v>46</v>
      </c>
      <c r="O72" s="42" t="s">
        <v>52</v>
      </c>
      <c r="P72" t="s">
        <v>475</v>
      </c>
      <c r="Q72" t="str">
        <f>VLOOKUP(KamstrupData[[#This Row],[IdLevel123]],'B-Business Capability'!B:L,10,FALSE)</f>
        <v>Procure-to-Pay (P2P)</v>
      </c>
      <c r="R72">
        <f>VLOOKUP(KamstrupData[[#This Row],[IdLevel123]],'B-Business Capability'!B:L,11,FALSE)</f>
        <v>500</v>
      </c>
    </row>
    <row r="73" spans="4:20" ht="15" hidden="1" customHeight="1" x14ac:dyDescent="0.25">
      <c r="D73" t="s">
        <v>472</v>
      </c>
      <c r="E73" t="str">
        <f>VLOOKUP(D73,'B-Business Capability'!B:H,5,FALSE)</f>
        <v>Finance</v>
      </c>
      <c r="F73" t="str">
        <f>VLOOKUP(D73,'B-Business Capability'!B:H,6,FALSE)</f>
        <v>Settlements &amp; Payments</v>
      </c>
      <c r="G73" t="str">
        <f>VLOOKUP(D73,'B-Business Capability'!B:H,7,FALSE)</f>
        <v>Account Payables</v>
      </c>
      <c r="I73" t="s">
        <v>64</v>
      </c>
      <c r="J73" t="s">
        <v>65</v>
      </c>
      <c r="L73" t="s">
        <v>142</v>
      </c>
      <c r="M73" t="str">
        <f>VLOOKUP(L73,'A-Applications'!B:D,3,FALSE)</f>
        <v>IFS ERP</v>
      </c>
      <c r="N73" t="s">
        <v>46</v>
      </c>
      <c r="O73" s="42" t="s">
        <v>52</v>
      </c>
      <c r="P73" t="s">
        <v>475</v>
      </c>
      <c r="Q73" t="str">
        <f>VLOOKUP(KamstrupData[[#This Row],[IdLevel123]],'B-Business Capability'!B:L,10,FALSE)</f>
        <v>Procure-to-Pay (P2P)</v>
      </c>
      <c r="R73">
        <f>VLOOKUP(KamstrupData[[#This Row],[IdLevel123]],'B-Business Capability'!B:L,11,FALSE)</f>
        <v>500</v>
      </c>
    </row>
    <row r="74" spans="4:20" ht="15" hidden="1" customHeight="1" x14ac:dyDescent="0.25">
      <c r="D74" t="s">
        <v>472</v>
      </c>
      <c r="E74" t="str">
        <f>VLOOKUP(D74,'B-Business Capability'!B:H,5,FALSE)</f>
        <v>Finance</v>
      </c>
      <c r="F74" t="str">
        <f>VLOOKUP(D74,'B-Business Capability'!B:H,6,FALSE)</f>
        <v>Settlements &amp; Payments</v>
      </c>
      <c r="G74" t="str">
        <f>VLOOKUP(D74,'B-Business Capability'!B:H,7,FALSE)</f>
        <v>Account Payables</v>
      </c>
      <c r="I74" t="s">
        <v>66</v>
      </c>
      <c r="J74" t="s">
        <v>67</v>
      </c>
      <c r="L74" t="s">
        <v>142</v>
      </c>
      <c r="M74" t="str">
        <f>VLOOKUP(L74,'A-Applications'!B:D,3,FALSE)</f>
        <v>IFS ERP</v>
      </c>
      <c r="N74" t="s">
        <v>46</v>
      </c>
      <c r="O74" s="42" t="s">
        <v>47</v>
      </c>
      <c r="P74" t="s">
        <v>68</v>
      </c>
      <c r="Q74" t="str">
        <f>VLOOKUP(KamstrupData[[#This Row],[IdLevel123]],'B-Business Capability'!B:L,10,FALSE)</f>
        <v>Procure-to-Pay (P2P)</v>
      </c>
      <c r="R74">
        <f>VLOOKUP(KamstrupData[[#This Row],[IdLevel123]],'B-Business Capability'!B:L,11,FALSE)</f>
        <v>500</v>
      </c>
      <c r="T74" t="s">
        <v>69</v>
      </c>
    </row>
    <row r="75" spans="4:20" ht="15" hidden="1" customHeight="1" x14ac:dyDescent="0.25">
      <c r="D75" s="28" t="s">
        <v>472</v>
      </c>
      <c r="E75" t="str">
        <f>VLOOKUP(D75,'B-Business Capability'!B:H,5,FALSE)</f>
        <v>Finance</v>
      </c>
      <c r="F75" t="str">
        <f>VLOOKUP(D75,'B-Business Capability'!B:H,6,FALSE)</f>
        <v>Settlements &amp; Payments</v>
      </c>
      <c r="G75" t="str">
        <f>VLOOKUP(D75,'B-Business Capability'!B:H,7,FALSE)</f>
        <v>Account Payables</v>
      </c>
      <c r="I75" t="s">
        <v>487</v>
      </c>
      <c r="J75" t="s">
        <v>488</v>
      </c>
      <c r="L75" t="s">
        <v>142</v>
      </c>
      <c r="M75" t="str">
        <f>VLOOKUP(L75,'A-Applications'!B:D,3,FALSE)</f>
        <v>IFS ERP</v>
      </c>
      <c r="N75" t="s">
        <v>46</v>
      </c>
      <c r="O75" s="42" t="s">
        <v>102</v>
      </c>
      <c r="P75" t="s">
        <v>475</v>
      </c>
      <c r="Q75" t="str">
        <f>VLOOKUP(KamstrupData[[#This Row],[IdLevel123]],'B-Business Capability'!B:L,10,FALSE)</f>
        <v>Procure-to-Pay (P2P)</v>
      </c>
      <c r="R75">
        <f>VLOOKUP(KamstrupData[[#This Row],[IdLevel123]],'B-Business Capability'!B:L,11,FALSE)</f>
        <v>500</v>
      </c>
    </row>
    <row r="76" spans="4:20" ht="15" hidden="1" customHeight="1" x14ac:dyDescent="0.25">
      <c r="D76" t="s">
        <v>493</v>
      </c>
      <c r="E76" t="str">
        <f>VLOOKUP(D76,'B-Business Capability'!B:H,5,FALSE)</f>
        <v>Finance</v>
      </c>
      <c r="F76" t="str">
        <f>VLOOKUP(D76,'B-Business Capability'!B:H,6,FALSE)</f>
        <v>Settlements &amp; Payments</v>
      </c>
      <c r="G76" t="str">
        <f>VLOOKUP(D76,'B-Business Capability'!B:H,7,FALSE)</f>
        <v>Billing</v>
      </c>
      <c r="I76" t="s">
        <v>491</v>
      </c>
      <c r="J76" t="s">
        <v>492</v>
      </c>
      <c r="L76" t="s">
        <v>142</v>
      </c>
      <c r="M76" t="str">
        <f>VLOOKUP(L76,'A-Applications'!B:D,3,FALSE)</f>
        <v>IFS ERP</v>
      </c>
      <c r="N76" t="s">
        <v>46</v>
      </c>
      <c r="O76" s="42" t="s">
        <v>52</v>
      </c>
      <c r="P76" t="s">
        <v>56</v>
      </c>
      <c r="Q76" t="str">
        <f>VLOOKUP(KamstrupData[[#This Row],[IdLevel123]],'B-Business Capability'!B:L,10,FALSE)</f>
        <v>N/A</v>
      </c>
      <c r="R76">
        <f>VLOOKUP(KamstrupData[[#This Row],[IdLevel123]],'B-Business Capability'!B:L,11,FALSE)</f>
        <v>0</v>
      </c>
    </row>
    <row r="77" spans="4:20" ht="15" hidden="1" customHeight="1" x14ac:dyDescent="0.25">
      <c r="D77" t="s">
        <v>493</v>
      </c>
      <c r="E77" t="str">
        <f>VLOOKUP(D77,'B-Business Capability'!B:H,5,FALSE)</f>
        <v>Finance</v>
      </c>
      <c r="F77" t="str">
        <f>VLOOKUP(D77,'B-Business Capability'!B:H,6,FALSE)</f>
        <v>Settlements &amp; Payments</v>
      </c>
      <c r="G77" t="str">
        <f>VLOOKUP(D77,'B-Business Capability'!B:H,7,FALSE)</f>
        <v>Billing</v>
      </c>
      <c r="I77" t="s">
        <v>43</v>
      </c>
      <c r="J77" t="s">
        <v>44</v>
      </c>
      <c r="L77" t="s">
        <v>142</v>
      </c>
      <c r="M77" t="str">
        <f>VLOOKUP(L77,'A-Applications'!B:D,3,FALSE)</f>
        <v>IFS ERP</v>
      </c>
      <c r="N77" t="s">
        <v>46</v>
      </c>
      <c r="O77" s="42" t="s">
        <v>47</v>
      </c>
      <c r="P77" t="s">
        <v>56</v>
      </c>
      <c r="Q77" t="str">
        <f>VLOOKUP(KamstrupData[[#This Row],[IdLevel123]],'B-Business Capability'!B:L,10,FALSE)</f>
        <v>N/A</v>
      </c>
      <c r="R77">
        <f>VLOOKUP(KamstrupData[[#This Row],[IdLevel123]],'B-Business Capability'!B:L,11,FALSE)</f>
        <v>0</v>
      </c>
      <c r="T77" t="s">
        <v>494</v>
      </c>
    </row>
    <row r="78" spans="4:20" ht="15" hidden="1" customHeight="1" x14ac:dyDescent="0.25">
      <c r="D78" t="s">
        <v>493</v>
      </c>
      <c r="E78" t="str">
        <f>VLOOKUP(D78,'B-Business Capability'!B:H,5,FALSE)</f>
        <v>Finance</v>
      </c>
      <c r="F78" t="str">
        <f>VLOOKUP(D78,'B-Business Capability'!B:H,6,FALSE)</f>
        <v>Settlements &amp; Payments</v>
      </c>
      <c r="G78" t="str">
        <f>VLOOKUP(D78,'B-Business Capability'!B:H,7,FALSE)</f>
        <v>Billing</v>
      </c>
      <c r="I78" t="s">
        <v>66</v>
      </c>
      <c r="J78" t="s">
        <v>67</v>
      </c>
      <c r="L78" t="s">
        <v>142</v>
      </c>
      <c r="M78" t="str">
        <f>VLOOKUP(L78,'A-Applications'!B:D,3,FALSE)</f>
        <v>IFS ERP</v>
      </c>
      <c r="N78" t="s">
        <v>46</v>
      </c>
      <c r="O78" s="42" t="s">
        <v>102</v>
      </c>
      <c r="P78" t="s">
        <v>68</v>
      </c>
      <c r="Q78" t="str">
        <f>VLOOKUP(KamstrupData[[#This Row],[IdLevel123]],'B-Business Capability'!B:L,10,FALSE)</f>
        <v>N/A</v>
      </c>
      <c r="R78">
        <f>VLOOKUP(KamstrupData[[#This Row],[IdLevel123]],'B-Business Capability'!B:L,11,FALSE)</f>
        <v>0</v>
      </c>
      <c r="T78" t="s">
        <v>69</v>
      </c>
    </row>
    <row r="79" spans="4:20" ht="15" hidden="1" customHeight="1" x14ac:dyDescent="0.25">
      <c r="D79" s="28" t="s">
        <v>493</v>
      </c>
      <c r="E79" t="str">
        <f>VLOOKUP(D79,'B-Business Capability'!B:H,5,FALSE)</f>
        <v>Finance</v>
      </c>
      <c r="F79" t="str">
        <f>VLOOKUP(D79,'B-Business Capability'!B:H,6,FALSE)</f>
        <v>Settlements &amp; Payments</v>
      </c>
      <c r="G79" t="str">
        <f>VLOOKUP(D79,'B-Business Capability'!B:H,7,FALSE)</f>
        <v>Billing</v>
      </c>
      <c r="I79" t="s">
        <v>487</v>
      </c>
      <c r="J79" t="s">
        <v>488</v>
      </c>
      <c r="L79" t="s">
        <v>142</v>
      </c>
      <c r="M79" t="str">
        <f>VLOOKUP(L79,'A-Applications'!B:D,3,FALSE)</f>
        <v>IFS ERP</v>
      </c>
      <c r="N79" t="s">
        <v>46</v>
      </c>
      <c r="O79" s="42" t="s">
        <v>102</v>
      </c>
      <c r="P79" t="s">
        <v>56</v>
      </c>
      <c r="Q79" t="str">
        <f>VLOOKUP(KamstrupData[[#This Row],[IdLevel123]],'B-Business Capability'!B:L,10,FALSE)</f>
        <v>N/A</v>
      </c>
      <c r="R79">
        <f>VLOOKUP(KamstrupData[[#This Row],[IdLevel123]],'B-Business Capability'!B:L,11,FALSE)</f>
        <v>0</v>
      </c>
    </row>
    <row r="80" spans="4:20" ht="15" hidden="1" customHeight="1" x14ac:dyDescent="0.25">
      <c r="D80" t="s">
        <v>506</v>
      </c>
      <c r="E80" t="str">
        <f>VLOOKUP(D80,'B-Business Capability'!B:H,5,FALSE)</f>
        <v>Finance</v>
      </c>
      <c r="F80" t="str">
        <f>VLOOKUP(D80,'B-Business Capability'!B:H,6,FALSE)</f>
        <v>Tax Management</v>
      </c>
      <c r="G80" t="str">
        <f>VLOOKUP(D80,'B-Business Capability'!B:H,7,FALSE)</f>
        <v>Tax Determination</v>
      </c>
      <c r="I80" t="s">
        <v>491</v>
      </c>
      <c r="J80" t="s">
        <v>492</v>
      </c>
      <c r="L80" t="s">
        <v>142</v>
      </c>
      <c r="M80" t="str">
        <f>VLOOKUP(L80,'A-Applications'!B:D,3,FALSE)</f>
        <v>IFS ERP</v>
      </c>
      <c r="N80" t="s">
        <v>46</v>
      </c>
      <c r="O80" s="42" t="s">
        <v>52</v>
      </c>
      <c r="P80" t="s">
        <v>56</v>
      </c>
      <c r="Q80" t="str">
        <f>VLOOKUP(KamstrupData[[#This Row],[IdLevel123]],'B-Business Capability'!B:L,10,FALSE)</f>
        <v>N/A</v>
      </c>
      <c r="R80">
        <f>VLOOKUP(KamstrupData[[#This Row],[IdLevel123]],'B-Business Capability'!B:L,11,FALSE)</f>
        <v>0</v>
      </c>
    </row>
    <row r="81" spans="4:20" ht="15" hidden="1" customHeight="1" x14ac:dyDescent="0.25">
      <c r="D81" t="s">
        <v>506</v>
      </c>
      <c r="E81" t="str">
        <f>VLOOKUP(D81,'B-Business Capability'!B:H,5,FALSE)</f>
        <v>Finance</v>
      </c>
      <c r="F81" t="str">
        <f>VLOOKUP(D81,'B-Business Capability'!B:H,6,FALSE)</f>
        <v>Tax Management</v>
      </c>
      <c r="G81" t="str">
        <f>VLOOKUP(D81,'B-Business Capability'!B:H,7,FALSE)</f>
        <v>Tax Determination</v>
      </c>
      <c r="I81" t="s">
        <v>43</v>
      </c>
      <c r="J81" t="s">
        <v>44</v>
      </c>
      <c r="L81" t="s">
        <v>142</v>
      </c>
      <c r="M81" t="str">
        <f>VLOOKUP(L81,'A-Applications'!B:D,3,FALSE)</f>
        <v>IFS ERP</v>
      </c>
      <c r="N81" t="s">
        <v>46</v>
      </c>
      <c r="O81" s="42" t="s">
        <v>52</v>
      </c>
      <c r="P81" t="s">
        <v>56</v>
      </c>
      <c r="Q81" t="str">
        <f>VLOOKUP(KamstrupData[[#This Row],[IdLevel123]],'B-Business Capability'!B:L,10,FALSE)</f>
        <v>N/A</v>
      </c>
      <c r="R81">
        <f>VLOOKUP(KamstrupData[[#This Row],[IdLevel123]],'B-Business Capability'!B:L,11,FALSE)</f>
        <v>0</v>
      </c>
      <c r="T81" t="s">
        <v>507</v>
      </c>
    </row>
    <row r="82" spans="4:20" ht="15" hidden="1" customHeight="1" x14ac:dyDescent="0.25">
      <c r="D82" s="28" t="s">
        <v>506</v>
      </c>
      <c r="E82" t="str">
        <f>VLOOKUP(D82,'B-Business Capability'!B:H,5,FALSE)</f>
        <v>Finance</v>
      </c>
      <c r="F82" t="str">
        <f>VLOOKUP(D82,'B-Business Capability'!B:H,6,FALSE)</f>
        <v>Tax Management</v>
      </c>
      <c r="G82" t="str">
        <f>VLOOKUP(D82,'B-Business Capability'!B:H,7,FALSE)</f>
        <v>Tax Determination</v>
      </c>
      <c r="I82" t="s">
        <v>487</v>
      </c>
      <c r="J82" t="s">
        <v>488</v>
      </c>
      <c r="L82" t="s">
        <v>142</v>
      </c>
      <c r="M82" t="str">
        <f>VLOOKUP(L82,'A-Applications'!B:D,3,FALSE)</f>
        <v>IFS ERP</v>
      </c>
      <c r="N82" t="s">
        <v>46</v>
      </c>
      <c r="O82" s="42" t="s">
        <v>102</v>
      </c>
      <c r="P82" t="s">
        <v>56</v>
      </c>
      <c r="Q82" t="str">
        <f>VLOOKUP(KamstrupData[[#This Row],[IdLevel123]],'B-Business Capability'!B:L,10,FALSE)</f>
        <v>N/A</v>
      </c>
      <c r="R82">
        <f>VLOOKUP(KamstrupData[[#This Row],[IdLevel123]],'B-Business Capability'!B:L,11,FALSE)</f>
        <v>0</v>
      </c>
    </row>
    <row r="83" spans="4:20" ht="15" hidden="1" customHeight="1" x14ac:dyDescent="0.25">
      <c r="D83" t="s">
        <v>509</v>
      </c>
      <c r="E83" t="str">
        <f>VLOOKUP(D83,'B-Business Capability'!B:H,5,FALSE)</f>
        <v>Finance</v>
      </c>
      <c r="F83" t="str">
        <f>VLOOKUP(D83,'B-Business Capability'!B:H,6,FALSE)</f>
        <v>Tax Management</v>
      </c>
      <c r="G83" t="str">
        <f>VLOOKUP(D83,'B-Business Capability'!B:H,7,FALSE)</f>
        <v>Tax Returns Mgmt.</v>
      </c>
      <c r="I83" t="s">
        <v>491</v>
      </c>
      <c r="J83" t="s">
        <v>492</v>
      </c>
      <c r="L83" t="s">
        <v>142</v>
      </c>
      <c r="M83" t="str">
        <f>VLOOKUP(L83,'A-Applications'!B:D,3,FALSE)</f>
        <v>IFS ERP</v>
      </c>
      <c r="N83" t="s">
        <v>46</v>
      </c>
      <c r="O83" s="42" t="s">
        <v>52</v>
      </c>
      <c r="P83" t="s">
        <v>56</v>
      </c>
      <c r="Q83" t="str">
        <f>VLOOKUP(KamstrupData[[#This Row],[IdLevel123]],'B-Business Capability'!B:L,10,FALSE)</f>
        <v>N/A</v>
      </c>
      <c r="R83">
        <f>VLOOKUP(KamstrupData[[#This Row],[IdLevel123]],'B-Business Capability'!B:L,11,FALSE)</f>
        <v>0</v>
      </c>
    </row>
    <row r="84" spans="4:20" ht="15" hidden="1" customHeight="1" x14ac:dyDescent="0.25">
      <c r="D84" t="s">
        <v>509</v>
      </c>
      <c r="E84" t="str">
        <f>VLOOKUP(D84,'B-Business Capability'!B:H,5,FALSE)</f>
        <v>Finance</v>
      </c>
      <c r="F84" t="str">
        <f>VLOOKUP(D84,'B-Business Capability'!B:H,6,FALSE)</f>
        <v>Tax Management</v>
      </c>
      <c r="G84" t="str">
        <f>VLOOKUP(D84,'B-Business Capability'!B:H,7,FALSE)</f>
        <v>Tax Returns Mgmt.</v>
      </c>
      <c r="I84" t="s">
        <v>43</v>
      </c>
      <c r="J84" t="s">
        <v>44</v>
      </c>
      <c r="L84" t="s">
        <v>142</v>
      </c>
      <c r="M84" t="str">
        <f>VLOOKUP(L84,'A-Applications'!B:D,3,FALSE)</f>
        <v>IFS ERP</v>
      </c>
      <c r="N84" t="s">
        <v>46</v>
      </c>
      <c r="O84" s="42" t="s">
        <v>52</v>
      </c>
      <c r="P84" t="s">
        <v>56</v>
      </c>
      <c r="Q84" t="str">
        <f>VLOOKUP(KamstrupData[[#This Row],[IdLevel123]],'B-Business Capability'!B:L,10,FALSE)</f>
        <v>N/A</v>
      </c>
      <c r="R84">
        <f>VLOOKUP(KamstrupData[[#This Row],[IdLevel123]],'B-Business Capability'!B:L,11,FALSE)</f>
        <v>0</v>
      </c>
      <c r="T84" t="s">
        <v>510</v>
      </c>
    </row>
    <row r="85" spans="4:20" ht="15" hidden="1" customHeight="1" x14ac:dyDescent="0.25">
      <c r="D85" s="28" t="s">
        <v>509</v>
      </c>
      <c r="E85" t="str">
        <f>VLOOKUP(D85,'B-Business Capability'!B:H,5,FALSE)</f>
        <v>Finance</v>
      </c>
      <c r="F85" t="str">
        <f>VLOOKUP(D85,'B-Business Capability'!B:H,6,FALSE)</f>
        <v>Tax Management</v>
      </c>
      <c r="G85" t="str">
        <f>VLOOKUP(D85,'B-Business Capability'!B:H,7,FALSE)</f>
        <v>Tax Returns Mgmt.</v>
      </c>
      <c r="I85" t="s">
        <v>487</v>
      </c>
      <c r="J85" t="s">
        <v>488</v>
      </c>
      <c r="L85" t="s">
        <v>142</v>
      </c>
      <c r="M85" t="str">
        <f>VLOOKUP(L85,'A-Applications'!B:D,3,FALSE)</f>
        <v>IFS ERP</v>
      </c>
      <c r="N85" t="s">
        <v>46</v>
      </c>
      <c r="O85" s="42" t="s">
        <v>102</v>
      </c>
      <c r="P85" t="s">
        <v>56</v>
      </c>
      <c r="Q85" t="str">
        <f>VLOOKUP(KamstrupData[[#This Row],[IdLevel123]],'B-Business Capability'!B:L,10,FALSE)</f>
        <v>N/A</v>
      </c>
      <c r="R85">
        <f>VLOOKUP(KamstrupData[[#This Row],[IdLevel123]],'B-Business Capability'!B:L,11,FALSE)</f>
        <v>0</v>
      </c>
    </row>
    <row r="86" spans="4:20" ht="15" hidden="1" customHeight="1" x14ac:dyDescent="0.25">
      <c r="D86" t="s">
        <v>511</v>
      </c>
      <c r="E86" t="str">
        <f>VLOOKUP(D86,'B-Business Capability'!B:H,5,FALSE)</f>
        <v>Finance</v>
      </c>
      <c r="F86" t="str">
        <f>VLOOKUP(D86,'B-Business Capability'!B:H,6,FALSE)</f>
        <v>Tax Management</v>
      </c>
      <c r="G86" t="str">
        <f>VLOOKUP(D86,'B-Business Capability'!B:H,7,FALSE)</f>
        <v>Tax Settlements</v>
      </c>
      <c r="I86" t="s">
        <v>491</v>
      </c>
      <c r="J86" t="s">
        <v>492</v>
      </c>
      <c r="L86" t="s">
        <v>142</v>
      </c>
      <c r="M86" t="str">
        <f>VLOOKUP(L86,'A-Applications'!B:D,3,FALSE)</f>
        <v>IFS ERP</v>
      </c>
      <c r="N86" t="s">
        <v>46</v>
      </c>
      <c r="O86" s="42" t="s">
        <v>52</v>
      </c>
      <c r="P86" t="s">
        <v>56</v>
      </c>
      <c r="Q86" t="str">
        <f>VLOOKUP(KamstrupData[[#This Row],[IdLevel123]],'B-Business Capability'!B:L,10,FALSE)</f>
        <v>N/A</v>
      </c>
      <c r="R86">
        <f>VLOOKUP(KamstrupData[[#This Row],[IdLevel123]],'B-Business Capability'!B:L,11,FALSE)</f>
        <v>0</v>
      </c>
    </row>
    <row r="87" spans="4:20" ht="15" hidden="1" customHeight="1" x14ac:dyDescent="0.25">
      <c r="D87" t="s">
        <v>511</v>
      </c>
      <c r="E87" t="str">
        <f>VLOOKUP(D87,'B-Business Capability'!B:H,5,FALSE)</f>
        <v>Finance</v>
      </c>
      <c r="F87" t="str">
        <f>VLOOKUP(D87,'B-Business Capability'!B:H,6,FALSE)</f>
        <v>Tax Management</v>
      </c>
      <c r="G87" t="str">
        <f>VLOOKUP(D87,'B-Business Capability'!B:H,7,FALSE)</f>
        <v>Tax Settlements</v>
      </c>
      <c r="I87" t="s">
        <v>43</v>
      </c>
      <c r="J87" t="s">
        <v>44</v>
      </c>
      <c r="L87" t="s">
        <v>142</v>
      </c>
      <c r="M87" t="str">
        <f>VLOOKUP(L87,'A-Applications'!B:D,3,FALSE)</f>
        <v>IFS ERP</v>
      </c>
      <c r="N87" t="s">
        <v>46</v>
      </c>
      <c r="O87" s="42" t="s">
        <v>52</v>
      </c>
      <c r="P87" t="s">
        <v>56</v>
      </c>
      <c r="Q87" t="str">
        <f>VLOOKUP(KamstrupData[[#This Row],[IdLevel123]],'B-Business Capability'!B:L,10,FALSE)</f>
        <v>N/A</v>
      </c>
      <c r="R87">
        <f>VLOOKUP(KamstrupData[[#This Row],[IdLevel123]],'B-Business Capability'!B:L,11,FALSE)</f>
        <v>0</v>
      </c>
    </row>
    <row r="88" spans="4:20" ht="15" hidden="1" customHeight="1" x14ac:dyDescent="0.25">
      <c r="D88" s="28" t="s">
        <v>511</v>
      </c>
      <c r="E88" t="str">
        <f>VLOOKUP(D88,'B-Business Capability'!B:H,5,FALSE)</f>
        <v>Finance</v>
      </c>
      <c r="F88" t="str">
        <f>VLOOKUP(D88,'B-Business Capability'!B:H,6,FALSE)</f>
        <v>Tax Management</v>
      </c>
      <c r="G88" t="str">
        <f>VLOOKUP(D88,'B-Business Capability'!B:H,7,FALSE)</f>
        <v>Tax Settlements</v>
      </c>
      <c r="I88" t="s">
        <v>487</v>
      </c>
      <c r="J88" t="s">
        <v>488</v>
      </c>
      <c r="L88" t="s">
        <v>142</v>
      </c>
      <c r="M88" t="str">
        <f>VLOOKUP(L88,'A-Applications'!B:D,3,FALSE)</f>
        <v>IFS ERP</v>
      </c>
      <c r="N88" t="s">
        <v>46</v>
      </c>
      <c r="O88" s="42" t="s">
        <v>102</v>
      </c>
      <c r="P88" t="s">
        <v>56</v>
      </c>
      <c r="Q88" t="str">
        <f>VLOOKUP(KamstrupData[[#This Row],[IdLevel123]],'B-Business Capability'!B:L,10,FALSE)</f>
        <v>N/A</v>
      </c>
      <c r="R88">
        <f>VLOOKUP(KamstrupData[[#This Row],[IdLevel123]],'B-Business Capability'!B:L,11,FALSE)</f>
        <v>0</v>
      </c>
    </row>
    <row r="89" spans="4:20" ht="15" hidden="1" customHeight="1" x14ac:dyDescent="0.25">
      <c r="D89" t="s">
        <v>512</v>
      </c>
      <c r="E89" t="str">
        <f>VLOOKUP(D89,'B-Business Capability'!B:H,5,FALSE)</f>
        <v>Finance</v>
      </c>
      <c r="F89" t="str">
        <f>VLOOKUP(D89,'B-Business Capability'!B:H,6,FALSE)</f>
        <v>Treasury</v>
      </c>
      <c r="G89" t="str">
        <f>VLOOKUP(D89,'B-Business Capability'!B:H,7,FALSE)</f>
        <v>Cash Management</v>
      </c>
      <c r="I89" t="s">
        <v>491</v>
      </c>
      <c r="J89" t="s">
        <v>492</v>
      </c>
      <c r="L89" t="s">
        <v>142</v>
      </c>
      <c r="M89" t="str">
        <f>VLOOKUP(L89,'A-Applications'!B:D,3,FALSE)</f>
        <v>IFS ERP</v>
      </c>
      <c r="N89" t="s">
        <v>46</v>
      </c>
      <c r="O89" s="42" t="s">
        <v>52</v>
      </c>
      <c r="P89" t="s">
        <v>56</v>
      </c>
      <c r="Q89" t="str">
        <f>VLOOKUP(KamstrupData[[#This Row],[IdLevel123]],'B-Business Capability'!B:L,10,FALSE)</f>
        <v>N/A</v>
      </c>
      <c r="R89">
        <f>VLOOKUP(KamstrupData[[#This Row],[IdLevel123]],'B-Business Capability'!B:L,11,FALSE)</f>
        <v>0</v>
      </c>
    </row>
    <row r="90" spans="4:20" ht="15" hidden="1" customHeight="1" x14ac:dyDescent="0.25">
      <c r="D90" t="s">
        <v>512</v>
      </c>
      <c r="E90" t="str">
        <f>VLOOKUP(D90,'B-Business Capability'!B:H,5,FALSE)</f>
        <v>Finance</v>
      </c>
      <c r="F90" t="str">
        <f>VLOOKUP(D90,'B-Business Capability'!B:H,6,FALSE)</f>
        <v>Treasury</v>
      </c>
      <c r="G90" t="str">
        <f>VLOOKUP(D90,'B-Business Capability'!B:H,7,FALSE)</f>
        <v>Cash Management</v>
      </c>
      <c r="I90" t="s">
        <v>43</v>
      </c>
      <c r="J90" t="s">
        <v>44</v>
      </c>
      <c r="L90" t="s">
        <v>142</v>
      </c>
      <c r="M90" t="str">
        <f>VLOOKUP(L90,'A-Applications'!B:D,3,FALSE)</f>
        <v>IFS ERP</v>
      </c>
      <c r="N90" t="s">
        <v>46</v>
      </c>
      <c r="O90" s="42" t="s">
        <v>52</v>
      </c>
      <c r="P90" t="s">
        <v>56</v>
      </c>
      <c r="Q90" t="str">
        <f>VLOOKUP(KamstrupData[[#This Row],[IdLevel123]],'B-Business Capability'!B:L,10,FALSE)</f>
        <v>N/A</v>
      </c>
      <c r="R90">
        <f>VLOOKUP(KamstrupData[[#This Row],[IdLevel123]],'B-Business Capability'!B:L,11,FALSE)</f>
        <v>0</v>
      </c>
    </row>
    <row r="91" spans="4:20" ht="15" hidden="1" customHeight="1" x14ac:dyDescent="0.25">
      <c r="D91" t="s">
        <v>512</v>
      </c>
      <c r="E91" t="str">
        <f>VLOOKUP(D91,'B-Business Capability'!B:H,5,FALSE)</f>
        <v>Finance</v>
      </c>
      <c r="F91" t="str">
        <f>VLOOKUP(D91,'B-Business Capability'!B:H,6,FALSE)</f>
        <v>Treasury</v>
      </c>
      <c r="G91" t="str">
        <f>VLOOKUP(D91,'B-Business Capability'!B:H,7,FALSE)</f>
        <v>Cash Management</v>
      </c>
      <c r="I91" t="s">
        <v>66</v>
      </c>
      <c r="J91" t="s">
        <v>67</v>
      </c>
      <c r="L91" t="s">
        <v>142</v>
      </c>
      <c r="M91" t="str">
        <f>VLOOKUP(L91,'A-Applications'!B:D,3,FALSE)</f>
        <v>IFS ERP</v>
      </c>
      <c r="N91" t="s">
        <v>46</v>
      </c>
      <c r="O91" s="42" t="s">
        <v>47</v>
      </c>
      <c r="P91" t="s">
        <v>68</v>
      </c>
      <c r="Q91" t="str">
        <f>VLOOKUP(KamstrupData[[#This Row],[IdLevel123]],'B-Business Capability'!B:L,10,FALSE)</f>
        <v>N/A</v>
      </c>
      <c r="R91">
        <f>VLOOKUP(KamstrupData[[#This Row],[IdLevel123]],'B-Business Capability'!B:L,11,FALSE)</f>
        <v>0</v>
      </c>
      <c r="T91" t="s">
        <v>69</v>
      </c>
    </row>
    <row r="92" spans="4:20" ht="15" hidden="1" customHeight="1" x14ac:dyDescent="0.25">
      <c r="D92" s="28" t="s">
        <v>512</v>
      </c>
      <c r="E92" t="str">
        <f>VLOOKUP(D92,'B-Business Capability'!B:H,5,FALSE)</f>
        <v>Finance</v>
      </c>
      <c r="F92" t="str">
        <f>VLOOKUP(D92,'B-Business Capability'!B:H,6,FALSE)</f>
        <v>Treasury</v>
      </c>
      <c r="G92" t="str">
        <f>VLOOKUP(D92,'B-Business Capability'!B:H,7,FALSE)</f>
        <v>Cash Management</v>
      </c>
      <c r="I92" t="s">
        <v>487</v>
      </c>
      <c r="J92" t="s">
        <v>488</v>
      </c>
      <c r="L92" t="s">
        <v>142</v>
      </c>
      <c r="M92" t="str">
        <f>VLOOKUP(L92,'A-Applications'!B:D,3,FALSE)</f>
        <v>IFS ERP</v>
      </c>
      <c r="N92" t="s">
        <v>46</v>
      </c>
      <c r="O92" s="42" t="s">
        <v>102</v>
      </c>
      <c r="P92" t="s">
        <v>56</v>
      </c>
      <c r="Q92" t="str">
        <f>VLOOKUP(KamstrupData[[#This Row],[IdLevel123]],'B-Business Capability'!B:L,10,FALSE)</f>
        <v>N/A</v>
      </c>
      <c r="R92">
        <f>VLOOKUP(KamstrupData[[#This Row],[IdLevel123]],'B-Business Capability'!B:L,11,FALSE)</f>
        <v>0</v>
      </c>
    </row>
    <row r="93" spans="4:20" ht="15" hidden="1" customHeight="1" x14ac:dyDescent="0.25">
      <c r="D93" t="s">
        <v>513</v>
      </c>
      <c r="E93" t="str">
        <f>VLOOKUP(D93,'B-Business Capability'!B:H,5,FALSE)</f>
        <v>Finance</v>
      </c>
      <c r="F93" t="str">
        <f>VLOOKUP(D93,'B-Business Capability'!B:H,6,FALSE)</f>
        <v>Treasury</v>
      </c>
      <c r="G93" t="str">
        <f>VLOOKUP(D93,'B-Business Capability'!B:H,7,FALSE)</f>
        <v>Financial Risk Management</v>
      </c>
      <c r="I93" t="s">
        <v>491</v>
      </c>
      <c r="J93" t="s">
        <v>492</v>
      </c>
      <c r="L93" t="s">
        <v>142</v>
      </c>
      <c r="M93" t="str">
        <f>VLOOKUP(L93,'A-Applications'!B:D,3,FALSE)</f>
        <v>IFS ERP</v>
      </c>
      <c r="N93" t="s">
        <v>46</v>
      </c>
      <c r="O93" s="42" t="s">
        <v>52</v>
      </c>
      <c r="P93" t="s">
        <v>56</v>
      </c>
      <c r="Q93" t="str">
        <f>VLOOKUP(KamstrupData[[#This Row],[IdLevel123]],'B-Business Capability'!B:L,10,FALSE)</f>
        <v>N/A</v>
      </c>
      <c r="R93">
        <f>VLOOKUP(KamstrupData[[#This Row],[IdLevel123]],'B-Business Capability'!B:L,11,FALSE)</f>
        <v>0</v>
      </c>
    </row>
    <row r="94" spans="4:20" ht="15" hidden="1" customHeight="1" x14ac:dyDescent="0.25">
      <c r="D94" t="s">
        <v>513</v>
      </c>
      <c r="E94" t="str">
        <f>VLOOKUP(D94,'B-Business Capability'!B:H,5,FALSE)</f>
        <v>Finance</v>
      </c>
      <c r="F94" t="str">
        <f>VLOOKUP(D94,'B-Business Capability'!B:H,6,FALSE)</f>
        <v>Treasury</v>
      </c>
      <c r="G94" t="str">
        <f>VLOOKUP(D94,'B-Business Capability'!B:H,7,FALSE)</f>
        <v>Financial Risk Management</v>
      </c>
      <c r="I94" t="s">
        <v>43</v>
      </c>
      <c r="J94" t="s">
        <v>44</v>
      </c>
      <c r="L94" t="s">
        <v>142</v>
      </c>
      <c r="M94" t="str">
        <f>VLOOKUP(L94,'A-Applications'!B:D,3,FALSE)</f>
        <v>IFS ERP</v>
      </c>
      <c r="N94" t="s">
        <v>46</v>
      </c>
      <c r="O94" s="42" t="s">
        <v>52</v>
      </c>
      <c r="P94" t="s">
        <v>56</v>
      </c>
      <c r="Q94" t="str">
        <f>VLOOKUP(KamstrupData[[#This Row],[IdLevel123]],'B-Business Capability'!B:L,10,FALSE)</f>
        <v>N/A</v>
      </c>
      <c r="R94">
        <f>VLOOKUP(KamstrupData[[#This Row],[IdLevel123]],'B-Business Capability'!B:L,11,FALSE)</f>
        <v>0</v>
      </c>
    </row>
    <row r="95" spans="4:20" ht="15" hidden="1" customHeight="1" x14ac:dyDescent="0.25">
      <c r="D95" t="s">
        <v>513</v>
      </c>
      <c r="E95" t="str">
        <f>VLOOKUP(D95,'B-Business Capability'!B:H,5,FALSE)</f>
        <v>Finance</v>
      </c>
      <c r="F95" t="str">
        <f>VLOOKUP(D95,'B-Business Capability'!B:H,6,FALSE)</f>
        <v>Treasury</v>
      </c>
      <c r="G95" t="str">
        <f>VLOOKUP(D95,'B-Business Capability'!B:H,7,FALSE)</f>
        <v>Financial Risk Management</v>
      </c>
      <c r="I95" t="s">
        <v>66</v>
      </c>
      <c r="J95" t="s">
        <v>67</v>
      </c>
      <c r="L95" t="s">
        <v>142</v>
      </c>
      <c r="M95" t="str">
        <f>VLOOKUP(L95,'A-Applications'!B:D,3,FALSE)</f>
        <v>IFS ERP</v>
      </c>
      <c r="N95" t="s">
        <v>46</v>
      </c>
      <c r="O95" s="42" t="s">
        <v>47</v>
      </c>
      <c r="P95" t="s">
        <v>68</v>
      </c>
      <c r="Q95" t="str">
        <f>VLOOKUP(KamstrupData[[#This Row],[IdLevel123]],'B-Business Capability'!B:L,10,FALSE)</f>
        <v>N/A</v>
      </c>
      <c r="R95">
        <f>VLOOKUP(KamstrupData[[#This Row],[IdLevel123]],'B-Business Capability'!B:L,11,FALSE)</f>
        <v>0</v>
      </c>
      <c r="T95" t="s">
        <v>69</v>
      </c>
    </row>
    <row r="96" spans="4:20" ht="15" hidden="1" customHeight="1" x14ac:dyDescent="0.25">
      <c r="D96" s="28" t="s">
        <v>513</v>
      </c>
      <c r="E96" t="str">
        <f>VLOOKUP(D96,'B-Business Capability'!B:H,5,FALSE)</f>
        <v>Finance</v>
      </c>
      <c r="F96" t="str">
        <f>VLOOKUP(D96,'B-Business Capability'!B:H,6,FALSE)</f>
        <v>Treasury</v>
      </c>
      <c r="G96" t="str">
        <f>VLOOKUP(D96,'B-Business Capability'!B:H,7,FALSE)</f>
        <v>Financial Risk Management</v>
      </c>
      <c r="I96" t="s">
        <v>487</v>
      </c>
      <c r="J96" t="s">
        <v>488</v>
      </c>
      <c r="L96" t="s">
        <v>142</v>
      </c>
      <c r="M96" t="str">
        <f>VLOOKUP(L96,'A-Applications'!B:D,3,FALSE)</f>
        <v>IFS ERP</v>
      </c>
      <c r="N96" t="s">
        <v>46</v>
      </c>
      <c r="O96" s="42" t="s">
        <v>102</v>
      </c>
      <c r="P96" t="s">
        <v>56</v>
      </c>
      <c r="Q96" t="str">
        <f>VLOOKUP(KamstrupData[[#This Row],[IdLevel123]],'B-Business Capability'!B:L,10,FALSE)</f>
        <v>N/A</v>
      </c>
      <c r="R96">
        <f>VLOOKUP(KamstrupData[[#This Row],[IdLevel123]],'B-Business Capability'!B:L,11,FALSE)</f>
        <v>0</v>
      </c>
    </row>
    <row r="97" spans="2:20" ht="15" hidden="1" customHeight="1" x14ac:dyDescent="0.25">
      <c r="D97" t="s">
        <v>514</v>
      </c>
      <c r="E97" t="str">
        <f>VLOOKUP(D97,'B-Business Capability'!B:H,5,FALSE)</f>
        <v>Finance</v>
      </c>
      <c r="F97" t="str">
        <f>VLOOKUP(D97,'B-Business Capability'!B:H,6,FALSE)</f>
        <v>Treasury</v>
      </c>
      <c r="G97" t="str">
        <f>VLOOKUP(D97,'B-Business Capability'!B:H,7,FALSE)</f>
        <v>Foreign Exchange Management</v>
      </c>
      <c r="I97" t="s">
        <v>491</v>
      </c>
      <c r="J97" t="s">
        <v>492</v>
      </c>
      <c r="L97" t="s">
        <v>142</v>
      </c>
      <c r="M97" t="str">
        <f>VLOOKUP(L97,'A-Applications'!B:D,3,FALSE)</f>
        <v>IFS ERP</v>
      </c>
      <c r="N97" t="s">
        <v>46</v>
      </c>
      <c r="O97" s="42" t="s">
        <v>52</v>
      </c>
      <c r="P97" t="s">
        <v>56</v>
      </c>
      <c r="Q97" t="str">
        <f>VLOOKUP(KamstrupData[[#This Row],[IdLevel123]],'B-Business Capability'!B:L,10,FALSE)</f>
        <v>N/A</v>
      </c>
      <c r="R97">
        <f>VLOOKUP(KamstrupData[[#This Row],[IdLevel123]],'B-Business Capability'!B:L,11,FALSE)</f>
        <v>0</v>
      </c>
    </row>
    <row r="98" spans="2:20" ht="15" hidden="1" customHeight="1" x14ac:dyDescent="0.25">
      <c r="D98" t="s">
        <v>514</v>
      </c>
      <c r="E98" t="str">
        <f>VLOOKUP(D98,'B-Business Capability'!B:H,5,FALSE)</f>
        <v>Finance</v>
      </c>
      <c r="F98" t="str">
        <f>VLOOKUP(D98,'B-Business Capability'!B:H,6,FALSE)</f>
        <v>Treasury</v>
      </c>
      <c r="G98" t="str">
        <f>VLOOKUP(D98,'B-Business Capability'!B:H,7,FALSE)</f>
        <v>Foreign Exchange Management</v>
      </c>
      <c r="I98" t="s">
        <v>43</v>
      </c>
      <c r="J98" t="s">
        <v>44</v>
      </c>
      <c r="L98" t="s">
        <v>142</v>
      </c>
      <c r="M98" t="str">
        <f>VLOOKUP(L98,'A-Applications'!B:D,3,FALSE)</f>
        <v>IFS ERP</v>
      </c>
      <c r="N98" t="s">
        <v>46</v>
      </c>
      <c r="O98" s="42" t="s">
        <v>52</v>
      </c>
      <c r="P98" t="s">
        <v>56</v>
      </c>
      <c r="Q98" t="str">
        <f>VLOOKUP(KamstrupData[[#This Row],[IdLevel123]],'B-Business Capability'!B:L,10,FALSE)</f>
        <v>N/A</v>
      </c>
      <c r="R98">
        <f>VLOOKUP(KamstrupData[[#This Row],[IdLevel123]],'B-Business Capability'!B:L,11,FALSE)</f>
        <v>0</v>
      </c>
    </row>
    <row r="99" spans="2:20" ht="15" hidden="1" customHeight="1" x14ac:dyDescent="0.25">
      <c r="D99" s="28" t="s">
        <v>514</v>
      </c>
      <c r="E99" t="str">
        <f>VLOOKUP(D99,'B-Business Capability'!B:H,5,FALSE)</f>
        <v>Finance</v>
      </c>
      <c r="F99" t="str">
        <f>VLOOKUP(D99,'B-Business Capability'!B:H,6,FALSE)</f>
        <v>Treasury</v>
      </c>
      <c r="G99" t="str">
        <f>VLOOKUP(D99,'B-Business Capability'!B:H,7,FALSE)</f>
        <v>Foreign Exchange Management</v>
      </c>
      <c r="I99" t="s">
        <v>487</v>
      </c>
      <c r="J99" t="s">
        <v>488</v>
      </c>
      <c r="L99" t="s">
        <v>142</v>
      </c>
      <c r="M99" t="str">
        <f>VLOOKUP(L99,'A-Applications'!B:D,3,FALSE)</f>
        <v>IFS ERP</v>
      </c>
      <c r="N99" t="s">
        <v>46</v>
      </c>
      <c r="O99" s="42" t="s">
        <v>102</v>
      </c>
      <c r="P99" t="s">
        <v>56</v>
      </c>
      <c r="Q99" t="str">
        <f>VLOOKUP(KamstrupData[[#This Row],[IdLevel123]],'B-Business Capability'!B:L,10,FALSE)</f>
        <v>N/A</v>
      </c>
      <c r="R99">
        <f>VLOOKUP(KamstrupData[[#This Row],[IdLevel123]],'B-Business Capability'!B:L,11,FALSE)</f>
        <v>0</v>
      </c>
    </row>
    <row r="100" spans="2:20" ht="15" hidden="1" customHeight="1" x14ac:dyDescent="0.25">
      <c r="D100" t="s">
        <v>515</v>
      </c>
      <c r="E100" t="str">
        <f>VLOOKUP(D100,'B-Business Capability'!B:H,5,FALSE)</f>
        <v>Procurement &amp; Logistics</v>
      </c>
      <c r="F100" t="str">
        <f>VLOOKUP(D100,'B-Business Capability'!B:H,6,FALSE)</f>
        <v>Logistics Management</v>
      </c>
      <c r="G100" t="str">
        <f>VLOOKUP(D100,'B-Business Capability'!B:H,7,FALSE)</f>
        <v>Manage Demand Forecast</v>
      </c>
      <c r="I100" t="s">
        <v>43</v>
      </c>
      <c r="J100" t="s">
        <v>109</v>
      </c>
      <c r="L100" t="s">
        <v>142</v>
      </c>
      <c r="M100" t="str">
        <f>VLOOKUP(L100,'A-Applications'!B:D,3,FALSE)</f>
        <v>IFS ERP</v>
      </c>
      <c r="N100" t="s">
        <v>138</v>
      </c>
      <c r="O100" s="42" t="s">
        <v>102</v>
      </c>
      <c r="P100" t="s">
        <v>516</v>
      </c>
      <c r="Q100" t="str">
        <f>VLOOKUP(KamstrupData[[#This Row],[IdLevel123]],'B-Business Capability'!B:L,10,FALSE)</f>
        <v>Make-to-Delivery (M2D)</v>
      </c>
      <c r="R100">
        <f>VLOOKUP(KamstrupData[[#This Row],[IdLevel123]],'B-Business Capability'!B:L,11,FALSE)</f>
        <v>0</v>
      </c>
    </row>
    <row r="101" spans="2:20" ht="15" hidden="1" customHeight="1" x14ac:dyDescent="0.25">
      <c r="D101" t="s">
        <v>519</v>
      </c>
      <c r="E101" t="str">
        <f>VLOOKUP(D101,'B-Business Capability'!B:H,5,FALSE)</f>
        <v>Procurement &amp; Logistics</v>
      </c>
      <c r="F101" t="str">
        <f>VLOOKUP(D101,'B-Business Capability'!B:H,6,FALSE)</f>
        <v>Logistics Management</v>
      </c>
      <c r="G101" t="str">
        <f>VLOOKUP(D101,'B-Business Capability'!B:H,7,FALSE)</f>
        <v>Manage Logistic Order</v>
      </c>
      <c r="I101" t="s">
        <v>43</v>
      </c>
      <c r="J101" t="s">
        <v>109</v>
      </c>
      <c r="L101" t="s">
        <v>142</v>
      </c>
      <c r="M101" t="str">
        <f>VLOOKUP(L101,'A-Applications'!B:D,3,FALSE)</f>
        <v>IFS ERP</v>
      </c>
      <c r="N101" t="s">
        <v>46</v>
      </c>
      <c r="O101" s="42" t="s">
        <v>102</v>
      </c>
      <c r="P101" t="s">
        <v>520</v>
      </c>
      <c r="Q101" t="str">
        <f>VLOOKUP(KamstrupData[[#This Row],[IdLevel123]],'B-Business Capability'!B:L,10,FALSE)</f>
        <v>Make-to-Delivery (M2D)</v>
      </c>
      <c r="R101">
        <f>VLOOKUP(KamstrupData[[#This Row],[IdLevel123]],'B-Business Capability'!B:L,11,FALSE)</f>
        <v>0</v>
      </c>
    </row>
    <row r="102" spans="2:20" ht="15" hidden="1" customHeight="1" x14ac:dyDescent="0.25">
      <c r="D102" t="s">
        <v>521</v>
      </c>
      <c r="E102" t="str">
        <f>VLOOKUP(D102,'B-Business Capability'!B:H,5,FALSE)</f>
        <v>Procurement &amp; Logistics</v>
      </c>
      <c r="F102" t="str">
        <f>VLOOKUP(D102,'B-Business Capability'!B:H,6,FALSE)</f>
        <v>Logistics Management</v>
      </c>
      <c r="G102" t="str">
        <f>VLOOKUP(D102,'B-Business Capability'!B:H,7,FALSE)</f>
        <v>Manage Returns</v>
      </c>
      <c r="I102" t="s">
        <v>43</v>
      </c>
      <c r="J102" t="s">
        <v>109</v>
      </c>
      <c r="L102" t="s">
        <v>142</v>
      </c>
      <c r="M102" t="str">
        <f>VLOOKUP(L102,'A-Applications'!B:D,3,FALSE)</f>
        <v>IFS ERP</v>
      </c>
      <c r="N102" t="s">
        <v>46</v>
      </c>
      <c r="O102" s="42" t="s">
        <v>102</v>
      </c>
      <c r="P102" t="s">
        <v>522</v>
      </c>
      <c r="Q102" t="str">
        <f>VLOOKUP(KamstrupData[[#This Row],[IdLevel123]],'B-Business Capability'!B:L,10,FALSE)</f>
        <v>Make-to-Delivery (M2D)</v>
      </c>
      <c r="R102">
        <f>VLOOKUP(KamstrupData[[#This Row],[IdLevel123]],'B-Business Capability'!B:L,11,FALSE)</f>
        <v>0</v>
      </c>
    </row>
    <row r="103" spans="2:20" ht="15" hidden="1" customHeight="1" x14ac:dyDescent="0.25">
      <c r="B103" s="28">
        <v>46023</v>
      </c>
      <c r="C103" s="28">
        <v>47118</v>
      </c>
      <c r="D103" t="s">
        <v>521</v>
      </c>
      <c r="E103" t="str">
        <f>VLOOKUP(D103,'B-Business Capability'!B:H,5,FALSE)</f>
        <v>Procurement &amp; Logistics</v>
      </c>
      <c r="F103" t="str">
        <f>VLOOKUP(D103,'B-Business Capability'!B:H,6,FALSE)</f>
        <v>Logistics Management</v>
      </c>
      <c r="G103" t="str">
        <f>VLOOKUP(D103,'B-Business Capability'!B:H,7,FALSE)</f>
        <v>Manage Returns</v>
      </c>
      <c r="I103" t="s">
        <v>43</v>
      </c>
      <c r="J103" t="s">
        <v>109</v>
      </c>
      <c r="L103" t="s">
        <v>142</v>
      </c>
      <c r="M103" t="str">
        <f>VLOOKUP(L103,'A-Applications'!B:D,3,FALSE)</f>
        <v>IFS ERP</v>
      </c>
      <c r="O103" s="42"/>
      <c r="P103" t="s">
        <v>204</v>
      </c>
      <c r="Q103" t="str">
        <f>VLOOKUP(KamstrupData[[#This Row],[IdLevel123]],'B-Business Capability'!B:L,10,FALSE)</f>
        <v>Make-to-Delivery (M2D)</v>
      </c>
      <c r="R103">
        <f>VLOOKUP(KamstrupData[[#This Row],[IdLevel123]],'B-Business Capability'!B:L,11,FALSE)</f>
        <v>0</v>
      </c>
      <c r="S103" t="s">
        <v>418</v>
      </c>
    </row>
    <row r="104" spans="2:20" ht="15" hidden="1" customHeight="1" x14ac:dyDescent="0.25">
      <c r="D104" t="s">
        <v>531</v>
      </c>
      <c r="E104" t="str">
        <f>VLOOKUP(D104,'B-Business Capability'!B:H,5,FALSE)</f>
        <v>Procurement &amp; Logistics</v>
      </c>
      <c r="F104" t="str">
        <f>VLOOKUP(D104,'B-Business Capability'!B:H,6,FALSE)</f>
        <v>Purchasing</v>
      </c>
      <c r="G104" t="str">
        <f>VLOOKUP(D104,'B-Business Capability'!B:H,7,FALSE)</f>
        <v>Approve &amp; Transmit Order</v>
      </c>
      <c r="I104" t="s">
        <v>43</v>
      </c>
      <c r="J104" t="s">
        <v>109</v>
      </c>
      <c r="L104" t="s">
        <v>142</v>
      </c>
      <c r="M104" t="str">
        <f>VLOOKUP(L104,'A-Applications'!B:D,3,FALSE)</f>
        <v>IFS ERP</v>
      </c>
      <c r="N104" t="s">
        <v>46</v>
      </c>
      <c r="O104" s="42" t="s">
        <v>47</v>
      </c>
      <c r="P104" t="s">
        <v>522</v>
      </c>
      <c r="Q104" t="str">
        <f>VLOOKUP(KamstrupData[[#This Row],[IdLevel123]],'B-Business Capability'!B:L,10,FALSE)</f>
        <v>Procure-to-Pay (P2P)</v>
      </c>
      <c r="R104">
        <f>VLOOKUP(KamstrupData[[#This Row],[IdLevel123]],'B-Business Capability'!B:L,11,FALSE)</f>
        <v>310</v>
      </c>
    </row>
    <row r="105" spans="2:20" ht="15" hidden="1" customHeight="1" x14ac:dyDescent="0.25">
      <c r="D105" t="s">
        <v>537</v>
      </c>
      <c r="E105" t="str">
        <f>VLOOKUP(D105,'B-Business Capability'!B:H,5,FALSE)</f>
        <v>Procurement &amp; Logistics</v>
      </c>
      <c r="F105" t="str">
        <f>VLOOKUP(D105,'B-Business Capability'!B:H,6,FALSE)</f>
        <v>Purchasing</v>
      </c>
      <c r="G105" t="str">
        <f>VLOOKUP(D105,'B-Business Capability'!B:H,7,FALSE)</f>
        <v>Define Sourcing Strategy</v>
      </c>
      <c r="I105" t="s">
        <v>43</v>
      </c>
      <c r="J105" t="s">
        <v>109</v>
      </c>
      <c r="L105" t="s">
        <v>142</v>
      </c>
      <c r="M105" t="str">
        <f>VLOOKUP(L105,'A-Applications'!B:D,3,FALSE)</f>
        <v>IFS ERP</v>
      </c>
      <c r="N105" t="s">
        <v>138</v>
      </c>
      <c r="O105" s="42" t="s">
        <v>102</v>
      </c>
      <c r="P105" t="s">
        <v>540</v>
      </c>
      <c r="Q105" t="str">
        <f>VLOOKUP(KamstrupData[[#This Row],[IdLevel123]],'B-Business Capability'!B:L,10,FALSE)</f>
        <v>Procure-to-Pay (P2P)</v>
      </c>
      <c r="R105">
        <f>VLOOKUP(KamstrupData[[#This Row],[IdLevel123]],'B-Business Capability'!B:L,11,FALSE)</f>
        <v>120</v>
      </c>
      <c r="T105" t="s">
        <v>218</v>
      </c>
    </row>
    <row r="106" spans="2:20" ht="15" hidden="1" customHeight="1" x14ac:dyDescent="0.25">
      <c r="D106" t="s">
        <v>537</v>
      </c>
      <c r="E106" t="str">
        <f>VLOOKUP(D106,'B-Business Capability'!B:H,5,FALSE)</f>
        <v>Procurement &amp; Logistics</v>
      </c>
      <c r="F106" t="str">
        <f>VLOOKUP(D106,'B-Business Capability'!B:H,6,FALSE)</f>
        <v>Purchasing</v>
      </c>
      <c r="G106" t="str">
        <f>VLOOKUP(D106,'B-Business Capability'!B:H,7,FALSE)</f>
        <v>Define Sourcing Strategy</v>
      </c>
      <c r="I106" t="s">
        <v>43</v>
      </c>
      <c r="J106" t="s">
        <v>109</v>
      </c>
      <c r="L106" t="s">
        <v>142</v>
      </c>
      <c r="M106" t="str">
        <f>VLOOKUP(L106,'A-Applications'!B:D,3,FALSE)</f>
        <v>IFS ERP</v>
      </c>
      <c r="N106" t="s">
        <v>138</v>
      </c>
      <c r="O106" s="42" t="s">
        <v>102</v>
      </c>
      <c r="P106" t="s">
        <v>541</v>
      </c>
      <c r="Q106" t="str">
        <f>VLOOKUP(KamstrupData[[#This Row],[IdLevel123]],'B-Business Capability'!B:L,10,FALSE)</f>
        <v>Procure-to-Pay (P2P)</v>
      </c>
      <c r="R106">
        <f>VLOOKUP(KamstrupData[[#This Row],[IdLevel123]],'B-Business Capability'!B:L,11,FALSE)</f>
        <v>120</v>
      </c>
      <c r="T106" t="s">
        <v>218</v>
      </c>
    </row>
    <row r="107" spans="2:20" ht="15" hidden="1" customHeight="1" x14ac:dyDescent="0.25">
      <c r="D107" t="s">
        <v>544</v>
      </c>
      <c r="E107" t="str">
        <f>VLOOKUP(D107,'B-Business Capability'!B:H,5,FALSE)</f>
        <v>Procurement &amp; Logistics</v>
      </c>
      <c r="F107" t="str">
        <f>VLOOKUP(D107,'B-Business Capability'!B:H,6,FALSE)</f>
        <v>Purchasing</v>
      </c>
      <c r="G107" t="str">
        <f>VLOOKUP(D107,'B-Business Capability'!B:H,7,FALSE)</f>
        <v>Manage Purchase Catalogue</v>
      </c>
      <c r="I107" t="s">
        <v>43</v>
      </c>
      <c r="J107" t="s">
        <v>109</v>
      </c>
      <c r="L107" t="s">
        <v>142</v>
      </c>
      <c r="M107" t="str">
        <f>VLOOKUP(L107,'A-Applications'!B:D,3,FALSE)</f>
        <v>IFS ERP</v>
      </c>
      <c r="N107" t="s">
        <v>46</v>
      </c>
      <c r="O107" s="42" t="s">
        <v>47</v>
      </c>
      <c r="P107" t="s">
        <v>522</v>
      </c>
      <c r="Q107" t="str">
        <f>VLOOKUP(KamstrupData[[#This Row],[IdLevel123]],'B-Business Capability'!B:L,10,FALSE)</f>
        <v>Procure-to-Pay (P2P)</v>
      </c>
      <c r="R107">
        <f>VLOOKUP(KamstrupData[[#This Row],[IdLevel123]],'B-Business Capability'!B:L,11,FALSE)</f>
        <v>320</v>
      </c>
    </row>
    <row r="108" spans="2:20" ht="15" hidden="1" customHeight="1" x14ac:dyDescent="0.25">
      <c r="D108" t="s">
        <v>549</v>
      </c>
      <c r="E108" t="str">
        <f>VLOOKUP(D108,'B-Business Capability'!B:H,5,FALSE)</f>
        <v>Procurement &amp; Logistics</v>
      </c>
      <c r="F108" t="str">
        <f>VLOOKUP(D108,'B-Business Capability'!B:H,6,FALSE)</f>
        <v>Purchasing</v>
      </c>
      <c r="G108" t="str">
        <f>VLOOKUP(D108,'B-Business Capability'!B:H,7,FALSE)</f>
        <v>Manage Purchase Order</v>
      </c>
      <c r="I108" t="s">
        <v>43</v>
      </c>
      <c r="J108" t="s">
        <v>109</v>
      </c>
      <c r="L108" t="s">
        <v>142</v>
      </c>
      <c r="M108" t="str">
        <f>VLOOKUP(L108,'A-Applications'!B:D,3,FALSE)</f>
        <v>IFS ERP</v>
      </c>
      <c r="N108" t="s">
        <v>138</v>
      </c>
      <c r="O108" s="42" t="s">
        <v>102</v>
      </c>
      <c r="P108" t="s">
        <v>550</v>
      </c>
      <c r="Q108" t="str">
        <f>VLOOKUP(KamstrupData[[#This Row],[IdLevel123]],'B-Business Capability'!B:L,10,FALSE)</f>
        <v>Procure-to-Pay (P2P)</v>
      </c>
      <c r="R108">
        <f>VLOOKUP(KamstrupData[[#This Row],[IdLevel123]],'B-Business Capability'!B:L,11,FALSE)</f>
        <v>150</v>
      </c>
      <c r="T108" t="s">
        <v>218</v>
      </c>
    </row>
    <row r="109" spans="2:20" ht="15" hidden="1" customHeight="1" x14ac:dyDescent="0.25">
      <c r="D109" t="s">
        <v>549</v>
      </c>
      <c r="E109" t="str">
        <f>VLOOKUP(D109,'B-Business Capability'!B:H,5,FALSE)</f>
        <v>Procurement &amp; Logistics</v>
      </c>
      <c r="F109" t="str">
        <f>VLOOKUP(D109,'B-Business Capability'!B:H,6,FALSE)</f>
        <v>Purchasing</v>
      </c>
      <c r="G109" t="str">
        <f>VLOOKUP(D109,'B-Business Capability'!B:H,7,FALSE)</f>
        <v>Manage Purchase Order</v>
      </c>
      <c r="I109" t="s">
        <v>43</v>
      </c>
      <c r="J109" t="s">
        <v>109</v>
      </c>
      <c r="L109" t="s">
        <v>142</v>
      </c>
      <c r="M109" t="str">
        <f>VLOOKUP(L109,'A-Applications'!B:D,3,FALSE)</f>
        <v>IFS ERP</v>
      </c>
      <c r="N109" t="s">
        <v>46</v>
      </c>
      <c r="O109" s="42" t="s">
        <v>47</v>
      </c>
      <c r="P109" t="s">
        <v>522</v>
      </c>
      <c r="Q109" t="str">
        <f>VLOOKUP(KamstrupData[[#This Row],[IdLevel123]],'B-Business Capability'!B:L,10,FALSE)</f>
        <v>Procure-to-Pay (P2P)</v>
      </c>
      <c r="R109">
        <f>VLOOKUP(KamstrupData[[#This Row],[IdLevel123]],'B-Business Capability'!B:L,11,FALSE)</f>
        <v>150</v>
      </c>
    </row>
    <row r="110" spans="2:20" ht="15" hidden="1" customHeight="1" x14ac:dyDescent="0.25">
      <c r="D110" t="s">
        <v>551</v>
      </c>
      <c r="E110" t="str">
        <f>VLOOKUP(D110,'B-Business Capability'!B:H,5,FALSE)</f>
        <v>Procurement &amp; Logistics</v>
      </c>
      <c r="F110" t="str">
        <f>VLOOKUP(D110,'B-Business Capability'!B:H,6,FALSE)</f>
        <v>Purchasing</v>
      </c>
      <c r="G110" t="str">
        <f>VLOOKUP(D110,'B-Business Capability'!B:H,7,FALSE)</f>
        <v>Manage Purchase Procedure</v>
      </c>
      <c r="I110" t="s">
        <v>43</v>
      </c>
      <c r="J110" t="s">
        <v>109</v>
      </c>
      <c r="L110" t="s">
        <v>142</v>
      </c>
      <c r="M110" t="str">
        <f>VLOOKUP(L110,'A-Applications'!B:D,3,FALSE)</f>
        <v>IFS ERP</v>
      </c>
      <c r="N110" t="s">
        <v>138</v>
      </c>
      <c r="O110" s="42" t="s">
        <v>102</v>
      </c>
      <c r="P110" t="s">
        <v>552</v>
      </c>
      <c r="Q110" t="str">
        <f>VLOOKUP(KamstrupData[[#This Row],[IdLevel123]],'B-Business Capability'!B:L,10,FALSE)</f>
        <v>Procure-to-Pay (P2P)</v>
      </c>
      <c r="R110">
        <f>VLOOKUP(KamstrupData[[#This Row],[IdLevel123]],'B-Business Capability'!B:L,11,FALSE)</f>
        <v>340</v>
      </c>
      <c r="T110" t="s">
        <v>218</v>
      </c>
    </row>
    <row r="111" spans="2:20" ht="15" hidden="1" customHeight="1" x14ac:dyDescent="0.25">
      <c r="D111" t="s">
        <v>551</v>
      </c>
      <c r="E111" t="str">
        <f>VLOOKUP(D111,'B-Business Capability'!B:H,5,FALSE)</f>
        <v>Procurement &amp; Logistics</v>
      </c>
      <c r="F111" t="str">
        <f>VLOOKUP(D111,'B-Business Capability'!B:H,6,FALSE)</f>
        <v>Purchasing</v>
      </c>
      <c r="G111" t="str">
        <f>VLOOKUP(D111,'B-Business Capability'!B:H,7,FALSE)</f>
        <v>Manage Purchase Procedure</v>
      </c>
      <c r="I111" t="s">
        <v>43</v>
      </c>
      <c r="J111" t="s">
        <v>109</v>
      </c>
      <c r="L111" t="s">
        <v>142</v>
      </c>
      <c r="M111" t="str">
        <f>VLOOKUP(L111,'A-Applications'!B:D,3,FALSE)</f>
        <v>IFS ERP</v>
      </c>
      <c r="N111" t="s">
        <v>46</v>
      </c>
      <c r="O111" s="42" t="s">
        <v>47</v>
      </c>
      <c r="P111" t="s">
        <v>522</v>
      </c>
      <c r="Q111" t="str">
        <f>VLOOKUP(KamstrupData[[#This Row],[IdLevel123]],'B-Business Capability'!B:L,10,FALSE)</f>
        <v>Procure-to-Pay (P2P)</v>
      </c>
      <c r="R111">
        <f>VLOOKUP(KamstrupData[[#This Row],[IdLevel123]],'B-Business Capability'!B:L,11,FALSE)</f>
        <v>340</v>
      </c>
    </row>
    <row r="112" spans="2:20" ht="15" hidden="1" customHeight="1" x14ac:dyDescent="0.25">
      <c r="D112" t="s">
        <v>554</v>
      </c>
      <c r="E112" t="str">
        <f>VLOOKUP(D112,'B-Business Capability'!B:H,5,FALSE)</f>
        <v>Procurement &amp; Logistics</v>
      </c>
      <c r="F112" t="str">
        <f>VLOOKUP(D112,'B-Business Capability'!B:H,6,FALSE)</f>
        <v>Purchasing</v>
      </c>
      <c r="G112" t="str">
        <f>VLOOKUP(D112,'B-Business Capability'!B:H,7,FALSE)</f>
        <v>Manage Purchase Requirements</v>
      </c>
      <c r="I112" t="s">
        <v>43</v>
      </c>
      <c r="J112" t="s">
        <v>109</v>
      </c>
      <c r="L112" t="s">
        <v>142</v>
      </c>
      <c r="M112" t="str">
        <f>VLOOKUP(L112,'A-Applications'!B:D,3,FALSE)</f>
        <v>IFS ERP</v>
      </c>
      <c r="N112" t="s">
        <v>46</v>
      </c>
      <c r="O112" s="42" t="s">
        <v>47</v>
      </c>
      <c r="P112" t="s">
        <v>522</v>
      </c>
      <c r="Q112" t="str">
        <f>VLOOKUP(KamstrupData[[#This Row],[IdLevel123]],'B-Business Capability'!B:L,10,FALSE)</f>
        <v>Procure-to-Pay (P2P)</v>
      </c>
      <c r="R112">
        <f>VLOOKUP(KamstrupData[[#This Row],[IdLevel123]],'B-Business Capability'!B:L,11,FALSE)</f>
        <v>330</v>
      </c>
    </row>
    <row r="113" spans="2:20" ht="15" hidden="1" customHeight="1" x14ac:dyDescent="0.25">
      <c r="D113" t="s">
        <v>555</v>
      </c>
      <c r="E113" t="str">
        <f>VLOOKUP(D113,'B-Business Capability'!B:H,5,FALSE)</f>
        <v>Procurement &amp; Logistics</v>
      </c>
      <c r="F113" t="str">
        <f>VLOOKUP(D113,'B-Business Capability'!B:H,6,FALSE)</f>
        <v>Purchasing</v>
      </c>
      <c r="G113" t="str">
        <f>VLOOKUP(D113,'B-Business Capability'!B:H,7,FALSE)</f>
        <v>Manage Purchase Requisition</v>
      </c>
      <c r="I113" t="s">
        <v>43</v>
      </c>
      <c r="J113" t="s">
        <v>109</v>
      </c>
      <c r="L113" t="s">
        <v>142</v>
      </c>
      <c r="M113" t="str">
        <f>VLOOKUP(L113,'A-Applications'!B:D,3,FALSE)</f>
        <v>IFS ERP</v>
      </c>
      <c r="N113" t="s">
        <v>46</v>
      </c>
      <c r="O113" s="42" t="s">
        <v>47</v>
      </c>
      <c r="P113" t="s">
        <v>522</v>
      </c>
      <c r="Q113" t="str">
        <f>VLOOKUP(KamstrupData[[#This Row],[IdLevel123]],'B-Business Capability'!B:L,10,FALSE)</f>
        <v>Procure-to-Pay (P2P)</v>
      </c>
      <c r="R113">
        <f>VLOOKUP(KamstrupData[[#This Row],[IdLevel123]],'B-Business Capability'!B:L,11,FALSE)</f>
        <v>130</v>
      </c>
    </row>
    <row r="114" spans="2:20" ht="15" hidden="1" customHeight="1" x14ac:dyDescent="0.25">
      <c r="D114" t="s">
        <v>560</v>
      </c>
      <c r="E114" t="str">
        <f>VLOOKUP(D114,'B-Business Capability'!B:H,5,FALSE)</f>
        <v>Procurement &amp; Logistics</v>
      </c>
      <c r="F114" t="str">
        <f>VLOOKUP(D114,'B-Business Capability'!B:H,6,FALSE)</f>
        <v>Warehouse Management</v>
      </c>
      <c r="G114" t="str">
        <f>VLOOKUP(D114,'B-Business Capability'!B:H,7,FALSE)</f>
        <v>Goods Receipt &amp; Service Entry</v>
      </c>
      <c r="I114" t="s">
        <v>43</v>
      </c>
      <c r="J114" t="s">
        <v>109</v>
      </c>
      <c r="L114" t="s">
        <v>142</v>
      </c>
      <c r="M114" t="str">
        <f>VLOOKUP(L114,'A-Applications'!B:D,3,FALSE)</f>
        <v>IFS ERP</v>
      </c>
      <c r="N114" t="s">
        <v>46</v>
      </c>
      <c r="O114" s="42" t="s">
        <v>102</v>
      </c>
      <c r="P114" t="s">
        <v>561</v>
      </c>
      <c r="Q114" t="str">
        <f>VLOOKUP(KamstrupData[[#This Row],[IdLevel123]],'B-Business Capability'!B:L,10,FALSE)</f>
        <v>Procure-to-Pay (P2P)</v>
      </c>
      <c r="R114">
        <f>VLOOKUP(KamstrupData[[#This Row],[IdLevel123]],'B-Business Capability'!B:L,11,FALSE)</f>
        <v>410</v>
      </c>
    </row>
    <row r="115" spans="2:20" ht="15" hidden="1" customHeight="1" x14ac:dyDescent="0.25">
      <c r="D115" t="s">
        <v>563</v>
      </c>
      <c r="E115" t="str">
        <f>VLOOKUP(D115,'B-Business Capability'!B:H,5,FALSE)</f>
        <v>Procurement &amp; Logistics</v>
      </c>
      <c r="F115" t="str">
        <f>VLOOKUP(D115,'B-Business Capability'!B:H,6,FALSE)</f>
        <v>Warehouse Management</v>
      </c>
      <c r="G115" t="str">
        <f>VLOOKUP(D115,'B-Business Capability'!B:H,7,FALSE)</f>
        <v>Manage Claims</v>
      </c>
      <c r="I115" t="s">
        <v>43</v>
      </c>
      <c r="J115" t="s">
        <v>109</v>
      </c>
      <c r="L115" t="s">
        <v>142</v>
      </c>
      <c r="M115" t="str">
        <f>VLOOKUP(L115,'A-Applications'!B:D,3,FALSE)</f>
        <v>IFS ERP</v>
      </c>
      <c r="N115" t="s">
        <v>46</v>
      </c>
      <c r="O115" s="42" t="s">
        <v>102</v>
      </c>
      <c r="P115" t="s">
        <v>523</v>
      </c>
      <c r="Q115" t="str">
        <f>VLOOKUP(KamstrupData[[#This Row],[IdLevel123]],'B-Business Capability'!B:L,10,FALSE)</f>
        <v>Procure-to-Pay (P2P)</v>
      </c>
      <c r="R115">
        <f>VLOOKUP(KamstrupData[[#This Row],[IdLevel123]],'B-Business Capability'!B:L,11,FALSE)</f>
        <v>430</v>
      </c>
    </row>
    <row r="116" spans="2:20" ht="15" hidden="1" customHeight="1" x14ac:dyDescent="0.25">
      <c r="B116" s="28">
        <v>46023</v>
      </c>
      <c r="C116" s="28">
        <v>47118</v>
      </c>
      <c r="D116" t="s">
        <v>563</v>
      </c>
      <c r="E116" t="str">
        <f>VLOOKUP(D116,'B-Business Capability'!B:H,5,FALSE)</f>
        <v>Procurement &amp; Logistics</v>
      </c>
      <c r="F116" t="str">
        <f>VLOOKUP(D116,'B-Business Capability'!B:H,6,FALSE)</f>
        <v>Warehouse Management</v>
      </c>
      <c r="G116" t="str">
        <f>VLOOKUP(D116,'B-Business Capability'!B:H,7,FALSE)</f>
        <v>Manage Claims</v>
      </c>
      <c r="I116" t="s">
        <v>43</v>
      </c>
      <c r="J116" t="s">
        <v>109</v>
      </c>
      <c r="L116" t="s">
        <v>142</v>
      </c>
      <c r="M116" t="str">
        <f>VLOOKUP(L116,'A-Applications'!B:D,3,FALSE)</f>
        <v>IFS ERP</v>
      </c>
      <c r="O116" s="42"/>
      <c r="P116" t="s">
        <v>204</v>
      </c>
      <c r="Q116" t="str">
        <f>VLOOKUP(KamstrupData[[#This Row],[IdLevel123]],'B-Business Capability'!B:L,10,FALSE)</f>
        <v>Procure-to-Pay (P2P)</v>
      </c>
      <c r="R116">
        <f>VLOOKUP(KamstrupData[[#This Row],[IdLevel123]],'B-Business Capability'!B:L,11,FALSE)</f>
        <v>430</v>
      </c>
      <c r="S116" t="s">
        <v>418</v>
      </c>
    </row>
    <row r="117" spans="2:20" ht="15" hidden="1" customHeight="1" x14ac:dyDescent="0.25">
      <c r="D117" t="s">
        <v>583</v>
      </c>
      <c r="E117" t="str">
        <f>VLOOKUP(D117,'B-Business Capability'!B:H,5,FALSE)</f>
        <v>Product &amp; Software Development</v>
      </c>
      <c r="F117" t="str">
        <f>VLOOKUP(D117,'B-Business Capability'!B:H,6,FALSE)</f>
        <v>Engineering</v>
      </c>
      <c r="G117" t="str">
        <f>VLOOKUP(D117,'B-Business Capability'!B:H,7,FALSE)</f>
        <v>Construction &amp; Development</v>
      </c>
      <c r="I117" t="s">
        <v>43</v>
      </c>
      <c r="J117" t="s">
        <v>91</v>
      </c>
      <c r="K117" t="s">
        <v>78</v>
      </c>
      <c r="L117" t="s">
        <v>142</v>
      </c>
      <c r="M117" t="str">
        <f>VLOOKUP(L117,'A-Applications'!B:D,3,FALSE)</f>
        <v>IFS ERP</v>
      </c>
      <c r="N117" t="s">
        <v>46</v>
      </c>
      <c r="O117" t="s">
        <v>47</v>
      </c>
      <c r="P117" t="s">
        <v>75</v>
      </c>
      <c r="Q117" t="str">
        <f>VLOOKUP(KamstrupData[[#This Row],[IdLevel123]],'B-Business Capability'!B:L,10,FALSE)</f>
        <v>Idea-to-Release (I2R)</v>
      </c>
      <c r="R117">
        <f>VLOOKUP(KamstrupData[[#This Row],[IdLevel123]],'B-Business Capability'!B:L,11,FALSE)</f>
        <v>420</v>
      </c>
      <c r="T117" t="s">
        <v>93</v>
      </c>
    </row>
    <row r="118" spans="2:20" ht="15" hidden="1" customHeight="1" x14ac:dyDescent="0.25">
      <c r="D118" t="s">
        <v>583</v>
      </c>
      <c r="E118" t="str">
        <f>VLOOKUP(D118,'B-Business Capability'!B:H,5,FALSE)</f>
        <v>Product &amp; Software Development</v>
      </c>
      <c r="F118" t="str">
        <f>VLOOKUP(D118,'B-Business Capability'!B:H,6,FALSE)</f>
        <v>Engineering</v>
      </c>
      <c r="G118" t="str">
        <f>VLOOKUP(D118,'B-Business Capability'!B:H,7,FALSE)</f>
        <v>Construction &amp; Development</v>
      </c>
      <c r="I118" t="s">
        <v>43</v>
      </c>
      <c r="J118" t="s">
        <v>114</v>
      </c>
      <c r="K118" t="s">
        <v>123</v>
      </c>
      <c r="L118" t="s">
        <v>142</v>
      </c>
      <c r="M118" t="str">
        <f>VLOOKUP(L118,'A-Applications'!B:D,3,FALSE)</f>
        <v>IFS ERP</v>
      </c>
      <c r="N118" t="s">
        <v>46</v>
      </c>
      <c r="O118" s="42" t="s">
        <v>47</v>
      </c>
      <c r="P118" t="s">
        <v>75</v>
      </c>
      <c r="Q118" t="str">
        <f>VLOOKUP(KamstrupData[[#This Row],[IdLevel123]],'B-Business Capability'!B:L,10,FALSE)</f>
        <v>Idea-to-Release (I2R)</v>
      </c>
      <c r="R118">
        <f>VLOOKUP(KamstrupData[[#This Row],[IdLevel123]],'B-Business Capability'!B:L,11,FALSE)</f>
        <v>420</v>
      </c>
      <c r="T118" t="s">
        <v>124</v>
      </c>
    </row>
    <row r="119" spans="2:20" ht="15" hidden="1" customHeight="1" x14ac:dyDescent="0.25">
      <c r="D119" t="s">
        <v>909</v>
      </c>
      <c r="E119" t="str">
        <f>VLOOKUP(D119,'B-Business Capability'!B:H,5,FALSE)</f>
        <v>Product &amp; Software Development</v>
      </c>
      <c r="F119" t="str">
        <f>VLOOKUP(D119,'B-Business Capability'!B:H,6,FALSE)</f>
        <v>Marketing Testing</v>
      </c>
      <c r="G119" t="str">
        <f>VLOOKUP(D119,'B-Business Capability'!B:H,7,FALSE)</f>
        <v>Establish Measures</v>
      </c>
      <c r="I119" t="s">
        <v>43</v>
      </c>
      <c r="J119" t="s">
        <v>411</v>
      </c>
      <c r="L119" t="s">
        <v>142</v>
      </c>
      <c r="M119" t="str">
        <f>VLOOKUP(L119,'A-Applications'!B:D,3,FALSE)</f>
        <v>IFS ERP</v>
      </c>
      <c r="N119" t="s">
        <v>46</v>
      </c>
      <c r="O119" s="42" t="s">
        <v>47</v>
      </c>
      <c r="P119" t="s">
        <v>910</v>
      </c>
      <c r="Q119" t="str">
        <f>VLOOKUP(KamstrupData[[#This Row],[IdLevel123]],'B-Business Capability'!B:L,10,FALSE)</f>
        <v>Idea-to-Release (I2R)</v>
      </c>
      <c r="R119">
        <f>VLOOKUP(KamstrupData[[#This Row],[IdLevel123]],'B-Business Capability'!B:L,11,FALSE)</f>
        <v>170</v>
      </c>
      <c r="T119" t="s">
        <v>468</v>
      </c>
    </row>
    <row r="120" spans="2:20" ht="15" hidden="1" customHeight="1" x14ac:dyDescent="0.25">
      <c r="D120" t="s">
        <v>909</v>
      </c>
      <c r="E120" t="str">
        <f>VLOOKUP(D120,'B-Business Capability'!B:H,5,FALSE)</f>
        <v>Product &amp; Software Development</v>
      </c>
      <c r="F120" t="str">
        <f>VLOOKUP(D120,'B-Business Capability'!B:H,6,FALSE)</f>
        <v>Marketing Testing</v>
      </c>
      <c r="G120" t="str">
        <f>VLOOKUP(D120,'B-Business Capability'!B:H,7,FALSE)</f>
        <v>Establish Measures</v>
      </c>
      <c r="I120" t="s">
        <v>43</v>
      </c>
      <c r="J120" t="s">
        <v>161</v>
      </c>
      <c r="L120" t="s">
        <v>142</v>
      </c>
      <c r="M120" t="str">
        <f>VLOOKUP(L120,'A-Applications'!B:D,3,FALSE)</f>
        <v>IFS ERP</v>
      </c>
      <c r="N120" t="s">
        <v>138</v>
      </c>
      <c r="O120" s="42" t="s">
        <v>47</v>
      </c>
      <c r="P120" t="s">
        <v>910</v>
      </c>
      <c r="Q120" t="str">
        <f>VLOOKUP(KamstrupData[[#This Row],[IdLevel123]],'B-Business Capability'!B:L,10,FALSE)</f>
        <v>Idea-to-Release (I2R)</v>
      </c>
      <c r="R120">
        <f>VLOOKUP(KamstrupData[[#This Row],[IdLevel123]],'B-Business Capability'!B:L,11,FALSE)</f>
        <v>170</v>
      </c>
      <c r="T120" t="s">
        <v>911</v>
      </c>
    </row>
    <row r="121" spans="2:20" ht="15" hidden="1" customHeight="1" x14ac:dyDescent="0.25">
      <c r="D121" t="s">
        <v>912</v>
      </c>
      <c r="E121" t="str">
        <f>VLOOKUP(D121,'B-Business Capability'!B:H,5,FALSE)</f>
        <v>Product &amp; Software Development</v>
      </c>
      <c r="F121" t="str">
        <f>VLOOKUP(D121,'B-Business Capability'!B:H,6,FALSE)</f>
        <v>Marketing Testing</v>
      </c>
      <c r="G121" t="str">
        <f>VLOOKUP(D121,'B-Business Capability'!B:H,7,FALSE)</f>
        <v>Evaluate Market Opportunities</v>
      </c>
      <c r="I121" t="s">
        <v>43</v>
      </c>
      <c r="J121" t="s">
        <v>411</v>
      </c>
      <c r="L121" t="s">
        <v>142</v>
      </c>
      <c r="M121" t="str">
        <f>VLOOKUP(L121,'A-Applications'!B:D,3,FALSE)</f>
        <v>IFS ERP</v>
      </c>
      <c r="N121" t="s">
        <v>46</v>
      </c>
      <c r="O121" s="42" t="s">
        <v>47</v>
      </c>
      <c r="P121" t="s">
        <v>75</v>
      </c>
      <c r="Q121" t="str">
        <f>VLOOKUP(KamstrupData[[#This Row],[IdLevel123]],'B-Business Capability'!B:L,10,FALSE)</f>
        <v>Idea-to-Release (I2R)</v>
      </c>
      <c r="R121">
        <f>VLOOKUP(KamstrupData[[#This Row],[IdLevel123]],'B-Business Capability'!B:L,11,FALSE)</f>
        <v>180</v>
      </c>
      <c r="T121" t="s">
        <v>468</v>
      </c>
    </row>
    <row r="122" spans="2:20" ht="15" hidden="1" customHeight="1" x14ac:dyDescent="0.25">
      <c r="D122" t="s">
        <v>912</v>
      </c>
      <c r="E122" t="str">
        <f>VLOOKUP(D122,'B-Business Capability'!B:H,5,FALSE)</f>
        <v>Product &amp; Software Development</v>
      </c>
      <c r="F122" t="str">
        <f>VLOOKUP(D122,'B-Business Capability'!B:H,6,FALSE)</f>
        <v>Marketing Testing</v>
      </c>
      <c r="G122" t="str">
        <f>VLOOKUP(D122,'B-Business Capability'!B:H,7,FALSE)</f>
        <v>Evaluate Market Opportunities</v>
      </c>
      <c r="I122" t="s">
        <v>43</v>
      </c>
      <c r="J122" t="s">
        <v>161</v>
      </c>
      <c r="L122" t="s">
        <v>142</v>
      </c>
      <c r="M122" t="str">
        <f>VLOOKUP(L122,'A-Applications'!B:D,3,FALSE)</f>
        <v>IFS ERP</v>
      </c>
      <c r="N122" t="s">
        <v>138</v>
      </c>
      <c r="O122" s="42" t="s">
        <v>47</v>
      </c>
      <c r="P122" t="s">
        <v>75</v>
      </c>
      <c r="Q122" t="str">
        <f>VLOOKUP(KamstrupData[[#This Row],[IdLevel123]],'B-Business Capability'!B:L,10,FALSE)</f>
        <v>Idea-to-Release (I2R)</v>
      </c>
      <c r="R122">
        <f>VLOOKUP(KamstrupData[[#This Row],[IdLevel123]],'B-Business Capability'!B:L,11,FALSE)</f>
        <v>180</v>
      </c>
      <c r="T122" t="s">
        <v>911</v>
      </c>
    </row>
    <row r="123" spans="2:20" ht="15" hidden="1" customHeight="1" x14ac:dyDescent="0.25">
      <c r="D123" t="s">
        <v>925</v>
      </c>
      <c r="E123" t="str">
        <f>VLOOKUP(D123,'B-Business Capability'!B:H,5,FALSE)</f>
        <v>Product &amp; Software Development</v>
      </c>
      <c r="F123" t="str">
        <f>VLOOKUP(D123,'B-Business Capability'!B:H,6,FALSE)</f>
        <v>Product Preparation</v>
      </c>
      <c r="G123" t="str">
        <f>VLOOKUP(D123,'B-Business Capability'!B:H,7,FALSE)</f>
        <v>Align Resources</v>
      </c>
      <c r="I123" t="s">
        <v>43</v>
      </c>
      <c r="J123" t="s">
        <v>71</v>
      </c>
      <c r="L123" t="s">
        <v>142</v>
      </c>
      <c r="M123" t="str">
        <f>VLOOKUP(L123,'A-Applications'!B:D,3,FALSE)</f>
        <v>IFS ERP</v>
      </c>
      <c r="N123" t="s">
        <v>46</v>
      </c>
      <c r="O123" s="42" t="s">
        <v>47</v>
      </c>
      <c r="P123" t="s">
        <v>75</v>
      </c>
      <c r="Q123" t="str">
        <f>VLOOKUP(KamstrupData[[#This Row],[IdLevel123]],'B-Business Capability'!B:L,10,FALSE)</f>
        <v>Idea-to-Release (I2R)</v>
      </c>
      <c r="R123">
        <f>VLOOKUP(KamstrupData[[#This Row],[IdLevel123]],'B-Business Capability'!B:L,11,FALSE)</f>
        <v>120</v>
      </c>
      <c r="T123" t="s">
        <v>76</v>
      </c>
    </row>
    <row r="124" spans="2:20" ht="15" hidden="1" customHeight="1" x14ac:dyDescent="0.25">
      <c r="D124" t="s">
        <v>925</v>
      </c>
      <c r="E124" t="str">
        <f>VLOOKUP(D124,'B-Business Capability'!B:H,5,FALSE)</f>
        <v>Product &amp; Software Development</v>
      </c>
      <c r="F124" t="str">
        <f>VLOOKUP(D124,'B-Business Capability'!B:H,6,FALSE)</f>
        <v>Product Preparation</v>
      </c>
      <c r="G124" t="str">
        <f>VLOOKUP(D124,'B-Business Capability'!B:H,7,FALSE)</f>
        <v>Align Resources</v>
      </c>
      <c r="I124" t="s">
        <v>43</v>
      </c>
      <c r="J124" t="s">
        <v>91</v>
      </c>
      <c r="K124" t="s">
        <v>291</v>
      </c>
      <c r="L124" t="s">
        <v>142</v>
      </c>
      <c r="M124" t="str">
        <f>VLOOKUP(L124,'A-Applications'!B:D,3,FALSE)</f>
        <v>IFS ERP</v>
      </c>
      <c r="N124" t="s">
        <v>46</v>
      </c>
      <c r="O124" s="42" t="s">
        <v>52</v>
      </c>
      <c r="P124" t="s">
        <v>75</v>
      </c>
      <c r="Q124" t="str">
        <f>VLOOKUP(KamstrupData[[#This Row],[IdLevel123]],'B-Business Capability'!B:L,10,FALSE)</f>
        <v>Idea-to-Release (I2R)</v>
      </c>
      <c r="R124">
        <f>VLOOKUP(KamstrupData[[#This Row],[IdLevel123]],'B-Business Capability'!B:L,11,FALSE)</f>
        <v>120</v>
      </c>
      <c r="T124" t="s">
        <v>292</v>
      </c>
    </row>
    <row r="125" spans="2:20" ht="15" hidden="1" customHeight="1" x14ac:dyDescent="0.25">
      <c r="D125" t="s">
        <v>925</v>
      </c>
      <c r="E125" t="str">
        <f>VLOOKUP(D125,'B-Business Capability'!B:H,5,FALSE)</f>
        <v>Product &amp; Software Development</v>
      </c>
      <c r="F125" t="str">
        <f>VLOOKUP(D125,'B-Business Capability'!B:H,6,FALSE)</f>
        <v>Product Preparation</v>
      </c>
      <c r="G125" t="str">
        <f>VLOOKUP(D125,'B-Business Capability'!B:H,7,FALSE)</f>
        <v>Align Resources</v>
      </c>
      <c r="I125" t="s">
        <v>43</v>
      </c>
      <c r="J125" t="s">
        <v>114</v>
      </c>
      <c r="K125" t="s">
        <v>78</v>
      </c>
      <c r="L125" t="s">
        <v>142</v>
      </c>
      <c r="M125" t="str">
        <f>VLOOKUP(L125,'A-Applications'!B:D,3,FALSE)</f>
        <v>IFS ERP</v>
      </c>
      <c r="N125" t="s">
        <v>46</v>
      </c>
      <c r="O125" s="42" t="s">
        <v>47</v>
      </c>
      <c r="P125" t="s">
        <v>75</v>
      </c>
      <c r="Q125" t="str">
        <f>VLOOKUP(KamstrupData[[#This Row],[IdLevel123]],'B-Business Capability'!B:L,10,FALSE)</f>
        <v>Idea-to-Release (I2R)</v>
      </c>
      <c r="R125">
        <f>VLOOKUP(KamstrupData[[#This Row],[IdLevel123]],'B-Business Capability'!B:L,11,FALSE)</f>
        <v>120</v>
      </c>
      <c r="T125" t="s">
        <v>926</v>
      </c>
    </row>
    <row r="126" spans="2:20" ht="15" hidden="1" customHeight="1" x14ac:dyDescent="0.25">
      <c r="D126" t="s">
        <v>925</v>
      </c>
      <c r="E126" t="str">
        <f>VLOOKUP(D126,'B-Business Capability'!B:H,5,FALSE)</f>
        <v>Product &amp; Software Development</v>
      </c>
      <c r="F126" t="str">
        <f>VLOOKUP(D126,'B-Business Capability'!B:H,6,FALSE)</f>
        <v>Product Preparation</v>
      </c>
      <c r="G126" t="str">
        <f>VLOOKUP(D126,'B-Business Capability'!B:H,7,FALSE)</f>
        <v>Align Resources</v>
      </c>
      <c r="I126" t="s">
        <v>43</v>
      </c>
      <c r="J126" t="s">
        <v>114</v>
      </c>
      <c r="K126" t="s">
        <v>125</v>
      </c>
      <c r="L126" t="s">
        <v>142</v>
      </c>
      <c r="M126" t="str">
        <f>VLOOKUP(L126,'A-Applications'!B:D,3,FALSE)</f>
        <v>IFS ERP</v>
      </c>
      <c r="N126" t="s">
        <v>46</v>
      </c>
      <c r="O126" s="42" t="s">
        <v>47</v>
      </c>
      <c r="P126" t="s">
        <v>75</v>
      </c>
      <c r="Q126" t="str">
        <f>VLOOKUP(KamstrupData[[#This Row],[IdLevel123]],'B-Business Capability'!B:L,10,FALSE)</f>
        <v>Idea-to-Release (I2R)</v>
      </c>
      <c r="R126">
        <f>VLOOKUP(KamstrupData[[#This Row],[IdLevel123]],'B-Business Capability'!B:L,11,FALSE)</f>
        <v>120</v>
      </c>
      <c r="T126" t="s">
        <v>126</v>
      </c>
    </row>
    <row r="127" spans="2:20" ht="15" hidden="1" customHeight="1" x14ac:dyDescent="0.25">
      <c r="D127" t="s">
        <v>927</v>
      </c>
      <c r="E127" t="str">
        <f>VLOOKUP(D127,'B-Business Capability'!B:H,5,FALSE)</f>
        <v>Product &amp; Software Development</v>
      </c>
      <c r="F127" t="str">
        <f>VLOOKUP(D127,'B-Business Capability'!B:H,6,FALSE)</f>
        <v>Product Preparation</v>
      </c>
      <c r="G127" t="str">
        <f>VLOOKUP(D127,'B-Business Capability'!B:H,7,FALSE)</f>
        <v>Master Production Schedule</v>
      </c>
      <c r="I127" t="s">
        <v>43</v>
      </c>
      <c r="J127" t="s">
        <v>71</v>
      </c>
      <c r="L127" t="s">
        <v>142</v>
      </c>
      <c r="M127" t="str">
        <f>VLOOKUP(L127,'A-Applications'!B:D,3,FALSE)</f>
        <v>IFS ERP</v>
      </c>
      <c r="N127" t="s">
        <v>46</v>
      </c>
      <c r="O127" s="42" t="s">
        <v>47</v>
      </c>
      <c r="P127" t="s">
        <v>75</v>
      </c>
      <c r="Q127" t="str">
        <f>VLOOKUP(KamstrupData[[#This Row],[IdLevel123]],'B-Business Capability'!B:L,10,FALSE)</f>
        <v>Idea-to-Release (I2R)</v>
      </c>
      <c r="R127">
        <f>VLOOKUP(KamstrupData[[#This Row],[IdLevel123]],'B-Business Capability'!B:L,11,FALSE)</f>
        <v>130</v>
      </c>
      <c r="T127" t="s">
        <v>76</v>
      </c>
    </row>
    <row r="128" spans="2:20" ht="15" hidden="1" customHeight="1" x14ac:dyDescent="0.25">
      <c r="D128" t="s">
        <v>927</v>
      </c>
      <c r="E128" t="str">
        <f>VLOOKUP(D128,'B-Business Capability'!B:H,5,FALSE)</f>
        <v>Product &amp; Software Development</v>
      </c>
      <c r="F128" t="str">
        <f>VLOOKUP(D128,'B-Business Capability'!B:H,6,FALSE)</f>
        <v>Product Preparation</v>
      </c>
      <c r="G128" t="str">
        <f>VLOOKUP(D128,'B-Business Capability'!B:H,7,FALSE)</f>
        <v>Master Production Schedule</v>
      </c>
      <c r="I128" t="s">
        <v>43</v>
      </c>
      <c r="J128" t="s">
        <v>71</v>
      </c>
      <c r="L128" t="s">
        <v>142</v>
      </c>
      <c r="M128" t="str">
        <f>VLOOKUP(L128,'A-Applications'!B:D,3,FALSE)</f>
        <v>IFS ERP</v>
      </c>
      <c r="N128" t="s">
        <v>46</v>
      </c>
      <c r="O128" s="42" t="s">
        <v>47</v>
      </c>
      <c r="P128" t="s">
        <v>75</v>
      </c>
      <c r="Q128" t="str">
        <f>VLOOKUP(KamstrupData[[#This Row],[IdLevel123]],'B-Business Capability'!B:L,10,FALSE)</f>
        <v>Idea-to-Release (I2R)</v>
      </c>
      <c r="R128">
        <f>VLOOKUP(KamstrupData[[#This Row],[IdLevel123]],'B-Business Capability'!B:L,11,FALSE)</f>
        <v>130</v>
      </c>
      <c r="T128" t="s">
        <v>76</v>
      </c>
    </row>
    <row r="129" spans="4:20" ht="15" hidden="1" customHeight="1" x14ac:dyDescent="0.25">
      <c r="D129" t="s">
        <v>927</v>
      </c>
      <c r="E129" t="str">
        <f>VLOOKUP(D129,'B-Business Capability'!B:H,5,FALSE)</f>
        <v>Product &amp; Software Development</v>
      </c>
      <c r="F129" t="str">
        <f>VLOOKUP(D129,'B-Business Capability'!B:H,6,FALSE)</f>
        <v>Product Preparation</v>
      </c>
      <c r="G129" t="str">
        <f>VLOOKUP(D129,'B-Business Capability'!B:H,7,FALSE)</f>
        <v>Master Production Schedule</v>
      </c>
      <c r="I129" t="s">
        <v>43</v>
      </c>
      <c r="J129" t="s">
        <v>91</v>
      </c>
      <c r="K129" t="s">
        <v>293</v>
      </c>
      <c r="L129" t="s">
        <v>142</v>
      </c>
      <c r="M129" t="str">
        <f>VLOOKUP(L129,'A-Applications'!B:D,3,FALSE)</f>
        <v>IFS ERP</v>
      </c>
      <c r="N129" t="s">
        <v>46</v>
      </c>
      <c r="O129" s="42" t="s">
        <v>47</v>
      </c>
      <c r="P129" t="s">
        <v>75</v>
      </c>
      <c r="Q129" t="str">
        <f>VLOOKUP(KamstrupData[[#This Row],[IdLevel123]],'B-Business Capability'!B:L,10,FALSE)</f>
        <v>Idea-to-Release (I2R)</v>
      </c>
      <c r="R129">
        <f>VLOOKUP(KamstrupData[[#This Row],[IdLevel123]],'B-Business Capability'!B:L,11,FALSE)</f>
        <v>130</v>
      </c>
      <c r="T129" t="s">
        <v>294</v>
      </c>
    </row>
    <row r="130" spans="4:20" ht="15" hidden="1" customHeight="1" x14ac:dyDescent="0.25">
      <c r="D130" t="s">
        <v>927</v>
      </c>
      <c r="E130" t="str">
        <f>VLOOKUP(D130,'B-Business Capability'!B:H,5,FALSE)</f>
        <v>Product &amp; Software Development</v>
      </c>
      <c r="F130" t="str">
        <f>VLOOKUP(D130,'B-Business Capability'!B:H,6,FALSE)</f>
        <v>Product Preparation</v>
      </c>
      <c r="G130" t="str">
        <f>VLOOKUP(D130,'B-Business Capability'!B:H,7,FALSE)</f>
        <v>Master Production Schedule</v>
      </c>
      <c r="I130" t="s">
        <v>43</v>
      </c>
      <c r="J130" t="s">
        <v>114</v>
      </c>
      <c r="K130" t="s">
        <v>78</v>
      </c>
      <c r="L130" t="s">
        <v>142</v>
      </c>
      <c r="M130" t="str">
        <f>VLOOKUP(L130,'A-Applications'!B:D,3,FALSE)</f>
        <v>IFS ERP</v>
      </c>
      <c r="N130" t="s">
        <v>46</v>
      </c>
      <c r="O130" s="42" t="s">
        <v>47</v>
      </c>
      <c r="P130" t="s">
        <v>75</v>
      </c>
      <c r="Q130" t="str">
        <f>VLOOKUP(KamstrupData[[#This Row],[IdLevel123]],'B-Business Capability'!B:L,10,FALSE)</f>
        <v>Idea-to-Release (I2R)</v>
      </c>
      <c r="R130">
        <f>VLOOKUP(KamstrupData[[#This Row],[IdLevel123]],'B-Business Capability'!B:L,11,FALSE)</f>
        <v>130</v>
      </c>
      <c r="T130" t="s">
        <v>928</v>
      </c>
    </row>
    <row r="131" spans="4:20" ht="15" hidden="1" customHeight="1" x14ac:dyDescent="0.25">
      <c r="D131" t="s">
        <v>927</v>
      </c>
      <c r="E131" t="str">
        <f>VLOOKUP(D131,'B-Business Capability'!B:H,5,FALSE)</f>
        <v>Product &amp; Software Development</v>
      </c>
      <c r="F131" t="str">
        <f>VLOOKUP(D131,'B-Business Capability'!B:H,6,FALSE)</f>
        <v>Product Preparation</v>
      </c>
      <c r="G131" t="str">
        <f>VLOOKUP(D131,'B-Business Capability'!B:H,7,FALSE)</f>
        <v>Master Production Schedule</v>
      </c>
      <c r="I131" t="s">
        <v>43</v>
      </c>
      <c r="J131" t="s">
        <v>114</v>
      </c>
      <c r="K131" t="s">
        <v>78</v>
      </c>
      <c r="L131" t="s">
        <v>142</v>
      </c>
      <c r="M131" t="str">
        <f>VLOOKUP(L131,'A-Applications'!B:D,3,FALSE)</f>
        <v>IFS ERP</v>
      </c>
      <c r="N131" t="s">
        <v>46</v>
      </c>
      <c r="O131" s="42" t="s">
        <v>47</v>
      </c>
      <c r="P131" t="s">
        <v>75</v>
      </c>
      <c r="Q131" t="str">
        <f>VLOOKUP(KamstrupData[[#This Row],[IdLevel123]],'B-Business Capability'!B:L,10,FALSE)</f>
        <v>Idea-to-Release (I2R)</v>
      </c>
      <c r="R131">
        <f>VLOOKUP(KamstrupData[[#This Row],[IdLevel123]],'B-Business Capability'!B:L,11,FALSE)</f>
        <v>130</v>
      </c>
      <c r="T131" t="s">
        <v>926</v>
      </c>
    </row>
    <row r="132" spans="4:20" ht="15" hidden="1" customHeight="1" x14ac:dyDescent="0.25">
      <c r="D132" t="s">
        <v>927</v>
      </c>
      <c r="E132" t="str">
        <f>VLOOKUP(D132,'B-Business Capability'!B:H,5,FALSE)</f>
        <v>Product &amp; Software Development</v>
      </c>
      <c r="F132" t="str">
        <f>VLOOKUP(D132,'B-Business Capability'!B:H,6,FALSE)</f>
        <v>Product Preparation</v>
      </c>
      <c r="G132" t="str">
        <f>VLOOKUP(D132,'B-Business Capability'!B:H,7,FALSE)</f>
        <v>Master Production Schedule</v>
      </c>
      <c r="I132" t="s">
        <v>43</v>
      </c>
      <c r="J132" t="s">
        <v>114</v>
      </c>
      <c r="K132" t="s">
        <v>125</v>
      </c>
      <c r="L132" t="s">
        <v>142</v>
      </c>
      <c r="M132" t="str">
        <f>VLOOKUP(L132,'A-Applications'!B:D,3,FALSE)</f>
        <v>IFS ERP</v>
      </c>
      <c r="N132" t="s">
        <v>46</v>
      </c>
      <c r="O132" s="42" t="s">
        <v>47</v>
      </c>
      <c r="P132" t="s">
        <v>75</v>
      </c>
      <c r="Q132" t="str">
        <f>VLOOKUP(KamstrupData[[#This Row],[IdLevel123]],'B-Business Capability'!B:L,10,FALSE)</f>
        <v>Idea-to-Release (I2R)</v>
      </c>
      <c r="R132">
        <f>VLOOKUP(KamstrupData[[#This Row],[IdLevel123]],'B-Business Capability'!B:L,11,FALSE)</f>
        <v>130</v>
      </c>
      <c r="T132" t="s">
        <v>126</v>
      </c>
    </row>
    <row r="133" spans="4:20" ht="15" hidden="1" customHeight="1" x14ac:dyDescent="0.25">
      <c r="D133" t="s">
        <v>927</v>
      </c>
      <c r="E133" t="str">
        <f>VLOOKUP(D133,'B-Business Capability'!B:H,5,FALSE)</f>
        <v>Product &amp; Software Development</v>
      </c>
      <c r="F133" t="str">
        <f>VLOOKUP(D133,'B-Business Capability'!B:H,6,FALSE)</f>
        <v>Product Preparation</v>
      </c>
      <c r="G133" t="str">
        <f>VLOOKUP(D133,'B-Business Capability'!B:H,7,FALSE)</f>
        <v>Master Production Schedule</v>
      </c>
      <c r="I133" t="s">
        <v>43</v>
      </c>
      <c r="J133" t="s">
        <v>114</v>
      </c>
      <c r="K133" t="s">
        <v>125</v>
      </c>
      <c r="L133" t="s">
        <v>142</v>
      </c>
      <c r="M133" t="str">
        <f>VLOOKUP(L133,'A-Applications'!B:D,3,FALSE)</f>
        <v>IFS ERP</v>
      </c>
      <c r="N133" t="s">
        <v>46</v>
      </c>
      <c r="O133" s="42" t="s">
        <v>47</v>
      </c>
      <c r="P133" t="s">
        <v>75</v>
      </c>
      <c r="Q133" t="str">
        <f>VLOOKUP(KamstrupData[[#This Row],[IdLevel123]],'B-Business Capability'!B:L,10,FALSE)</f>
        <v>Idea-to-Release (I2R)</v>
      </c>
      <c r="R133">
        <f>VLOOKUP(KamstrupData[[#This Row],[IdLevel123]],'B-Business Capability'!B:L,11,FALSE)</f>
        <v>130</v>
      </c>
      <c r="T133" t="s">
        <v>126</v>
      </c>
    </row>
    <row r="134" spans="4:20" ht="15" hidden="1" customHeight="1" x14ac:dyDescent="0.25">
      <c r="D134" t="s">
        <v>929</v>
      </c>
      <c r="E134" t="str">
        <f>VLOOKUP(D134,'B-Business Capability'!B:H,5,FALSE)</f>
        <v>Product &amp; Software Development</v>
      </c>
      <c r="F134" t="str">
        <f>VLOOKUP(D134,'B-Business Capability'!B:H,6,FALSE)</f>
        <v>Product Preparation</v>
      </c>
      <c r="G134" t="str">
        <f>VLOOKUP(D134,'B-Business Capability'!B:H,7,FALSE)</f>
        <v>Procure Materials &amp; Services</v>
      </c>
      <c r="I134" t="s">
        <v>43</v>
      </c>
      <c r="J134" t="s">
        <v>71</v>
      </c>
      <c r="L134" t="s">
        <v>142</v>
      </c>
      <c r="M134" t="str">
        <f>VLOOKUP(L134,'A-Applications'!B:D,3,FALSE)</f>
        <v>IFS ERP</v>
      </c>
      <c r="N134" t="s">
        <v>46</v>
      </c>
      <c r="O134" s="42" t="s">
        <v>47</v>
      </c>
      <c r="P134" t="s">
        <v>75</v>
      </c>
      <c r="Q134" t="str">
        <f>VLOOKUP(KamstrupData[[#This Row],[IdLevel123]],'B-Business Capability'!B:L,10,FALSE)</f>
        <v>Idea-to-Release (I2R)</v>
      </c>
      <c r="R134">
        <f>VLOOKUP(KamstrupData[[#This Row],[IdLevel123]],'B-Business Capability'!B:L,11,FALSE)</f>
        <v>135</v>
      </c>
      <c r="T134" t="s">
        <v>76</v>
      </c>
    </row>
    <row r="135" spans="4:20" ht="15" hidden="1" customHeight="1" x14ac:dyDescent="0.25">
      <c r="D135" t="s">
        <v>929</v>
      </c>
      <c r="E135" t="str">
        <f>VLOOKUP(D135,'B-Business Capability'!B:H,5,FALSE)</f>
        <v>Product &amp; Software Development</v>
      </c>
      <c r="F135" t="str">
        <f>VLOOKUP(D135,'B-Business Capability'!B:H,6,FALSE)</f>
        <v>Product Preparation</v>
      </c>
      <c r="G135" t="str">
        <f>VLOOKUP(D135,'B-Business Capability'!B:H,7,FALSE)</f>
        <v>Procure Materials &amp; Services</v>
      </c>
      <c r="I135" t="s">
        <v>43</v>
      </c>
      <c r="J135" t="s">
        <v>114</v>
      </c>
      <c r="K135" t="s">
        <v>78</v>
      </c>
      <c r="L135" t="s">
        <v>142</v>
      </c>
      <c r="M135" t="str">
        <f>VLOOKUP(L135,'A-Applications'!B:D,3,FALSE)</f>
        <v>IFS ERP</v>
      </c>
      <c r="N135" t="s">
        <v>46</v>
      </c>
      <c r="O135" s="42" t="s">
        <v>47</v>
      </c>
      <c r="P135" t="s">
        <v>75</v>
      </c>
      <c r="Q135" t="str">
        <f>VLOOKUP(KamstrupData[[#This Row],[IdLevel123]],'B-Business Capability'!B:L,10,FALSE)</f>
        <v>Idea-to-Release (I2R)</v>
      </c>
      <c r="R135">
        <f>VLOOKUP(KamstrupData[[#This Row],[IdLevel123]],'B-Business Capability'!B:L,11,FALSE)</f>
        <v>135</v>
      </c>
      <c r="T135" t="s">
        <v>926</v>
      </c>
    </row>
    <row r="136" spans="4:20" ht="15" hidden="1" customHeight="1" x14ac:dyDescent="0.25">
      <c r="D136" t="s">
        <v>930</v>
      </c>
      <c r="E136" t="str">
        <f>VLOOKUP(D136,'B-Business Capability'!B:H,5,FALSE)</f>
        <v>Product &amp; Software Development</v>
      </c>
      <c r="F136" t="str">
        <f>VLOOKUP(D136,'B-Business Capability'!B:H,6,FALSE)</f>
        <v>Product Preparation</v>
      </c>
      <c r="G136" t="str">
        <f>VLOOKUP(D136,'B-Business Capability'!B:H,7,FALSE)</f>
        <v>Select Suppliers &amp; Developers</v>
      </c>
      <c r="I136" t="s">
        <v>43</v>
      </c>
      <c r="J136" t="s">
        <v>71</v>
      </c>
      <c r="L136" t="s">
        <v>142</v>
      </c>
      <c r="M136" t="str">
        <f>VLOOKUP(L136,'A-Applications'!B:D,3,FALSE)</f>
        <v>IFS ERP</v>
      </c>
      <c r="N136" t="s">
        <v>46</v>
      </c>
      <c r="O136" s="42" t="s">
        <v>47</v>
      </c>
      <c r="P136" t="s">
        <v>75</v>
      </c>
      <c r="Q136" t="str">
        <f>VLOOKUP(KamstrupData[[#This Row],[IdLevel123]],'B-Business Capability'!B:L,10,FALSE)</f>
        <v>Idea-to-Release (I2R)</v>
      </c>
      <c r="R136">
        <f>VLOOKUP(KamstrupData[[#This Row],[IdLevel123]],'B-Business Capability'!B:L,11,FALSE)</f>
        <v>140</v>
      </c>
      <c r="T136" t="s">
        <v>76</v>
      </c>
    </row>
    <row r="137" spans="4:20" ht="15" hidden="1" customHeight="1" x14ac:dyDescent="0.25">
      <c r="D137" t="s">
        <v>930</v>
      </c>
      <c r="E137" t="str">
        <f>VLOOKUP(D137,'B-Business Capability'!B:H,5,FALSE)</f>
        <v>Product &amp; Software Development</v>
      </c>
      <c r="F137" t="str">
        <f>VLOOKUP(D137,'B-Business Capability'!B:H,6,FALSE)</f>
        <v>Product Preparation</v>
      </c>
      <c r="G137" t="str">
        <f>VLOOKUP(D137,'B-Business Capability'!B:H,7,FALSE)</f>
        <v>Select Suppliers &amp; Developers</v>
      </c>
      <c r="I137" t="s">
        <v>43</v>
      </c>
      <c r="J137" t="s">
        <v>71</v>
      </c>
      <c r="L137" t="s">
        <v>142</v>
      </c>
      <c r="M137" t="str">
        <f>VLOOKUP(L137,'A-Applications'!B:D,3,FALSE)</f>
        <v>IFS ERP</v>
      </c>
      <c r="N137" t="s">
        <v>46</v>
      </c>
      <c r="O137" s="42" t="s">
        <v>47</v>
      </c>
      <c r="P137" t="s">
        <v>75</v>
      </c>
      <c r="Q137" t="str">
        <f>VLOOKUP(KamstrupData[[#This Row],[IdLevel123]],'B-Business Capability'!B:L,10,FALSE)</f>
        <v>Idea-to-Release (I2R)</v>
      </c>
      <c r="R137">
        <f>VLOOKUP(KamstrupData[[#This Row],[IdLevel123]],'B-Business Capability'!B:L,11,FALSE)</f>
        <v>140</v>
      </c>
      <c r="T137" t="s">
        <v>76</v>
      </c>
    </row>
    <row r="138" spans="4:20" ht="15" hidden="1" customHeight="1" x14ac:dyDescent="0.25">
      <c r="D138" t="s">
        <v>930</v>
      </c>
      <c r="E138" t="str">
        <f>VLOOKUP(D138,'B-Business Capability'!B:H,5,FALSE)</f>
        <v>Product &amp; Software Development</v>
      </c>
      <c r="F138" t="str">
        <f>VLOOKUP(D138,'B-Business Capability'!B:H,6,FALSE)</f>
        <v>Product Preparation</v>
      </c>
      <c r="G138" t="str">
        <f>VLOOKUP(D138,'B-Business Capability'!B:H,7,FALSE)</f>
        <v>Select Suppliers &amp; Developers</v>
      </c>
      <c r="I138" t="s">
        <v>43</v>
      </c>
      <c r="J138" t="s">
        <v>91</v>
      </c>
      <c r="K138" t="s">
        <v>293</v>
      </c>
      <c r="L138" t="s">
        <v>142</v>
      </c>
      <c r="M138" t="str">
        <f>VLOOKUP(L138,'A-Applications'!B:D,3,FALSE)</f>
        <v>IFS ERP</v>
      </c>
      <c r="N138" t="s">
        <v>46</v>
      </c>
      <c r="O138" s="42" t="s">
        <v>47</v>
      </c>
      <c r="P138" t="s">
        <v>75</v>
      </c>
      <c r="Q138" t="str">
        <f>VLOOKUP(KamstrupData[[#This Row],[IdLevel123]],'B-Business Capability'!B:L,10,FALSE)</f>
        <v>Idea-to-Release (I2R)</v>
      </c>
      <c r="R138">
        <f>VLOOKUP(KamstrupData[[#This Row],[IdLevel123]],'B-Business Capability'!B:L,11,FALSE)</f>
        <v>140</v>
      </c>
      <c r="T138" t="s">
        <v>294</v>
      </c>
    </row>
    <row r="139" spans="4:20" ht="15" hidden="1" customHeight="1" x14ac:dyDescent="0.25">
      <c r="D139" t="s">
        <v>930</v>
      </c>
      <c r="E139" t="str">
        <f>VLOOKUP(D139,'B-Business Capability'!B:H,5,FALSE)</f>
        <v>Product &amp; Software Development</v>
      </c>
      <c r="F139" t="str">
        <f>VLOOKUP(D139,'B-Business Capability'!B:H,6,FALSE)</f>
        <v>Product Preparation</v>
      </c>
      <c r="G139" t="str">
        <f>VLOOKUP(D139,'B-Business Capability'!B:H,7,FALSE)</f>
        <v>Select Suppliers &amp; Developers</v>
      </c>
      <c r="I139" t="s">
        <v>43</v>
      </c>
      <c r="J139" t="s">
        <v>114</v>
      </c>
      <c r="K139" t="s">
        <v>78</v>
      </c>
      <c r="L139" t="s">
        <v>142</v>
      </c>
      <c r="M139" t="str">
        <f>VLOOKUP(L139,'A-Applications'!B:D,3,FALSE)</f>
        <v>IFS ERP</v>
      </c>
      <c r="N139" t="s">
        <v>46</v>
      </c>
      <c r="O139" s="42" t="s">
        <v>47</v>
      </c>
      <c r="P139" t="s">
        <v>75</v>
      </c>
      <c r="Q139" t="str">
        <f>VLOOKUP(KamstrupData[[#This Row],[IdLevel123]],'B-Business Capability'!B:L,10,FALSE)</f>
        <v>Idea-to-Release (I2R)</v>
      </c>
      <c r="R139">
        <f>VLOOKUP(KamstrupData[[#This Row],[IdLevel123]],'B-Business Capability'!B:L,11,FALSE)</f>
        <v>140</v>
      </c>
      <c r="T139" t="s">
        <v>120</v>
      </c>
    </row>
    <row r="140" spans="4:20" ht="15" hidden="1" customHeight="1" x14ac:dyDescent="0.25">
      <c r="D140" t="s">
        <v>930</v>
      </c>
      <c r="E140" t="str">
        <f>VLOOKUP(D140,'B-Business Capability'!B:H,5,FALSE)</f>
        <v>Product &amp; Software Development</v>
      </c>
      <c r="F140" t="str">
        <f>VLOOKUP(D140,'B-Business Capability'!B:H,6,FALSE)</f>
        <v>Product Preparation</v>
      </c>
      <c r="G140" t="str">
        <f>VLOOKUP(D140,'B-Business Capability'!B:H,7,FALSE)</f>
        <v>Select Suppliers &amp; Developers</v>
      </c>
      <c r="I140" t="s">
        <v>43</v>
      </c>
      <c r="J140" t="s">
        <v>114</v>
      </c>
      <c r="K140" t="s">
        <v>78</v>
      </c>
      <c r="L140" t="s">
        <v>142</v>
      </c>
      <c r="M140" t="str">
        <f>VLOOKUP(L140,'A-Applications'!B:D,3,FALSE)</f>
        <v>IFS ERP</v>
      </c>
      <c r="N140" t="s">
        <v>46</v>
      </c>
      <c r="O140" s="42" t="s">
        <v>47</v>
      </c>
      <c r="P140" t="s">
        <v>75</v>
      </c>
      <c r="Q140" t="str">
        <f>VLOOKUP(KamstrupData[[#This Row],[IdLevel123]],'B-Business Capability'!B:L,10,FALSE)</f>
        <v>Idea-to-Release (I2R)</v>
      </c>
      <c r="R140">
        <f>VLOOKUP(KamstrupData[[#This Row],[IdLevel123]],'B-Business Capability'!B:L,11,FALSE)</f>
        <v>140</v>
      </c>
      <c r="T140" t="s">
        <v>926</v>
      </c>
    </row>
    <row r="141" spans="4:20" ht="15" hidden="1" customHeight="1" x14ac:dyDescent="0.25">
      <c r="D141" t="s">
        <v>930</v>
      </c>
      <c r="E141" t="str">
        <f>VLOOKUP(D141,'B-Business Capability'!B:H,5,FALSE)</f>
        <v>Product &amp; Software Development</v>
      </c>
      <c r="F141" t="str">
        <f>VLOOKUP(D141,'B-Business Capability'!B:H,6,FALSE)</f>
        <v>Product Preparation</v>
      </c>
      <c r="G141" t="str">
        <f>VLOOKUP(D141,'B-Business Capability'!B:H,7,FALSE)</f>
        <v>Select Suppliers &amp; Developers</v>
      </c>
      <c r="I141" t="s">
        <v>43</v>
      </c>
      <c r="J141" t="s">
        <v>114</v>
      </c>
      <c r="K141" t="s">
        <v>125</v>
      </c>
      <c r="L141" t="s">
        <v>142</v>
      </c>
      <c r="M141" t="str">
        <f>VLOOKUP(L141,'A-Applications'!B:D,3,FALSE)</f>
        <v>IFS ERP</v>
      </c>
      <c r="N141" t="s">
        <v>46</v>
      </c>
      <c r="O141" s="42" t="s">
        <v>47</v>
      </c>
      <c r="P141" t="s">
        <v>75</v>
      </c>
      <c r="Q141" t="str">
        <f>VLOOKUP(KamstrupData[[#This Row],[IdLevel123]],'B-Business Capability'!B:L,10,FALSE)</f>
        <v>Idea-to-Release (I2R)</v>
      </c>
      <c r="R141">
        <f>VLOOKUP(KamstrupData[[#This Row],[IdLevel123]],'B-Business Capability'!B:L,11,FALSE)</f>
        <v>140</v>
      </c>
      <c r="T141" t="s">
        <v>126</v>
      </c>
    </row>
    <row r="142" spans="4:20" ht="15" hidden="1" customHeight="1" x14ac:dyDescent="0.25">
      <c r="D142" t="s">
        <v>930</v>
      </c>
      <c r="E142" t="str">
        <f>VLOOKUP(D142,'B-Business Capability'!B:H,5,FALSE)</f>
        <v>Product &amp; Software Development</v>
      </c>
      <c r="F142" t="str">
        <f>VLOOKUP(D142,'B-Business Capability'!B:H,6,FALSE)</f>
        <v>Product Preparation</v>
      </c>
      <c r="G142" t="str">
        <f>VLOOKUP(D142,'B-Business Capability'!B:H,7,FALSE)</f>
        <v>Select Suppliers &amp; Developers</v>
      </c>
      <c r="I142" t="s">
        <v>43</v>
      </c>
      <c r="J142" t="s">
        <v>114</v>
      </c>
      <c r="K142" t="s">
        <v>125</v>
      </c>
      <c r="L142" t="s">
        <v>142</v>
      </c>
      <c r="M142" t="str">
        <f>VLOOKUP(L142,'A-Applications'!B:D,3,FALSE)</f>
        <v>IFS ERP</v>
      </c>
      <c r="N142" t="s">
        <v>46</v>
      </c>
      <c r="O142" s="42" t="s">
        <v>47</v>
      </c>
      <c r="P142" t="s">
        <v>75</v>
      </c>
      <c r="Q142" t="str">
        <f>VLOOKUP(KamstrupData[[#This Row],[IdLevel123]],'B-Business Capability'!B:L,10,FALSE)</f>
        <v>Idea-to-Release (I2R)</v>
      </c>
      <c r="R142">
        <f>VLOOKUP(KamstrupData[[#This Row],[IdLevel123]],'B-Business Capability'!B:L,11,FALSE)</f>
        <v>140</v>
      </c>
      <c r="T142" t="s">
        <v>126</v>
      </c>
    </row>
    <row r="143" spans="4:20" ht="15" hidden="1" customHeight="1" x14ac:dyDescent="0.25">
      <c r="D143" t="s">
        <v>985</v>
      </c>
      <c r="E143" t="str">
        <f>VLOOKUP(D143,'B-Business Capability'!B:H,5,FALSE)</f>
        <v>Product &amp; Software Development</v>
      </c>
      <c r="F143" t="str">
        <f>VLOOKUP(D143,'B-Business Capability'!B:H,6,FALSE)</f>
        <v>Requirements Definition</v>
      </c>
      <c r="G143" t="str">
        <f>VLOOKUP(D143,'B-Business Capability'!B:H,7,FALSE)</f>
        <v>Evaluate Existing Products</v>
      </c>
      <c r="I143" t="s">
        <v>43</v>
      </c>
      <c r="J143" t="s">
        <v>244</v>
      </c>
      <c r="L143" t="s">
        <v>142</v>
      </c>
      <c r="M143" t="str">
        <f>VLOOKUP(L143,'A-Applications'!B:D,3,FALSE)</f>
        <v>IFS ERP</v>
      </c>
      <c r="N143" t="s">
        <v>46</v>
      </c>
      <c r="O143" s="42" t="s">
        <v>47</v>
      </c>
      <c r="P143" t="s">
        <v>910</v>
      </c>
      <c r="Q143" t="str">
        <f>VLOOKUP(KamstrupData[[#This Row],[IdLevel123]],'B-Business Capability'!B:L,10,FALSE)</f>
        <v>Idea-to-Release (I2R)</v>
      </c>
      <c r="R143">
        <f>VLOOKUP(KamstrupData[[#This Row],[IdLevel123]],'B-Business Capability'!B:L,11,FALSE)</f>
        <v>210</v>
      </c>
      <c r="T143" t="s">
        <v>246</v>
      </c>
    </row>
    <row r="144" spans="4:20" ht="15" hidden="1" customHeight="1" x14ac:dyDescent="0.25">
      <c r="D144" t="s">
        <v>985</v>
      </c>
      <c r="E144" t="str">
        <f>VLOOKUP(D144,'B-Business Capability'!B:H,5,FALSE)</f>
        <v>Product &amp; Software Development</v>
      </c>
      <c r="F144" t="str">
        <f>VLOOKUP(D144,'B-Business Capability'!B:H,6,FALSE)</f>
        <v>Requirements Definition</v>
      </c>
      <c r="G144" t="str">
        <f>VLOOKUP(D144,'B-Business Capability'!B:H,7,FALSE)</f>
        <v>Evaluate Existing Products</v>
      </c>
      <c r="I144" t="s">
        <v>43</v>
      </c>
      <c r="J144" t="s">
        <v>71</v>
      </c>
      <c r="L144" t="s">
        <v>142</v>
      </c>
      <c r="M144" t="str">
        <f>VLOOKUP(L144,'A-Applications'!B:D,3,FALSE)</f>
        <v>IFS ERP</v>
      </c>
      <c r="N144" t="s">
        <v>46</v>
      </c>
      <c r="O144" s="42" t="s">
        <v>47</v>
      </c>
      <c r="P144" t="s">
        <v>75</v>
      </c>
      <c r="Q144" t="str">
        <f>VLOOKUP(KamstrupData[[#This Row],[IdLevel123]],'B-Business Capability'!B:L,10,FALSE)</f>
        <v>Idea-to-Release (I2R)</v>
      </c>
      <c r="R144">
        <f>VLOOKUP(KamstrupData[[#This Row],[IdLevel123]],'B-Business Capability'!B:L,11,FALSE)</f>
        <v>210</v>
      </c>
      <c r="T144" t="s">
        <v>76</v>
      </c>
    </row>
    <row r="145" spans="4:20" ht="15" hidden="1" customHeight="1" x14ac:dyDescent="0.25">
      <c r="D145" t="s">
        <v>985</v>
      </c>
      <c r="E145" t="str">
        <f>VLOOKUP(D145,'B-Business Capability'!B:H,5,FALSE)</f>
        <v>Product &amp; Software Development</v>
      </c>
      <c r="F145" t="str">
        <f>VLOOKUP(D145,'B-Business Capability'!B:H,6,FALSE)</f>
        <v>Requirements Definition</v>
      </c>
      <c r="G145" t="str">
        <f>VLOOKUP(D145,'B-Business Capability'!B:H,7,FALSE)</f>
        <v>Evaluate Existing Products</v>
      </c>
      <c r="I145" t="s">
        <v>43</v>
      </c>
      <c r="J145" t="s">
        <v>411</v>
      </c>
      <c r="L145" t="s">
        <v>142</v>
      </c>
      <c r="M145" t="str">
        <f>VLOOKUP(L145,'A-Applications'!B:D,3,FALSE)</f>
        <v>IFS ERP</v>
      </c>
      <c r="N145" t="s">
        <v>46</v>
      </c>
      <c r="O145" s="42" t="s">
        <v>47</v>
      </c>
      <c r="P145" t="s">
        <v>910</v>
      </c>
      <c r="Q145" t="str">
        <f>VLOOKUP(KamstrupData[[#This Row],[IdLevel123]],'B-Business Capability'!B:L,10,FALSE)</f>
        <v>Idea-to-Release (I2R)</v>
      </c>
      <c r="R145">
        <f>VLOOKUP(KamstrupData[[#This Row],[IdLevel123]],'B-Business Capability'!B:L,11,FALSE)</f>
        <v>210</v>
      </c>
      <c r="T145" t="s">
        <v>468</v>
      </c>
    </row>
    <row r="146" spans="4:20" ht="15" hidden="1" customHeight="1" x14ac:dyDescent="0.25">
      <c r="D146" t="s">
        <v>985</v>
      </c>
      <c r="E146" t="str">
        <f>VLOOKUP(D146,'B-Business Capability'!B:H,5,FALSE)</f>
        <v>Product &amp; Software Development</v>
      </c>
      <c r="F146" t="str">
        <f>VLOOKUP(D146,'B-Business Capability'!B:H,6,FALSE)</f>
        <v>Requirements Definition</v>
      </c>
      <c r="G146" t="str">
        <f>VLOOKUP(D146,'B-Business Capability'!B:H,7,FALSE)</f>
        <v>Evaluate Existing Products</v>
      </c>
      <c r="I146" t="s">
        <v>43</v>
      </c>
      <c r="J146" t="s">
        <v>161</v>
      </c>
      <c r="L146" t="s">
        <v>142</v>
      </c>
      <c r="M146" t="str">
        <f>VLOOKUP(L146,'A-Applications'!B:D,3,FALSE)</f>
        <v>IFS ERP</v>
      </c>
      <c r="N146" t="s">
        <v>138</v>
      </c>
      <c r="O146" s="42" t="s">
        <v>47</v>
      </c>
      <c r="P146" t="s">
        <v>910</v>
      </c>
      <c r="Q146" t="str">
        <f>VLOOKUP(KamstrupData[[#This Row],[IdLevel123]],'B-Business Capability'!B:L,10,FALSE)</f>
        <v>Idea-to-Release (I2R)</v>
      </c>
      <c r="R146">
        <f>VLOOKUP(KamstrupData[[#This Row],[IdLevel123]],'B-Business Capability'!B:L,11,FALSE)</f>
        <v>210</v>
      </c>
      <c r="T146" t="s">
        <v>911</v>
      </c>
    </row>
    <row r="147" spans="4:20" ht="15" hidden="1" customHeight="1" x14ac:dyDescent="0.25">
      <c r="D147" t="s">
        <v>985</v>
      </c>
      <c r="E147" t="str">
        <f>VLOOKUP(D147,'B-Business Capability'!B:H,5,FALSE)</f>
        <v>Product &amp; Software Development</v>
      </c>
      <c r="F147" t="str">
        <f>VLOOKUP(D147,'B-Business Capability'!B:H,6,FALSE)</f>
        <v>Requirements Definition</v>
      </c>
      <c r="G147" t="str">
        <f>VLOOKUP(D147,'B-Business Capability'!B:H,7,FALSE)</f>
        <v>Evaluate Existing Products</v>
      </c>
      <c r="I147" t="s">
        <v>43</v>
      </c>
      <c r="J147" t="s">
        <v>114</v>
      </c>
      <c r="K147" t="s">
        <v>78</v>
      </c>
      <c r="L147" t="s">
        <v>142</v>
      </c>
      <c r="M147" t="str">
        <f>VLOOKUP(L147,'A-Applications'!B:D,3,FALSE)</f>
        <v>IFS ERP</v>
      </c>
      <c r="N147" t="s">
        <v>46</v>
      </c>
      <c r="O147" s="42" t="s">
        <v>47</v>
      </c>
      <c r="P147" t="s">
        <v>75</v>
      </c>
      <c r="Q147" t="str">
        <f>VLOOKUP(KamstrupData[[#This Row],[IdLevel123]],'B-Business Capability'!B:L,10,FALSE)</f>
        <v>Idea-to-Release (I2R)</v>
      </c>
      <c r="R147">
        <f>VLOOKUP(KamstrupData[[#This Row],[IdLevel123]],'B-Business Capability'!B:L,11,FALSE)</f>
        <v>210</v>
      </c>
      <c r="T147" t="s">
        <v>926</v>
      </c>
    </row>
    <row r="148" spans="4:20" ht="15" hidden="1" customHeight="1" x14ac:dyDescent="0.25">
      <c r="D148" t="s">
        <v>985</v>
      </c>
      <c r="E148" t="str">
        <f>VLOOKUP(D148,'B-Business Capability'!B:H,5,FALSE)</f>
        <v>Product &amp; Software Development</v>
      </c>
      <c r="F148" t="str">
        <f>VLOOKUP(D148,'B-Business Capability'!B:H,6,FALSE)</f>
        <v>Requirements Definition</v>
      </c>
      <c r="G148" t="str">
        <f>VLOOKUP(D148,'B-Business Capability'!B:H,7,FALSE)</f>
        <v>Evaluate Existing Products</v>
      </c>
      <c r="I148" t="s">
        <v>43</v>
      </c>
      <c r="J148" t="s">
        <v>114</v>
      </c>
      <c r="K148" t="s">
        <v>125</v>
      </c>
      <c r="L148" t="s">
        <v>142</v>
      </c>
      <c r="M148" t="str">
        <f>VLOOKUP(L148,'A-Applications'!B:D,3,FALSE)</f>
        <v>IFS ERP</v>
      </c>
      <c r="N148" t="s">
        <v>46</v>
      </c>
      <c r="O148" s="42" t="s">
        <v>47</v>
      </c>
      <c r="P148" t="s">
        <v>75</v>
      </c>
      <c r="Q148" t="str">
        <f>VLOOKUP(KamstrupData[[#This Row],[IdLevel123]],'B-Business Capability'!B:L,10,FALSE)</f>
        <v>Idea-to-Release (I2R)</v>
      </c>
      <c r="R148">
        <f>VLOOKUP(KamstrupData[[#This Row],[IdLevel123]],'B-Business Capability'!B:L,11,FALSE)</f>
        <v>210</v>
      </c>
      <c r="T148" t="s">
        <v>126</v>
      </c>
    </row>
    <row r="149" spans="4:20" ht="15" hidden="1" customHeight="1" x14ac:dyDescent="0.25">
      <c r="D149" t="s">
        <v>986</v>
      </c>
      <c r="E149" t="str">
        <f>VLOOKUP(D149,'B-Business Capability'!B:H,5,FALSE)</f>
        <v>Product &amp; Software Development</v>
      </c>
      <c r="F149" t="str">
        <f>VLOOKUP(D149,'B-Business Capability'!B:H,6,FALSE)</f>
        <v>Requirements Definition</v>
      </c>
      <c r="G149" t="str">
        <f>VLOOKUP(D149,'B-Business Capability'!B:H,7,FALSE)</f>
        <v>Manage Materials</v>
      </c>
      <c r="I149" t="s">
        <v>43</v>
      </c>
      <c r="J149" t="s">
        <v>71</v>
      </c>
      <c r="L149" t="s">
        <v>142</v>
      </c>
      <c r="M149" t="str">
        <f>VLOOKUP(L149,'A-Applications'!B:D,3,FALSE)</f>
        <v>IFS ERP</v>
      </c>
      <c r="N149" t="s">
        <v>46</v>
      </c>
      <c r="O149" s="42" t="s">
        <v>47</v>
      </c>
      <c r="P149" t="s">
        <v>75</v>
      </c>
      <c r="Q149" t="str">
        <f>VLOOKUP(KamstrupData[[#This Row],[IdLevel123]],'B-Business Capability'!B:L,10,FALSE)</f>
        <v>Idea-to-Release (I2R)</v>
      </c>
      <c r="R149">
        <f>VLOOKUP(KamstrupData[[#This Row],[IdLevel123]],'B-Business Capability'!B:L,11,FALSE)</f>
        <v>220</v>
      </c>
      <c r="T149" t="s">
        <v>76</v>
      </c>
    </row>
    <row r="150" spans="4:20" ht="15" hidden="1" customHeight="1" x14ac:dyDescent="0.25">
      <c r="D150" t="s">
        <v>986</v>
      </c>
      <c r="E150" t="str">
        <f>VLOOKUP(D150,'B-Business Capability'!B:H,5,FALSE)</f>
        <v>Product &amp; Software Development</v>
      </c>
      <c r="F150" t="str">
        <f>VLOOKUP(D150,'B-Business Capability'!B:H,6,FALSE)</f>
        <v>Requirements Definition</v>
      </c>
      <c r="G150" t="str">
        <f>VLOOKUP(D150,'B-Business Capability'!B:H,7,FALSE)</f>
        <v>Manage Materials</v>
      </c>
      <c r="I150" t="s">
        <v>43</v>
      </c>
      <c r="J150" t="s">
        <v>114</v>
      </c>
      <c r="K150" t="s">
        <v>78</v>
      </c>
      <c r="L150" t="s">
        <v>142</v>
      </c>
      <c r="M150" t="str">
        <f>VLOOKUP(L150,'A-Applications'!B:D,3,FALSE)</f>
        <v>IFS ERP</v>
      </c>
      <c r="N150" t="s">
        <v>46</v>
      </c>
      <c r="O150" s="42" t="s">
        <v>47</v>
      </c>
      <c r="P150" t="s">
        <v>75</v>
      </c>
      <c r="Q150" t="str">
        <f>VLOOKUP(KamstrupData[[#This Row],[IdLevel123]],'B-Business Capability'!B:L,10,FALSE)</f>
        <v>Idea-to-Release (I2R)</v>
      </c>
      <c r="R150">
        <f>VLOOKUP(KamstrupData[[#This Row],[IdLevel123]],'B-Business Capability'!B:L,11,FALSE)</f>
        <v>220</v>
      </c>
      <c r="T150" t="s">
        <v>926</v>
      </c>
    </row>
    <row r="151" spans="4:20" ht="15" hidden="1" customHeight="1" x14ac:dyDescent="0.25">
      <c r="D151" t="s">
        <v>986</v>
      </c>
      <c r="E151" t="str">
        <f>VLOOKUP(D151,'B-Business Capability'!B:H,5,FALSE)</f>
        <v>Product &amp; Software Development</v>
      </c>
      <c r="F151" t="str">
        <f>VLOOKUP(D151,'B-Business Capability'!B:H,6,FALSE)</f>
        <v>Requirements Definition</v>
      </c>
      <c r="G151" t="str">
        <f>VLOOKUP(D151,'B-Business Capability'!B:H,7,FALSE)</f>
        <v>Manage Materials</v>
      </c>
      <c r="I151" t="s">
        <v>43</v>
      </c>
      <c r="J151" t="s">
        <v>114</v>
      </c>
      <c r="K151" t="s">
        <v>125</v>
      </c>
      <c r="L151" t="s">
        <v>142</v>
      </c>
      <c r="M151" t="str">
        <f>VLOOKUP(L151,'A-Applications'!B:D,3,FALSE)</f>
        <v>IFS ERP</v>
      </c>
      <c r="N151" t="s">
        <v>46</v>
      </c>
      <c r="O151" s="42" t="s">
        <v>47</v>
      </c>
      <c r="P151" t="s">
        <v>75</v>
      </c>
      <c r="Q151" t="str">
        <f>VLOOKUP(KamstrupData[[#This Row],[IdLevel123]],'B-Business Capability'!B:L,10,FALSE)</f>
        <v>Idea-to-Release (I2R)</v>
      </c>
      <c r="R151">
        <f>VLOOKUP(KamstrupData[[#This Row],[IdLevel123]],'B-Business Capability'!B:L,11,FALSE)</f>
        <v>220</v>
      </c>
      <c r="T151" t="s">
        <v>126</v>
      </c>
    </row>
    <row r="152" spans="4:20" ht="15" hidden="1" customHeight="1" x14ac:dyDescent="0.25">
      <c r="D152" t="s">
        <v>989</v>
      </c>
      <c r="E152" t="str">
        <f>VLOOKUP(D152,'B-Business Capability'!B:H,5,FALSE)</f>
        <v>Product &amp; Software Development</v>
      </c>
      <c r="F152" t="str">
        <f>VLOOKUP(D152,'B-Business Capability'!B:H,6,FALSE)</f>
        <v>Requirements Definition</v>
      </c>
      <c r="G152" t="str">
        <f>VLOOKUP(D152,'B-Business Capability'!B:H,7,FALSE)</f>
        <v>Review Demand</v>
      </c>
      <c r="I152" t="s">
        <v>43</v>
      </c>
      <c r="J152" t="s">
        <v>244</v>
      </c>
      <c r="L152" t="s">
        <v>142</v>
      </c>
      <c r="M152" t="str">
        <f>VLOOKUP(L152,'A-Applications'!B:D,3,FALSE)</f>
        <v>IFS ERP</v>
      </c>
      <c r="N152" t="s">
        <v>46</v>
      </c>
      <c r="O152" s="42" t="s">
        <v>47</v>
      </c>
      <c r="P152" t="s">
        <v>910</v>
      </c>
      <c r="Q152" t="str">
        <f>VLOOKUP(KamstrupData[[#This Row],[IdLevel123]],'B-Business Capability'!B:L,10,FALSE)</f>
        <v>Idea-to-Release (I2R)</v>
      </c>
      <c r="R152">
        <f>VLOOKUP(KamstrupData[[#This Row],[IdLevel123]],'B-Business Capability'!B:L,11,FALSE)</f>
        <v>240</v>
      </c>
      <c r="T152" t="s">
        <v>246</v>
      </c>
    </row>
    <row r="153" spans="4:20" ht="15" hidden="1" customHeight="1" x14ac:dyDescent="0.25">
      <c r="D153" t="s">
        <v>989</v>
      </c>
      <c r="E153" t="str">
        <f>VLOOKUP(D153,'B-Business Capability'!B:H,5,FALSE)</f>
        <v>Product &amp; Software Development</v>
      </c>
      <c r="F153" t="str">
        <f>VLOOKUP(D153,'B-Business Capability'!B:H,6,FALSE)</f>
        <v>Requirements Definition</v>
      </c>
      <c r="G153" t="str">
        <f>VLOOKUP(D153,'B-Business Capability'!B:H,7,FALSE)</f>
        <v>Review Demand</v>
      </c>
      <c r="I153" t="s">
        <v>43</v>
      </c>
      <c r="J153" t="s">
        <v>71</v>
      </c>
      <c r="L153" t="s">
        <v>142</v>
      </c>
      <c r="M153" t="str">
        <f>VLOOKUP(L153,'A-Applications'!B:D,3,FALSE)</f>
        <v>IFS ERP</v>
      </c>
      <c r="N153" t="s">
        <v>46</v>
      </c>
      <c r="O153" s="42" t="s">
        <v>47</v>
      </c>
      <c r="P153" t="s">
        <v>75</v>
      </c>
      <c r="Q153" t="str">
        <f>VLOOKUP(KamstrupData[[#This Row],[IdLevel123]],'B-Business Capability'!B:L,10,FALSE)</f>
        <v>Idea-to-Release (I2R)</v>
      </c>
      <c r="R153">
        <f>VLOOKUP(KamstrupData[[#This Row],[IdLevel123]],'B-Business Capability'!B:L,11,FALSE)</f>
        <v>240</v>
      </c>
      <c r="T153" t="s">
        <v>76</v>
      </c>
    </row>
    <row r="154" spans="4:20" ht="15" hidden="1" customHeight="1" x14ac:dyDescent="0.25">
      <c r="D154" t="s">
        <v>989</v>
      </c>
      <c r="E154" t="str">
        <f>VLOOKUP(D154,'B-Business Capability'!B:H,5,FALSE)</f>
        <v>Product &amp; Software Development</v>
      </c>
      <c r="F154" t="str">
        <f>VLOOKUP(D154,'B-Business Capability'!B:H,6,FALSE)</f>
        <v>Requirements Definition</v>
      </c>
      <c r="G154" t="str">
        <f>VLOOKUP(D154,'B-Business Capability'!B:H,7,FALSE)</f>
        <v>Review Demand</v>
      </c>
      <c r="I154" t="s">
        <v>43</v>
      </c>
      <c r="J154" t="s">
        <v>411</v>
      </c>
      <c r="L154" t="s">
        <v>142</v>
      </c>
      <c r="M154" t="str">
        <f>VLOOKUP(L154,'A-Applications'!B:D,3,FALSE)</f>
        <v>IFS ERP</v>
      </c>
      <c r="N154" t="s">
        <v>46</v>
      </c>
      <c r="O154" s="42" t="s">
        <v>47</v>
      </c>
      <c r="P154" t="s">
        <v>910</v>
      </c>
      <c r="Q154" t="str">
        <f>VLOOKUP(KamstrupData[[#This Row],[IdLevel123]],'B-Business Capability'!B:L,10,FALSE)</f>
        <v>Idea-to-Release (I2R)</v>
      </c>
      <c r="R154">
        <f>VLOOKUP(KamstrupData[[#This Row],[IdLevel123]],'B-Business Capability'!B:L,11,FALSE)</f>
        <v>240</v>
      </c>
      <c r="T154" t="s">
        <v>468</v>
      </c>
    </row>
    <row r="155" spans="4:20" ht="15" hidden="1" customHeight="1" x14ac:dyDescent="0.25">
      <c r="D155" t="s">
        <v>989</v>
      </c>
      <c r="E155" t="str">
        <f>VLOOKUP(D155,'B-Business Capability'!B:H,5,FALSE)</f>
        <v>Product &amp; Software Development</v>
      </c>
      <c r="F155" t="str">
        <f>VLOOKUP(D155,'B-Business Capability'!B:H,6,FALSE)</f>
        <v>Requirements Definition</v>
      </c>
      <c r="G155" t="str">
        <f>VLOOKUP(D155,'B-Business Capability'!B:H,7,FALSE)</f>
        <v>Review Demand</v>
      </c>
      <c r="I155" t="s">
        <v>43</v>
      </c>
      <c r="J155" t="s">
        <v>161</v>
      </c>
      <c r="L155" t="s">
        <v>142</v>
      </c>
      <c r="M155" t="str">
        <f>VLOOKUP(L155,'A-Applications'!B:D,3,FALSE)</f>
        <v>IFS ERP</v>
      </c>
      <c r="N155" t="s">
        <v>138</v>
      </c>
      <c r="O155" s="42" t="s">
        <v>47</v>
      </c>
      <c r="P155" t="s">
        <v>910</v>
      </c>
      <c r="Q155" t="str">
        <f>VLOOKUP(KamstrupData[[#This Row],[IdLevel123]],'B-Business Capability'!B:L,10,FALSE)</f>
        <v>Idea-to-Release (I2R)</v>
      </c>
      <c r="R155">
        <f>VLOOKUP(KamstrupData[[#This Row],[IdLevel123]],'B-Business Capability'!B:L,11,FALSE)</f>
        <v>240</v>
      </c>
      <c r="T155" t="s">
        <v>911</v>
      </c>
    </row>
    <row r="156" spans="4:20" ht="15" hidden="1" customHeight="1" x14ac:dyDescent="0.25">
      <c r="D156" t="s">
        <v>989</v>
      </c>
      <c r="E156" t="str">
        <f>VLOOKUP(D156,'B-Business Capability'!B:H,5,FALSE)</f>
        <v>Product &amp; Software Development</v>
      </c>
      <c r="F156" t="str">
        <f>VLOOKUP(D156,'B-Business Capability'!B:H,6,FALSE)</f>
        <v>Requirements Definition</v>
      </c>
      <c r="G156" t="str">
        <f>VLOOKUP(D156,'B-Business Capability'!B:H,7,FALSE)</f>
        <v>Review Demand</v>
      </c>
      <c r="I156" t="s">
        <v>43</v>
      </c>
      <c r="J156" t="s">
        <v>114</v>
      </c>
      <c r="K156" t="s">
        <v>78</v>
      </c>
      <c r="L156" t="s">
        <v>142</v>
      </c>
      <c r="M156" t="str">
        <f>VLOOKUP(L156,'A-Applications'!B:D,3,FALSE)</f>
        <v>IFS ERP</v>
      </c>
      <c r="N156" t="s">
        <v>46</v>
      </c>
      <c r="O156" s="42" t="s">
        <v>47</v>
      </c>
      <c r="P156" t="s">
        <v>75</v>
      </c>
      <c r="Q156" t="str">
        <f>VLOOKUP(KamstrupData[[#This Row],[IdLevel123]],'B-Business Capability'!B:L,10,FALSE)</f>
        <v>Idea-to-Release (I2R)</v>
      </c>
      <c r="R156">
        <f>VLOOKUP(KamstrupData[[#This Row],[IdLevel123]],'B-Business Capability'!B:L,11,FALSE)</f>
        <v>240</v>
      </c>
      <c r="T156" t="s">
        <v>926</v>
      </c>
    </row>
    <row r="157" spans="4:20" ht="15" hidden="1" customHeight="1" x14ac:dyDescent="0.25">
      <c r="D157" t="s">
        <v>989</v>
      </c>
      <c r="E157" t="str">
        <f>VLOOKUP(D157,'B-Business Capability'!B:H,5,FALSE)</f>
        <v>Product &amp; Software Development</v>
      </c>
      <c r="F157" t="str">
        <f>VLOOKUP(D157,'B-Business Capability'!B:H,6,FALSE)</f>
        <v>Requirements Definition</v>
      </c>
      <c r="G157" t="str">
        <f>VLOOKUP(D157,'B-Business Capability'!B:H,7,FALSE)</f>
        <v>Review Demand</v>
      </c>
      <c r="I157" t="s">
        <v>43</v>
      </c>
      <c r="J157" t="s">
        <v>114</v>
      </c>
      <c r="K157" t="s">
        <v>125</v>
      </c>
      <c r="L157" t="s">
        <v>142</v>
      </c>
      <c r="M157" t="str">
        <f>VLOOKUP(L157,'A-Applications'!B:D,3,FALSE)</f>
        <v>IFS ERP</v>
      </c>
      <c r="N157" t="s">
        <v>46</v>
      </c>
      <c r="O157" s="42" t="s">
        <v>47</v>
      </c>
      <c r="P157" t="s">
        <v>75</v>
      </c>
      <c r="Q157" t="str">
        <f>VLOOKUP(KamstrupData[[#This Row],[IdLevel123]],'B-Business Capability'!B:L,10,FALSE)</f>
        <v>Idea-to-Release (I2R)</v>
      </c>
      <c r="R157">
        <f>VLOOKUP(KamstrupData[[#This Row],[IdLevel123]],'B-Business Capability'!B:L,11,FALSE)</f>
        <v>240</v>
      </c>
      <c r="T157" t="s">
        <v>126</v>
      </c>
    </row>
    <row r="158" spans="4:20" ht="15" hidden="1" customHeight="1" x14ac:dyDescent="0.25">
      <c r="D158" t="s">
        <v>998</v>
      </c>
      <c r="E158" t="str">
        <f>VLOOKUP(D158,'B-Business Capability'!B:H,5,FALSE)</f>
        <v>Manufacturing</v>
      </c>
      <c r="F158" t="str">
        <f>VLOOKUP(D158,'B-Business Capability'!B:H,6,FALSE)</f>
        <v>Maintenance</v>
      </c>
      <c r="G158" t="str">
        <f>VLOOKUP(D158,'B-Business Capability'!B:H,7,FALSE)</f>
        <v>Handle Spare Parts</v>
      </c>
      <c r="I158" t="s">
        <v>43</v>
      </c>
      <c r="J158" t="s">
        <v>109</v>
      </c>
      <c r="L158" t="s">
        <v>142</v>
      </c>
      <c r="M158" t="str">
        <f>VLOOKUP(L158,'A-Applications'!B:D,3,FALSE)</f>
        <v>IFS ERP</v>
      </c>
      <c r="N158" t="s">
        <v>138</v>
      </c>
      <c r="O158" s="42" t="s">
        <v>102</v>
      </c>
      <c r="P158" t="s">
        <v>454</v>
      </c>
      <c r="Q158" t="str">
        <f>VLOOKUP(KamstrupData[[#This Row],[IdLevel123]],'B-Business Capability'!B:L,10,FALSE)</f>
        <v>Maintenance and Support</v>
      </c>
      <c r="R158">
        <f>VLOOKUP(KamstrupData[[#This Row],[IdLevel123]],'B-Business Capability'!B:L,11,FALSE)</f>
        <v>0</v>
      </c>
    </row>
    <row r="159" spans="4:20" ht="15" hidden="1" customHeight="1" x14ac:dyDescent="0.25">
      <c r="D159" t="s">
        <v>998</v>
      </c>
      <c r="E159" t="str">
        <f>VLOOKUP(D159,'B-Business Capability'!B:H,5,FALSE)</f>
        <v>Manufacturing</v>
      </c>
      <c r="F159" t="str">
        <f>VLOOKUP(D159,'B-Business Capability'!B:H,6,FALSE)</f>
        <v>Maintenance</v>
      </c>
      <c r="G159" t="str">
        <f>VLOOKUP(D159,'B-Business Capability'!B:H,7,FALSE)</f>
        <v>Handle Spare Parts</v>
      </c>
      <c r="I159" t="s">
        <v>66</v>
      </c>
      <c r="J159" t="s">
        <v>109</v>
      </c>
      <c r="L159" t="s">
        <v>142</v>
      </c>
      <c r="M159" t="str">
        <f>VLOOKUP(L159,'A-Applications'!B:D,3,FALSE)</f>
        <v>IFS ERP</v>
      </c>
      <c r="N159" t="s">
        <v>138</v>
      </c>
      <c r="O159" s="42"/>
      <c r="P159" t="s">
        <v>454</v>
      </c>
      <c r="Q159" t="str">
        <f>VLOOKUP(KamstrupData[[#This Row],[IdLevel123]],'B-Business Capability'!B:L,10,FALSE)</f>
        <v>Maintenance and Support</v>
      </c>
      <c r="R159">
        <f>VLOOKUP(KamstrupData[[#This Row],[IdLevel123]],'B-Business Capability'!B:L,11,FALSE)</f>
        <v>0</v>
      </c>
      <c r="T159" t="s">
        <v>1001</v>
      </c>
    </row>
    <row r="160" spans="4:20" ht="15" hidden="1" customHeight="1" x14ac:dyDescent="0.25">
      <c r="D160" t="s">
        <v>1003</v>
      </c>
      <c r="E160" t="str">
        <f>VLOOKUP(D160,'B-Business Capability'!B:H,5,FALSE)</f>
        <v>Manufacturing</v>
      </c>
      <c r="F160" t="str">
        <f>VLOOKUP(D160,'B-Business Capability'!B:H,6,FALSE)</f>
        <v>Maintenance</v>
      </c>
      <c r="G160" t="str">
        <f>VLOOKUP(D160,'B-Business Capability'!B:H,7,FALSE)</f>
        <v>Manage Maintenance Plan</v>
      </c>
      <c r="I160" t="s">
        <v>43</v>
      </c>
      <c r="J160" t="s">
        <v>109</v>
      </c>
      <c r="L160" t="s">
        <v>142</v>
      </c>
      <c r="M160" t="str">
        <f>VLOOKUP(L160,'A-Applications'!B:D,3,FALSE)</f>
        <v>IFS ERP</v>
      </c>
      <c r="N160" t="s">
        <v>138</v>
      </c>
      <c r="O160" s="42" t="s">
        <v>102</v>
      </c>
      <c r="P160" t="s">
        <v>454</v>
      </c>
      <c r="Q160" t="str">
        <f>VLOOKUP(KamstrupData[[#This Row],[IdLevel123]],'B-Business Capability'!B:L,10,FALSE)</f>
        <v>Maintenance and Support</v>
      </c>
      <c r="R160">
        <f>VLOOKUP(KamstrupData[[#This Row],[IdLevel123]],'B-Business Capability'!B:L,11,FALSE)</f>
        <v>0</v>
      </c>
    </row>
    <row r="161" spans="4:20" ht="15" hidden="1" customHeight="1" x14ac:dyDescent="0.25">
      <c r="D161" t="s">
        <v>1003</v>
      </c>
      <c r="E161" t="str">
        <f>VLOOKUP(D161,'B-Business Capability'!B:H,5,FALSE)</f>
        <v>Manufacturing</v>
      </c>
      <c r="F161" t="str">
        <f>VLOOKUP(D161,'B-Business Capability'!B:H,6,FALSE)</f>
        <v>Maintenance</v>
      </c>
      <c r="G161" t="str">
        <f>VLOOKUP(D161,'B-Business Capability'!B:H,7,FALSE)</f>
        <v>Manage Maintenance Plan</v>
      </c>
      <c r="I161" t="s">
        <v>66</v>
      </c>
      <c r="J161" t="s">
        <v>109</v>
      </c>
      <c r="L161" t="s">
        <v>142</v>
      </c>
      <c r="M161" t="str">
        <f>VLOOKUP(L161,'A-Applications'!B:D,3,FALSE)</f>
        <v>IFS ERP</v>
      </c>
      <c r="N161" t="s">
        <v>138</v>
      </c>
      <c r="O161" s="42"/>
      <c r="P161" t="s">
        <v>454</v>
      </c>
      <c r="Q161" t="str">
        <f>VLOOKUP(KamstrupData[[#This Row],[IdLevel123]],'B-Business Capability'!B:L,10,FALSE)</f>
        <v>Maintenance and Support</v>
      </c>
      <c r="R161">
        <f>VLOOKUP(KamstrupData[[#This Row],[IdLevel123]],'B-Business Capability'!B:L,11,FALSE)</f>
        <v>0</v>
      </c>
      <c r="T161" t="s">
        <v>1001</v>
      </c>
    </row>
    <row r="162" spans="4:20" ht="15" hidden="1" customHeight="1" x14ac:dyDescent="0.25">
      <c r="D162" t="s">
        <v>1005</v>
      </c>
      <c r="E162" t="str">
        <f>VLOOKUP(D162,'B-Business Capability'!B:H,5,FALSE)</f>
        <v>Manufacturing</v>
      </c>
      <c r="F162" t="str">
        <f>VLOOKUP(D162,'B-Business Capability'!B:H,6,FALSE)</f>
        <v>Maintenance</v>
      </c>
      <c r="G162" t="str">
        <f>VLOOKUP(D162,'B-Business Capability'!B:H,7,FALSE)</f>
        <v>Recognize &amp; Recover Failure</v>
      </c>
      <c r="I162" t="s">
        <v>43</v>
      </c>
      <c r="J162" t="s">
        <v>109</v>
      </c>
      <c r="L162" t="s">
        <v>142</v>
      </c>
      <c r="M162" t="str">
        <f>VLOOKUP(L162,'A-Applications'!B:D,3,FALSE)</f>
        <v>IFS ERP</v>
      </c>
      <c r="N162" t="s">
        <v>138</v>
      </c>
      <c r="O162" s="42" t="s">
        <v>102</v>
      </c>
      <c r="P162" t="s">
        <v>454</v>
      </c>
      <c r="Q162" t="str">
        <f>VLOOKUP(KamstrupData[[#This Row],[IdLevel123]],'B-Business Capability'!B:L,10,FALSE)</f>
        <v>Maintenance and Support</v>
      </c>
      <c r="R162">
        <f>VLOOKUP(KamstrupData[[#This Row],[IdLevel123]],'B-Business Capability'!B:L,11,FALSE)</f>
        <v>0</v>
      </c>
    </row>
    <row r="163" spans="4:20" ht="15" hidden="1" customHeight="1" x14ac:dyDescent="0.25">
      <c r="D163" t="s">
        <v>1005</v>
      </c>
      <c r="E163" t="str">
        <f>VLOOKUP(D163,'B-Business Capability'!B:H,5,FALSE)</f>
        <v>Manufacturing</v>
      </c>
      <c r="F163" t="str">
        <f>VLOOKUP(D163,'B-Business Capability'!B:H,6,FALSE)</f>
        <v>Maintenance</v>
      </c>
      <c r="G163" t="str">
        <f>VLOOKUP(D163,'B-Business Capability'!B:H,7,FALSE)</f>
        <v>Recognize &amp; Recover Failure</v>
      </c>
      <c r="I163" t="s">
        <v>66</v>
      </c>
      <c r="J163" t="s">
        <v>109</v>
      </c>
      <c r="L163" t="s">
        <v>142</v>
      </c>
      <c r="M163" t="str">
        <f>VLOOKUP(L163,'A-Applications'!B:D,3,FALSE)</f>
        <v>IFS ERP</v>
      </c>
      <c r="N163" t="s">
        <v>138</v>
      </c>
      <c r="O163" s="42"/>
      <c r="P163" t="s">
        <v>454</v>
      </c>
      <c r="Q163" t="str">
        <f>VLOOKUP(KamstrupData[[#This Row],[IdLevel123]],'B-Business Capability'!B:L,10,FALSE)</f>
        <v>Maintenance and Support</v>
      </c>
      <c r="R163">
        <f>VLOOKUP(KamstrupData[[#This Row],[IdLevel123]],'B-Business Capability'!B:L,11,FALSE)</f>
        <v>0</v>
      </c>
      <c r="T163" t="s">
        <v>1001</v>
      </c>
    </row>
    <row r="164" spans="4:20" ht="15" hidden="1" customHeight="1" x14ac:dyDescent="0.25">
      <c r="D164" t="s">
        <v>1006</v>
      </c>
      <c r="E164" t="str">
        <f>VLOOKUP(D164,'B-Business Capability'!B:H,5,FALSE)</f>
        <v>Manufacturing</v>
      </c>
      <c r="F164" t="str">
        <f>VLOOKUP(D164,'B-Business Capability'!B:H,6,FALSE)</f>
        <v>Materials Management</v>
      </c>
      <c r="G164" t="str">
        <f>VLOOKUP(D164,'B-Business Capability'!B:H,7,FALSE)</f>
        <v>Fetch Material</v>
      </c>
      <c r="I164" t="s">
        <v>43</v>
      </c>
      <c r="J164" t="s">
        <v>109</v>
      </c>
      <c r="L164" t="s">
        <v>142</v>
      </c>
      <c r="M164" t="str">
        <f>VLOOKUP(L164,'A-Applications'!B:D,3,FALSE)</f>
        <v>IFS ERP</v>
      </c>
      <c r="N164" t="s">
        <v>46</v>
      </c>
      <c r="O164" s="42" t="s">
        <v>102</v>
      </c>
      <c r="P164" t="s">
        <v>1007</v>
      </c>
      <c r="Q164" t="str">
        <f>VLOOKUP(KamstrupData[[#This Row],[IdLevel123]],'B-Business Capability'!B:L,10,FALSE)</f>
        <v>Procure-to-Pay (P2P)</v>
      </c>
      <c r="R164">
        <f>VLOOKUP(KamstrupData[[#This Row],[IdLevel123]],'B-Business Capability'!B:L,11,FALSE)</f>
        <v>425</v>
      </c>
    </row>
    <row r="165" spans="4:20" ht="15" hidden="1" customHeight="1" x14ac:dyDescent="0.25">
      <c r="D165" t="s">
        <v>1008</v>
      </c>
      <c r="E165" t="str">
        <f>VLOOKUP(D165,'B-Business Capability'!B:H,5,FALSE)</f>
        <v>Manufacturing</v>
      </c>
      <c r="F165" t="str">
        <f>VLOOKUP(D165,'B-Business Capability'!B:H,6,FALSE)</f>
        <v>Materials Management</v>
      </c>
      <c r="G165" t="str">
        <f>VLOOKUP(D165,'B-Business Capability'!B:H,7,FALSE)</f>
        <v>Handle Dangerous Goods</v>
      </c>
      <c r="I165" t="s">
        <v>43</v>
      </c>
      <c r="J165" t="s">
        <v>109</v>
      </c>
      <c r="L165" t="s">
        <v>142</v>
      </c>
      <c r="M165" t="str">
        <f>VLOOKUP(L165,'A-Applications'!B:D,3,FALSE)</f>
        <v>IFS ERP</v>
      </c>
      <c r="N165" t="s">
        <v>46</v>
      </c>
      <c r="O165" s="42" t="s">
        <v>102</v>
      </c>
      <c r="P165" t="s">
        <v>1009</v>
      </c>
      <c r="Q165" t="str">
        <f>VLOOKUP(KamstrupData[[#This Row],[IdLevel123]],'B-Business Capability'!B:L,10,FALSE)</f>
        <v>N/A</v>
      </c>
      <c r="R165">
        <f>VLOOKUP(KamstrupData[[#This Row],[IdLevel123]],'B-Business Capability'!B:L,11,FALSE)</f>
        <v>0</v>
      </c>
    </row>
    <row r="166" spans="4:20" ht="15" hidden="1" customHeight="1" x14ac:dyDescent="0.25">
      <c r="D166" t="s">
        <v>1010</v>
      </c>
      <c r="E166" t="str">
        <f>VLOOKUP(D166,'B-Business Capability'!B:H,5,FALSE)</f>
        <v>Manufacturing</v>
      </c>
      <c r="F166" t="str">
        <f>VLOOKUP(D166,'B-Business Capability'!B:H,6,FALSE)</f>
        <v>Materials Management</v>
      </c>
      <c r="G166" t="str">
        <f>VLOOKUP(D166,'B-Business Capability'!B:H,7,FALSE)</f>
        <v>Manage Containers</v>
      </c>
      <c r="I166" t="s">
        <v>43</v>
      </c>
      <c r="J166" t="s">
        <v>109</v>
      </c>
      <c r="L166" t="s">
        <v>142</v>
      </c>
      <c r="M166" t="str">
        <f>VLOOKUP(L166,'A-Applications'!B:D,3,FALSE)</f>
        <v>IFS ERP</v>
      </c>
      <c r="N166" t="s">
        <v>46</v>
      </c>
      <c r="O166" s="42" t="s">
        <v>102</v>
      </c>
      <c r="P166" t="s">
        <v>1009</v>
      </c>
      <c r="Q166" t="str">
        <f>VLOOKUP(KamstrupData[[#This Row],[IdLevel123]],'B-Business Capability'!B:L,10,FALSE)</f>
        <v>N/A</v>
      </c>
      <c r="R166">
        <f>VLOOKUP(KamstrupData[[#This Row],[IdLevel123]],'B-Business Capability'!B:L,11,FALSE)</f>
        <v>0</v>
      </c>
    </row>
    <row r="167" spans="4:20" ht="15" hidden="1" customHeight="1" x14ac:dyDescent="0.25">
      <c r="D167" t="s">
        <v>1011</v>
      </c>
      <c r="E167" t="str">
        <f>VLOOKUP(D167,'B-Business Capability'!B:H,5,FALSE)</f>
        <v>Manufacturing</v>
      </c>
      <c r="F167" t="str">
        <f>VLOOKUP(D167,'B-Business Capability'!B:H,6,FALSE)</f>
        <v>Materials Management</v>
      </c>
      <c r="G167" t="str">
        <f>VLOOKUP(D167,'B-Business Capability'!B:H,7,FALSE)</f>
        <v>Manage Incoming Materials</v>
      </c>
      <c r="I167" t="s">
        <v>43</v>
      </c>
      <c r="J167" t="s">
        <v>109</v>
      </c>
      <c r="L167" t="s">
        <v>142</v>
      </c>
      <c r="M167" t="str">
        <f>VLOOKUP(L167,'A-Applications'!B:D,3,FALSE)</f>
        <v>IFS ERP</v>
      </c>
      <c r="N167" t="s">
        <v>46</v>
      </c>
      <c r="O167" s="42" t="s">
        <v>102</v>
      </c>
      <c r="P167" t="s">
        <v>561</v>
      </c>
      <c r="Q167" t="str">
        <f>VLOOKUP(KamstrupData[[#This Row],[IdLevel123]],'B-Business Capability'!B:L,10,FALSE)</f>
        <v>Procure-to-Pay (P2P)</v>
      </c>
      <c r="R167">
        <f>VLOOKUP(KamstrupData[[#This Row],[IdLevel123]],'B-Business Capability'!B:L,11,FALSE)</f>
        <v>420</v>
      </c>
    </row>
    <row r="168" spans="4:20" ht="15" hidden="1" customHeight="1" x14ac:dyDescent="0.25">
      <c r="D168" t="s">
        <v>1012</v>
      </c>
      <c r="E168" t="str">
        <f>VLOOKUP(D168,'B-Business Capability'!B:H,5,FALSE)</f>
        <v>Manufacturing</v>
      </c>
      <c r="F168" t="str">
        <f>VLOOKUP(D168,'B-Business Capability'!B:H,6,FALSE)</f>
        <v>Materials Management</v>
      </c>
      <c r="G168" t="str">
        <f>VLOOKUP(D168,'B-Business Capability'!B:H,7,FALSE)</f>
        <v>Manage Material Requirements</v>
      </c>
      <c r="I168" t="s">
        <v>43</v>
      </c>
      <c r="J168" t="s">
        <v>109</v>
      </c>
      <c r="L168" t="s">
        <v>142</v>
      </c>
      <c r="M168" t="str">
        <f>VLOOKUP(L168,'A-Applications'!B:D,3,FALSE)</f>
        <v>IFS ERP</v>
      </c>
      <c r="N168" t="s">
        <v>46</v>
      </c>
      <c r="O168" s="42" t="s">
        <v>102</v>
      </c>
      <c r="P168" t="s">
        <v>520</v>
      </c>
      <c r="Q168" t="str">
        <f>VLOOKUP(KamstrupData[[#This Row],[IdLevel123]],'B-Business Capability'!B:L,10,FALSE)</f>
        <v>Plan-to-Produce (P2P)</v>
      </c>
      <c r="R168">
        <f>VLOOKUP(KamstrupData[[#This Row],[IdLevel123]],'B-Business Capability'!B:L,11,FALSE)</f>
        <v>0</v>
      </c>
    </row>
    <row r="169" spans="4:20" ht="15" hidden="1" customHeight="1" x14ac:dyDescent="0.25">
      <c r="D169" t="s">
        <v>1039</v>
      </c>
      <c r="E169" t="str">
        <f>VLOOKUP(D169,'B-Business Capability'!B:H,5,FALSE)</f>
        <v>Strategic Management</v>
      </c>
      <c r="F169" t="str">
        <f>VLOOKUP(D169,'B-Business Capability'!B:H,6,FALSE)</f>
        <v>Manage Core Business</v>
      </c>
      <c r="G169" t="str">
        <f>VLOOKUP(D169,'B-Business Capability'!B:H,7,FALSE)</f>
        <v>Manage Projects</v>
      </c>
      <c r="I169" t="s">
        <v>66</v>
      </c>
      <c r="J169" t="s">
        <v>228</v>
      </c>
      <c r="L169" t="s">
        <v>142</v>
      </c>
      <c r="M169" t="str">
        <f>VLOOKUP(L169,'A-Applications'!B:D,3,FALSE)</f>
        <v>IFS ERP</v>
      </c>
      <c r="N169" t="s">
        <v>138</v>
      </c>
      <c r="O169" s="42" t="s">
        <v>47</v>
      </c>
      <c r="P169" t="s">
        <v>1040</v>
      </c>
      <c r="Q169" t="str">
        <f>VLOOKUP(KamstrupData[[#This Row],[IdLevel123]],'B-Business Capability'!B:L,10,FALSE)</f>
        <v>N/A</v>
      </c>
      <c r="R169">
        <f>VLOOKUP(KamstrupData[[#This Row],[IdLevel123]],'B-Business Capability'!B:L,11,FALSE)</f>
        <v>0</v>
      </c>
      <c r="T169" t="s">
        <v>230</v>
      </c>
    </row>
    <row r="170" spans="4:20" ht="15" hidden="1" customHeight="1" x14ac:dyDescent="0.25">
      <c r="D170" t="s">
        <v>1039</v>
      </c>
      <c r="E170" t="str">
        <f>VLOOKUP(D170,'B-Business Capability'!B:H,5,FALSE)</f>
        <v>Strategic Management</v>
      </c>
      <c r="F170" t="str">
        <f>VLOOKUP(D170,'B-Business Capability'!B:H,6,FALSE)</f>
        <v>Manage Core Business</v>
      </c>
      <c r="G170" t="str">
        <f>VLOOKUP(D170,'B-Business Capability'!B:H,7,FALSE)</f>
        <v>Manage Projects</v>
      </c>
      <c r="I170" t="s">
        <v>43</v>
      </c>
      <c r="J170" t="s">
        <v>278</v>
      </c>
      <c r="L170" t="s">
        <v>142</v>
      </c>
      <c r="M170" t="str">
        <f>VLOOKUP(L170,'A-Applications'!B:D,3,FALSE)</f>
        <v>IFS ERP</v>
      </c>
      <c r="N170" t="s">
        <v>138</v>
      </c>
      <c r="O170" s="42" t="s">
        <v>47</v>
      </c>
      <c r="P170" t="s">
        <v>1040</v>
      </c>
      <c r="Q170" t="str">
        <f>VLOOKUP(KamstrupData[[#This Row],[IdLevel123]],'B-Business Capability'!B:L,10,FALSE)</f>
        <v>N/A</v>
      </c>
      <c r="R170">
        <f>VLOOKUP(KamstrupData[[#This Row],[IdLevel123]],'B-Business Capability'!B:L,11,FALSE)</f>
        <v>0</v>
      </c>
    </row>
    <row r="171" spans="4:20" ht="15" hidden="1" customHeight="1" x14ac:dyDescent="0.25">
      <c r="D171" t="s">
        <v>1039</v>
      </c>
      <c r="E171" t="str">
        <f>VLOOKUP(D171,'B-Business Capability'!B:H,5,FALSE)</f>
        <v>Strategic Management</v>
      </c>
      <c r="F171" t="str">
        <f>VLOOKUP(D171,'B-Business Capability'!B:H,6,FALSE)</f>
        <v>Manage Core Business</v>
      </c>
      <c r="G171" t="str">
        <f>VLOOKUP(D171,'B-Business Capability'!B:H,7,FALSE)</f>
        <v>Manage Projects</v>
      </c>
      <c r="I171" t="s">
        <v>43</v>
      </c>
      <c r="J171" t="s">
        <v>71</v>
      </c>
      <c r="L171" t="s">
        <v>142</v>
      </c>
      <c r="M171" t="str">
        <f>VLOOKUP(L171,'A-Applications'!B:D,3,FALSE)</f>
        <v>IFS ERP</v>
      </c>
      <c r="N171" t="s">
        <v>46</v>
      </c>
      <c r="O171" s="42" t="s">
        <v>47</v>
      </c>
      <c r="P171" t="s">
        <v>75</v>
      </c>
      <c r="Q171" t="str">
        <f>VLOOKUP(KamstrupData[[#This Row],[IdLevel123]],'B-Business Capability'!B:L,10,FALSE)</f>
        <v>N/A</v>
      </c>
      <c r="R171">
        <f>VLOOKUP(KamstrupData[[#This Row],[IdLevel123]],'B-Business Capability'!B:L,11,FALSE)</f>
        <v>0</v>
      </c>
      <c r="T171" t="s">
        <v>76</v>
      </c>
    </row>
    <row r="172" spans="4:20" ht="15" hidden="1" customHeight="1" x14ac:dyDescent="0.25">
      <c r="D172" t="s">
        <v>1039</v>
      </c>
      <c r="E172" t="str">
        <f>VLOOKUP(D172,'B-Business Capability'!B:H,5,FALSE)</f>
        <v>Strategic Management</v>
      </c>
      <c r="F172" t="str">
        <f>VLOOKUP(D172,'B-Business Capability'!B:H,6,FALSE)</f>
        <v>Manage Core Business</v>
      </c>
      <c r="G172" t="str">
        <f>VLOOKUP(D172,'B-Business Capability'!B:H,7,FALSE)</f>
        <v>Manage Projects</v>
      </c>
      <c r="I172" t="s">
        <v>43</v>
      </c>
      <c r="J172" t="s">
        <v>279</v>
      </c>
      <c r="L172" t="s">
        <v>142</v>
      </c>
      <c r="M172" t="str">
        <f>VLOOKUP(L172,'A-Applications'!B:D,3,FALSE)</f>
        <v>IFS ERP</v>
      </c>
      <c r="N172" t="s">
        <v>138</v>
      </c>
      <c r="O172" s="42" t="s">
        <v>47</v>
      </c>
      <c r="P172" t="s">
        <v>1040</v>
      </c>
      <c r="Q172" t="str">
        <f>VLOOKUP(KamstrupData[[#This Row],[IdLevel123]],'B-Business Capability'!B:L,10,FALSE)</f>
        <v>N/A</v>
      </c>
      <c r="R172">
        <f>VLOOKUP(KamstrupData[[#This Row],[IdLevel123]],'B-Business Capability'!B:L,11,FALSE)</f>
        <v>0</v>
      </c>
    </row>
    <row r="173" spans="4:20" ht="15" hidden="1" customHeight="1" x14ac:dyDescent="0.25">
      <c r="D173" t="s">
        <v>1039</v>
      </c>
      <c r="E173" t="str">
        <f>VLOOKUP(D173,'B-Business Capability'!B:H,5,FALSE)</f>
        <v>Strategic Management</v>
      </c>
      <c r="F173" t="str">
        <f>VLOOKUP(D173,'B-Business Capability'!B:H,6,FALSE)</f>
        <v>Manage Core Business</v>
      </c>
      <c r="G173" t="str">
        <f>VLOOKUP(D173,'B-Business Capability'!B:H,7,FALSE)</f>
        <v>Manage Projects</v>
      </c>
      <c r="I173" t="s">
        <v>43</v>
      </c>
      <c r="J173" t="s">
        <v>109</v>
      </c>
      <c r="L173" t="s">
        <v>142</v>
      </c>
      <c r="M173" t="str">
        <f>VLOOKUP(L173,'A-Applications'!B:D,3,FALSE)</f>
        <v>IFS ERP</v>
      </c>
      <c r="N173" t="s">
        <v>46</v>
      </c>
      <c r="O173" s="42" t="s">
        <v>102</v>
      </c>
      <c r="P173" t="s">
        <v>1054</v>
      </c>
      <c r="Q173" t="str">
        <f>VLOOKUP(KamstrupData[[#This Row],[IdLevel123]],'B-Business Capability'!B:L,10,FALSE)</f>
        <v>N/A</v>
      </c>
      <c r="R173">
        <f>VLOOKUP(KamstrupData[[#This Row],[IdLevel123]],'B-Business Capability'!B:L,11,FALSE)</f>
        <v>0</v>
      </c>
    </row>
    <row r="174" spans="4:20" ht="15" hidden="1" customHeight="1" x14ac:dyDescent="0.25">
      <c r="D174" t="s">
        <v>1039</v>
      </c>
      <c r="E174" t="str">
        <f>VLOOKUP(D174,'B-Business Capability'!B:H,5,FALSE)</f>
        <v>Strategic Management</v>
      </c>
      <c r="F174" t="str">
        <f>VLOOKUP(D174,'B-Business Capability'!B:H,6,FALSE)</f>
        <v>Manage Core Business</v>
      </c>
      <c r="G174" t="str">
        <f>VLOOKUP(D174,'B-Business Capability'!B:H,7,FALSE)</f>
        <v>Manage Projects</v>
      </c>
      <c r="I174" t="s">
        <v>43</v>
      </c>
      <c r="J174" t="s">
        <v>282</v>
      </c>
      <c r="L174" t="s">
        <v>142</v>
      </c>
      <c r="M174" t="str">
        <f>VLOOKUP(L174,'A-Applications'!B:D,3,FALSE)</f>
        <v>IFS ERP</v>
      </c>
      <c r="N174" t="s">
        <v>138</v>
      </c>
      <c r="O174" s="42" t="s">
        <v>47</v>
      </c>
      <c r="P174" t="s">
        <v>1040</v>
      </c>
      <c r="Q174" t="str">
        <f>VLOOKUP(KamstrupData[[#This Row],[IdLevel123]],'B-Business Capability'!B:L,10,FALSE)</f>
        <v>N/A</v>
      </c>
      <c r="R174">
        <f>VLOOKUP(KamstrupData[[#This Row],[IdLevel123]],'B-Business Capability'!B:L,11,FALSE)</f>
        <v>0</v>
      </c>
    </row>
    <row r="175" spans="4:20" ht="15" hidden="1" customHeight="1" x14ac:dyDescent="0.25">
      <c r="D175" t="s">
        <v>1039</v>
      </c>
      <c r="E175" t="str">
        <f>VLOOKUP(D175,'B-Business Capability'!B:H,5,FALSE)</f>
        <v>Strategic Management</v>
      </c>
      <c r="F175" t="str">
        <f>VLOOKUP(D175,'B-Business Capability'!B:H,6,FALSE)</f>
        <v>Manage Core Business</v>
      </c>
      <c r="G175" t="str">
        <f>VLOOKUP(D175,'B-Business Capability'!B:H,7,FALSE)</f>
        <v>Manage Projects</v>
      </c>
      <c r="I175" t="s">
        <v>43</v>
      </c>
      <c r="J175" t="s">
        <v>114</v>
      </c>
      <c r="K175" t="s">
        <v>78</v>
      </c>
      <c r="L175" t="s">
        <v>142</v>
      </c>
      <c r="M175" t="str">
        <f>VLOOKUP(L175,'A-Applications'!B:D,3,FALSE)</f>
        <v>IFS ERP</v>
      </c>
      <c r="N175" t="s">
        <v>46</v>
      </c>
      <c r="O175" s="42" t="s">
        <v>47</v>
      </c>
      <c r="P175" t="s">
        <v>75</v>
      </c>
      <c r="Q175" t="str">
        <f>VLOOKUP(KamstrupData[[#This Row],[IdLevel123]],'B-Business Capability'!B:L,10,FALSE)</f>
        <v>N/A</v>
      </c>
      <c r="R175">
        <f>VLOOKUP(KamstrupData[[#This Row],[IdLevel123]],'B-Business Capability'!B:L,11,FALSE)</f>
        <v>0</v>
      </c>
      <c r="T175" t="s">
        <v>120</v>
      </c>
    </row>
    <row r="176" spans="4:20" ht="15" hidden="1" customHeight="1" x14ac:dyDescent="0.25">
      <c r="D176" t="s">
        <v>1039</v>
      </c>
      <c r="E176" t="str">
        <f>VLOOKUP(D176,'B-Business Capability'!B:H,5,FALSE)</f>
        <v>Strategic Management</v>
      </c>
      <c r="F176" t="str">
        <f>VLOOKUP(D176,'B-Business Capability'!B:H,6,FALSE)</f>
        <v>Manage Core Business</v>
      </c>
      <c r="G176" t="str">
        <f>VLOOKUP(D176,'B-Business Capability'!B:H,7,FALSE)</f>
        <v>Manage Projects</v>
      </c>
      <c r="I176" t="s">
        <v>43</v>
      </c>
      <c r="J176" t="s">
        <v>114</v>
      </c>
      <c r="K176" t="s">
        <v>125</v>
      </c>
      <c r="L176" t="s">
        <v>142</v>
      </c>
      <c r="M176" t="str">
        <f>VLOOKUP(L176,'A-Applications'!B:D,3,FALSE)</f>
        <v>IFS ERP</v>
      </c>
      <c r="N176" t="s">
        <v>46</v>
      </c>
      <c r="O176" s="42" t="s">
        <v>47</v>
      </c>
      <c r="P176" t="s">
        <v>75</v>
      </c>
      <c r="Q176" t="str">
        <f>VLOOKUP(KamstrupData[[#This Row],[IdLevel123]],'B-Business Capability'!B:L,10,FALSE)</f>
        <v>N/A</v>
      </c>
      <c r="R176">
        <f>VLOOKUP(KamstrupData[[#This Row],[IdLevel123]],'B-Business Capability'!B:L,11,FALSE)</f>
        <v>0</v>
      </c>
      <c r="T176" t="s">
        <v>126</v>
      </c>
    </row>
    <row r="177" spans="4:20" ht="15" hidden="1" customHeight="1" x14ac:dyDescent="0.25">
      <c r="D177" s="28" t="s">
        <v>1039</v>
      </c>
      <c r="E177" t="str">
        <f>VLOOKUP(D177,'B-Business Capability'!B:H,5,FALSE)</f>
        <v>Strategic Management</v>
      </c>
      <c r="F177" t="str">
        <f>VLOOKUP(D177,'B-Business Capability'!B:H,6,FALSE)</f>
        <v>Manage Core Business</v>
      </c>
      <c r="G177" t="str">
        <f>VLOOKUP(D177,'B-Business Capability'!B:H,7,FALSE)</f>
        <v>Manage Projects</v>
      </c>
      <c r="I177" t="s">
        <v>53</v>
      </c>
      <c r="J177" t="s">
        <v>8549</v>
      </c>
      <c r="L177" t="s">
        <v>142</v>
      </c>
      <c r="M177" t="str">
        <f>VLOOKUP(L177,'A-Applications'!B:D,3,FALSE)</f>
        <v>IFS ERP</v>
      </c>
      <c r="N177" t="s">
        <v>46</v>
      </c>
      <c r="O177" s="42" t="s">
        <v>102</v>
      </c>
      <c r="P177" t="s">
        <v>1040</v>
      </c>
      <c r="Q177" t="str">
        <f>VLOOKUP(KamstrupData[[#This Row],[IdLevel123]],'B-Business Capability'!B:L,10,FALSE)</f>
        <v>N/A</v>
      </c>
      <c r="R177">
        <f>VLOOKUP(KamstrupData[[#This Row],[IdLevel123]],'B-Business Capability'!B:L,11,FALSE)</f>
        <v>0</v>
      </c>
      <c r="T177" t="s">
        <v>8521</v>
      </c>
    </row>
    <row r="178" spans="4:20" ht="15" hidden="1" customHeight="1" x14ac:dyDescent="0.25">
      <c r="D178" s="28" t="s">
        <v>1039</v>
      </c>
      <c r="E178" t="str">
        <f>VLOOKUP(D178,'B-Business Capability'!B:H,5,FALSE)</f>
        <v>Strategic Management</v>
      </c>
      <c r="F178" t="str">
        <f>VLOOKUP(D178,'B-Business Capability'!B:H,6,FALSE)</f>
        <v>Manage Core Business</v>
      </c>
      <c r="G178" t="str">
        <f>VLOOKUP(D178,'B-Business Capability'!B:H,7,FALSE)</f>
        <v>Manage Projects</v>
      </c>
      <c r="I178" t="s">
        <v>491</v>
      </c>
      <c r="J178" t="s">
        <v>8531</v>
      </c>
      <c r="K178" t="s">
        <v>8607</v>
      </c>
      <c r="L178" t="s">
        <v>142</v>
      </c>
      <c r="M178" t="str">
        <f>VLOOKUP(L178,'A-Applications'!B:D,3,FALSE)</f>
        <v>IFS ERP</v>
      </c>
      <c r="N178" t="s">
        <v>138</v>
      </c>
      <c r="O178" s="42" t="s">
        <v>47</v>
      </c>
      <c r="P178" t="s">
        <v>1040</v>
      </c>
      <c r="Q178" t="str">
        <f>VLOOKUP(KamstrupData[[#This Row],[IdLevel123]],'B-Business Capability'!B:L,10,FALSE)</f>
        <v>N/A</v>
      </c>
      <c r="R178">
        <f>VLOOKUP(KamstrupData[[#This Row],[IdLevel123]],'B-Business Capability'!B:L,11,FALSE)</f>
        <v>0</v>
      </c>
    </row>
    <row r="179" spans="4:20" ht="15" hidden="1" customHeight="1" x14ac:dyDescent="0.25">
      <c r="D179" s="28" t="s">
        <v>1039</v>
      </c>
      <c r="E179" t="str">
        <f>VLOOKUP(D179,'B-Business Capability'!B:H,5,FALSE)</f>
        <v>Strategic Management</v>
      </c>
      <c r="F179" t="str">
        <f>VLOOKUP(D179,'B-Business Capability'!B:H,6,FALSE)</f>
        <v>Manage Core Business</v>
      </c>
      <c r="G179" t="str">
        <f>VLOOKUP(D179,'B-Business Capability'!B:H,7,FALSE)</f>
        <v>Manage Projects</v>
      </c>
      <c r="I179" t="s">
        <v>477</v>
      </c>
      <c r="J179" t="s">
        <v>8624</v>
      </c>
      <c r="L179" t="s">
        <v>142</v>
      </c>
      <c r="M179" t="str">
        <f>VLOOKUP(L179,'A-Applications'!B:D,3,FALSE)</f>
        <v>IFS ERP</v>
      </c>
      <c r="N179" t="s">
        <v>46</v>
      </c>
      <c r="O179" s="42" t="s">
        <v>102</v>
      </c>
      <c r="P179" t="s">
        <v>1040</v>
      </c>
      <c r="Q179" t="str">
        <f>VLOOKUP(KamstrupData[[#This Row],[IdLevel123]],'B-Business Capability'!B:L,10,FALSE)</f>
        <v>N/A</v>
      </c>
      <c r="R179">
        <f>VLOOKUP(KamstrupData[[#This Row],[IdLevel123]],'B-Business Capability'!B:L,11,FALSE)</f>
        <v>0</v>
      </c>
    </row>
    <row r="180" spans="4:20" ht="15" hidden="1" customHeight="1" x14ac:dyDescent="0.25">
      <c r="D180" s="28" t="s">
        <v>1039</v>
      </c>
      <c r="E180" t="str">
        <f>VLOOKUP(D180,'B-Business Capability'!B:H,5,FALSE)</f>
        <v>Strategic Management</v>
      </c>
      <c r="F180" t="str">
        <f>VLOOKUP(D180,'B-Business Capability'!B:H,6,FALSE)</f>
        <v>Manage Core Business</v>
      </c>
      <c r="G180" t="str">
        <f>VLOOKUP(D180,'B-Business Capability'!B:H,7,FALSE)</f>
        <v>Manage Projects</v>
      </c>
      <c r="I180" t="s">
        <v>487</v>
      </c>
      <c r="J180" t="s">
        <v>8684</v>
      </c>
      <c r="K180" t="s">
        <v>4553</v>
      </c>
      <c r="L180" t="s">
        <v>142</v>
      </c>
      <c r="M180" t="str">
        <f>VLOOKUP(L180,'A-Applications'!B:D,3,FALSE)</f>
        <v>IFS ERP</v>
      </c>
      <c r="N180" t="s">
        <v>138</v>
      </c>
      <c r="O180" s="42" t="s">
        <v>47</v>
      </c>
      <c r="P180" t="s">
        <v>1040</v>
      </c>
      <c r="Q180" t="str">
        <f>VLOOKUP(KamstrupData[[#This Row],[IdLevel123]],'B-Business Capability'!B:L,10,FALSE)</f>
        <v>N/A</v>
      </c>
      <c r="R180">
        <f>VLOOKUP(KamstrupData[[#This Row],[IdLevel123]],'B-Business Capability'!B:L,11,FALSE)</f>
        <v>0</v>
      </c>
    </row>
    <row r="181" spans="4:20" ht="15" hidden="1" customHeight="1" x14ac:dyDescent="0.25">
      <c r="D181" t="s">
        <v>1106</v>
      </c>
      <c r="E181" t="str">
        <f>VLOOKUP(D181,'B-Business Capability'!B:H,5,FALSE)</f>
        <v>Marketing</v>
      </c>
      <c r="F181" t="str">
        <f>VLOOKUP(D181,'B-Business Capability'!B:H,6,FALSE)</f>
        <v>Corporate communication and brand management</v>
      </c>
      <c r="G181" t="str">
        <f>VLOOKUP(D181,'B-Business Capability'!B:H,7,FALSE)</f>
        <v>Budget management and allocation</v>
      </c>
      <c r="I181" t="s">
        <v>43</v>
      </c>
      <c r="J181" t="s">
        <v>325</v>
      </c>
      <c r="K181" t="s">
        <v>416</v>
      </c>
      <c r="L181" t="s">
        <v>142</v>
      </c>
      <c r="M181" t="str">
        <f>VLOOKUP(L181,'A-Applications'!B:D,3,FALSE)</f>
        <v>IFS ERP</v>
      </c>
      <c r="N181" t="s">
        <v>46</v>
      </c>
      <c r="O181" s="42" t="s">
        <v>47</v>
      </c>
      <c r="P181" t="s">
        <v>1090</v>
      </c>
      <c r="Q181" t="str">
        <f>VLOOKUP(KamstrupData[[#This Row],[IdLevel123]],'B-Business Capability'!B:L,10,FALSE)</f>
        <v>N/A</v>
      </c>
      <c r="R181">
        <f>VLOOKUP(KamstrupData[[#This Row],[IdLevel123]],'B-Business Capability'!B:L,11,FALSE)</f>
        <v>0</v>
      </c>
      <c r="T181" t="s">
        <v>1088</v>
      </c>
    </row>
    <row r="182" spans="4:20" hidden="1" x14ac:dyDescent="0.25">
      <c r="D182" t="s">
        <v>1141</v>
      </c>
      <c r="E182" t="str">
        <f>VLOOKUP(D182,'B-Business Capability'!B:H,5,FALSE)</f>
        <v>Sales</v>
      </c>
      <c r="F182" t="str">
        <f>VLOOKUP(D182,'B-Business Capability'!B:H,6,FALSE)</f>
        <v>Sales Operations</v>
      </c>
      <c r="G182" t="str">
        <f>VLOOKUP(D182,'B-Business Capability'!B:H,7,FALSE)</f>
        <v>Billing mediation</v>
      </c>
      <c r="I182" t="s">
        <v>43</v>
      </c>
      <c r="J182" t="s">
        <v>325</v>
      </c>
      <c r="K182" t="s">
        <v>379</v>
      </c>
      <c r="L182" t="s">
        <v>142</v>
      </c>
      <c r="M182" t="str">
        <f>VLOOKUP(L182,'A-Applications'!B:D,3,FALSE)</f>
        <v>IFS ERP</v>
      </c>
      <c r="N182" t="s">
        <v>46</v>
      </c>
      <c r="O182" s="42" t="s">
        <v>47</v>
      </c>
      <c r="P182" t="s">
        <v>1042</v>
      </c>
      <c r="Q182" t="str">
        <f>VLOOKUP(KamstrupData[[#This Row],[IdLevel123]],'B-Business Capability'!B:L,10,FALSE)</f>
        <v>N/A</v>
      </c>
      <c r="R182">
        <f>VLOOKUP(KamstrupData[[#This Row],[IdLevel123]],'B-Business Capability'!B:L,11,FALSE)</f>
        <v>0</v>
      </c>
      <c r="T182" t="s">
        <v>380</v>
      </c>
    </row>
    <row r="183" spans="4:20" hidden="1" x14ac:dyDescent="0.25">
      <c r="D183" s="78" t="s">
        <v>1142</v>
      </c>
      <c r="E183" t="str">
        <f>VLOOKUP(D183,'B-Business Capability'!B:H,5,FALSE)</f>
        <v>Sales</v>
      </c>
      <c r="F183" t="str">
        <f>VLOOKUP(D183,'B-Business Capability'!B:H,6,FALSE)</f>
        <v>Sales Operations</v>
      </c>
      <c r="G183" t="str">
        <f>VLOOKUP(D183,'B-Business Capability'!B:H,7,FALSE)</f>
        <v>Claims, returns and Refund management</v>
      </c>
      <c r="I183" t="s">
        <v>66</v>
      </c>
      <c r="J183" t="s">
        <v>228</v>
      </c>
      <c r="K183" t="s">
        <v>231</v>
      </c>
      <c r="L183" t="s">
        <v>142</v>
      </c>
      <c r="M183" t="str">
        <f>VLOOKUP(L183,'A-Applications'!B:D,3,FALSE)</f>
        <v>IFS ERP</v>
      </c>
      <c r="N183" t="s">
        <v>138</v>
      </c>
      <c r="O183" s="42" t="s">
        <v>47</v>
      </c>
      <c r="P183" t="s">
        <v>56</v>
      </c>
      <c r="Q183" t="str">
        <f>VLOOKUP(KamstrupData[[#This Row],[IdLevel123]],'B-Business Capability'!B:L,10,FALSE)</f>
        <v>Order-to-Cash (O2C)</v>
      </c>
      <c r="R183">
        <f>VLOOKUP(KamstrupData[[#This Row],[IdLevel123]],'B-Business Capability'!B:L,11,FALSE)</f>
        <v>600</v>
      </c>
      <c r="T183" t="s">
        <v>230</v>
      </c>
    </row>
    <row r="184" spans="4:20" hidden="1" x14ac:dyDescent="0.25">
      <c r="D184" t="s">
        <v>1142</v>
      </c>
      <c r="E184" t="str">
        <f>VLOOKUP(D184,'B-Business Capability'!B:H,5,FALSE)</f>
        <v>Sales</v>
      </c>
      <c r="F184" t="str">
        <f>VLOOKUP(D184,'B-Business Capability'!B:H,6,FALSE)</f>
        <v>Sales Operations</v>
      </c>
      <c r="G184" t="str">
        <f>VLOOKUP(D184,'B-Business Capability'!B:H,7,FALSE)</f>
        <v>Claims, returns and Refund management</v>
      </c>
      <c r="I184" t="s">
        <v>43</v>
      </c>
      <c r="J184" t="s">
        <v>325</v>
      </c>
      <c r="K184" t="s">
        <v>379</v>
      </c>
      <c r="L184" t="s">
        <v>142</v>
      </c>
      <c r="M184" t="str">
        <f>VLOOKUP(L184,'A-Applications'!B:D,3,FALSE)</f>
        <v>IFS ERP</v>
      </c>
      <c r="N184" t="s">
        <v>46</v>
      </c>
      <c r="O184" s="42" t="s">
        <v>102</v>
      </c>
      <c r="P184" t="s">
        <v>1042</v>
      </c>
      <c r="Q184" t="str">
        <f>VLOOKUP(KamstrupData[[#This Row],[IdLevel123]],'B-Business Capability'!B:L,10,FALSE)</f>
        <v>Order-to-Cash (O2C)</v>
      </c>
      <c r="R184">
        <f>VLOOKUP(KamstrupData[[#This Row],[IdLevel123]],'B-Business Capability'!B:L,11,FALSE)</f>
        <v>600</v>
      </c>
      <c r="T184" t="s">
        <v>380</v>
      </c>
    </row>
    <row r="185" spans="4:20" hidden="1" x14ac:dyDescent="0.25">
      <c r="D185" t="s">
        <v>1142</v>
      </c>
      <c r="E185" t="str">
        <f>VLOOKUP(D185,'B-Business Capability'!B:H,5,FALSE)</f>
        <v>Sales</v>
      </c>
      <c r="F185" t="str">
        <f>VLOOKUP(D185,'B-Business Capability'!B:H,6,FALSE)</f>
        <v>Sales Operations</v>
      </c>
      <c r="G185" t="str">
        <f>VLOOKUP(D185,'B-Business Capability'!B:H,7,FALSE)</f>
        <v>Claims, returns and Refund management</v>
      </c>
      <c r="I185" t="s">
        <v>43</v>
      </c>
      <c r="J185" t="s">
        <v>109</v>
      </c>
      <c r="K185" t="s">
        <v>231</v>
      </c>
      <c r="L185" t="s">
        <v>142</v>
      </c>
      <c r="M185" t="str">
        <f>VLOOKUP(L185,'A-Applications'!B:D,3,FALSE)</f>
        <v>IFS ERP</v>
      </c>
      <c r="N185" t="s">
        <v>46</v>
      </c>
      <c r="O185" s="42" t="s">
        <v>47</v>
      </c>
      <c r="P185" t="s">
        <v>235</v>
      </c>
      <c r="Q185" t="str">
        <f>VLOOKUP(KamstrupData[[#This Row],[IdLevel123]],'B-Business Capability'!B:L,10,FALSE)</f>
        <v>Order-to-Cash (O2C)</v>
      </c>
      <c r="R185">
        <f>VLOOKUP(KamstrupData[[#This Row],[IdLevel123]],'B-Business Capability'!B:L,11,FALSE)</f>
        <v>600</v>
      </c>
      <c r="T185" t="s">
        <v>1143</v>
      </c>
    </row>
    <row r="186" spans="4:20" hidden="1" x14ac:dyDescent="0.25">
      <c r="D186" s="28" t="s">
        <v>1142</v>
      </c>
      <c r="E186" t="str">
        <f>VLOOKUP(D186,'B-Business Capability'!B:H,5,FALSE)</f>
        <v>Sales</v>
      </c>
      <c r="F186" t="str">
        <f>VLOOKUP(D186,'B-Business Capability'!B:H,6,FALSE)</f>
        <v>Sales Operations</v>
      </c>
      <c r="G186" t="str">
        <f>VLOOKUP(D186,'B-Business Capability'!B:H,7,FALSE)</f>
        <v>Claims, returns and Refund management</v>
      </c>
      <c r="I186" t="s">
        <v>53</v>
      </c>
      <c r="J186" t="s">
        <v>8549</v>
      </c>
      <c r="L186" t="s">
        <v>142</v>
      </c>
      <c r="M186" t="str">
        <f>VLOOKUP(L186,'A-Applications'!B:D,3,FALSE)</f>
        <v>IFS ERP</v>
      </c>
      <c r="N186" t="s">
        <v>46</v>
      </c>
      <c r="O186" s="42" t="s">
        <v>102</v>
      </c>
      <c r="P186" t="s">
        <v>56</v>
      </c>
      <c r="Q186" t="str">
        <f>VLOOKUP(KamstrupData[[#This Row],[IdLevel123]],'B-Business Capability'!B:L,10,FALSE)</f>
        <v>Order-to-Cash (O2C)</v>
      </c>
      <c r="R186">
        <f>VLOOKUP(KamstrupData[[#This Row],[IdLevel123]],'B-Business Capability'!B:L,11,FALSE)</f>
        <v>600</v>
      </c>
      <c r="T186" t="s">
        <v>8521</v>
      </c>
    </row>
    <row r="187" spans="4:20" hidden="1" x14ac:dyDescent="0.25">
      <c r="D187" s="28" t="s">
        <v>1142</v>
      </c>
      <c r="E187" t="str">
        <f>VLOOKUP(D187,'B-Business Capability'!B:H,5,FALSE)</f>
        <v>Sales</v>
      </c>
      <c r="F187" t="str">
        <f>VLOOKUP(D187,'B-Business Capability'!B:H,6,FALSE)</f>
        <v>Sales Operations</v>
      </c>
      <c r="G187" t="str">
        <f>VLOOKUP(D187,'B-Business Capability'!B:H,7,FALSE)</f>
        <v>Claims, returns and Refund management</v>
      </c>
      <c r="I187" t="s">
        <v>491</v>
      </c>
      <c r="J187" t="s">
        <v>8531</v>
      </c>
      <c r="K187" t="s">
        <v>8607</v>
      </c>
      <c r="L187" t="s">
        <v>142</v>
      </c>
      <c r="M187" t="str">
        <f>VLOOKUP(L187,'A-Applications'!B:D,3,FALSE)</f>
        <v>IFS ERP</v>
      </c>
      <c r="N187" t="s">
        <v>138</v>
      </c>
      <c r="O187" s="42" t="s">
        <v>47</v>
      </c>
      <c r="P187" t="s">
        <v>56</v>
      </c>
      <c r="Q187" t="str">
        <f>VLOOKUP(KamstrupData[[#This Row],[IdLevel123]],'B-Business Capability'!B:L,10,FALSE)</f>
        <v>Order-to-Cash (O2C)</v>
      </c>
      <c r="R187">
        <f>VLOOKUP(KamstrupData[[#This Row],[IdLevel123]],'B-Business Capability'!B:L,11,FALSE)</f>
        <v>600</v>
      </c>
    </row>
    <row r="188" spans="4:20" hidden="1" x14ac:dyDescent="0.25">
      <c r="D188" s="28" t="s">
        <v>1142</v>
      </c>
      <c r="E188" t="str">
        <f>VLOOKUP(D188,'B-Business Capability'!B:H,5,FALSE)</f>
        <v>Sales</v>
      </c>
      <c r="F188" t="str">
        <f>VLOOKUP(D188,'B-Business Capability'!B:H,6,FALSE)</f>
        <v>Sales Operations</v>
      </c>
      <c r="G188" t="str">
        <f>VLOOKUP(D188,'B-Business Capability'!B:H,7,FALSE)</f>
        <v>Claims, returns and Refund management</v>
      </c>
      <c r="I188" t="s">
        <v>477</v>
      </c>
      <c r="J188" t="s">
        <v>8624</v>
      </c>
      <c r="L188" t="s">
        <v>142</v>
      </c>
      <c r="M188" t="str">
        <f>VLOOKUP(L188,'A-Applications'!B:D,3,FALSE)</f>
        <v>IFS ERP</v>
      </c>
      <c r="N188" t="s">
        <v>46</v>
      </c>
      <c r="O188" s="42" t="s">
        <v>102</v>
      </c>
      <c r="P188" t="s">
        <v>56</v>
      </c>
      <c r="Q188" t="str">
        <f>VLOOKUP(KamstrupData[[#This Row],[IdLevel123]],'B-Business Capability'!B:L,10,FALSE)</f>
        <v>Order-to-Cash (O2C)</v>
      </c>
      <c r="R188">
        <f>VLOOKUP(KamstrupData[[#This Row],[IdLevel123]],'B-Business Capability'!B:L,11,FALSE)</f>
        <v>600</v>
      </c>
    </row>
    <row r="189" spans="4:20" hidden="1" x14ac:dyDescent="0.25">
      <c r="D189" s="28" t="s">
        <v>1142</v>
      </c>
      <c r="E189" t="str">
        <f>VLOOKUP(D189,'B-Business Capability'!B:H,5,FALSE)</f>
        <v>Sales</v>
      </c>
      <c r="F189" t="str">
        <f>VLOOKUP(D189,'B-Business Capability'!B:H,6,FALSE)</f>
        <v>Sales Operations</v>
      </c>
      <c r="G189" t="str">
        <f>VLOOKUP(D189,'B-Business Capability'!B:H,7,FALSE)</f>
        <v>Claims, returns and Refund management</v>
      </c>
      <c r="I189" t="s">
        <v>487</v>
      </c>
      <c r="J189" t="s">
        <v>8684</v>
      </c>
      <c r="K189" t="s">
        <v>4553</v>
      </c>
      <c r="L189" t="s">
        <v>142</v>
      </c>
      <c r="M189" t="str">
        <f>VLOOKUP(L189,'A-Applications'!B:D,3,FALSE)</f>
        <v>IFS ERP</v>
      </c>
      <c r="N189" t="s">
        <v>138</v>
      </c>
      <c r="O189" s="42" t="s">
        <v>47</v>
      </c>
      <c r="P189" t="s">
        <v>56</v>
      </c>
      <c r="Q189" t="str">
        <f>VLOOKUP(KamstrupData[[#This Row],[IdLevel123]],'B-Business Capability'!B:L,10,FALSE)</f>
        <v>Order-to-Cash (O2C)</v>
      </c>
      <c r="R189">
        <f>VLOOKUP(KamstrupData[[#This Row],[IdLevel123]],'B-Business Capability'!B:L,11,FALSE)</f>
        <v>600</v>
      </c>
    </row>
    <row r="190" spans="4:20" hidden="1" x14ac:dyDescent="0.25">
      <c r="D190" t="s">
        <v>1145</v>
      </c>
      <c r="E190" t="str">
        <f>VLOOKUP(D190,'B-Business Capability'!B:H,5,FALSE)</f>
        <v>Sales</v>
      </c>
      <c r="F190" t="str">
        <f>VLOOKUP(D190,'B-Business Capability'!B:H,6,FALSE)</f>
        <v>Sales Operations</v>
      </c>
      <c r="G190" t="str">
        <f>VLOOKUP(D190,'B-Business Capability'!B:H,7,FALSE)</f>
        <v>Convergent invoicing</v>
      </c>
      <c r="I190" t="s">
        <v>43</v>
      </c>
      <c r="J190" t="s">
        <v>325</v>
      </c>
      <c r="K190" t="s">
        <v>379</v>
      </c>
      <c r="L190" t="s">
        <v>142</v>
      </c>
      <c r="M190" t="str">
        <f>VLOOKUP(L190,'A-Applications'!B:D,3,FALSE)</f>
        <v>IFS ERP</v>
      </c>
      <c r="N190" t="s">
        <v>46</v>
      </c>
      <c r="O190" s="42" t="s">
        <v>47</v>
      </c>
      <c r="P190" t="s">
        <v>1140</v>
      </c>
      <c r="Q190" t="str">
        <f>VLOOKUP(KamstrupData[[#This Row],[IdLevel123]],'B-Business Capability'!B:L,10,FALSE)</f>
        <v>N/A</v>
      </c>
      <c r="R190">
        <f>VLOOKUP(KamstrupData[[#This Row],[IdLevel123]],'B-Business Capability'!B:L,11,FALSE)</f>
        <v>0</v>
      </c>
      <c r="T190" t="s">
        <v>380</v>
      </c>
    </row>
    <row r="191" spans="4:20" hidden="1" x14ac:dyDescent="0.25">
      <c r="D191" t="s">
        <v>1146</v>
      </c>
      <c r="E191" t="str">
        <f>VLOOKUP(D191,'B-Business Capability'!B:H,5,FALSE)</f>
        <v>Sales</v>
      </c>
      <c r="F191" t="str">
        <f>VLOOKUP(D191,'B-Business Capability'!B:H,6,FALSE)</f>
        <v>Sales Operations</v>
      </c>
      <c r="G191" t="str">
        <f>VLOOKUP(D191,'B-Business Capability'!B:H,7,FALSE)</f>
        <v>Credit and collection management</v>
      </c>
      <c r="I191" t="s">
        <v>43</v>
      </c>
      <c r="J191" t="s">
        <v>325</v>
      </c>
      <c r="K191" t="s">
        <v>379</v>
      </c>
      <c r="L191" t="s">
        <v>142</v>
      </c>
      <c r="M191" t="str">
        <f>VLOOKUP(L191,'A-Applications'!B:D,3,FALSE)</f>
        <v>IFS ERP</v>
      </c>
      <c r="N191" t="s">
        <v>46</v>
      </c>
      <c r="O191" s="42" t="s">
        <v>47</v>
      </c>
      <c r="P191" t="s">
        <v>1042</v>
      </c>
      <c r="Q191" t="str">
        <f>VLOOKUP(KamstrupData[[#This Row],[IdLevel123]],'B-Business Capability'!B:L,10,FALSE)</f>
        <v>N/A</v>
      </c>
      <c r="R191">
        <f>VLOOKUP(KamstrupData[[#This Row],[IdLevel123]],'B-Business Capability'!B:L,11,FALSE)</f>
        <v>0</v>
      </c>
      <c r="T191" t="s">
        <v>380</v>
      </c>
    </row>
    <row r="192" spans="4:20" hidden="1" x14ac:dyDescent="0.25">
      <c r="D192" t="s">
        <v>1147</v>
      </c>
      <c r="E192" t="str">
        <f>VLOOKUP(D192,'B-Business Capability'!B:H,5,FALSE)</f>
        <v>Sales</v>
      </c>
      <c r="F192" t="str">
        <f>VLOOKUP(D192,'B-Business Capability'!B:H,6,FALSE)</f>
        <v>Sales Operations</v>
      </c>
      <c r="G192" t="str">
        <f>VLOOKUP(D192,'B-Business Capability'!B:H,7,FALSE)</f>
        <v>Customer masterdata governance</v>
      </c>
      <c r="I192" t="s">
        <v>43</v>
      </c>
      <c r="J192" t="s">
        <v>325</v>
      </c>
      <c r="K192" t="s">
        <v>379</v>
      </c>
      <c r="L192" t="s">
        <v>142</v>
      </c>
      <c r="M192" t="str">
        <f>VLOOKUP(L192,'A-Applications'!B:D,3,FALSE)</f>
        <v>IFS ERP</v>
      </c>
      <c r="N192" t="s">
        <v>46</v>
      </c>
      <c r="O192" s="42" t="s">
        <v>47</v>
      </c>
      <c r="P192" t="s">
        <v>1148</v>
      </c>
      <c r="Q192" t="str">
        <f>VLOOKUP(KamstrupData[[#This Row],[IdLevel123]],'B-Business Capability'!B:L,10,FALSE)</f>
        <v>N/A</v>
      </c>
      <c r="R192">
        <f>VLOOKUP(KamstrupData[[#This Row],[IdLevel123]],'B-Business Capability'!B:L,11,FALSE)</f>
        <v>0</v>
      </c>
      <c r="T192" t="s">
        <v>380</v>
      </c>
    </row>
    <row r="193" spans="2:20" hidden="1" x14ac:dyDescent="0.25">
      <c r="B193" s="28">
        <v>46112</v>
      </c>
      <c r="C193" s="28">
        <v>46112</v>
      </c>
      <c r="D193" t="s">
        <v>1155</v>
      </c>
      <c r="E193" t="str">
        <f>VLOOKUP(D193,'B-Business Capability'!B:H,5,FALSE)</f>
        <v>Sales</v>
      </c>
      <c r="F193" t="str">
        <f>VLOOKUP(D193,'B-Business Capability'!B:H,6,FALSE)</f>
        <v>Sales Operations</v>
      </c>
      <c r="G193" t="str">
        <f>VLOOKUP(D193,'B-Business Capability'!B:H,7,FALSE)</f>
        <v>Entitlement management</v>
      </c>
      <c r="I193" t="s">
        <v>43</v>
      </c>
      <c r="J193" t="s">
        <v>325</v>
      </c>
      <c r="K193" t="s">
        <v>379</v>
      </c>
      <c r="L193" t="s">
        <v>142</v>
      </c>
      <c r="M193" t="str">
        <f>VLOOKUP(L193,'A-Applications'!B:D,3,FALSE)</f>
        <v>IFS ERP</v>
      </c>
      <c r="N193" t="s">
        <v>308</v>
      </c>
      <c r="O193" s="42" t="s">
        <v>47</v>
      </c>
      <c r="P193" t="s">
        <v>1156</v>
      </c>
      <c r="Q193" t="str">
        <f>VLOOKUP(KamstrupData[[#This Row],[IdLevel123]],'B-Business Capability'!B:L,10,FALSE)</f>
        <v>Order-to-Cash (O2C)</v>
      </c>
      <c r="R193">
        <f>VLOOKUP(KamstrupData[[#This Row],[IdLevel123]],'B-Business Capability'!B:L,11,FALSE)</f>
        <v>610</v>
      </c>
      <c r="T193" t="s">
        <v>380</v>
      </c>
    </row>
    <row r="194" spans="2:20" hidden="1" x14ac:dyDescent="0.25">
      <c r="D194" t="s">
        <v>1157</v>
      </c>
      <c r="E194" t="str">
        <f>VLOOKUP(D194,'B-Business Capability'!B:H,5,FALSE)</f>
        <v>Sales</v>
      </c>
      <c r="F194" t="str">
        <f>VLOOKUP(D194,'B-Business Capability'!B:H,6,FALSE)</f>
        <v>Sales Operations</v>
      </c>
      <c r="G194" t="str">
        <f>VLOOKUP(D194,'B-Business Capability'!B:H,7,FALSE)</f>
        <v>Financial customercare and dispute management</v>
      </c>
      <c r="I194" t="s">
        <v>43</v>
      </c>
      <c r="J194" t="s">
        <v>325</v>
      </c>
      <c r="K194" t="s">
        <v>379</v>
      </c>
      <c r="L194" t="s">
        <v>142</v>
      </c>
      <c r="M194" t="str">
        <f>VLOOKUP(L194,'A-Applications'!B:D,3,FALSE)</f>
        <v>IFS ERP</v>
      </c>
      <c r="N194" t="s">
        <v>46</v>
      </c>
      <c r="O194" s="42" t="s">
        <v>47</v>
      </c>
      <c r="P194" t="s">
        <v>1042</v>
      </c>
      <c r="Q194" t="str">
        <f>VLOOKUP(KamstrupData[[#This Row],[IdLevel123]],'B-Business Capability'!B:L,10,FALSE)</f>
        <v>Customer Service and Support</v>
      </c>
      <c r="R194">
        <f>VLOOKUP(KamstrupData[[#This Row],[IdLevel123]],'B-Business Capability'!B:L,11,FALSE)</f>
        <v>0</v>
      </c>
      <c r="T194" t="s">
        <v>380</v>
      </c>
    </row>
    <row r="195" spans="2:20" hidden="1" x14ac:dyDescent="0.25">
      <c r="D195" t="s">
        <v>1158</v>
      </c>
      <c r="E195" t="str">
        <f>VLOOKUP(D195,'B-Business Capability'!B:H,5,FALSE)</f>
        <v>Sales</v>
      </c>
      <c r="F195" t="str">
        <f>VLOOKUP(D195,'B-Business Capability'!B:H,6,FALSE)</f>
        <v>Sales Operations</v>
      </c>
      <c r="G195" t="str">
        <f>VLOOKUP(D195,'B-Business Capability'!B:H,7,FALSE)</f>
        <v>Fixed price billing</v>
      </c>
      <c r="I195" t="s">
        <v>43</v>
      </c>
      <c r="J195" t="s">
        <v>325</v>
      </c>
      <c r="K195" t="s">
        <v>379</v>
      </c>
      <c r="L195" t="s">
        <v>142</v>
      </c>
      <c r="M195" t="str">
        <f>VLOOKUP(L195,'A-Applications'!B:D,3,FALSE)</f>
        <v>IFS ERP</v>
      </c>
      <c r="N195" t="s">
        <v>46</v>
      </c>
      <c r="O195" s="42" t="s">
        <v>47</v>
      </c>
      <c r="P195" t="s">
        <v>1140</v>
      </c>
      <c r="Q195" t="str">
        <f>VLOOKUP(KamstrupData[[#This Row],[IdLevel123]],'B-Business Capability'!B:L,10,FALSE)</f>
        <v>N/A</v>
      </c>
      <c r="R195">
        <f>VLOOKUP(KamstrupData[[#This Row],[IdLevel123]],'B-Business Capability'!B:L,11,FALSE)</f>
        <v>0</v>
      </c>
      <c r="T195" t="s">
        <v>380</v>
      </c>
    </row>
    <row r="196" spans="2:20" hidden="1" x14ac:dyDescent="0.25">
      <c r="D196" t="s">
        <v>1159</v>
      </c>
      <c r="E196" t="str">
        <f>VLOOKUP(D196,'B-Business Capability'!B:H,5,FALSE)</f>
        <v>Sales</v>
      </c>
      <c r="F196" t="str">
        <f>VLOOKUP(D196,'B-Business Capability'!B:H,6,FALSE)</f>
        <v>Sales Operations</v>
      </c>
      <c r="G196" t="str">
        <f>VLOOKUP(D196,'B-Business Capability'!B:H,7,FALSE)</f>
        <v>Intercompany Billing</v>
      </c>
      <c r="I196" t="s">
        <v>43</v>
      </c>
      <c r="J196" t="s">
        <v>325</v>
      </c>
      <c r="K196" t="s">
        <v>379</v>
      </c>
      <c r="L196" t="s">
        <v>142</v>
      </c>
      <c r="M196" t="str">
        <f>VLOOKUP(L196,'A-Applications'!B:D,3,FALSE)</f>
        <v>IFS ERP</v>
      </c>
      <c r="N196" t="s">
        <v>46</v>
      </c>
      <c r="O196" s="42" t="s">
        <v>47</v>
      </c>
      <c r="P196" t="s">
        <v>1042</v>
      </c>
      <c r="Q196" t="str">
        <f>VLOOKUP(KamstrupData[[#This Row],[IdLevel123]],'B-Business Capability'!B:L,10,FALSE)</f>
        <v>N/A</v>
      </c>
      <c r="R196">
        <f>VLOOKUP(KamstrupData[[#This Row],[IdLevel123]],'B-Business Capability'!B:L,11,FALSE)</f>
        <v>0</v>
      </c>
      <c r="T196" t="s">
        <v>380</v>
      </c>
    </row>
    <row r="197" spans="2:20" hidden="1" x14ac:dyDescent="0.25">
      <c r="D197" t="s">
        <v>1160</v>
      </c>
      <c r="E197" t="str">
        <f>VLOOKUP(D197,'B-Business Capability'!B:H,5,FALSE)</f>
        <v>Sales</v>
      </c>
      <c r="F197" t="str">
        <f>VLOOKUP(D197,'B-Business Capability'!B:H,6,FALSE)</f>
        <v>Sales Operations</v>
      </c>
      <c r="G197" t="str">
        <f>VLOOKUP(D197,'B-Business Capability'!B:H,7,FALSE)</f>
        <v>Localization and internationalization</v>
      </c>
      <c r="I197" t="s">
        <v>43</v>
      </c>
      <c r="J197" t="s">
        <v>325</v>
      </c>
      <c r="K197" t="s">
        <v>379</v>
      </c>
      <c r="L197" t="s">
        <v>142</v>
      </c>
      <c r="M197" t="str">
        <f>VLOOKUP(L197,'A-Applications'!B:D,3,FALSE)</f>
        <v>IFS ERP</v>
      </c>
      <c r="N197" t="s">
        <v>46</v>
      </c>
      <c r="O197" s="42" t="s">
        <v>47</v>
      </c>
      <c r="P197" t="s">
        <v>1042</v>
      </c>
      <c r="Q197" t="str">
        <f>VLOOKUP(KamstrupData[[#This Row],[IdLevel123]],'B-Business Capability'!B:L,10,FALSE)</f>
        <v>N/A</v>
      </c>
      <c r="R197">
        <f>VLOOKUP(KamstrupData[[#This Row],[IdLevel123]],'B-Business Capability'!B:L,11,FALSE)</f>
        <v>0</v>
      </c>
      <c r="T197" t="s">
        <v>380</v>
      </c>
    </row>
    <row r="198" spans="2:20" hidden="1" x14ac:dyDescent="0.25">
      <c r="D198" t="s">
        <v>1163</v>
      </c>
      <c r="E198" t="str">
        <f>VLOOKUP(D198,'B-Business Capability'!B:H,5,FALSE)</f>
        <v>Sales</v>
      </c>
      <c r="F198" t="str">
        <f>VLOOKUP(D198,'B-Business Capability'!B:H,6,FALSE)</f>
        <v>Sales Operations</v>
      </c>
      <c r="G198" t="str">
        <f>VLOOKUP(D198,'B-Business Capability'!B:H,7,FALSE)</f>
        <v>On Account billing</v>
      </c>
      <c r="I198" t="s">
        <v>43</v>
      </c>
      <c r="J198" t="s">
        <v>325</v>
      </c>
      <c r="K198" t="s">
        <v>379</v>
      </c>
      <c r="L198" t="s">
        <v>142</v>
      </c>
      <c r="M198" t="str">
        <f>VLOOKUP(L198,'A-Applications'!B:D,3,FALSE)</f>
        <v>IFS ERP</v>
      </c>
      <c r="N198" t="s">
        <v>46</v>
      </c>
      <c r="O198" s="42" t="s">
        <v>47</v>
      </c>
      <c r="P198" t="s">
        <v>1042</v>
      </c>
      <c r="Q198" t="str">
        <f>VLOOKUP(KamstrupData[[#This Row],[IdLevel123]],'B-Business Capability'!B:L,10,FALSE)</f>
        <v>N/A</v>
      </c>
      <c r="R198">
        <f>VLOOKUP(KamstrupData[[#This Row],[IdLevel123]],'B-Business Capability'!B:L,11,FALSE)</f>
        <v>0</v>
      </c>
      <c r="T198" t="s">
        <v>380</v>
      </c>
    </row>
    <row r="199" spans="2:20" hidden="1" x14ac:dyDescent="0.25">
      <c r="D199" t="s">
        <v>1168</v>
      </c>
      <c r="E199" t="str">
        <f>VLOOKUP(D199,'B-Business Capability'!B:H,5,FALSE)</f>
        <v>Sales</v>
      </c>
      <c r="F199" t="str">
        <f>VLOOKUP(D199,'B-Business Capability'!B:H,6,FALSE)</f>
        <v>Sales Operations</v>
      </c>
      <c r="G199" t="str">
        <f>VLOOKUP(D199,'B-Business Capability'!B:H,7,FALSE)</f>
        <v>Project controlling and Accounting</v>
      </c>
      <c r="I199" t="s">
        <v>43</v>
      </c>
      <c r="J199" t="s">
        <v>325</v>
      </c>
      <c r="K199" t="s">
        <v>379</v>
      </c>
      <c r="L199" t="s">
        <v>142</v>
      </c>
      <c r="M199" t="str">
        <f>VLOOKUP(L199,'A-Applications'!B:D,3,FALSE)</f>
        <v>IFS ERP</v>
      </c>
      <c r="N199" t="s">
        <v>46</v>
      </c>
      <c r="O199" s="42" t="s">
        <v>47</v>
      </c>
      <c r="P199" t="s">
        <v>1042</v>
      </c>
      <c r="Q199" t="str">
        <f>VLOOKUP(KamstrupData[[#This Row],[IdLevel123]],'B-Business Capability'!B:L,10,FALSE)</f>
        <v>N/A</v>
      </c>
      <c r="R199">
        <f>VLOOKUP(KamstrupData[[#This Row],[IdLevel123]],'B-Business Capability'!B:L,11,FALSE)</f>
        <v>0</v>
      </c>
      <c r="T199" t="s">
        <v>380</v>
      </c>
    </row>
    <row r="200" spans="2:20" hidden="1" x14ac:dyDescent="0.25">
      <c r="D200" t="s">
        <v>1169</v>
      </c>
      <c r="E200" t="str">
        <f>VLOOKUP(D200,'B-Business Capability'!B:H,5,FALSE)</f>
        <v>Sales</v>
      </c>
      <c r="F200" t="str">
        <f>VLOOKUP(D200,'B-Business Capability'!B:H,6,FALSE)</f>
        <v>Sales Operations</v>
      </c>
      <c r="G200" t="str">
        <f>VLOOKUP(D200,'B-Business Capability'!B:H,7,FALSE)</f>
        <v>Receivables management and payment handling</v>
      </c>
      <c r="I200" t="s">
        <v>43</v>
      </c>
      <c r="J200" t="s">
        <v>325</v>
      </c>
      <c r="K200" t="s">
        <v>379</v>
      </c>
      <c r="L200" t="s">
        <v>142</v>
      </c>
      <c r="M200" t="str">
        <f>VLOOKUP(L200,'A-Applications'!B:D,3,FALSE)</f>
        <v>IFS ERP</v>
      </c>
      <c r="N200" t="s">
        <v>46</v>
      </c>
      <c r="O200" s="42" t="s">
        <v>47</v>
      </c>
      <c r="P200" t="s">
        <v>1042</v>
      </c>
      <c r="Q200" t="str">
        <f>VLOOKUP(KamstrupData[[#This Row],[IdLevel123]],'B-Business Capability'!B:L,10,FALSE)</f>
        <v>N/A</v>
      </c>
      <c r="R200">
        <f>VLOOKUP(KamstrupData[[#This Row],[IdLevel123]],'B-Business Capability'!B:L,11,FALSE)</f>
        <v>0</v>
      </c>
      <c r="T200" t="s">
        <v>380</v>
      </c>
    </row>
    <row r="201" spans="2:20" hidden="1" x14ac:dyDescent="0.25">
      <c r="D201" t="s">
        <v>1170</v>
      </c>
      <c r="E201" t="str">
        <f>VLOOKUP(D201,'B-Business Capability'!B:H,5,FALSE)</f>
        <v>Sales</v>
      </c>
      <c r="F201" t="str">
        <f>VLOOKUP(D201,'B-Business Capability'!B:H,6,FALSE)</f>
        <v>Sales Operations</v>
      </c>
      <c r="G201" t="str">
        <f>VLOOKUP(D201,'B-Business Capability'!B:H,7,FALSE)</f>
        <v>Sales billing</v>
      </c>
      <c r="I201" t="s">
        <v>43</v>
      </c>
      <c r="J201" t="s">
        <v>325</v>
      </c>
      <c r="K201" t="s">
        <v>379</v>
      </c>
      <c r="L201" t="s">
        <v>142</v>
      </c>
      <c r="M201" t="str">
        <f>VLOOKUP(L201,'A-Applications'!B:D,3,FALSE)</f>
        <v>IFS ERP</v>
      </c>
      <c r="N201" t="s">
        <v>46</v>
      </c>
      <c r="O201" s="42" t="s">
        <v>47</v>
      </c>
      <c r="P201" t="s">
        <v>1042</v>
      </c>
      <c r="Q201" t="str">
        <f>VLOOKUP(KamstrupData[[#This Row],[IdLevel123]],'B-Business Capability'!B:L,10,FALSE)</f>
        <v>Order-to-Cash (O2C)</v>
      </c>
      <c r="R201">
        <f>VLOOKUP(KamstrupData[[#This Row],[IdLevel123]],'B-Business Capability'!B:L,11,FALSE)</f>
        <v>320</v>
      </c>
      <c r="T201" t="s">
        <v>380</v>
      </c>
    </row>
    <row r="202" spans="2:20" hidden="1" x14ac:dyDescent="0.25">
      <c r="D202" t="s">
        <v>1171</v>
      </c>
      <c r="E202" t="str">
        <f>VLOOKUP(D202,'B-Business Capability'!B:H,5,FALSE)</f>
        <v>Sales</v>
      </c>
      <c r="F202" t="str">
        <f>VLOOKUP(D202,'B-Business Capability'!B:H,6,FALSE)</f>
        <v>Sales Operations</v>
      </c>
      <c r="G202" t="str">
        <f>VLOOKUP(D202,'B-Business Capability'!B:H,7,FALSE)</f>
        <v>Sales masterdata management</v>
      </c>
      <c r="I202" t="s">
        <v>43</v>
      </c>
      <c r="J202" t="s">
        <v>325</v>
      </c>
      <c r="K202" t="s">
        <v>379</v>
      </c>
      <c r="L202" t="s">
        <v>142</v>
      </c>
      <c r="M202" t="str">
        <f>VLOOKUP(L202,'A-Applications'!B:D,3,FALSE)</f>
        <v>IFS ERP</v>
      </c>
      <c r="N202" t="s">
        <v>46</v>
      </c>
      <c r="O202" s="42" t="s">
        <v>47</v>
      </c>
      <c r="P202" t="s">
        <v>1042</v>
      </c>
      <c r="Q202" t="str">
        <f>VLOOKUP(KamstrupData[[#This Row],[IdLevel123]],'B-Business Capability'!B:L,10,FALSE)</f>
        <v>N/A</v>
      </c>
      <c r="R202">
        <f>VLOOKUP(KamstrupData[[#This Row],[IdLevel123]],'B-Business Capability'!B:L,11,FALSE)</f>
        <v>0</v>
      </c>
      <c r="T202" t="s">
        <v>380</v>
      </c>
    </row>
    <row r="203" spans="2:20" hidden="1" x14ac:dyDescent="0.25">
      <c r="D203" t="s">
        <v>1176</v>
      </c>
      <c r="E203" t="str">
        <f>VLOOKUP(D203,'B-Business Capability'!B:H,5,FALSE)</f>
        <v>Sales</v>
      </c>
      <c r="F203" t="str">
        <f>VLOOKUP(D203,'B-Business Capability'!B:H,6,FALSE)</f>
        <v>Sales Operations</v>
      </c>
      <c r="G203" t="str">
        <f>VLOOKUP(D203,'B-Business Capability'!B:H,7,FALSE)</f>
        <v>Service control</v>
      </c>
      <c r="I203" t="s">
        <v>43</v>
      </c>
      <c r="J203" t="s">
        <v>325</v>
      </c>
      <c r="K203" t="s">
        <v>379</v>
      </c>
      <c r="L203" t="s">
        <v>142</v>
      </c>
      <c r="M203" t="str">
        <f>VLOOKUP(L203,'A-Applications'!B:D,3,FALSE)</f>
        <v>IFS ERP</v>
      </c>
      <c r="N203" t="s">
        <v>46</v>
      </c>
      <c r="O203" s="42" t="s">
        <v>47</v>
      </c>
      <c r="P203" t="s">
        <v>1042</v>
      </c>
      <c r="Q203" t="str">
        <f>VLOOKUP(KamstrupData[[#This Row],[IdLevel123]],'B-Business Capability'!B:L,10,FALSE)</f>
        <v>N/A</v>
      </c>
      <c r="R203">
        <f>VLOOKUP(KamstrupData[[#This Row],[IdLevel123]],'B-Business Capability'!B:L,11,FALSE)</f>
        <v>0</v>
      </c>
      <c r="T203" t="s">
        <v>380</v>
      </c>
    </row>
    <row r="204" spans="2:20" hidden="1" x14ac:dyDescent="0.25">
      <c r="D204" t="s">
        <v>1177</v>
      </c>
      <c r="E204" t="str">
        <f>VLOOKUP(D204,'B-Business Capability'!B:H,5,FALSE)</f>
        <v>Sales</v>
      </c>
      <c r="F204" t="str">
        <f>VLOOKUP(D204,'B-Business Capability'!B:H,6,FALSE)</f>
        <v>Sales Operations</v>
      </c>
      <c r="G204" t="str">
        <f>VLOOKUP(D204,'B-Business Capability'!B:H,7,FALSE)</f>
        <v>Solution billing</v>
      </c>
      <c r="I204" t="s">
        <v>43</v>
      </c>
      <c r="J204" t="s">
        <v>325</v>
      </c>
      <c r="K204" t="s">
        <v>379</v>
      </c>
      <c r="L204" t="s">
        <v>142</v>
      </c>
      <c r="M204" t="str">
        <f>VLOOKUP(L204,'A-Applications'!B:D,3,FALSE)</f>
        <v>IFS ERP</v>
      </c>
      <c r="N204" t="s">
        <v>46</v>
      </c>
      <c r="O204" s="42" t="s">
        <v>47</v>
      </c>
      <c r="P204" t="s">
        <v>1042</v>
      </c>
      <c r="Q204" t="str">
        <f>VLOOKUP(KamstrupData[[#This Row],[IdLevel123]],'B-Business Capability'!B:L,10,FALSE)</f>
        <v>N/A</v>
      </c>
      <c r="R204">
        <f>VLOOKUP(KamstrupData[[#This Row],[IdLevel123]],'B-Business Capability'!B:L,11,FALSE)</f>
        <v>0</v>
      </c>
      <c r="T204" t="s">
        <v>380</v>
      </c>
    </row>
    <row r="205" spans="2:20" x14ac:dyDescent="0.25">
      <c r="D205" s="28" t="s">
        <v>1116</v>
      </c>
      <c r="E205" t="str">
        <f>VLOOKUP(D205,'B-Business Capability'!B:H,5,FALSE)</f>
        <v>Marketing</v>
      </c>
      <c r="F205" t="str">
        <f>VLOOKUP(D205,'B-Business Capability'!B:H,6,FALSE)</f>
        <v>Corporate communication and brand management</v>
      </c>
      <c r="G205" t="str">
        <f>VLOOKUP(D205,'B-Business Capability'!B:H,7,FALSE)</f>
        <v>Content management</v>
      </c>
      <c r="I205" t="s">
        <v>43</v>
      </c>
      <c r="J205" t="s">
        <v>239</v>
      </c>
      <c r="K205" t="s">
        <v>355</v>
      </c>
      <c r="L205" t="s">
        <v>9572</v>
      </c>
      <c r="M205" t="str">
        <f>VLOOKUP(L205,'A-Applications'!B:D,3,FALSE)</f>
        <v>Adobe Photoshop</v>
      </c>
      <c r="N205" t="s">
        <v>46</v>
      </c>
      <c r="O205" s="42" t="s">
        <v>47</v>
      </c>
      <c r="Q205" t="str">
        <f>VLOOKUP(KamstrupData[[#This Row],[IdLevel123]],'B-Business Capability'!B:L,10,FALSE)</f>
        <v>N/A</v>
      </c>
      <c r="R205">
        <f>VLOOKUP(KamstrupData[[#This Row],[IdLevel123]],'B-Business Capability'!B:L,11,FALSE)</f>
        <v>0</v>
      </c>
      <c r="T205" t="s">
        <v>9577</v>
      </c>
    </row>
    <row r="206" spans="2:20" ht="15" hidden="1" customHeight="1" x14ac:dyDescent="0.25">
      <c r="D206" t="s">
        <v>1178</v>
      </c>
      <c r="E206" t="str">
        <f>VLOOKUP(D206,'B-Business Capability'!B:H,5,FALSE)</f>
        <v>Sales</v>
      </c>
      <c r="F206" t="str">
        <f>VLOOKUP(D206,'B-Business Capability'!B:H,6,FALSE)</f>
        <v>Sales Operations</v>
      </c>
      <c r="G206" t="str">
        <f>VLOOKUP(D206,'B-Business Capability'!B:H,7,FALSE)</f>
        <v>Subscription lifecycle management</v>
      </c>
      <c r="I206" t="s">
        <v>43</v>
      </c>
      <c r="J206" t="s">
        <v>325</v>
      </c>
      <c r="K206" t="s">
        <v>379</v>
      </c>
      <c r="L206" t="s">
        <v>142</v>
      </c>
      <c r="M206" t="str">
        <f>VLOOKUP(L206,'A-Applications'!B:D,3,FALSE)</f>
        <v>IFS ERP</v>
      </c>
      <c r="N206" t="s">
        <v>308</v>
      </c>
      <c r="O206" s="42" t="s">
        <v>47</v>
      </c>
      <c r="P206" t="s">
        <v>1042</v>
      </c>
      <c r="Q206" t="str">
        <f>VLOOKUP(KamstrupData[[#This Row],[IdLevel123]],'B-Business Capability'!B:L,10,FALSE)</f>
        <v>Subscribtion-to-Pay (S2P)</v>
      </c>
      <c r="R206">
        <f>VLOOKUP(KamstrupData[[#This Row],[IdLevel123]],'B-Business Capability'!B:L,11,FALSE)</f>
        <v>200</v>
      </c>
      <c r="S206" t="s">
        <v>1179</v>
      </c>
      <c r="T206" t="s">
        <v>9578</v>
      </c>
    </row>
    <row r="207" spans="2:20" x14ac:dyDescent="0.25">
      <c r="D207" s="28" t="s">
        <v>1594</v>
      </c>
      <c r="E207" t="str">
        <f>VLOOKUP(D207,'B-Business Capability'!B:H,5,FALSE)</f>
        <v>Digital Platform and Operations</v>
      </c>
      <c r="F207" t="str">
        <f>VLOOKUP(D207,'B-Business Capability'!B:H,6,FALSE)</f>
        <v>AI, Data &amp; Analytics</v>
      </c>
      <c r="G207" t="str">
        <f>VLOOKUP(D207,'B-Business Capability'!B:H,7,FALSE)</f>
        <v>AI</v>
      </c>
      <c r="I207" t="s">
        <v>43</v>
      </c>
      <c r="J207" t="s">
        <v>239</v>
      </c>
      <c r="K207" t="s">
        <v>355</v>
      </c>
      <c r="L207" t="s">
        <v>9575</v>
      </c>
      <c r="M207" t="str">
        <f>VLOOKUP(L207,'A-Applications'!B:D,3,FALSE)</f>
        <v>Anthropic Claude.AI</v>
      </c>
      <c r="N207" t="s">
        <v>46</v>
      </c>
      <c r="O207" s="42" t="s">
        <v>47</v>
      </c>
      <c r="Q207" t="str">
        <f>VLOOKUP(KamstrupData[[#This Row],[IdLevel123]],'B-Business Capability'!B:L,10,FALSE)</f>
        <v>N/A</v>
      </c>
      <c r="R207">
        <f>VLOOKUP(KamstrupData[[#This Row],[IdLevel123]],'B-Business Capability'!B:L,11,FALSE)</f>
        <v>0</v>
      </c>
      <c r="T207" t="s">
        <v>9578</v>
      </c>
    </row>
    <row r="208" spans="2:20" ht="15" hidden="1" customHeight="1" x14ac:dyDescent="0.25">
      <c r="D208" t="s">
        <v>1185</v>
      </c>
      <c r="E208" t="str">
        <f>VLOOKUP(D208,'B-Business Capability'!B:H,5,FALSE)</f>
        <v>Sales</v>
      </c>
      <c r="F208" t="str">
        <f>VLOOKUP(D208,'B-Business Capability'!B:H,6,FALSE)</f>
        <v>Sales Operations</v>
      </c>
      <c r="G208" t="str">
        <f>VLOOKUP(D208,'B-Business Capability'!B:H,7,FALSE)</f>
        <v>Usage and subscription billing</v>
      </c>
      <c r="I208" t="s">
        <v>43</v>
      </c>
      <c r="J208" t="s">
        <v>325</v>
      </c>
      <c r="K208" t="s">
        <v>379</v>
      </c>
      <c r="L208" t="s">
        <v>142</v>
      </c>
      <c r="M208" t="str">
        <f>VLOOKUP(L208,'A-Applications'!B:D,3,FALSE)</f>
        <v>IFS ERP</v>
      </c>
      <c r="N208" t="s">
        <v>308</v>
      </c>
      <c r="O208" s="42" t="s">
        <v>47</v>
      </c>
      <c r="P208" t="s">
        <v>1042</v>
      </c>
      <c r="Q208" t="str">
        <f>VLOOKUP(KamstrupData[[#This Row],[IdLevel123]],'B-Business Capability'!B:L,10,FALSE)</f>
        <v>Subscribtion-to-Pay (S2P)</v>
      </c>
      <c r="R208">
        <f>VLOOKUP(KamstrupData[[#This Row],[IdLevel123]],'B-Business Capability'!B:L,11,FALSE)</f>
        <v>400</v>
      </c>
      <c r="S208" t="s">
        <v>1179</v>
      </c>
    </row>
    <row r="209" spans="4:20" ht="15" hidden="1" customHeight="1" x14ac:dyDescent="0.25">
      <c r="D209" t="s">
        <v>1189</v>
      </c>
      <c r="E209" t="str">
        <f>VLOOKUP(D209,'B-Business Capability'!B:H,5,FALSE)</f>
        <v>Sales</v>
      </c>
      <c r="F209" t="str">
        <f>VLOOKUP(D209,'B-Business Capability'!B:H,6,FALSE)</f>
        <v>Sales Operations</v>
      </c>
      <c r="G209" t="str">
        <f>VLOOKUP(D209,'B-Business Capability'!B:H,7,FALSE)</f>
        <v>WIP Management and revenue recognition</v>
      </c>
      <c r="I209" t="s">
        <v>43</v>
      </c>
      <c r="J209" t="s">
        <v>325</v>
      </c>
      <c r="K209" t="s">
        <v>379</v>
      </c>
      <c r="L209" t="s">
        <v>142</v>
      </c>
      <c r="M209" t="str">
        <f>VLOOKUP(L209,'A-Applications'!B:D,3,FALSE)</f>
        <v>IFS ERP</v>
      </c>
      <c r="N209" t="s">
        <v>46</v>
      </c>
      <c r="O209" s="42" t="s">
        <v>47</v>
      </c>
      <c r="P209" t="s">
        <v>1140</v>
      </c>
      <c r="Q209" t="str">
        <f>VLOOKUP(KamstrupData[[#This Row],[IdLevel123]],'B-Business Capability'!B:L,10,FALSE)</f>
        <v>Order-to-Cash (O2C)</v>
      </c>
      <c r="R209">
        <f>VLOOKUP(KamstrupData[[#This Row],[IdLevel123]],'B-Business Capability'!B:L,11,FALSE)</f>
        <v>700</v>
      </c>
      <c r="T209" t="s">
        <v>9580</v>
      </c>
    </row>
    <row r="210" spans="4:20" ht="15" hidden="1" customHeight="1" x14ac:dyDescent="0.25">
      <c r="D210" t="s">
        <v>1208</v>
      </c>
      <c r="E210" t="str">
        <f>VLOOKUP(D210,'B-Business Capability'!B:H,5,FALSE)</f>
        <v>Sales</v>
      </c>
      <c r="F210" t="str">
        <f>VLOOKUP(D210,'B-Business Capability'!B:H,6,FALSE)</f>
        <v>Sales Execution and Customer Engagement</v>
      </c>
      <c r="G210" t="str">
        <f>VLOOKUP(D210,'B-Business Capability'!B:H,7,FALSE)</f>
        <v>Equipment sales and order fullfilment</v>
      </c>
      <c r="I210" t="s">
        <v>43</v>
      </c>
      <c r="J210" t="s">
        <v>325</v>
      </c>
      <c r="K210" t="s">
        <v>379</v>
      </c>
      <c r="L210" t="s">
        <v>142</v>
      </c>
      <c r="M210" t="str">
        <f>VLOOKUP(L210,'A-Applications'!B:D,3,FALSE)</f>
        <v>IFS ERP</v>
      </c>
      <c r="N210" t="s">
        <v>46</v>
      </c>
      <c r="O210" s="42" t="s">
        <v>47</v>
      </c>
      <c r="P210" t="s">
        <v>1140</v>
      </c>
      <c r="Q210" t="str">
        <f>VLOOKUP(KamstrupData[[#This Row],[IdLevel123]],'B-Business Capability'!B:L,10,FALSE)</f>
        <v>Order-to-Cash (O2C)</v>
      </c>
      <c r="R210">
        <f>VLOOKUP(KamstrupData[[#This Row],[IdLevel123]],'B-Business Capability'!B:L,11,FALSE)</f>
        <v>510</v>
      </c>
    </row>
    <row r="211" spans="4:20" ht="15" hidden="1" customHeight="1" x14ac:dyDescent="0.25">
      <c r="D211" t="s">
        <v>1211</v>
      </c>
      <c r="E211" t="str">
        <f>VLOOKUP(D211,'B-Business Capability'!B:H,5,FALSE)</f>
        <v>Sales</v>
      </c>
      <c r="F211" t="str">
        <f>VLOOKUP(D211,'B-Business Capability'!B:H,6,FALSE)</f>
        <v>Sales Execution and Customer Engagement</v>
      </c>
      <c r="G211" t="str">
        <f>VLOOKUP(D211,'B-Business Capability'!B:H,7,FALSE)</f>
        <v>Partner Order management</v>
      </c>
      <c r="I211" t="s">
        <v>43</v>
      </c>
      <c r="J211" t="s">
        <v>325</v>
      </c>
      <c r="K211" t="s">
        <v>379</v>
      </c>
      <c r="L211" t="s">
        <v>142</v>
      </c>
      <c r="M211" t="str">
        <f>VLOOKUP(L211,'A-Applications'!B:D,3,FALSE)</f>
        <v>IFS ERP</v>
      </c>
      <c r="N211" t="s">
        <v>138</v>
      </c>
      <c r="O211" s="42" t="s">
        <v>47</v>
      </c>
      <c r="P211" t="s">
        <v>1093</v>
      </c>
      <c r="Q211" t="str">
        <f>VLOOKUP(KamstrupData[[#This Row],[IdLevel123]],'B-Business Capability'!B:L,10,FALSE)</f>
        <v>Order-to-Cash (O2C)</v>
      </c>
      <c r="R211">
        <f>VLOOKUP(KamstrupData[[#This Row],[IdLevel123]],'B-Business Capability'!B:L,11,FALSE)</f>
        <v>530</v>
      </c>
      <c r="T211" t="s">
        <v>9581</v>
      </c>
    </row>
    <row r="212" spans="4:20" ht="15" hidden="1" customHeight="1" x14ac:dyDescent="0.25">
      <c r="D212" t="s">
        <v>1250</v>
      </c>
      <c r="E212" t="str">
        <f>VLOOKUP(D212,'B-Business Capability'!B:H,5,FALSE)</f>
        <v>Sales</v>
      </c>
      <c r="F212" t="str">
        <f>VLOOKUP(D212,'B-Business Capability'!B:H,6,FALSE)</f>
        <v>Quotation, Order, and Contract Management</v>
      </c>
      <c r="G212" t="str">
        <f>VLOOKUP(D212,'B-Business Capability'!B:H,7,FALSE)</f>
        <v>Order orchestration and management</v>
      </c>
      <c r="I212" t="s">
        <v>43</v>
      </c>
      <c r="J212" t="s">
        <v>325</v>
      </c>
      <c r="K212" t="s">
        <v>379</v>
      </c>
      <c r="L212" t="s">
        <v>142</v>
      </c>
      <c r="M212" t="str">
        <f>VLOOKUP(L212,'A-Applications'!B:D,3,FALSE)</f>
        <v>IFS ERP</v>
      </c>
      <c r="N212" t="s">
        <v>46</v>
      </c>
      <c r="O212" s="42" t="s">
        <v>47</v>
      </c>
      <c r="P212" t="s">
        <v>1042</v>
      </c>
      <c r="Q212" t="str">
        <f>VLOOKUP(KamstrupData[[#This Row],[IdLevel123]],'B-Business Capability'!B:L,10,FALSE)</f>
        <v>Order-to-Cash (O2C)</v>
      </c>
      <c r="R212">
        <f>VLOOKUP(KamstrupData[[#This Row],[IdLevel123]],'B-Business Capability'!B:L,11,FALSE)</f>
        <v>104</v>
      </c>
      <c r="T212" t="s">
        <v>9582</v>
      </c>
    </row>
    <row r="213" spans="4:20" ht="15" hidden="1" customHeight="1" x14ac:dyDescent="0.25">
      <c r="D213" t="s">
        <v>1255</v>
      </c>
      <c r="E213" t="str">
        <f>VLOOKUP(D213,'B-Business Capability'!B:H,5,FALSE)</f>
        <v>Sales</v>
      </c>
      <c r="F213" t="str">
        <f>VLOOKUP(D213,'B-Business Capability'!B:H,6,FALSE)</f>
        <v>Quotation, Order, and Contract Management</v>
      </c>
      <c r="G213" t="str">
        <f>VLOOKUP(D213,'B-Business Capability'!B:H,7,FALSE)</f>
        <v>Sales order management and processing</v>
      </c>
      <c r="I213" t="s">
        <v>43</v>
      </c>
      <c r="J213" t="s">
        <v>109</v>
      </c>
      <c r="K213" t="s">
        <v>231</v>
      </c>
      <c r="L213" t="s">
        <v>142</v>
      </c>
      <c r="M213" t="str">
        <f>VLOOKUP(L213,'A-Applications'!B:D,3,FALSE)</f>
        <v>IFS ERP</v>
      </c>
      <c r="N213" t="s">
        <v>46</v>
      </c>
      <c r="O213" s="42" t="s">
        <v>52</v>
      </c>
      <c r="P213" t="s">
        <v>68</v>
      </c>
      <c r="Q213" t="str">
        <f>VLOOKUP(KamstrupData[[#This Row],[IdLevel123]],'B-Business Capability'!B:L,10,FALSE)</f>
        <v>Order-to-Cash (O2C)</v>
      </c>
      <c r="R213">
        <f>VLOOKUP(KamstrupData[[#This Row],[IdLevel123]],'B-Business Capability'!B:L,11,FALSE)</f>
        <v>107</v>
      </c>
      <c r="T213" t="s">
        <v>9583</v>
      </c>
    </row>
    <row r="214" spans="4:20" x14ac:dyDescent="0.25">
      <c r="D214" s="28" t="s">
        <v>1405</v>
      </c>
      <c r="E214" t="str">
        <f>VLOOKUP(D214,'B-Business Capability'!B:H,5,FALSE)</f>
        <v xml:space="preserve">Digital Management </v>
      </c>
      <c r="F214" t="str">
        <f>VLOOKUP(D214,'B-Business Capability'!B:H,6,FALSE)</f>
        <v>Identity and Access Governance</v>
      </c>
      <c r="G214" t="str">
        <f>VLOOKUP(D214,'B-Business Capability'!B:H,7,FALSE)</f>
        <v>Identity Management</v>
      </c>
      <c r="I214" t="s">
        <v>43</v>
      </c>
      <c r="J214" t="s">
        <v>239</v>
      </c>
      <c r="K214" t="s">
        <v>355</v>
      </c>
      <c r="L214" t="s">
        <v>1762</v>
      </c>
      <c r="M214" t="str">
        <f>VLOOKUP(L214,'A-Applications'!B:D,3,FALSE)</f>
        <v>Azure AD Connect</v>
      </c>
      <c r="N214" t="s">
        <v>46</v>
      </c>
      <c r="O214" s="42" t="s">
        <v>47</v>
      </c>
      <c r="Q214" t="str">
        <f>VLOOKUP(KamstrupData[[#This Row],[IdLevel123]],'B-Business Capability'!B:L,10,FALSE)</f>
        <v>N/A</v>
      </c>
      <c r="R214">
        <f>VLOOKUP(KamstrupData[[#This Row],[IdLevel123]],'B-Business Capability'!B:L,11,FALSE)</f>
        <v>0</v>
      </c>
      <c r="T214" s="14" t="s">
        <v>9579</v>
      </c>
    </row>
    <row r="215" spans="4:20" hidden="1" x14ac:dyDescent="0.25">
      <c r="D215" t="s">
        <v>1262</v>
      </c>
      <c r="E215" t="str">
        <f>VLOOKUP(D215,'B-Business Capability'!B:H,5,FALSE)</f>
        <v>Sales</v>
      </c>
      <c r="F215" t="str">
        <f>VLOOKUP(D215,'B-Business Capability'!B:H,6,FALSE)</f>
        <v>Quotation, Order, and Contract Management</v>
      </c>
      <c r="G215" t="str">
        <f>VLOOKUP(D215,'B-Business Capability'!B:H,7,FALSE)</f>
        <v>Subscription order management</v>
      </c>
      <c r="I215" t="s">
        <v>43</v>
      </c>
      <c r="J215" t="s">
        <v>325</v>
      </c>
      <c r="K215" t="s">
        <v>379</v>
      </c>
      <c r="L215" t="s">
        <v>142</v>
      </c>
      <c r="M215" t="str">
        <f>VLOOKUP(L215,'A-Applications'!B:D,3,FALSE)</f>
        <v>IFS ERP</v>
      </c>
      <c r="N215" t="s">
        <v>46</v>
      </c>
      <c r="O215" s="42" t="s">
        <v>47</v>
      </c>
      <c r="P215" t="s">
        <v>1042</v>
      </c>
      <c r="Q215" t="str">
        <f>VLOOKUP(KamstrupData[[#This Row],[IdLevel123]],'B-Business Capability'!B:L,10,FALSE)</f>
        <v>Subscribtion-to-Pay (S2P)</v>
      </c>
      <c r="R215">
        <f>VLOOKUP(KamstrupData[[#This Row],[IdLevel123]],'B-Business Capability'!B:L,11,FALSE)</f>
        <v>120</v>
      </c>
      <c r="S215" t="s">
        <v>1179</v>
      </c>
      <c r="T215" t="s">
        <v>1263</v>
      </c>
    </row>
    <row r="216" spans="4:20" hidden="1" x14ac:dyDescent="0.25">
      <c r="D216" t="s">
        <v>1272</v>
      </c>
      <c r="E216" t="str">
        <f>VLOOKUP(D216,'B-Business Capability'!B:H,5,FALSE)</f>
        <v>Finance</v>
      </c>
      <c r="F216" t="str">
        <f>VLOOKUP(D216,'B-Business Capability'!B:H,6,FALSE)</f>
        <v>Accounting</v>
      </c>
      <c r="G216" t="str">
        <f>VLOOKUP(D216,'B-Business Capability'!B:H,7,FALSE)</f>
        <v>Accounts Recievabel</v>
      </c>
      <c r="I216" t="s">
        <v>491</v>
      </c>
      <c r="J216" t="s">
        <v>492</v>
      </c>
      <c r="L216" t="s">
        <v>142</v>
      </c>
      <c r="M216" t="str">
        <f>VLOOKUP(L216,'A-Applications'!B:D,3,FALSE)</f>
        <v>IFS ERP</v>
      </c>
      <c r="N216" t="s">
        <v>46</v>
      </c>
      <c r="O216" s="42" t="s">
        <v>52</v>
      </c>
      <c r="P216" t="s">
        <v>1273</v>
      </c>
      <c r="Q216" t="str">
        <f>VLOOKUP(KamstrupData[[#This Row],[IdLevel123]],'B-Business Capability'!B:L,10,FALSE)</f>
        <v>N/A</v>
      </c>
      <c r="R216">
        <f>VLOOKUP(KamstrupData[[#This Row],[IdLevel123]],'B-Business Capability'!B:L,11,FALSE)</f>
        <v>0</v>
      </c>
    </row>
    <row r="217" spans="4:20" hidden="1" x14ac:dyDescent="0.25">
      <c r="D217" t="s">
        <v>1272</v>
      </c>
      <c r="E217" t="str">
        <f>VLOOKUP(D217,'B-Business Capability'!B:H,5,FALSE)</f>
        <v>Finance</v>
      </c>
      <c r="F217" t="str">
        <f>VLOOKUP(D217,'B-Business Capability'!B:H,6,FALSE)</f>
        <v>Accounting</v>
      </c>
      <c r="G217" t="str">
        <f>VLOOKUP(D217,'B-Business Capability'!B:H,7,FALSE)</f>
        <v>Accounts Recievabel</v>
      </c>
      <c r="I217" t="s">
        <v>43</v>
      </c>
      <c r="J217" t="s">
        <v>44</v>
      </c>
      <c r="L217" t="s">
        <v>142</v>
      </c>
      <c r="M217" t="str">
        <f>VLOOKUP(L217,'A-Applications'!B:D,3,FALSE)</f>
        <v>IFS ERP</v>
      </c>
      <c r="N217" t="s">
        <v>138</v>
      </c>
      <c r="O217" s="42" t="s">
        <v>52</v>
      </c>
      <c r="P217" t="s">
        <v>1273</v>
      </c>
      <c r="Q217" t="str">
        <f>VLOOKUP(KamstrupData[[#This Row],[IdLevel123]],'B-Business Capability'!B:L,10,FALSE)</f>
        <v>N/A</v>
      </c>
      <c r="R217">
        <f>VLOOKUP(KamstrupData[[#This Row],[IdLevel123]],'B-Business Capability'!B:L,11,FALSE)</f>
        <v>0</v>
      </c>
    </row>
    <row r="218" spans="4:20" hidden="1" x14ac:dyDescent="0.25">
      <c r="D218" t="s">
        <v>1272</v>
      </c>
      <c r="E218" t="str">
        <f>VLOOKUP(D218,'B-Business Capability'!B:H,5,FALSE)</f>
        <v>Finance</v>
      </c>
      <c r="F218" t="str">
        <f>VLOOKUP(D218,'B-Business Capability'!B:H,6,FALSE)</f>
        <v>Accounting</v>
      </c>
      <c r="G218" t="str">
        <f>VLOOKUP(D218,'B-Business Capability'!B:H,7,FALSE)</f>
        <v>Accounts Recievabel</v>
      </c>
      <c r="I218" t="s">
        <v>66</v>
      </c>
      <c r="J218" t="s">
        <v>67</v>
      </c>
      <c r="L218" t="s">
        <v>142</v>
      </c>
      <c r="M218" t="str">
        <f>VLOOKUP(L218,'A-Applications'!B:D,3,FALSE)</f>
        <v>IFS ERP</v>
      </c>
      <c r="N218" t="s">
        <v>46</v>
      </c>
      <c r="O218" s="42" t="s">
        <v>47</v>
      </c>
      <c r="P218" t="s">
        <v>1273</v>
      </c>
      <c r="Q218" t="str">
        <f>VLOOKUP(KamstrupData[[#This Row],[IdLevel123]],'B-Business Capability'!B:L,10,FALSE)</f>
        <v>N/A</v>
      </c>
      <c r="R218">
        <f>VLOOKUP(KamstrupData[[#This Row],[IdLevel123]],'B-Business Capability'!B:L,11,FALSE)</f>
        <v>0</v>
      </c>
      <c r="T218" t="s">
        <v>69</v>
      </c>
    </row>
    <row r="219" spans="4:20" hidden="1" x14ac:dyDescent="0.25">
      <c r="D219" s="28" t="s">
        <v>1272</v>
      </c>
      <c r="E219" t="str">
        <f>VLOOKUP(D219,'B-Business Capability'!B:H,5,FALSE)</f>
        <v>Finance</v>
      </c>
      <c r="F219" t="str">
        <f>VLOOKUP(D219,'B-Business Capability'!B:H,6,FALSE)</f>
        <v>Accounting</v>
      </c>
      <c r="G219" t="str">
        <f>VLOOKUP(D219,'B-Business Capability'!B:H,7,FALSE)</f>
        <v>Accounts Recievabel</v>
      </c>
      <c r="I219" t="s">
        <v>487</v>
      </c>
      <c r="J219" t="s">
        <v>488</v>
      </c>
      <c r="L219" t="s">
        <v>142</v>
      </c>
      <c r="M219" t="str">
        <f>VLOOKUP(L219,'A-Applications'!B:D,3,FALSE)</f>
        <v>IFS ERP</v>
      </c>
      <c r="N219" t="s">
        <v>46</v>
      </c>
      <c r="O219" s="42" t="s">
        <v>102</v>
      </c>
      <c r="P219" t="s">
        <v>1273</v>
      </c>
      <c r="Q219" t="str">
        <f>VLOOKUP(KamstrupData[[#This Row],[IdLevel123]],'B-Business Capability'!B:L,10,FALSE)</f>
        <v>N/A</v>
      </c>
      <c r="R219">
        <f>VLOOKUP(KamstrupData[[#This Row],[IdLevel123]],'B-Business Capability'!B:L,11,FALSE)</f>
        <v>0</v>
      </c>
    </row>
    <row r="220" spans="4:20" hidden="1" x14ac:dyDescent="0.25">
      <c r="D220" t="s">
        <v>1276</v>
      </c>
      <c r="E220" t="str">
        <f>VLOOKUP(D220,'B-Business Capability'!B:H,5,FALSE)</f>
        <v>Finance</v>
      </c>
      <c r="F220" t="str">
        <f>VLOOKUP(D220,'B-Business Capability'!B:H,6,FALSE)</f>
        <v>Settlements &amp; Payments</v>
      </c>
      <c r="G220" t="str">
        <f>VLOOKUP(D220,'B-Business Capability'!B:H,7,FALSE)</f>
        <v>Invoice Approval</v>
      </c>
      <c r="I220" t="s">
        <v>491</v>
      </c>
      <c r="J220" t="s">
        <v>492</v>
      </c>
      <c r="L220" t="s">
        <v>142</v>
      </c>
      <c r="M220" t="str">
        <f>VLOOKUP(L220,'A-Applications'!B:D,3,FALSE)</f>
        <v>IFS ERP</v>
      </c>
      <c r="N220" t="s">
        <v>46</v>
      </c>
      <c r="O220" s="42" t="s">
        <v>52</v>
      </c>
      <c r="P220" t="s">
        <v>1277</v>
      </c>
      <c r="Q220" t="str">
        <f>VLOOKUP(KamstrupData[[#This Row],[IdLevel123]],'B-Business Capability'!B:L,10,FALSE)</f>
        <v>Procure-to-Pay (P2P)</v>
      </c>
      <c r="R220">
        <f>VLOOKUP(KamstrupData[[#This Row],[IdLevel123]],'B-Business Capability'!B:L,11,FALSE)</f>
        <v>520</v>
      </c>
    </row>
    <row r="221" spans="4:20" hidden="1" x14ac:dyDescent="0.25">
      <c r="D221" t="s">
        <v>1276</v>
      </c>
      <c r="E221" t="str">
        <f>VLOOKUP(D221,'B-Business Capability'!B:H,5,FALSE)</f>
        <v>Finance</v>
      </c>
      <c r="F221" t="str">
        <f>VLOOKUP(D221,'B-Business Capability'!B:H,6,FALSE)</f>
        <v>Settlements &amp; Payments</v>
      </c>
      <c r="G221" t="str">
        <f>VLOOKUP(D221,'B-Business Capability'!B:H,7,FALSE)</f>
        <v>Invoice Approval</v>
      </c>
      <c r="I221" t="s">
        <v>43</v>
      </c>
      <c r="J221" t="s">
        <v>276</v>
      </c>
      <c r="L221" t="s">
        <v>142</v>
      </c>
      <c r="M221" t="str">
        <f>VLOOKUP(L221,'A-Applications'!B:D,3,FALSE)</f>
        <v>IFS ERP</v>
      </c>
      <c r="N221" t="s">
        <v>46</v>
      </c>
      <c r="O221" s="42" t="s">
        <v>52</v>
      </c>
      <c r="P221" t="s">
        <v>1277</v>
      </c>
      <c r="Q221" t="str">
        <f>VLOOKUP(KamstrupData[[#This Row],[IdLevel123]],'B-Business Capability'!B:L,10,FALSE)</f>
        <v>Procure-to-Pay (P2P)</v>
      </c>
      <c r="R221">
        <f>VLOOKUP(KamstrupData[[#This Row],[IdLevel123]],'B-Business Capability'!B:L,11,FALSE)</f>
        <v>520</v>
      </c>
      <c r="T221" t="s">
        <v>1253</v>
      </c>
    </row>
    <row r="222" spans="4:20" hidden="1" x14ac:dyDescent="0.25">
      <c r="D222" t="s">
        <v>1276</v>
      </c>
      <c r="E222" t="str">
        <f>VLOOKUP(D222,'B-Business Capability'!B:H,5,FALSE)</f>
        <v>Finance</v>
      </c>
      <c r="F222" t="str">
        <f>VLOOKUP(D222,'B-Business Capability'!B:H,6,FALSE)</f>
        <v>Settlements &amp; Payments</v>
      </c>
      <c r="G222" t="str">
        <f>VLOOKUP(D222,'B-Business Capability'!B:H,7,FALSE)</f>
        <v>Invoice Approval</v>
      </c>
      <c r="I222" t="s">
        <v>43</v>
      </c>
      <c r="J222" t="s">
        <v>303</v>
      </c>
      <c r="L222" t="s">
        <v>142</v>
      </c>
      <c r="M222" t="str">
        <f>VLOOKUP(L222,'A-Applications'!B:D,3,FALSE)</f>
        <v>IFS ERP</v>
      </c>
      <c r="N222" t="s">
        <v>46</v>
      </c>
      <c r="O222" s="42" t="s">
        <v>52</v>
      </c>
      <c r="P222" t="s">
        <v>1277</v>
      </c>
      <c r="Q222" t="str">
        <f>VLOOKUP(KamstrupData[[#This Row],[IdLevel123]],'B-Business Capability'!B:L,10,FALSE)</f>
        <v>Procure-to-Pay (P2P)</v>
      </c>
      <c r="R222">
        <f>VLOOKUP(KamstrupData[[#This Row],[IdLevel123]],'B-Business Capability'!B:L,11,FALSE)</f>
        <v>520</v>
      </c>
      <c r="T222" t="s">
        <v>305</v>
      </c>
    </row>
    <row r="223" spans="4:20" hidden="1" x14ac:dyDescent="0.25">
      <c r="D223" t="s">
        <v>1276</v>
      </c>
      <c r="E223" t="str">
        <f>VLOOKUP(D223,'B-Business Capability'!B:H,5,FALSE)</f>
        <v>Finance</v>
      </c>
      <c r="F223" t="str">
        <f>VLOOKUP(D223,'B-Business Capability'!B:H,6,FALSE)</f>
        <v>Settlements &amp; Payments</v>
      </c>
      <c r="G223" t="str">
        <f>VLOOKUP(D223,'B-Business Capability'!B:H,7,FALSE)</f>
        <v>Invoice Approval</v>
      </c>
      <c r="I223" t="s">
        <v>43</v>
      </c>
      <c r="J223" t="s">
        <v>311</v>
      </c>
      <c r="L223" t="s">
        <v>142</v>
      </c>
      <c r="M223" t="str">
        <f>VLOOKUP(L223,'A-Applications'!B:D,3,FALSE)</f>
        <v>IFS ERP</v>
      </c>
      <c r="N223" t="s">
        <v>46</v>
      </c>
      <c r="O223" s="42" t="s">
        <v>52</v>
      </c>
      <c r="P223" t="s">
        <v>1277</v>
      </c>
      <c r="Q223" t="str">
        <f>VLOOKUP(KamstrupData[[#This Row],[IdLevel123]],'B-Business Capability'!B:L,10,FALSE)</f>
        <v>Procure-to-Pay (P2P)</v>
      </c>
      <c r="R223">
        <f>VLOOKUP(KamstrupData[[#This Row],[IdLevel123]],'B-Business Capability'!B:L,11,FALSE)</f>
        <v>520</v>
      </c>
      <c r="T223" t="s">
        <v>1253</v>
      </c>
    </row>
    <row r="224" spans="4:20" hidden="1" x14ac:dyDescent="0.25">
      <c r="D224" t="s">
        <v>1276</v>
      </c>
      <c r="E224" t="str">
        <f>VLOOKUP(D224,'B-Business Capability'!B:H,5,FALSE)</f>
        <v>Finance</v>
      </c>
      <c r="F224" t="str">
        <f>VLOOKUP(D224,'B-Business Capability'!B:H,6,FALSE)</f>
        <v>Settlements &amp; Payments</v>
      </c>
      <c r="G224" t="str">
        <f>VLOOKUP(D224,'B-Business Capability'!B:H,7,FALSE)</f>
        <v>Invoice Approval</v>
      </c>
      <c r="I224" t="s">
        <v>43</v>
      </c>
      <c r="J224" t="s">
        <v>311</v>
      </c>
      <c r="L224" t="s">
        <v>142</v>
      </c>
      <c r="M224" t="str">
        <f>VLOOKUP(L224,'A-Applications'!B:D,3,FALSE)</f>
        <v>IFS ERP</v>
      </c>
      <c r="N224" t="s">
        <v>46</v>
      </c>
      <c r="O224" s="42" t="s">
        <v>52</v>
      </c>
      <c r="P224" t="s">
        <v>1277</v>
      </c>
      <c r="Q224" t="str">
        <f>VLOOKUP(KamstrupData[[#This Row],[IdLevel123]],'B-Business Capability'!B:L,10,FALSE)</f>
        <v>Procure-to-Pay (P2P)</v>
      </c>
      <c r="R224">
        <f>VLOOKUP(KamstrupData[[#This Row],[IdLevel123]],'B-Business Capability'!B:L,11,FALSE)</f>
        <v>520</v>
      </c>
    </row>
    <row r="225" spans="4:20" hidden="1" x14ac:dyDescent="0.25">
      <c r="D225" t="s">
        <v>1276</v>
      </c>
      <c r="E225" t="str">
        <f>VLOOKUP(D225,'B-Business Capability'!B:H,5,FALSE)</f>
        <v>Finance</v>
      </c>
      <c r="F225" t="str">
        <f>VLOOKUP(D225,'B-Business Capability'!B:H,6,FALSE)</f>
        <v>Settlements &amp; Payments</v>
      </c>
      <c r="G225" t="str">
        <f>VLOOKUP(D225,'B-Business Capability'!B:H,7,FALSE)</f>
        <v>Invoice Approval</v>
      </c>
      <c r="I225" t="s">
        <v>43</v>
      </c>
      <c r="J225" t="s">
        <v>137</v>
      </c>
      <c r="L225" t="s">
        <v>142</v>
      </c>
      <c r="M225" t="str">
        <f>VLOOKUP(L225,'A-Applications'!B:D,3,FALSE)</f>
        <v>IFS ERP</v>
      </c>
      <c r="N225" t="s">
        <v>46</v>
      </c>
      <c r="O225" s="42" t="s">
        <v>52</v>
      </c>
      <c r="P225" t="s">
        <v>1277</v>
      </c>
      <c r="Q225" t="str">
        <f>VLOOKUP(KamstrupData[[#This Row],[IdLevel123]],'B-Business Capability'!B:L,10,FALSE)</f>
        <v>Procure-to-Pay (P2P)</v>
      </c>
      <c r="R225">
        <f>VLOOKUP(KamstrupData[[#This Row],[IdLevel123]],'B-Business Capability'!B:L,11,FALSE)</f>
        <v>520</v>
      </c>
      <c r="T225" t="s">
        <v>1253</v>
      </c>
    </row>
    <row r="226" spans="4:20" hidden="1" x14ac:dyDescent="0.25">
      <c r="D226" t="s">
        <v>1276</v>
      </c>
      <c r="E226" t="str">
        <f>VLOOKUP(D226,'B-Business Capability'!B:H,5,FALSE)</f>
        <v>Finance</v>
      </c>
      <c r="F226" t="str">
        <f>VLOOKUP(D226,'B-Business Capability'!B:H,6,FALSE)</f>
        <v>Settlements &amp; Payments</v>
      </c>
      <c r="G226" t="str">
        <f>VLOOKUP(D226,'B-Business Capability'!B:H,7,FALSE)</f>
        <v>Invoice Approval</v>
      </c>
      <c r="I226" t="s">
        <v>43</v>
      </c>
      <c r="J226" t="s">
        <v>44</v>
      </c>
      <c r="L226" t="s">
        <v>142</v>
      </c>
      <c r="M226" t="str">
        <f>VLOOKUP(L226,'A-Applications'!B:D,3,FALSE)</f>
        <v>IFS ERP</v>
      </c>
      <c r="N226" t="s">
        <v>46</v>
      </c>
      <c r="O226" s="42" t="s">
        <v>52</v>
      </c>
      <c r="P226" t="s">
        <v>1277</v>
      </c>
      <c r="Q226" t="str">
        <f>VLOOKUP(KamstrupData[[#This Row],[IdLevel123]],'B-Business Capability'!B:L,10,FALSE)</f>
        <v>Procure-to-Pay (P2P)</v>
      </c>
      <c r="R226">
        <f>VLOOKUP(KamstrupData[[#This Row],[IdLevel123]],'B-Business Capability'!B:L,11,FALSE)</f>
        <v>520</v>
      </c>
      <c r="T226" t="s">
        <v>1253</v>
      </c>
    </row>
    <row r="227" spans="4:20" hidden="1" x14ac:dyDescent="0.25">
      <c r="D227" t="s">
        <v>1276</v>
      </c>
      <c r="E227" t="str">
        <f>VLOOKUP(D227,'B-Business Capability'!B:H,5,FALSE)</f>
        <v>Finance</v>
      </c>
      <c r="F227" t="str">
        <f>VLOOKUP(D227,'B-Business Capability'!B:H,6,FALSE)</f>
        <v>Settlements &amp; Payments</v>
      </c>
      <c r="G227" t="str">
        <f>VLOOKUP(D227,'B-Business Capability'!B:H,7,FALSE)</f>
        <v>Invoice Approval</v>
      </c>
      <c r="I227" t="s">
        <v>43</v>
      </c>
      <c r="J227" t="s">
        <v>264</v>
      </c>
      <c r="L227" t="s">
        <v>142</v>
      </c>
      <c r="M227" t="str">
        <f>VLOOKUP(L227,'A-Applications'!B:D,3,FALSE)</f>
        <v>IFS ERP</v>
      </c>
      <c r="N227" t="s">
        <v>46</v>
      </c>
      <c r="O227" s="42" t="s">
        <v>52</v>
      </c>
      <c r="P227" t="s">
        <v>1277</v>
      </c>
      <c r="Q227" t="str">
        <f>VLOOKUP(KamstrupData[[#This Row],[IdLevel123]],'B-Business Capability'!B:L,10,FALSE)</f>
        <v>Procure-to-Pay (P2P)</v>
      </c>
      <c r="R227">
        <f>VLOOKUP(KamstrupData[[#This Row],[IdLevel123]],'B-Business Capability'!B:L,11,FALSE)</f>
        <v>520</v>
      </c>
      <c r="T227" t="s">
        <v>1253</v>
      </c>
    </row>
    <row r="228" spans="4:20" hidden="1" x14ac:dyDescent="0.25">
      <c r="D228" t="s">
        <v>1276</v>
      </c>
      <c r="E228" t="str">
        <f>VLOOKUP(D228,'B-Business Capability'!B:H,5,FALSE)</f>
        <v>Finance</v>
      </c>
      <c r="F228" t="str">
        <f>VLOOKUP(D228,'B-Business Capability'!B:H,6,FALSE)</f>
        <v>Settlements &amp; Payments</v>
      </c>
      <c r="G228" t="str">
        <f>VLOOKUP(D228,'B-Business Capability'!B:H,7,FALSE)</f>
        <v>Invoice Approval</v>
      </c>
      <c r="I228" t="s">
        <v>43</v>
      </c>
      <c r="J228" t="s">
        <v>413</v>
      </c>
      <c r="L228" t="s">
        <v>142</v>
      </c>
      <c r="M228" t="str">
        <f>VLOOKUP(L228,'A-Applications'!B:D,3,FALSE)</f>
        <v>IFS ERP</v>
      </c>
      <c r="N228" t="s">
        <v>46</v>
      </c>
      <c r="O228" s="42" t="s">
        <v>52</v>
      </c>
      <c r="P228" t="s">
        <v>1277</v>
      </c>
      <c r="Q228" t="str">
        <f>VLOOKUP(KamstrupData[[#This Row],[IdLevel123]],'B-Business Capability'!B:L,10,FALSE)</f>
        <v>Procure-to-Pay (P2P)</v>
      </c>
      <c r="R228">
        <f>VLOOKUP(KamstrupData[[#This Row],[IdLevel123]],'B-Business Capability'!B:L,11,FALSE)</f>
        <v>520</v>
      </c>
      <c r="T228" t="s">
        <v>1253</v>
      </c>
    </row>
    <row r="229" spans="4:20" hidden="1" x14ac:dyDescent="0.25">
      <c r="D229" t="s">
        <v>1276</v>
      </c>
      <c r="E229" t="str">
        <f>VLOOKUP(D229,'B-Business Capability'!B:H,5,FALSE)</f>
        <v>Finance</v>
      </c>
      <c r="F229" t="str">
        <f>VLOOKUP(D229,'B-Business Capability'!B:H,6,FALSE)</f>
        <v>Settlements &amp; Payments</v>
      </c>
      <c r="G229" t="str">
        <f>VLOOKUP(D229,'B-Business Capability'!B:H,7,FALSE)</f>
        <v>Invoice Approval</v>
      </c>
      <c r="I229" t="s">
        <v>43</v>
      </c>
      <c r="J229" t="s">
        <v>325</v>
      </c>
      <c r="L229" t="s">
        <v>142</v>
      </c>
      <c r="M229" t="str">
        <f>VLOOKUP(L229,'A-Applications'!B:D,3,FALSE)</f>
        <v>IFS ERP</v>
      </c>
      <c r="N229" t="s">
        <v>46</v>
      </c>
      <c r="O229" s="42" t="s">
        <v>52</v>
      </c>
      <c r="P229" t="s">
        <v>1277</v>
      </c>
      <c r="Q229" t="str">
        <f>VLOOKUP(KamstrupData[[#This Row],[IdLevel123]],'B-Business Capability'!B:L,10,FALSE)</f>
        <v>Procure-to-Pay (P2P)</v>
      </c>
      <c r="R229">
        <f>VLOOKUP(KamstrupData[[#This Row],[IdLevel123]],'B-Business Capability'!B:L,11,FALSE)</f>
        <v>520</v>
      </c>
      <c r="T229" t="s">
        <v>1253</v>
      </c>
    </row>
    <row r="230" spans="4:20" hidden="1" x14ac:dyDescent="0.25">
      <c r="D230" t="s">
        <v>1276</v>
      </c>
      <c r="E230" t="str">
        <f>VLOOKUP(D230,'B-Business Capability'!B:H,5,FALSE)</f>
        <v>Finance</v>
      </c>
      <c r="F230" t="str">
        <f>VLOOKUP(D230,'B-Business Capability'!B:H,6,FALSE)</f>
        <v>Settlements &amp; Payments</v>
      </c>
      <c r="G230" t="str">
        <f>VLOOKUP(D230,'B-Business Capability'!B:H,7,FALSE)</f>
        <v>Invoice Approval</v>
      </c>
      <c r="I230" t="s">
        <v>43</v>
      </c>
      <c r="J230" t="s">
        <v>109</v>
      </c>
      <c r="L230" t="s">
        <v>142</v>
      </c>
      <c r="M230" t="str">
        <f>VLOOKUP(L230,'A-Applications'!B:D,3,FALSE)</f>
        <v>IFS ERP</v>
      </c>
      <c r="N230" t="s">
        <v>46</v>
      </c>
      <c r="O230" s="42" t="s">
        <v>52</v>
      </c>
      <c r="P230" t="s">
        <v>1277</v>
      </c>
      <c r="Q230" t="str">
        <f>VLOOKUP(KamstrupData[[#This Row],[IdLevel123]],'B-Business Capability'!B:L,10,FALSE)</f>
        <v>Procure-to-Pay (P2P)</v>
      </c>
      <c r="R230">
        <f>VLOOKUP(KamstrupData[[#This Row],[IdLevel123]],'B-Business Capability'!B:L,11,FALSE)</f>
        <v>520</v>
      </c>
      <c r="T230" t="s">
        <v>1253</v>
      </c>
    </row>
    <row r="231" spans="4:20" hidden="1" x14ac:dyDescent="0.25">
      <c r="D231" t="s">
        <v>1276</v>
      </c>
      <c r="E231" t="str">
        <f>VLOOKUP(D231,'B-Business Capability'!B:H,5,FALSE)</f>
        <v>Finance</v>
      </c>
      <c r="F231" t="str">
        <f>VLOOKUP(D231,'B-Business Capability'!B:H,6,FALSE)</f>
        <v>Settlements &amp; Payments</v>
      </c>
      <c r="G231" t="str">
        <f>VLOOKUP(D231,'B-Business Capability'!B:H,7,FALSE)</f>
        <v>Invoice Approval</v>
      </c>
      <c r="I231" t="s">
        <v>66</v>
      </c>
      <c r="J231" t="s">
        <v>351</v>
      </c>
      <c r="L231" t="s">
        <v>142</v>
      </c>
      <c r="M231" t="str">
        <f>VLOOKUP(L231,'A-Applications'!B:D,3,FALSE)</f>
        <v>IFS ERP</v>
      </c>
      <c r="N231" t="s">
        <v>46</v>
      </c>
      <c r="O231" s="42" t="s">
        <v>52</v>
      </c>
      <c r="P231" t="s">
        <v>68</v>
      </c>
      <c r="Q231" t="str">
        <f>VLOOKUP(KamstrupData[[#This Row],[IdLevel123]],'B-Business Capability'!B:L,10,FALSE)</f>
        <v>Procure-to-Pay (P2P)</v>
      </c>
      <c r="R231">
        <f>VLOOKUP(KamstrupData[[#This Row],[IdLevel123]],'B-Business Capability'!B:L,11,FALSE)</f>
        <v>520</v>
      </c>
      <c r="T231" t="s">
        <v>352</v>
      </c>
    </row>
    <row r="232" spans="4:20" hidden="1" x14ac:dyDescent="0.25">
      <c r="D232" t="s">
        <v>1276</v>
      </c>
      <c r="E232" t="str">
        <f>VLOOKUP(D232,'B-Business Capability'!B:H,5,FALSE)</f>
        <v>Finance</v>
      </c>
      <c r="F232" t="str">
        <f>VLOOKUP(D232,'B-Business Capability'!B:H,6,FALSE)</f>
        <v>Settlements &amp; Payments</v>
      </c>
      <c r="G232" t="str">
        <f>VLOOKUP(D232,'B-Business Capability'!B:H,7,FALSE)</f>
        <v>Invoice Approval</v>
      </c>
      <c r="I232" t="s">
        <v>66</v>
      </c>
      <c r="J232" t="s">
        <v>169</v>
      </c>
      <c r="L232" t="s">
        <v>142</v>
      </c>
      <c r="M232" t="str">
        <f>VLOOKUP(L232,'A-Applications'!B:D,3,FALSE)</f>
        <v>IFS ERP</v>
      </c>
      <c r="N232" t="s">
        <v>46</v>
      </c>
      <c r="O232" s="42" t="s">
        <v>47</v>
      </c>
      <c r="P232" t="s">
        <v>68</v>
      </c>
      <c r="Q232" t="str">
        <f>VLOOKUP(KamstrupData[[#This Row],[IdLevel123]],'B-Business Capability'!B:L,10,FALSE)</f>
        <v>Procure-to-Pay (P2P)</v>
      </c>
      <c r="R232">
        <f>VLOOKUP(KamstrupData[[#This Row],[IdLevel123]],'B-Business Capability'!B:L,11,FALSE)</f>
        <v>520</v>
      </c>
      <c r="T232" t="s">
        <v>171</v>
      </c>
    </row>
    <row r="233" spans="4:20" hidden="1" x14ac:dyDescent="0.25">
      <c r="D233" s="28" t="s">
        <v>1276</v>
      </c>
      <c r="E233" t="str">
        <f>VLOOKUP(D233,'B-Business Capability'!B:H,5,FALSE)</f>
        <v>Finance</v>
      </c>
      <c r="F233" t="str">
        <f>VLOOKUP(D233,'B-Business Capability'!B:H,6,FALSE)</f>
        <v>Settlements &amp; Payments</v>
      </c>
      <c r="G233" t="str">
        <f>VLOOKUP(D233,'B-Business Capability'!B:H,7,FALSE)</f>
        <v>Invoice Approval</v>
      </c>
      <c r="I233" t="s">
        <v>487</v>
      </c>
      <c r="J233" t="s">
        <v>488</v>
      </c>
      <c r="L233" t="s">
        <v>142</v>
      </c>
      <c r="M233" t="str">
        <f>VLOOKUP(L233,'A-Applications'!B:D,3,FALSE)</f>
        <v>IFS ERP</v>
      </c>
      <c r="N233" t="s">
        <v>46</v>
      </c>
      <c r="O233" s="42" t="s">
        <v>102</v>
      </c>
      <c r="P233" t="s">
        <v>1277</v>
      </c>
      <c r="Q233" t="str">
        <f>VLOOKUP(KamstrupData[[#This Row],[IdLevel123]],'B-Business Capability'!B:L,10,FALSE)</f>
        <v>Procure-to-Pay (P2P)</v>
      </c>
      <c r="R233">
        <f>VLOOKUP(KamstrupData[[#This Row],[IdLevel123]],'B-Business Capability'!B:L,11,FALSE)</f>
        <v>520</v>
      </c>
    </row>
    <row r="234" spans="4:20" ht="15" hidden="1" customHeight="1" x14ac:dyDescent="0.25">
      <c r="D234" t="s">
        <v>1332</v>
      </c>
      <c r="E234" t="str">
        <f>VLOOKUP(D234,'B-Business Capability'!B:H,5,FALSE)</f>
        <v>Sales</v>
      </c>
      <c r="F234" t="str">
        <f>VLOOKUP(D234,'B-Business Capability'!B:H,6,FALSE)</f>
        <v>Sales Operations</v>
      </c>
      <c r="G234">
        <f>VLOOKUP(D234,'B-Business Capability'!B:H,7,FALSE)</f>
        <v>0</v>
      </c>
      <c r="I234" t="s">
        <v>66</v>
      </c>
      <c r="J234" t="s">
        <v>325</v>
      </c>
      <c r="K234" t="s">
        <v>379</v>
      </c>
      <c r="L234" t="s">
        <v>142</v>
      </c>
      <c r="M234" t="str">
        <f>VLOOKUP(L234,'A-Applications'!B:D,3,FALSE)</f>
        <v>IFS ERP</v>
      </c>
      <c r="N234" t="s">
        <v>46</v>
      </c>
      <c r="O234" s="42" t="s">
        <v>47</v>
      </c>
      <c r="P234" t="s">
        <v>204</v>
      </c>
      <c r="Q234" t="str">
        <f>VLOOKUP(KamstrupData[[#This Row],[IdLevel123]],'B-Business Capability'!B:L,10,FALSE)</f>
        <v>Order-to-Cash (O2C)</v>
      </c>
      <c r="R234">
        <f>VLOOKUP(KamstrupData[[#This Row],[IdLevel123]],'B-Business Capability'!B:L,11,FALSE)</f>
        <v>111</v>
      </c>
      <c r="T234" t="s">
        <v>381</v>
      </c>
    </row>
    <row r="235" spans="4:20" hidden="1" x14ac:dyDescent="0.25">
      <c r="D235" t="s">
        <v>1332</v>
      </c>
      <c r="E235" t="str">
        <f>VLOOKUP(D235,'B-Business Capability'!B:H,5,FALSE)</f>
        <v>Sales</v>
      </c>
      <c r="F235" t="str">
        <f>VLOOKUP(D235,'B-Business Capability'!B:H,6,FALSE)</f>
        <v>Sales Operations</v>
      </c>
      <c r="G235">
        <f>VLOOKUP(D235,'B-Business Capability'!B:H,7,FALSE)</f>
        <v>0</v>
      </c>
      <c r="I235" t="s">
        <v>66</v>
      </c>
      <c r="J235" t="s">
        <v>325</v>
      </c>
      <c r="K235" t="s">
        <v>1151</v>
      </c>
      <c r="L235" t="s">
        <v>142</v>
      </c>
      <c r="M235" t="str">
        <f>VLOOKUP(L235,'A-Applications'!B:D,3,FALSE)</f>
        <v>IFS ERP</v>
      </c>
      <c r="N235" t="s">
        <v>46</v>
      </c>
      <c r="O235" s="42" t="s">
        <v>47</v>
      </c>
      <c r="P235" t="s">
        <v>204</v>
      </c>
      <c r="Q235" t="str">
        <f>VLOOKUP(KamstrupData[[#This Row],[IdLevel123]],'B-Business Capability'!B:L,10,FALSE)</f>
        <v>Order-to-Cash (O2C)</v>
      </c>
      <c r="R235">
        <f>VLOOKUP(KamstrupData[[#This Row],[IdLevel123]],'B-Business Capability'!B:L,11,FALSE)</f>
        <v>111</v>
      </c>
    </row>
    <row r="236" spans="4:20" hidden="1" x14ac:dyDescent="0.25">
      <c r="D236" s="28" t="s">
        <v>1332</v>
      </c>
      <c r="E236" t="str">
        <f>VLOOKUP(D236,'B-Business Capability'!B:H,5,FALSE)</f>
        <v>Sales</v>
      </c>
      <c r="F236" t="str">
        <f>VLOOKUP(D236,'B-Business Capability'!B:H,6,FALSE)</f>
        <v>Sales Operations</v>
      </c>
      <c r="G236">
        <f>VLOOKUP(D236,'B-Business Capability'!B:H,7,FALSE)</f>
        <v>0</v>
      </c>
      <c r="I236" t="s">
        <v>53</v>
      </c>
      <c r="J236" t="s">
        <v>8518</v>
      </c>
      <c r="K236" t="s">
        <v>379</v>
      </c>
      <c r="L236" t="s">
        <v>142</v>
      </c>
      <c r="M236" t="str">
        <f>VLOOKUP(L236,'A-Applications'!B:D,3,FALSE)</f>
        <v>IFS ERP</v>
      </c>
      <c r="N236" t="s">
        <v>46</v>
      </c>
      <c r="O236" s="42" t="s">
        <v>102</v>
      </c>
      <c r="P236" t="s">
        <v>204</v>
      </c>
      <c r="Q236" t="str">
        <f>VLOOKUP(KamstrupData[[#This Row],[IdLevel123]],'B-Business Capability'!B:L,10,FALSE)</f>
        <v>Order-to-Cash (O2C)</v>
      </c>
      <c r="R236">
        <f>VLOOKUP(KamstrupData[[#This Row],[IdLevel123]],'B-Business Capability'!B:L,11,FALSE)</f>
        <v>111</v>
      </c>
      <c r="T236" t="s">
        <v>8521</v>
      </c>
    </row>
    <row r="237" spans="4:20" hidden="1" x14ac:dyDescent="0.25">
      <c r="D237" s="28" t="s">
        <v>1332</v>
      </c>
      <c r="E237" t="str">
        <f>VLOOKUP(D237,'B-Business Capability'!B:H,5,FALSE)</f>
        <v>Sales</v>
      </c>
      <c r="F237" t="str">
        <f>VLOOKUP(D237,'B-Business Capability'!B:H,6,FALSE)</f>
        <v>Sales Operations</v>
      </c>
      <c r="G237">
        <f>VLOOKUP(D237,'B-Business Capability'!B:H,7,FALSE)</f>
        <v>0</v>
      </c>
      <c r="I237" t="s">
        <v>491</v>
      </c>
      <c r="J237" t="s">
        <v>8531</v>
      </c>
      <c r="K237" t="s">
        <v>379</v>
      </c>
      <c r="L237" t="s">
        <v>142</v>
      </c>
      <c r="M237" t="str">
        <f>VLOOKUP(L237,'A-Applications'!B:D,3,FALSE)</f>
        <v>IFS ERP</v>
      </c>
      <c r="N237" t="s">
        <v>46</v>
      </c>
      <c r="O237" s="42" t="s">
        <v>102</v>
      </c>
      <c r="P237" t="s">
        <v>204</v>
      </c>
      <c r="Q237" t="str">
        <f>VLOOKUP(KamstrupData[[#This Row],[IdLevel123]],'B-Business Capability'!B:L,10,FALSE)</f>
        <v>Order-to-Cash (O2C)</v>
      </c>
      <c r="R237">
        <f>VLOOKUP(KamstrupData[[#This Row],[IdLevel123]],'B-Business Capability'!B:L,11,FALSE)</f>
        <v>111</v>
      </c>
    </row>
    <row r="238" spans="4:20" hidden="1" x14ac:dyDescent="0.25">
      <c r="D238" s="28" t="s">
        <v>1332</v>
      </c>
      <c r="E238" t="str">
        <f>VLOOKUP(D238,'B-Business Capability'!B:H,5,FALSE)</f>
        <v>Sales</v>
      </c>
      <c r="F238" t="str">
        <f>VLOOKUP(D238,'B-Business Capability'!B:H,6,FALSE)</f>
        <v>Sales Operations</v>
      </c>
      <c r="G238">
        <f>VLOOKUP(D238,'B-Business Capability'!B:H,7,FALSE)</f>
        <v>0</v>
      </c>
      <c r="I238" t="s">
        <v>477</v>
      </c>
      <c r="J238" t="s">
        <v>8619</v>
      </c>
      <c r="K238" t="s">
        <v>6236</v>
      </c>
      <c r="L238" t="s">
        <v>142</v>
      </c>
      <c r="M238" t="str">
        <f>VLOOKUP(L238,'A-Applications'!B:D,3,FALSE)</f>
        <v>IFS ERP</v>
      </c>
      <c r="N238" t="s">
        <v>46</v>
      </c>
      <c r="O238" s="42" t="s">
        <v>102</v>
      </c>
      <c r="P238" t="s">
        <v>204</v>
      </c>
      <c r="Q238" t="str">
        <f>VLOOKUP(KamstrupData[[#This Row],[IdLevel123]],'B-Business Capability'!B:L,10,FALSE)</f>
        <v>Order-to-Cash (O2C)</v>
      </c>
      <c r="R238">
        <f>VLOOKUP(KamstrupData[[#This Row],[IdLevel123]],'B-Business Capability'!B:L,11,FALSE)</f>
        <v>111</v>
      </c>
    </row>
    <row r="239" spans="4:20" hidden="1" x14ac:dyDescent="0.25">
      <c r="D239" s="28" t="s">
        <v>1332</v>
      </c>
      <c r="E239" t="str">
        <f>VLOOKUP(D239,'B-Business Capability'!B:H,5,FALSE)</f>
        <v>Sales</v>
      </c>
      <c r="F239" t="str">
        <f>VLOOKUP(D239,'B-Business Capability'!B:H,6,FALSE)</f>
        <v>Sales Operations</v>
      </c>
      <c r="G239">
        <f>VLOOKUP(D239,'B-Business Capability'!B:H,7,FALSE)</f>
        <v>0</v>
      </c>
      <c r="I239" t="s">
        <v>487</v>
      </c>
      <c r="J239" t="s">
        <v>8529</v>
      </c>
      <c r="K239" t="s">
        <v>379</v>
      </c>
      <c r="L239" t="s">
        <v>142</v>
      </c>
      <c r="M239" t="str">
        <f>VLOOKUP(L239,'A-Applications'!B:D,3,FALSE)</f>
        <v>IFS ERP</v>
      </c>
      <c r="N239" t="s">
        <v>46</v>
      </c>
      <c r="O239" s="42" t="s">
        <v>102</v>
      </c>
      <c r="P239" t="s">
        <v>204</v>
      </c>
      <c r="Q239" t="str">
        <f>VLOOKUP(KamstrupData[[#This Row],[IdLevel123]],'B-Business Capability'!B:L,10,FALSE)</f>
        <v>Order-to-Cash (O2C)</v>
      </c>
      <c r="R239">
        <f>VLOOKUP(KamstrupData[[#This Row],[IdLevel123]],'B-Business Capability'!B:L,11,FALSE)</f>
        <v>111</v>
      </c>
    </row>
    <row r="240" spans="4:20" hidden="1" x14ac:dyDescent="0.25">
      <c r="D240" t="s">
        <v>1334</v>
      </c>
      <c r="E240" t="str">
        <f>VLOOKUP(D240,'B-Business Capability'!B:H,5,FALSE)</f>
        <v>Sales</v>
      </c>
      <c r="F240" t="str">
        <f>VLOOKUP(D240,'B-Business Capability'!B:H,6,FALSE)</f>
        <v>Sales Execution and Customer Engagement</v>
      </c>
      <c r="G240">
        <f>VLOOKUP(D240,'B-Business Capability'!B:H,7,FALSE)</f>
        <v>0</v>
      </c>
      <c r="I240" t="s">
        <v>66</v>
      </c>
      <c r="J240" t="s">
        <v>325</v>
      </c>
      <c r="K240" t="s">
        <v>379</v>
      </c>
      <c r="L240" t="s">
        <v>142</v>
      </c>
      <c r="M240" t="str">
        <f>VLOOKUP(L240,'A-Applications'!B:D,3,FALSE)</f>
        <v>IFS ERP</v>
      </c>
      <c r="N240" t="s">
        <v>46</v>
      </c>
      <c r="O240" s="42" t="s">
        <v>47</v>
      </c>
      <c r="P240" t="s">
        <v>204</v>
      </c>
      <c r="Q240" t="str">
        <f>VLOOKUP(KamstrupData[[#This Row],[IdLevel123]],'B-Business Capability'!B:L,10,FALSE)</f>
        <v>Order-to-Cash (O2C)</v>
      </c>
      <c r="R240">
        <f>VLOOKUP(KamstrupData[[#This Row],[IdLevel123]],'B-Business Capability'!B:L,11,FALSE)</f>
        <v>500</v>
      </c>
      <c r="T240" t="s">
        <v>381</v>
      </c>
    </row>
    <row r="241" spans="4:20" hidden="1" x14ac:dyDescent="0.25">
      <c r="D241" t="s">
        <v>1334</v>
      </c>
      <c r="E241" t="str">
        <f>VLOOKUP(D241,'B-Business Capability'!B:H,5,FALSE)</f>
        <v>Sales</v>
      </c>
      <c r="F241" t="str">
        <f>VLOOKUP(D241,'B-Business Capability'!B:H,6,FALSE)</f>
        <v>Sales Execution and Customer Engagement</v>
      </c>
      <c r="G241">
        <f>VLOOKUP(D241,'B-Business Capability'!B:H,7,FALSE)</f>
        <v>0</v>
      </c>
      <c r="I241" t="s">
        <v>66</v>
      </c>
      <c r="J241" t="s">
        <v>325</v>
      </c>
      <c r="K241" t="s">
        <v>1151</v>
      </c>
      <c r="L241" t="s">
        <v>142</v>
      </c>
      <c r="M241" t="str">
        <f>VLOOKUP(L241,'A-Applications'!B:D,3,FALSE)</f>
        <v>IFS ERP</v>
      </c>
      <c r="N241" t="s">
        <v>46</v>
      </c>
      <c r="O241" s="42" t="s">
        <v>47</v>
      </c>
      <c r="P241" t="s">
        <v>204</v>
      </c>
      <c r="Q241" t="str">
        <f>VLOOKUP(KamstrupData[[#This Row],[IdLevel123]],'B-Business Capability'!B:L,10,FALSE)</f>
        <v>Order-to-Cash (O2C)</v>
      </c>
      <c r="R241">
        <f>VLOOKUP(KamstrupData[[#This Row],[IdLevel123]],'B-Business Capability'!B:L,11,FALSE)</f>
        <v>500</v>
      </c>
    </row>
    <row r="242" spans="4:20" hidden="1" x14ac:dyDescent="0.25">
      <c r="D242" s="28" t="s">
        <v>1334</v>
      </c>
      <c r="E242" t="str">
        <f>VLOOKUP(D242,'B-Business Capability'!B:H,5,FALSE)</f>
        <v>Sales</v>
      </c>
      <c r="F242" t="str">
        <f>VLOOKUP(D242,'B-Business Capability'!B:H,6,FALSE)</f>
        <v>Sales Execution and Customer Engagement</v>
      </c>
      <c r="G242">
        <f>VLOOKUP(D242,'B-Business Capability'!B:H,7,FALSE)</f>
        <v>0</v>
      </c>
      <c r="I242" t="s">
        <v>53</v>
      </c>
      <c r="J242" t="s">
        <v>8518</v>
      </c>
      <c r="K242" t="s">
        <v>379</v>
      </c>
      <c r="L242" t="s">
        <v>142</v>
      </c>
      <c r="M242" t="str">
        <f>VLOOKUP(L242,'A-Applications'!B:D,3,FALSE)</f>
        <v>IFS ERP</v>
      </c>
      <c r="N242" t="s">
        <v>46</v>
      </c>
      <c r="O242" s="42" t="s">
        <v>102</v>
      </c>
      <c r="P242" t="s">
        <v>204</v>
      </c>
      <c r="Q242" t="str">
        <f>VLOOKUP(KamstrupData[[#This Row],[IdLevel123]],'B-Business Capability'!B:L,10,FALSE)</f>
        <v>Order-to-Cash (O2C)</v>
      </c>
      <c r="R242">
        <f>VLOOKUP(KamstrupData[[#This Row],[IdLevel123]],'B-Business Capability'!B:L,11,FALSE)</f>
        <v>500</v>
      </c>
      <c r="T242" t="s">
        <v>8521</v>
      </c>
    </row>
    <row r="243" spans="4:20" hidden="1" x14ac:dyDescent="0.25">
      <c r="D243" s="28" t="s">
        <v>1334</v>
      </c>
      <c r="E243" t="str">
        <f>VLOOKUP(D243,'B-Business Capability'!B:H,5,FALSE)</f>
        <v>Sales</v>
      </c>
      <c r="F243" t="str">
        <f>VLOOKUP(D243,'B-Business Capability'!B:H,6,FALSE)</f>
        <v>Sales Execution and Customer Engagement</v>
      </c>
      <c r="G243">
        <f>VLOOKUP(D243,'B-Business Capability'!B:H,7,FALSE)</f>
        <v>0</v>
      </c>
      <c r="I243" t="s">
        <v>491</v>
      </c>
      <c r="J243" t="s">
        <v>8531</v>
      </c>
      <c r="K243" t="s">
        <v>379</v>
      </c>
      <c r="L243" t="s">
        <v>142</v>
      </c>
      <c r="M243" t="str">
        <f>VLOOKUP(L243,'A-Applications'!B:D,3,FALSE)</f>
        <v>IFS ERP</v>
      </c>
      <c r="N243" t="s">
        <v>46</v>
      </c>
      <c r="O243" s="42" t="s">
        <v>102</v>
      </c>
      <c r="P243" t="s">
        <v>204</v>
      </c>
      <c r="Q243" t="str">
        <f>VLOOKUP(KamstrupData[[#This Row],[IdLevel123]],'B-Business Capability'!B:L,10,FALSE)</f>
        <v>Order-to-Cash (O2C)</v>
      </c>
      <c r="R243">
        <f>VLOOKUP(KamstrupData[[#This Row],[IdLevel123]],'B-Business Capability'!B:L,11,FALSE)</f>
        <v>500</v>
      </c>
    </row>
    <row r="244" spans="4:20" hidden="1" x14ac:dyDescent="0.25">
      <c r="D244" s="28" t="s">
        <v>1334</v>
      </c>
      <c r="E244" t="str">
        <f>VLOOKUP(D244,'B-Business Capability'!B:H,5,FALSE)</f>
        <v>Sales</v>
      </c>
      <c r="F244" t="str">
        <f>VLOOKUP(D244,'B-Business Capability'!B:H,6,FALSE)</f>
        <v>Sales Execution and Customer Engagement</v>
      </c>
      <c r="G244">
        <f>VLOOKUP(D244,'B-Business Capability'!B:H,7,FALSE)</f>
        <v>0</v>
      </c>
      <c r="I244" t="s">
        <v>477</v>
      </c>
      <c r="J244" t="s">
        <v>8619</v>
      </c>
      <c r="K244" t="s">
        <v>6236</v>
      </c>
      <c r="L244" t="s">
        <v>142</v>
      </c>
      <c r="M244" t="str">
        <f>VLOOKUP(L244,'A-Applications'!B:D,3,FALSE)</f>
        <v>IFS ERP</v>
      </c>
      <c r="N244" t="s">
        <v>46</v>
      </c>
      <c r="O244" s="42" t="s">
        <v>102</v>
      </c>
      <c r="P244" t="s">
        <v>204</v>
      </c>
      <c r="Q244" t="str">
        <f>VLOOKUP(KamstrupData[[#This Row],[IdLevel123]],'B-Business Capability'!B:L,10,FALSE)</f>
        <v>Order-to-Cash (O2C)</v>
      </c>
      <c r="R244">
        <f>VLOOKUP(KamstrupData[[#This Row],[IdLevel123]],'B-Business Capability'!B:L,11,FALSE)</f>
        <v>500</v>
      </c>
    </row>
    <row r="245" spans="4:20" hidden="1" x14ac:dyDescent="0.25">
      <c r="D245" s="28" t="s">
        <v>1334</v>
      </c>
      <c r="E245" t="str">
        <f>VLOOKUP(D245,'B-Business Capability'!B:H,5,FALSE)</f>
        <v>Sales</v>
      </c>
      <c r="F245" t="str">
        <f>VLOOKUP(D245,'B-Business Capability'!B:H,6,FALSE)</f>
        <v>Sales Execution and Customer Engagement</v>
      </c>
      <c r="G245">
        <f>VLOOKUP(D245,'B-Business Capability'!B:H,7,FALSE)</f>
        <v>0</v>
      </c>
      <c r="I245" t="s">
        <v>487</v>
      </c>
      <c r="J245" t="s">
        <v>8529</v>
      </c>
      <c r="K245" t="s">
        <v>379</v>
      </c>
      <c r="L245" t="s">
        <v>142</v>
      </c>
      <c r="M245" t="str">
        <f>VLOOKUP(L245,'A-Applications'!B:D,3,FALSE)</f>
        <v>IFS ERP</v>
      </c>
      <c r="N245" t="s">
        <v>46</v>
      </c>
      <c r="O245" s="42" t="s">
        <v>102</v>
      </c>
      <c r="P245" t="s">
        <v>204</v>
      </c>
      <c r="Q245" t="str">
        <f>VLOOKUP(KamstrupData[[#This Row],[IdLevel123]],'B-Business Capability'!B:L,10,FALSE)</f>
        <v>Order-to-Cash (O2C)</v>
      </c>
      <c r="R245">
        <f>VLOOKUP(KamstrupData[[#This Row],[IdLevel123]],'B-Business Capability'!B:L,11,FALSE)</f>
        <v>500</v>
      </c>
    </row>
    <row r="246" spans="4:20" hidden="1" x14ac:dyDescent="0.25">
      <c r="D246" t="s">
        <v>1337</v>
      </c>
      <c r="E246" t="str">
        <f>VLOOKUP(D246,'B-Business Capability'!B:H,5,FALSE)</f>
        <v>Sales</v>
      </c>
      <c r="F246" t="str">
        <f>VLOOKUP(D246,'B-Business Capability'!B:H,6,FALSE)</f>
        <v>Quotation, Order, and Contract Management</v>
      </c>
      <c r="G246">
        <f>VLOOKUP(D246,'B-Business Capability'!B:H,7,FALSE)</f>
        <v>0</v>
      </c>
      <c r="I246" t="s">
        <v>66</v>
      </c>
      <c r="J246" t="s">
        <v>325</v>
      </c>
      <c r="K246" t="s">
        <v>379</v>
      </c>
      <c r="L246" t="s">
        <v>142</v>
      </c>
      <c r="M246" t="str">
        <f>VLOOKUP(L246,'A-Applications'!B:D,3,FALSE)</f>
        <v>IFS ERP</v>
      </c>
      <c r="N246" t="s">
        <v>46</v>
      </c>
      <c r="O246" s="42" t="s">
        <v>47</v>
      </c>
      <c r="P246" t="s">
        <v>204</v>
      </c>
      <c r="Q246" t="str">
        <f>VLOOKUP(KamstrupData[[#This Row],[IdLevel123]],'B-Business Capability'!B:L,10,FALSE)</f>
        <v>Order-to-Cash (O2C)</v>
      </c>
      <c r="R246">
        <f>VLOOKUP(KamstrupData[[#This Row],[IdLevel123]],'B-Business Capability'!B:L,11,FALSE)</f>
        <v>100</v>
      </c>
      <c r="T246" t="s">
        <v>381</v>
      </c>
    </row>
    <row r="247" spans="4:20" hidden="1" x14ac:dyDescent="0.25">
      <c r="D247" t="s">
        <v>1337</v>
      </c>
      <c r="E247" t="str">
        <f>VLOOKUP(D247,'B-Business Capability'!B:H,5,FALSE)</f>
        <v>Sales</v>
      </c>
      <c r="F247" t="str">
        <f>VLOOKUP(D247,'B-Business Capability'!B:H,6,FALSE)</f>
        <v>Quotation, Order, and Contract Management</v>
      </c>
      <c r="G247">
        <f>VLOOKUP(D247,'B-Business Capability'!B:H,7,FALSE)</f>
        <v>0</v>
      </c>
      <c r="I247" t="s">
        <v>66</v>
      </c>
      <c r="J247" t="s">
        <v>325</v>
      </c>
      <c r="K247" t="s">
        <v>1151</v>
      </c>
      <c r="L247" t="s">
        <v>142</v>
      </c>
      <c r="M247" t="str">
        <f>VLOOKUP(L247,'A-Applications'!B:D,3,FALSE)</f>
        <v>IFS ERP</v>
      </c>
      <c r="N247" t="s">
        <v>46</v>
      </c>
      <c r="O247" s="42" t="s">
        <v>47</v>
      </c>
      <c r="P247" t="s">
        <v>204</v>
      </c>
      <c r="Q247" t="str">
        <f>VLOOKUP(KamstrupData[[#This Row],[IdLevel123]],'B-Business Capability'!B:L,10,FALSE)</f>
        <v>Order-to-Cash (O2C)</v>
      </c>
      <c r="R247">
        <f>VLOOKUP(KamstrupData[[#This Row],[IdLevel123]],'B-Business Capability'!B:L,11,FALSE)</f>
        <v>100</v>
      </c>
    </row>
    <row r="248" spans="4:20" hidden="1" x14ac:dyDescent="0.25">
      <c r="D248" s="28" t="s">
        <v>1337</v>
      </c>
      <c r="E248" t="str">
        <f>VLOOKUP(D248,'B-Business Capability'!B:H,5,FALSE)</f>
        <v>Sales</v>
      </c>
      <c r="F248" t="str">
        <f>VLOOKUP(D248,'B-Business Capability'!B:H,6,FALSE)</f>
        <v>Quotation, Order, and Contract Management</v>
      </c>
      <c r="G248">
        <f>VLOOKUP(D248,'B-Business Capability'!B:H,7,FALSE)</f>
        <v>0</v>
      </c>
      <c r="I248" t="s">
        <v>53</v>
      </c>
      <c r="J248" t="s">
        <v>8518</v>
      </c>
      <c r="K248" t="s">
        <v>379</v>
      </c>
      <c r="L248" t="s">
        <v>142</v>
      </c>
      <c r="M248" t="str">
        <f>VLOOKUP(L248,'A-Applications'!B:D,3,FALSE)</f>
        <v>IFS ERP</v>
      </c>
      <c r="N248" t="s">
        <v>46</v>
      </c>
      <c r="O248" s="42" t="s">
        <v>102</v>
      </c>
      <c r="P248" t="s">
        <v>204</v>
      </c>
      <c r="Q248" t="str">
        <f>VLOOKUP(KamstrupData[[#This Row],[IdLevel123]],'B-Business Capability'!B:L,10,FALSE)</f>
        <v>Order-to-Cash (O2C)</v>
      </c>
      <c r="R248">
        <f>VLOOKUP(KamstrupData[[#This Row],[IdLevel123]],'B-Business Capability'!B:L,11,FALSE)</f>
        <v>100</v>
      </c>
      <c r="T248" t="s">
        <v>8521</v>
      </c>
    </row>
    <row r="249" spans="4:20" hidden="1" x14ac:dyDescent="0.25">
      <c r="D249" s="28" t="s">
        <v>1337</v>
      </c>
      <c r="E249" t="str">
        <f>VLOOKUP(D249,'B-Business Capability'!B:H,5,FALSE)</f>
        <v>Sales</v>
      </c>
      <c r="F249" t="str">
        <f>VLOOKUP(D249,'B-Business Capability'!B:H,6,FALSE)</f>
        <v>Quotation, Order, and Contract Management</v>
      </c>
      <c r="G249">
        <f>VLOOKUP(D249,'B-Business Capability'!B:H,7,FALSE)</f>
        <v>0</v>
      </c>
      <c r="I249" t="s">
        <v>491</v>
      </c>
      <c r="J249" t="s">
        <v>8531</v>
      </c>
      <c r="K249" t="s">
        <v>379</v>
      </c>
      <c r="L249" t="s">
        <v>142</v>
      </c>
      <c r="M249" t="str">
        <f>VLOOKUP(L249,'A-Applications'!B:D,3,FALSE)</f>
        <v>IFS ERP</v>
      </c>
      <c r="N249" t="s">
        <v>46</v>
      </c>
      <c r="O249" s="42" t="s">
        <v>102</v>
      </c>
      <c r="P249" t="s">
        <v>204</v>
      </c>
      <c r="Q249" t="str">
        <f>VLOOKUP(KamstrupData[[#This Row],[IdLevel123]],'B-Business Capability'!B:L,10,FALSE)</f>
        <v>Order-to-Cash (O2C)</v>
      </c>
      <c r="R249">
        <f>VLOOKUP(KamstrupData[[#This Row],[IdLevel123]],'B-Business Capability'!B:L,11,FALSE)</f>
        <v>100</v>
      </c>
    </row>
    <row r="250" spans="4:20" hidden="1" x14ac:dyDescent="0.25">
      <c r="D250" s="28" t="s">
        <v>1337</v>
      </c>
      <c r="E250" t="str">
        <f>VLOOKUP(D250,'B-Business Capability'!B:H,5,FALSE)</f>
        <v>Sales</v>
      </c>
      <c r="F250" t="str">
        <f>VLOOKUP(D250,'B-Business Capability'!B:H,6,FALSE)</f>
        <v>Quotation, Order, and Contract Management</v>
      </c>
      <c r="G250">
        <f>VLOOKUP(D250,'B-Business Capability'!B:H,7,FALSE)</f>
        <v>0</v>
      </c>
      <c r="I250" t="s">
        <v>477</v>
      </c>
      <c r="J250" t="s">
        <v>8619</v>
      </c>
      <c r="K250" t="s">
        <v>6236</v>
      </c>
      <c r="L250" t="s">
        <v>142</v>
      </c>
      <c r="M250" t="str">
        <f>VLOOKUP(L250,'A-Applications'!B:D,3,FALSE)</f>
        <v>IFS ERP</v>
      </c>
      <c r="N250" t="s">
        <v>46</v>
      </c>
      <c r="O250" s="42" t="s">
        <v>102</v>
      </c>
      <c r="P250" t="s">
        <v>204</v>
      </c>
      <c r="Q250" t="str">
        <f>VLOOKUP(KamstrupData[[#This Row],[IdLevel123]],'B-Business Capability'!B:L,10,FALSE)</f>
        <v>Order-to-Cash (O2C)</v>
      </c>
      <c r="R250">
        <f>VLOOKUP(KamstrupData[[#This Row],[IdLevel123]],'B-Business Capability'!B:L,11,FALSE)</f>
        <v>100</v>
      </c>
    </row>
    <row r="251" spans="4:20" hidden="1" x14ac:dyDescent="0.25">
      <c r="D251" s="28" t="s">
        <v>1337</v>
      </c>
      <c r="E251" t="str">
        <f>VLOOKUP(D251,'B-Business Capability'!B:H,5,FALSE)</f>
        <v>Sales</v>
      </c>
      <c r="F251" t="str">
        <f>VLOOKUP(D251,'B-Business Capability'!B:H,6,FALSE)</f>
        <v>Quotation, Order, and Contract Management</v>
      </c>
      <c r="G251">
        <f>VLOOKUP(D251,'B-Business Capability'!B:H,7,FALSE)</f>
        <v>0</v>
      </c>
      <c r="I251" t="s">
        <v>487</v>
      </c>
      <c r="J251" t="s">
        <v>8529</v>
      </c>
      <c r="K251" t="s">
        <v>379</v>
      </c>
      <c r="L251" t="s">
        <v>142</v>
      </c>
      <c r="M251" t="str">
        <f>VLOOKUP(L251,'A-Applications'!B:D,3,FALSE)</f>
        <v>IFS ERP</v>
      </c>
      <c r="N251" t="s">
        <v>46</v>
      </c>
      <c r="O251" s="42" t="s">
        <v>102</v>
      </c>
      <c r="P251" t="s">
        <v>204</v>
      </c>
      <c r="Q251" t="str">
        <f>VLOOKUP(KamstrupData[[#This Row],[IdLevel123]],'B-Business Capability'!B:L,10,FALSE)</f>
        <v>Order-to-Cash (O2C)</v>
      </c>
      <c r="R251">
        <f>VLOOKUP(KamstrupData[[#This Row],[IdLevel123]],'B-Business Capability'!B:L,11,FALSE)</f>
        <v>100</v>
      </c>
    </row>
    <row r="252" spans="4:20" hidden="1" x14ac:dyDescent="0.25">
      <c r="D252" t="s">
        <v>1339</v>
      </c>
      <c r="E252" t="str">
        <f>VLOOKUP(D252,'B-Business Capability'!B:H,5,FALSE)</f>
        <v>Sales</v>
      </c>
      <c r="F252" t="str">
        <f>VLOOKUP(D252,'B-Business Capability'!B:H,6,FALSE)</f>
        <v>Sales Management of Indirect Sales</v>
      </c>
      <c r="G252">
        <f>VLOOKUP(D252,'B-Business Capability'!B:H,7,FALSE)</f>
        <v>0</v>
      </c>
      <c r="I252" t="s">
        <v>66</v>
      </c>
      <c r="J252" t="s">
        <v>325</v>
      </c>
      <c r="K252" t="s">
        <v>379</v>
      </c>
      <c r="L252" t="s">
        <v>142</v>
      </c>
      <c r="M252" t="str">
        <f>VLOOKUP(L252,'A-Applications'!B:D,3,FALSE)</f>
        <v>IFS ERP</v>
      </c>
      <c r="N252" t="s">
        <v>46</v>
      </c>
      <c r="O252" s="42" t="s">
        <v>47</v>
      </c>
      <c r="P252" t="s">
        <v>204</v>
      </c>
      <c r="Q252" t="str">
        <f>VLOOKUP(KamstrupData[[#This Row],[IdLevel123]],'B-Business Capability'!B:L,10,FALSE)</f>
        <v>N/A</v>
      </c>
      <c r="R252">
        <f>VLOOKUP(KamstrupData[[#This Row],[IdLevel123]],'B-Business Capability'!B:L,11,FALSE)</f>
        <v>0</v>
      </c>
      <c r="T252" t="s">
        <v>381</v>
      </c>
    </row>
    <row r="253" spans="4:20" hidden="1" x14ac:dyDescent="0.25">
      <c r="D253" t="s">
        <v>1339</v>
      </c>
      <c r="E253" t="str">
        <f>VLOOKUP(D253,'B-Business Capability'!B:H,5,FALSE)</f>
        <v>Sales</v>
      </c>
      <c r="F253" t="str">
        <f>VLOOKUP(D253,'B-Business Capability'!B:H,6,FALSE)</f>
        <v>Sales Management of Indirect Sales</v>
      </c>
      <c r="G253">
        <f>VLOOKUP(D253,'B-Business Capability'!B:H,7,FALSE)</f>
        <v>0</v>
      </c>
      <c r="I253" t="s">
        <v>66</v>
      </c>
      <c r="J253" t="s">
        <v>325</v>
      </c>
      <c r="K253" t="s">
        <v>1151</v>
      </c>
      <c r="L253" t="s">
        <v>142</v>
      </c>
      <c r="M253" t="str">
        <f>VLOOKUP(L253,'A-Applications'!B:D,3,FALSE)</f>
        <v>IFS ERP</v>
      </c>
      <c r="N253" t="s">
        <v>46</v>
      </c>
      <c r="O253" s="42" t="s">
        <v>47</v>
      </c>
      <c r="P253" t="s">
        <v>204</v>
      </c>
      <c r="Q253" t="str">
        <f>VLOOKUP(KamstrupData[[#This Row],[IdLevel123]],'B-Business Capability'!B:L,10,FALSE)</f>
        <v>N/A</v>
      </c>
      <c r="R253">
        <f>VLOOKUP(KamstrupData[[#This Row],[IdLevel123]],'B-Business Capability'!B:L,11,FALSE)</f>
        <v>0</v>
      </c>
    </row>
    <row r="254" spans="4:20" hidden="1" x14ac:dyDescent="0.25">
      <c r="D254" s="28" t="s">
        <v>1339</v>
      </c>
      <c r="E254" t="str">
        <f>VLOOKUP(D254,'B-Business Capability'!B:H,5,FALSE)</f>
        <v>Sales</v>
      </c>
      <c r="F254" t="str">
        <f>VLOOKUP(D254,'B-Business Capability'!B:H,6,FALSE)</f>
        <v>Sales Management of Indirect Sales</v>
      </c>
      <c r="G254">
        <f>VLOOKUP(D254,'B-Business Capability'!B:H,7,FALSE)</f>
        <v>0</v>
      </c>
      <c r="I254" t="s">
        <v>53</v>
      </c>
      <c r="J254" t="s">
        <v>8518</v>
      </c>
      <c r="K254" t="s">
        <v>379</v>
      </c>
      <c r="L254" t="s">
        <v>142</v>
      </c>
      <c r="M254" t="str">
        <f>VLOOKUP(L254,'A-Applications'!B:D,3,FALSE)</f>
        <v>IFS ERP</v>
      </c>
      <c r="N254" t="s">
        <v>46</v>
      </c>
      <c r="O254" s="42" t="s">
        <v>102</v>
      </c>
      <c r="P254" t="s">
        <v>204</v>
      </c>
      <c r="Q254" t="str">
        <f>VLOOKUP(KamstrupData[[#This Row],[IdLevel123]],'B-Business Capability'!B:L,10,FALSE)</f>
        <v>N/A</v>
      </c>
      <c r="R254">
        <f>VLOOKUP(KamstrupData[[#This Row],[IdLevel123]],'B-Business Capability'!B:L,11,FALSE)</f>
        <v>0</v>
      </c>
      <c r="T254" t="s">
        <v>8521</v>
      </c>
    </row>
    <row r="255" spans="4:20" hidden="1" x14ac:dyDescent="0.25">
      <c r="D255" s="28" t="s">
        <v>1339</v>
      </c>
      <c r="E255" t="str">
        <f>VLOOKUP(D255,'B-Business Capability'!B:H,5,FALSE)</f>
        <v>Sales</v>
      </c>
      <c r="F255" t="str">
        <f>VLOOKUP(D255,'B-Business Capability'!B:H,6,FALSE)</f>
        <v>Sales Management of Indirect Sales</v>
      </c>
      <c r="G255">
        <f>VLOOKUP(D255,'B-Business Capability'!B:H,7,FALSE)</f>
        <v>0</v>
      </c>
      <c r="I255" t="s">
        <v>491</v>
      </c>
      <c r="J255" t="s">
        <v>8531</v>
      </c>
      <c r="K255" t="s">
        <v>379</v>
      </c>
      <c r="L255" t="s">
        <v>142</v>
      </c>
      <c r="M255" t="str">
        <f>VLOOKUP(L255,'A-Applications'!B:D,3,FALSE)</f>
        <v>IFS ERP</v>
      </c>
      <c r="N255" t="s">
        <v>46</v>
      </c>
      <c r="O255" s="42" t="s">
        <v>102</v>
      </c>
      <c r="P255" t="s">
        <v>204</v>
      </c>
      <c r="Q255" t="str">
        <f>VLOOKUP(KamstrupData[[#This Row],[IdLevel123]],'B-Business Capability'!B:L,10,FALSE)</f>
        <v>N/A</v>
      </c>
      <c r="R255">
        <f>VLOOKUP(KamstrupData[[#This Row],[IdLevel123]],'B-Business Capability'!B:L,11,FALSE)</f>
        <v>0</v>
      </c>
    </row>
    <row r="256" spans="4:20" hidden="1" x14ac:dyDescent="0.25">
      <c r="D256" s="28" t="s">
        <v>1339</v>
      </c>
      <c r="E256" t="str">
        <f>VLOOKUP(D256,'B-Business Capability'!B:H,5,FALSE)</f>
        <v>Sales</v>
      </c>
      <c r="F256" t="str">
        <f>VLOOKUP(D256,'B-Business Capability'!B:H,6,FALSE)</f>
        <v>Sales Management of Indirect Sales</v>
      </c>
      <c r="G256">
        <f>VLOOKUP(D256,'B-Business Capability'!B:H,7,FALSE)</f>
        <v>0</v>
      </c>
      <c r="I256" t="s">
        <v>477</v>
      </c>
      <c r="J256" t="s">
        <v>8619</v>
      </c>
      <c r="K256" t="s">
        <v>6236</v>
      </c>
      <c r="L256" t="s">
        <v>142</v>
      </c>
      <c r="M256" t="str">
        <f>VLOOKUP(L256,'A-Applications'!B:D,3,FALSE)</f>
        <v>IFS ERP</v>
      </c>
      <c r="N256" t="s">
        <v>46</v>
      </c>
      <c r="O256" s="42" t="s">
        <v>102</v>
      </c>
      <c r="P256" t="s">
        <v>204</v>
      </c>
      <c r="Q256" t="str">
        <f>VLOOKUP(KamstrupData[[#This Row],[IdLevel123]],'B-Business Capability'!B:L,10,FALSE)</f>
        <v>N/A</v>
      </c>
      <c r="R256">
        <f>VLOOKUP(KamstrupData[[#This Row],[IdLevel123]],'B-Business Capability'!B:L,11,FALSE)</f>
        <v>0</v>
      </c>
    </row>
    <row r="257" spans="4:20" hidden="1" x14ac:dyDescent="0.25">
      <c r="D257" s="28" t="s">
        <v>1339</v>
      </c>
      <c r="E257" t="str">
        <f>VLOOKUP(D257,'B-Business Capability'!B:H,5,FALSE)</f>
        <v>Sales</v>
      </c>
      <c r="F257" t="str">
        <f>VLOOKUP(D257,'B-Business Capability'!B:H,6,FALSE)</f>
        <v>Sales Management of Indirect Sales</v>
      </c>
      <c r="G257">
        <f>VLOOKUP(D257,'B-Business Capability'!B:H,7,FALSE)</f>
        <v>0</v>
      </c>
      <c r="I257" t="s">
        <v>487</v>
      </c>
      <c r="J257" t="s">
        <v>8529</v>
      </c>
      <c r="K257" t="s">
        <v>379</v>
      </c>
      <c r="L257" t="s">
        <v>142</v>
      </c>
      <c r="M257" t="str">
        <f>VLOOKUP(L257,'A-Applications'!B:D,3,FALSE)</f>
        <v>IFS ERP</v>
      </c>
      <c r="N257" t="s">
        <v>46</v>
      </c>
      <c r="O257" s="42" t="s">
        <v>102</v>
      </c>
      <c r="P257" t="s">
        <v>204</v>
      </c>
      <c r="Q257" t="str">
        <f>VLOOKUP(KamstrupData[[#This Row],[IdLevel123]],'B-Business Capability'!B:L,10,FALSE)</f>
        <v>N/A</v>
      </c>
      <c r="R257">
        <f>VLOOKUP(KamstrupData[[#This Row],[IdLevel123]],'B-Business Capability'!B:L,11,FALSE)</f>
        <v>0</v>
      </c>
    </row>
    <row r="258" spans="4:20" x14ac:dyDescent="0.25">
      <c r="D258" t="s">
        <v>1590</v>
      </c>
      <c r="E258" t="str">
        <f>VLOOKUP(D258,'B-Business Capability'!B:H,5,FALSE)</f>
        <v>Digital Platform and Operations</v>
      </c>
      <c r="F258" t="str">
        <f>VLOOKUP(D258,'B-Business Capability'!B:H,6,FALSE)</f>
        <v>Engineering &amp; Platform</v>
      </c>
      <c r="G258" t="str">
        <f>VLOOKUP(D258,'B-Business Capability'!B:H,7,FALSE)</f>
        <v>CI/CD</v>
      </c>
      <c r="I258" t="s">
        <v>43</v>
      </c>
      <c r="J258" t="s">
        <v>239</v>
      </c>
      <c r="K258" t="s">
        <v>355</v>
      </c>
      <c r="L258" t="s">
        <v>354</v>
      </c>
      <c r="M258" t="str">
        <f>VLOOKUP(L258,'A-Applications'!B:D,3,FALSE)</f>
        <v>Azure DevOps</v>
      </c>
      <c r="N258" t="s">
        <v>46</v>
      </c>
      <c r="O258" s="42" t="s">
        <v>102</v>
      </c>
      <c r="P258" t="s">
        <v>347</v>
      </c>
      <c r="Q258" t="str">
        <f>VLOOKUP(KamstrupData[[#This Row],[IdLevel123]],'B-Business Capability'!B:L,10,FALSE)</f>
        <v>N/A</v>
      </c>
      <c r="R258">
        <f>VLOOKUP(KamstrupData[[#This Row],[IdLevel123]],'B-Business Capability'!B:L,11,FALSE)</f>
        <v>0</v>
      </c>
    </row>
    <row r="259" spans="4:20" hidden="1" x14ac:dyDescent="0.25">
      <c r="D259" t="s">
        <v>1371</v>
      </c>
      <c r="E259" t="str">
        <f>VLOOKUP(D259,'B-Business Capability'!B:H,5,FALSE)</f>
        <v>Governance, Risk and Compliance</v>
      </c>
      <c r="F259" t="str">
        <f>VLOOKUP(D259,'B-Business Capability'!B:H,6,FALSE)</f>
        <v>Enterprise Risk and Compliance</v>
      </c>
      <c r="G259" t="str">
        <f>VLOOKUP(D259,'B-Business Capability'!B:H,7,FALSE)</f>
        <v>Regulatory Compliance Management</v>
      </c>
      <c r="I259" t="s">
        <v>43</v>
      </c>
      <c r="J259" t="s">
        <v>413</v>
      </c>
      <c r="K259" t="s">
        <v>414</v>
      </c>
      <c r="L259" t="s">
        <v>142</v>
      </c>
      <c r="M259" t="str">
        <f>VLOOKUP(L259,'A-Applications'!B:D,3,FALSE)</f>
        <v>IFS ERP</v>
      </c>
      <c r="N259" t="s">
        <v>46</v>
      </c>
      <c r="O259" s="42" t="s">
        <v>102</v>
      </c>
      <c r="P259" t="s">
        <v>1372</v>
      </c>
      <c r="Q259" t="str">
        <f>VLOOKUP(KamstrupData[[#This Row],[IdLevel123]],'B-Business Capability'!B:L,10,FALSE)</f>
        <v>N/A</v>
      </c>
      <c r="R259">
        <f>VLOOKUP(KamstrupData[[#This Row],[IdLevel123]],'B-Business Capability'!B:L,11,FALSE)</f>
        <v>0</v>
      </c>
      <c r="T259" t="s">
        <v>415</v>
      </c>
    </row>
    <row r="260" spans="4:20" hidden="1" x14ac:dyDescent="0.25">
      <c r="D260" t="s">
        <v>1371</v>
      </c>
      <c r="E260" t="str">
        <f>VLOOKUP(D260,'B-Business Capability'!B:H,5,FALSE)</f>
        <v>Governance, Risk and Compliance</v>
      </c>
      <c r="F260" t="str">
        <f>VLOOKUP(D260,'B-Business Capability'!B:H,6,FALSE)</f>
        <v>Enterprise Risk and Compliance</v>
      </c>
      <c r="G260" t="str">
        <f>VLOOKUP(D260,'B-Business Capability'!B:H,7,FALSE)</f>
        <v>Regulatory Compliance Management</v>
      </c>
      <c r="I260" t="s">
        <v>66</v>
      </c>
      <c r="J260" t="s">
        <v>413</v>
      </c>
      <c r="K260" t="s">
        <v>414</v>
      </c>
      <c r="L260" s="101" t="s">
        <v>142</v>
      </c>
      <c r="M260" t="str">
        <f>VLOOKUP(L260,'A-Applications'!B:D,3,FALSE)</f>
        <v>IFS ERP</v>
      </c>
      <c r="N260" t="s">
        <v>46</v>
      </c>
      <c r="O260" s="42" t="s">
        <v>102</v>
      </c>
      <c r="P260" t="s">
        <v>1372</v>
      </c>
      <c r="Q260" t="str">
        <f>VLOOKUP(KamstrupData[[#This Row],[IdLevel123]],'B-Business Capability'!B:L,10,FALSE)</f>
        <v>N/A</v>
      </c>
      <c r="R260">
        <f>VLOOKUP(KamstrupData[[#This Row],[IdLevel123]],'B-Business Capability'!B:L,11,FALSE)</f>
        <v>0</v>
      </c>
      <c r="T260" t="s">
        <v>415</v>
      </c>
    </row>
    <row r="261" spans="4:20" hidden="1" x14ac:dyDescent="0.25">
      <c r="D261" t="s">
        <v>1394</v>
      </c>
      <c r="E261" t="str">
        <f>VLOOKUP(D261,'B-Business Capability'!B:H,5,FALSE)</f>
        <v>Governance, Risk and Compliance</v>
      </c>
      <c r="F261" t="str">
        <f>VLOOKUP(D261,'B-Business Capability'!B:H,6,FALSE)</f>
        <v>Enterprise Risk and Compliance</v>
      </c>
      <c r="G261" t="str">
        <f>VLOOKUP(D261,'B-Business Capability'!B:H,7,FALSE)</f>
        <v>Risk Management</v>
      </c>
      <c r="I261" t="s">
        <v>43</v>
      </c>
      <c r="J261" t="s">
        <v>109</v>
      </c>
      <c r="K261" t="s">
        <v>183</v>
      </c>
      <c r="L261" t="s">
        <v>142</v>
      </c>
      <c r="M261" t="str">
        <f>VLOOKUP(L261,'A-Applications'!B:D,3,FALSE)</f>
        <v>IFS ERP</v>
      </c>
      <c r="N261" t="s">
        <v>138</v>
      </c>
      <c r="O261" s="42" t="s">
        <v>52</v>
      </c>
      <c r="P261" t="s">
        <v>1395</v>
      </c>
      <c r="Q261" t="str">
        <f>VLOOKUP(KamstrupData[[#This Row],[IdLevel123]],'B-Business Capability'!B:L,10,FALSE)</f>
        <v>N/A</v>
      </c>
      <c r="R261">
        <f>VLOOKUP(KamstrupData[[#This Row],[IdLevel123]],'B-Business Capability'!B:L,11,FALSE)</f>
        <v>0</v>
      </c>
      <c r="T261" t="s">
        <v>1396</v>
      </c>
    </row>
    <row r="262" spans="4:20" hidden="1" x14ac:dyDescent="0.25">
      <c r="D262" t="s">
        <v>1421</v>
      </c>
      <c r="E262" t="str">
        <f>VLOOKUP(D262,'B-Business Capability'!B:H,5,FALSE)</f>
        <v>Sustainability Management</v>
      </c>
      <c r="F262" t="str">
        <f>VLOOKUP(D262,'B-Business Capability'!B:H,6,FALSE)</f>
        <v>Circular Economy</v>
      </c>
      <c r="G262" t="str">
        <f>VLOOKUP(D262,'B-Business Capability'!B:H,7,FALSE)</f>
        <v>Extended Producer Responsibility Management</v>
      </c>
      <c r="I262" t="s">
        <v>43</v>
      </c>
      <c r="J262" t="s">
        <v>413</v>
      </c>
      <c r="K262" t="s">
        <v>1379</v>
      </c>
      <c r="L262" t="s">
        <v>142</v>
      </c>
      <c r="M262" t="str">
        <f>VLOOKUP(L262,'A-Applications'!B:D,3,FALSE)</f>
        <v>IFS ERP</v>
      </c>
      <c r="N262" t="s">
        <v>138</v>
      </c>
      <c r="O262" s="42" t="s">
        <v>52</v>
      </c>
      <c r="P262" t="s">
        <v>1386</v>
      </c>
      <c r="Q262" t="str">
        <f>VLOOKUP(KamstrupData[[#This Row],[IdLevel123]],'B-Business Capability'!B:L,10,FALSE)</f>
        <v>N/A</v>
      </c>
      <c r="R262">
        <f>VLOOKUP(KamstrupData[[#This Row],[IdLevel123]],'B-Business Capability'!B:L,11,FALSE)</f>
        <v>0</v>
      </c>
      <c r="T262" t="s">
        <v>1382</v>
      </c>
    </row>
    <row r="263" spans="4:20" hidden="1" x14ac:dyDescent="0.25">
      <c r="D263" t="s">
        <v>1422</v>
      </c>
      <c r="E263" t="str">
        <f>VLOOKUP(D263,'B-Business Capability'!B:H,5,FALSE)</f>
        <v>Sustainability Management</v>
      </c>
      <c r="F263" t="str">
        <f>VLOOKUP(D263,'B-Business Capability'!B:H,6,FALSE)</f>
        <v>Environmental Footprint Management</v>
      </c>
      <c r="G263" t="str">
        <f>VLOOKUP(D263,'B-Business Capability'!B:H,7,FALSE)</f>
        <v>Carbon Footprint Calculation</v>
      </c>
      <c r="I263" t="s">
        <v>43</v>
      </c>
      <c r="J263" t="s">
        <v>413</v>
      </c>
      <c r="K263" t="s">
        <v>1379</v>
      </c>
      <c r="L263" t="s">
        <v>142</v>
      </c>
      <c r="M263" t="str">
        <f>VLOOKUP(L263,'A-Applications'!B:D,3,FALSE)</f>
        <v>IFS ERP</v>
      </c>
      <c r="N263" t="s">
        <v>138</v>
      </c>
      <c r="O263" s="42" t="s">
        <v>52</v>
      </c>
      <c r="P263" t="s">
        <v>1423</v>
      </c>
      <c r="Q263" t="str">
        <f>VLOOKUP(KamstrupData[[#This Row],[IdLevel123]],'B-Business Capability'!B:L,10,FALSE)</f>
        <v>N/A</v>
      </c>
      <c r="R263">
        <f>VLOOKUP(KamstrupData[[#This Row],[IdLevel123]],'B-Business Capability'!B:L,11,FALSE)</f>
        <v>0</v>
      </c>
      <c r="T263" t="s">
        <v>1382</v>
      </c>
    </row>
    <row r="264" spans="4:20" hidden="1" x14ac:dyDescent="0.25">
      <c r="D264" t="s">
        <v>1427</v>
      </c>
      <c r="E264" t="str">
        <f>VLOOKUP(D264,'B-Business Capability'!B:H,5,FALSE)</f>
        <v>Sustainability Management</v>
      </c>
      <c r="F264" t="str">
        <f>VLOOKUP(D264,'B-Business Capability'!B:H,6,FALSE)</f>
        <v>Environmental Footprint Management</v>
      </c>
      <c r="G264" t="str">
        <f>VLOOKUP(D264,'B-Business Capability'!B:H,7,FALSE)</f>
        <v>GHG Emissions Calculation</v>
      </c>
      <c r="I264" t="s">
        <v>43</v>
      </c>
      <c r="J264" t="s">
        <v>413</v>
      </c>
      <c r="K264" t="s">
        <v>1379</v>
      </c>
      <c r="L264" t="s">
        <v>142</v>
      </c>
      <c r="M264" t="str">
        <f>VLOOKUP(L264,'A-Applications'!B:D,3,FALSE)</f>
        <v>IFS ERP</v>
      </c>
      <c r="N264" t="s">
        <v>138</v>
      </c>
      <c r="O264" s="42" t="s">
        <v>52</v>
      </c>
      <c r="P264" t="s">
        <v>1423</v>
      </c>
      <c r="Q264" t="str">
        <f>VLOOKUP(KamstrupData[[#This Row],[IdLevel123]],'B-Business Capability'!B:L,10,FALSE)</f>
        <v>N/A</v>
      </c>
      <c r="R264">
        <f>VLOOKUP(KamstrupData[[#This Row],[IdLevel123]],'B-Business Capability'!B:L,11,FALSE)</f>
        <v>0</v>
      </c>
      <c r="T264" t="s">
        <v>1382</v>
      </c>
    </row>
    <row r="265" spans="4:20" hidden="1" x14ac:dyDescent="0.25">
      <c r="D265" t="s">
        <v>1430</v>
      </c>
      <c r="E265" t="str">
        <f>VLOOKUP(D265,'B-Business Capability'!B:H,5,FALSE)</f>
        <v>Sustainability Management</v>
      </c>
      <c r="F265" t="str">
        <f>VLOOKUP(D265,'B-Business Capability'!B:H,6,FALSE)</f>
        <v>Environmental Footprint Management</v>
      </c>
      <c r="G265" t="str">
        <f>VLOOKUP(D265,'B-Business Capability'!B:H,7,FALSE)</f>
        <v>Sustainability Steering and Reporting</v>
      </c>
      <c r="I265" t="s">
        <v>43</v>
      </c>
      <c r="J265" t="s">
        <v>413</v>
      </c>
      <c r="K265" t="s">
        <v>1379</v>
      </c>
      <c r="L265" t="s">
        <v>142</v>
      </c>
      <c r="M265" t="str">
        <f>VLOOKUP(L265,'A-Applications'!B:D,3,FALSE)</f>
        <v>IFS ERP</v>
      </c>
      <c r="N265" t="s">
        <v>138</v>
      </c>
      <c r="O265" s="42" t="s">
        <v>52</v>
      </c>
      <c r="P265" t="s">
        <v>68</v>
      </c>
      <c r="Q265" t="str">
        <f>VLOOKUP(KamstrupData[[#This Row],[IdLevel123]],'B-Business Capability'!B:L,10,FALSE)</f>
        <v>N/A</v>
      </c>
      <c r="R265">
        <f>VLOOKUP(KamstrupData[[#This Row],[IdLevel123]],'B-Business Capability'!B:L,11,FALSE)</f>
        <v>0</v>
      </c>
      <c r="T265" t="s">
        <v>1382</v>
      </c>
    </row>
    <row r="266" spans="4:20" hidden="1" x14ac:dyDescent="0.25">
      <c r="D266" t="s">
        <v>1444</v>
      </c>
      <c r="E266" t="str">
        <f>VLOOKUP(D266,'B-Business Capability'!B:H,5,FALSE)</f>
        <v>Sustainability Management</v>
      </c>
      <c r="F266" t="str">
        <f>VLOOKUP(D266,'B-Business Capability'!B:H,6,FALSE)</f>
        <v>Sustainable Operations</v>
      </c>
      <c r="G266" t="str">
        <f>VLOOKUP(D266,'B-Business Capability'!B:H,7,FALSE)</f>
        <v>Hazardous Substance Management</v>
      </c>
      <c r="I266" t="s">
        <v>43</v>
      </c>
      <c r="J266" t="s">
        <v>413</v>
      </c>
      <c r="K266" t="s">
        <v>1379</v>
      </c>
      <c r="L266" t="s">
        <v>142</v>
      </c>
      <c r="M266" t="str">
        <f>VLOOKUP(L266,'A-Applications'!B:D,3,FALSE)</f>
        <v>IFS ERP</v>
      </c>
      <c r="N266" t="s">
        <v>138</v>
      </c>
      <c r="O266" s="42" t="s">
        <v>52</v>
      </c>
      <c r="P266" t="s">
        <v>75</v>
      </c>
      <c r="Q266" t="str">
        <f>VLOOKUP(KamstrupData[[#This Row],[IdLevel123]],'B-Business Capability'!B:L,10,FALSE)</f>
        <v>N/A</v>
      </c>
      <c r="R266">
        <f>VLOOKUP(KamstrupData[[#This Row],[IdLevel123]],'B-Business Capability'!B:L,11,FALSE)</f>
        <v>0</v>
      </c>
      <c r="T266" t="s">
        <v>471</v>
      </c>
    </row>
    <row r="267" spans="4:20" hidden="1" x14ac:dyDescent="0.25">
      <c r="D267" t="s">
        <v>1444</v>
      </c>
      <c r="E267" t="str">
        <f>VLOOKUP(D267,'B-Business Capability'!B:H,5,FALSE)</f>
        <v>Sustainability Management</v>
      </c>
      <c r="F267" t="str">
        <f>VLOOKUP(D267,'B-Business Capability'!B:H,6,FALSE)</f>
        <v>Sustainable Operations</v>
      </c>
      <c r="G267" t="str">
        <f>VLOOKUP(D267,'B-Business Capability'!B:H,7,FALSE)</f>
        <v>Hazardous Substance Management</v>
      </c>
      <c r="I267" t="s">
        <v>43</v>
      </c>
      <c r="J267" t="s">
        <v>413</v>
      </c>
      <c r="K267" t="s">
        <v>1379</v>
      </c>
      <c r="L267" t="s">
        <v>142</v>
      </c>
      <c r="M267" t="str">
        <f>VLOOKUP(L267,'A-Applications'!B:D,3,FALSE)</f>
        <v>IFS ERP</v>
      </c>
      <c r="N267" t="s">
        <v>138</v>
      </c>
      <c r="O267" s="42" t="s">
        <v>52</v>
      </c>
      <c r="P267" t="s">
        <v>406</v>
      </c>
      <c r="Q267" t="str">
        <f>VLOOKUP(KamstrupData[[#This Row],[IdLevel123]],'B-Business Capability'!B:L,10,FALSE)</f>
        <v>N/A</v>
      </c>
      <c r="R267">
        <f>VLOOKUP(KamstrupData[[#This Row],[IdLevel123]],'B-Business Capability'!B:L,11,FALSE)</f>
        <v>0</v>
      </c>
      <c r="T267" t="s">
        <v>471</v>
      </c>
    </row>
    <row r="268" spans="4:20" hidden="1" x14ac:dyDescent="0.25">
      <c r="D268" t="s">
        <v>1444</v>
      </c>
      <c r="E268" t="str">
        <f>VLOOKUP(D268,'B-Business Capability'!B:H,5,FALSE)</f>
        <v>Sustainability Management</v>
      </c>
      <c r="F268" t="str">
        <f>VLOOKUP(D268,'B-Business Capability'!B:H,6,FALSE)</f>
        <v>Sustainable Operations</v>
      </c>
      <c r="G268" t="str">
        <f>VLOOKUP(D268,'B-Business Capability'!B:H,7,FALSE)</f>
        <v>Hazardous Substance Management</v>
      </c>
      <c r="I268" t="s">
        <v>43</v>
      </c>
      <c r="J268" t="s">
        <v>413</v>
      </c>
      <c r="K268" t="s">
        <v>1379</v>
      </c>
      <c r="L268" t="s">
        <v>142</v>
      </c>
      <c r="M268" t="str">
        <f>VLOOKUP(L268,'A-Applications'!B:D,3,FALSE)</f>
        <v>IFS ERP</v>
      </c>
      <c r="N268" t="s">
        <v>138</v>
      </c>
      <c r="O268" s="42" t="s">
        <v>52</v>
      </c>
      <c r="P268" t="s">
        <v>1384</v>
      </c>
      <c r="Q268" t="str">
        <f>VLOOKUP(KamstrupData[[#This Row],[IdLevel123]],'B-Business Capability'!B:L,10,FALSE)</f>
        <v>N/A</v>
      </c>
      <c r="R268">
        <f>VLOOKUP(KamstrupData[[#This Row],[IdLevel123]],'B-Business Capability'!B:L,11,FALSE)</f>
        <v>0</v>
      </c>
      <c r="T268" t="s">
        <v>471</v>
      </c>
    </row>
    <row r="269" spans="4:20" hidden="1" x14ac:dyDescent="0.25">
      <c r="D269" t="s">
        <v>1459</v>
      </c>
      <c r="E269" t="str">
        <f>VLOOKUP(D269,'B-Business Capability'!B:H,5,FALSE)</f>
        <v>Customer Service</v>
      </c>
      <c r="F269" t="str">
        <f>VLOOKUP(D269,'B-Business Capability'!B:H,6,FALSE)</f>
        <v>Customer Service and Support</v>
      </c>
      <c r="G269" t="str">
        <f>VLOOKUP(D269,'B-Business Capability'!B:H,7,FALSE)</f>
        <v>Service Request Management</v>
      </c>
      <c r="I269" t="s">
        <v>66</v>
      </c>
      <c r="J269" t="s">
        <v>228</v>
      </c>
      <c r="L269" t="s">
        <v>142</v>
      </c>
      <c r="M269" t="str">
        <f>VLOOKUP(L269,'A-Applications'!B:D,3,FALSE)</f>
        <v>IFS ERP</v>
      </c>
      <c r="N269" t="s">
        <v>138</v>
      </c>
      <c r="O269" s="42" t="s">
        <v>47</v>
      </c>
      <c r="P269" t="s">
        <v>229</v>
      </c>
      <c r="Q269" t="str">
        <f>VLOOKUP(KamstrupData[[#This Row],[IdLevel123]],'B-Business Capability'!B:L,10,FALSE)</f>
        <v>Customer Service and Support</v>
      </c>
      <c r="R269">
        <f>VLOOKUP(KamstrupData[[#This Row],[IdLevel123]],'B-Business Capability'!B:L,11,FALSE)</f>
        <v>0</v>
      </c>
      <c r="T269" t="s">
        <v>230</v>
      </c>
    </row>
    <row r="270" spans="4:20" hidden="1" x14ac:dyDescent="0.25">
      <c r="D270" s="28" t="s">
        <v>1459</v>
      </c>
      <c r="E270" t="str">
        <f>VLOOKUP(D270,'B-Business Capability'!B:H,5,FALSE)</f>
        <v>Customer Service</v>
      </c>
      <c r="F270" t="str">
        <f>VLOOKUP(D270,'B-Business Capability'!B:H,6,FALSE)</f>
        <v>Customer Service and Support</v>
      </c>
      <c r="G270" t="str">
        <f>VLOOKUP(D270,'B-Business Capability'!B:H,7,FALSE)</f>
        <v>Service Request Management</v>
      </c>
      <c r="I270" t="s">
        <v>53</v>
      </c>
      <c r="J270" t="s">
        <v>8549</v>
      </c>
      <c r="L270" t="s">
        <v>142</v>
      </c>
      <c r="M270" t="str">
        <f>VLOOKUP(L270,'A-Applications'!B:D,3,FALSE)</f>
        <v>IFS ERP</v>
      </c>
      <c r="N270" t="s">
        <v>46</v>
      </c>
      <c r="O270" s="42" t="s">
        <v>102</v>
      </c>
      <c r="P270" t="s">
        <v>229</v>
      </c>
      <c r="Q270" t="str">
        <f>VLOOKUP(KamstrupData[[#This Row],[IdLevel123]],'B-Business Capability'!B:L,10,FALSE)</f>
        <v>Customer Service and Support</v>
      </c>
      <c r="R270">
        <f>VLOOKUP(KamstrupData[[#This Row],[IdLevel123]],'B-Business Capability'!B:L,11,FALSE)</f>
        <v>0</v>
      </c>
      <c r="T270" t="s">
        <v>8521</v>
      </c>
    </row>
    <row r="271" spans="4:20" hidden="1" x14ac:dyDescent="0.25">
      <c r="D271" s="28" t="s">
        <v>1459</v>
      </c>
      <c r="E271" t="str">
        <f>VLOOKUP(D271,'B-Business Capability'!B:H,5,FALSE)</f>
        <v>Customer Service</v>
      </c>
      <c r="F271" t="str">
        <f>VLOOKUP(D271,'B-Business Capability'!B:H,6,FALSE)</f>
        <v>Customer Service and Support</v>
      </c>
      <c r="G271" t="str">
        <f>VLOOKUP(D271,'B-Business Capability'!B:H,7,FALSE)</f>
        <v>Service Request Management</v>
      </c>
      <c r="I271" t="s">
        <v>491</v>
      </c>
      <c r="J271" t="s">
        <v>8531</v>
      </c>
      <c r="K271" t="s">
        <v>8607</v>
      </c>
      <c r="L271" t="s">
        <v>142</v>
      </c>
      <c r="M271" t="str">
        <f>VLOOKUP(L271,'A-Applications'!B:D,3,FALSE)</f>
        <v>IFS ERP</v>
      </c>
      <c r="N271" t="s">
        <v>138</v>
      </c>
      <c r="O271" s="42" t="s">
        <v>47</v>
      </c>
      <c r="P271" t="s">
        <v>229</v>
      </c>
      <c r="Q271" t="str">
        <f>VLOOKUP(KamstrupData[[#This Row],[IdLevel123]],'B-Business Capability'!B:L,10,FALSE)</f>
        <v>Customer Service and Support</v>
      </c>
      <c r="R271">
        <f>VLOOKUP(KamstrupData[[#This Row],[IdLevel123]],'B-Business Capability'!B:L,11,FALSE)</f>
        <v>0</v>
      </c>
    </row>
    <row r="272" spans="4:20" hidden="1" x14ac:dyDescent="0.25">
      <c r="D272" s="28" t="s">
        <v>1459</v>
      </c>
      <c r="E272" t="str">
        <f>VLOOKUP(D272,'B-Business Capability'!B:H,5,FALSE)</f>
        <v>Customer Service</v>
      </c>
      <c r="F272" t="str">
        <f>VLOOKUP(D272,'B-Business Capability'!B:H,6,FALSE)</f>
        <v>Customer Service and Support</v>
      </c>
      <c r="G272" t="str">
        <f>VLOOKUP(D272,'B-Business Capability'!B:H,7,FALSE)</f>
        <v>Service Request Management</v>
      </c>
      <c r="I272" t="s">
        <v>477</v>
      </c>
      <c r="J272" t="s">
        <v>8624</v>
      </c>
      <c r="L272" t="s">
        <v>142</v>
      </c>
      <c r="M272" t="str">
        <f>VLOOKUP(L272,'A-Applications'!B:D,3,FALSE)</f>
        <v>IFS ERP</v>
      </c>
      <c r="N272" t="s">
        <v>46</v>
      </c>
      <c r="O272" s="42" t="s">
        <v>102</v>
      </c>
      <c r="P272" t="s">
        <v>229</v>
      </c>
      <c r="Q272" t="str">
        <f>VLOOKUP(KamstrupData[[#This Row],[IdLevel123]],'B-Business Capability'!B:L,10,FALSE)</f>
        <v>Customer Service and Support</v>
      </c>
      <c r="R272">
        <f>VLOOKUP(KamstrupData[[#This Row],[IdLevel123]],'B-Business Capability'!B:L,11,FALSE)</f>
        <v>0</v>
      </c>
    </row>
    <row r="273" spans="4:20" ht="15" hidden="1" customHeight="1" x14ac:dyDescent="0.25">
      <c r="D273" s="79" t="s">
        <v>1500</v>
      </c>
      <c r="E273" t="str">
        <f>VLOOKUP(D273,'B-Business Capability'!B:H,5,FALSE)</f>
        <v>Customer Service</v>
      </c>
      <c r="F273" t="str">
        <f>VLOOKUP(D273,'B-Business Capability'!B:H,6,FALSE)</f>
        <v>Customer Service and Support</v>
      </c>
      <c r="G273" t="str">
        <f>VLOOKUP(D273,'B-Business Capability'!B:H,7,FALSE)</f>
        <v>Customer Warranty Claim Processing</v>
      </c>
      <c r="I273" t="s">
        <v>66</v>
      </c>
      <c r="J273" t="s">
        <v>228</v>
      </c>
      <c r="K273" t="s">
        <v>231</v>
      </c>
      <c r="L273" t="s">
        <v>142</v>
      </c>
      <c r="M273" t="str">
        <f>VLOOKUP(L273,'A-Applications'!B:D,3,FALSE)</f>
        <v>IFS ERP</v>
      </c>
      <c r="N273" t="s">
        <v>138</v>
      </c>
      <c r="O273" s="42" t="s">
        <v>47</v>
      </c>
      <c r="P273" t="s">
        <v>229</v>
      </c>
      <c r="Q273" t="str">
        <f>VLOOKUP(KamstrupData[[#This Row],[IdLevel123]],'B-Business Capability'!B:L,10,FALSE)</f>
        <v>Customer Service and Support</v>
      </c>
      <c r="R273">
        <f>VLOOKUP(KamstrupData[[#This Row],[IdLevel123]],'B-Business Capability'!B:L,11,FALSE)</f>
        <v>0</v>
      </c>
      <c r="T273" t="s">
        <v>230</v>
      </c>
    </row>
    <row r="274" spans="4:20" hidden="1" x14ac:dyDescent="0.25">
      <c r="D274" t="s">
        <v>1500</v>
      </c>
      <c r="E274" t="str">
        <f>VLOOKUP(D274,'B-Business Capability'!B:H,5,FALSE)</f>
        <v>Customer Service</v>
      </c>
      <c r="F274" t="str">
        <f>VLOOKUP(D274,'B-Business Capability'!B:H,6,FALSE)</f>
        <v>Customer Service and Support</v>
      </c>
      <c r="G274" t="str">
        <f>VLOOKUP(D274,'B-Business Capability'!B:H,7,FALSE)</f>
        <v>Customer Warranty Claim Processing</v>
      </c>
      <c r="I274" t="s">
        <v>43</v>
      </c>
      <c r="J274" t="s">
        <v>109</v>
      </c>
      <c r="K274" t="s">
        <v>231</v>
      </c>
      <c r="L274" t="s">
        <v>142</v>
      </c>
      <c r="M274" t="str">
        <f>VLOOKUP(L274,'A-Applications'!B:D,3,FALSE)</f>
        <v>IFS ERP</v>
      </c>
      <c r="N274" t="s">
        <v>138</v>
      </c>
      <c r="O274" s="42" t="s">
        <v>102</v>
      </c>
      <c r="P274" t="s">
        <v>235</v>
      </c>
      <c r="Q274" t="str">
        <f>VLOOKUP(KamstrupData[[#This Row],[IdLevel123]],'B-Business Capability'!B:L,10,FALSE)</f>
        <v>Customer Service and Support</v>
      </c>
      <c r="R274">
        <f>VLOOKUP(KamstrupData[[#This Row],[IdLevel123]],'B-Business Capability'!B:L,11,FALSE)</f>
        <v>0</v>
      </c>
      <c r="T274" t="s">
        <v>1143</v>
      </c>
    </row>
    <row r="275" spans="4:20" hidden="1" x14ac:dyDescent="0.25">
      <c r="D275" s="28" t="s">
        <v>1500</v>
      </c>
      <c r="E275" t="str">
        <f>VLOOKUP(D275,'B-Business Capability'!B:H,5,FALSE)</f>
        <v>Customer Service</v>
      </c>
      <c r="F275" t="str">
        <f>VLOOKUP(D275,'B-Business Capability'!B:H,6,FALSE)</f>
        <v>Customer Service and Support</v>
      </c>
      <c r="G275" t="str">
        <f>VLOOKUP(D275,'B-Business Capability'!B:H,7,FALSE)</f>
        <v>Customer Warranty Claim Processing</v>
      </c>
      <c r="I275" t="s">
        <v>53</v>
      </c>
      <c r="J275" t="s">
        <v>8549</v>
      </c>
      <c r="L275" t="s">
        <v>142</v>
      </c>
      <c r="M275" t="str">
        <f>VLOOKUP(L275,'A-Applications'!B:D,3,FALSE)</f>
        <v>IFS ERP</v>
      </c>
      <c r="N275" t="s">
        <v>46</v>
      </c>
      <c r="O275" s="42" t="s">
        <v>102</v>
      </c>
      <c r="P275" t="s">
        <v>229</v>
      </c>
      <c r="Q275" t="str">
        <f>VLOOKUP(KamstrupData[[#This Row],[IdLevel123]],'B-Business Capability'!B:L,10,FALSE)</f>
        <v>Customer Service and Support</v>
      </c>
      <c r="R275">
        <f>VLOOKUP(KamstrupData[[#This Row],[IdLevel123]],'B-Business Capability'!B:L,11,FALSE)</f>
        <v>0</v>
      </c>
      <c r="T275" t="s">
        <v>8521</v>
      </c>
    </row>
    <row r="276" spans="4:20" hidden="1" x14ac:dyDescent="0.25">
      <c r="D276" s="28" t="s">
        <v>1500</v>
      </c>
      <c r="E276" t="str">
        <f>VLOOKUP(D276,'B-Business Capability'!B:H,5,FALSE)</f>
        <v>Customer Service</v>
      </c>
      <c r="F276" t="str">
        <f>VLOOKUP(D276,'B-Business Capability'!B:H,6,FALSE)</f>
        <v>Customer Service and Support</v>
      </c>
      <c r="G276" t="str">
        <f>VLOOKUP(D276,'B-Business Capability'!B:H,7,FALSE)</f>
        <v>Customer Warranty Claim Processing</v>
      </c>
      <c r="I276" t="s">
        <v>491</v>
      </c>
      <c r="J276" t="s">
        <v>8531</v>
      </c>
      <c r="K276" t="s">
        <v>8607</v>
      </c>
      <c r="L276" t="s">
        <v>142</v>
      </c>
      <c r="M276" t="str">
        <f>VLOOKUP(L276,'A-Applications'!B:D,3,FALSE)</f>
        <v>IFS ERP</v>
      </c>
      <c r="N276" t="s">
        <v>138</v>
      </c>
      <c r="O276" s="42" t="s">
        <v>47</v>
      </c>
      <c r="P276" t="s">
        <v>229</v>
      </c>
      <c r="Q276" t="str">
        <f>VLOOKUP(KamstrupData[[#This Row],[IdLevel123]],'B-Business Capability'!B:L,10,FALSE)</f>
        <v>Customer Service and Support</v>
      </c>
      <c r="R276">
        <f>VLOOKUP(KamstrupData[[#This Row],[IdLevel123]],'B-Business Capability'!B:L,11,FALSE)</f>
        <v>0</v>
      </c>
    </row>
    <row r="277" spans="4:20" hidden="1" x14ac:dyDescent="0.25">
      <c r="D277" s="28" t="s">
        <v>1500</v>
      </c>
      <c r="E277" t="str">
        <f>VLOOKUP(D277,'B-Business Capability'!B:H,5,FALSE)</f>
        <v>Customer Service</v>
      </c>
      <c r="F277" t="str">
        <f>VLOOKUP(D277,'B-Business Capability'!B:H,6,FALSE)</f>
        <v>Customer Service and Support</v>
      </c>
      <c r="G277" t="str">
        <f>VLOOKUP(D277,'B-Business Capability'!B:H,7,FALSE)</f>
        <v>Customer Warranty Claim Processing</v>
      </c>
      <c r="I277" t="s">
        <v>477</v>
      </c>
      <c r="J277" t="s">
        <v>8624</v>
      </c>
      <c r="L277" t="s">
        <v>142</v>
      </c>
      <c r="M277" t="str">
        <f>VLOOKUP(L277,'A-Applications'!B:D,3,FALSE)</f>
        <v>IFS ERP</v>
      </c>
      <c r="N277" t="s">
        <v>46</v>
      </c>
      <c r="O277" s="42" t="s">
        <v>102</v>
      </c>
      <c r="P277" t="s">
        <v>229</v>
      </c>
      <c r="Q277" t="str">
        <f>VLOOKUP(KamstrupData[[#This Row],[IdLevel123]],'B-Business Capability'!B:L,10,FALSE)</f>
        <v>Customer Service and Support</v>
      </c>
      <c r="R277">
        <f>VLOOKUP(KamstrupData[[#This Row],[IdLevel123]],'B-Business Capability'!B:L,11,FALSE)</f>
        <v>0</v>
      </c>
    </row>
    <row r="278" spans="4:20" hidden="1" x14ac:dyDescent="0.25">
      <c r="D278" t="s">
        <v>1515</v>
      </c>
      <c r="E278" t="str">
        <f>VLOOKUP(D278,'B-Business Capability'!B:H,5,FALSE)</f>
        <v>Customer Service</v>
      </c>
      <c r="F278" t="str">
        <f>VLOOKUP(D278,'B-Business Capability'!B:H,6,FALSE)</f>
        <v>Customer Project Management</v>
      </c>
      <c r="G278" t="str">
        <f>VLOOKUP(D278,'B-Business Capability'!B:H,7,FALSE)</f>
        <v>Ressource Management</v>
      </c>
      <c r="I278" t="s">
        <v>66</v>
      </c>
      <c r="J278" t="s">
        <v>228</v>
      </c>
      <c r="L278" t="s">
        <v>142</v>
      </c>
      <c r="M278" t="str">
        <f>VLOOKUP(L278,'A-Applications'!B:D,3,FALSE)</f>
        <v>IFS ERP</v>
      </c>
      <c r="N278" t="s">
        <v>138</v>
      </c>
      <c r="O278" s="42" t="s">
        <v>47</v>
      </c>
      <c r="P278" t="s">
        <v>1040</v>
      </c>
      <c r="Q278" t="str">
        <f>VLOOKUP(KamstrupData[[#This Row],[IdLevel123]],'B-Business Capability'!B:L,10,FALSE)</f>
        <v>Order-to-Cash (O2C)</v>
      </c>
      <c r="R278">
        <f>VLOOKUP(KamstrupData[[#This Row],[IdLevel123]],'B-Business Capability'!B:L,11,FALSE)</f>
        <v>0</v>
      </c>
      <c r="T278" t="s">
        <v>230</v>
      </c>
    </row>
    <row r="279" spans="4:20" hidden="1" x14ac:dyDescent="0.25">
      <c r="D279" t="s">
        <v>1515</v>
      </c>
      <c r="E279" t="str">
        <f>VLOOKUP(D279,'B-Business Capability'!B:H,5,FALSE)</f>
        <v>Customer Service</v>
      </c>
      <c r="F279" t="str">
        <f>VLOOKUP(D279,'B-Business Capability'!B:H,6,FALSE)</f>
        <v>Customer Project Management</v>
      </c>
      <c r="G279" t="str">
        <f>VLOOKUP(D279,'B-Business Capability'!B:H,7,FALSE)</f>
        <v>Ressource Management</v>
      </c>
      <c r="I279" t="s">
        <v>43</v>
      </c>
      <c r="J279" t="s">
        <v>278</v>
      </c>
      <c r="L279" t="s">
        <v>142</v>
      </c>
      <c r="M279" t="str">
        <f>VLOOKUP(L279,'A-Applications'!B:D,3,FALSE)</f>
        <v>IFS ERP</v>
      </c>
      <c r="N279" t="s">
        <v>46</v>
      </c>
      <c r="O279" s="42" t="s">
        <v>47</v>
      </c>
      <c r="P279" t="s">
        <v>1040</v>
      </c>
      <c r="Q279" t="str">
        <f>VLOOKUP(KamstrupData[[#This Row],[IdLevel123]],'B-Business Capability'!B:L,10,FALSE)</f>
        <v>Order-to-Cash (O2C)</v>
      </c>
      <c r="R279">
        <f>VLOOKUP(KamstrupData[[#This Row],[IdLevel123]],'B-Business Capability'!B:L,11,FALSE)</f>
        <v>0</v>
      </c>
    </row>
    <row r="280" spans="4:20" hidden="1" x14ac:dyDescent="0.25">
      <c r="D280" t="s">
        <v>1515</v>
      </c>
      <c r="E280" t="str">
        <f>VLOOKUP(D280,'B-Business Capability'!B:H,5,FALSE)</f>
        <v>Customer Service</v>
      </c>
      <c r="F280" t="str">
        <f>VLOOKUP(D280,'B-Business Capability'!B:H,6,FALSE)</f>
        <v>Customer Project Management</v>
      </c>
      <c r="G280" t="str">
        <f>VLOOKUP(D280,'B-Business Capability'!B:H,7,FALSE)</f>
        <v>Ressource Management</v>
      </c>
      <c r="I280" t="s">
        <v>43</v>
      </c>
      <c r="J280" t="s">
        <v>279</v>
      </c>
      <c r="L280" t="s">
        <v>142</v>
      </c>
      <c r="M280" t="str">
        <f>VLOOKUP(L280,'A-Applications'!B:D,3,FALSE)</f>
        <v>IFS ERP</v>
      </c>
      <c r="N280" t="s">
        <v>46</v>
      </c>
      <c r="O280" s="42" t="s">
        <v>47</v>
      </c>
      <c r="P280" t="s">
        <v>1040</v>
      </c>
      <c r="Q280" t="str">
        <f>VLOOKUP(KamstrupData[[#This Row],[IdLevel123]],'B-Business Capability'!B:L,10,FALSE)</f>
        <v>Order-to-Cash (O2C)</v>
      </c>
      <c r="R280">
        <f>VLOOKUP(KamstrupData[[#This Row],[IdLevel123]],'B-Business Capability'!B:L,11,FALSE)</f>
        <v>0</v>
      </c>
      <c r="T280" t="s">
        <v>410</v>
      </c>
    </row>
    <row r="281" spans="4:20" hidden="1" x14ac:dyDescent="0.25">
      <c r="D281" t="s">
        <v>1515</v>
      </c>
      <c r="E281" t="str">
        <f>VLOOKUP(D281,'B-Business Capability'!B:H,5,FALSE)</f>
        <v>Customer Service</v>
      </c>
      <c r="F281" t="str">
        <f>VLOOKUP(D281,'B-Business Capability'!B:H,6,FALSE)</f>
        <v>Customer Project Management</v>
      </c>
      <c r="G281" t="str">
        <f>VLOOKUP(D281,'B-Business Capability'!B:H,7,FALSE)</f>
        <v>Ressource Management</v>
      </c>
      <c r="I281" t="s">
        <v>43</v>
      </c>
      <c r="J281" t="s">
        <v>282</v>
      </c>
      <c r="L281" t="s">
        <v>142</v>
      </c>
      <c r="M281" t="str">
        <f>VLOOKUP(L281,'A-Applications'!B:D,3,FALSE)</f>
        <v>IFS ERP</v>
      </c>
      <c r="N281" t="s">
        <v>46</v>
      </c>
      <c r="O281" s="42" t="s">
        <v>47</v>
      </c>
      <c r="P281" t="s">
        <v>1040</v>
      </c>
      <c r="Q281" t="str">
        <f>VLOOKUP(KamstrupData[[#This Row],[IdLevel123]],'B-Business Capability'!B:L,10,FALSE)</f>
        <v>Order-to-Cash (O2C)</v>
      </c>
      <c r="R281">
        <f>VLOOKUP(KamstrupData[[#This Row],[IdLevel123]],'B-Business Capability'!B:L,11,FALSE)</f>
        <v>0</v>
      </c>
    </row>
    <row r="282" spans="4:20" hidden="1" x14ac:dyDescent="0.25">
      <c r="D282" s="28" t="s">
        <v>1515</v>
      </c>
      <c r="E282" t="str">
        <f>VLOOKUP(D282,'B-Business Capability'!B:H,5,FALSE)</f>
        <v>Customer Service</v>
      </c>
      <c r="F282" t="str">
        <f>VLOOKUP(D282,'B-Business Capability'!B:H,6,FALSE)</f>
        <v>Customer Project Management</v>
      </c>
      <c r="G282" t="str">
        <f>VLOOKUP(D282,'B-Business Capability'!B:H,7,FALSE)</f>
        <v>Ressource Management</v>
      </c>
      <c r="I282" t="s">
        <v>53</v>
      </c>
      <c r="J282" t="s">
        <v>8549</v>
      </c>
      <c r="L282" t="s">
        <v>142</v>
      </c>
      <c r="M282" t="str">
        <f>VLOOKUP(L282,'A-Applications'!B:D,3,FALSE)</f>
        <v>IFS ERP</v>
      </c>
      <c r="N282" t="s">
        <v>46</v>
      </c>
      <c r="O282" s="42" t="s">
        <v>102</v>
      </c>
      <c r="P282" t="s">
        <v>1040</v>
      </c>
      <c r="Q282" t="str">
        <f>VLOOKUP(KamstrupData[[#This Row],[IdLevel123]],'B-Business Capability'!B:L,10,FALSE)</f>
        <v>Order-to-Cash (O2C)</v>
      </c>
      <c r="R282">
        <f>VLOOKUP(KamstrupData[[#This Row],[IdLevel123]],'B-Business Capability'!B:L,11,FALSE)</f>
        <v>0</v>
      </c>
      <c r="T282" t="s">
        <v>8521</v>
      </c>
    </row>
    <row r="283" spans="4:20" ht="15" hidden="1" customHeight="1" x14ac:dyDescent="0.25">
      <c r="D283" s="28" t="s">
        <v>1515</v>
      </c>
      <c r="E283" t="str">
        <f>VLOOKUP(D283,'B-Business Capability'!B:H,5,FALSE)</f>
        <v>Customer Service</v>
      </c>
      <c r="F283" t="str">
        <f>VLOOKUP(D283,'B-Business Capability'!B:H,6,FALSE)</f>
        <v>Customer Project Management</v>
      </c>
      <c r="G283" t="str">
        <f>VLOOKUP(D283,'B-Business Capability'!B:H,7,FALSE)</f>
        <v>Ressource Management</v>
      </c>
      <c r="I283" t="s">
        <v>491</v>
      </c>
      <c r="J283" t="s">
        <v>8531</v>
      </c>
      <c r="K283" t="s">
        <v>8607</v>
      </c>
      <c r="L283" t="s">
        <v>142</v>
      </c>
      <c r="M283" t="str">
        <f>VLOOKUP(L283,'A-Applications'!B:D,3,FALSE)</f>
        <v>IFS ERP</v>
      </c>
      <c r="N283" t="s">
        <v>138</v>
      </c>
      <c r="O283" s="42" t="s">
        <v>47</v>
      </c>
      <c r="P283" t="s">
        <v>1040</v>
      </c>
      <c r="Q283" t="str">
        <f>VLOOKUP(KamstrupData[[#This Row],[IdLevel123]],'B-Business Capability'!B:L,10,FALSE)</f>
        <v>Order-to-Cash (O2C)</v>
      </c>
      <c r="R283">
        <f>VLOOKUP(KamstrupData[[#This Row],[IdLevel123]],'B-Business Capability'!B:L,11,FALSE)</f>
        <v>0</v>
      </c>
    </row>
    <row r="284" spans="4:20" ht="15" hidden="1" customHeight="1" x14ac:dyDescent="0.25">
      <c r="D284" s="28" t="s">
        <v>1515</v>
      </c>
      <c r="E284" t="str">
        <f>VLOOKUP(D284,'B-Business Capability'!B:H,5,FALSE)</f>
        <v>Customer Service</v>
      </c>
      <c r="F284" t="str">
        <f>VLOOKUP(D284,'B-Business Capability'!B:H,6,FALSE)</f>
        <v>Customer Project Management</v>
      </c>
      <c r="G284" t="str">
        <f>VLOOKUP(D284,'B-Business Capability'!B:H,7,FALSE)</f>
        <v>Ressource Management</v>
      </c>
      <c r="I284" t="s">
        <v>477</v>
      </c>
      <c r="J284" t="s">
        <v>8624</v>
      </c>
      <c r="L284" t="s">
        <v>142</v>
      </c>
      <c r="M284" t="str">
        <f>VLOOKUP(L284,'A-Applications'!B:D,3,FALSE)</f>
        <v>IFS ERP</v>
      </c>
      <c r="N284" t="s">
        <v>46</v>
      </c>
      <c r="O284" s="42" t="s">
        <v>102</v>
      </c>
      <c r="P284" t="s">
        <v>1040</v>
      </c>
      <c r="Q284" t="str">
        <f>VLOOKUP(KamstrupData[[#This Row],[IdLevel123]],'B-Business Capability'!B:L,10,FALSE)</f>
        <v>Order-to-Cash (O2C)</v>
      </c>
      <c r="R284">
        <f>VLOOKUP(KamstrupData[[#This Row],[IdLevel123]],'B-Business Capability'!B:L,11,FALSE)</f>
        <v>0</v>
      </c>
    </row>
    <row r="285" spans="4:20" ht="15" hidden="1" customHeight="1" x14ac:dyDescent="0.25">
      <c r="D285" s="28" t="s">
        <v>1515</v>
      </c>
      <c r="E285" t="str">
        <f>VLOOKUP(D285,'B-Business Capability'!B:H,5,FALSE)</f>
        <v>Customer Service</v>
      </c>
      <c r="F285" t="str">
        <f>VLOOKUP(D285,'B-Business Capability'!B:H,6,FALSE)</f>
        <v>Customer Project Management</v>
      </c>
      <c r="G285" t="str">
        <f>VLOOKUP(D285,'B-Business Capability'!B:H,7,FALSE)</f>
        <v>Ressource Management</v>
      </c>
      <c r="I285" t="s">
        <v>477</v>
      </c>
      <c r="J285" t="s">
        <v>8624</v>
      </c>
      <c r="L285" t="s">
        <v>142</v>
      </c>
      <c r="M285" t="str">
        <f>VLOOKUP(L285,'A-Applications'!B:D,3,FALSE)</f>
        <v>IFS ERP</v>
      </c>
      <c r="N285" t="s">
        <v>46</v>
      </c>
      <c r="O285" s="42" t="s">
        <v>47</v>
      </c>
      <c r="P285" t="s">
        <v>1040</v>
      </c>
      <c r="Q285" t="str">
        <f>VLOOKUP(KamstrupData[[#This Row],[IdLevel123]],'B-Business Capability'!B:L,10,FALSE)</f>
        <v>Order-to-Cash (O2C)</v>
      </c>
      <c r="R285">
        <f>VLOOKUP(KamstrupData[[#This Row],[IdLevel123]],'B-Business Capability'!B:L,11,FALSE)</f>
        <v>0</v>
      </c>
    </row>
    <row r="286" spans="4:20" hidden="1" x14ac:dyDescent="0.25">
      <c r="D286" t="s">
        <v>1516</v>
      </c>
      <c r="E286" t="str">
        <f>VLOOKUP(D286,'B-Business Capability'!B:H,5,FALSE)</f>
        <v>Customer Service</v>
      </c>
      <c r="F286" t="str">
        <f>VLOOKUP(D286,'B-Business Capability'!B:H,6,FALSE)</f>
        <v>Customer Project Management</v>
      </c>
      <c r="G286" t="str">
        <f>VLOOKUP(D286,'B-Business Capability'!B:H,7,FALSE)</f>
        <v>Financial Analytics and Management</v>
      </c>
      <c r="I286" t="s">
        <v>66</v>
      </c>
      <c r="J286" t="s">
        <v>228</v>
      </c>
      <c r="L286" t="s">
        <v>142</v>
      </c>
      <c r="M286" t="str">
        <f>VLOOKUP(L286,'A-Applications'!B:D,3,FALSE)</f>
        <v>IFS ERP</v>
      </c>
      <c r="N286" t="s">
        <v>138</v>
      </c>
      <c r="O286" s="42" t="s">
        <v>47</v>
      </c>
      <c r="P286" t="s">
        <v>1040</v>
      </c>
      <c r="Q286" t="str">
        <f>VLOOKUP(KamstrupData[[#This Row],[IdLevel123]],'B-Business Capability'!B:L,10,FALSE)</f>
        <v>Order-to-Cash (O2C)</v>
      </c>
      <c r="R286">
        <f>VLOOKUP(KamstrupData[[#This Row],[IdLevel123]],'B-Business Capability'!B:L,11,FALSE)</f>
        <v>0</v>
      </c>
      <c r="T286" t="s">
        <v>230</v>
      </c>
    </row>
    <row r="287" spans="4:20" hidden="1" x14ac:dyDescent="0.25">
      <c r="D287" t="s">
        <v>1516</v>
      </c>
      <c r="E287" t="str">
        <f>VLOOKUP(D287,'B-Business Capability'!B:H,5,FALSE)</f>
        <v>Customer Service</v>
      </c>
      <c r="F287" t="str">
        <f>VLOOKUP(D287,'B-Business Capability'!B:H,6,FALSE)</f>
        <v>Customer Project Management</v>
      </c>
      <c r="G287" t="str">
        <f>VLOOKUP(D287,'B-Business Capability'!B:H,7,FALSE)</f>
        <v>Financial Analytics and Management</v>
      </c>
      <c r="I287" t="s">
        <v>43</v>
      </c>
      <c r="J287" t="s">
        <v>278</v>
      </c>
      <c r="L287" t="s">
        <v>142</v>
      </c>
      <c r="M287" t="str">
        <f>VLOOKUP(L287,'A-Applications'!B:D,3,FALSE)</f>
        <v>IFS ERP</v>
      </c>
      <c r="N287" t="s">
        <v>46</v>
      </c>
      <c r="O287" s="42" t="s">
        <v>47</v>
      </c>
      <c r="P287" t="s">
        <v>1040</v>
      </c>
      <c r="Q287" t="str">
        <f>VLOOKUP(KamstrupData[[#This Row],[IdLevel123]],'B-Business Capability'!B:L,10,FALSE)</f>
        <v>Order-to-Cash (O2C)</v>
      </c>
      <c r="R287">
        <f>VLOOKUP(KamstrupData[[#This Row],[IdLevel123]],'B-Business Capability'!B:L,11,FALSE)</f>
        <v>0</v>
      </c>
    </row>
    <row r="288" spans="4:20" hidden="1" x14ac:dyDescent="0.25">
      <c r="D288" t="s">
        <v>1516</v>
      </c>
      <c r="E288" t="str">
        <f>VLOOKUP(D288,'B-Business Capability'!B:H,5,FALSE)</f>
        <v>Customer Service</v>
      </c>
      <c r="F288" t="str">
        <f>VLOOKUP(D288,'B-Business Capability'!B:H,6,FALSE)</f>
        <v>Customer Project Management</v>
      </c>
      <c r="G288" t="str">
        <f>VLOOKUP(D288,'B-Business Capability'!B:H,7,FALSE)</f>
        <v>Financial Analytics and Management</v>
      </c>
      <c r="I288" t="s">
        <v>43</v>
      </c>
      <c r="J288" t="s">
        <v>279</v>
      </c>
      <c r="L288" t="s">
        <v>142</v>
      </c>
      <c r="M288" t="str">
        <f>VLOOKUP(L288,'A-Applications'!B:D,3,FALSE)</f>
        <v>IFS ERP</v>
      </c>
      <c r="N288" t="s">
        <v>46</v>
      </c>
      <c r="O288" s="42" t="s">
        <v>47</v>
      </c>
      <c r="P288" t="s">
        <v>1040</v>
      </c>
      <c r="Q288" t="str">
        <f>VLOOKUP(KamstrupData[[#This Row],[IdLevel123]],'B-Business Capability'!B:L,10,FALSE)</f>
        <v>Order-to-Cash (O2C)</v>
      </c>
      <c r="R288">
        <f>VLOOKUP(KamstrupData[[#This Row],[IdLevel123]],'B-Business Capability'!B:L,11,FALSE)</f>
        <v>0</v>
      </c>
      <c r="T288" t="s">
        <v>410</v>
      </c>
    </row>
    <row r="289" spans="4:20" hidden="1" x14ac:dyDescent="0.25">
      <c r="D289" t="s">
        <v>1516</v>
      </c>
      <c r="E289" t="str">
        <f>VLOOKUP(D289,'B-Business Capability'!B:H,5,FALSE)</f>
        <v>Customer Service</v>
      </c>
      <c r="F289" t="str">
        <f>VLOOKUP(D289,'B-Business Capability'!B:H,6,FALSE)</f>
        <v>Customer Project Management</v>
      </c>
      <c r="G289" t="str">
        <f>VLOOKUP(D289,'B-Business Capability'!B:H,7,FALSE)</f>
        <v>Financial Analytics and Management</v>
      </c>
      <c r="I289" t="s">
        <v>43</v>
      </c>
      <c r="J289" t="s">
        <v>282</v>
      </c>
      <c r="L289" t="s">
        <v>142</v>
      </c>
      <c r="M289" t="str">
        <f>VLOOKUP(L289,'A-Applications'!B:D,3,FALSE)</f>
        <v>IFS ERP</v>
      </c>
      <c r="N289" t="s">
        <v>46</v>
      </c>
      <c r="O289" s="42" t="s">
        <v>47</v>
      </c>
      <c r="P289" t="s">
        <v>1040</v>
      </c>
      <c r="Q289" t="str">
        <f>VLOOKUP(KamstrupData[[#This Row],[IdLevel123]],'B-Business Capability'!B:L,10,FALSE)</f>
        <v>Order-to-Cash (O2C)</v>
      </c>
      <c r="R289">
        <f>VLOOKUP(KamstrupData[[#This Row],[IdLevel123]],'B-Business Capability'!B:L,11,FALSE)</f>
        <v>0</v>
      </c>
    </row>
    <row r="290" spans="4:20" hidden="1" x14ac:dyDescent="0.25">
      <c r="D290" s="28" t="s">
        <v>1516</v>
      </c>
      <c r="E290" t="str">
        <f>VLOOKUP(D290,'B-Business Capability'!B:H,5,FALSE)</f>
        <v>Customer Service</v>
      </c>
      <c r="F290" t="str">
        <f>VLOOKUP(D290,'B-Business Capability'!B:H,6,FALSE)</f>
        <v>Customer Project Management</v>
      </c>
      <c r="G290" t="str">
        <f>VLOOKUP(D290,'B-Business Capability'!B:H,7,FALSE)</f>
        <v>Financial Analytics and Management</v>
      </c>
      <c r="I290" t="s">
        <v>53</v>
      </c>
      <c r="J290" t="s">
        <v>8549</v>
      </c>
      <c r="L290" t="s">
        <v>142</v>
      </c>
      <c r="M290" t="str">
        <f>VLOOKUP(L290,'A-Applications'!B:D,3,FALSE)</f>
        <v>IFS ERP</v>
      </c>
      <c r="N290" t="s">
        <v>46</v>
      </c>
      <c r="O290" s="42" t="s">
        <v>102</v>
      </c>
      <c r="P290" t="s">
        <v>1040</v>
      </c>
      <c r="Q290" t="str">
        <f>VLOOKUP(KamstrupData[[#This Row],[IdLevel123]],'B-Business Capability'!B:L,10,FALSE)</f>
        <v>Order-to-Cash (O2C)</v>
      </c>
      <c r="R290">
        <f>VLOOKUP(KamstrupData[[#This Row],[IdLevel123]],'B-Business Capability'!B:L,11,FALSE)</f>
        <v>0</v>
      </c>
      <c r="T290" t="s">
        <v>8521</v>
      </c>
    </row>
    <row r="291" spans="4:20" hidden="1" x14ac:dyDescent="0.25">
      <c r="D291" s="28" t="s">
        <v>1516</v>
      </c>
      <c r="E291" t="str">
        <f>VLOOKUP(D291,'B-Business Capability'!B:H,5,FALSE)</f>
        <v>Customer Service</v>
      </c>
      <c r="F291" t="str">
        <f>VLOOKUP(D291,'B-Business Capability'!B:H,6,FALSE)</f>
        <v>Customer Project Management</v>
      </c>
      <c r="G291" t="str">
        <f>VLOOKUP(D291,'B-Business Capability'!B:H,7,FALSE)</f>
        <v>Financial Analytics and Management</v>
      </c>
      <c r="I291" t="s">
        <v>491</v>
      </c>
      <c r="J291" t="s">
        <v>8531</v>
      </c>
      <c r="K291" t="s">
        <v>8607</v>
      </c>
      <c r="L291" t="s">
        <v>142</v>
      </c>
      <c r="M291" t="str">
        <f>VLOOKUP(L291,'A-Applications'!B:D,3,FALSE)</f>
        <v>IFS ERP</v>
      </c>
      <c r="N291" t="s">
        <v>138</v>
      </c>
      <c r="O291" s="42" t="s">
        <v>47</v>
      </c>
      <c r="P291" t="s">
        <v>1040</v>
      </c>
      <c r="Q291" t="str">
        <f>VLOOKUP(KamstrupData[[#This Row],[IdLevel123]],'B-Business Capability'!B:L,10,FALSE)</f>
        <v>Order-to-Cash (O2C)</v>
      </c>
      <c r="R291">
        <f>VLOOKUP(KamstrupData[[#This Row],[IdLevel123]],'B-Business Capability'!B:L,11,FALSE)</f>
        <v>0</v>
      </c>
    </row>
    <row r="292" spans="4:20" hidden="1" x14ac:dyDescent="0.25">
      <c r="D292" s="28" t="s">
        <v>1516</v>
      </c>
      <c r="E292" t="str">
        <f>VLOOKUP(D292,'B-Business Capability'!B:H,5,FALSE)</f>
        <v>Customer Service</v>
      </c>
      <c r="F292" t="str">
        <f>VLOOKUP(D292,'B-Business Capability'!B:H,6,FALSE)</f>
        <v>Customer Project Management</v>
      </c>
      <c r="G292" t="str">
        <f>VLOOKUP(D292,'B-Business Capability'!B:H,7,FALSE)</f>
        <v>Financial Analytics and Management</v>
      </c>
      <c r="I292" t="s">
        <v>477</v>
      </c>
      <c r="J292" t="s">
        <v>8624</v>
      </c>
      <c r="L292" t="s">
        <v>142</v>
      </c>
      <c r="M292" t="str">
        <f>VLOOKUP(L292,'A-Applications'!B:D,3,FALSE)</f>
        <v>IFS ERP</v>
      </c>
      <c r="N292" t="s">
        <v>46</v>
      </c>
      <c r="O292" s="42" t="s">
        <v>102</v>
      </c>
      <c r="P292" t="s">
        <v>1040</v>
      </c>
      <c r="Q292" t="str">
        <f>VLOOKUP(KamstrupData[[#This Row],[IdLevel123]],'B-Business Capability'!B:L,10,FALSE)</f>
        <v>Order-to-Cash (O2C)</v>
      </c>
      <c r="R292">
        <f>VLOOKUP(KamstrupData[[#This Row],[IdLevel123]],'B-Business Capability'!B:L,11,FALSE)</f>
        <v>0</v>
      </c>
    </row>
    <row r="293" spans="4:20" hidden="1" x14ac:dyDescent="0.25">
      <c r="D293" s="28" t="s">
        <v>1516</v>
      </c>
      <c r="E293" t="str">
        <f>VLOOKUP(D293,'B-Business Capability'!B:H,5,FALSE)</f>
        <v>Customer Service</v>
      </c>
      <c r="F293" t="str">
        <f>VLOOKUP(D293,'B-Business Capability'!B:H,6,FALSE)</f>
        <v>Customer Project Management</v>
      </c>
      <c r="G293" t="str">
        <f>VLOOKUP(D293,'B-Business Capability'!B:H,7,FALSE)</f>
        <v>Financial Analytics and Management</v>
      </c>
      <c r="I293" t="s">
        <v>477</v>
      </c>
      <c r="J293" t="s">
        <v>8624</v>
      </c>
      <c r="L293" t="s">
        <v>142</v>
      </c>
      <c r="M293" t="str">
        <f>VLOOKUP(L293,'A-Applications'!B:D,3,FALSE)</f>
        <v>IFS ERP</v>
      </c>
      <c r="N293" t="s">
        <v>46</v>
      </c>
      <c r="O293" s="42" t="s">
        <v>47</v>
      </c>
      <c r="P293" t="s">
        <v>1040</v>
      </c>
      <c r="Q293" t="str">
        <f>VLOOKUP(KamstrupData[[#This Row],[IdLevel123]],'B-Business Capability'!B:L,10,FALSE)</f>
        <v>Order-to-Cash (O2C)</v>
      </c>
      <c r="R293">
        <f>VLOOKUP(KamstrupData[[#This Row],[IdLevel123]],'B-Business Capability'!B:L,11,FALSE)</f>
        <v>0</v>
      </c>
    </row>
    <row r="294" spans="4:20" hidden="1" x14ac:dyDescent="0.25">
      <c r="D294" s="28" t="s">
        <v>1758</v>
      </c>
      <c r="E294" t="str">
        <f>VLOOKUP(D294,'B-Business Capability'!B:H,5,FALSE)</f>
        <v>Digital Platform and Operations</v>
      </c>
      <c r="F294" t="str">
        <f>VLOOKUP(D294,'B-Business Capability'!B:H,6,FALSE)</f>
        <v>Engineering &amp; Platform</v>
      </c>
      <c r="G294">
        <f>VLOOKUP(D294,'B-Business Capability'!B:H,7,FALSE)</f>
        <v>0</v>
      </c>
      <c r="I294" t="s">
        <v>43</v>
      </c>
      <c r="J294" t="s">
        <v>148</v>
      </c>
      <c r="K294" t="s">
        <v>1079</v>
      </c>
      <c r="L294" t="s">
        <v>142</v>
      </c>
      <c r="M294" t="str">
        <f>VLOOKUP(L294,'A-Applications'!B:D,3,FALSE)</f>
        <v>IFS ERP</v>
      </c>
      <c r="N294" t="s">
        <v>46</v>
      </c>
      <c r="O294" s="42" t="s">
        <v>52</v>
      </c>
      <c r="Q294" t="str">
        <f>VLOOKUP(KamstrupData[[#This Row],[IdLevel123]],'B-Business Capability'!B:L,10,FALSE)</f>
        <v>N/A</v>
      </c>
      <c r="R294">
        <f>VLOOKUP(KamstrupData[[#This Row],[IdLevel123]],'B-Business Capability'!B:L,11,FALSE)</f>
        <v>0</v>
      </c>
    </row>
    <row r="295" spans="4:20" hidden="1" x14ac:dyDescent="0.25">
      <c r="D295" t="s">
        <v>1634</v>
      </c>
      <c r="E295" t="str">
        <f>VLOOKUP(D295,'B-Business Capability'!B:H,5,FALSE)</f>
        <v>Not mapped to capability</v>
      </c>
      <c r="F295">
        <f>VLOOKUP(D295,'B-Business Capability'!B:H,6,FALSE)</f>
        <v>0</v>
      </c>
      <c r="G295">
        <f>VLOOKUP(D295,'B-Business Capability'!B:H,7,FALSE)</f>
        <v>0</v>
      </c>
      <c r="I295" t="s">
        <v>66</v>
      </c>
      <c r="J295" t="s">
        <v>325</v>
      </c>
      <c r="K295" t="s">
        <v>416</v>
      </c>
      <c r="L295" t="s">
        <v>142</v>
      </c>
      <c r="M295" t="str">
        <f>VLOOKUP(L295,'A-Applications'!B:D,3,FALSE)</f>
        <v>IFS ERP</v>
      </c>
      <c r="N295" t="s">
        <v>46</v>
      </c>
      <c r="O295" s="42" t="s">
        <v>52</v>
      </c>
      <c r="P295" t="s">
        <v>1087</v>
      </c>
      <c r="Q295" t="str">
        <f>VLOOKUP(KamstrupData[[#This Row],[IdLevel123]],'B-Business Capability'!B:L,10,FALSE)</f>
        <v>N/A</v>
      </c>
      <c r="R295">
        <f>VLOOKUP(KamstrupData[[#This Row],[IdLevel123]],'B-Business Capability'!B:L,11,FALSE)</f>
        <v>0</v>
      </c>
      <c r="T295" t="s">
        <v>1718</v>
      </c>
    </row>
    <row r="296" spans="4:20" hidden="1" x14ac:dyDescent="0.25">
      <c r="D296" t="s">
        <v>1634</v>
      </c>
      <c r="E296" t="str">
        <f>VLOOKUP(D296,'B-Business Capability'!B:H,5,FALSE)</f>
        <v>Not mapped to capability</v>
      </c>
      <c r="F296">
        <f>VLOOKUP(D296,'B-Business Capability'!B:H,6,FALSE)</f>
        <v>0</v>
      </c>
      <c r="G296">
        <f>VLOOKUP(D296,'B-Business Capability'!B:H,7,FALSE)</f>
        <v>0</v>
      </c>
      <c r="I296" t="s">
        <v>43</v>
      </c>
      <c r="J296" t="s">
        <v>114</v>
      </c>
      <c r="K296" t="s">
        <v>115</v>
      </c>
      <c r="L296" t="s">
        <v>142</v>
      </c>
      <c r="M296" t="str">
        <f>VLOOKUP(L296,'A-Applications'!B:D,3,FALSE)</f>
        <v>IFS ERP</v>
      </c>
      <c r="N296" t="s">
        <v>46</v>
      </c>
      <c r="O296" s="42" t="s">
        <v>47</v>
      </c>
      <c r="P296" t="s">
        <v>602</v>
      </c>
      <c r="Q296" t="str">
        <f>VLOOKUP(KamstrupData[[#This Row],[IdLevel123]],'B-Business Capability'!B:L,10,FALSE)</f>
        <v>N/A</v>
      </c>
      <c r="R296">
        <f>VLOOKUP(KamstrupData[[#This Row],[IdLevel123]],'B-Business Capability'!B:L,11,FALSE)</f>
        <v>0</v>
      </c>
      <c r="T296" t="s">
        <v>1734</v>
      </c>
    </row>
    <row r="297" spans="4:20" hidden="1" x14ac:dyDescent="0.25">
      <c r="D297" s="28" t="s">
        <v>469</v>
      </c>
      <c r="E297" t="str">
        <f>VLOOKUP(D297,'B-Business Capability'!B:H,5,FALSE)</f>
        <v>Finance</v>
      </c>
      <c r="F297" t="str">
        <f>VLOOKUP(D297,'B-Business Capability'!B:H,6,FALSE)</f>
        <v>Financial Planning &amp; Analysis</v>
      </c>
      <c r="G297" t="str">
        <f>VLOOKUP(D297,'B-Business Capability'!B:H,7,FALSE)</f>
        <v>Cost Accounting_Plan</v>
      </c>
      <c r="I297" t="s">
        <v>62</v>
      </c>
      <c r="J297" t="s">
        <v>8633</v>
      </c>
      <c r="L297" t="s">
        <v>142</v>
      </c>
      <c r="M297" t="str">
        <f>VLOOKUP(L297,'A-Applications'!B:D,3,FALSE)</f>
        <v>IFS ERP</v>
      </c>
      <c r="N297" t="s">
        <v>46</v>
      </c>
      <c r="O297" s="42" t="s">
        <v>102</v>
      </c>
      <c r="P297" t="s">
        <v>462</v>
      </c>
      <c r="Q297" t="str">
        <f>VLOOKUP(KamstrupData[[#This Row],[IdLevel123]],'B-Business Capability'!B:L,10,FALSE)</f>
        <v>N/A</v>
      </c>
      <c r="R297">
        <f>VLOOKUP(KamstrupData[[#This Row],[IdLevel123]],'B-Business Capability'!B:L,11,FALSE)</f>
        <v>0</v>
      </c>
    </row>
    <row r="298" spans="4:20" hidden="1" x14ac:dyDescent="0.25">
      <c r="D298" s="28" t="s">
        <v>1039</v>
      </c>
      <c r="E298" t="str">
        <f>VLOOKUP(D298,'B-Business Capability'!B:H,5,FALSE)</f>
        <v>Strategic Management</v>
      </c>
      <c r="F298" t="str">
        <f>VLOOKUP(D298,'B-Business Capability'!B:H,6,FALSE)</f>
        <v>Manage Core Business</v>
      </c>
      <c r="G298" t="str">
        <f>VLOOKUP(D298,'B-Business Capability'!B:H,7,FALSE)</f>
        <v>Manage Projects</v>
      </c>
      <c r="I298" t="s">
        <v>62</v>
      </c>
      <c r="J298" t="s">
        <v>8633</v>
      </c>
      <c r="L298" t="s">
        <v>142</v>
      </c>
      <c r="M298" t="str">
        <f>VLOOKUP(L298,'A-Applications'!B:D,3,FALSE)</f>
        <v>IFS ERP</v>
      </c>
      <c r="N298" t="s">
        <v>46</v>
      </c>
      <c r="O298" s="42" t="s">
        <v>102</v>
      </c>
      <c r="P298" t="s">
        <v>1040</v>
      </c>
      <c r="Q298" t="str">
        <f>VLOOKUP(KamstrupData[[#This Row],[IdLevel123]],'B-Business Capability'!B:L,10,FALSE)</f>
        <v>N/A</v>
      </c>
      <c r="R298">
        <f>VLOOKUP(KamstrupData[[#This Row],[IdLevel123]],'B-Business Capability'!B:L,11,FALSE)</f>
        <v>0</v>
      </c>
    </row>
    <row r="299" spans="4:20" hidden="1" x14ac:dyDescent="0.25">
      <c r="D299" s="28" t="s">
        <v>1142</v>
      </c>
      <c r="E299" t="str">
        <f>VLOOKUP(D299,'B-Business Capability'!B:H,5,FALSE)</f>
        <v>Sales</v>
      </c>
      <c r="F299" t="str">
        <f>VLOOKUP(D299,'B-Business Capability'!B:H,6,FALSE)</f>
        <v>Sales Operations</v>
      </c>
      <c r="G299" t="str">
        <f>VLOOKUP(D299,'B-Business Capability'!B:H,7,FALSE)</f>
        <v>Claims, returns and Refund management</v>
      </c>
      <c r="I299" t="s">
        <v>62</v>
      </c>
      <c r="J299" t="s">
        <v>8633</v>
      </c>
      <c r="L299" t="s">
        <v>142</v>
      </c>
      <c r="M299" t="str">
        <f>VLOOKUP(L299,'A-Applications'!B:D,3,FALSE)</f>
        <v>IFS ERP</v>
      </c>
      <c r="N299" t="s">
        <v>46</v>
      </c>
      <c r="O299" s="42" t="s">
        <v>102</v>
      </c>
      <c r="P299" t="s">
        <v>56</v>
      </c>
      <c r="Q299" t="str">
        <f>VLOOKUP(KamstrupData[[#This Row],[IdLevel123]],'B-Business Capability'!B:L,10,FALSE)</f>
        <v>Order-to-Cash (O2C)</v>
      </c>
      <c r="R299">
        <f>VLOOKUP(KamstrupData[[#This Row],[IdLevel123]],'B-Business Capability'!B:L,11,FALSE)</f>
        <v>600</v>
      </c>
    </row>
    <row r="300" spans="4:20" hidden="1" x14ac:dyDescent="0.25">
      <c r="D300" s="28" t="s">
        <v>1459</v>
      </c>
      <c r="E300" t="str">
        <f>VLOOKUP(D300,'B-Business Capability'!B:H,5,FALSE)</f>
        <v>Customer Service</v>
      </c>
      <c r="F300" t="str">
        <f>VLOOKUP(D300,'B-Business Capability'!B:H,6,FALSE)</f>
        <v>Customer Service and Support</v>
      </c>
      <c r="G300" t="str">
        <f>VLOOKUP(D300,'B-Business Capability'!B:H,7,FALSE)</f>
        <v>Service Request Management</v>
      </c>
      <c r="I300" t="s">
        <v>62</v>
      </c>
      <c r="J300" t="s">
        <v>8633</v>
      </c>
      <c r="L300" t="s">
        <v>142</v>
      </c>
      <c r="M300" t="str">
        <f>VLOOKUP(L300,'A-Applications'!B:D,3,FALSE)</f>
        <v>IFS ERP</v>
      </c>
      <c r="N300" t="s">
        <v>46</v>
      </c>
      <c r="O300" s="42" t="s">
        <v>102</v>
      </c>
      <c r="P300" t="s">
        <v>229</v>
      </c>
      <c r="Q300" t="str">
        <f>VLOOKUP(KamstrupData[[#This Row],[IdLevel123]],'B-Business Capability'!B:L,10,FALSE)</f>
        <v>Customer Service and Support</v>
      </c>
      <c r="R300">
        <f>VLOOKUP(KamstrupData[[#This Row],[IdLevel123]],'B-Business Capability'!B:L,11,FALSE)</f>
        <v>0</v>
      </c>
    </row>
    <row r="301" spans="4:20" hidden="1" x14ac:dyDescent="0.25">
      <c r="D301" s="28" t="s">
        <v>1500</v>
      </c>
      <c r="E301" t="str">
        <f>VLOOKUP(D301,'B-Business Capability'!B:H,5,FALSE)</f>
        <v>Customer Service</v>
      </c>
      <c r="F301" t="str">
        <f>VLOOKUP(D301,'B-Business Capability'!B:H,6,FALSE)</f>
        <v>Customer Service and Support</v>
      </c>
      <c r="G301" t="str">
        <f>VLOOKUP(D301,'B-Business Capability'!B:H,7,FALSE)</f>
        <v>Customer Warranty Claim Processing</v>
      </c>
      <c r="I301" t="s">
        <v>62</v>
      </c>
      <c r="J301" t="s">
        <v>8633</v>
      </c>
      <c r="L301" t="s">
        <v>142</v>
      </c>
      <c r="M301" t="str">
        <f>VLOOKUP(L301,'A-Applications'!B:D,3,FALSE)</f>
        <v>IFS ERP</v>
      </c>
      <c r="N301" t="s">
        <v>46</v>
      </c>
      <c r="O301" s="42" t="s">
        <v>102</v>
      </c>
      <c r="P301" t="s">
        <v>229</v>
      </c>
      <c r="Q301" t="str">
        <f>VLOOKUP(KamstrupData[[#This Row],[IdLevel123]],'B-Business Capability'!B:L,10,FALSE)</f>
        <v>Customer Service and Support</v>
      </c>
      <c r="R301">
        <f>VLOOKUP(KamstrupData[[#This Row],[IdLevel123]],'B-Business Capability'!B:L,11,FALSE)</f>
        <v>0</v>
      </c>
    </row>
    <row r="302" spans="4:20" hidden="1" x14ac:dyDescent="0.25">
      <c r="D302" s="28" t="s">
        <v>1515</v>
      </c>
      <c r="E302" t="str">
        <f>VLOOKUP(D302,'B-Business Capability'!B:H,5,FALSE)</f>
        <v>Customer Service</v>
      </c>
      <c r="F302" t="str">
        <f>VLOOKUP(D302,'B-Business Capability'!B:H,6,FALSE)</f>
        <v>Customer Project Management</v>
      </c>
      <c r="G302" t="str">
        <f>VLOOKUP(D302,'B-Business Capability'!B:H,7,FALSE)</f>
        <v>Ressource Management</v>
      </c>
      <c r="I302" t="s">
        <v>62</v>
      </c>
      <c r="J302" t="s">
        <v>8633</v>
      </c>
      <c r="L302" t="s">
        <v>142</v>
      </c>
      <c r="M302" t="str">
        <f>VLOOKUP(L302,'A-Applications'!B:D,3,FALSE)</f>
        <v>IFS ERP</v>
      </c>
      <c r="N302" t="s">
        <v>46</v>
      </c>
      <c r="O302" s="42" t="s">
        <v>102</v>
      </c>
      <c r="P302" t="s">
        <v>1040</v>
      </c>
      <c r="Q302" t="str">
        <f>VLOOKUP(KamstrupData[[#This Row],[IdLevel123]],'B-Business Capability'!B:L,10,FALSE)</f>
        <v>Order-to-Cash (O2C)</v>
      </c>
      <c r="R302">
        <f>VLOOKUP(KamstrupData[[#This Row],[IdLevel123]],'B-Business Capability'!B:L,11,FALSE)</f>
        <v>0</v>
      </c>
    </row>
    <row r="303" spans="4:20" hidden="1" x14ac:dyDescent="0.25">
      <c r="D303" s="28" t="s">
        <v>1516</v>
      </c>
      <c r="E303" t="str">
        <f>VLOOKUP(D303,'B-Business Capability'!B:H,5,FALSE)</f>
        <v>Customer Service</v>
      </c>
      <c r="F303" t="str">
        <f>VLOOKUP(D303,'B-Business Capability'!B:H,6,FALSE)</f>
        <v>Customer Project Management</v>
      </c>
      <c r="G303" t="str">
        <f>VLOOKUP(D303,'B-Business Capability'!B:H,7,FALSE)</f>
        <v>Financial Analytics and Management</v>
      </c>
      <c r="I303" t="s">
        <v>62</v>
      </c>
      <c r="J303" t="s">
        <v>8633</v>
      </c>
      <c r="L303" t="s">
        <v>142</v>
      </c>
      <c r="M303" t="str">
        <f>VLOOKUP(L303,'A-Applications'!B:D,3,FALSE)</f>
        <v>IFS ERP</v>
      </c>
      <c r="N303" t="s">
        <v>46</v>
      </c>
      <c r="O303" s="42" t="s">
        <v>102</v>
      </c>
      <c r="P303" t="s">
        <v>1040</v>
      </c>
      <c r="Q303" t="str">
        <f>VLOOKUP(KamstrupData[[#This Row],[IdLevel123]],'B-Business Capability'!B:L,10,FALSE)</f>
        <v>Order-to-Cash (O2C)</v>
      </c>
      <c r="R303">
        <f>VLOOKUP(KamstrupData[[#This Row],[IdLevel123]],'B-Business Capability'!B:L,11,FALSE)</f>
        <v>0</v>
      </c>
    </row>
    <row r="304" spans="4:20" hidden="1" x14ac:dyDescent="0.25">
      <c r="D304" s="28" t="s">
        <v>433</v>
      </c>
      <c r="E304" t="str">
        <f>VLOOKUP(D304,'B-Business Capability'!B:H,5,FALSE)</f>
        <v>Finance</v>
      </c>
      <c r="F304" t="str">
        <f>VLOOKUP(D304,'B-Business Capability'!B:H,6,FALSE)</f>
        <v>Accounting</v>
      </c>
      <c r="G304" t="str">
        <f>VLOOKUP(D304,'B-Business Capability'!B:H,7,FALSE)</f>
        <v>Inventory Valuation</v>
      </c>
      <c r="I304" t="s">
        <v>62</v>
      </c>
      <c r="J304" t="s">
        <v>63</v>
      </c>
      <c r="L304" t="s">
        <v>142</v>
      </c>
      <c r="M304" t="str">
        <f>VLOOKUP(L304,'A-Applications'!B:D,3,FALSE)</f>
        <v>IFS ERP</v>
      </c>
      <c r="N304" t="s">
        <v>46</v>
      </c>
      <c r="O304" s="42" t="s">
        <v>52</v>
      </c>
      <c r="P304" t="s">
        <v>56</v>
      </c>
      <c r="Q304" t="str">
        <f>VLOOKUP(KamstrupData[[#This Row],[IdLevel123]],'B-Business Capability'!B:L,10,FALSE)</f>
        <v>N/A</v>
      </c>
      <c r="R304">
        <f>VLOOKUP(KamstrupData[[#This Row],[IdLevel123]],'B-Business Capability'!B:L,11,FALSE)</f>
        <v>0</v>
      </c>
    </row>
    <row r="305" spans="4:18" hidden="1" x14ac:dyDescent="0.25">
      <c r="D305" s="28" t="s">
        <v>436</v>
      </c>
      <c r="E305" t="str">
        <f>VLOOKUP(D305,'B-Business Capability'!B:H,5,FALSE)</f>
        <v>Finance</v>
      </c>
      <c r="F305" t="str">
        <f>VLOOKUP(D305,'B-Business Capability'!B:H,6,FALSE)</f>
        <v>Accounting</v>
      </c>
      <c r="G305" t="str">
        <f>VLOOKUP(D305,'B-Business Capability'!B:H,7,FALSE)</f>
        <v>Manage General Ledger</v>
      </c>
      <c r="I305" t="s">
        <v>62</v>
      </c>
      <c r="J305" t="s">
        <v>63</v>
      </c>
      <c r="L305" t="s">
        <v>142</v>
      </c>
      <c r="M305" t="str">
        <f>VLOOKUP(L305,'A-Applications'!B:D,3,FALSE)</f>
        <v>IFS ERP</v>
      </c>
      <c r="N305" t="s">
        <v>46</v>
      </c>
      <c r="O305" s="42" t="s">
        <v>52</v>
      </c>
      <c r="P305" t="s">
        <v>56</v>
      </c>
      <c r="Q305" t="str">
        <f>VLOOKUP(KamstrupData[[#This Row],[IdLevel123]],'B-Business Capability'!B:L,10,FALSE)</f>
        <v>N/A</v>
      </c>
      <c r="R305">
        <f>VLOOKUP(KamstrupData[[#This Row],[IdLevel123]],'B-Business Capability'!B:L,11,FALSE)</f>
        <v>0</v>
      </c>
    </row>
    <row r="306" spans="4:18" hidden="1" x14ac:dyDescent="0.25">
      <c r="D306" s="28" t="s">
        <v>437</v>
      </c>
      <c r="E306" t="str">
        <f>VLOOKUP(D306,'B-Business Capability'!B:H,5,FALSE)</f>
        <v>Finance</v>
      </c>
      <c r="F306" t="str">
        <f>VLOOKUP(D306,'B-Business Capability'!B:H,6,FALSE)</f>
        <v>Accounting</v>
      </c>
      <c r="G306" t="str">
        <f>VLOOKUP(D306,'B-Business Capability'!B:H,7,FALSE)</f>
        <v>Performance Reporting</v>
      </c>
      <c r="I306" t="s">
        <v>62</v>
      </c>
      <c r="J306" t="s">
        <v>63</v>
      </c>
      <c r="L306" t="s">
        <v>142</v>
      </c>
      <c r="M306" t="str">
        <f>VLOOKUP(L306,'A-Applications'!B:D,3,FALSE)</f>
        <v>IFS ERP</v>
      </c>
      <c r="N306" t="s">
        <v>46</v>
      </c>
      <c r="O306" s="42" t="s">
        <v>52</v>
      </c>
      <c r="P306" t="s">
        <v>56</v>
      </c>
      <c r="Q306" t="str">
        <f>VLOOKUP(KamstrupData[[#This Row],[IdLevel123]],'B-Business Capability'!B:L,10,FALSE)</f>
        <v>N/A</v>
      </c>
      <c r="R306">
        <f>VLOOKUP(KamstrupData[[#This Row],[IdLevel123]],'B-Business Capability'!B:L,11,FALSE)</f>
        <v>0</v>
      </c>
    </row>
    <row r="307" spans="4:18" hidden="1" x14ac:dyDescent="0.25">
      <c r="D307" s="28" t="s">
        <v>472</v>
      </c>
      <c r="E307" t="str">
        <f>VLOOKUP(D307,'B-Business Capability'!B:H,5,FALSE)</f>
        <v>Finance</v>
      </c>
      <c r="F307" t="str">
        <f>VLOOKUP(D307,'B-Business Capability'!B:H,6,FALSE)</f>
        <v>Settlements &amp; Payments</v>
      </c>
      <c r="G307" t="str">
        <f>VLOOKUP(D307,'B-Business Capability'!B:H,7,FALSE)</f>
        <v>Account Payables</v>
      </c>
      <c r="I307" t="s">
        <v>62</v>
      </c>
      <c r="J307" t="s">
        <v>63</v>
      </c>
      <c r="L307" t="s">
        <v>142</v>
      </c>
      <c r="M307" t="str">
        <f>VLOOKUP(L307,'A-Applications'!B:D,3,FALSE)</f>
        <v>IFS ERP</v>
      </c>
      <c r="N307" t="s">
        <v>46</v>
      </c>
      <c r="O307" s="42" t="s">
        <v>52</v>
      </c>
      <c r="P307" t="s">
        <v>475</v>
      </c>
      <c r="Q307" t="str">
        <f>VLOOKUP(KamstrupData[[#This Row],[IdLevel123]],'B-Business Capability'!B:L,10,FALSE)</f>
        <v>Procure-to-Pay (P2P)</v>
      </c>
      <c r="R307">
        <f>VLOOKUP(KamstrupData[[#This Row],[IdLevel123]],'B-Business Capability'!B:L,11,FALSE)</f>
        <v>500</v>
      </c>
    </row>
    <row r="308" spans="4:18" hidden="1" x14ac:dyDescent="0.25">
      <c r="D308" s="28" t="s">
        <v>493</v>
      </c>
      <c r="E308" t="str">
        <f>VLOOKUP(D308,'B-Business Capability'!B:H,5,FALSE)</f>
        <v>Finance</v>
      </c>
      <c r="F308" t="str">
        <f>VLOOKUP(D308,'B-Business Capability'!B:H,6,FALSE)</f>
        <v>Settlements &amp; Payments</v>
      </c>
      <c r="G308" t="str">
        <f>VLOOKUP(D308,'B-Business Capability'!B:H,7,FALSE)</f>
        <v>Billing</v>
      </c>
      <c r="I308" t="s">
        <v>62</v>
      </c>
      <c r="J308" t="s">
        <v>63</v>
      </c>
      <c r="L308" t="s">
        <v>142</v>
      </c>
      <c r="M308" t="str">
        <f>VLOOKUP(L308,'A-Applications'!B:D,3,FALSE)</f>
        <v>IFS ERP</v>
      </c>
      <c r="N308" t="s">
        <v>46</v>
      </c>
      <c r="O308" s="42" t="s">
        <v>52</v>
      </c>
      <c r="P308" t="s">
        <v>56</v>
      </c>
      <c r="Q308" t="str">
        <f>VLOOKUP(KamstrupData[[#This Row],[IdLevel123]],'B-Business Capability'!B:L,10,FALSE)</f>
        <v>N/A</v>
      </c>
      <c r="R308">
        <f>VLOOKUP(KamstrupData[[#This Row],[IdLevel123]],'B-Business Capability'!B:L,11,FALSE)</f>
        <v>0</v>
      </c>
    </row>
    <row r="309" spans="4:18" hidden="1" x14ac:dyDescent="0.25">
      <c r="D309" s="28" t="s">
        <v>506</v>
      </c>
      <c r="E309" t="str">
        <f>VLOOKUP(D309,'B-Business Capability'!B:H,5,FALSE)</f>
        <v>Finance</v>
      </c>
      <c r="F309" t="str">
        <f>VLOOKUP(D309,'B-Business Capability'!B:H,6,FALSE)</f>
        <v>Tax Management</v>
      </c>
      <c r="G309" t="str">
        <f>VLOOKUP(D309,'B-Business Capability'!B:H,7,FALSE)</f>
        <v>Tax Determination</v>
      </c>
      <c r="I309" t="s">
        <v>62</v>
      </c>
      <c r="J309" t="s">
        <v>63</v>
      </c>
      <c r="L309" t="s">
        <v>142</v>
      </c>
      <c r="M309" t="str">
        <f>VLOOKUP(L309,'A-Applications'!B:D,3,FALSE)</f>
        <v>IFS ERP</v>
      </c>
      <c r="N309" t="s">
        <v>46</v>
      </c>
      <c r="O309" s="42" t="s">
        <v>52</v>
      </c>
      <c r="P309" t="s">
        <v>56</v>
      </c>
      <c r="Q309" t="str">
        <f>VLOOKUP(KamstrupData[[#This Row],[IdLevel123]],'B-Business Capability'!B:L,10,FALSE)</f>
        <v>N/A</v>
      </c>
      <c r="R309">
        <f>VLOOKUP(KamstrupData[[#This Row],[IdLevel123]],'B-Business Capability'!B:L,11,FALSE)</f>
        <v>0</v>
      </c>
    </row>
    <row r="310" spans="4:18" hidden="1" x14ac:dyDescent="0.25">
      <c r="D310" s="28" t="s">
        <v>509</v>
      </c>
      <c r="E310" t="str">
        <f>VLOOKUP(D310,'B-Business Capability'!B:H,5,FALSE)</f>
        <v>Finance</v>
      </c>
      <c r="F310" t="str">
        <f>VLOOKUP(D310,'B-Business Capability'!B:H,6,FALSE)</f>
        <v>Tax Management</v>
      </c>
      <c r="G310" t="str">
        <f>VLOOKUP(D310,'B-Business Capability'!B:H,7,FALSE)</f>
        <v>Tax Returns Mgmt.</v>
      </c>
      <c r="I310" t="s">
        <v>62</v>
      </c>
      <c r="J310" t="s">
        <v>63</v>
      </c>
      <c r="L310" t="s">
        <v>142</v>
      </c>
      <c r="M310" t="str">
        <f>VLOOKUP(L310,'A-Applications'!B:D,3,FALSE)</f>
        <v>IFS ERP</v>
      </c>
      <c r="N310" t="s">
        <v>46</v>
      </c>
      <c r="O310" s="42" t="s">
        <v>52</v>
      </c>
      <c r="P310" t="s">
        <v>56</v>
      </c>
      <c r="Q310" t="str">
        <f>VLOOKUP(KamstrupData[[#This Row],[IdLevel123]],'B-Business Capability'!B:L,10,FALSE)</f>
        <v>N/A</v>
      </c>
      <c r="R310">
        <f>VLOOKUP(KamstrupData[[#This Row],[IdLevel123]],'B-Business Capability'!B:L,11,FALSE)</f>
        <v>0</v>
      </c>
    </row>
    <row r="311" spans="4:18" hidden="1" x14ac:dyDescent="0.25">
      <c r="D311" s="28" t="s">
        <v>511</v>
      </c>
      <c r="E311" t="str">
        <f>VLOOKUP(D311,'B-Business Capability'!B:H,5,FALSE)</f>
        <v>Finance</v>
      </c>
      <c r="F311" t="str">
        <f>VLOOKUP(D311,'B-Business Capability'!B:H,6,FALSE)</f>
        <v>Tax Management</v>
      </c>
      <c r="G311" t="str">
        <f>VLOOKUP(D311,'B-Business Capability'!B:H,7,FALSE)</f>
        <v>Tax Settlements</v>
      </c>
      <c r="I311" t="s">
        <v>62</v>
      </c>
      <c r="J311" t="s">
        <v>63</v>
      </c>
      <c r="L311" t="s">
        <v>142</v>
      </c>
      <c r="M311" t="str">
        <f>VLOOKUP(L311,'A-Applications'!B:D,3,FALSE)</f>
        <v>IFS ERP</v>
      </c>
      <c r="N311" t="s">
        <v>46</v>
      </c>
      <c r="O311" s="42" t="s">
        <v>52</v>
      </c>
      <c r="P311" t="s">
        <v>56</v>
      </c>
      <c r="Q311" t="str">
        <f>VLOOKUP(KamstrupData[[#This Row],[IdLevel123]],'B-Business Capability'!B:L,10,FALSE)</f>
        <v>N/A</v>
      </c>
      <c r="R311">
        <f>VLOOKUP(KamstrupData[[#This Row],[IdLevel123]],'B-Business Capability'!B:L,11,FALSE)</f>
        <v>0</v>
      </c>
    </row>
    <row r="312" spans="4:18" hidden="1" x14ac:dyDescent="0.25">
      <c r="D312" s="28" t="s">
        <v>512</v>
      </c>
      <c r="E312" t="str">
        <f>VLOOKUP(D312,'B-Business Capability'!B:H,5,FALSE)</f>
        <v>Finance</v>
      </c>
      <c r="F312" t="str">
        <f>VLOOKUP(D312,'B-Business Capability'!B:H,6,FALSE)</f>
        <v>Treasury</v>
      </c>
      <c r="G312" t="str">
        <f>VLOOKUP(D312,'B-Business Capability'!B:H,7,FALSE)</f>
        <v>Cash Management</v>
      </c>
      <c r="I312" t="s">
        <v>62</v>
      </c>
      <c r="J312" t="s">
        <v>63</v>
      </c>
      <c r="L312" t="s">
        <v>142</v>
      </c>
      <c r="M312" t="str">
        <f>VLOOKUP(L312,'A-Applications'!B:D,3,FALSE)</f>
        <v>IFS ERP</v>
      </c>
      <c r="N312" t="s">
        <v>46</v>
      </c>
      <c r="O312" s="42" t="s">
        <v>52</v>
      </c>
      <c r="P312" t="s">
        <v>56</v>
      </c>
      <c r="Q312" t="str">
        <f>VLOOKUP(KamstrupData[[#This Row],[IdLevel123]],'B-Business Capability'!B:L,10,FALSE)</f>
        <v>N/A</v>
      </c>
      <c r="R312">
        <f>VLOOKUP(KamstrupData[[#This Row],[IdLevel123]],'B-Business Capability'!B:L,11,FALSE)</f>
        <v>0</v>
      </c>
    </row>
    <row r="313" spans="4:18" hidden="1" x14ac:dyDescent="0.25">
      <c r="D313" s="28" t="s">
        <v>513</v>
      </c>
      <c r="E313" t="str">
        <f>VLOOKUP(D313,'B-Business Capability'!B:H,5,FALSE)</f>
        <v>Finance</v>
      </c>
      <c r="F313" t="str">
        <f>VLOOKUP(D313,'B-Business Capability'!B:H,6,FALSE)</f>
        <v>Treasury</v>
      </c>
      <c r="G313" t="str">
        <f>VLOOKUP(D313,'B-Business Capability'!B:H,7,FALSE)</f>
        <v>Financial Risk Management</v>
      </c>
      <c r="I313" t="s">
        <v>62</v>
      </c>
      <c r="J313" t="s">
        <v>63</v>
      </c>
      <c r="L313" t="s">
        <v>142</v>
      </c>
      <c r="M313" t="str">
        <f>VLOOKUP(L313,'A-Applications'!B:D,3,FALSE)</f>
        <v>IFS ERP</v>
      </c>
      <c r="N313" t="s">
        <v>46</v>
      </c>
      <c r="O313" s="42" t="s">
        <v>52</v>
      </c>
      <c r="P313" t="s">
        <v>56</v>
      </c>
      <c r="Q313" t="str">
        <f>VLOOKUP(KamstrupData[[#This Row],[IdLevel123]],'B-Business Capability'!B:L,10,FALSE)</f>
        <v>N/A</v>
      </c>
      <c r="R313">
        <f>VLOOKUP(KamstrupData[[#This Row],[IdLevel123]],'B-Business Capability'!B:L,11,FALSE)</f>
        <v>0</v>
      </c>
    </row>
    <row r="314" spans="4:18" hidden="1" x14ac:dyDescent="0.25">
      <c r="D314" s="28" t="s">
        <v>514</v>
      </c>
      <c r="E314" t="str">
        <f>VLOOKUP(D314,'B-Business Capability'!B:H,5,FALSE)</f>
        <v>Finance</v>
      </c>
      <c r="F314" t="str">
        <f>VLOOKUP(D314,'B-Business Capability'!B:H,6,FALSE)</f>
        <v>Treasury</v>
      </c>
      <c r="G314" t="str">
        <f>VLOOKUP(D314,'B-Business Capability'!B:H,7,FALSE)</f>
        <v>Foreign Exchange Management</v>
      </c>
      <c r="I314" t="s">
        <v>62</v>
      </c>
      <c r="J314" t="s">
        <v>63</v>
      </c>
      <c r="L314" t="s">
        <v>142</v>
      </c>
      <c r="M314" t="str">
        <f>VLOOKUP(L314,'A-Applications'!B:D,3,FALSE)</f>
        <v>IFS ERP</v>
      </c>
      <c r="N314" t="s">
        <v>46</v>
      </c>
      <c r="O314" s="42" t="s">
        <v>52</v>
      </c>
      <c r="P314" t="s">
        <v>56</v>
      </c>
      <c r="Q314" t="str">
        <f>VLOOKUP(KamstrupData[[#This Row],[IdLevel123]],'B-Business Capability'!B:L,10,FALSE)</f>
        <v>N/A</v>
      </c>
      <c r="R314">
        <f>VLOOKUP(KamstrupData[[#This Row],[IdLevel123]],'B-Business Capability'!B:L,11,FALSE)</f>
        <v>0</v>
      </c>
    </row>
    <row r="315" spans="4:18" hidden="1" x14ac:dyDescent="0.25">
      <c r="D315" s="28" t="s">
        <v>1272</v>
      </c>
      <c r="E315" t="str">
        <f>VLOOKUP(D315,'B-Business Capability'!B:H,5,FALSE)</f>
        <v>Finance</v>
      </c>
      <c r="F315" t="str">
        <f>VLOOKUP(D315,'B-Business Capability'!B:H,6,FALSE)</f>
        <v>Accounting</v>
      </c>
      <c r="G315" t="str">
        <f>VLOOKUP(D315,'B-Business Capability'!B:H,7,FALSE)</f>
        <v>Accounts Recievabel</v>
      </c>
      <c r="I315" t="s">
        <v>62</v>
      </c>
      <c r="J315" t="s">
        <v>63</v>
      </c>
      <c r="L315" t="s">
        <v>142</v>
      </c>
      <c r="M315" t="str">
        <f>VLOOKUP(L315,'A-Applications'!B:D,3,FALSE)</f>
        <v>IFS ERP</v>
      </c>
      <c r="N315" t="s">
        <v>46</v>
      </c>
      <c r="O315" s="42" t="s">
        <v>52</v>
      </c>
      <c r="P315" t="s">
        <v>1273</v>
      </c>
      <c r="Q315" t="str">
        <f>VLOOKUP(KamstrupData[[#This Row],[IdLevel123]],'B-Business Capability'!B:L,10,FALSE)</f>
        <v>N/A</v>
      </c>
      <c r="R315">
        <f>VLOOKUP(KamstrupData[[#This Row],[IdLevel123]],'B-Business Capability'!B:L,11,FALSE)</f>
        <v>0</v>
      </c>
    </row>
    <row r="316" spans="4:18" hidden="1" x14ac:dyDescent="0.25">
      <c r="D316" s="28" t="s">
        <v>1276</v>
      </c>
      <c r="E316" t="str">
        <f>VLOOKUP(D316,'B-Business Capability'!B:H,5,FALSE)</f>
        <v>Finance</v>
      </c>
      <c r="F316" t="str">
        <f>VLOOKUP(D316,'B-Business Capability'!B:H,6,FALSE)</f>
        <v>Settlements &amp; Payments</v>
      </c>
      <c r="G316" t="str">
        <f>VLOOKUP(D316,'B-Business Capability'!B:H,7,FALSE)</f>
        <v>Invoice Approval</v>
      </c>
      <c r="I316" t="s">
        <v>62</v>
      </c>
      <c r="J316" t="s">
        <v>63</v>
      </c>
      <c r="L316" t="s">
        <v>142</v>
      </c>
      <c r="M316" t="str">
        <f>VLOOKUP(L316,'A-Applications'!B:D,3,FALSE)</f>
        <v>IFS ERP</v>
      </c>
      <c r="N316" t="s">
        <v>46</v>
      </c>
      <c r="O316" s="42" t="s">
        <v>52</v>
      </c>
      <c r="P316" t="s">
        <v>1277</v>
      </c>
      <c r="Q316" t="str">
        <f>VLOOKUP(KamstrupData[[#This Row],[IdLevel123]],'B-Business Capability'!B:L,10,FALSE)</f>
        <v>Procure-to-Pay (P2P)</v>
      </c>
      <c r="R316">
        <f>VLOOKUP(KamstrupData[[#This Row],[IdLevel123]],'B-Business Capability'!B:L,11,FALSE)</f>
        <v>520</v>
      </c>
    </row>
    <row r="317" spans="4:18" hidden="1" x14ac:dyDescent="0.25">
      <c r="D317" s="28" t="s">
        <v>1141</v>
      </c>
      <c r="E317" t="str">
        <f>VLOOKUP(D317,'B-Business Capability'!B:H,5,FALSE)</f>
        <v>Sales</v>
      </c>
      <c r="F317" t="str">
        <f>VLOOKUP(D317,'B-Business Capability'!B:H,6,FALSE)</f>
        <v>Sales Operations</v>
      </c>
      <c r="G317" t="str">
        <f>VLOOKUP(D317,'B-Business Capability'!B:H,7,FALSE)</f>
        <v>Billing mediation</v>
      </c>
      <c r="I317" t="s">
        <v>62</v>
      </c>
      <c r="J317" t="s">
        <v>8632</v>
      </c>
      <c r="L317" t="s">
        <v>142</v>
      </c>
      <c r="M317" t="str">
        <f>VLOOKUP(L317,'A-Applications'!B:D,3,FALSE)</f>
        <v>IFS ERP</v>
      </c>
      <c r="N317" t="s">
        <v>46</v>
      </c>
      <c r="O317" s="42" t="s">
        <v>47</v>
      </c>
      <c r="P317" t="s">
        <v>1042</v>
      </c>
      <c r="Q317" t="str">
        <f>VLOOKUP(KamstrupData[[#This Row],[IdLevel123]],'B-Business Capability'!B:L,10,FALSE)</f>
        <v>N/A</v>
      </c>
      <c r="R317">
        <f>VLOOKUP(KamstrupData[[#This Row],[IdLevel123]],'B-Business Capability'!B:L,11,FALSE)</f>
        <v>0</v>
      </c>
    </row>
    <row r="318" spans="4:18" hidden="1" x14ac:dyDescent="0.25">
      <c r="D318" s="28" t="s">
        <v>1142</v>
      </c>
      <c r="E318" t="str">
        <f>VLOOKUP(D318,'B-Business Capability'!B:H,5,FALSE)</f>
        <v>Sales</v>
      </c>
      <c r="F318" t="str">
        <f>VLOOKUP(D318,'B-Business Capability'!B:H,6,FALSE)</f>
        <v>Sales Operations</v>
      </c>
      <c r="G318" t="str">
        <f>VLOOKUP(D318,'B-Business Capability'!B:H,7,FALSE)</f>
        <v>Claims, returns and Refund management</v>
      </c>
      <c r="I318" t="s">
        <v>62</v>
      </c>
      <c r="J318" t="s">
        <v>8632</v>
      </c>
      <c r="L318" t="s">
        <v>142</v>
      </c>
      <c r="M318" t="str">
        <f>VLOOKUP(L318,'A-Applications'!B:D,3,FALSE)</f>
        <v>IFS ERP</v>
      </c>
      <c r="N318" t="s">
        <v>46</v>
      </c>
      <c r="O318" s="42" t="s">
        <v>102</v>
      </c>
      <c r="P318" t="s">
        <v>1042</v>
      </c>
      <c r="Q318" t="str">
        <f>VLOOKUP(KamstrupData[[#This Row],[IdLevel123]],'B-Business Capability'!B:L,10,FALSE)</f>
        <v>Order-to-Cash (O2C)</v>
      </c>
      <c r="R318">
        <f>VLOOKUP(KamstrupData[[#This Row],[IdLevel123]],'B-Business Capability'!B:L,11,FALSE)</f>
        <v>600</v>
      </c>
    </row>
    <row r="319" spans="4:18" hidden="1" x14ac:dyDescent="0.25">
      <c r="D319" s="28" t="s">
        <v>1145</v>
      </c>
      <c r="E319" t="str">
        <f>VLOOKUP(D319,'B-Business Capability'!B:H,5,FALSE)</f>
        <v>Sales</v>
      </c>
      <c r="F319" t="str">
        <f>VLOOKUP(D319,'B-Business Capability'!B:H,6,FALSE)</f>
        <v>Sales Operations</v>
      </c>
      <c r="G319" t="str">
        <f>VLOOKUP(D319,'B-Business Capability'!B:H,7,FALSE)</f>
        <v>Convergent invoicing</v>
      </c>
      <c r="I319" t="s">
        <v>62</v>
      </c>
      <c r="J319" t="s">
        <v>8632</v>
      </c>
      <c r="L319" t="s">
        <v>142</v>
      </c>
      <c r="M319" t="str">
        <f>VLOOKUP(L319,'A-Applications'!B:D,3,FALSE)</f>
        <v>IFS ERP</v>
      </c>
      <c r="N319" t="s">
        <v>46</v>
      </c>
      <c r="O319" s="42" t="s">
        <v>47</v>
      </c>
      <c r="P319" t="s">
        <v>1140</v>
      </c>
      <c r="Q319" t="str">
        <f>VLOOKUP(KamstrupData[[#This Row],[IdLevel123]],'B-Business Capability'!B:L,10,FALSE)</f>
        <v>N/A</v>
      </c>
      <c r="R319">
        <f>VLOOKUP(KamstrupData[[#This Row],[IdLevel123]],'B-Business Capability'!B:L,11,FALSE)</f>
        <v>0</v>
      </c>
    </row>
    <row r="320" spans="4:18" hidden="1" x14ac:dyDescent="0.25">
      <c r="D320" s="28" t="s">
        <v>1146</v>
      </c>
      <c r="E320" t="str">
        <f>VLOOKUP(D320,'B-Business Capability'!B:H,5,FALSE)</f>
        <v>Sales</v>
      </c>
      <c r="F320" t="str">
        <f>VLOOKUP(D320,'B-Business Capability'!B:H,6,FALSE)</f>
        <v>Sales Operations</v>
      </c>
      <c r="G320" t="str">
        <f>VLOOKUP(D320,'B-Business Capability'!B:H,7,FALSE)</f>
        <v>Credit and collection management</v>
      </c>
      <c r="I320" t="s">
        <v>62</v>
      </c>
      <c r="J320" t="s">
        <v>8632</v>
      </c>
      <c r="L320" t="s">
        <v>142</v>
      </c>
      <c r="M320" t="str">
        <f>VLOOKUP(L320,'A-Applications'!B:D,3,FALSE)</f>
        <v>IFS ERP</v>
      </c>
      <c r="N320" t="s">
        <v>46</v>
      </c>
      <c r="O320" s="42" t="s">
        <v>47</v>
      </c>
      <c r="P320" t="s">
        <v>1042</v>
      </c>
      <c r="Q320" t="str">
        <f>VLOOKUP(KamstrupData[[#This Row],[IdLevel123]],'B-Business Capability'!B:L,10,FALSE)</f>
        <v>N/A</v>
      </c>
      <c r="R320">
        <f>VLOOKUP(KamstrupData[[#This Row],[IdLevel123]],'B-Business Capability'!B:L,11,FALSE)</f>
        <v>0</v>
      </c>
    </row>
    <row r="321" spans="4:19" hidden="1" x14ac:dyDescent="0.25">
      <c r="D321" s="28" t="s">
        <v>1147</v>
      </c>
      <c r="E321" t="str">
        <f>VLOOKUP(D321,'B-Business Capability'!B:H,5,FALSE)</f>
        <v>Sales</v>
      </c>
      <c r="F321" t="str">
        <f>VLOOKUP(D321,'B-Business Capability'!B:H,6,FALSE)</f>
        <v>Sales Operations</v>
      </c>
      <c r="G321" t="str">
        <f>VLOOKUP(D321,'B-Business Capability'!B:H,7,FALSE)</f>
        <v>Customer masterdata governance</v>
      </c>
      <c r="I321" t="s">
        <v>62</v>
      </c>
      <c r="J321" t="s">
        <v>8632</v>
      </c>
      <c r="L321" t="s">
        <v>142</v>
      </c>
      <c r="M321" t="str">
        <f>VLOOKUP(L321,'A-Applications'!B:D,3,FALSE)</f>
        <v>IFS ERP</v>
      </c>
      <c r="N321" t="s">
        <v>46</v>
      </c>
      <c r="O321" s="42" t="s">
        <v>47</v>
      </c>
      <c r="P321" t="s">
        <v>1148</v>
      </c>
      <c r="Q321" t="str">
        <f>VLOOKUP(KamstrupData[[#This Row],[IdLevel123]],'B-Business Capability'!B:L,10,FALSE)</f>
        <v>N/A</v>
      </c>
      <c r="R321">
        <f>VLOOKUP(KamstrupData[[#This Row],[IdLevel123]],'B-Business Capability'!B:L,11,FALSE)</f>
        <v>0</v>
      </c>
    </row>
    <row r="322" spans="4:19" hidden="1" x14ac:dyDescent="0.25">
      <c r="D322" s="28" t="s">
        <v>1155</v>
      </c>
      <c r="E322" t="str">
        <f>VLOOKUP(D322,'B-Business Capability'!B:H,5,FALSE)</f>
        <v>Sales</v>
      </c>
      <c r="F322" t="str">
        <f>VLOOKUP(D322,'B-Business Capability'!B:H,6,FALSE)</f>
        <v>Sales Operations</v>
      </c>
      <c r="G322" t="str">
        <f>VLOOKUP(D322,'B-Business Capability'!B:H,7,FALSE)</f>
        <v>Entitlement management</v>
      </c>
      <c r="I322" t="s">
        <v>62</v>
      </c>
      <c r="J322" t="s">
        <v>8632</v>
      </c>
      <c r="L322" t="s">
        <v>142</v>
      </c>
      <c r="M322" t="str">
        <f>VLOOKUP(L322,'A-Applications'!B:D,3,FALSE)</f>
        <v>IFS ERP</v>
      </c>
      <c r="N322" t="s">
        <v>308</v>
      </c>
      <c r="O322" s="42" t="s">
        <v>47</v>
      </c>
      <c r="P322" t="s">
        <v>1156</v>
      </c>
      <c r="Q322" t="str">
        <f>VLOOKUP(KamstrupData[[#This Row],[IdLevel123]],'B-Business Capability'!B:L,10,FALSE)</f>
        <v>Order-to-Cash (O2C)</v>
      </c>
      <c r="R322">
        <f>VLOOKUP(KamstrupData[[#This Row],[IdLevel123]],'B-Business Capability'!B:L,11,FALSE)</f>
        <v>610</v>
      </c>
    </row>
    <row r="323" spans="4:19" hidden="1" x14ac:dyDescent="0.25">
      <c r="D323" s="28" t="s">
        <v>1157</v>
      </c>
      <c r="E323" t="str">
        <f>VLOOKUP(D323,'B-Business Capability'!B:H,5,FALSE)</f>
        <v>Sales</v>
      </c>
      <c r="F323" t="str">
        <f>VLOOKUP(D323,'B-Business Capability'!B:H,6,FALSE)</f>
        <v>Sales Operations</v>
      </c>
      <c r="G323" t="str">
        <f>VLOOKUP(D323,'B-Business Capability'!B:H,7,FALSE)</f>
        <v>Financial customercare and dispute management</v>
      </c>
      <c r="I323" t="s">
        <v>62</v>
      </c>
      <c r="J323" t="s">
        <v>8632</v>
      </c>
      <c r="L323" t="s">
        <v>142</v>
      </c>
      <c r="M323" t="str">
        <f>VLOOKUP(L323,'A-Applications'!B:D,3,FALSE)</f>
        <v>IFS ERP</v>
      </c>
      <c r="N323" t="s">
        <v>46</v>
      </c>
      <c r="O323" s="42" t="s">
        <v>47</v>
      </c>
      <c r="P323" t="s">
        <v>1042</v>
      </c>
      <c r="Q323" t="str">
        <f>VLOOKUP(KamstrupData[[#This Row],[IdLevel123]],'B-Business Capability'!B:L,10,FALSE)</f>
        <v>Customer Service and Support</v>
      </c>
      <c r="R323">
        <f>VLOOKUP(KamstrupData[[#This Row],[IdLevel123]],'B-Business Capability'!B:L,11,FALSE)</f>
        <v>0</v>
      </c>
    </row>
    <row r="324" spans="4:19" hidden="1" x14ac:dyDescent="0.25">
      <c r="D324" s="28" t="s">
        <v>1158</v>
      </c>
      <c r="E324" t="str">
        <f>VLOOKUP(D324,'B-Business Capability'!B:H,5,FALSE)</f>
        <v>Sales</v>
      </c>
      <c r="F324" t="str">
        <f>VLOOKUP(D324,'B-Business Capability'!B:H,6,FALSE)</f>
        <v>Sales Operations</v>
      </c>
      <c r="G324" t="str">
        <f>VLOOKUP(D324,'B-Business Capability'!B:H,7,FALSE)</f>
        <v>Fixed price billing</v>
      </c>
      <c r="I324" t="s">
        <v>62</v>
      </c>
      <c r="J324" t="s">
        <v>8632</v>
      </c>
      <c r="L324" t="s">
        <v>142</v>
      </c>
      <c r="M324" t="str">
        <f>VLOOKUP(L324,'A-Applications'!B:D,3,FALSE)</f>
        <v>IFS ERP</v>
      </c>
      <c r="N324" t="s">
        <v>46</v>
      </c>
      <c r="O324" s="42" t="s">
        <v>47</v>
      </c>
      <c r="P324" t="s">
        <v>1140</v>
      </c>
      <c r="Q324" t="str">
        <f>VLOOKUP(KamstrupData[[#This Row],[IdLevel123]],'B-Business Capability'!B:L,10,FALSE)</f>
        <v>N/A</v>
      </c>
      <c r="R324">
        <f>VLOOKUP(KamstrupData[[#This Row],[IdLevel123]],'B-Business Capability'!B:L,11,FALSE)</f>
        <v>0</v>
      </c>
    </row>
    <row r="325" spans="4:19" hidden="1" x14ac:dyDescent="0.25">
      <c r="D325" s="28" t="s">
        <v>1159</v>
      </c>
      <c r="E325" t="str">
        <f>VLOOKUP(D325,'B-Business Capability'!B:H,5,FALSE)</f>
        <v>Sales</v>
      </c>
      <c r="F325" t="str">
        <f>VLOOKUP(D325,'B-Business Capability'!B:H,6,FALSE)</f>
        <v>Sales Operations</v>
      </c>
      <c r="G325" t="str">
        <f>VLOOKUP(D325,'B-Business Capability'!B:H,7,FALSE)</f>
        <v>Intercompany Billing</v>
      </c>
      <c r="I325" t="s">
        <v>62</v>
      </c>
      <c r="J325" t="s">
        <v>8632</v>
      </c>
      <c r="L325" t="s">
        <v>142</v>
      </c>
      <c r="M325" t="str">
        <f>VLOOKUP(L325,'A-Applications'!B:D,3,FALSE)</f>
        <v>IFS ERP</v>
      </c>
      <c r="N325" t="s">
        <v>46</v>
      </c>
      <c r="O325" s="42" t="s">
        <v>47</v>
      </c>
      <c r="P325" t="s">
        <v>1042</v>
      </c>
      <c r="Q325" t="str">
        <f>VLOOKUP(KamstrupData[[#This Row],[IdLevel123]],'B-Business Capability'!B:L,10,FALSE)</f>
        <v>N/A</v>
      </c>
      <c r="R325">
        <f>VLOOKUP(KamstrupData[[#This Row],[IdLevel123]],'B-Business Capability'!B:L,11,FALSE)</f>
        <v>0</v>
      </c>
    </row>
    <row r="326" spans="4:19" hidden="1" x14ac:dyDescent="0.25">
      <c r="D326" s="28" t="s">
        <v>1160</v>
      </c>
      <c r="E326" t="str">
        <f>VLOOKUP(D326,'B-Business Capability'!B:H,5,FALSE)</f>
        <v>Sales</v>
      </c>
      <c r="F326" t="str">
        <f>VLOOKUP(D326,'B-Business Capability'!B:H,6,FALSE)</f>
        <v>Sales Operations</v>
      </c>
      <c r="G326" t="str">
        <f>VLOOKUP(D326,'B-Business Capability'!B:H,7,FALSE)</f>
        <v>Localization and internationalization</v>
      </c>
      <c r="I326" t="s">
        <v>62</v>
      </c>
      <c r="J326" t="s">
        <v>8632</v>
      </c>
      <c r="L326" t="s">
        <v>142</v>
      </c>
      <c r="M326" t="str">
        <f>VLOOKUP(L326,'A-Applications'!B:D,3,FALSE)</f>
        <v>IFS ERP</v>
      </c>
      <c r="N326" t="s">
        <v>46</v>
      </c>
      <c r="O326" s="42" t="s">
        <v>47</v>
      </c>
      <c r="P326" t="s">
        <v>1042</v>
      </c>
      <c r="Q326" t="str">
        <f>VLOOKUP(KamstrupData[[#This Row],[IdLevel123]],'B-Business Capability'!B:L,10,FALSE)</f>
        <v>N/A</v>
      </c>
      <c r="R326">
        <f>VLOOKUP(KamstrupData[[#This Row],[IdLevel123]],'B-Business Capability'!B:L,11,FALSE)</f>
        <v>0</v>
      </c>
    </row>
    <row r="327" spans="4:19" hidden="1" x14ac:dyDescent="0.25">
      <c r="D327" s="28" t="s">
        <v>1163</v>
      </c>
      <c r="E327" t="str">
        <f>VLOOKUP(D327,'B-Business Capability'!B:H,5,FALSE)</f>
        <v>Sales</v>
      </c>
      <c r="F327" t="str">
        <f>VLOOKUP(D327,'B-Business Capability'!B:H,6,FALSE)</f>
        <v>Sales Operations</v>
      </c>
      <c r="G327" t="str">
        <f>VLOOKUP(D327,'B-Business Capability'!B:H,7,FALSE)</f>
        <v>On Account billing</v>
      </c>
      <c r="I327" t="s">
        <v>62</v>
      </c>
      <c r="J327" t="s">
        <v>8632</v>
      </c>
      <c r="L327" t="s">
        <v>142</v>
      </c>
      <c r="M327" t="str">
        <f>VLOOKUP(L327,'A-Applications'!B:D,3,FALSE)</f>
        <v>IFS ERP</v>
      </c>
      <c r="N327" t="s">
        <v>46</v>
      </c>
      <c r="O327" s="42" t="s">
        <v>47</v>
      </c>
      <c r="P327" t="s">
        <v>1042</v>
      </c>
      <c r="Q327" t="str">
        <f>VLOOKUP(KamstrupData[[#This Row],[IdLevel123]],'B-Business Capability'!B:L,10,FALSE)</f>
        <v>N/A</v>
      </c>
      <c r="R327">
        <f>VLOOKUP(KamstrupData[[#This Row],[IdLevel123]],'B-Business Capability'!B:L,11,FALSE)</f>
        <v>0</v>
      </c>
    </row>
    <row r="328" spans="4:19" hidden="1" x14ac:dyDescent="0.25">
      <c r="D328" s="28" t="s">
        <v>1168</v>
      </c>
      <c r="E328" t="str">
        <f>VLOOKUP(D328,'B-Business Capability'!B:H,5,FALSE)</f>
        <v>Sales</v>
      </c>
      <c r="F328" t="str">
        <f>VLOOKUP(D328,'B-Business Capability'!B:H,6,FALSE)</f>
        <v>Sales Operations</v>
      </c>
      <c r="G328" t="str">
        <f>VLOOKUP(D328,'B-Business Capability'!B:H,7,FALSE)</f>
        <v>Project controlling and Accounting</v>
      </c>
      <c r="I328" t="s">
        <v>62</v>
      </c>
      <c r="J328" t="s">
        <v>8632</v>
      </c>
      <c r="L328" t="s">
        <v>142</v>
      </c>
      <c r="M328" t="str">
        <f>VLOOKUP(L328,'A-Applications'!B:D,3,FALSE)</f>
        <v>IFS ERP</v>
      </c>
      <c r="N328" t="s">
        <v>46</v>
      </c>
      <c r="O328" s="42" t="s">
        <v>47</v>
      </c>
      <c r="P328" t="s">
        <v>1042</v>
      </c>
      <c r="Q328" t="str">
        <f>VLOOKUP(KamstrupData[[#This Row],[IdLevel123]],'B-Business Capability'!B:L,10,FALSE)</f>
        <v>N/A</v>
      </c>
      <c r="R328">
        <f>VLOOKUP(KamstrupData[[#This Row],[IdLevel123]],'B-Business Capability'!B:L,11,FALSE)</f>
        <v>0</v>
      </c>
    </row>
    <row r="329" spans="4:19" hidden="1" x14ac:dyDescent="0.25">
      <c r="D329" s="28" t="s">
        <v>1169</v>
      </c>
      <c r="E329" t="str">
        <f>VLOOKUP(D329,'B-Business Capability'!B:H,5,FALSE)</f>
        <v>Sales</v>
      </c>
      <c r="F329" t="str">
        <f>VLOOKUP(D329,'B-Business Capability'!B:H,6,FALSE)</f>
        <v>Sales Operations</v>
      </c>
      <c r="G329" t="str">
        <f>VLOOKUP(D329,'B-Business Capability'!B:H,7,FALSE)</f>
        <v>Receivables management and payment handling</v>
      </c>
      <c r="I329" t="s">
        <v>62</v>
      </c>
      <c r="J329" t="s">
        <v>8632</v>
      </c>
      <c r="L329" t="s">
        <v>142</v>
      </c>
      <c r="M329" t="str">
        <f>VLOOKUP(L329,'A-Applications'!B:D,3,FALSE)</f>
        <v>IFS ERP</v>
      </c>
      <c r="N329" t="s">
        <v>46</v>
      </c>
      <c r="O329" s="42" t="s">
        <v>47</v>
      </c>
      <c r="P329" t="s">
        <v>1042</v>
      </c>
      <c r="Q329" t="str">
        <f>VLOOKUP(KamstrupData[[#This Row],[IdLevel123]],'B-Business Capability'!B:L,10,FALSE)</f>
        <v>N/A</v>
      </c>
      <c r="R329">
        <f>VLOOKUP(KamstrupData[[#This Row],[IdLevel123]],'B-Business Capability'!B:L,11,FALSE)</f>
        <v>0</v>
      </c>
    </row>
    <row r="330" spans="4:19" hidden="1" x14ac:dyDescent="0.25">
      <c r="D330" s="28" t="s">
        <v>1170</v>
      </c>
      <c r="E330" t="str">
        <f>VLOOKUP(D330,'B-Business Capability'!B:H,5,FALSE)</f>
        <v>Sales</v>
      </c>
      <c r="F330" t="str">
        <f>VLOOKUP(D330,'B-Business Capability'!B:H,6,FALSE)</f>
        <v>Sales Operations</v>
      </c>
      <c r="G330" t="str">
        <f>VLOOKUP(D330,'B-Business Capability'!B:H,7,FALSE)</f>
        <v>Sales billing</v>
      </c>
      <c r="I330" t="s">
        <v>62</v>
      </c>
      <c r="J330" t="s">
        <v>8632</v>
      </c>
      <c r="L330" t="s">
        <v>142</v>
      </c>
      <c r="M330" t="str">
        <f>VLOOKUP(L330,'A-Applications'!B:D,3,FALSE)</f>
        <v>IFS ERP</v>
      </c>
      <c r="N330" t="s">
        <v>46</v>
      </c>
      <c r="O330" s="42" t="s">
        <v>47</v>
      </c>
      <c r="P330" t="s">
        <v>1042</v>
      </c>
      <c r="Q330" t="str">
        <f>VLOOKUP(KamstrupData[[#This Row],[IdLevel123]],'B-Business Capability'!B:L,10,FALSE)</f>
        <v>Order-to-Cash (O2C)</v>
      </c>
      <c r="R330">
        <f>VLOOKUP(KamstrupData[[#This Row],[IdLevel123]],'B-Business Capability'!B:L,11,FALSE)</f>
        <v>320</v>
      </c>
    </row>
    <row r="331" spans="4:19" hidden="1" x14ac:dyDescent="0.25">
      <c r="D331" s="28" t="s">
        <v>1171</v>
      </c>
      <c r="E331" t="str">
        <f>VLOOKUP(D331,'B-Business Capability'!B:H,5,FALSE)</f>
        <v>Sales</v>
      </c>
      <c r="F331" t="str">
        <f>VLOOKUP(D331,'B-Business Capability'!B:H,6,FALSE)</f>
        <v>Sales Operations</v>
      </c>
      <c r="G331" t="str">
        <f>VLOOKUP(D331,'B-Business Capability'!B:H,7,FALSE)</f>
        <v>Sales masterdata management</v>
      </c>
      <c r="I331" t="s">
        <v>62</v>
      </c>
      <c r="J331" t="s">
        <v>8632</v>
      </c>
      <c r="L331" t="s">
        <v>142</v>
      </c>
      <c r="M331" t="str">
        <f>VLOOKUP(L331,'A-Applications'!B:D,3,FALSE)</f>
        <v>IFS ERP</v>
      </c>
      <c r="N331" t="s">
        <v>46</v>
      </c>
      <c r="O331" s="42" t="s">
        <v>47</v>
      </c>
      <c r="P331" t="s">
        <v>1042</v>
      </c>
      <c r="Q331" t="str">
        <f>VLOOKUP(KamstrupData[[#This Row],[IdLevel123]],'B-Business Capability'!B:L,10,FALSE)</f>
        <v>N/A</v>
      </c>
      <c r="R331">
        <f>VLOOKUP(KamstrupData[[#This Row],[IdLevel123]],'B-Business Capability'!B:L,11,FALSE)</f>
        <v>0</v>
      </c>
    </row>
    <row r="332" spans="4:19" hidden="1" x14ac:dyDescent="0.25">
      <c r="D332" s="28" t="s">
        <v>1176</v>
      </c>
      <c r="E332" t="str">
        <f>VLOOKUP(D332,'B-Business Capability'!B:H,5,FALSE)</f>
        <v>Sales</v>
      </c>
      <c r="F332" t="str">
        <f>VLOOKUP(D332,'B-Business Capability'!B:H,6,FALSE)</f>
        <v>Sales Operations</v>
      </c>
      <c r="G332" t="str">
        <f>VLOOKUP(D332,'B-Business Capability'!B:H,7,FALSE)</f>
        <v>Service control</v>
      </c>
      <c r="I332" t="s">
        <v>62</v>
      </c>
      <c r="J332" t="s">
        <v>8632</v>
      </c>
      <c r="L332" t="s">
        <v>142</v>
      </c>
      <c r="M332" t="str">
        <f>VLOOKUP(L332,'A-Applications'!B:D,3,FALSE)</f>
        <v>IFS ERP</v>
      </c>
      <c r="N332" t="s">
        <v>46</v>
      </c>
      <c r="O332" s="42" t="s">
        <v>47</v>
      </c>
      <c r="P332" t="s">
        <v>1042</v>
      </c>
      <c r="Q332" t="str">
        <f>VLOOKUP(KamstrupData[[#This Row],[IdLevel123]],'B-Business Capability'!B:L,10,FALSE)</f>
        <v>N/A</v>
      </c>
      <c r="R332">
        <f>VLOOKUP(KamstrupData[[#This Row],[IdLevel123]],'B-Business Capability'!B:L,11,FALSE)</f>
        <v>0</v>
      </c>
    </row>
    <row r="333" spans="4:19" hidden="1" x14ac:dyDescent="0.25">
      <c r="D333" s="28" t="s">
        <v>1177</v>
      </c>
      <c r="E333" t="str">
        <f>VLOOKUP(D333,'B-Business Capability'!B:H,5,FALSE)</f>
        <v>Sales</v>
      </c>
      <c r="F333" t="str">
        <f>VLOOKUP(D333,'B-Business Capability'!B:H,6,FALSE)</f>
        <v>Sales Operations</v>
      </c>
      <c r="G333" t="str">
        <f>VLOOKUP(D333,'B-Business Capability'!B:H,7,FALSE)</f>
        <v>Solution billing</v>
      </c>
      <c r="I333" t="s">
        <v>62</v>
      </c>
      <c r="J333" t="s">
        <v>8632</v>
      </c>
      <c r="L333" t="s">
        <v>142</v>
      </c>
      <c r="M333" t="str">
        <f>VLOOKUP(L333,'A-Applications'!B:D,3,FALSE)</f>
        <v>IFS ERP</v>
      </c>
      <c r="N333" t="s">
        <v>46</v>
      </c>
      <c r="O333" s="42" t="s">
        <v>47</v>
      </c>
      <c r="P333" t="s">
        <v>1042</v>
      </c>
      <c r="Q333" t="str">
        <f>VLOOKUP(KamstrupData[[#This Row],[IdLevel123]],'B-Business Capability'!B:L,10,FALSE)</f>
        <v>N/A</v>
      </c>
      <c r="R333">
        <f>VLOOKUP(KamstrupData[[#This Row],[IdLevel123]],'B-Business Capability'!B:L,11,FALSE)</f>
        <v>0</v>
      </c>
    </row>
    <row r="334" spans="4:19" hidden="1" x14ac:dyDescent="0.25">
      <c r="D334" s="28" t="s">
        <v>1178</v>
      </c>
      <c r="E334" t="str">
        <f>VLOOKUP(D334,'B-Business Capability'!B:H,5,FALSE)</f>
        <v>Sales</v>
      </c>
      <c r="F334" t="str">
        <f>VLOOKUP(D334,'B-Business Capability'!B:H,6,FALSE)</f>
        <v>Sales Operations</v>
      </c>
      <c r="G334" t="str">
        <f>VLOOKUP(D334,'B-Business Capability'!B:H,7,FALSE)</f>
        <v>Subscription lifecycle management</v>
      </c>
      <c r="I334" t="s">
        <v>62</v>
      </c>
      <c r="J334" t="s">
        <v>8632</v>
      </c>
      <c r="L334" t="s">
        <v>142</v>
      </c>
      <c r="M334" t="str">
        <f>VLOOKUP(L334,'A-Applications'!B:D,3,FALSE)</f>
        <v>IFS ERP</v>
      </c>
      <c r="N334" t="s">
        <v>308</v>
      </c>
      <c r="O334" s="42" t="s">
        <v>47</v>
      </c>
      <c r="P334" t="s">
        <v>1042</v>
      </c>
      <c r="Q334" t="str">
        <f>VLOOKUP(KamstrupData[[#This Row],[IdLevel123]],'B-Business Capability'!B:L,10,FALSE)</f>
        <v>Subscribtion-to-Pay (S2P)</v>
      </c>
      <c r="R334">
        <f>VLOOKUP(KamstrupData[[#This Row],[IdLevel123]],'B-Business Capability'!B:L,11,FALSE)</f>
        <v>200</v>
      </c>
      <c r="S334" t="s">
        <v>1179</v>
      </c>
    </row>
    <row r="335" spans="4:19" hidden="1" x14ac:dyDescent="0.25">
      <c r="D335" s="28" t="s">
        <v>1185</v>
      </c>
      <c r="E335" t="str">
        <f>VLOOKUP(D335,'B-Business Capability'!B:H,5,FALSE)</f>
        <v>Sales</v>
      </c>
      <c r="F335" t="str">
        <f>VLOOKUP(D335,'B-Business Capability'!B:H,6,FALSE)</f>
        <v>Sales Operations</v>
      </c>
      <c r="G335" t="str">
        <f>VLOOKUP(D335,'B-Business Capability'!B:H,7,FALSE)</f>
        <v>Usage and subscription billing</v>
      </c>
      <c r="I335" t="s">
        <v>62</v>
      </c>
      <c r="J335" t="s">
        <v>8632</v>
      </c>
      <c r="L335" t="s">
        <v>142</v>
      </c>
      <c r="M335" t="str">
        <f>VLOOKUP(L335,'A-Applications'!B:D,3,FALSE)</f>
        <v>IFS ERP</v>
      </c>
      <c r="N335" t="s">
        <v>308</v>
      </c>
      <c r="O335" s="42" t="s">
        <v>47</v>
      </c>
      <c r="P335" t="s">
        <v>1042</v>
      </c>
      <c r="Q335" t="str">
        <f>VLOOKUP(KamstrupData[[#This Row],[IdLevel123]],'B-Business Capability'!B:L,10,FALSE)</f>
        <v>Subscribtion-to-Pay (S2P)</v>
      </c>
      <c r="R335">
        <f>VLOOKUP(KamstrupData[[#This Row],[IdLevel123]],'B-Business Capability'!B:L,11,FALSE)</f>
        <v>400</v>
      </c>
      <c r="S335" t="s">
        <v>1179</v>
      </c>
    </row>
    <row r="336" spans="4:19" hidden="1" x14ac:dyDescent="0.25">
      <c r="D336" s="28" t="s">
        <v>1189</v>
      </c>
      <c r="E336" t="str">
        <f>VLOOKUP(D336,'B-Business Capability'!B:H,5,FALSE)</f>
        <v>Sales</v>
      </c>
      <c r="F336" t="str">
        <f>VLOOKUP(D336,'B-Business Capability'!B:H,6,FALSE)</f>
        <v>Sales Operations</v>
      </c>
      <c r="G336" t="str">
        <f>VLOOKUP(D336,'B-Business Capability'!B:H,7,FALSE)</f>
        <v>WIP Management and revenue recognition</v>
      </c>
      <c r="I336" t="s">
        <v>62</v>
      </c>
      <c r="J336" t="s">
        <v>8632</v>
      </c>
      <c r="L336" t="s">
        <v>142</v>
      </c>
      <c r="M336" t="str">
        <f>VLOOKUP(L336,'A-Applications'!B:D,3,FALSE)</f>
        <v>IFS ERP</v>
      </c>
      <c r="N336" t="s">
        <v>46</v>
      </c>
      <c r="O336" s="42" t="s">
        <v>47</v>
      </c>
      <c r="P336" t="s">
        <v>1140</v>
      </c>
      <c r="Q336" t="str">
        <f>VLOOKUP(KamstrupData[[#This Row],[IdLevel123]],'B-Business Capability'!B:L,10,FALSE)</f>
        <v>Order-to-Cash (O2C)</v>
      </c>
      <c r="R336">
        <f>VLOOKUP(KamstrupData[[#This Row],[IdLevel123]],'B-Business Capability'!B:L,11,FALSE)</f>
        <v>700</v>
      </c>
    </row>
    <row r="337" spans="4:19" hidden="1" x14ac:dyDescent="0.25">
      <c r="D337" s="28" t="s">
        <v>1208</v>
      </c>
      <c r="E337" t="str">
        <f>VLOOKUP(D337,'B-Business Capability'!B:H,5,FALSE)</f>
        <v>Sales</v>
      </c>
      <c r="F337" t="str">
        <f>VLOOKUP(D337,'B-Business Capability'!B:H,6,FALSE)</f>
        <v>Sales Execution and Customer Engagement</v>
      </c>
      <c r="G337" t="str">
        <f>VLOOKUP(D337,'B-Business Capability'!B:H,7,FALSE)</f>
        <v>Equipment sales and order fullfilment</v>
      </c>
      <c r="I337" t="s">
        <v>62</v>
      </c>
      <c r="J337" t="s">
        <v>8632</v>
      </c>
      <c r="L337" t="s">
        <v>142</v>
      </c>
      <c r="M337" t="str">
        <f>VLOOKUP(L337,'A-Applications'!B:D,3,FALSE)</f>
        <v>IFS ERP</v>
      </c>
      <c r="N337" t="s">
        <v>46</v>
      </c>
      <c r="O337" s="42" t="s">
        <v>47</v>
      </c>
      <c r="P337" t="s">
        <v>1140</v>
      </c>
      <c r="Q337" t="str">
        <f>VLOOKUP(KamstrupData[[#This Row],[IdLevel123]],'B-Business Capability'!B:L,10,FALSE)</f>
        <v>Order-to-Cash (O2C)</v>
      </c>
      <c r="R337">
        <f>VLOOKUP(KamstrupData[[#This Row],[IdLevel123]],'B-Business Capability'!B:L,11,FALSE)</f>
        <v>510</v>
      </c>
    </row>
    <row r="338" spans="4:19" hidden="1" x14ac:dyDescent="0.25">
      <c r="D338" s="28" t="s">
        <v>1211</v>
      </c>
      <c r="E338" t="str">
        <f>VLOOKUP(D338,'B-Business Capability'!B:H,5,FALSE)</f>
        <v>Sales</v>
      </c>
      <c r="F338" t="str">
        <f>VLOOKUP(D338,'B-Business Capability'!B:H,6,FALSE)</f>
        <v>Sales Execution and Customer Engagement</v>
      </c>
      <c r="G338" t="str">
        <f>VLOOKUP(D338,'B-Business Capability'!B:H,7,FALSE)</f>
        <v>Partner Order management</v>
      </c>
      <c r="I338" t="s">
        <v>62</v>
      </c>
      <c r="J338" t="s">
        <v>8632</v>
      </c>
      <c r="L338" t="s">
        <v>142</v>
      </c>
      <c r="M338" t="str">
        <f>VLOOKUP(L338,'A-Applications'!B:D,3,FALSE)</f>
        <v>IFS ERP</v>
      </c>
      <c r="N338" t="s">
        <v>138</v>
      </c>
      <c r="O338" s="42" t="s">
        <v>47</v>
      </c>
      <c r="P338" t="s">
        <v>1093</v>
      </c>
      <c r="Q338" t="str">
        <f>VLOOKUP(KamstrupData[[#This Row],[IdLevel123]],'B-Business Capability'!B:L,10,FALSE)</f>
        <v>Order-to-Cash (O2C)</v>
      </c>
      <c r="R338">
        <f>VLOOKUP(KamstrupData[[#This Row],[IdLevel123]],'B-Business Capability'!B:L,11,FALSE)</f>
        <v>530</v>
      </c>
    </row>
    <row r="339" spans="4:19" hidden="1" x14ac:dyDescent="0.25">
      <c r="D339" s="28" t="s">
        <v>1250</v>
      </c>
      <c r="E339" t="str">
        <f>VLOOKUP(D339,'B-Business Capability'!B:H,5,FALSE)</f>
        <v>Sales</v>
      </c>
      <c r="F339" t="str">
        <f>VLOOKUP(D339,'B-Business Capability'!B:H,6,FALSE)</f>
        <v>Quotation, Order, and Contract Management</v>
      </c>
      <c r="G339" t="str">
        <f>VLOOKUP(D339,'B-Business Capability'!B:H,7,FALSE)</f>
        <v>Order orchestration and management</v>
      </c>
      <c r="I339" t="s">
        <v>62</v>
      </c>
      <c r="J339" t="s">
        <v>8632</v>
      </c>
      <c r="L339" t="s">
        <v>142</v>
      </c>
      <c r="M339" t="str">
        <f>VLOOKUP(L339,'A-Applications'!B:D,3,FALSE)</f>
        <v>IFS ERP</v>
      </c>
      <c r="N339" t="s">
        <v>46</v>
      </c>
      <c r="O339" s="42" t="s">
        <v>47</v>
      </c>
      <c r="P339" t="s">
        <v>1042</v>
      </c>
      <c r="Q339" t="str">
        <f>VLOOKUP(KamstrupData[[#This Row],[IdLevel123]],'B-Business Capability'!B:L,10,FALSE)</f>
        <v>Order-to-Cash (O2C)</v>
      </c>
      <c r="R339">
        <f>VLOOKUP(KamstrupData[[#This Row],[IdLevel123]],'B-Business Capability'!B:L,11,FALSE)</f>
        <v>104</v>
      </c>
    </row>
    <row r="340" spans="4:19" hidden="1" x14ac:dyDescent="0.25">
      <c r="D340" s="28" t="s">
        <v>1262</v>
      </c>
      <c r="E340" t="str">
        <f>VLOOKUP(D340,'B-Business Capability'!B:H,5,FALSE)</f>
        <v>Sales</v>
      </c>
      <c r="F340" t="str">
        <f>VLOOKUP(D340,'B-Business Capability'!B:H,6,FALSE)</f>
        <v>Quotation, Order, and Contract Management</v>
      </c>
      <c r="G340" t="str">
        <f>VLOOKUP(D340,'B-Business Capability'!B:H,7,FALSE)</f>
        <v>Subscription order management</v>
      </c>
      <c r="I340" t="s">
        <v>62</v>
      </c>
      <c r="J340" t="s">
        <v>8632</v>
      </c>
      <c r="L340" t="s">
        <v>142</v>
      </c>
      <c r="M340" t="str">
        <f>VLOOKUP(L340,'A-Applications'!B:D,3,FALSE)</f>
        <v>IFS ERP</v>
      </c>
      <c r="N340" t="s">
        <v>46</v>
      </c>
      <c r="O340" s="42" t="s">
        <v>47</v>
      </c>
      <c r="P340" t="s">
        <v>1042</v>
      </c>
      <c r="Q340" t="str">
        <f>VLOOKUP(KamstrupData[[#This Row],[IdLevel123]],'B-Business Capability'!B:L,10,FALSE)</f>
        <v>Subscribtion-to-Pay (S2P)</v>
      </c>
      <c r="R340">
        <f>VLOOKUP(KamstrupData[[#This Row],[IdLevel123]],'B-Business Capability'!B:L,11,FALSE)</f>
        <v>120</v>
      </c>
      <c r="S340" t="s">
        <v>1179</v>
      </c>
    </row>
    <row r="341" spans="4:19" hidden="1" x14ac:dyDescent="0.25">
      <c r="D341" s="28" t="s">
        <v>1276</v>
      </c>
      <c r="E341" t="str">
        <f>VLOOKUP(D341,'B-Business Capability'!B:H,5,FALSE)</f>
        <v>Finance</v>
      </c>
      <c r="F341" t="str">
        <f>VLOOKUP(D341,'B-Business Capability'!B:H,6,FALSE)</f>
        <v>Settlements &amp; Payments</v>
      </c>
      <c r="G341" t="str">
        <f>VLOOKUP(D341,'B-Business Capability'!B:H,7,FALSE)</f>
        <v>Invoice Approval</v>
      </c>
      <c r="I341" t="s">
        <v>62</v>
      </c>
      <c r="J341" t="s">
        <v>8632</v>
      </c>
      <c r="L341" t="s">
        <v>142</v>
      </c>
      <c r="M341" t="str">
        <f>VLOOKUP(L341,'A-Applications'!B:D,3,FALSE)</f>
        <v>IFS ERP</v>
      </c>
      <c r="N341" t="s">
        <v>46</v>
      </c>
      <c r="O341" s="42" t="s">
        <v>52</v>
      </c>
      <c r="P341" t="s">
        <v>1277</v>
      </c>
      <c r="Q341" t="str">
        <f>VLOOKUP(KamstrupData[[#This Row],[IdLevel123]],'B-Business Capability'!B:L,10,FALSE)</f>
        <v>Procure-to-Pay (P2P)</v>
      </c>
      <c r="R341">
        <f>VLOOKUP(KamstrupData[[#This Row],[IdLevel123]],'B-Business Capability'!B:L,11,FALSE)</f>
        <v>520</v>
      </c>
    </row>
    <row r="342" spans="4:19" hidden="1" x14ac:dyDescent="0.25">
      <c r="D342" s="28" t="s">
        <v>433</v>
      </c>
      <c r="E342" t="str">
        <f>VLOOKUP(D342,'B-Business Capability'!B:H,5,FALSE)</f>
        <v>Finance</v>
      </c>
      <c r="F342" t="str">
        <f>VLOOKUP(D342,'B-Business Capability'!B:H,6,FALSE)</f>
        <v>Accounting</v>
      </c>
      <c r="G342" t="str">
        <f>VLOOKUP(D342,'B-Business Capability'!B:H,7,FALSE)</f>
        <v>Inventory Valuation</v>
      </c>
      <c r="I342" t="s">
        <v>64</v>
      </c>
      <c r="J342" t="s">
        <v>65</v>
      </c>
      <c r="L342" t="s">
        <v>142</v>
      </c>
      <c r="M342" t="str">
        <f>VLOOKUP(L342,'A-Applications'!B:D,3,FALSE)</f>
        <v>IFS ERP</v>
      </c>
      <c r="N342" t="s">
        <v>46</v>
      </c>
      <c r="O342" s="42" t="s">
        <v>52</v>
      </c>
      <c r="P342" t="s">
        <v>56</v>
      </c>
      <c r="Q342" t="str">
        <f>VLOOKUP(KamstrupData[[#This Row],[IdLevel123]],'B-Business Capability'!B:L,10,FALSE)</f>
        <v>N/A</v>
      </c>
      <c r="R342">
        <f>VLOOKUP(KamstrupData[[#This Row],[IdLevel123]],'B-Business Capability'!B:L,11,FALSE)</f>
        <v>0</v>
      </c>
    </row>
    <row r="343" spans="4:19" hidden="1" x14ac:dyDescent="0.25">
      <c r="D343" s="28" t="s">
        <v>436</v>
      </c>
      <c r="E343" t="str">
        <f>VLOOKUP(D343,'B-Business Capability'!B:H,5,FALSE)</f>
        <v>Finance</v>
      </c>
      <c r="F343" t="str">
        <f>VLOOKUP(D343,'B-Business Capability'!B:H,6,FALSE)</f>
        <v>Accounting</v>
      </c>
      <c r="G343" t="str">
        <f>VLOOKUP(D343,'B-Business Capability'!B:H,7,FALSE)</f>
        <v>Manage General Ledger</v>
      </c>
      <c r="I343" t="s">
        <v>64</v>
      </c>
      <c r="J343" t="s">
        <v>65</v>
      </c>
      <c r="L343" t="s">
        <v>142</v>
      </c>
      <c r="M343" t="str">
        <f>VLOOKUP(L343,'A-Applications'!B:D,3,FALSE)</f>
        <v>IFS ERP</v>
      </c>
      <c r="N343" t="s">
        <v>46</v>
      </c>
      <c r="O343" s="42" t="s">
        <v>52</v>
      </c>
      <c r="P343" t="s">
        <v>56</v>
      </c>
      <c r="Q343" t="str">
        <f>VLOOKUP(KamstrupData[[#This Row],[IdLevel123]],'B-Business Capability'!B:L,10,FALSE)</f>
        <v>N/A</v>
      </c>
      <c r="R343">
        <f>VLOOKUP(KamstrupData[[#This Row],[IdLevel123]],'B-Business Capability'!B:L,11,FALSE)</f>
        <v>0</v>
      </c>
    </row>
    <row r="344" spans="4:19" hidden="1" x14ac:dyDescent="0.25">
      <c r="D344" s="28" t="s">
        <v>437</v>
      </c>
      <c r="E344" t="str">
        <f>VLOOKUP(D344,'B-Business Capability'!B:H,5,FALSE)</f>
        <v>Finance</v>
      </c>
      <c r="F344" t="str">
        <f>VLOOKUP(D344,'B-Business Capability'!B:H,6,FALSE)</f>
        <v>Accounting</v>
      </c>
      <c r="G344" t="str">
        <f>VLOOKUP(D344,'B-Business Capability'!B:H,7,FALSE)</f>
        <v>Performance Reporting</v>
      </c>
      <c r="I344" t="s">
        <v>64</v>
      </c>
      <c r="J344" t="s">
        <v>65</v>
      </c>
      <c r="L344" t="s">
        <v>142</v>
      </c>
      <c r="M344" t="str">
        <f>VLOOKUP(L344,'A-Applications'!B:D,3,FALSE)</f>
        <v>IFS ERP</v>
      </c>
      <c r="N344" t="s">
        <v>46</v>
      </c>
      <c r="O344" s="42" t="s">
        <v>52</v>
      </c>
      <c r="P344" t="s">
        <v>56</v>
      </c>
      <c r="Q344" t="str">
        <f>VLOOKUP(KamstrupData[[#This Row],[IdLevel123]],'B-Business Capability'!B:L,10,FALSE)</f>
        <v>N/A</v>
      </c>
      <c r="R344">
        <f>VLOOKUP(KamstrupData[[#This Row],[IdLevel123]],'B-Business Capability'!B:L,11,FALSE)</f>
        <v>0</v>
      </c>
    </row>
    <row r="345" spans="4:19" hidden="1" x14ac:dyDescent="0.25">
      <c r="D345" s="28" t="s">
        <v>472</v>
      </c>
      <c r="E345" t="str">
        <f>VLOOKUP(D345,'B-Business Capability'!B:H,5,FALSE)</f>
        <v>Finance</v>
      </c>
      <c r="F345" t="str">
        <f>VLOOKUP(D345,'B-Business Capability'!B:H,6,FALSE)</f>
        <v>Settlements &amp; Payments</v>
      </c>
      <c r="G345" t="str">
        <f>VLOOKUP(D345,'B-Business Capability'!B:H,7,FALSE)</f>
        <v>Account Payables</v>
      </c>
      <c r="I345" t="s">
        <v>64</v>
      </c>
      <c r="J345" t="s">
        <v>65</v>
      </c>
      <c r="L345" t="s">
        <v>142</v>
      </c>
      <c r="M345" t="str">
        <f>VLOOKUP(L345,'A-Applications'!B:D,3,FALSE)</f>
        <v>IFS ERP</v>
      </c>
      <c r="N345" t="s">
        <v>46</v>
      </c>
      <c r="O345" s="42" t="s">
        <v>52</v>
      </c>
      <c r="P345" t="s">
        <v>475</v>
      </c>
      <c r="Q345" t="str">
        <f>VLOOKUP(KamstrupData[[#This Row],[IdLevel123]],'B-Business Capability'!B:L,10,FALSE)</f>
        <v>Procure-to-Pay (P2P)</v>
      </c>
      <c r="R345">
        <f>VLOOKUP(KamstrupData[[#This Row],[IdLevel123]],'B-Business Capability'!B:L,11,FALSE)</f>
        <v>500</v>
      </c>
    </row>
    <row r="346" spans="4:19" hidden="1" x14ac:dyDescent="0.25">
      <c r="D346" s="28" t="s">
        <v>493</v>
      </c>
      <c r="E346" t="str">
        <f>VLOOKUP(D346,'B-Business Capability'!B:H,5,FALSE)</f>
        <v>Finance</v>
      </c>
      <c r="F346" t="str">
        <f>VLOOKUP(D346,'B-Business Capability'!B:H,6,FALSE)</f>
        <v>Settlements &amp; Payments</v>
      </c>
      <c r="G346" t="str">
        <f>VLOOKUP(D346,'B-Business Capability'!B:H,7,FALSE)</f>
        <v>Billing</v>
      </c>
      <c r="I346" t="s">
        <v>64</v>
      </c>
      <c r="J346" t="s">
        <v>65</v>
      </c>
      <c r="L346" t="s">
        <v>142</v>
      </c>
      <c r="M346" t="str">
        <f>VLOOKUP(L346,'A-Applications'!B:D,3,FALSE)</f>
        <v>IFS ERP</v>
      </c>
      <c r="N346" t="s">
        <v>46</v>
      </c>
      <c r="O346" s="42" t="s">
        <v>52</v>
      </c>
      <c r="P346" t="s">
        <v>56</v>
      </c>
      <c r="Q346" t="str">
        <f>VLOOKUP(KamstrupData[[#This Row],[IdLevel123]],'B-Business Capability'!B:L,10,FALSE)</f>
        <v>N/A</v>
      </c>
      <c r="R346">
        <f>VLOOKUP(KamstrupData[[#This Row],[IdLevel123]],'B-Business Capability'!B:L,11,FALSE)</f>
        <v>0</v>
      </c>
    </row>
    <row r="347" spans="4:19" hidden="1" x14ac:dyDescent="0.25">
      <c r="D347" s="28" t="s">
        <v>506</v>
      </c>
      <c r="E347" t="str">
        <f>VLOOKUP(D347,'B-Business Capability'!B:H,5,FALSE)</f>
        <v>Finance</v>
      </c>
      <c r="F347" t="str">
        <f>VLOOKUP(D347,'B-Business Capability'!B:H,6,FALSE)</f>
        <v>Tax Management</v>
      </c>
      <c r="G347" t="str">
        <f>VLOOKUP(D347,'B-Business Capability'!B:H,7,FALSE)</f>
        <v>Tax Determination</v>
      </c>
      <c r="I347" t="s">
        <v>64</v>
      </c>
      <c r="J347" t="s">
        <v>65</v>
      </c>
      <c r="L347" t="s">
        <v>142</v>
      </c>
      <c r="M347" t="str">
        <f>VLOOKUP(L347,'A-Applications'!B:D,3,FALSE)</f>
        <v>IFS ERP</v>
      </c>
      <c r="N347" t="s">
        <v>46</v>
      </c>
      <c r="O347" s="42" t="s">
        <v>52</v>
      </c>
      <c r="P347" t="s">
        <v>56</v>
      </c>
      <c r="Q347" t="str">
        <f>VLOOKUP(KamstrupData[[#This Row],[IdLevel123]],'B-Business Capability'!B:L,10,FALSE)</f>
        <v>N/A</v>
      </c>
      <c r="R347">
        <f>VLOOKUP(KamstrupData[[#This Row],[IdLevel123]],'B-Business Capability'!B:L,11,FALSE)</f>
        <v>0</v>
      </c>
    </row>
    <row r="348" spans="4:19" hidden="1" x14ac:dyDescent="0.25">
      <c r="D348" s="28" t="s">
        <v>509</v>
      </c>
      <c r="E348" t="str">
        <f>VLOOKUP(D348,'B-Business Capability'!B:H,5,FALSE)</f>
        <v>Finance</v>
      </c>
      <c r="F348" t="str">
        <f>VLOOKUP(D348,'B-Business Capability'!B:H,6,FALSE)</f>
        <v>Tax Management</v>
      </c>
      <c r="G348" t="str">
        <f>VLOOKUP(D348,'B-Business Capability'!B:H,7,FALSE)</f>
        <v>Tax Returns Mgmt.</v>
      </c>
      <c r="I348" t="s">
        <v>64</v>
      </c>
      <c r="J348" t="s">
        <v>65</v>
      </c>
      <c r="L348" t="s">
        <v>142</v>
      </c>
      <c r="M348" t="str">
        <f>VLOOKUP(L348,'A-Applications'!B:D,3,FALSE)</f>
        <v>IFS ERP</v>
      </c>
      <c r="N348" t="s">
        <v>46</v>
      </c>
      <c r="O348" s="42" t="s">
        <v>52</v>
      </c>
      <c r="P348" t="s">
        <v>56</v>
      </c>
      <c r="Q348" t="str">
        <f>VLOOKUP(KamstrupData[[#This Row],[IdLevel123]],'B-Business Capability'!B:L,10,FALSE)</f>
        <v>N/A</v>
      </c>
      <c r="R348">
        <f>VLOOKUP(KamstrupData[[#This Row],[IdLevel123]],'B-Business Capability'!B:L,11,FALSE)</f>
        <v>0</v>
      </c>
    </row>
    <row r="349" spans="4:19" hidden="1" x14ac:dyDescent="0.25">
      <c r="D349" s="28" t="s">
        <v>511</v>
      </c>
      <c r="E349" t="str">
        <f>VLOOKUP(D349,'B-Business Capability'!B:H,5,FALSE)</f>
        <v>Finance</v>
      </c>
      <c r="F349" t="str">
        <f>VLOOKUP(D349,'B-Business Capability'!B:H,6,FALSE)</f>
        <v>Tax Management</v>
      </c>
      <c r="G349" t="str">
        <f>VLOOKUP(D349,'B-Business Capability'!B:H,7,FALSE)</f>
        <v>Tax Settlements</v>
      </c>
      <c r="I349" t="s">
        <v>64</v>
      </c>
      <c r="J349" t="s">
        <v>65</v>
      </c>
      <c r="L349" t="s">
        <v>142</v>
      </c>
      <c r="M349" t="str">
        <f>VLOOKUP(L349,'A-Applications'!B:D,3,FALSE)</f>
        <v>IFS ERP</v>
      </c>
      <c r="N349" t="s">
        <v>46</v>
      </c>
      <c r="O349" s="42" t="s">
        <v>52</v>
      </c>
      <c r="P349" t="s">
        <v>56</v>
      </c>
      <c r="Q349" t="str">
        <f>VLOOKUP(KamstrupData[[#This Row],[IdLevel123]],'B-Business Capability'!B:L,10,FALSE)</f>
        <v>N/A</v>
      </c>
      <c r="R349">
        <f>VLOOKUP(KamstrupData[[#This Row],[IdLevel123]],'B-Business Capability'!B:L,11,FALSE)</f>
        <v>0</v>
      </c>
    </row>
    <row r="350" spans="4:19" hidden="1" x14ac:dyDescent="0.25">
      <c r="D350" s="28" t="s">
        <v>512</v>
      </c>
      <c r="E350" t="str">
        <f>VLOOKUP(D350,'B-Business Capability'!B:H,5,FALSE)</f>
        <v>Finance</v>
      </c>
      <c r="F350" t="str">
        <f>VLOOKUP(D350,'B-Business Capability'!B:H,6,FALSE)</f>
        <v>Treasury</v>
      </c>
      <c r="G350" t="str">
        <f>VLOOKUP(D350,'B-Business Capability'!B:H,7,FALSE)</f>
        <v>Cash Management</v>
      </c>
      <c r="I350" t="s">
        <v>64</v>
      </c>
      <c r="J350" t="s">
        <v>65</v>
      </c>
      <c r="L350" t="s">
        <v>142</v>
      </c>
      <c r="M350" t="str">
        <f>VLOOKUP(L350,'A-Applications'!B:D,3,FALSE)</f>
        <v>IFS ERP</v>
      </c>
      <c r="N350" t="s">
        <v>46</v>
      </c>
      <c r="O350" s="42" t="s">
        <v>52</v>
      </c>
      <c r="P350" t="s">
        <v>56</v>
      </c>
      <c r="Q350" t="str">
        <f>VLOOKUP(KamstrupData[[#This Row],[IdLevel123]],'B-Business Capability'!B:L,10,FALSE)</f>
        <v>N/A</v>
      </c>
      <c r="R350">
        <f>VLOOKUP(KamstrupData[[#This Row],[IdLevel123]],'B-Business Capability'!B:L,11,FALSE)</f>
        <v>0</v>
      </c>
    </row>
    <row r="351" spans="4:19" hidden="1" x14ac:dyDescent="0.25">
      <c r="D351" s="28" t="s">
        <v>513</v>
      </c>
      <c r="E351" t="str">
        <f>VLOOKUP(D351,'B-Business Capability'!B:H,5,FALSE)</f>
        <v>Finance</v>
      </c>
      <c r="F351" t="str">
        <f>VLOOKUP(D351,'B-Business Capability'!B:H,6,FALSE)</f>
        <v>Treasury</v>
      </c>
      <c r="G351" t="str">
        <f>VLOOKUP(D351,'B-Business Capability'!B:H,7,FALSE)</f>
        <v>Financial Risk Management</v>
      </c>
      <c r="I351" t="s">
        <v>64</v>
      </c>
      <c r="J351" t="s">
        <v>65</v>
      </c>
      <c r="L351" t="s">
        <v>142</v>
      </c>
      <c r="M351" t="str">
        <f>VLOOKUP(L351,'A-Applications'!B:D,3,FALSE)</f>
        <v>IFS ERP</v>
      </c>
      <c r="N351" t="s">
        <v>46</v>
      </c>
      <c r="O351" s="42" t="s">
        <v>52</v>
      </c>
      <c r="P351" t="s">
        <v>56</v>
      </c>
      <c r="Q351" t="str">
        <f>VLOOKUP(KamstrupData[[#This Row],[IdLevel123]],'B-Business Capability'!B:L,10,FALSE)</f>
        <v>N/A</v>
      </c>
      <c r="R351">
        <f>VLOOKUP(KamstrupData[[#This Row],[IdLevel123]],'B-Business Capability'!B:L,11,FALSE)</f>
        <v>0</v>
      </c>
    </row>
    <row r="352" spans="4:19" hidden="1" x14ac:dyDescent="0.25">
      <c r="D352" s="28" t="s">
        <v>514</v>
      </c>
      <c r="E352" t="str">
        <f>VLOOKUP(D352,'B-Business Capability'!B:H,5,FALSE)</f>
        <v>Finance</v>
      </c>
      <c r="F352" t="str">
        <f>VLOOKUP(D352,'B-Business Capability'!B:H,6,FALSE)</f>
        <v>Treasury</v>
      </c>
      <c r="G352" t="str">
        <f>VLOOKUP(D352,'B-Business Capability'!B:H,7,FALSE)</f>
        <v>Foreign Exchange Management</v>
      </c>
      <c r="I352" t="s">
        <v>64</v>
      </c>
      <c r="J352" t="s">
        <v>65</v>
      </c>
      <c r="L352" t="s">
        <v>142</v>
      </c>
      <c r="M352" t="str">
        <f>VLOOKUP(L352,'A-Applications'!B:D,3,FALSE)</f>
        <v>IFS ERP</v>
      </c>
      <c r="N352" t="s">
        <v>46</v>
      </c>
      <c r="O352" s="42" t="s">
        <v>52</v>
      </c>
      <c r="P352" t="s">
        <v>56</v>
      </c>
      <c r="Q352" t="str">
        <f>VLOOKUP(KamstrupData[[#This Row],[IdLevel123]],'B-Business Capability'!B:L,10,FALSE)</f>
        <v>N/A</v>
      </c>
      <c r="R352">
        <f>VLOOKUP(KamstrupData[[#This Row],[IdLevel123]],'B-Business Capability'!B:L,11,FALSE)</f>
        <v>0</v>
      </c>
    </row>
    <row r="353" spans="4:20" hidden="1" x14ac:dyDescent="0.25">
      <c r="D353" s="28" t="s">
        <v>1272</v>
      </c>
      <c r="E353" t="str">
        <f>VLOOKUP(D353,'B-Business Capability'!B:H,5,FALSE)</f>
        <v>Finance</v>
      </c>
      <c r="F353" t="str">
        <f>VLOOKUP(D353,'B-Business Capability'!B:H,6,FALSE)</f>
        <v>Accounting</v>
      </c>
      <c r="G353" t="str">
        <f>VLOOKUP(D353,'B-Business Capability'!B:H,7,FALSE)</f>
        <v>Accounts Recievabel</v>
      </c>
      <c r="I353" t="s">
        <v>64</v>
      </c>
      <c r="J353" t="s">
        <v>65</v>
      </c>
      <c r="L353" t="s">
        <v>142</v>
      </c>
      <c r="M353" t="str">
        <f>VLOOKUP(L353,'A-Applications'!B:D,3,FALSE)</f>
        <v>IFS ERP</v>
      </c>
      <c r="N353" t="s">
        <v>46</v>
      </c>
      <c r="O353" s="42" t="s">
        <v>52</v>
      </c>
      <c r="P353" t="s">
        <v>1273</v>
      </c>
      <c r="Q353" t="str">
        <f>VLOOKUP(KamstrupData[[#This Row],[IdLevel123]],'B-Business Capability'!B:L,10,FALSE)</f>
        <v>N/A</v>
      </c>
      <c r="R353">
        <f>VLOOKUP(KamstrupData[[#This Row],[IdLevel123]],'B-Business Capability'!B:L,11,FALSE)</f>
        <v>0</v>
      </c>
    </row>
    <row r="354" spans="4:20" hidden="1" x14ac:dyDescent="0.25">
      <c r="D354" s="28" t="s">
        <v>1276</v>
      </c>
      <c r="E354" t="str">
        <f>VLOOKUP(D354,'B-Business Capability'!B:H,5,FALSE)</f>
        <v>Finance</v>
      </c>
      <c r="F354" t="str">
        <f>VLOOKUP(D354,'B-Business Capability'!B:H,6,FALSE)</f>
        <v>Settlements &amp; Payments</v>
      </c>
      <c r="G354" t="str">
        <f>VLOOKUP(D354,'B-Business Capability'!B:H,7,FALSE)</f>
        <v>Invoice Approval</v>
      </c>
      <c r="I354" t="s">
        <v>64</v>
      </c>
      <c r="J354" t="s">
        <v>65</v>
      </c>
      <c r="L354" t="s">
        <v>142</v>
      </c>
      <c r="M354" t="str">
        <f>VLOOKUP(L354,'A-Applications'!B:D,3,FALSE)</f>
        <v>IFS ERP</v>
      </c>
      <c r="N354" t="s">
        <v>46</v>
      </c>
      <c r="O354" s="42" t="s">
        <v>52</v>
      </c>
      <c r="P354" t="s">
        <v>1277</v>
      </c>
      <c r="Q354" t="str">
        <f>VLOOKUP(KamstrupData[[#This Row],[IdLevel123]],'B-Business Capability'!B:L,10,FALSE)</f>
        <v>Procure-to-Pay (P2P)</v>
      </c>
      <c r="R354">
        <f>VLOOKUP(KamstrupData[[#This Row],[IdLevel123]],'B-Business Capability'!B:L,11,FALSE)</f>
        <v>520</v>
      </c>
    </row>
    <row r="355" spans="4:20" hidden="1" x14ac:dyDescent="0.25">
      <c r="D355" s="28" t="s">
        <v>1106</v>
      </c>
      <c r="E355" t="str">
        <f>VLOOKUP(D355,'B-Business Capability'!B:H,5,FALSE)</f>
        <v>Marketing</v>
      </c>
      <c r="F355" t="str">
        <f>VLOOKUP(D355,'B-Business Capability'!B:H,6,FALSE)</f>
        <v>Corporate communication and brand management</v>
      </c>
      <c r="G355" t="str">
        <f>VLOOKUP(D355,'B-Business Capability'!B:H,7,FALSE)</f>
        <v>Budget management and allocation</v>
      </c>
      <c r="I355" t="s">
        <v>64</v>
      </c>
      <c r="J355" t="s">
        <v>8649</v>
      </c>
      <c r="K355" t="s">
        <v>416</v>
      </c>
      <c r="L355" t="s">
        <v>142</v>
      </c>
      <c r="M355" t="str">
        <f>VLOOKUP(L355,'A-Applications'!B:D,3,FALSE)</f>
        <v>IFS ERP</v>
      </c>
      <c r="N355" t="s">
        <v>46</v>
      </c>
      <c r="O355" s="42" t="s">
        <v>47</v>
      </c>
      <c r="P355" t="s">
        <v>1090</v>
      </c>
      <c r="Q355" t="str">
        <f>VLOOKUP(KamstrupData[[#This Row],[IdLevel123]],'B-Business Capability'!B:L,10,FALSE)</f>
        <v>N/A</v>
      </c>
      <c r="R355">
        <f>VLOOKUP(KamstrupData[[#This Row],[IdLevel123]],'B-Business Capability'!B:L,11,FALSE)</f>
        <v>0</v>
      </c>
    </row>
    <row r="356" spans="4:20" hidden="1" x14ac:dyDescent="0.25">
      <c r="D356" s="28" t="s">
        <v>8507</v>
      </c>
      <c r="E356" t="str">
        <f>VLOOKUP(D356,'B-Business Capability'!B:H,5,FALSE)</f>
        <v>Finance</v>
      </c>
      <c r="F356" t="str">
        <f>VLOOKUP(D356,'B-Business Capability'!B:H,6,FALSE)</f>
        <v>Payroll</v>
      </c>
      <c r="G356" t="str">
        <f>VLOOKUP(D356,'B-Business Capability'!B:H,7,FALSE)</f>
        <v>Time Stamp Report</v>
      </c>
      <c r="I356" t="s">
        <v>43</v>
      </c>
      <c r="J356" t="s">
        <v>239</v>
      </c>
      <c r="K356" t="s">
        <v>1672</v>
      </c>
      <c r="L356" t="s">
        <v>142</v>
      </c>
      <c r="M356" t="str">
        <f>VLOOKUP(L356,'A-Applications'!B:D,3,FALSE)</f>
        <v>IFS ERP</v>
      </c>
      <c r="N356" t="s">
        <v>46</v>
      </c>
      <c r="O356" s="42" t="s">
        <v>52</v>
      </c>
      <c r="P356" t="s">
        <v>38</v>
      </c>
      <c r="Q356" t="str">
        <f>VLOOKUP(KamstrupData[[#This Row],[IdLevel123]],'B-Business Capability'!B:L,10,FALSE)</f>
        <v>N/A</v>
      </c>
      <c r="R356">
        <f>VLOOKUP(KamstrupData[[#This Row],[IdLevel123]],'B-Business Capability'!B:L,11,FALSE)</f>
        <v>0</v>
      </c>
    </row>
    <row r="357" spans="4:20" hidden="1" x14ac:dyDescent="0.25">
      <c r="D357" s="28" t="s">
        <v>1332</v>
      </c>
      <c r="E357" t="str">
        <f>VLOOKUP(D357,'B-Business Capability'!B:H,5,FALSE)</f>
        <v>Sales</v>
      </c>
      <c r="F357" t="str">
        <f>VLOOKUP(D357,'B-Business Capability'!B:H,6,FALSE)</f>
        <v>Sales Operations</v>
      </c>
      <c r="G357">
        <f>VLOOKUP(D357,'B-Business Capability'!B:H,7,FALSE)</f>
        <v>0</v>
      </c>
      <c r="I357" t="s">
        <v>487</v>
      </c>
      <c r="J357" t="s">
        <v>8529</v>
      </c>
      <c r="K357" t="s">
        <v>6236</v>
      </c>
      <c r="L357" t="s">
        <v>142</v>
      </c>
      <c r="M357" t="str">
        <f>VLOOKUP(L357,'A-Applications'!B:D,3,FALSE)</f>
        <v>IFS ERP</v>
      </c>
      <c r="N357" t="s">
        <v>46</v>
      </c>
      <c r="O357" s="42" t="s">
        <v>102</v>
      </c>
      <c r="P357" t="s">
        <v>204</v>
      </c>
      <c r="Q357" t="str">
        <f>VLOOKUP(KamstrupData[[#This Row],[IdLevel123]],'B-Business Capability'!B:L,10,FALSE)</f>
        <v>Order-to-Cash (O2C)</v>
      </c>
      <c r="R357">
        <f>VLOOKUP(KamstrupData[[#This Row],[IdLevel123]],'B-Business Capability'!B:L,11,FALSE)</f>
        <v>111</v>
      </c>
    </row>
    <row r="358" spans="4:20" hidden="1" x14ac:dyDescent="0.25">
      <c r="D358" s="28" t="s">
        <v>1334</v>
      </c>
      <c r="E358" t="str">
        <f>VLOOKUP(D358,'B-Business Capability'!B:H,5,FALSE)</f>
        <v>Sales</v>
      </c>
      <c r="F358" t="str">
        <f>VLOOKUP(D358,'B-Business Capability'!B:H,6,FALSE)</f>
        <v>Sales Execution and Customer Engagement</v>
      </c>
      <c r="G358">
        <f>VLOOKUP(D358,'B-Business Capability'!B:H,7,FALSE)</f>
        <v>0</v>
      </c>
      <c r="I358" t="s">
        <v>487</v>
      </c>
      <c r="J358" t="s">
        <v>8529</v>
      </c>
      <c r="K358" t="s">
        <v>6236</v>
      </c>
      <c r="L358" t="s">
        <v>142</v>
      </c>
      <c r="M358" t="str">
        <f>VLOOKUP(L358,'A-Applications'!B:D,3,FALSE)</f>
        <v>IFS ERP</v>
      </c>
      <c r="N358" t="s">
        <v>46</v>
      </c>
      <c r="O358" s="42" t="s">
        <v>102</v>
      </c>
      <c r="P358" t="s">
        <v>204</v>
      </c>
      <c r="Q358" t="str">
        <f>VLOOKUP(KamstrupData[[#This Row],[IdLevel123]],'B-Business Capability'!B:L,10,FALSE)</f>
        <v>Order-to-Cash (O2C)</v>
      </c>
      <c r="R358">
        <f>VLOOKUP(KamstrupData[[#This Row],[IdLevel123]],'B-Business Capability'!B:L,11,FALSE)</f>
        <v>500</v>
      </c>
    </row>
    <row r="359" spans="4:20" hidden="1" x14ac:dyDescent="0.25">
      <c r="D359" s="28" t="s">
        <v>1337</v>
      </c>
      <c r="E359" t="str">
        <f>VLOOKUP(D359,'B-Business Capability'!B:H,5,FALSE)</f>
        <v>Sales</v>
      </c>
      <c r="F359" t="str">
        <f>VLOOKUP(D359,'B-Business Capability'!B:H,6,FALSE)</f>
        <v>Quotation, Order, and Contract Management</v>
      </c>
      <c r="G359">
        <f>VLOOKUP(D359,'B-Business Capability'!B:H,7,FALSE)</f>
        <v>0</v>
      </c>
      <c r="I359" t="s">
        <v>487</v>
      </c>
      <c r="J359" t="s">
        <v>8529</v>
      </c>
      <c r="K359" t="s">
        <v>6236</v>
      </c>
      <c r="L359" t="s">
        <v>142</v>
      </c>
      <c r="M359" t="str">
        <f>VLOOKUP(L359,'A-Applications'!B:D,3,FALSE)</f>
        <v>IFS ERP</v>
      </c>
      <c r="N359" t="s">
        <v>46</v>
      </c>
      <c r="O359" s="42" t="s">
        <v>102</v>
      </c>
      <c r="P359" t="s">
        <v>204</v>
      </c>
      <c r="Q359" t="str">
        <f>VLOOKUP(KamstrupData[[#This Row],[IdLevel123]],'B-Business Capability'!B:L,10,FALSE)</f>
        <v>Order-to-Cash (O2C)</v>
      </c>
      <c r="R359">
        <f>VLOOKUP(KamstrupData[[#This Row],[IdLevel123]],'B-Business Capability'!B:L,11,FALSE)</f>
        <v>100</v>
      </c>
    </row>
    <row r="360" spans="4:20" hidden="1" x14ac:dyDescent="0.25">
      <c r="D360" s="28" t="s">
        <v>1339</v>
      </c>
      <c r="E360" t="str">
        <f>VLOOKUP(D360,'B-Business Capability'!B:H,5,FALSE)</f>
        <v>Sales</v>
      </c>
      <c r="F360" t="str">
        <f>VLOOKUP(D360,'B-Business Capability'!B:H,6,FALSE)</f>
        <v>Sales Management of Indirect Sales</v>
      </c>
      <c r="G360">
        <f>VLOOKUP(D360,'B-Business Capability'!B:H,7,FALSE)</f>
        <v>0</v>
      </c>
      <c r="I360" t="s">
        <v>487</v>
      </c>
      <c r="J360" t="s">
        <v>8529</v>
      </c>
      <c r="K360" t="s">
        <v>6236</v>
      </c>
      <c r="L360" t="s">
        <v>142</v>
      </c>
      <c r="M360" t="str">
        <f>VLOOKUP(L360,'A-Applications'!B:D,3,FALSE)</f>
        <v>IFS ERP</v>
      </c>
      <c r="N360" t="s">
        <v>46</v>
      </c>
      <c r="O360" s="42" t="s">
        <v>102</v>
      </c>
      <c r="P360" t="s">
        <v>204</v>
      </c>
      <c r="Q360" t="str">
        <f>VLOOKUP(KamstrupData[[#This Row],[IdLevel123]],'B-Business Capability'!B:L,10,FALSE)</f>
        <v>N/A</v>
      </c>
      <c r="R360">
        <f>VLOOKUP(KamstrupData[[#This Row],[IdLevel123]],'B-Business Capability'!B:L,11,FALSE)</f>
        <v>0</v>
      </c>
    </row>
    <row r="361" spans="4:20" hidden="1" x14ac:dyDescent="0.25">
      <c r="D361" t="s">
        <v>1332</v>
      </c>
      <c r="E361" t="str">
        <f>VLOOKUP(D361,'B-Business Capability'!B:H,5,FALSE)</f>
        <v>Sales</v>
      </c>
      <c r="F361" t="str">
        <f>VLOOKUP(D361,'B-Business Capability'!B:H,6,FALSE)</f>
        <v>Sales Operations</v>
      </c>
      <c r="G361">
        <f>VLOOKUP(D361,'B-Business Capability'!B:H,7,FALSE)</f>
        <v>0</v>
      </c>
      <c r="I361" t="s">
        <v>66</v>
      </c>
      <c r="J361" t="s">
        <v>325</v>
      </c>
      <c r="K361" t="s">
        <v>379</v>
      </c>
      <c r="L361" t="s">
        <v>1333</v>
      </c>
      <c r="M361" t="str">
        <f>VLOOKUP(L361,'A-Applications'!B:D,3,FALSE)</f>
        <v>Encryption Key Service (EKS)</v>
      </c>
      <c r="N361" t="s">
        <v>46</v>
      </c>
      <c r="O361" s="42" t="s">
        <v>102</v>
      </c>
      <c r="P361" t="s">
        <v>1042</v>
      </c>
      <c r="Q361" t="str">
        <f>VLOOKUP(KamstrupData[[#This Row],[IdLevel123]],'B-Business Capability'!B:L,10,FALSE)</f>
        <v>Order-to-Cash (O2C)</v>
      </c>
      <c r="R361">
        <f>VLOOKUP(KamstrupData[[#This Row],[IdLevel123]],'B-Business Capability'!B:L,11,FALSE)</f>
        <v>111</v>
      </c>
      <c r="T361" t="s">
        <v>381</v>
      </c>
    </row>
    <row r="362" spans="4:20" hidden="1" x14ac:dyDescent="0.25">
      <c r="D362" t="s">
        <v>1459</v>
      </c>
      <c r="E362" t="str">
        <f>VLOOKUP(D362,'B-Business Capability'!B:H,5,FALSE)</f>
        <v>Customer Service</v>
      </c>
      <c r="F362" t="str">
        <f>VLOOKUP(D362,'B-Business Capability'!B:H,6,FALSE)</f>
        <v>Customer Service and Support</v>
      </c>
      <c r="G362" t="str">
        <f>VLOOKUP(D362,'B-Business Capability'!B:H,7,FALSE)</f>
        <v>Service Request Management</v>
      </c>
      <c r="I362" t="s">
        <v>66</v>
      </c>
      <c r="J362" t="s">
        <v>228</v>
      </c>
      <c r="L362" t="s">
        <v>1333</v>
      </c>
      <c r="M362" t="str">
        <f>VLOOKUP(L362,'A-Applications'!B:D,3,FALSE)</f>
        <v>Encryption Key Service (EKS)</v>
      </c>
      <c r="N362" t="s">
        <v>46</v>
      </c>
      <c r="O362" s="42" t="s">
        <v>102</v>
      </c>
      <c r="P362" t="s">
        <v>229</v>
      </c>
      <c r="Q362" t="str">
        <f>VLOOKUP(KamstrupData[[#This Row],[IdLevel123]],'B-Business Capability'!B:L,10,FALSE)</f>
        <v>Customer Service and Support</v>
      </c>
      <c r="R362">
        <f>VLOOKUP(KamstrupData[[#This Row],[IdLevel123]],'B-Business Capability'!B:L,11,FALSE)</f>
        <v>0</v>
      </c>
      <c r="T362" t="s">
        <v>230</v>
      </c>
    </row>
    <row r="363" spans="4:20" hidden="1" x14ac:dyDescent="0.25">
      <c r="D363" t="s">
        <v>1459</v>
      </c>
      <c r="E363" t="str">
        <f>VLOOKUP(D363,'B-Business Capability'!B:H,5,FALSE)</f>
        <v>Customer Service</v>
      </c>
      <c r="F363" t="str">
        <f>VLOOKUP(D363,'B-Business Capability'!B:H,6,FALSE)</f>
        <v>Customer Service and Support</v>
      </c>
      <c r="G363" t="str">
        <f>VLOOKUP(D363,'B-Business Capability'!B:H,7,FALSE)</f>
        <v>Service Request Management</v>
      </c>
      <c r="I363" t="s">
        <v>43</v>
      </c>
      <c r="J363" t="s">
        <v>278</v>
      </c>
      <c r="L363" t="s">
        <v>1333</v>
      </c>
      <c r="M363" t="str">
        <f>VLOOKUP(L363,'A-Applications'!B:D,3,FALSE)</f>
        <v>Encryption Key Service (EKS)</v>
      </c>
      <c r="N363" t="s">
        <v>46</v>
      </c>
      <c r="O363" s="42" t="s">
        <v>102</v>
      </c>
      <c r="P363" t="s">
        <v>229</v>
      </c>
      <c r="Q363" t="str">
        <f>VLOOKUP(KamstrupData[[#This Row],[IdLevel123]],'B-Business Capability'!B:L,10,FALSE)</f>
        <v>Customer Service and Support</v>
      </c>
      <c r="R363">
        <f>VLOOKUP(KamstrupData[[#This Row],[IdLevel123]],'B-Business Capability'!B:L,11,FALSE)</f>
        <v>0</v>
      </c>
    </row>
    <row r="364" spans="4:20" hidden="1" x14ac:dyDescent="0.25">
      <c r="D364" t="s">
        <v>1459</v>
      </c>
      <c r="E364" t="str">
        <f>VLOOKUP(D364,'B-Business Capability'!B:H,5,FALSE)</f>
        <v>Customer Service</v>
      </c>
      <c r="F364" t="str">
        <f>VLOOKUP(D364,'B-Business Capability'!B:H,6,FALSE)</f>
        <v>Customer Service and Support</v>
      </c>
      <c r="G364" t="str">
        <f>VLOOKUP(D364,'B-Business Capability'!B:H,7,FALSE)</f>
        <v>Service Request Management</v>
      </c>
      <c r="I364" t="s">
        <v>43</v>
      </c>
      <c r="J364" t="s">
        <v>279</v>
      </c>
      <c r="L364" t="s">
        <v>1333</v>
      </c>
      <c r="M364" t="str">
        <f>VLOOKUP(L364,'A-Applications'!B:D,3,FALSE)</f>
        <v>Encryption Key Service (EKS)</v>
      </c>
      <c r="N364" t="s">
        <v>46</v>
      </c>
      <c r="O364" s="42" t="s">
        <v>102</v>
      </c>
      <c r="P364" t="s">
        <v>229</v>
      </c>
      <c r="Q364" t="str">
        <f>VLOOKUP(KamstrupData[[#This Row],[IdLevel123]],'B-Business Capability'!B:L,10,FALSE)</f>
        <v>Customer Service and Support</v>
      </c>
      <c r="R364">
        <f>VLOOKUP(KamstrupData[[#This Row],[IdLevel123]],'B-Business Capability'!B:L,11,FALSE)</f>
        <v>0</v>
      </c>
      <c r="T364" t="s">
        <v>410</v>
      </c>
    </row>
    <row r="365" spans="4:20" hidden="1" x14ac:dyDescent="0.25">
      <c r="D365" t="s">
        <v>1459</v>
      </c>
      <c r="E365" t="str">
        <f>VLOOKUP(D365,'B-Business Capability'!B:H,5,FALSE)</f>
        <v>Customer Service</v>
      </c>
      <c r="F365" t="str">
        <f>VLOOKUP(D365,'B-Business Capability'!B:H,6,FALSE)</f>
        <v>Customer Service and Support</v>
      </c>
      <c r="G365" t="str">
        <f>VLOOKUP(D365,'B-Business Capability'!B:H,7,FALSE)</f>
        <v>Service Request Management</v>
      </c>
      <c r="I365" t="s">
        <v>43</v>
      </c>
      <c r="J365" t="s">
        <v>109</v>
      </c>
      <c r="K365" t="s">
        <v>231</v>
      </c>
      <c r="L365" t="s">
        <v>1333</v>
      </c>
      <c r="M365" t="str">
        <f>VLOOKUP(L365,'A-Applications'!B:D,3,FALSE)</f>
        <v>Encryption Key Service (EKS)</v>
      </c>
      <c r="N365" t="s">
        <v>46</v>
      </c>
      <c r="O365" s="42" t="s">
        <v>102</v>
      </c>
      <c r="P365" t="s">
        <v>68</v>
      </c>
      <c r="Q365" t="str">
        <f>VLOOKUP(KamstrupData[[#This Row],[IdLevel123]],'B-Business Capability'!B:L,10,FALSE)</f>
        <v>Customer Service and Support</v>
      </c>
      <c r="R365">
        <f>VLOOKUP(KamstrupData[[#This Row],[IdLevel123]],'B-Business Capability'!B:L,11,FALSE)</f>
        <v>0</v>
      </c>
      <c r="T365" t="s">
        <v>233</v>
      </c>
    </row>
    <row r="366" spans="4:20" hidden="1" x14ac:dyDescent="0.25">
      <c r="D366" t="s">
        <v>1459</v>
      </c>
      <c r="E366" t="str">
        <f>VLOOKUP(D366,'B-Business Capability'!B:H,5,FALSE)</f>
        <v>Customer Service</v>
      </c>
      <c r="F366" t="str">
        <f>VLOOKUP(D366,'B-Business Capability'!B:H,6,FALSE)</f>
        <v>Customer Service and Support</v>
      </c>
      <c r="G366" t="str">
        <f>VLOOKUP(D366,'B-Business Capability'!B:H,7,FALSE)</f>
        <v>Service Request Management</v>
      </c>
      <c r="I366" t="s">
        <v>43</v>
      </c>
      <c r="J366" t="s">
        <v>282</v>
      </c>
      <c r="L366" t="s">
        <v>1333</v>
      </c>
      <c r="M366" t="str">
        <f>VLOOKUP(L366,'A-Applications'!B:D,3,FALSE)</f>
        <v>Encryption Key Service (EKS)</v>
      </c>
      <c r="N366" t="s">
        <v>46</v>
      </c>
      <c r="O366" s="42" t="s">
        <v>102</v>
      </c>
      <c r="P366" t="s">
        <v>229</v>
      </c>
      <c r="Q366" t="str">
        <f>VLOOKUP(KamstrupData[[#This Row],[IdLevel123]],'B-Business Capability'!B:L,10,FALSE)</f>
        <v>Customer Service and Support</v>
      </c>
      <c r="R366">
        <f>VLOOKUP(KamstrupData[[#This Row],[IdLevel123]],'B-Business Capability'!B:L,11,FALSE)</f>
        <v>0</v>
      </c>
    </row>
    <row r="367" spans="4:20" hidden="1" x14ac:dyDescent="0.25">
      <c r="D367" s="28" t="s">
        <v>1459</v>
      </c>
      <c r="E367" t="str">
        <f>VLOOKUP(D367,'B-Business Capability'!B:H,5,FALSE)</f>
        <v>Customer Service</v>
      </c>
      <c r="F367" t="str">
        <f>VLOOKUP(D367,'B-Business Capability'!B:H,6,FALSE)</f>
        <v>Customer Service and Support</v>
      </c>
      <c r="G367" t="str">
        <f>VLOOKUP(D367,'B-Business Capability'!B:H,7,FALSE)</f>
        <v>Service Request Management</v>
      </c>
      <c r="I367" t="s">
        <v>53</v>
      </c>
      <c r="J367" t="s">
        <v>8549</v>
      </c>
      <c r="L367" t="s">
        <v>1333</v>
      </c>
      <c r="M367" t="str">
        <f>VLOOKUP(L367,'A-Applications'!B:D,3,FALSE)</f>
        <v>Encryption Key Service (EKS)</v>
      </c>
      <c r="N367" t="s">
        <v>46</v>
      </c>
      <c r="O367" s="42" t="s">
        <v>102</v>
      </c>
      <c r="P367" t="s">
        <v>229</v>
      </c>
      <c r="Q367" t="str">
        <f>VLOOKUP(KamstrupData[[#This Row],[IdLevel123]],'B-Business Capability'!B:L,10,FALSE)</f>
        <v>Customer Service and Support</v>
      </c>
      <c r="R367">
        <f>VLOOKUP(KamstrupData[[#This Row],[IdLevel123]],'B-Business Capability'!B:L,11,FALSE)</f>
        <v>0</v>
      </c>
      <c r="T367" t="s">
        <v>8521</v>
      </c>
    </row>
    <row r="368" spans="4:20" hidden="1" x14ac:dyDescent="0.25">
      <c r="D368" s="28" t="s">
        <v>1459</v>
      </c>
      <c r="E368" t="str">
        <f>VLOOKUP(D368,'B-Business Capability'!B:H,5,FALSE)</f>
        <v>Customer Service</v>
      </c>
      <c r="F368" t="str">
        <f>VLOOKUP(D368,'B-Business Capability'!B:H,6,FALSE)</f>
        <v>Customer Service and Support</v>
      </c>
      <c r="G368" t="str">
        <f>VLOOKUP(D368,'B-Business Capability'!B:H,7,FALSE)</f>
        <v>Service Request Management</v>
      </c>
      <c r="I368" t="s">
        <v>491</v>
      </c>
      <c r="J368" t="s">
        <v>8531</v>
      </c>
      <c r="K368" t="s">
        <v>8607</v>
      </c>
      <c r="L368" t="s">
        <v>1333</v>
      </c>
      <c r="M368" t="str">
        <f>VLOOKUP(L368,'A-Applications'!B:D,3,FALSE)</f>
        <v>Encryption Key Service (EKS)</v>
      </c>
      <c r="N368" t="s">
        <v>46</v>
      </c>
      <c r="O368" s="42" t="s">
        <v>102</v>
      </c>
      <c r="P368" t="s">
        <v>229</v>
      </c>
      <c r="Q368" t="str">
        <f>VLOOKUP(KamstrupData[[#This Row],[IdLevel123]],'B-Business Capability'!B:L,10,FALSE)</f>
        <v>Customer Service and Support</v>
      </c>
      <c r="R368">
        <f>VLOOKUP(KamstrupData[[#This Row],[IdLevel123]],'B-Business Capability'!B:L,11,FALSE)</f>
        <v>0</v>
      </c>
    </row>
    <row r="369" spans="2:20" hidden="1" x14ac:dyDescent="0.25">
      <c r="D369" s="28" t="s">
        <v>1459</v>
      </c>
      <c r="E369" t="str">
        <f>VLOOKUP(D369,'B-Business Capability'!B:H,5,FALSE)</f>
        <v>Customer Service</v>
      </c>
      <c r="F369" t="str">
        <f>VLOOKUP(D369,'B-Business Capability'!B:H,6,FALSE)</f>
        <v>Customer Service and Support</v>
      </c>
      <c r="G369" t="str">
        <f>VLOOKUP(D369,'B-Business Capability'!B:H,7,FALSE)</f>
        <v>Service Request Management</v>
      </c>
      <c r="I369" t="s">
        <v>477</v>
      </c>
      <c r="J369" t="s">
        <v>8624</v>
      </c>
      <c r="L369" t="s">
        <v>1333</v>
      </c>
      <c r="M369" t="str">
        <f>VLOOKUP(L369,'A-Applications'!B:D,3,FALSE)</f>
        <v>Encryption Key Service (EKS)</v>
      </c>
      <c r="N369" t="s">
        <v>46</v>
      </c>
      <c r="O369" s="42" t="s">
        <v>102</v>
      </c>
      <c r="P369" t="s">
        <v>229</v>
      </c>
      <c r="Q369" t="str">
        <f>VLOOKUP(KamstrupData[[#This Row],[IdLevel123]],'B-Business Capability'!B:L,10,FALSE)</f>
        <v>Customer Service and Support</v>
      </c>
      <c r="R369">
        <f>VLOOKUP(KamstrupData[[#This Row],[IdLevel123]],'B-Business Capability'!B:L,11,FALSE)</f>
        <v>0</v>
      </c>
    </row>
    <row r="370" spans="2:20" hidden="1" x14ac:dyDescent="0.25">
      <c r="D370" s="28" t="s">
        <v>1459</v>
      </c>
      <c r="E370" t="str">
        <f>VLOOKUP(D370,'B-Business Capability'!B:H,5,FALSE)</f>
        <v>Customer Service</v>
      </c>
      <c r="F370" t="str">
        <f>VLOOKUP(D370,'B-Business Capability'!B:H,6,FALSE)</f>
        <v>Customer Service and Support</v>
      </c>
      <c r="G370" t="str">
        <f>VLOOKUP(D370,'B-Business Capability'!B:H,7,FALSE)</f>
        <v>Service Request Management</v>
      </c>
      <c r="I370" t="s">
        <v>487</v>
      </c>
      <c r="J370" t="s">
        <v>8684</v>
      </c>
      <c r="K370" t="s">
        <v>4553</v>
      </c>
      <c r="L370" t="s">
        <v>1333</v>
      </c>
      <c r="M370" t="str">
        <f>VLOOKUP(L370,'A-Applications'!B:D,3,FALSE)</f>
        <v>Encryption Key Service (EKS)</v>
      </c>
      <c r="N370" t="s">
        <v>46</v>
      </c>
      <c r="O370" s="42" t="s">
        <v>102</v>
      </c>
      <c r="P370" t="s">
        <v>229</v>
      </c>
      <c r="Q370" t="str">
        <f>VLOOKUP(KamstrupData[[#This Row],[IdLevel123]],'B-Business Capability'!B:L,10,FALSE)</f>
        <v>Customer Service and Support</v>
      </c>
      <c r="R370">
        <f>VLOOKUP(KamstrupData[[#This Row],[IdLevel123]],'B-Business Capability'!B:L,11,FALSE)</f>
        <v>0</v>
      </c>
    </row>
    <row r="371" spans="2:20" hidden="1" x14ac:dyDescent="0.25">
      <c r="D371" t="s">
        <v>1612</v>
      </c>
      <c r="E371" t="str">
        <f>VLOOKUP(D371,'B-Business Capability'!B:H,5,FALSE)</f>
        <v>OT Hosting</v>
      </c>
      <c r="F371" t="str">
        <f>VLOOKUP(D371,'B-Business Capability'!B:H,6,FALSE)</f>
        <v>OT Operations &amp; Service</v>
      </c>
      <c r="G371">
        <f>VLOOKUP(D371,'B-Business Capability'!B:H,7,FALSE)</f>
        <v>0</v>
      </c>
      <c r="I371" t="s">
        <v>66</v>
      </c>
      <c r="J371" t="s">
        <v>228</v>
      </c>
      <c r="L371" t="s">
        <v>1333</v>
      </c>
      <c r="M371" t="str">
        <f>VLOOKUP(L371,'A-Applications'!B:D,3,FALSE)</f>
        <v>Encryption Key Service (EKS)</v>
      </c>
      <c r="N371" t="s">
        <v>46</v>
      </c>
      <c r="O371" s="42" t="s">
        <v>102</v>
      </c>
      <c r="P371" t="s">
        <v>229</v>
      </c>
      <c r="Q371" t="str">
        <f>VLOOKUP(KamstrupData[[#This Row],[IdLevel123]],'B-Business Capability'!B:L,10,FALSE)</f>
        <v>N/A</v>
      </c>
      <c r="R371">
        <f>VLOOKUP(KamstrupData[[#This Row],[IdLevel123]],'B-Business Capability'!B:L,11,FALSE)</f>
        <v>0</v>
      </c>
      <c r="T371" t="s">
        <v>230</v>
      </c>
    </row>
    <row r="372" spans="2:20" hidden="1" x14ac:dyDescent="0.25">
      <c r="D372" t="s">
        <v>1612</v>
      </c>
      <c r="E372" t="str">
        <f>VLOOKUP(D372,'B-Business Capability'!B:H,5,FALSE)</f>
        <v>OT Hosting</v>
      </c>
      <c r="F372" t="str">
        <f>VLOOKUP(D372,'B-Business Capability'!B:H,6,FALSE)</f>
        <v>OT Operations &amp; Service</v>
      </c>
      <c r="G372">
        <f>VLOOKUP(D372,'B-Business Capability'!B:H,7,FALSE)</f>
        <v>0</v>
      </c>
      <c r="I372" t="s">
        <v>43</v>
      </c>
      <c r="J372" t="s">
        <v>278</v>
      </c>
      <c r="L372" t="s">
        <v>1333</v>
      </c>
      <c r="M372" t="str">
        <f>VLOOKUP(L372,'A-Applications'!B:D,3,FALSE)</f>
        <v>Encryption Key Service (EKS)</v>
      </c>
      <c r="N372" t="s">
        <v>46</v>
      </c>
      <c r="O372" s="42" t="s">
        <v>102</v>
      </c>
      <c r="P372" t="s">
        <v>229</v>
      </c>
      <c r="Q372" t="str">
        <f>VLOOKUP(KamstrupData[[#This Row],[IdLevel123]],'B-Business Capability'!B:L,10,FALSE)</f>
        <v>N/A</v>
      </c>
      <c r="R372">
        <f>VLOOKUP(KamstrupData[[#This Row],[IdLevel123]],'B-Business Capability'!B:L,11,FALSE)</f>
        <v>0</v>
      </c>
    </row>
    <row r="373" spans="2:20" hidden="1" x14ac:dyDescent="0.25">
      <c r="D373" t="s">
        <v>1612</v>
      </c>
      <c r="E373" t="str">
        <f>VLOOKUP(D373,'B-Business Capability'!B:H,5,FALSE)</f>
        <v>OT Hosting</v>
      </c>
      <c r="F373" t="str">
        <f>VLOOKUP(D373,'B-Business Capability'!B:H,6,FALSE)</f>
        <v>OT Operations &amp; Service</v>
      </c>
      <c r="G373">
        <f>VLOOKUP(D373,'B-Business Capability'!B:H,7,FALSE)</f>
        <v>0</v>
      </c>
      <c r="I373" t="s">
        <v>43</v>
      </c>
      <c r="J373" t="s">
        <v>279</v>
      </c>
      <c r="L373" t="s">
        <v>1333</v>
      </c>
      <c r="M373" t="str">
        <f>VLOOKUP(L373,'A-Applications'!B:D,3,FALSE)</f>
        <v>Encryption Key Service (EKS)</v>
      </c>
      <c r="N373" t="s">
        <v>46</v>
      </c>
      <c r="O373" s="42" t="s">
        <v>102</v>
      </c>
      <c r="P373" t="s">
        <v>229</v>
      </c>
      <c r="Q373" t="str">
        <f>VLOOKUP(KamstrupData[[#This Row],[IdLevel123]],'B-Business Capability'!B:L,10,FALSE)</f>
        <v>N/A</v>
      </c>
      <c r="R373">
        <f>VLOOKUP(KamstrupData[[#This Row],[IdLevel123]],'B-Business Capability'!B:L,11,FALSE)</f>
        <v>0</v>
      </c>
    </row>
    <row r="374" spans="2:20" hidden="1" x14ac:dyDescent="0.25">
      <c r="D374" t="s">
        <v>1612</v>
      </c>
      <c r="E374" t="str">
        <f>VLOOKUP(D374,'B-Business Capability'!B:H,5,FALSE)</f>
        <v>OT Hosting</v>
      </c>
      <c r="F374" t="str">
        <f>VLOOKUP(D374,'B-Business Capability'!B:H,6,FALSE)</f>
        <v>OT Operations &amp; Service</v>
      </c>
      <c r="G374">
        <f>VLOOKUP(D374,'B-Business Capability'!B:H,7,FALSE)</f>
        <v>0</v>
      </c>
      <c r="I374" t="s">
        <v>43</v>
      </c>
      <c r="J374" t="s">
        <v>282</v>
      </c>
      <c r="L374" t="s">
        <v>1333</v>
      </c>
      <c r="M374" t="str">
        <f>VLOOKUP(L374,'A-Applications'!B:D,3,FALSE)</f>
        <v>Encryption Key Service (EKS)</v>
      </c>
      <c r="N374" t="s">
        <v>46</v>
      </c>
      <c r="O374" s="42" t="s">
        <v>102</v>
      </c>
      <c r="P374" t="s">
        <v>229</v>
      </c>
      <c r="Q374" t="str">
        <f>VLOOKUP(KamstrupData[[#This Row],[IdLevel123]],'B-Business Capability'!B:L,10,FALSE)</f>
        <v>N/A</v>
      </c>
      <c r="R374">
        <f>VLOOKUP(KamstrupData[[#This Row],[IdLevel123]],'B-Business Capability'!B:L,11,FALSE)</f>
        <v>0</v>
      </c>
    </row>
    <row r="375" spans="2:20" hidden="1" x14ac:dyDescent="0.25">
      <c r="D375" s="28" t="s">
        <v>1612</v>
      </c>
      <c r="E375" t="str">
        <f>VLOOKUP(D375,'B-Business Capability'!B:H,5,FALSE)</f>
        <v>OT Hosting</v>
      </c>
      <c r="F375" t="str">
        <f>VLOOKUP(D375,'B-Business Capability'!B:H,6,FALSE)</f>
        <v>OT Operations &amp; Service</v>
      </c>
      <c r="G375">
        <f>VLOOKUP(D375,'B-Business Capability'!B:H,7,FALSE)</f>
        <v>0</v>
      </c>
      <c r="I375" t="s">
        <v>53</v>
      </c>
      <c r="J375" t="s">
        <v>8549</v>
      </c>
      <c r="L375" t="s">
        <v>1333</v>
      </c>
      <c r="M375" t="str">
        <f>VLOOKUP(L375,'A-Applications'!B:D,3,FALSE)</f>
        <v>Encryption Key Service (EKS)</v>
      </c>
      <c r="N375" t="s">
        <v>46</v>
      </c>
      <c r="O375" s="42" t="s">
        <v>102</v>
      </c>
      <c r="P375" t="s">
        <v>229</v>
      </c>
      <c r="Q375" t="str">
        <f>VLOOKUP(KamstrupData[[#This Row],[IdLevel123]],'B-Business Capability'!B:L,10,FALSE)</f>
        <v>N/A</v>
      </c>
      <c r="R375">
        <f>VLOOKUP(KamstrupData[[#This Row],[IdLevel123]],'B-Business Capability'!B:L,11,FALSE)</f>
        <v>0</v>
      </c>
      <c r="T375" t="s">
        <v>8521</v>
      </c>
    </row>
    <row r="376" spans="2:20" hidden="1" x14ac:dyDescent="0.25">
      <c r="D376" s="28" t="s">
        <v>1612</v>
      </c>
      <c r="E376" t="str">
        <f>VLOOKUP(D376,'B-Business Capability'!B:H,5,FALSE)</f>
        <v>OT Hosting</v>
      </c>
      <c r="F376" t="str">
        <f>VLOOKUP(D376,'B-Business Capability'!B:H,6,FALSE)</f>
        <v>OT Operations &amp; Service</v>
      </c>
      <c r="G376">
        <f>VLOOKUP(D376,'B-Business Capability'!B:H,7,FALSE)</f>
        <v>0</v>
      </c>
      <c r="I376" t="s">
        <v>491</v>
      </c>
      <c r="J376" t="s">
        <v>8531</v>
      </c>
      <c r="K376" t="s">
        <v>8607</v>
      </c>
      <c r="L376" t="s">
        <v>1333</v>
      </c>
      <c r="M376" t="str">
        <f>VLOOKUP(L376,'A-Applications'!B:D,3,FALSE)</f>
        <v>Encryption Key Service (EKS)</v>
      </c>
      <c r="N376" t="s">
        <v>46</v>
      </c>
      <c r="O376" s="42" t="s">
        <v>102</v>
      </c>
      <c r="P376" t="s">
        <v>229</v>
      </c>
      <c r="Q376" t="str">
        <f>VLOOKUP(KamstrupData[[#This Row],[IdLevel123]],'B-Business Capability'!B:L,10,FALSE)</f>
        <v>N/A</v>
      </c>
      <c r="R376">
        <f>VLOOKUP(KamstrupData[[#This Row],[IdLevel123]],'B-Business Capability'!B:L,11,FALSE)</f>
        <v>0</v>
      </c>
    </row>
    <row r="377" spans="2:20" hidden="1" x14ac:dyDescent="0.25">
      <c r="D377" s="28" t="s">
        <v>1612</v>
      </c>
      <c r="E377" t="str">
        <f>VLOOKUP(D377,'B-Business Capability'!B:H,5,FALSE)</f>
        <v>OT Hosting</v>
      </c>
      <c r="F377" t="str">
        <f>VLOOKUP(D377,'B-Business Capability'!B:H,6,FALSE)</f>
        <v>OT Operations &amp; Service</v>
      </c>
      <c r="G377">
        <f>VLOOKUP(D377,'B-Business Capability'!B:H,7,FALSE)</f>
        <v>0</v>
      </c>
      <c r="I377" t="s">
        <v>477</v>
      </c>
      <c r="J377" t="s">
        <v>8624</v>
      </c>
      <c r="L377" t="s">
        <v>1333</v>
      </c>
      <c r="M377" t="str">
        <f>VLOOKUP(L377,'A-Applications'!B:D,3,FALSE)</f>
        <v>Encryption Key Service (EKS)</v>
      </c>
      <c r="N377" t="s">
        <v>46</v>
      </c>
      <c r="O377" s="42" t="s">
        <v>102</v>
      </c>
      <c r="P377" t="s">
        <v>229</v>
      </c>
      <c r="Q377" t="str">
        <f>VLOOKUP(KamstrupData[[#This Row],[IdLevel123]],'B-Business Capability'!B:L,10,FALSE)</f>
        <v>N/A</v>
      </c>
      <c r="R377">
        <f>VLOOKUP(KamstrupData[[#This Row],[IdLevel123]],'B-Business Capability'!B:L,11,FALSE)</f>
        <v>0</v>
      </c>
    </row>
    <row r="378" spans="2:20" hidden="1" x14ac:dyDescent="0.25">
      <c r="D378" s="28" t="s">
        <v>1459</v>
      </c>
      <c r="E378" t="str">
        <f>VLOOKUP(D378,'B-Business Capability'!B:H,5,FALSE)</f>
        <v>Customer Service</v>
      </c>
      <c r="F378" t="str">
        <f>VLOOKUP(D378,'B-Business Capability'!B:H,6,FALSE)</f>
        <v>Customer Service and Support</v>
      </c>
      <c r="G378" t="str">
        <f>VLOOKUP(D378,'B-Business Capability'!B:H,7,FALSE)</f>
        <v>Service Request Management</v>
      </c>
      <c r="I378" t="s">
        <v>487</v>
      </c>
      <c r="J378" t="s">
        <v>8684</v>
      </c>
      <c r="K378" t="s">
        <v>4553</v>
      </c>
      <c r="L378" t="s">
        <v>1333</v>
      </c>
      <c r="M378" t="str">
        <f>VLOOKUP(L378,'A-Applications'!B:D,3,FALSE)</f>
        <v>Encryption Key Service (EKS)</v>
      </c>
      <c r="N378" t="s">
        <v>46</v>
      </c>
      <c r="O378" s="42" t="s">
        <v>102</v>
      </c>
      <c r="P378" t="s">
        <v>229</v>
      </c>
      <c r="Q378" t="str">
        <f>VLOOKUP(KamstrupData[[#This Row],[IdLevel123]],'B-Business Capability'!B:L,10,FALSE)</f>
        <v>Customer Service and Support</v>
      </c>
      <c r="R378">
        <f>VLOOKUP(KamstrupData[[#This Row],[IdLevel123]],'B-Business Capability'!B:L,11,FALSE)</f>
        <v>0</v>
      </c>
    </row>
    <row r="379" spans="2:20" hidden="1" x14ac:dyDescent="0.25">
      <c r="D379" s="28" t="s">
        <v>1459</v>
      </c>
      <c r="E379" t="str">
        <f>VLOOKUP(D379,'B-Business Capability'!B:H,5,FALSE)</f>
        <v>Customer Service</v>
      </c>
      <c r="F379" t="str">
        <f>VLOOKUP(D379,'B-Business Capability'!B:H,6,FALSE)</f>
        <v>Customer Service and Support</v>
      </c>
      <c r="G379" t="str">
        <f>VLOOKUP(D379,'B-Business Capability'!B:H,7,FALSE)</f>
        <v>Service Request Management</v>
      </c>
      <c r="I379" t="s">
        <v>62</v>
      </c>
      <c r="J379" t="s">
        <v>8633</v>
      </c>
      <c r="L379" t="s">
        <v>1333</v>
      </c>
      <c r="M379" t="str">
        <f>VLOOKUP(L379,'A-Applications'!B:D,3,FALSE)</f>
        <v>Encryption Key Service (EKS)</v>
      </c>
      <c r="N379" t="s">
        <v>46</v>
      </c>
      <c r="O379" s="42" t="s">
        <v>102</v>
      </c>
      <c r="P379" t="s">
        <v>229</v>
      </c>
      <c r="Q379" t="str">
        <f>VLOOKUP(KamstrupData[[#This Row],[IdLevel123]],'B-Business Capability'!B:L,10,FALSE)</f>
        <v>Customer Service and Support</v>
      </c>
      <c r="R379">
        <f>VLOOKUP(KamstrupData[[#This Row],[IdLevel123]],'B-Business Capability'!B:L,11,FALSE)</f>
        <v>0</v>
      </c>
    </row>
    <row r="380" spans="2:20" hidden="1" x14ac:dyDescent="0.25">
      <c r="D380" s="28" t="s">
        <v>1612</v>
      </c>
      <c r="E380" t="str">
        <f>VLOOKUP(D380,'B-Business Capability'!B:H,5,FALSE)</f>
        <v>OT Hosting</v>
      </c>
      <c r="F380" t="str">
        <f>VLOOKUP(D380,'B-Business Capability'!B:H,6,FALSE)</f>
        <v>OT Operations &amp; Service</v>
      </c>
      <c r="G380">
        <f>VLOOKUP(D380,'B-Business Capability'!B:H,7,FALSE)</f>
        <v>0</v>
      </c>
      <c r="I380" t="s">
        <v>62</v>
      </c>
      <c r="J380" t="s">
        <v>8633</v>
      </c>
      <c r="L380" t="s">
        <v>1333</v>
      </c>
      <c r="M380" t="str">
        <f>VLOOKUP(L380,'A-Applications'!B:D,3,FALSE)</f>
        <v>Encryption Key Service (EKS)</v>
      </c>
      <c r="N380" t="s">
        <v>46</v>
      </c>
      <c r="O380" s="42" t="s">
        <v>102</v>
      </c>
      <c r="P380" t="s">
        <v>229</v>
      </c>
      <c r="Q380" t="str">
        <f>VLOOKUP(KamstrupData[[#This Row],[IdLevel123]],'B-Business Capability'!B:L,10,FALSE)</f>
        <v>N/A</v>
      </c>
      <c r="R380">
        <f>VLOOKUP(KamstrupData[[#This Row],[IdLevel123]],'B-Business Capability'!B:L,11,FALSE)</f>
        <v>0</v>
      </c>
    </row>
    <row r="381" spans="2:20" hidden="1" x14ac:dyDescent="0.25">
      <c r="D381" s="28" t="s">
        <v>1459</v>
      </c>
      <c r="E381" t="str">
        <f>VLOOKUP(D381,'B-Business Capability'!B:H,5,FALSE)</f>
        <v>Customer Service</v>
      </c>
      <c r="F381" t="str">
        <f>VLOOKUP(D381,'B-Business Capability'!B:H,6,FALSE)</f>
        <v>Customer Service and Support</v>
      </c>
      <c r="G381" t="str">
        <f>VLOOKUP(D381,'B-Business Capability'!B:H,7,FALSE)</f>
        <v>Service Request Management</v>
      </c>
      <c r="I381" t="s">
        <v>487</v>
      </c>
      <c r="J381" t="s">
        <v>8529</v>
      </c>
      <c r="K381" t="s">
        <v>6236</v>
      </c>
      <c r="L381" t="s">
        <v>1333</v>
      </c>
      <c r="M381" t="str">
        <f>VLOOKUP(L381,'A-Applications'!B:D,3,FALSE)</f>
        <v>Encryption Key Service (EKS)</v>
      </c>
      <c r="N381" t="s">
        <v>46</v>
      </c>
      <c r="O381" s="42" t="s">
        <v>47</v>
      </c>
      <c r="Q381" t="str">
        <f>VLOOKUP(KamstrupData[[#This Row],[IdLevel123]],'B-Business Capability'!B:L,10,FALSE)</f>
        <v>Customer Service and Support</v>
      </c>
      <c r="R381">
        <f>VLOOKUP(KamstrupData[[#This Row],[IdLevel123]],'B-Business Capability'!B:L,11,FALSE)</f>
        <v>0</v>
      </c>
    </row>
    <row r="382" spans="2:20" hidden="1" x14ac:dyDescent="0.25">
      <c r="D382" s="28" t="s">
        <v>1459</v>
      </c>
      <c r="E382" t="str">
        <f>VLOOKUP(D382,'B-Business Capability'!B:H,5,FALSE)</f>
        <v>Customer Service</v>
      </c>
      <c r="F382" t="str">
        <f>VLOOKUP(D382,'B-Business Capability'!B:H,6,FALSE)</f>
        <v>Customer Service and Support</v>
      </c>
      <c r="G382" t="str">
        <f>VLOOKUP(D382,'B-Business Capability'!B:H,7,FALSE)</f>
        <v>Service Request Management</v>
      </c>
      <c r="I382" t="s">
        <v>487</v>
      </c>
      <c r="J382" t="s">
        <v>8529</v>
      </c>
      <c r="K382" t="s">
        <v>379</v>
      </c>
      <c r="L382" t="s">
        <v>1333</v>
      </c>
      <c r="M382" t="str">
        <f>VLOOKUP(L382,'A-Applications'!B:D,3,FALSE)</f>
        <v>Encryption Key Service (EKS)</v>
      </c>
      <c r="N382" t="s">
        <v>46</v>
      </c>
      <c r="O382" s="42" t="s">
        <v>47</v>
      </c>
      <c r="Q382" t="str">
        <f>VLOOKUP(KamstrupData[[#This Row],[IdLevel123]],'B-Business Capability'!B:L,10,FALSE)</f>
        <v>Customer Service and Support</v>
      </c>
      <c r="R382">
        <f>VLOOKUP(KamstrupData[[#This Row],[IdLevel123]],'B-Business Capability'!B:L,11,FALSE)</f>
        <v>0</v>
      </c>
    </row>
    <row r="383" spans="2:20" hidden="1" x14ac:dyDescent="0.25">
      <c r="D383" s="28" t="s">
        <v>1663</v>
      </c>
      <c r="E383" t="str">
        <f>VLOOKUP(D383,'B-Business Capability'!B:H,5,FALSE)</f>
        <v>Digital Platform and Operations</v>
      </c>
      <c r="F383" t="str">
        <f>VLOOKUP(D383,'B-Business Capability'!B:H,6,FALSE)</f>
        <v>Operations</v>
      </c>
      <c r="G383" t="str">
        <f>VLOOKUP(D383,'B-Business Capability'!B:H,7,FALSE)</f>
        <v>Network &amp; Connectivity</v>
      </c>
      <c r="I383" t="s">
        <v>43</v>
      </c>
      <c r="J383" t="s">
        <v>148</v>
      </c>
      <c r="K383" t="s">
        <v>1079</v>
      </c>
      <c r="L383" t="s">
        <v>1646</v>
      </c>
      <c r="M383" t="str">
        <f>VLOOKUP(L383,'A-Applications'!B:D,3,FALSE)</f>
        <v>Cisco ASA ASDM</v>
      </c>
      <c r="N383" t="s">
        <v>308</v>
      </c>
      <c r="O383" s="42" t="s">
        <v>102</v>
      </c>
      <c r="P383" t="s">
        <v>38</v>
      </c>
      <c r="Q383" t="str">
        <f>VLOOKUP(KamstrupData[[#This Row],[IdLevel123]],'B-Business Capability'!B:L,10,FALSE)</f>
        <v>N/A</v>
      </c>
      <c r="R383">
        <f>VLOOKUP(KamstrupData[[#This Row],[IdLevel123]],'B-Business Capability'!B:L,11,FALSE)</f>
        <v>0</v>
      </c>
    </row>
    <row r="384" spans="2:20" hidden="1" x14ac:dyDescent="0.25">
      <c r="B384" s="28">
        <v>45292</v>
      </c>
      <c r="D384" t="s">
        <v>1642</v>
      </c>
      <c r="E384" t="str">
        <f>VLOOKUP(D384,'B-Business Capability'!B:H,5,FALSE)</f>
        <v>OT Hosting</v>
      </c>
      <c r="F384" t="str">
        <f>VLOOKUP(D384,'B-Business Capability'!B:H,6,FALSE)</f>
        <v>OT Platform &amp; Hosting</v>
      </c>
      <c r="G384" t="str">
        <f>VLOOKUP(D384,'B-Business Capability'!B:H,7,FALSE)</f>
        <v>Remote Access &amp; Authentication Control</v>
      </c>
      <c r="I384" t="s">
        <v>43</v>
      </c>
      <c r="J384" t="s">
        <v>285</v>
      </c>
      <c r="K384" t="s">
        <v>306</v>
      </c>
      <c r="L384" t="s">
        <v>1646</v>
      </c>
      <c r="M384" t="str">
        <f>VLOOKUP(L384,'A-Applications'!B:D,3,FALSE)</f>
        <v>Cisco ASA ASDM</v>
      </c>
      <c r="N384" t="s">
        <v>46</v>
      </c>
      <c r="O384" s="42" t="s">
        <v>47</v>
      </c>
      <c r="P384" t="s">
        <v>38</v>
      </c>
      <c r="Q384" t="str">
        <f>VLOOKUP(KamstrupData[[#This Row],[IdLevel123]],'B-Business Capability'!B:L,10,FALSE)</f>
        <v>N/A</v>
      </c>
      <c r="R384">
        <f>VLOOKUP(KamstrupData[[#This Row],[IdLevel123]],'B-Business Capability'!B:L,11,FALSE)</f>
        <v>0</v>
      </c>
      <c r="T384" t="s">
        <v>309</v>
      </c>
    </row>
    <row r="385" spans="2:20" hidden="1" x14ac:dyDescent="0.25">
      <c r="D385" s="28" t="s">
        <v>1663</v>
      </c>
      <c r="E385" t="str">
        <f>VLOOKUP(D385,'B-Business Capability'!B:H,5,FALSE)</f>
        <v>Digital Platform and Operations</v>
      </c>
      <c r="F385" t="str">
        <f>VLOOKUP(D385,'B-Business Capability'!B:H,6,FALSE)</f>
        <v>Operations</v>
      </c>
      <c r="G385" t="str">
        <f>VLOOKUP(D385,'B-Business Capability'!B:H,7,FALSE)</f>
        <v>Network &amp; Connectivity</v>
      </c>
      <c r="I385" t="s">
        <v>43</v>
      </c>
      <c r="J385" t="s">
        <v>148</v>
      </c>
      <c r="K385" t="s">
        <v>1079</v>
      </c>
      <c r="L385" t="s">
        <v>1647</v>
      </c>
      <c r="M385" t="str">
        <f>VLOOKUP(L385,'A-Applications'!B:D,3,FALSE)</f>
        <v>Cisco FTD FMC</v>
      </c>
      <c r="N385" t="s">
        <v>138</v>
      </c>
      <c r="O385" s="42" t="s">
        <v>102</v>
      </c>
      <c r="P385" t="s">
        <v>38</v>
      </c>
      <c r="Q385" t="str">
        <f>VLOOKUP(KamstrupData[[#This Row],[IdLevel123]],'B-Business Capability'!B:L,10,FALSE)</f>
        <v>N/A</v>
      </c>
      <c r="R385">
        <f>VLOOKUP(KamstrupData[[#This Row],[IdLevel123]],'B-Business Capability'!B:L,11,FALSE)</f>
        <v>0</v>
      </c>
    </row>
    <row r="386" spans="2:20" hidden="1" x14ac:dyDescent="0.25">
      <c r="B386" s="28">
        <v>45292</v>
      </c>
      <c r="D386" t="s">
        <v>1642</v>
      </c>
      <c r="E386" t="str">
        <f>VLOOKUP(D386,'B-Business Capability'!B:H,5,FALSE)</f>
        <v>OT Hosting</v>
      </c>
      <c r="F386" t="str">
        <f>VLOOKUP(D386,'B-Business Capability'!B:H,6,FALSE)</f>
        <v>OT Platform &amp; Hosting</v>
      </c>
      <c r="G386" t="str">
        <f>VLOOKUP(D386,'B-Business Capability'!B:H,7,FALSE)</f>
        <v>Remote Access &amp; Authentication Control</v>
      </c>
      <c r="I386" t="s">
        <v>43</v>
      </c>
      <c r="J386" t="s">
        <v>285</v>
      </c>
      <c r="K386" t="s">
        <v>306</v>
      </c>
      <c r="L386" t="s">
        <v>1647</v>
      </c>
      <c r="M386" t="str">
        <f>VLOOKUP(L386,'A-Applications'!B:D,3,FALSE)</f>
        <v>Cisco FTD FMC</v>
      </c>
      <c r="N386" t="s">
        <v>46</v>
      </c>
      <c r="O386" s="42" t="s">
        <v>47</v>
      </c>
      <c r="P386" t="s">
        <v>38</v>
      </c>
      <c r="Q386" t="str">
        <f>VLOOKUP(KamstrupData[[#This Row],[IdLevel123]],'B-Business Capability'!B:L,10,FALSE)</f>
        <v>N/A</v>
      </c>
      <c r="R386">
        <f>VLOOKUP(KamstrupData[[#This Row],[IdLevel123]],'B-Business Capability'!B:L,11,FALSE)</f>
        <v>0</v>
      </c>
      <c r="T386" t="s">
        <v>309</v>
      </c>
    </row>
    <row r="387" spans="2:20" hidden="1" x14ac:dyDescent="0.25">
      <c r="B387" s="28">
        <v>45292</v>
      </c>
      <c r="D387" t="s">
        <v>302</v>
      </c>
      <c r="E387" t="str">
        <f>VLOOKUP(D387,'B-Business Capability'!B:H,5,FALSE)</f>
        <v>People and Culture</v>
      </c>
      <c r="F387" t="str">
        <f>VLOOKUP(D387,'B-Business Capability'!B:H,6,FALSE)</f>
        <v>Learning &amp; Development</v>
      </c>
      <c r="G387">
        <f>VLOOKUP(D387,'B-Business Capability'!B:H,7,FALSE)</f>
        <v>0</v>
      </c>
      <c r="I387" t="s">
        <v>43</v>
      </c>
      <c r="J387" t="s">
        <v>285</v>
      </c>
      <c r="K387" t="s">
        <v>306</v>
      </c>
      <c r="L387" t="s">
        <v>310</v>
      </c>
      <c r="M387" t="str">
        <f>VLOOKUP(L387,'A-Applications'!B:D,3,FALSE)</f>
        <v>Udemy</v>
      </c>
      <c r="N387" t="s">
        <v>74</v>
      </c>
      <c r="O387" s="42" t="s">
        <v>52</v>
      </c>
      <c r="P387" t="s">
        <v>38</v>
      </c>
      <c r="Q387" t="str">
        <f>VLOOKUP(KamstrupData[[#This Row],[IdLevel123]],'B-Business Capability'!B:L,10,FALSE)</f>
        <v>Hire-to-Retire (H2R)</v>
      </c>
      <c r="R387">
        <f>VLOOKUP(KamstrupData[[#This Row],[IdLevel123]],'B-Business Capability'!B:L,11,FALSE)</f>
        <v>500</v>
      </c>
      <c r="S387" t="s">
        <v>267</v>
      </c>
      <c r="T387" t="s">
        <v>309</v>
      </c>
    </row>
    <row r="388" spans="2:20" hidden="1" x14ac:dyDescent="0.25">
      <c r="B388" s="28">
        <v>45292</v>
      </c>
      <c r="D388" t="s">
        <v>1642</v>
      </c>
      <c r="E388" t="str">
        <f>VLOOKUP(D388,'B-Business Capability'!B:H,5,FALSE)</f>
        <v>OT Hosting</v>
      </c>
      <c r="F388" t="str">
        <f>VLOOKUP(D388,'B-Business Capability'!B:H,6,FALSE)</f>
        <v>OT Platform &amp; Hosting</v>
      </c>
      <c r="G388" t="str">
        <f>VLOOKUP(D388,'B-Business Capability'!B:H,7,FALSE)</f>
        <v>Remote Access &amp; Authentication Control</v>
      </c>
      <c r="I388" t="s">
        <v>43</v>
      </c>
      <c r="J388" t="s">
        <v>285</v>
      </c>
      <c r="K388" t="s">
        <v>306</v>
      </c>
      <c r="L388" t="s">
        <v>1643</v>
      </c>
      <c r="M388" t="str">
        <f>VLOOKUP(L388,'A-Applications'!B:D,3,FALSE)</f>
        <v>Apec</v>
      </c>
      <c r="N388" t="s">
        <v>46</v>
      </c>
      <c r="O388" s="42" t="s">
        <v>47</v>
      </c>
      <c r="P388" t="s">
        <v>38</v>
      </c>
      <c r="Q388" t="str">
        <f>VLOOKUP(KamstrupData[[#This Row],[IdLevel123]],'B-Business Capability'!B:L,10,FALSE)</f>
        <v>N/A</v>
      </c>
      <c r="R388">
        <f>VLOOKUP(KamstrupData[[#This Row],[IdLevel123]],'B-Business Capability'!B:L,11,FALSE)</f>
        <v>0</v>
      </c>
      <c r="T388" t="s">
        <v>309</v>
      </c>
    </row>
    <row r="389" spans="2:20" hidden="1" x14ac:dyDescent="0.25">
      <c r="B389" s="28">
        <v>45292</v>
      </c>
      <c r="D389" s="28" t="s">
        <v>212</v>
      </c>
      <c r="E389" t="str">
        <f>VLOOKUP(D389,'B-Business Capability'!B:H,5,FALSE)</f>
        <v>Manufacturing</v>
      </c>
      <c r="F389" t="str">
        <f>VLOOKUP(D389,'B-Business Capability'!B:H,6,FALSE)</f>
        <v>Product Design &amp; Planning</v>
      </c>
      <c r="G389">
        <f>VLOOKUP(D389,'B-Business Capability'!B:H,7,FALSE)</f>
        <v>0</v>
      </c>
      <c r="I389" t="s">
        <v>43</v>
      </c>
      <c r="J389" t="s">
        <v>239</v>
      </c>
      <c r="K389" t="s">
        <v>7296</v>
      </c>
      <c r="L389" t="s">
        <v>1476</v>
      </c>
      <c r="M389" t="str">
        <f>VLOOKUP(L389,'A-Applications'!B:D,3,FALSE)</f>
        <v>Metertool OMNIA</v>
      </c>
      <c r="N389" t="s">
        <v>46</v>
      </c>
      <c r="O389" s="42" t="s">
        <v>47</v>
      </c>
      <c r="Q389" t="str">
        <f>VLOOKUP(KamstrupData[[#This Row],[IdLevel123]],'B-Business Capability'!B:L,10,FALSE)</f>
        <v>Idea-to-Release (I2R)</v>
      </c>
      <c r="R389">
        <f>VLOOKUP(KamstrupData[[#This Row],[IdLevel123]],'B-Business Capability'!B:L,11,FALSE)</f>
        <v>450</v>
      </c>
    </row>
    <row r="390" spans="2:20" hidden="1" x14ac:dyDescent="0.25">
      <c r="D390" t="s">
        <v>1459</v>
      </c>
      <c r="E390" t="str">
        <f>VLOOKUP(D390,'B-Business Capability'!B:H,5,FALSE)</f>
        <v>Customer Service</v>
      </c>
      <c r="F390" t="str">
        <f>VLOOKUP(D390,'B-Business Capability'!B:H,6,FALSE)</f>
        <v>Customer Service and Support</v>
      </c>
      <c r="G390" t="str">
        <f>VLOOKUP(D390,'B-Business Capability'!B:H,7,FALSE)</f>
        <v>Service Request Management</v>
      </c>
      <c r="I390" t="s">
        <v>43</v>
      </c>
      <c r="J390" t="s">
        <v>278</v>
      </c>
      <c r="L390" t="s">
        <v>1476</v>
      </c>
      <c r="M390" t="str">
        <f>VLOOKUP(L390,'A-Applications'!B:D,3,FALSE)</f>
        <v>Metertool OMNIA</v>
      </c>
      <c r="N390" t="s">
        <v>46</v>
      </c>
      <c r="O390" s="42" t="s">
        <v>47</v>
      </c>
      <c r="P390" t="s">
        <v>229</v>
      </c>
      <c r="Q390" t="str">
        <f>VLOOKUP(KamstrupData[[#This Row],[IdLevel123]],'B-Business Capability'!B:L,10,FALSE)</f>
        <v>Customer Service and Support</v>
      </c>
      <c r="R390">
        <f>VLOOKUP(KamstrupData[[#This Row],[IdLevel123]],'B-Business Capability'!B:L,11,FALSE)</f>
        <v>0</v>
      </c>
    </row>
    <row r="391" spans="2:20" hidden="1" x14ac:dyDescent="0.25">
      <c r="D391" t="s">
        <v>1459</v>
      </c>
      <c r="E391" t="str">
        <f>VLOOKUP(D391,'B-Business Capability'!B:H,5,FALSE)</f>
        <v>Customer Service</v>
      </c>
      <c r="F391" t="str">
        <f>VLOOKUP(D391,'B-Business Capability'!B:H,6,FALSE)</f>
        <v>Customer Service and Support</v>
      </c>
      <c r="G391" t="str">
        <f>VLOOKUP(D391,'B-Business Capability'!B:H,7,FALSE)</f>
        <v>Service Request Management</v>
      </c>
      <c r="I391" t="s">
        <v>491</v>
      </c>
      <c r="J391" t="s">
        <v>8531</v>
      </c>
      <c r="K391" t="s">
        <v>8607</v>
      </c>
      <c r="L391" t="s">
        <v>1476</v>
      </c>
      <c r="M391" t="str">
        <f>VLOOKUP(L391,'A-Applications'!B:D,3,FALSE)</f>
        <v>Metertool OMNIA</v>
      </c>
      <c r="N391" t="s">
        <v>46</v>
      </c>
      <c r="O391" s="42" t="s">
        <v>47</v>
      </c>
      <c r="P391" t="s">
        <v>229</v>
      </c>
      <c r="Q391" t="str">
        <f>VLOOKUP(KamstrupData[[#This Row],[IdLevel123]],'B-Business Capability'!B:L,10,FALSE)</f>
        <v>Customer Service and Support</v>
      </c>
      <c r="R391">
        <f>VLOOKUP(KamstrupData[[#This Row],[IdLevel123]],'B-Business Capability'!B:L,11,FALSE)</f>
        <v>0</v>
      </c>
    </row>
    <row r="392" spans="2:20" hidden="1" x14ac:dyDescent="0.25">
      <c r="D392" s="28" t="s">
        <v>1459</v>
      </c>
      <c r="E392" t="str">
        <f>VLOOKUP(D392,'B-Business Capability'!B:H,5,FALSE)</f>
        <v>Customer Service</v>
      </c>
      <c r="F392" t="str">
        <f>VLOOKUP(D392,'B-Business Capability'!B:H,6,FALSE)</f>
        <v>Customer Service and Support</v>
      </c>
      <c r="G392" t="str">
        <f>VLOOKUP(D392,'B-Business Capability'!B:H,7,FALSE)</f>
        <v>Service Request Management</v>
      </c>
      <c r="I392" t="s">
        <v>477</v>
      </c>
      <c r="J392" t="s">
        <v>8624</v>
      </c>
      <c r="L392" t="s">
        <v>1476</v>
      </c>
      <c r="M392" t="str">
        <f>VLOOKUP(L392,'A-Applications'!B:D,3,FALSE)</f>
        <v>Metertool OMNIA</v>
      </c>
      <c r="N392" t="s">
        <v>46</v>
      </c>
      <c r="O392" s="42" t="s">
        <v>47</v>
      </c>
      <c r="P392" t="s">
        <v>229</v>
      </c>
      <c r="Q392" t="str">
        <f>VLOOKUP(KamstrupData[[#This Row],[IdLevel123]],'B-Business Capability'!B:L,10,FALSE)</f>
        <v>Customer Service and Support</v>
      </c>
      <c r="R392">
        <f>VLOOKUP(KamstrupData[[#This Row],[IdLevel123]],'B-Business Capability'!B:L,11,FALSE)</f>
        <v>0</v>
      </c>
    </row>
    <row r="393" spans="2:20" hidden="1" x14ac:dyDescent="0.25">
      <c r="D393" s="28" t="s">
        <v>1459</v>
      </c>
      <c r="E393" t="str">
        <f>VLOOKUP(D393,'B-Business Capability'!B:H,5,FALSE)</f>
        <v>Customer Service</v>
      </c>
      <c r="F393" t="str">
        <f>VLOOKUP(D393,'B-Business Capability'!B:H,6,FALSE)</f>
        <v>Customer Service and Support</v>
      </c>
      <c r="G393" t="str">
        <f>VLOOKUP(D393,'B-Business Capability'!B:H,7,FALSE)</f>
        <v>Service Request Management</v>
      </c>
      <c r="I393" t="s">
        <v>62</v>
      </c>
      <c r="J393" t="s">
        <v>8633</v>
      </c>
      <c r="L393" t="s">
        <v>1476</v>
      </c>
      <c r="M393" t="str">
        <f>VLOOKUP(L393,'A-Applications'!B:D,3,FALSE)</f>
        <v>Metertool OMNIA</v>
      </c>
      <c r="N393" t="s">
        <v>46</v>
      </c>
      <c r="O393" s="42" t="s">
        <v>47</v>
      </c>
      <c r="P393" t="s">
        <v>229</v>
      </c>
      <c r="Q393" t="str">
        <f>VLOOKUP(KamstrupData[[#This Row],[IdLevel123]],'B-Business Capability'!B:L,10,FALSE)</f>
        <v>Customer Service and Support</v>
      </c>
      <c r="R393">
        <f>VLOOKUP(KamstrupData[[#This Row],[IdLevel123]],'B-Business Capability'!B:L,11,FALSE)</f>
        <v>0</v>
      </c>
    </row>
    <row r="394" spans="2:20" hidden="1" x14ac:dyDescent="0.25">
      <c r="D394" t="s">
        <v>1459</v>
      </c>
      <c r="E394" t="str">
        <f>VLOOKUP(D394,'B-Business Capability'!B:H,5,FALSE)</f>
        <v>Customer Service</v>
      </c>
      <c r="F394" t="str">
        <f>VLOOKUP(D394,'B-Business Capability'!B:H,6,FALSE)</f>
        <v>Customer Service and Support</v>
      </c>
      <c r="G394" t="str">
        <f>VLOOKUP(D394,'B-Business Capability'!B:H,7,FALSE)</f>
        <v>Service Request Management</v>
      </c>
      <c r="I394" t="s">
        <v>43</v>
      </c>
      <c r="J394" t="s">
        <v>278</v>
      </c>
      <c r="L394" t="s">
        <v>1471</v>
      </c>
      <c r="M394" t="str">
        <f>VLOOKUP(L394,'A-Applications'!B:D,3,FALSE)</f>
        <v>Glogg</v>
      </c>
      <c r="O394" s="42"/>
      <c r="P394" t="s">
        <v>229</v>
      </c>
      <c r="Q394" t="str">
        <f>VLOOKUP(KamstrupData[[#This Row],[IdLevel123]],'B-Business Capability'!B:L,10,FALSE)</f>
        <v>Customer Service and Support</v>
      </c>
      <c r="R394">
        <f>VLOOKUP(KamstrupData[[#This Row],[IdLevel123]],'B-Business Capability'!B:L,11,FALSE)</f>
        <v>0</v>
      </c>
      <c r="T394" t="s">
        <v>1472</v>
      </c>
    </row>
    <row r="395" spans="2:20" hidden="1" x14ac:dyDescent="0.25">
      <c r="D395" s="28" t="s">
        <v>1459</v>
      </c>
      <c r="E395" t="str">
        <f>VLOOKUP(D395,'B-Business Capability'!B:H,5,FALSE)</f>
        <v>Customer Service</v>
      </c>
      <c r="F395" t="str">
        <f>VLOOKUP(D395,'B-Business Capability'!B:H,6,FALSE)</f>
        <v>Customer Service and Support</v>
      </c>
      <c r="G395" t="str">
        <f>VLOOKUP(D395,'B-Business Capability'!B:H,7,FALSE)</f>
        <v>Service Request Management</v>
      </c>
      <c r="I395" t="s">
        <v>477</v>
      </c>
      <c r="J395" t="s">
        <v>8624</v>
      </c>
      <c r="L395" t="s">
        <v>1471</v>
      </c>
      <c r="M395" t="str">
        <f>VLOOKUP(L395,'A-Applications'!B:D,3,FALSE)</f>
        <v>Glogg</v>
      </c>
      <c r="O395" s="42"/>
      <c r="P395" t="s">
        <v>229</v>
      </c>
      <c r="Q395" t="str">
        <f>VLOOKUP(KamstrupData[[#This Row],[IdLevel123]],'B-Business Capability'!B:L,10,FALSE)</f>
        <v>Customer Service and Support</v>
      </c>
      <c r="R395">
        <f>VLOOKUP(KamstrupData[[#This Row],[IdLevel123]],'B-Business Capability'!B:L,11,FALSE)</f>
        <v>0</v>
      </c>
    </row>
    <row r="396" spans="2:20" hidden="1" x14ac:dyDescent="0.25">
      <c r="B396" s="28">
        <v>45292</v>
      </c>
      <c r="D396" t="s">
        <v>1642</v>
      </c>
      <c r="E396" t="str">
        <f>VLOOKUP(D396,'B-Business Capability'!B:H,5,FALSE)</f>
        <v>OT Hosting</v>
      </c>
      <c r="F396" t="str">
        <f>VLOOKUP(D396,'B-Business Capability'!B:H,6,FALSE)</f>
        <v>OT Platform &amp; Hosting</v>
      </c>
      <c r="G396" t="str">
        <f>VLOOKUP(D396,'B-Business Capability'!B:H,7,FALSE)</f>
        <v>Remote Access &amp; Authentication Control</v>
      </c>
      <c r="I396" t="s">
        <v>43</v>
      </c>
      <c r="J396" t="s">
        <v>285</v>
      </c>
      <c r="K396" t="s">
        <v>306</v>
      </c>
      <c r="L396" t="s">
        <v>1649</v>
      </c>
      <c r="M396" t="str">
        <f>VLOOKUP(L396,'A-Applications'!B:D,3,FALSE)</f>
        <v>Pulse secure VPN</v>
      </c>
      <c r="N396" t="s">
        <v>46</v>
      </c>
      <c r="O396" s="42" t="s">
        <v>47</v>
      </c>
      <c r="P396" t="s">
        <v>38</v>
      </c>
      <c r="Q396" t="str">
        <f>VLOOKUP(KamstrupData[[#This Row],[IdLevel123]],'B-Business Capability'!B:L,10,FALSE)</f>
        <v>N/A</v>
      </c>
      <c r="R396">
        <f>VLOOKUP(KamstrupData[[#This Row],[IdLevel123]],'B-Business Capability'!B:L,11,FALSE)</f>
        <v>0</v>
      </c>
      <c r="T396" t="s">
        <v>309</v>
      </c>
    </row>
    <row r="397" spans="2:20" hidden="1" x14ac:dyDescent="0.25">
      <c r="B397" s="28">
        <v>45292</v>
      </c>
      <c r="D397" t="s">
        <v>1642</v>
      </c>
      <c r="E397" t="str">
        <f>VLOOKUP(D397,'B-Business Capability'!B:H,5,FALSE)</f>
        <v>OT Hosting</v>
      </c>
      <c r="F397" t="str">
        <f>VLOOKUP(D397,'B-Business Capability'!B:H,6,FALSE)</f>
        <v>OT Platform &amp; Hosting</v>
      </c>
      <c r="G397" t="str">
        <f>VLOOKUP(D397,'B-Business Capability'!B:H,7,FALSE)</f>
        <v>Remote Access &amp; Authentication Control</v>
      </c>
      <c r="I397" t="s">
        <v>43</v>
      </c>
      <c r="J397" t="s">
        <v>285</v>
      </c>
      <c r="K397" t="s">
        <v>306</v>
      </c>
      <c r="L397" t="s">
        <v>1644</v>
      </c>
      <c r="M397" t="str">
        <f>VLOOKUP(L397,'A-Applications'!B:D,3,FALSE)</f>
        <v>Check Point VPN</v>
      </c>
      <c r="N397" t="s">
        <v>46</v>
      </c>
      <c r="O397" s="42" t="s">
        <v>47</v>
      </c>
      <c r="P397" t="s">
        <v>38</v>
      </c>
      <c r="Q397" t="str">
        <f>VLOOKUP(KamstrupData[[#This Row],[IdLevel123]],'B-Business Capability'!B:L,10,FALSE)</f>
        <v>N/A</v>
      </c>
      <c r="R397">
        <f>VLOOKUP(KamstrupData[[#This Row],[IdLevel123]],'B-Business Capability'!B:L,11,FALSE)</f>
        <v>0</v>
      </c>
      <c r="T397" t="s">
        <v>309</v>
      </c>
    </row>
    <row r="398" spans="2:20" hidden="1" x14ac:dyDescent="0.25">
      <c r="B398" s="28">
        <v>45292</v>
      </c>
      <c r="D398" t="s">
        <v>1642</v>
      </c>
      <c r="E398" t="str">
        <f>VLOOKUP(D398,'B-Business Capability'!B:H,5,FALSE)</f>
        <v>OT Hosting</v>
      </c>
      <c r="F398" t="str">
        <f>VLOOKUP(D398,'B-Business Capability'!B:H,6,FALSE)</f>
        <v>OT Platform &amp; Hosting</v>
      </c>
      <c r="G398" t="str">
        <f>VLOOKUP(D398,'B-Business Capability'!B:H,7,FALSE)</f>
        <v>Remote Access &amp; Authentication Control</v>
      </c>
      <c r="I398" t="s">
        <v>43</v>
      </c>
      <c r="J398" t="s">
        <v>285</v>
      </c>
      <c r="K398" t="s">
        <v>306</v>
      </c>
      <c r="L398" t="s">
        <v>1651</v>
      </c>
      <c r="M398" t="str">
        <f>VLOOKUP(L398,'A-Applications'!B:D,3,FALSE)</f>
        <v>SoapUI</v>
      </c>
      <c r="N398" t="s">
        <v>46</v>
      </c>
      <c r="O398" s="42" t="s">
        <v>47</v>
      </c>
      <c r="P398" t="s">
        <v>38</v>
      </c>
      <c r="Q398" t="str">
        <f>VLOOKUP(KamstrupData[[#This Row],[IdLevel123]],'B-Business Capability'!B:L,10,FALSE)</f>
        <v>N/A</v>
      </c>
      <c r="R398">
        <f>VLOOKUP(KamstrupData[[#This Row],[IdLevel123]],'B-Business Capability'!B:L,11,FALSE)</f>
        <v>0</v>
      </c>
      <c r="T398" t="s">
        <v>309</v>
      </c>
    </row>
    <row r="399" spans="2:20" hidden="1" x14ac:dyDescent="0.25">
      <c r="B399" s="28">
        <v>45292</v>
      </c>
      <c r="D399" t="s">
        <v>1652</v>
      </c>
      <c r="E399" t="str">
        <f>VLOOKUP(D399,'B-Business Capability'!B:H,5,FALSE)</f>
        <v>OT Hosting</v>
      </c>
      <c r="F399" t="str">
        <f>VLOOKUP(D399,'B-Business Capability'!B:H,6,FALSE)</f>
        <v>OT Engineering &amp; Innovation</v>
      </c>
      <c r="G399" t="str">
        <f>VLOOKUP(D399,'B-Business Capability'!B:H,7,FALSE)</f>
        <v>Edge Software Engineering</v>
      </c>
      <c r="I399" t="s">
        <v>43</v>
      </c>
      <c r="J399" t="s">
        <v>285</v>
      </c>
      <c r="K399" t="s">
        <v>306</v>
      </c>
      <c r="L399" t="s">
        <v>1653</v>
      </c>
      <c r="M399" t="str">
        <f>VLOOKUP(L399,'A-Applications'!B:D,3,FALSE)</f>
        <v>Virtual Serial Port</v>
      </c>
      <c r="N399" t="s">
        <v>46</v>
      </c>
      <c r="O399" s="42" t="s">
        <v>47</v>
      </c>
      <c r="P399" t="s">
        <v>38</v>
      </c>
      <c r="Q399" t="str">
        <f>VLOOKUP(KamstrupData[[#This Row],[IdLevel123]],'B-Business Capability'!B:L,10,FALSE)</f>
        <v>N/A</v>
      </c>
      <c r="R399">
        <f>VLOOKUP(KamstrupData[[#This Row],[IdLevel123]],'B-Business Capability'!B:L,11,FALSE)</f>
        <v>0</v>
      </c>
      <c r="T399" t="s">
        <v>309</v>
      </c>
    </row>
    <row r="400" spans="2:20" hidden="1" x14ac:dyDescent="0.25">
      <c r="D400" t="s">
        <v>1634</v>
      </c>
      <c r="E400" t="str">
        <f>VLOOKUP(D400,'B-Business Capability'!B:H,5,FALSE)</f>
        <v>Not mapped to capability</v>
      </c>
      <c r="F400">
        <f>VLOOKUP(D400,'B-Business Capability'!B:H,6,FALSE)</f>
        <v>0</v>
      </c>
      <c r="G400">
        <f>VLOOKUP(D400,'B-Business Capability'!B:H,7,FALSE)</f>
        <v>0</v>
      </c>
      <c r="I400" t="s">
        <v>43</v>
      </c>
      <c r="J400" t="s">
        <v>128</v>
      </c>
      <c r="K400" t="s">
        <v>87</v>
      </c>
      <c r="L400" t="s">
        <v>1738</v>
      </c>
      <c r="M400" t="str">
        <f>VLOOKUP(L400,'A-Applications'!B:D,3,FALSE)</f>
        <v>DataGrip</v>
      </c>
      <c r="O400" s="42"/>
      <c r="P400" t="s">
        <v>56</v>
      </c>
      <c r="Q400" t="str">
        <f>VLOOKUP(KamstrupData[[#This Row],[IdLevel123]],'B-Business Capability'!B:L,10,FALSE)</f>
        <v>N/A</v>
      </c>
      <c r="R400">
        <f>VLOOKUP(KamstrupData[[#This Row],[IdLevel123]],'B-Business Capability'!B:L,11,FALSE)</f>
        <v>0</v>
      </c>
      <c r="T400" t="s">
        <v>1637</v>
      </c>
    </row>
    <row r="401" spans="4:20" hidden="1" x14ac:dyDescent="0.25">
      <c r="D401" s="28" t="s">
        <v>583</v>
      </c>
      <c r="E401" t="str">
        <f>VLOOKUP(D401,'B-Business Capability'!B:H,5,FALSE)</f>
        <v>Product &amp; Software Development</v>
      </c>
      <c r="F401" t="str">
        <f>VLOOKUP(D401,'B-Business Capability'!B:H,6,FALSE)</f>
        <v>Engineering</v>
      </c>
      <c r="G401" t="str">
        <f>VLOOKUP(D401,'B-Business Capability'!B:H,7,FALSE)</f>
        <v>Construction &amp; Development</v>
      </c>
      <c r="I401" t="s">
        <v>487</v>
      </c>
      <c r="J401" t="s">
        <v>8712</v>
      </c>
      <c r="K401" t="s">
        <v>8713</v>
      </c>
      <c r="L401" t="s">
        <v>1738</v>
      </c>
      <c r="M401" t="str">
        <f>VLOOKUP(L401,'A-Applications'!B:D,3,FALSE)</f>
        <v>DataGrip</v>
      </c>
      <c r="N401" t="s">
        <v>46</v>
      </c>
      <c r="O401" s="42" t="s">
        <v>47</v>
      </c>
      <c r="Q401" t="str">
        <f>VLOOKUP(KamstrupData[[#This Row],[IdLevel123]],'B-Business Capability'!B:L,10,FALSE)</f>
        <v>Idea-to-Release (I2R)</v>
      </c>
      <c r="R401">
        <f>VLOOKUP(KamstrupData[[#This Row],[IdLevel123]],'B-Business Capability'!B:L,11,FALSE)</f>
        <v>420</v>
      </c>
    </row>
    <row r="402" spans="4:20" hidden="1" x14ac:dyDescent="0.25">
      <c r="D402" t="s">
        <v>955</v>
      </c>
      <c r="E402" t="str">
        <f>VLOOKUP(D402,'B-Business Capability'!B:H,5,FALSE)</f>
        <v>Product &amp; Software Development</v>
      </c>
      <c r="F402" t="str">
        <f>VLOOKUP(D402,'B-Business Capability'!B:H,6,FALSE)</f>
        <v>Quality Management</v>
      </c>
      <c r="G402" t="str">
        <f>VLOOKUP(D402,'B-Business Capability'!B:H,7,FALSE)</f>
        <v>Test Quality</v>
      </c>
      <c r="I402" t="s">
        <v>43</v>
      </c>
      <c r="J402" t="s">
        <v>285</v>
      </c>
      <c r="K402" t="s">
        <v>286</v>
      </c>
      <c r="L402" t="s">
        <v>1636</v>
      </c>
      <c r="M402" t="str">
        <f>VLOOKUP(L402,'A-Applications'!B:D,3,FALSE)</f>
        <v>DotMemory</v>
      </c>
      <c r="N402" t="s">
        <v>46</v>
      </c>
      <c r="O402" s="42" t="s">
        <v>47</v>
      </c>
      <c r="P402" t="s">
        <v>38</v>
      </c>
      <c r="Q402" t="str">
        <f>VLOOKUP(KamstrupData[[#This Row],[IdLevel123]],'B-Business Capability'!B:L,10,FALSE)</f>
        <v>Idea-to-Release (I2R)</v>
      </c>
      <c r="R402">
        <f>VLOOKUP(KamstrupData[[#This Row],[IdLevel123]],'B-Business Capability'!B:L,11,FALSE)</f>
        <v>906</v>
      </c>
      <c r="T402" t="s">
        <v>1637</v>
      </c>
    </row>
    <row r="403" spans="4:20" hidden="1" x14ac:dyDescent="0.25">
      <c r="D403" t="s">
        <v>1634</v>
      </c>
      <c r="E403" t="str">
        <f>VLOOKUP(D403,'B-Business Capability'!B:H,5,FALSE)</f>
        <v>Not mapped to capability</v>
      </c>
      <c r="F403">
        <f>VLOOKUP(D403,'B-Business Capability'!B:H,6,FALSE)</f>
        <v>0</v>
      </c>
      <c r="G403">
        <f>VLOOKUP(D403,'B-Business Capability'!B:H,7,FALSE)</f>
        <v>0</v>
      </c>
      <c r="I403" t="s">
        <v>43</v>
      </c>
      <c r="J403" t="s">
        <v>86</v>
      </c>
      <c r="K403" t="s">
        <v>87</v>
      </c>
      <c r="L403" t="s">
        <v>1636</v>
      </c>
      <c r="M403" t="str">
        <f>VLOOKUP(L403,'A-Applications'!B:D,3,FALSE)</f>
        <v>DotMemory</v>
      </c>
      <c r="O403" s="42"/>
      <c r="P403" t="s">
        <v>56</v>
      </c>
      <c r="Q403" t="str">
        <f>VLOOKUP(KamstrupData[[#This Row],[IdLevel123]],'B-Business Capability'!B:L,10,FALSE)</f>
        <v>N/A</v>
      </c>
      <c r="R403">
        <f>VLOOKUP(KamstrupData[[#This Row],[IdLevel123]],'B-Business Capability'!B:L,11,FALSE)</f>
        <v>0</v>
      </c>
      <c r="T403" t="s">
        <v>1637</v>
      </c>
    </row>
    <row r="404" spans="4:20" hidden="1" x14ac:dyDescent="0.25">
      <c r="D404" t="s">
        <v>1634</v>
      </c>
      <c r="E404" t="str">
        <f>VLOOKUP(D404,'B-Business Capability'!B:H,5,FALSE)</f>
        <v>Not mapped to capability</v>
      </c>
      <c r="F404">
        <f>VLOOKUP(D404,'B-Business Capability'!B:H,6,FALSE)</f>
        <v>0</v>
      </c>
      <c r="G404">
        <f>VLOOKUP(D404,'B-Business Capability'!B:H,7,FALSE)</f>
        <v>0</v>
      </c>
      <c r="I404" t="s">
        <v>43</v>
      </c>
      <c r="J404" t="s">
        <v>98</v>
      </c>
      <c r="K404" t="s">
        <v>87</v>
      </c>
      <c r="L404" t="s">
        <v>1636</v>
      </c>
      <c r="M404" t="str">
        <f>VLOOKUP(L404,'A-Applications'!B:D,3,FALSE)</f>
        <v>DotMemory</v>
      </c>
      <c r="O404" s="42"/>
      <c r="P404" t="s">
        <v>56</v>
      </c>
      <c r="Q404" t="str">
        <f>VLOOKUP(KamstrupData[[#This Row],[IdLevel123]],'B-Business Capability'!B:L,10,FALSE)</f>
        <v>N/A</v>
      </c>
      <c r="R404">
        <f>VLOOKUP(KamstrupData[[#This Row],[IdLevel123]],'B-Business Capability'!B:L,11,FALSE)</f>
        <v>0</v>
      </c>
      <c r="T404" t="s">
        <v>1637</v>
      </c>
    </row>
    <row r="405" spans="4:20" hidden="1" x14ac:dyDescent="0.25">
      <c r="D405" t="s">
        <v>1634</v>
      </c>
      <c r="E405" t="str">
        <f>VLOOKUP(D405,'B-Business Capability'!B:H,5,FALSE)</f>
        <v>Not mapped to capability</v>
      </c>
      <c r="F405">
        <f>VLOOKUP(D405,'B-Business Capability'!B:H,6,FALSE)</f>
        <v>0</v>
      </c>
      <c r="G405">
        <f>VLOOKUP(D405,'B-Business Capability'!B:H,7,FALSE)</f>
        <v>0</v>
      </c>
      <c r="I405" t="s">
        <v>43</v>
      </c>
      <c r="J405" t="s">
        <v>109</v>
      </c>
      <c r="K405" t="s">
        <v>110</v>
      </c>
      <c r="L405" t="s">
        <v>1636</v>
      </c>
      <c r="M405" t="str">
        <f>VLOOKUP(L405,'A-Applications'!B:D,3,FALSE)</f>
        <v>DotMemory</v>
      </c>
      <c r="O405" s="42"/>
      <c r="P405" t="s">
        <v>56</v>
      </c>
      <c r="Q405" t="str">
        <f>VLOOKUP(KamstrupData[[#This Row],[IdLevel123]],'B-Business Capability'!B:L,10,FALSE)</f>
        <v>N/A</v>
      </c>
      <c r="R405">
        <f>VLOOKUP(KamstrupData[[#This Row],[IdLevel123]],'B-Business Capability'!B:L,11,FALSE)</f>
        <v>0</v>
      </c>
      <c r="T405" t="s">
        <v>1637</v>
      </c>
    </row>
    <row r="406" spans="4:20" hidden="1" x14ac:dyDescent="0.25">
      <c r="D406" t="s">
        <v>1634</v>
      </c>
      <c r="E406" t="str">
        <f>VLOOKUP(D406,'B-Business Capability'!B:H,5,FALSE)</f>
        <v>Not mapped to capability</v>
      </c>
      <c r="F406">
        <f>VLOOKUP(D406,'B-Business Capability'!B:H,6,FALSE)</f>
        <v>0</v>
      </c>
      <c r="G406">
        <f>VLOOKUP(D406,'B-Business Capability'!B:H,7,FALSE)</f>
        <v>0</v>
      </c>
      <c r="I406" t="s">
        <v>43</v>
      </c>
      <c r="J406" t="s">
        <v>128</v>
      </c>
      <c r="K406" t="s">
        <v>87</v>
      </c>
      <c r="L406" t="s">
        <v>1636</v>
      </c>
      <c r="M406" t="str">
        <f>VLOOKUP(L406,'A-Applications'!B:D,3,FALSE)</f>
        <v>DotMemory</v>
      </c>
      <c r="O406" s="42"/>
      <c r="P406" t="s">
        <v>56</v>
      </c>
      <c r="Q406" t="str">
        <f>VLOOKUP(KamstrupData[[#This Row],[IdLevel123]],'B-Business Capability'!B:L,10,FALSE)</f>
        <v>N/A</v>
      </c>
      <c r="R406">
        <f>VLOOKUP(KamstrupData[[#This Row],[IdLevel123]],'B-Business Capability'!B:L,11,FALSE)</f>
        <v>0</v>
      </c>
      <c r="T406" t="s">
        <v>1637</v>
      </c>
    </row>
    <row r="407" spans="4:20" hidden="1" x14ac:dyDescent="0.25">
      <c r="D407" t="s">
        <v>955</v>
      </c>
      <c r="E407" t="str">
        <f>VLOOKUP(D407,'B-Business Capability'!B:H,5,FALSE)</f>
        <v>Product &amp; Software Development</v>
      </c>
      <c r="F407" t="str">
        <f>VLOOKUP(D407,'B-Business Capability'!B:H,6,FALSE)</f>
        <v>Quality Management</v>
      </c>
      <c r="G407" t="str">
        <f>VLOOKUP(D407,'B-Business Capability'!B:H,7,FALSE)</f>
        <v>Test Quality</v>
      </c>
      <c r="I407" t="s">
        <v>43</v>
      </c>
      <c r="J407" t="s">
        <v>285</v>
      </c>
      <c r="K407" t="s">
        <v>286</v>
      </c>
      <c r="L407" t="s">
        <v>1638</v>
      </c>
      <c r="M407" t="str">
        <f>VLOOKUP(L407,'A-Applications'!B:D,3,FALSE)</f>
        <v>DotTrace</v>
      </c>
      <c r="N407" t="s">
        <v>46</v>
      </c>
      <c r="O407" s="42" t="s">
        <v>47</v>
      </c>
      <c r="P407" t="s">
        <v>38</v>
      </c>
      <c r="Q407" t="str">
        <f>VLOOKUP(KamstrupData[[#This Row],[IdLevel123]],'B-Business Capability'!B:L,10,FALSE)</f>
        <v>Idea-to-Release (I2R)</v>
      </c>
      <c r="R407">
        <f>VLOOKUP(KamstrupData[[#This Row],[IdLevel123]],'B-Business Capability'!B:L,11,FALSE)</f>
        <v>906</v>
      </c>
      <c r="T407" t="s">
        <v>1637</v>
      </c>
    </row>
    <row r="408" spans="4:20" hidden="1" x14ac:dyDescent="0.25">
      <c r="D408" t="s">
        <v>1634</v>
      </c>
      <c r="E408" t="str">
        <f>VLOOKUP(D408,'B-Business Capability'!B:H,5,FALSE)</f>
        <v>Not mapped to capability</v>
      </c>
      <c r="F408">
        <f>VLOOKUP(D408,'B-Business Capability'!B:H,6,FALSE)</f>
        <v>0</v>
      </c>
      <c r="G408">
        <f>VLOOKUP(D408,'B-Business Capability'!B:H,7,FALSE)</f>
        <v>0</v>
      </c>
      <c r="I408" t="s">
        <v>43</v>
      </c>
      <c r="J408" t="s">
        <v>86</v>
      </c>
      <c r="K408" t="s">
        <v>87</v>
      </c>
      <c r="L408" t="s">
        <v>1638</v>
      </c>
      <c r="M408" t="str">
        <f>VLOOKUP(L408,'A-Applications'!B:D,3,FALSE)</f>
        <v>DotTrace</v>
      </c>
      <c r="O408" s="42"/>
      <c r="P408" t="s">
        <v>56</v>
      </c>
      <c r="Q408" t="str">
        <f>VLOOKUP(KamstrupData[[#This Row],[IdLevel123]],'B-Business Capability'!B:L,10,FALSE)</f>
        <v>N/A</v>
      </c>
      <c r="R408">
        <f>VLOOKUP(KamstrupData[[#This Row],[IdLevel123]],'B-Business Capability'!B:L,11,FALSE)</f>
        <v>0</v>
      </c>
      <c r="T408" t="s">
        <v>1637</v>
      </c>
    </row>
    <row r="409" spans="4:20" hidden="1" x14ac:dyDescent="0.25">
      <c r="D409" t="s">
        <v>1634</v>
      </c>
      <c r="E409" t="str">
        <f>VLOOKUP(D409,'B-Business Capability'!B:H,5,FALSE)</f>
        <v>Not mapped to capability</v>
      </c>
      <c r="F409">
        <f>VLOOKUP(D409,'B-Business Capability'!B:H,6,FALSE)</f>
        <v>0</v>
      </c>
      <c r="G409">
        <f>VLOOKUP(D409,'B-Business Capability'!B:H,7,FALSE)</f>
        <v>0</v>
      </c>
      <c r="I409" t="s">
        <v>43</v>
      </c>
      <c r="J409" t="s">
        <v>98</v>
      </c>
      <c r="K409" t="s">
        <v>87</v>
      </c>
      <c r="L409" t="s">
        <v>1638</v>
      </c>
      <c r="M409" t="str">
        <f>VLOOKUP(L409,'A-Applications'!B:D,3,FALSE)</f>
        <v>DotTrace</v>
      </c>
      <c r="O409" s="42"/>
      <c r="P409" t="s">
        <v>56</v>
      </c>
      <c r="Q409" t="str">
        <f>VLOOKUP(KamstrupData[[#This Row],[IdLevel123]],'B-Business Capability'!B:L,10,FALSE)</f>
        <v>N/A</v>
      </c>
      <c r="R409">
        <f>VLOOKUP(KamstrupData[[#This Row],[IdLevel123]],'B-Business Capability'!B:L,11,FALSE)</f>
        <v>0</v>
      </c>
      <c r="T409" t="s">
        <v>1637</v>
      </c>
    </row>
    <row r="410" spans="4:20" hidden="1" x14ac:dyDescent="0.25">
      <c r="D410" t="s">
        <v>1634</v>
      </c>
      <c r="E410" t="str">
        <f>VLOOKUP(D410,'B-Business Capability'!B:H,5,FALSE)</f>
        <v>Not mapped to capability</v>
      </c>
      <c r="F410">
        <f>VLOOKUP(D410,'B-Business Capability'!B:H,6,FALSE)</f>
        <v>0</v>
      </c>
      <c r="G410">
        <f>VLOOKUP(D410,'B-Business Capability'!B:H,7,FALSE)</f>
        <v>0</v>
      </c>
      <c r="I410" t="s">
        <v>43</v>
      </c>
      <c r="J410" t="s">
        <v>109</v>
      </c>
      <c r="K410" t="s">
        <v>110</v>
      </c>
      <c r="L410" t="s">
        <v>1638</v>
      </c>
      <c r="M410" t="str">
        <f>VLOOKUP(L410,'A-Applications'!B:D,3,FALSE)</f>
        <v>DotTrace</v>
      </c>
      <c r="O410" s="42"/>
      <c r="P410" t="s">
        <v>56</v>
      </c>
      <c r="Q410" t="str">
        <f>VLOOKUP(KamstrupData[[#This Row],[IdLevel123]],'B-Business Capability'!B:L,10,FALSE)</f>
        <v>N/A</v>
      </c>
      <c r="R410">
        <f>VLOOKUP(KamstrupData[[#This Row],[IdLevel123]],'B-Business Capability'!B:L,11,FALSE)</f>
        <v>0</v>
      </c>
      <c r="T410" t="s">
        <v>1637</v>
      </c>
    </row>
    <row r="411" spans="4:20" hidden="1" x14ac:dyDescent="0.25">
      <c r="D411" t="s">
        <v>1634</v>
      </c>
      <c r="E411" t="str">
        <f>VLOOKUP(D411,'B-Business Capability'!B:H,5,FALSE)</f>
        <v>Not mapped to capability</v>
      </c>
      <c r="F411">
        <f>VLOOKUP(D411,'B-Business Capability'!B:H,6,FALSE)</f>
        <v>0</v>
      </c>
      <c r="G411">
        <f>VLOOKUP(D411,'B-Business Capability'!B:H,7,FALSE)</f>
        <v>0</v>
      </c>
      <c r="I411" t="s">
        <v>43</v>
      </c>
      <c r="J411" t="s">
        <v>128</v>
      </c>
      <c r="K411" t="s">
        <v>87</v>
      </c>
      <c r="L411" t="s">
        <v>1638</v>
      </c>
      <c r="M411" t="str">
        <f>VLOOKUP(L411,'A-Applications'!B:D,3,FALSE)</f>
        <v>DotTrace</v>
      </c>
      <c r="O411" s="42"/>
      <c r="P411" t="s">
        <v>56</v>
      </c>
      <c r="Q411" t="str">
        <f>VLOOKUP(KamstrupData[[#This Row],[IdLevel123]],'B-Business Capability'!B:L,10,FALSE)</f>
        <v>N/A</v>
      </c>
      <c r="R411">
        <f>VLOOKUP(KamstrupData[[#This Row],[IdLevel123]],'B-Business Capability'!B:L,11,FALSE)</f>
        <v>0</v>
      </c>
      <c r="T411" t="s">
        <v>1637</v>
      </c>
    </row>
    <row r="412" spans="4:20" hidden="1" x14ac:dyDescent="0.25">
      <c r="D412" t="s">
        <v>1634</v>
      </c>
      <c r="E412" t="str">
        <f>VLOOKUP(D412,'B-Business Capability'!B:H,5,FALSE)</f>
        <v>Not mapped to capability</v>
      </c>
      <c r="F412">
        <f>VLOOKUP(D412,'B-Business Capability'!B:H,6,FALSE)</f>
        <v>0</v>
      </c>
      <c r="G412">
        <f>VLOOKUP(D412,'B-Business Capability'!B:H,7,FALSE)</f>
        <v>0</v>
      </c>
      <c r="I412" t="s">
        <v>43</v>
      </c>
      <c r="J412" t="s">
        <v>279</v>
      </c>
      <c r="L412" t="s">
        <v>1683</v>
      </c>
      <c r="M412" t="str">
        <f>VLOOKUP(L412,'A-Applications'!B:D,3,FALSE)</f>
        <v>portal-m2m.telekom</v>
      </c>
      <c r="N412" t="s">
        <v>46</v>
      </c>
      <c r="O412" s="42" t="s">
        <v>47</v>
      </c>
      <c r="P412" t="s">
        <v>56</v>
      </c>
      <c r="Q412" t="str">
        <f>VLOOKUP(KamstrupData[[#This Row],[IdLevel123]],'B-Business Capability'!B:L,10,FALSE)</f>
        <v>N/A</v>
      </c>
      <c r="R412">
        <f>VLOOKUP(KamstrupData[[#This Row],[IdLevel123]],'B-Business Capability'!B:L,11,FALSE)</f>
        <v>0</v>
      </c>
    </row>
    <row r="413" spans="4:20" hidden="1" x14ac:dyDescent="0.25">
      <c r="D413" t="s">
        <v>1634</v>
      </c>
      <c r="E413" t="str">
        <f>VLOOKUP(D413,'B-Business Capability'!B:H,5,FALSE)</f>
        <v>Not mapped to capability</v>
      </c>
      <c r="F413">
        <f>VLOOKUP(D413,'B-Business Capability'!B:H,6,FALSE)</f>
        <v>0</v>
      </c>
      <c r="G413">
        <f>VLOOKUP(D413,'B-Business Capability'!B:H,7,FALSE)</f>
        <v>0</v>
      </c>
      <c r="I413" t="s">
        <v>43</v>
      </c>
      <c r="J413" t="s">
        <v>282</v>
      </c>
      <c r="L413" t="s">
        <v>1683</v>
      </c>
      <c r="M413" t="str">
        <f>VLOOKUP(L413,'A-Applications'!B:D,3,FALSE)</f>
        <v>portal-m2m.telekom</v>
      </c>
      <c r="N413" t="s">
        <v>46</v>
      </c>
      <c r="O413" s="42" t="s">
        <v>47</v>
      </c>
      <c r="P413" t="s">
        <v>56</v>
      </c>
      <c r="Q413" t="str">
        <f>VLOOKUP(KamstrupData[[#This Row],[IdLevel123]],'B-Business Capability'!B:L,10,FALSE)</f>
        <v>N/A</v>
      </c>
      <c r="R413">
        <f>VLOOKUP(KamstrupData[[#This Row],[IdLevel123]],'B-Business Capability'!B:L,11,FALSE)</f>
        <v>0</v>
      </c>
    </row>
    <row r="414" spans="4:20" hidden="1" x14ac:dyDescent="0.25">
      <c r="D414" t="s">
        <v>1412</v>
      </c>
      <c r="E414" t="str">
        <f>VLOOKUP(D414,'B-Business Capability'!B:H,5,FALSE)</f>
        <v>Governance, Risk and Compliance</v>
      </c>
      <c r="F414" t="str">
        <f>VLOOKUP(D414,'B-Business Capability'!B:H,6,FALSE)</f>
        <v>Product Market Compliance</v>
      </c>
      <c r="G414">
        <f>VLOOKUP(D414,'B-Business Capability'!B:H,7,FALSE)</f>
        <v>0</v>
      </c>
      <c r="I414" t="s">
        <v>66</v>
      </c>
      <c r="J414" t="s">
        <v>106</v>
      </c>
      <c r="L414" t="s">
        <v>1414</v>
      </c>
      <c r="M414" t="str">
        <f>VLOOKUP(L414,'A-Applications'!B:D,3,FALSE)</f>
        <v>Accuris-Allium Engineering Workbench</v>
      </c>
      <c r="N414" t="s">
        <v>46</v>
      </c>
      <c r="O414" s="42" t="s">
        <v>102</v>
      </c>
      <c r="P414" t="s">
        <v>68</v>
      </c>
      <c r="Q414" t="str">
        <f>VLOOKUP(KamstrupData[[#This Row],[IdLevel123]],'B-Business Capability'!B:L,10,FALSE)</f>
        <v>N/A</v>
      </c>
      <c r="R414">
        <f>VLOOKUP(KamstrupData[[#This Row],[IdLevel123]],'B-Business Capability'!B:L,11,FALSE)</f>
        <v>0</v>
      </c>
      <c r="T414" t="s">
        <v>1415</v>
      </c>
    </row>
    <row r="415" spans="4:20" hidden="1" x14ac:dyDescent="0.25">
      <c r="D415" t="s">
        <v>1225</v>
      </c>
      <c r="E415" t="str">
        <f>VLOOKUP(D415,'B-Business Capability'!B:H,5,FALSE)</f>
        <v>Sales</v>
      </c>
      <c r="F415" t="str">
        <f>VLOOKUP(D415,'B-Business Capability'!B:H,6,FALSE)</f>
        <v>Sales Execution and Customer Engagement</v>
      </c>
      <c r="G415" t="str">
        <f>VLOOKUP(D415,'B-Business Capability'!B:H,7,FALSE)</f>
        <v>Sales lead management</v>
      </c>
      <c r="I415" t="s">
        <v>66</v>
      </c>
      <c r="J415" t="s">
        <v>106</v>
      </c>
      <c r="K415" t="s">
        <v>256</v>
      </c>
      <c r="L415" t="s">
        <v>1228</v>
      </c>
      <c r="M415" t="str">
        <f>VLOOKUP(L415,'A-Applications'!B:D,3,FALSE)</f>
        <v>Merx (Canada - bid publications)</v>
      </c>
      <c r="N415" t="s">
        <v>46</v>
      </c>
      <c r="O415" s="42" t="s">
        <v>102</v>
      </c>
      <c r="P415" t="s">
        <v>257</v>
      </c>
      <c r="Q415" t="str">
        <f>VLOOKUP(KamstrupData[[#This Row],[IdLevel123]],'B-Business Capability'!B:L,10,FALSE)</f>
        <v>N/A</v>
      </c>
      <c r="R415">
        <f>VLOOKUP(KamstrupData[[#This Row],[IdLevel123]],'B-Business Capability'!B:L,11,FALSE)</f>
        <v>0</v>
      </c>
      <c r="T415" t="s">
        <v>258</v>
      </c>
    </row>
    <row r="416" spans="4:20" hidden="1" x14ac:dyDescent="0.25">
      <c r="D416" t="s">
        <v>1352</v>
      </c>
      <c r="E416" t="str">
        <f>VLOOKUP(D416,'B-Business Capability'!B:H,5,FALSE)</f>
        <v>Sales</v>
      </c>
      <c r="F416" t="str">
        <f>VLOOKUP(D416,'B-Business Capability'!B:H,6,FALSE)</f>
        <v>Quotation, Order, and Contract Management</v>
      </c>
      <c r="G416" t="str">
        <f>VLOOKUP(D416,'B-Business Capability'!B:H,7,FALSE)</f>
        <v>Tender or Bid management</v>
      </c>
      <c r="I416" t="s">
        <v>66</v>
      </c>
      <c r="J416" t="s">
        <v>106</v>
      </c>
      <c r="K416" t="s">
        <v>256</v>
      </c>
      <c r="L416" t="s">
        <v>1228</v>
      </c>
      <c r="M416" t="str">
        <f>VLOOKUP(L416,'A-Applications'!B:D,3,FALSE)</f>
        <v>Merx (Canada - bid publications)</v>
      </c>
      <c r="N416" t="s">
        <v>46</v>
      </c>
      <c r="O416" s="42" t="s">
        <v>102</v>
      </c>
      <c r="P416" t="s">
        <v>257</v>
      </c>
      <c r="Q416" t="str">
        <f>VLOOKUP(KamstrupData[[#This Row],[IdLevel123]],'B-Business Capability'!B:L,10,FALSE)</f>
        <v>Order-to-Cash (O2C)</v>
      </c>
      <c r="R416">
        <f>VLOOKUP(KamstrupData[[#This Row],[IdLevel123]],'B-Business Capability'!B:L,11,FALSE)</f>
        <v>104</v>
      </c>
      <c r="T416" t="s">
        <v>258</v>
      </c>
    </row>
    <row r="417" spans="2:20" hidden="1" x14ac:dyDescent="0.25">
      <c r="B417" s="28">
        <v>45292</v>
      </c>
      <c r="D417" s="28" t="s">
        <v>1610</v>
      </c>
      <c r="E417" t="str">
        <f>VLOOKUP(D417,'B-Business Capability'!B:H,5,FALSE)</f>
        <v>Digital Platform and Operations</v>
      </c>
      <c r="F417" t="str">
        <f>VLOOKUP(D417,'B-Business Capability'!B:H,6,FALSE)</f>
        <v>Digital Workplace &amp; Infrastructure Development</v>
      </c>
      <c r="G417" t="str">
        <f>VLOOKUP(D417,'B-Business Capability'!B:H,7,FALSE)</f>
        <v>Communication &amp; Collaboration</v>
      </c>
      <c r="I417" t="s">
        <v>43</v>
      </c>
      <c r="J417" t="s">
        <v>285</v>
      </c>
      <c r="K417" t="s">
        <v>1615</v>
      </c>
      <c r="L417" t="s">
        <v>4540</v>
      </c>
      <c r="M417" t="str">
        <f>VLOOKUP(L417,'A-Applications'!B:D,3,FALSE)</f>
        <v>Grammarly</v>
      </c>
      <c r="N417" t="s">
        <v>46</v>
      </c>
      <c r="O417" s="42" t="s">
        <v>52</v>
      </c>
      <c r="P417" t="s">
        <v>38</v>
      </c>
      <c r="Q417" t="str">
        <f>VLOOKUP(KamstrupData[[#This Row],[IdLevel123]],'B-Business Capability'!B:L,10,FALSE)</f>
        <v>N/A</v>
      </c>
      <c r="R417">
        <f>VLOOKUP(KamstrupData[[#This Row],[IdLevel123]],'B-Business Capability'!B:L,11,FALSE)</f>
        <v>0</v>
      </c>
    </row>
    <row r="418" spans="2:20" hidden="1" x14ac:dyDescent="0.25">
      <c r="D418" t="s">
        <v>934</v>
      </c>
      <c r="E418" t="str">
        <f>VLOOKUP(D418,'B-Business Capability'!B:H,5,FALSE)</f>
        <v>Product &amp; Software Development</v>
      </c>
      <c r="F418" t="str">
        <f>VLOOKUP(D418,'B-Business Capability'!B:H,6,FALSE)</f>
        <v>Quality Management</v>
      </c>
      <c r="G418" t="str">
        <f>VLOOKUP(D418,'B-Business Capability'!B:H,7,FALSE)</f>
        <v>Manage Product Document</v>
      </c>
      <c r="I418" t="s">
        <v>66</v>
      </c>
      <c r="J418" t="s">
        <v>106</v>
      </c>
      <c r="L418" t="s">
        <v>946</v>
      </c>
      <c r="M418" t="str">
        <f>VLOOKUP(L418,'A-Applications'!B:D,3,FALSE)</f>
        <v>Autodesk DWG, STP Viewer</v>
      </c>
      <c r="N418" t="s">
        <v>46</v>
      </c>
      <c r="O418" s="42" t="s">
        <v>47</v>
      </c>
      <c r="P418" t="s">
        <v>257</v>
      </c>
      <c r="Q418" t="str">
        <f>VLOOKUP(KamstrupData[[#This Row],[IdLevel123]],'B-Business Capability'!B:L,10,FALSE)</f>
        <v>Idea-to-Release (I2R)</v>
      </c>
      <c r="R418">
        <f>VLOOKUP(KamstrupData[[#This Row],[IdLevel123]],'B-Business Capability'!B:L,11,FALSE)</f>
        <v>904</v>
      </c>
      <c r="T418" t="s">
        <v>258</v>
      </c>
    </row>
    <row r="419" spans="2:20" hidden="1" x14ac:dyDescent="0.25">
      <c r="D419" t="s">
        <v>1116</v>
      </c>
      <c r="E419" t="str">
        <f>VLOOKUP(D419,'B-Business Capability'!B:H,5,FALSE)</f>
        <v>Marketing</v>
      </c>
      <c r="F419" t="str">
        <f>VLOOKUP(D419,'B-Business Capability'!B:H,6,FALSE)</f>
        <v>Corporate communication and brand management</v>
      </c>
      <c r="G419" t="str">
        <f>VLOOKUP(D419,'B-Business Capability'!B:H,7,FALSE)</f>
        <v>Content management</v>
      </c>
      <c r="I419" t="s">
        <v>66</v>
      </c>
      <c r="J419" t="s">
        <v>325</v>
      </c>
      <c r="K419" t="s">
        <v>416</v>
      </c>
      <c r="L419" t="s">
        <v>1129</v>
      </c>
      <c r="M419" t="str">
        <f>VLOOKUP(L419,'A-Applications'!B:D,3,FALSE)</f>
        <v xml:space="preserve">Riverside.fm </v>
      </c>
      <c r="N419" t="s">
        <v>46</v>
      </c>
      <c r="O419" s="42" t="s">
        <v>47</v>
      </c>
      <c r="P419" t="s">
        <v>1087</v>
      </c>
      <c r="Q419" t="str">
        <f>VLOOKUP(KamstrupData[[#This Row],[IdLevel123]],'B-Business Capability'!B:L,10,FALSE)</f>
        <v>N/A</v>
      </c>
      <c r="R419">
        <f>VLOOKUP(KamstrupData[[#This Row],[IdLevel123]],'B-Business Capability'!B:L,11,FALSE)</f>
        <v>0</v>
      </c>
      <c r="T419" t="s">
        <v>417</v>
      </c>
    </row>
    <row r="420" spans="2:20" hidden="1" x14ac:dyDescent="0.25">
      <c r="D420" t="s">
        <v>1418</v>
      </c>
      <c r="E420" t="str">
        <f>VLOOKUP(D420,'B-Business Capability'!B:H,5,FALSE)</f>
        <v>Governance, Risk and Compliance</v>
      </c>
      <c r="F420" t="str">
        <f>VLOOKUP(D420,'B-Business Capability'!B:H,6,FALSE)</f>
        <v>Facility Access and Security</v>
      </c>
      <c r="G420">
        <f>VLOOKUP(D420,'B-Business Capability'!B:H,7,FALSE)</f>
        <v>0</v>
      </c>
      <c r="I420" t="s">
        <v>66</v>
      </c>
      <c r="J420" t="s">
        <v>351</v>
      </c>
      <c r="L420" t="s">
        <v>1419</v>
      </c>
      <c r="M420" t="str">
        <f>VLOOKUP(L420,'A-Applications'!B:D,3,FALSE)</f>
        <v>Axis Camera Station</v>
      </c>
      <c r="N420" t="s">
        <v>46</v>
      </c>
      <c r="O420" s="42" t="s">
        <v>102</v>
      </c>
      <c r="P420" t="s">
        <v>68</v>
      </c>
      <c r="Q420" t="str">
        <f>VLOOKUP(KamstrupData[[#This Row],[IdLevel123]],'B-Business Capability'!B:L,10,FALSE)</f>
        <v>N/A</v>
      </c>
      <c r="R420">
        <f>VLOOKUP(KamstrupData[[#This Row],[IdLevel123]],'B-Business Capability'!B:L,11,FALSE)</f>
        <v>0</v>
      </c>
      <c r="T420" t="s">
        <v>352</v>
      </c>
    </row>
    <row r="421" spans="2:20" hidden="1" x14ac:dyDescent="0.25">
      <c r="D421" t="s">
        <v>1418</v>
      </c>
      <c r="E421" t="str">
        <f>VLOOKUP(D421,'B-Business Capability'!B:H,5,FALSE)</f>
        <v>Governance, Risk and Compliance</v>
      </c>
      <c r="F421" t="str">
        <f>VLOOKUP(D421,'B-Business Capability'!B:H,6,FALSE)</f>
        <v>Facility Access and Security</v>
      </c>
      <c r="G421">
        <f>VLOOKUP(D421,'B-Business Capability'!B:H,7,FALSE)</f>
        <v>0</v>
      </c>
      <c r="I421" t="s">
        <v>66</v>
      </c>
      <c r="J421" t="s">
        <v>208</v>
      </c>
      <c r="L421" t="s">
        <v>1419</v>
      </c>
      <c r="M421" t="str">
        <f>VLOOKUP(L421,'A-Applications'!B:D,3,FALSE)</f>
        <v>Axis Camera Station</v>
      </c>
      <c r="N421" t="s">
        <v>46</v>
      </c>
      <c r="O421" s="42" t="s">
        <v>47</v>
      </c>
      <c r="P421" t="s">
        <v>68</v>
      </c>
      <c r="Q421" t="str">
        <f>VLOOKUP(KamstrupData[[#This Row],[IdLevel123]],'B-Business Capability'!B:L,10,FALSE)</f>
        <v>N/A</v>
      </c>
      <c r="R421">
        <f>VLOOKUP(KamstrupData[[#This Row],[IdLevel123]],'B-Business Capability'!B:L,11,FALSE)</f>
        <v>0</v>
      </c>
      <c r="T421" t="s">
        <v>457</v>
      </c>
    </row>
    <row r="422" spans="2:20" hidden="1" x14ac:dyDescent="0.25">
      <c r="D422" t="s">
        <v>1398</v>
      </c>
      <c r="E422" t="str">
        <f>VLOOKUP(D422,'B-Business Capability'!B:H,5,FALSE)</f>
        <v xml:space="preserve">Digital Management </v>
      </c>
      <c r="F422" t="str">
        <f>VLOOKUP(D422,'B-Business Capability'!B:H,6,FALSE)</f>
        <v>Identity and Access Governance</v>
      </c>
      <c r="G422" t="str">
        <f>VLOOKUP(D422,'B-Business Capability'!B:H,7,FALSE)</f>
        <v>Access Governance</v>
      </c>
      <c r="I422" t="s">
        <v>66</v>
      </c>
      <c r="J422" t="s">
        <v>169</v>
      </c>
      <c r="L422" t="s">
        <v>1402</v>
      </c>
      <c r="M422" t="str">
        <f>VLOOKUP(L422,'A-Applications'!B:D,3,FALSE)</f>
        <v>WEX</v>
      </c>
      <c r="N422" t="s">
        <v>46</v>
      </c>
      <c r="O422" s="42" t="s">
        <v>47</v>
      </c>
      <c r="P422" t="s">
        <v>68</v>
      </c>
      <c r="Q422" t="str">
        <f>VLOOKUP(KamstrupData[[#This Row],[IdLevel123]],'B-Business Capability'!B:L,10,FALSE)</f>
        <v>N/A</v>
      </c>
      <c r="R422">
        <f>VLOOKUP(KamstrupData[[#This Row],[IdLevel123]],'B-Business Capability'!B:L,11,FALSE)</f>
        <v>0</v>
      </c>
      <c r="T422" t="s">
        <v>171</v>
      </c>
    </row>
    <row r="423" spans="2:20" hidden="1" x14ac:dyDescent="0.25">
      <c r="D423" t="s">
        <v>1398</v>
      </c>
      <c r="E423" t="str">
        <f>VLOOKUP(D423,'B-Business Capability'!B:H,5,FALSE)</f>
        <v xml:space="preserve">Digital Management </v>
      </c>
      <c r="F423" t="str">
        <f>VLOOKUP(D423,'B-Business Capability'!B:H,6,FALSE)</f>
        <v>Identity and Access Governance</v>
      </c>
      <c r="G423" t="str">
        <f>VLOOKUP(D423,'B-Business Capability'!B:H,7,FALSE)</f>
        <v>Access Governance</v>
      </c>
      <c r="I423" t="s">
        <v>66</v>
      </c>
      <c r="J423" t="s">
        <v>169</v>
      </c>
      <c r="L423" t="s">
        <v>1401</v>
      </c>
      <c r="M423" t="str">
        <f>VLOOKUP(L423,'A-Applications'!B:D,3,FALSE)</f>
        <v>Truist</v>
      </c>
      <c r="N423" t="s">
        <v>46</v>
      </c>
      <c r="O423" s="42" t="s">
        <v>47</v>
      </c>
      <c r="P423" t="s">
        <v>68</v>
      </c>
      <c r="Q423" t="str">
        <f>VLOOKUP(KamstrupData[[#This Row],[IdLevel123]],'B-Business Capability'!B:L,10,FALSE)</f>
        <v>N/A</v>
      </c>
      <c r="R423">
        <f>VLOOKUP(KamstrupData[[#This Row],[IdLevel123]],'B-Business Capability'!B:L,11,FALSE)</f>
        <v>0</v>
      </c>
      <c r="T423" t="s">
        <v>171</v>
      </c>
    </row>
    <row r="424" spans="2:20" hidden="1" x14ac:dyDescent="0.25">
      <c r="B424" s="28">
        <v>45292</v>
      </c>
      <c r="D424" t="s">
        <v>283</v>
      </c>
      <c r="E424" t="str">
        <f>VLOOKUP(D424,'B-Business Capability'!B:H,5,FALSE)</f>
        <v>People and Culture</v>
      </c>
      <c r="F424" t="str">
        <f>VLOOKUP(D424,'B-Business Capability'!B:H,6,FALSE)</f>
        <v>Compensation &amp; Benefits</v>
      </c>
      <c r="G424">
        <f>VLOOKUP(D424,'B-Business Capability'!B:H,7,FALSE)</f>
        <v>0</v>
      </c>
      <c r="I424" t="s">
        <v>66</v>
      </c>
      <c r="J424" t="s">
        <v>169</v>
      </c>
      <c r="L424" t="s">
        <v>296</v>
      </c>
      <c r="M424" t="str">
        <f>VLOOKUP(L424,'A-Applications'!B:D,3,FALSE)</f>
        <v>Flores</v>
      </c>
      <c r="N424" t="s">
        <v>46</v>
      </c>
      <c r="O424" s="42" t="s">
        <v>47</v>
      </c>
      <c r="P424" t="s">
        <v>68</v>
      </c>
      <c r="Q424" t="str">
        <f>VLOOKUP(KamstrupData[[#This Row],[IdLevel123]],'B-Business Capability'!B:L,10,FALSE)</f>
        <v>Hire-to-Retire (H2R)</v>
      </c>
      <c r="R424">
        <f>VLOOKUP(KamstrupData[[#This Row],[IdLevel123]],'B-Business Capability'!B:L,11,FALSE)</f>
        <v>700</v>
      </c>
      <c r="S424" t="s">
        <v>267</v>
      </c>
      <c r="T424" t="s">
        <v>171</v>
      </c>
    </row>
    <row r="425" spans="2:20" hidden="1" x14ac:dyDescent="0.25">
      <c r="D425" t="s">
        <v>1371</v>
      </c>
      <c r="E425" t="str">
        <f>VLOOKUP(D425,'B-Business Capability'!B:H,5,FALSE)</f>
        <v>Governance, Risk and Compliance</v>
      </c>
      <c r="F425" t="str">
        <f>VLOOKUP(D425,'B-Business Capability'!B:H,6,FALSE)</f>
        <v>Enterprise Risk and Compliance</v>
      </c>
      <c r="G425" t="str">
        <f>VLOOKUP(D425,'B-Business Capability'!B:H,7,FALSE)</f>
        <v>Regulatory Compliance Management</v>
      </c>
      <c r="I425" t="s">
        <v>66</v>
      </c>
      <c r="J425" t="s">
        <v>169</v>
      </c>
      <c r="L425" t="s">
        <v>1391</v>
      </c>
      <c r="M425" t="str">
        <f>VLOOKUP(L425,'A-Applications'!B:D,3,FALSE)</f>
        <v>Gorgia DOL Separation</v>
      </c>
      <c r="N425" t="s">
        <v>46</v>
      </c>
      <c r="O425" s="42" t="s">
        <v>47</v>
      </c>
      <c r="P425" t="s">
        <v>68</v>
      </c>
      <c r="Q425" t="str">
        <f>VLOOKUP(KamstrupData[[#This Row],[IdLevel123]],'B-Business Capability'!B:L,10,FALSE)</f>
        <v>N/A</v>
      </c>
      <c r="R425">
        <f>VLOOKUP(KamstrupData[[#This Row],[IdLevel123]],'B-Business Capability'!B:L,11,FALSE)</f>
        <v>0</v>
      </c>
      <c r="T425" t="s">
        <v>171</v>
      </c>
    </row>
    <row r="426" spans="2:20" hidden="1" x14ac:dyDescent="0.25">
      <c r="B426" s="28">
        <v>45292</v>
      </c>
      <c r="D426" t="s">
        <v>283</v>
      </c>
      <c r="E426" t="str">
        <f>VLOOKUP(D426,'B-Business Capability'!B:H,5,FALSE)</f>
        <v>People and Culture</v>
      </c>
      <c r="F426" t="str">
        <f>VLOOKUP(D426,'B-Business Capability'!B:H,6,FALSE)</f>
        <v>Compensation &amp; Benefits</v>
      </c>
      <c r="G426">
        <f>VLOOKUP(D426,'B-Business Capability'!B:H,7,FALSE)</f>
        <v>0</v>
      </c>
      <c r="I426" t="s">
        <v>66</v>
      </c>
      <c r="J426" t="s">
        <v>169</v>
      </c>
      <c r="L426" t="s">
        <v>300</v>
      </c>
      <c r="M426" t="str">
        <f>VLOOKUP(L426,'A-Applications'!B:D,3,FALSE)</f>
        <v>TransAmerica</v>
      </c>
      <c r="N426" t="s">
        <v>46</v>
      </c>
      <c r="O426" s="42" t="s">
        <v>47</v>
      </c>
      <c r="P426" t="s">
        <v>68</v>
      </c>
      <c r="Q426" t="str">
        <f>VLOOKUP(KamstrupData[[#This Row],[IdLevel123]],'B-Business Capability'!B:L,10,FALSE)</f>
        <v>Hire-to-Retire (H2R)</v>
      </c>
      <c r="R426">
        <f>VLOOKUP(KamstrupData[[#This Row],[IdLevel123]],'B-Business Capability'!B:L,11,FALSE)</f>
        <v>700</v>
      </c>
      <c r="S426" t="s">
        <v>267</v>
      </c>
      <c r="T426" t="s">
        <v>171</v>
      </c>
    </row>
    <row r="427" spans="2:20" hidden="1" x14ac:dyDescent="0.25">
      <c r="B427" s="28">
        <v>45292</v>
      </c>
      <c r="D427" t="s">
        <v>283</v>
      </c>
      <c r="E427" t="str">
        <f>VLOOKUP(D427,'B-Business Capability'!B:H,5,FALSE)</f>
        <v>People and Culture</v>
      </c>
      <c r="F427" t="str">
        <f>VLOOKUP(D427,'B-Business Capability'!B:H,6,FALSE)</f>
        <v>Compensation &amp; Benefits</v>
      </c>
      <c r="G427">
        <f>VLOOKUP(D427,'B-Business Capability'!B:H,7,FALSE)</f>
        <v>0</v>
      </c>
      <c r="I427" t="s">
        <v>66</v>
      </c>
      <c r="J427" t="s">
        <v>169</v>
      </c>
      <c r="L427" t="s">
        <v>297</v>
      </c>
      <c r="M427" t="str">
        <f>VLOOKUP(L427,'A-Applications'!B:D,3,FALSE)</f>
        <v>Nationwide</v>
      </c>
      <c r="N427" t="s">
        <v>46</v>
      </c>
      <c r="O427" s="42" t="s">
        <v>47</v>
      </c>
      <c r="P427" t="s">
        <v>68</v>
      </c>
      <c r="Q427" t="str">
        <f>VLOOKUP(KamstrupData[[#This Row],[IdLevel123]],'B-Business Capability'!B:L,10,FALSE)</f>
        <v>Hire-to-Retire (H2R)</v>
      </c>
      <c r="R427">
        <f>VLOOKUP(KamstrupData[[#This Row],[IdLevel123]],'B-Business Capability'!B:L,11,FALSE)</f>
        <v>700</v>
      </c>
      <c r="S427" t="s">
        <v>267</v>
      </c>
      <c r="T427" t="s">
        <v>171</v>
      </c>
    </row>
    <row r="428" spans="2:20" hidden="1" x14ac:dyDescent="0.25">
      <c r="D428" t="s">
        <v>1371</v>
      </c>
      <c r="E428" t="str">
        <f>VLOOKUP(D428,'B-Business Capability'!B:H,5,FALSE)</f>
        <v>Governance, Risk and Compliance</v>
      </c>
      <c r="F428" t="str">
        <f>VLOOKUP(D428,'B-Business Capability'!B:H,6,FALSE)</f>
        <v>Enterprise Risk and Compliance</v>
      </c>
      <c r="G428" t="str">
        <f>VLOOKUP(D428,'B-Business Capability'!B:H,7,FALSE)</f>
        <v>Regulatory Compliance Management</v>
      </c>
      <c r="I428" t="s">
        <v>66</v>
      </c>
      <c r="J428" t="s">
        <v>169</v>
      </c>
      <c r="L428" t="s">
        <v>1390</v>
      </c>
      <c r="M428" t="str">
        <f>VLOOKUP(L428,'A-Applications'!B:D,3,FALSE)</f>
        <v>E-Verify (DHS)</v>
      </c>
      <c r="N428" t="s">
        <v>46</v>
      </c>
      <c r="O428" s="42" t="s">
        <v>47</v>
      </c>
      <c r="P428" t="s">
        <v>68</v>
      </c>
      <c r="Q428" t="str">
        <f>VLOOKUP(KamstrupData[[#This Row],[IdLevel123]],'B-Business Capability'!B:L,10,FALSE)</f>
        <v>N/A</v>
      </c>
      <c r="R428">
        <f>VLOOKUP(KamstrupData[[#This Row],[IdLevel123]],'B-Business Capability'!B:L,11,FALSE)</f>
        <v>0</v>
      </c>
      <c r="T428" t="s">
        <v>171</v>
      </c>
    </row>
    <row r="429" spans="2:20" hidden="1" x14ac:dyDescent="0.25">
      <c r="D429" t="s">
        <v>1371</v>
      </c>
      <c r="E429" t="str">
        <f>VLOOKUP(D429,'B-Business Capability'!B:H,5,FALSE)</f>
        <v>Governance, Risk and Compliance</v>
      </c>
      <c r="F429" t="str">
        <f>VLOOKUP(D429,'B-Business Capability'!B:H,6,FALSE)</f>
        <v>Enterprise Risk and Compliance</v>
      </c>
      <c r="G429" t="str">
        <f>VLOOKUP(D429,'B-Business Capability'!B:H,7,FALSE)</f>
        <v>Regulatory Compliance Management</v>
      </c>
      <c r="I429" t="s">
        <v>66</v>
      </c>
      <c r="J429" t="s">
        <v>169</v>
      </c>
      <c r="L429" t="s">
        <v>1393</v>
      </c>
      <c r="M429" t="str">
        <f>VLOOKUP(L429,'A-Applications'!B:D,3,FALSE)</f>
        <v>PCORI</v>
      </c>
      <c r="N429" t="s">
        <v>46</v>
      </c>
      <c r="O429" s="42" t="s">
        <v>47</v>
      </c>
      <c r="P429" t="s">
        <v>68</v>
      </c>
      <c r="Q429" t="str">
        <f>VLOOKUP(KamstrupData[[#This Row],[IdLevel123]],'B-Business Capability'!B:L,10,FALSE)</f>
        <v>N/A</v>
      </c>
      <c r="R429">
        <f>VLOOKUP(KamstrupData[[#This Row],[IdLevel123]],'B-Business Capability'!B:L,11,FALSE)</f>
        <v>0</v>
      </c>
      <c r="T429" t="s">
        <v>171</v>
      </c>
    </row>
    <row r="430" spans="2:20" hidden="1" x14ac:dyDescent="0.25">
      <c r="D430" t="s">
        <v>1371</v>
      </c>
      <c r="E430" t="str">
        <f>VLOOKUP(D430,'B-Business Capability'!B:H,5,FALSE)</f>
        <v>Governance, Risk and Compliance</v>
      </c>
      <c r="F430" t="str">
        <f>VLOOKUP(D430,'B-Business Capability'!B:H,6,FALSE)</f>
        <v>Enterprise Risk and Compliance</v>
      </c>
      <c r="G430" t="str">
        <f>VLOOKUP(D430,'B-Business Capability'!B:H,7,FALSE)</f>
        <v>Regulatory Compliance Management</v>
      </c>
      <c r="I430" t="s">
        <v>66</v>
      </c>
      <c r="J430" t="s">
        <v>169</v>
      </c>
      <c r="L430" t="s">
        <v>1389</v>
      </c>
      <c r="M430" t="str">
        <f>VLOOKUP(L430,'A-Applications'!B:D,3,FALSE)</f>
        <v>EEOC</v>
      </c>
      <c r="N430" t="s">
        <v>46</v>
      </c>
      <c r="O430" s="42" t="s">
        <v>47</v>
      </c>
      <c r="P430" t="s">
        <v>68</v>
      </c>
      <c r="Q430" t="str">
        <f>VLOOKUP(KamstrupData[[#This Row],[IdLevel123]],'B-Business Capability'!B:L,10,FALSE)</f>
        <v>N/A</v>
      </c>
      <c r="R430">
        <f>VLOOKUP(KamstrupData[[#This Row],[IdLevel123]],'B-Business Capability'!B:L,11,FALSE)</f>
        <v>0</v>
      </c>
      <c r="T430" t="s">
        <v>171</v>
      </c>
    </row>
    <row r="431" spans="2:20" hidden="1" x14ac:dyDescent="0.25">
      <c r="D431" t="s">
        <v>1371</v>
      </c>
      <c r="E431" t="str">
        <f>VLOOKUP(D431,'B-Business Capability'!B:H,5,FALSE)</f>
        <v>Governance, Risk and Compliance</v>
      </c>
      <c r="F431" t="str">
        <f>VLOOKUP(D431,'B-Business Capability'!B:H,6,FALSE)</f>
        <v>Enterprise Risk and Compliance</v>
      </c>
      <c r="G431" t="str">
        <f>VLOOKUP(D431,'B-Business Capability'!B:H,7,FALSE)</f>
        <v>Regulatory Compliance Management</v>
      </c>
      <c r="I431" t="s">
        <v>66</v>
      </c>
      <c r="J431" t="s">
        <v>169</v>
      </c>
      <c r="L431" t="s">
        <v>1392</v>
      </c>
      <c r="M431" t="str">
        <f>VLOOKUP(L431,'A-Applications'!B:D,3,FALSE)</f>
        <v>OSHA</v>
      </c>
      <c r="N431" t="s">
        <v>46</v>
      </c>
      <c r="O431" s="42" t="s">
        <v>47</v>
      </c>
      <c r="P431" t="s">
        <v>68</v>
      </c>
      <c r="Q431" t="str">
        <f>VLOOKUP(KamstrupData[[#This Row],[IdLevel123]],'B-Business Capability'!B:L,10,FALSE)</f>
        <v>N/A</v>
      </c>
      <c r="R431">
        <f>VLOOKUP(KamstrupData[[#This Row],[IdLevel123]],'B-Business Capability'!B:L,11,FALSE)</f>
        <v>0</v>
      </c>
      <c r="T431" t="s">
        <v>171</v>
      </c>
    </row>
    <row r="432" spans="2:20" hidden="1" x14ac:dyDescent="0.25">
      <c r="B432" s="28">
        <v>45292</v>
      </c>
      <c r="D432" t="s">
        <v>283</v>
      </c>
      <c r="E432" t="str">
        <f>VLOOKUP(D432,'B-Business Capability'!B:H,5,FALSE)</f>
        <v>People and Culture</v>
      </c>
      <c r="F432" t="str">
        <f>VLOOKUP(D432,'B-Business Capability'!B:H,6,FALSE)</f>
        <v>Compensation &amp; Benefits</v>
      </c>
      <c r="G432">
        <f>VLOOKUP(D432,'B-Business Capability'!B:H,7,FALSE)</f>
        <v>0</v>
      </c>
      <c r="I432" t="s">
        <v>66</v>
      </c>
      <c r="J432" t="s">
        <v>169</v>
      </c>
      <c r="L432" t="s">
        <v>301</v>
      </c>
      <c r="M432" t="str">
        <f>VLOOKUP(L432,'A-Applications'!B:D,3,FALSE)</f>
        <v>Unum Portal</v>
      </c>
      <c r="N432" t="s">
        <v>46</v>
      </c>
      <c r="O432" s="42" t="s">
        <v>47</v>
      </c>
      <c r="P432" t="s">
        <v>68</v>
      </c>
      <c r="Q432" t="str">
        <f>VLOOKUP(KamstrupData[[#This Row],[IdLevel123]],'B-Business Capability'!B:L,10,FALSE)</f>
        <v>Hire-to-Retire (H2R)</v>
      </c>
      <c r="R432">
        <f>VLOOKUP(KamstrupData[[#This Row],[IdLevel123]],'B-Business Capability'!B:L,11,FALSE)</f>
        <v>700</v>
      </c>
      <c r="S432" t="s">
        <v>267</v>
      </c>
      <c r="T432" t="s">
        <v>171</v>
      </c>
    </row>
    <row r="433" spans="2:20" hidden="1" x14ac:dyDescent="0.25">
      <c r="B433" s="28">
        <v>45292</v>
      </c>
      <c r="D433" t="s">
        <v>283</v>
      </c>
      <c r="E433" t="str">
        <f>VLOOKUP(D433,'B-Business Capability'!B:H,5,FALSE)</f>
        <v>People and Culture</v>
      </c>
      <c r="F433" t="str">
        <f>VLOOKUP(D433,'B-Business Capability'!B:H,6,FALSE)</f>
        <v>Compensation &amp; Benefits</v>
      </c>
      <c r="G433">
        <f>VLOOKUP(D433,'B-Business Capability'!B:H,7,FALSE)</f>
        <v>0</v>
      </c>
      <c r="I433" t="s">
        <v>66</v>
      </c>
      <c r="J433" t="s">
        <v>169</v>
      </c>
      <c r="L433" t="s">
        <v>295</v>
      </c>
      <c r="M433" t="str">
        <f>VLOOKUP(L433,'A-Applications'!B:D,3,FALSE)</f>
        <v>Cigna Portal</v>
      </c>
      <c r="N433" t="s">
        <v>46</v>
      </c>
      <c r="O433" s="42" t="s">
        <v>47</v>
      </c>
      <c r="P433" t="s">
        <v>68</v>
      </c>
      <c r="Q433" t="str">
        <f>VLOOKUP(KamstrupData[[#This Row],[IdLevel123]],'B-Business Capability'!B:L,10,FALSE)</f>
        <v>Hire-to-Retire (H2R)</v>
      </c>
      <c r="R433">
        <f>VLOOKUP(KamstrupData[[#This Row],[IdLevel123]],'B-Business Capability'!B:L,11,FALSE)</f>
        <v>700</v>
      </c>
      <c r="S433" t="s">
        <v>267</v>
      </c>
      <c r="T433" t="s">
        <v>171</v>
      </c>
    </row>
    <row r="434" spans="2:20" hidden="1" x14ac:dyDescent="0.25">
      <c r="B434" s="28">
        <v>45292</v>
      </c>
      <c r="D434" t="s">
        <v>283</v>
      </c>
      <c r="E434" t="str">
        <f>VLOOKUP(D434,'B-Business Capability'!B:H,5,FALSE)</f>
        <v>People and Culture</v>
      </c>
      <c r="F434" t="str">
        <f>VLOOKUP(D434,'B-Business Capability'!B:H,6,FALSE)</f>
        <v>Compensation &amp; Benefits</v>
      </c>
      <c r="G434">
        <f>VLOOKUP(D434,'B-Business Capability'!B:H,7,FALSE)</f>
        <v>0</v>
      </c>
      <c r="I434" t="s">
        <v>66</v>
      </c>
      <c r="J434" t="s">
        <v>169</v>
      </c>
      <c r="L434" t="s">
        <v>298</v>
      </c>
      <c r="M434" t="str">
        <f>VLOOKUP(L434,'A-Applications'!B:D,3,FALSE)</f>
        <v>Salary.com</v>
      </c>
      <c r="N434" t="s">
        <v>46</v>
      </c>
      <c r="O434" s="42" t="s">
        <v>47</v>
      </c>
      <c r="P434" t="s">
        <v>68</v>
      </c>
      <c r="Q434" t="str">
        <f>VLOOKUP(KamstrupData[[#This Row],[IdLevel123]],'B-Business Capability'!B:L,10,FALSE)</f>
        <v>Hire-to-Retire (H2R)</v>
      </c>
      <c r="R434">
        <f>VLOOKUP(KamstrupData[[#This Row],[IdLevel123]],'B-Business Capability'!B:L,11,FALSE)</f>
        <v>700</v>
      </c>
      <c r="S434" t="s">
        <v>267</v>
      </c>
      <c r="T434" t="s">
        <v>299</v>
      </c>
    </row>
    <row r="435" spans="2:20" hidden="1" x14ac:dyDescent="0.25">
      <c r="D435" t="s">
        <v>1459</v>
      </c>
      <c r="E435" t="str">
        <f>VLOOKUP(D435,'B-Business Capability'!B:H,5,FALSE)</f>
        <v>Customer Service</v>
      </c>
      <c r="F435" t="str">
        <f>VLOOKUP(D435,'B-Business Capability'!B:H,6,FALSE)</f>
        <v>Customer Service and Support</v>
      </c>
      <c r="G435" t="str">
        <f>VLOOKUP(D435,'B-Business Capability'!B:H,7,FALSE)</f>
        <v>Service Request Management</v>
      </c>
      <c r="I435" t="s">
        <v>66</v>
      </c>
      <c r="J435" t="s">
        <v>228</v>
      </c>
      <c r="L435" t="s">
        <v>1461</v>
      </c>
      <c r="M435" t="str">
        <f>VLOOKUP(L435,'A-Applications'!B:D,3,FALSE)</f>
        <v>check.kamstrup.com(concentratorLog)</v>
      </c>
      <c r="N435" t="s">
        <v>46</v>
      </c>
      <c r="O435" s="42" t="s">
        <v>47</v>
      </c>
      <c r="P435" t="s">
        <v>229</v>
      </c>
      <c r="Q435" t="str">
        <f>VLOOKUP(KamstrupData[[#This Row],[IdLevel123]],'B-Business Capability'!B:L,10,FALSE)</f>
        <v>Customer Service and Support</v>
      </c>
      <c r="R435">
        <f>VLOOKUP(KamstrupData[[#This Row],[IdLevel123]],'B-Business Capability'!B:L,11,FALSE)</f>
        <v>0</v>
      </c>
      <c r="T435" t="s">
        <v>230</v>
      </c>
    </row>
    <row r="436" spans="2:20" hidden="1" x14ac:dyDescent="0.25">
      <c r="D436" s="28" t="s">
        <v>1459</v>
      </c>
      <c r="E436" t="str">
        <f>VLOOKUP(D436,'B-Business Capability'!B:H,5,FALSE)</f>
        <v>Customer Service</v>
      </c>
      <c r="F436" t="str">
        <f>VLOOKUP(D436,'B-Business Capability'!B:H,6,FALSE)</f>
        <v>Customer Service and Support</v>
      </c>
      <c r="G436" t="str">
        <f>VLOOKUP(D436,'B-Business Capability'!B:H,7,FALSE)</f>
        <v>Service Request Management</v>
      </c>
      <c r="I436" t="s">
        <v>53</v>
      </c>
      <c r="J436" t="s">
        <v>8549</v>
      </c>
      <c r="L436" t="s">
        <v>1461</v>
      </c>
      <c r="M436" t="str">
        <f>VLOOKUP(L436,'A-Applications'!B:D,3,FALSE)</f>
        <v>check.kamstrup.com(concentratorLog)</v>
      </c>
      <c r="N436" t="s">
        <v>46</v>
      </c>
      <c r="O436" s="42" t="s">
        <v>47</v>
      </c>
      <c r="P436" t="s">
        <v>229</v>
      </c>
      <c r="Q436" t="str">
        <f>VLOOKUP(KamstrupData[[#This Row],[IdLevel123]],'B-Business Capability'!B:L,10,FALSE)</f>
        <v>Customer Service and Support</v>
      </c>
      <c r="R436">
        <f>VLOOKUP(KamstrupData[[#This Row],[IdLevel123]],'B-Business Capability'!B:L,11,FALSE)</f>
        <v>0</v>
      </c>
      <c r="T436" t="s">
        <v>8521</v>
      </c>
    </row>
    <row r="437" spans="2:20" hidden="1" x14ac:dyDescent="0.25">
      <c r="D437" s="28" t="s">
        <v>1459</v>
      </c>
      <c r="E437" t="str">
        <f>VLOOKUP(D437,'B-Business Capability'!B:H,5,FALSE)</f>
        <v>Customer Service</v>
      </c>
      <c r="F437" t="str">
        <f>VLOOKUP(D437,'B-Business Capability'!B:H,6,FALSE)</f>
        <v>Customer Service and Support</v>
      </c>
      <c r="G437" t="str">
        <f>VLOOKUP(D437,'B-Business Capability'!B:H,7,FALSE)</f>
        <v>Service Request Management</v>
      </c>
      <c r="I437" t="s">
        <v>491</v>
      </c>
      <c r="J437" t="s">
        <v>8531</v>
      </c>
      <c r="K437" t="s">
        <v>8607</v>
      </c>
      <c r="L437" t="s">
        <v>1461</v>
      </c>
      <c r="M437" t="str">
        <f>VLOOKUP(L437,'A-Applications'!B:D,3,FALSE)</f>
        <v>check.kamstrup.com(concentratorLog)</v>
      </c>
      <c r="N437" t="s">
        <v>46</v>
      </c>
      <c r="O437" s="42" t="s">
        <v>47</v>
      </c>
      <c r="P437" t="s">
        <v>229</v>
      </c>
      <c r="Q437" t="str">
        <f>VLOOKUP(KamstrupData[[#This Row],[IdLevel123]],'B-Business Capability'!B:L,10,FALSE)</f>
        <v>Customer Service and Support</v>
      </c>
      <c r="R437">
        <f>VLOOKUP(KamstrupData[[#This Row],[IdLevel123]],'B-Business Capability'!B:L,11,FALSE)</f>
        <v>0</v>
      </c>
    </row>
    <row r="438" spans="2:20" hidden="1" x14ac:dyDescent="0.25">
      <c r="D438" s="28" t="s">
        <v>1459</v>
      </c>
      <c r="E438" t="str">
        <f>VLOOKUP(D438,'B-Business Capability'!B:H,5,FALSE)</f>
        <v>Customer Service</v>
      </c>
      <c r="F438" t="str">
        <f>VLOOKUP(D438,'B-Business Capability'!B:H,6,FALSE)</f>
        <v>Customer Service and Support</v>
      </c>
      <c r="G438" t="str">
        <f>VLOOKUP(D438,'B-Business Capability'!B:H,7,FALSE)</f>
        <v>Service Request Management</v>
      </c>
      <c r="I438" t="s">
        <v>477</v>
      </c>
      <c r="J438" t="s">
        <v>8624</v>
      </c>
      <c r="L438" t="s">
        <v>1461</v>
      </c>
      <c r="M438" t="str">
        <f>VLOOKUP(L438,'A-Applications'!B:D,3,FALSE)</f>
        <v>check.kamstrup.com(concentratorLog)</v>
      </c>
      <c r="N438" t="s">
        <v>46</v>
      </c>
      <c r="O438" s="42" t="s">
        <v>47</v>
      </c>
      <c r="P438" t="s">
        <v>229</v>
      </c>
      <c r="Q438" t="str">
        <f>VLOOKUP(KamstrupData[[#This Row],[IdLevel123]],'B-Business Capability'!B:L,10,FALSE)</f>
        <v>Customer Service and Support</v>
      </c>
      <c r="R438">
        <f>VLOOKUP(KamstrupData[[#This Row],[IdLevel123]],'B-Business Capability'!B:L,11,FALSE)</f>
        <v>0</v>
      </c>
    </row>
    <row r="439" spans="2:20" hidden="1" x14ac:dyDescent="0.25">
      <c r="D439" t="s">
        <v>1517</v>
      </c>
      <c r="E439" t="str">
        <f>VLOOKUP(D439,'B-Business Capability'!B:H,5,FALSE)</f>
        <v>Customer Service</v>
      </c>
      <c r="F439" t="str">
        <f>VLOOKUP(D439,'B-Business Capability'!B:H,6,FALSE)</f>
        <v>Customer Project Management</v>
      </c>
      <c r="G439" t="str">
        <f>VLOOKUP(D439,'B-Business Capability'!B:H,7,FALSE)</f>
        <v>Project Management</v>
      </c>
      <c r="I439" t="s">
        <v>66</v>
      </c>
      <c r="J439" t="s">
        <v>228</v>
      </c>
      <c r="L439" t="s">
        <v>1461</v>
      </c>
      <c r="M439" t="str">
        <f>VLOOKUP(L439,'A-Applications'!B:D,3,FALSE)</f>
        <v>check.kamstrup.com(concentratorLog)</v>
      </c>
      <c r="N439" t="s">
        <v>46</v>
      </c>
      <c r="O439" s="42" t="s">
        <v>47</v>
      </c>
      <c r="P439" t="s">
        <v>1040</v>
      </c>
      <c r="Q439" t="str">
        <f>VLOOKUP(KamstrupData[[#This Row],[IdLevel123]],'B-Business Capability'!B:L,10,FALSE)</f>
        <v>Order-to-Cash (O2C)</v>
      </c>
      <c r="R439">
        <f>VLOOKUP(KamstrupData[[#This Row],[IdLevel123]],'B-Business Capability'!B:L,11,FALSE)</f>
        <v>0</v>
      </c>
      <c r="T439" t="s">
        <v>230</v>
      </c>
    </row>
    <row r="440" spans="2:20" hidden="1" x14ac:dyDescent="0.25">
      <c r="D440" s="28" t="s">
        <v>1517</v>
      </c>
      <c r="E440" t="str">
        <f>VLOOKUP(D440,'B-Business Capability'!B:H,5,FALSE)</f>
        <v>Customer Service</v>
      </c>
      <c r="F440" t="str">
        <f>VLOOKUP(D440,'B-Business Capability'!B:H,6,FALSE)</f>
        <v>Customer Project Management</v>
      </c>
      <c r="G440" t="str">
        <f>VLOOKUP(D440,'B-Business Capability'!B:H,7,FALSE)</f>
        <v>Project Management</v>
      </c>
      <c r="I440" t="s">
        <v>53</v>
      </c>
      <c r="J440" t="s">
        <v>8549</v>
      </c>
      <c r="L440" t="s">
        <v>1461</v>
      </c>
      <c r="M440" t="str">
        <f>VLOOKUP(L440,'A-Applications'!B:D,3,FALSE)</f>
        <v>check.kamstrup.com(concentratorLog)</v>
      </c>
      <c r="N440" t="s">
        <v>46</v>
      </c>
      <c r="O440" s="42" t="s">
        <v>47</v>
      </c>
      <c r="P440" t="s">
        <v>1040</v>
      </c>
      <c r="Q440" t="str">
        <f>VLOOKUP(KamstrupData[[#This Row],[IdLevel123]],'B-Business Capability'!B:L,10,FALSE)</f>
        <v>Order-to-Cash (O2C)</v>
      </c>
      <c r="R440">
        <f>VLOOKUP(KamstrupData[[#This Row],[IdLevel123]],'B-Business Capability'!B:L,11,FALSE)</f>
        <v>0</v>
      </c>
      <c r="T440" t="s">
        <v>8521</v>
      </c>
    </row>
    <row r="441" spans="2:20" hidden="1" x14ac:dyDescent="0.25">
      <c r="D441" s="28" t="s">
        <v>1517</v>
      </c>
      <c r="E441" t="str">
        <f>VLOOKUP(D441,'B-Business Capability'!B:H,5,FALSE)</f>
        <v>Customer Service</v>
      </c>
      <c r="F441" t="str">
        <f>VLOOKUP(D441,'B-Business Capability'!B:H,6,FALSE)</f>
        <v>Customer Project Management</v>
      </c>
      <c r="G441" t="str">
        <f>VLOOKUP(D441,'B-Business Capability'!B:H,7,FALSE)</f>
        <v>Project Management</v>
      </c>
      <c r="I441" t="s">
        <v>491</v>
      </c>
      <c r="J441" t="s">
        <v>8531</v>
      </c>
      <c r="K441" t="s">
        <v>8607</v>
      </c>
      <c r="L441" t="s">
        <v>1461</v>
      </c>
      <c r="M441" t="str">
        <f>VLOOKUP(L441,'A-Applications'!B:D,3,FALSE)</f>
        <v>check.kamstrup.com(concentratorLog)</v>
      </c>
      <c r="N441" t="s">
        <v>46</v>
      </c>
      <c r="O441" s="42" t="s">
        <v>47</v>
      </c>
      <c r="P441" t="s">
        <v>1040</v>
      </c>
      <c r="Q441" t="str">
        <f>VLOOKUP(KamstrupData[[#This Row],[IdLevel123]],'B-Business Capability'!B:L,10,FALSE)</f>
        <v>Order-to-Cash (O2C)</v>
      </c>
      <c r="R441">
        <f>VLOOKUP(KamstrupData[[#This Row],[IdLevel123]],'B-Business Capability'!B:L,11,FALSE)</f>
        <v>0</v>
      </c>
    </row>
    <row r="442" spans="2:20" hidden="1" x14ac:dyDescent="0.25">
      <c r="D442" s="28" t="s">
        <v>1517</v>
      </c>
      <c r="E442" t="str">
        <f>VLOOKUP(D442,'B-Business Capability'!B:H,5,FALSE)</f>
        <v>Customer Service</v>
      </c>
      <c r="F442" t="str">
        <f>VLOOKUP(D442,'B-Business Capability'!B:H,6,FALSE)</f>
        <v>Customer Project Management</v>
      </c>
      <c r="G442" t="str">
        <f>VLOOKUP(D442,'B-Business Capability'!B:H,7,FALSE)</f>
        <v>Project Management</v>
      </c>
      <c r="I442" t="s">
        <v>477</v>
      </c>
      <c r="J442" t="s">
        <v>8624</v>
      </c>
      <c r="L442" t="s">
        <v>1461</v>
      </c>
      <c r="M442" t="str">
        <f>VLOOKUP(L442,'A-Applications'!B:D,3,FALSE)</f>
        <v>check.kamstrup.com(concentratorLog)</v>
      </c>
      <c r="N442" t="s">
        <v>46</v>
      </c>
      <c r="O442" s="42" t="s">
        <v>47</v>
      </c>
      <c r="P442" t="s">
        <v>1040</v>
      </c>
      <c r="Q442" t="str">
        <f>VLOOKUP(KamstrupData[[#This Row],[IdLevel123]],'B-Business Capability'!B:L,10,FALSE)</f>
        <v>Order-to-Cash (O2C)</v>
      </c>
      <c r="R442">
        <f>VLOOKUP(KamstrupData[[#This Row],[IdLevel123]],'B-Business Capability'!B:L,11,FALSE)</f>
        <v>0</v>
      </c>
    </row>
    <row r="443" spans="2:20" hidden="1" x14ac:dyDescent="0.25">
      <c r="D443" s="28" t="s">
        <v>1459</v>
      </c>
      <c r="E443" t="str">
        <f>VLOOKUP(D443,'B-Business Capability'!B:H,5,FALSE)</f>
        <v>Customer Service</v>
      </c>
      <c r="F443" t="str">
        <f>VLOOKUP(D443,'B-Business Capability'!B:H,6,FALSE)</f>
        <v>Customer Service and Support</v>
      </c>
      <c r="G443" t="str">
        <f>VLOOKUP(D443,'B-Business Capability'!B:H,7,FALSE)</f>
        <v>Service Request Management</v>
      </c>
      <c r="I443" t="s">
        <v>62</v>
      </c>
      <c r="J443" t="s">
        <v>8633</v>
      </c>
      <c r="L443" t="s">
        <v>1461</v>
      </c>
      <c r="M443" t="str">
        <f>VLOOKUP(L443,'A-Applications'!B:D,3,FALSE)</f>
        <v>check.kamstrup.com(concentratorLog)</v>
      </c>
      <c r="N443" t="s">
        <v>46</v>
      </c>
      <c r="O443" s="42" t="s">
        <v>47</v>
      </c>
      <c r="P443" t="s">
        <v>229</v>
      </c>
      <c r="Q443" t="str">
        <f>VLOOKUP(KamstrupData[[#This Row],[IdLevel123]],'B-Business Capability'!B:L,10,FALSE)</f>
        <v>Customer Service and Support</v>
      </c>
      <c r="R443">
        <f>VLOOKUP(KamstrupData[[#This Row],[IdLevel123]],'B-Business Capability'!B:L,11,FALSE)</f>
        <v>0</v>
      </c>
    </row>
    <row r="444" spans="2:20" hidden="1" x14ac:dyDescent="0.25">
      <c r="D444" t="s">
        <v>1459</v>
      </c>
      <c r="E444" t="str">
        <f>VLOOKUP(D444,'B-Business Capability'!B:H,5,FALSE)</f>
        <v>Customer Service</v>
      </c>
      <c r="F444" t="str">
        <f>VLOOKUP(D444,'B-Business Capability'!B:H,6,FALSE)</f>
        <v>Customer Service and Support</v>
      </c>
      <c r="G444" t="str">
        <f>VLOOKUP(D444,'B-Business Capability'!B:H,7,FALSE)</f>
        <v>Service Request Management</v>
      </c>
      <c r="I444" t="s">
        <v>66</v>
      </c>
      <c r="J444" t="s">
        <v>228</v>
      </c>
      <c r="L444" t="s">
        <v>1462</v>
      </c>
      <c r="M444" t="str">
        <f>VLOOKUP(L444,'A-Applications'!B:D,3,FALSE)</f>
        <v>Kamstrup ALD</v>
      </c>
      <c r="N444" t="s">
        <v>46</v>
      </c>
      <c r="O444" s="42" t="s">
        <v>47</v>
      </c>
      <c r="P444" t="s">
        <v>229</v>
      </c>
      <c r="Q444" t="str">
        <f>VLOOKUP(KamstrupData[[#This Row],[IdLevel123]],'B-Business Capability'!B:L,10,FALSE)</f>
        <v>Customer Service and Support</v>
      </c>
      <c r="R444">
        <f>VLOOKUP(KamstrupData[[#This Row],[IdLevel123]],'B-Business Capability'!B:L,11,FALSE)</f>
        <v>0</v>
      </c>
      <c r="T444" t="s">
        <v>230</v>
      </c>
    </row>
    <row r="445" spans="2:20" hidden="1" x14ac:dyDescent="0.25">
      <c r="D445" s="28" t="s">
        <v>1459</v>
      </c>
      <c r="E445" t="str">
        <f>VLOOKUP(D445,'B-Business Capability'!B:H,5,FALSE)</f>
        <v>Customer Service</v>
      </c>
      <c r="F445" t="str">
        <f>VLOOKUP(D445,'B-Business Capability'!B:H,6,FALSE)</f>
        <v>Customer Service and Support</v>
      </c>
      <c r="G445" t="str">
        <f>VLOOKUP(D445,'B-Business Capability'!B:H,7,FALSE)</f>
        <v>Service Request Management</v>
      </c>
      <c r="I445" t="s">
        <v>53</v>
      </c>
      <c r="J445" t="s">
        <v>8549</v>
      </c>
      <c r="L445" t="s">
        <v>1462</v>
      </c>
      <c r="M445" t="str">
        <f>VLOOKUP(L445,'A-Applications'!B:D,3,FALSE)</f>
        <v>Kamstrup ALD</v>
      </c>
      <c r="N445" t="s">
        <v>46</v>
      </c>
      <c r="O445" s="42" t="s">
        <v>47</v>
      </c>
      <c r="P445" t="s">
        <v>229</v>
      </c>
      <c r="Q445" t="str">
        <f>VLOOKUP(KamstrupData[[#This Row],[IdLevel123]],'B-Business Capability'!B:L,10,FALSE)</f>
        <v>Customer Service and Support</v>
      </c>
      <c r="R445">
        <f>VLOOKUP(KamstrupData[[#This Row],[IdLevel123]],'B-Business Capability'!B:L,11,FALSE)</f>
        <v>0</v>
      </c>
      <c r="T445" t="s">
        <v>8521</v>
      </c>
    </row>
    <row r="446" spans="2:20" hidden="1" x14ac:dyDescent="0.25">
      <c r="D446" s="28" t="s">
        <v>1459</v>
      </c>
      <c r="E446" t="str">
        <f>VLOOKUP(D446,'B-Business Capability'!B:H,5,FALSE)</f>
        <v>Customer Service</v>
      </c>
      <c r="F446" t="str">
        <f>VLOOKUP(D446,'B-Business Capability'!B:H,6,FALSE)</f>
        <v>Customer Service and Support</v>
      </c>
      <c r="G446" t="str">
        <f>VLOOKUP(D446,'B-Business Capability'!B:H,7,FALSE)</f>
        <v>Service Request Management</v>
      </c>
      <c r="I446" t="s">
        <v>491</v>
      </c>
      <c r="J446" t="s">
        <v>8531</v>
      </c>
      <c r="K446" t="s">
        <v>8607</v>
      </c>
      <c r="L446" t="s">
        <v>1462</v>
      </c>
      <c r="M446" t="str">
        <f>VLOOKUP(L446,'A-Applications'!B:D,3,FALSE)</f>
        <v>Kamstrup ALD</v>
      </c>
      <c r="N446" t="s">
        <v>46</v>
      </c>
      <c r="O446" s="42" t="s">
        <v>47</v>
      </c>
      <c r="P446" t="s">
        <v>229</v>
      </c>
      <c r="Q446" t="str">
        <f>VLOOKUP(KamstrupData[[#This Row],[IdLevel123]],'B-Business Capability'!B:L,10,FALSE)</f>
        <v>Customer Service and Support</v>
      </c>
      <c r="R446">
        <f>VLOOKUP(KamstrupData[[#This Row],[IdLevel123]],'B-Business Capability'!B:L,11,FALSE)</f>
        <v>0</v>
      </c>
    </row>
    <row r="447" spans="2:20" hidden="1" x14ac:dyDescent="0.25">
      <c r="D447" s="28" t="s">
        <v>1459</v>
      </c>
      <c r="E447" t="str">
        <f>VLOOKUP(D447,'B-Business Capability'!B:H,5,FALSE)</f>
        <v>Customer Service</v>
      </c>
      <c r="F447" t="str">
        <f>VLOOKUP(D447,'B-Business Capability'!B:H,6,FALSE)</f>
        <v>Customer Service and Support</v>
      </c>
      <c r="G447" t="str">
        <f>VLOOKUP(D447,'B-Business Capability'!B:H,7,FALSE)</f>
        <v>Service Request Management</v>
      </c>
      <c r="I447" t="s">
        <v>477</v>
      </c>
      <c r="J447" t="s">
        <v>8624</v>
      </c>
      <c r="L447" t="s">
        <v>1462</v>
      </c>
      <c r="M447" t="str">
        <f>VLOOKUP(L447,'A-Applications'!B:D,3,FALSE)</f>
        <v>Kamstrup ALD</v>
      </c>
      <c r="N447" t="s">
        <v>46</v>
      </c>
      <c r="O447" s="42" t="s">
        <v>47</v>
      </c>
      <c r="P447" t="s">
        <v>229</v>
      </c>
      <c r="Q447" t="str">
        <f>VLOOKUP(KamstrupData[[#This Row],[IdLevel123]],'B-Business Capability'!B:L,10,FALSE)</f>
        <v>Customer Service and Support</v>
      </c>
      <c r="R447">
        <f>VLOOKUP(KamstrupData[[#This Row],[IdLevel123]],'B-Business Capability'!B:L,11,FALSE)</f>
        <v>0</v>
      </c>
    </row>
    <row r="448" spans="2:20" hidden="1" x14ac:dyDescent="0.25">
      <c r="D448" s="28" t="s">
        <v>1459</v>
      </c>
      <c r="E448" t="str">
        <f>VLOOKUP(D448,'B-Business Capability'!B:H,5,FALSE)</f>
        <v>Customer Service</v>
      </c>
      <c r="F448" t="str">
        <f>VLOOKUP(D448,'B-Business Capability'!B:H,6,FALSE)</f>
        <v>Customer Service and Support</v>
      </c>
      <c r="G448" t="str">
        <f>VLOOKUP(D448,'B-Business Capability'!B:H,7,FALSE)</f>
        <v>Service Request Management</v>
      </c>
      <c r="I448" t="s">
        <v>487</v>
      </c>
      <c r="J448" t="s">
        <v>8684</v>
      </c>
      <c r="K448" t="s">
        <v>4553</v>
      </c>
      <c r="L448" t="s">
        <v>1462</v>
      </c>
      <c r="M448" t="str">
        <f>VLOOKUP(L448,'A-Applications'!B:D,3,FALSE)</f>
        <v>Kamstrup ALD</v>
      </c>
      <c r="N448" t="s">
        <v>46</v>
      </c>
      <c r="O448" s="42" t="s">
        <v>47</v>
      </c>
      <c r="P448" t="s">
        <v>229</v>
      </c>
      <c r="Q448" t="str">
        <f>VLOOKUP(KamstrupData[[#This Row],[IdLevel123]],'B-Business Capability'!B:L,10,FALSE)</f>
        <v>Customer Service and Support</v>
      </c>
      <c r="R448">
        <f>VLOOKUP(KamstrupData[[#This Row],[IdLevel123]],'B-Business Capability'!B:L,11,FALSE)</f>
        <v>0</v>
      </c>
    </row>
    <row r="449" spans="2:20" hidden="1" x14ac:dyDescent="0.25">
      <c r="D449" t="s">
        <v>1517</v>
      </c>
      <c r="E449" t="str">
        <f>VLOOKUP(D449,'B-Business Capability'!B:H,5,FALSE)</f>
        <v>Customer Service</v>
      </c>
      <c r="F449" t="str">
        <f>VLOOKUP(D449,'B-Business Capability'!B:H,6,FALSE)</f>
        <v>Customer Project Management</v>
      </c>
      <c r="G449" t="str">
        <f>VLOOKUP(D449,'B-Business Capability'!B:H,7,FALSE)</f>
        <v>Project Management</v>
      </c>
      <c r="I449" t="s">
        <v>66</v>
      </c>
      <c r="J449" t="s">
        <v>228</v>
      </c>
      <c r="L449" t="s">
        <v>1462</v>
      </c>
      <c r="M449" t="str">
        <f>VLOOKUP(L449,'A-Applications'!B:D,3,FALSE)</f>
        <v>Kamstrup ALD</v>
      </c>
      <c r="N449" t="s">
        <v>46</v>
      </c>
      <c r="O449" s="42" t="s">
        <v>47</v>
      </c>
      <c r="P449" t="s">
        <v>1040</v>
      </c>
      <c r="Q449" t="str">
        <f>VLOOKUP(KamstrupData[[#This Row],[IdLevel123]],'B-Business Capability'!B:L,10,FALSE)</f>
        <v>Order-to-Cash (O2C)</v>
      </c>
      <c r="R449">
        <f>VLOOKUP(KamstrupData[[#This Row],[IdLevel123]],'B-Business Capability'!B:L,11,FALSE)</f>
        <v>0</v>
      </c>
      <c r="T449" t="s">
        <v>230</v>
      </c>
    </row>
    <row r="450" spans="2:20" hidden="1" x14ac:dyDescent="0.25">
      <c r="D450" s="28" t="s">
        <v>1517</v>
      </c>
      <c r="E450" t="str">
        <f>VLOOKUP(D450,'B-Business Capability'!B:H,5,FALSE)</f>
        <v>Customer Service</v>
      </c>
      <c r="F450" t="str">
        <f>VLOOKUP(D450,'B-Business Capability'!B:H,6,FALSE)</f>
        <v>Customer Project Management</v>
      </c>
      <c r="G450" t="str">
        <f>VLOOKUP(D450,'B-Business Capability'!B:H,7,FALSE)</f>
        <v>Project Management</v>
      </c>
      <c r="I450" t="s">
        <v>53</v>
      </c>
      <c r="J450" t="s">
        <v>8549</v>
      </c>
      <c r="L450" t="s">
        <v>1462</v>
      </c>
      <c r="M450" t="str">
        <f>VLOOKUP(L450,'A-Applications'!B:D,3,FALSE)</f>
        <v>Kamstrup ALD</v>
      </c>
      <c r="N450" t="s">
        <v>46</v>
      </c>
      <c r="O450" s="42" t="s">
        <v>47</v>
      </c>
      <c r="P450" t="s">
        <v>1040</v>
      </c>
      <c r="Q450" t="str">
        <f>VLOOKUP(KamstrupData[[#This Row],[IdLevel123]],'B-Business Capability'!B:L,10,FALSE)</f>
        <v>Order-to-Cash (O2C)</v>
      </c>
      <c r="R450">
        <f>VLOOKUP(KamstrupData[[#This Row],[IdLevel123]],'B-Business Capability'!B:L,11,FALSE)</f>
        <v>0</v>
      </c>
      <c r="T450" t="s">
        <v>8521</v>
      </c>
    </row>
    <row r="451" spans="2:20" hidden="1" x14ac:dyDescent="0.25">
      <c r="D451" s="28" t="s">
        <v>1517</v>
      </c>
      <c r="E451" t="str">
        <f>VLOOKUP(D451,'B-Business Capability'!B:H,5,FALSE)</f>
        <v>Customer Service</v>
      </c>
      <c r="F451" t="str">
        <f>VLOOKUP(D451,'B-Business Capability'!B:H,6,FALSE)</f>
        <v>Customer Project Management</v>
      </c>
      <c r="G451" t="str">
        <f>VLOOKUP(D451,'B-Business Capability'!B:H,7,FALSE)</f>
        <v>Project Management</v>
      </c>
      <c r="I451" t="s">
        <v>491</v>
      </c>
      <c r="J451" t="s">
        <v>8531</v>
      </c>
      <c r="K451" t="s">
        <v>8607</v>
      </c>
      <c r="L451" t="s">
        <v>1462</v>
      </c>
      <c r="M451" t="str">
        <f>VLOOKUP(L451,'A-Applications'!B:D,3,FALSE)</f>
        <v>Kamstrup ALD</v>
      </c>
      <c r="N451" t="s">
        <v>46</v>
      </c>
      <c r="O451" s="42" t="s">
        <v>47</v>
      </c>
      <c r="P451" t="s">
        <v>1040</v>
      </c>
      <c r="Q451" t="str">
        <f>VLOOKUP(KamstrupData[[#This Row],[IdLevel123]],'B-Business Capability'!B:L,10,FALSE)</f>
        <v>Order-to-Cash (O2C)</v>
      </c>
      <c r="R451">
        <f>VLOOKUP(KamstrupData[[#This Row],[IdLevel123]],'B-Business Capability'!B:L,11,FALSE)</f>
        <v>0</v>
      </c>
    </row>
    <row r="452" spans="2:20" hidden="1" x14ac:dyDescent="0.25">
      <c r="D452" s="28" t="s">
        <v>1517</v>
      </c>
      <c r="E452" t="str">
        <f>VLOOKUP(D452,'B-Business Capability'!B:H,5,FALSE)</f>
        <v>Customer Service</v>
      </c>
      <c r="F452" t="str">
        <f>VLOOKUP(D452,'B-Business Capability'!B:H,6,FALSE)</f>
        <v>Customer Project Management</v>
      </c>
      <c r="G452" t="str">
        <f>VLOOKUP(D452,'B-Business Capability'!B:H,7,FALSE)</f>
        <v>Project Management</v>
      </c>
      <c r="I452" t="s">
        <v>477</v>
      </c>
      <c r="J452" t="s">
        <v>8624</v>
      </c>
      <c r="L452" t="s">
        <v>1462</v>
      </c>
      <c r="M452" t="str">
        <f>VLOOKUP(L452,'A-Applications'!B:D,3,FALSE)</f>
        <v>Kamstrup ALD</v>
      </c>
      <c r="N452" t="s">
        <v>46</v>
      </c>
      <c r="O452" s="42" t="s">
        <v>47</v>
      </c>
      <c r="P452" t="s">
        <v>1040</v>
      </c>
      <c r="Q452" t="str">
        <f>VLOOKUP(KamstrupData[[#This Row],[IdLevel123]],'B-Business Capability'!B:L,10,FALSE)</f>
        <v>Order-to-Cash (O2C)</v>
      </c>
      <c r="R452">
        <f>VLOOKUP(KamstrupData[[#This Row],[IdLevel123]],'B-Business Capability'!B:L,11,FALSE)</f>
        <v>0</v>
      </c>
    </row>
    <row r="453" spans="2:20" hidden="1" x14ac:dyDescent="0.25">
      <c r="D453" s="28" t="s">
        <v>1517</v>
      </c>
      <c r="E453" t="str">
        <f>VLOOKUP(D453,'B-Business Capability'!B:H,5,FALSE)</f>
        <v>Customer Service</v>
      </c>
      <c r="F453" t="str">
        <f>VLOOKUP(D453,'B-Business Capability'!B:H,6,FALSE)</f>
        <v>Customer Project Management</v>
      </c>
      <c r="G453" t="str">
        <f>VLOOKUP(D453,'B-Business Capability'!B:H,7,FALSE)</f>
        <v>Project Management</v>
      </c>
      <c r="I453" t="s">
        <v>487</v>
      </c>
      <c r="J453" t="s">
        <v>8684</v>
      </c>
      <c r="K453" t="s">
        <v>4553</v>
      </c>
      <c r="L453" t="s">
        <v>1462</v>
      </c>
      <c r="M453" t="str">
        <f>VLOOKUP(L453,'A-Applications'!B:D,3,FALSE)</f>
        <v>Kamstrup ALD</v>
      </c>
      <c r="N453" t="s">
        <v>46</v>
      </c>
      <c r="O453" s="42" t="s">
        <v>47</v>
      </c>
      <c r="P453" t="s">
        <v>1040</v>
      </c>
      <c r="Q453" t="str">
        <f>VLOOKUP(KamstrupData[[#This Row],[IdLevel123]],'B-Business Capability'!B:L,10,FALSE)</f>
        <v>Order-to-Cash (O2C)</v>
      </c>
      <c r="R453">
        <f>VLOOKUP(KamstrupData[[#This Row],[IdLevel123]],'B-Business Capability'!B:L,11,FALSE)</f>
        <v>0</v>
      </c>
    </row>
    <row r="454" spans="2:20" hidden="1" x14ac:dyDescent="0.25">
      <c r="D454" s="28" t="s">
        <v>1459</v>
      </c>
      <c r="E454" t="str">
        <f>VLOOKUP(D454,'B-Business Capability'!B:H,5,FALSE)</f>
        <v>Customer Service</v>
      </c>
      <c r="F454" t="str">
        <f>VLOOKUP(D454,'B-Business Capability'!B:H,6,FALSE)</f>
        <v>Customer Service and Support</v>
      </c>
      <c r="G454" t="str">
        <f>VLOOKUP(D454,'B-Business Capability'!B:H,7,FALSE)</f>
        <v>Service Request Management</v>
      </c>
      <c r="I454" t="s">
        <v>62</v>
      </c>
      <c r="J454" t="s">
        <v>8633</v>
      </c>
      <c r="L454" t="s">
        <v>1462</v>
      </c>
      <c r="M454" t="str">
        <f>VLOOKUP(L454,'A-Applications'!B:D,3,FALSE)</f>
        <v>Kamstrup ALD</v>
      </c>
      <c r="N454" t="s">
        <v>46</v>
      </c>
      <c r="O454" s="42" t="s">
        <v>47</v>
      </c>
      <c r="P454" t="s">
        <v>229</v>
      </c>
      <c r="Q454" t="str">
        <f>VLOOKUP(KamstrupData[[#This Row],[IdLevel123]],'B-Business Capability'!B:L,10,FALSE)</f>
        <v>Customer Service and Support</v>
      </c>
      <c r="R454">
        <f>VLOOKUP(KamstrupData[[#This Row],[IdLevel123]],'B-Business Capability'!B:L,11,FALSE)</f>
        <v>0</v>
      </c>
    </row>
    <row r="455" spans="2:20" hidden="1" x14ac:dyDescent="0.25">
      <c r="D455" s="28" t="s">
        <v>1459</v>
      </c>
      <c r="E455" t="str">
        <f>VLOOKUP(D455,'B-Business Capability'!B:H,5,FALSE)</f>
        <v>Customer Service</v>
      </c>
      <c r="F455" t="str">
        <f>VLOOKUP(D455,'B-Business Capability'!B:H,6,FALSE)</f>
        <v>Customer Service and Support</v>
      </c>
      <c r="G455" t="str">
        <f>VLOOKUP(D455,'B-Business Capability'!B:H,7,FALSE)</f>
        <v>Service Request Management</v>
      </c>
      <c r="I455" t="s">
        <v>487</v>
      </c>
      <c r="J455" t="s">
        <v>8529</v>
      </c>
      <c r="K455" t="s">
        <v>379</v>
      </c>
      <c r="L455" t="s">
        <v>1462</v>
      </c>
      <c r="M455" t="str">
        <f>VLOOKUP(L455,'A-Applications'!B:D,3,FALSE)</f>
        <v>Kamstrup ALD</v>
      </c>
      <c r="N455" t="s">
        <v>46</v>
      </c>
      <c r="O455" s="42" t="s">
        <v>47</v>
      </c>
      <c r="Q455" t="str">
        <f>VLOOKUP(KamstrupData[[#This Row],[IdLevel123]],'B-Business Capability'!B:L,10,FALSE)</f>
        <v>Customer Service and Support</v>
      </c>
      <c r="R455">
        <f>VLOOKUP(KamstrupData[[#This Row],[IdLevel123]],'B-Business Capability'!B:L,11,FALSE)</f>
        <v>0</v>
      </c>
    </row>
    <row r="456" spans="2:20" hidden="1" x14ac:dyDescent="0.25">
      <c r="D456" s="28" t="s">
        <v>1459</v>
      </c>
      <c r="E456" t="str">
        <f>VLOOKUP(D456,'B-Business Capability'!B:H,5,FALSE)</f>
        <v>Customer Service</v>
      </c>
      <c r="F456" t="str">
        <f>VLOOKUP(D456,'B-Business Capability'!B:H,6,FALSE)</f>
        <v>Customer Service and Support</v>
      </c>
      <c r="G456" t="str">
        <f>VLOOKUP(D456,'B-Business Capability'!B:H,7,FALSE)</f>
        <v>Service Request Management</v>
      </c>
      <c r="I456" t="s">
        <v>487</v>
      </c>
      <c r="J456" t="s">
        <v>8529</v>
      </c>
      <c r="K456" t="s">
        <v>6236</v>
      </c>
      <c r="L456" t="s">
        <v>1462</v>
      </c>
      <c r="M456" t="str">
        <f>VLOOKUP(L456,'A-Applications'!B:D,3,FALSE)</f>
        <v>Kamstrup ALD</v>
      </c>
      <c r="N456" t="s">
        <v>46</v>
      </c>
      <c r="O456" s="42" t="s">
        <v>47</v>
      </c>
      <c r="Q456" t="str">
        <f>VLOOKUP(KamstrupData[[#This Row],[IdLevel123]],'B-Business Capability'!B:L,10,FALSE)</f>
        <v>Customer Service and Support</v>
      </c>
      <c r="R456">
        <f>VLOOKUP(KamstrupData[[#This Row],[IdLevel123]],'B-Business Capability'!B:L,11,FALSE)</f>
        <v>0</v>
      </c>
    </row>
    <row r="457" spans="2:20" hidden="1" x14ac:dyDescent="0.25">
      <c r="D457" t="s">
        <v>583</v>
      </c>
      <c r="E457" t="str">
        <f>VLOOKUP(D457,'B-Business Capability'!B:H,5,FALSE)</f>
        <v>Product &amp; Software Development</v>
      </c>
      <c r="F457" t="str">
        <f>VLOOKUP(D457,'B-Business Capability'!B:H,6,FALSE)</f>
        <v>Engineering</v>
      </c>
      <c r="G457" t="str">
        <f>VLOOKUP(D457,'B-Business Capability'!B:H,7,FALSE)</f>
        <v>Construction &amp; Development</v>
      </c>
      <c r="I457" t="s">
        <v>66</v>
      </c>
      <c r="J457" t="s">
        <v>109</v>
      </c>
      <c r="K457" t="s">
        <v>110</v>
      </c>
      <c r="L457" t="s">
        <v>808</v>
      </c>
      <c r="M457" t="str">
        <f>VLOOKUP(L457,'A-Applications'!B:D,3,FALSE)</f>
        <v>Sysmac studio</v>
      </c>
      <c r="N457" t="s">
        <v>46</v>
      </c>
      <c r="O457" s="42" t="s">
        <v>47</v>
      </c>
      <c r="P457" t="s">
        <v>112</v>
      </c>
      <c r="Q457" t="str">
        <f>VLOOKUP(KamstrupData[[#This Row],[IdLevel123]],'B-Business Capability'!B:L,10,FALSE)</f>
        <v>Idea-to-Release (I2R)</v>
      </c>
      <c r="R457">
        <f>VLOOKUP(KamstrupData[[#This Row],[IdLevel123]],'B-Business Capability'!B:L,11,FALSE)</f>
        <v>420</v>
      </c>
      <c r="T457" t="s">
        <v>113</v>
      </c>
    </row>
    <row r="458" spans="2:20" hidden="1" x14ac:dyDescent="0.25">
      <c r="D458" t="s">
        <v>70</v>
      </c>
      <c r="E458" t="str">
        <f>VLOOKUP(D458,'B-Business Capability'!B:H,5,FALSE)</f>
        <v>Product &amp; Software Development</v>
      </c>
      <c r="F458">
        <f>VLOOKUP(D458,'B-Business Capability'!B:H,6,FALSE)</f>
        <v>0</v>
      </c>
      <c r="G458">
        <f>VLOOKUP(D458,'B-Business Capability'!B:H,7,FALSE)</f>
        <v>0</v>
      </c>
      <c r="I458" t="s">
        <v>66</v>
      </c>
      <c r="J458" t="s">
        <v>109</v>
      </c>
      <c r="K458" t="s">
        <v>110</v>
      </c>
      <c r="L458" t="s">
        <v>111</v>
      </c>
      <c r="M458" t="str">
        <f>VLOOKUP(L458,'A-Applications'!B:D,3,FALSE)</f>
        <v>VNC</v>
      </c>
      <c r="N458" t="s">
        <v>46</v>
      </c>
      <c r="O458" s="42" t="s">
        <v>47</v>
      </c>
      <c r="P458" t="s">
        <v>112</v>
      </c>
      <c r="Q458" t="str">
        <f>VLOOKUP(KamstrupData[[#This Row],[IdLevel123]],'B-Business Capability'!B:L,10,FALSE)</f>
        <v>Idea-to-Release (I2R)</v>
      </c>
      <c r="R458">
        <f>VLOOKUP(KamstrupData[[#This Row],[IdLevel123]],'B-Business Capability'!B:L,11,FALSE)</f>
        <v>100</v>
      </c>
      <c r="T458" t="s">
        <v>113</v>
      </c>
    </row>
    <row r="459" spans="2:20" hidden="1" x14ac:dyDescent="0.25">
      <c r="D459" t="s">
        <v>207</v>
      </c>
      <c r="E459" t="str">
        <f>VLOOKUP(D459,'B-Business Capability'!B:H,5,FALSE)</f>
        <v>Manufacturing</v>
      </c>
      <c r="F459" t="str">
        <f>VLOOKUP(D459,'B-Business Capability'!B:H,6,FALSE)</f>
        <v>Materials Management</v>
      </c>
      <c r="G459">
        <f>VLOOKUP(D459,'B-Business Capability'!B:H,7,FALSE)</f>
        <v>0</v>
      </c>
      <c r="I459" t="s">
        <v>66</v>
      </c>
      <c r="J459" t="s">
        <v>208</v>
      </c>
      <c r="L459" t="s">
        <v>209</v>
      </c>
      <c r="M459" t="str">
        <f>VLOOKUP(L459,'A-Applications'!B:D,3,FALSE)</f>
        <v>Smartlog Pro</v>
      </c>
      <c r="N459" t="s">
        <v>46</v>
      </c>
      <c r="O459" s="42" t="s">
        <v>210</v>
      </c>
      <c r="P459" t="s">
        <v>68</v>
      </c>
      <c r="Q459" t="str">
        <f>VLOOKUP(KamstrupData[[#This Row],[IdLevel123]],'B-Business Capability'!B:L,10,FALSE)</f>
        <v>N/A</v>
      </c>
      <c r="R459">
        <f>VLOOKUP(KamstrupData[[#This Row],[IdLevel123]],'B-Business Capability'!B:L,11,FALSE)</f>
        <v>0</v>
      </c>
      <c r="T459" t="s">
        <v>211</v>
      </c>
    </row>
    <row r="460" spans="2:20" hidden="1" x14ac:dyDescent="0.25">
      <c r="B460" s="28">
        <v>45292</v>
      </c>
      <c r="D460" t="s">
        <v>275</v>
      </c>
      <c r="E460" t="str">
        <f>VLOOKUP(D460,'B-Business Capability'!B:H,5,FALSE)</f>
        <v>People and Culture</v>
      </c>
      <c r="F460" t="str">
        <f>VLOOKUP(D460,'B-Business Capability'!B:H,6,FALSE)</f>
        <v>Retentation</v>
      </c>
      <c r="G460">
        <f>VLOOKUP(D460,'B-Business Capability'!B:H,7,FALSE)</f>
        <v>0</v>
      </c>
      <c r="I460" t="s">
        <v>66</v>
      </c>
      <c r="J460" t="s">
        <v>208</v>
      </c>
      <c r="L460" t="s">
        <v>280</v>
      </c>
      <c r="M460" t="str">
        <f>VLOOKUP(L460,'A-Applications'!B:D,3,FALSE)</f>
        <v>Singlewire InformaCast</v>
      </c>
      <c r="N460" t="s">
        <v>46</v>
      </c>
      <c r="O460" s="42" t="s">
        <v>52</v>
      </c>
      <c r="P460" t="s">
        <v>68</v>
      </c>
      <c r="Q460" t="str">
        <f>VLOOKUP(KamstrupData[[#This Row],[IdLevel123]],'B-Business Capability'!B:L,10,FALSE)</f>
        <v>Hire-to-Retire (H2R)</v>
      </c>
      <c r="R460">
        <f>VLOOKUP(KamstrupData[[#This Row],[IdLevel123]],'B-Business Capability'!B:L,11,FALSE)</f>
        <v>600</v>
      </c>
      <c r="S460" t="s">
        <v>267</v>
      </c>
      <c r="T460" t="s">
        <v>281</v>
      </c>
    </row>
    <row r="461" spans="2:20" hidden="1" x14ac:dyDescent="0.25">
      <c r="D461" t="s">
        <v>1558</v>
      </c>
      <c r="E461" t="str">
        <f>VLOOKUP(D461,'B-Business Capability'!B:H,5,FALSE)</f>
        <v xml:space="preserve">Digital Management </v>
      </c>
      <c r="F461" t="str">
        <f>VLOOKUP(D461,'B-Business Capability'!B:H,6,FALSE)</f>
        <v>Information Security</v>
      </c>
      <c r="G461" t="str">
        <f>VLOOKUP(D461,'B-Business Capability'!B:H,7,FALSE)</f>
        <v>Cyber Security</v>
      </c>
      <c r="I461" t="s">
        <v>66</v>
      </c>
      <c r="J461" t="s">
        <v>351</v>
      </c>
      <c r="L461" t="s">
        <v>1565</v>
      </c>
      <c r="M461" t="str">
        <f>VLOOKUP(L461,'A-Applications'!B:D,3,FALSE)</f>
        <v>ThousandEyes</v>
      </c>
      <c r="N461" t="s">
        <v>46</v>
      </c>
      <c r="O461" s="42" t="s">
        <v>102</v>
      </c>
      <c r="P461" t="s">
        <v>68</v>
      </c>
      <c r="Q461" t="str">
        <f>VLOOKUP(KamstrupData[[#This Row],[IdLevel123]],'B-Business Capability'!B:L,10,FALSE)</f>
        <v>N/A</v>
      </c>
      <c r="R461">
        <f>VLOOKUP(KamstrupData[[#This Row],[IdLevel123]],'B-Business Capability'!B:L,11,FALSE)</f>
        <v>0</v>
      </c>
      <c r="T461" t="s">
        <v>352</v>
      </c>
    </row>
    <row r="462" spans="2:20" hidden="1" x14ac:dyDescent="0.25">
      <c r="D462" s="28" t="s">
        <v>1405</v>
      </c>
      <c r="E462" t="str">
        <f>VLOOKUP(D462,'B-Business Capability'!B:H,5,FALSE)</f>
        <v xml:space="preserve">Digital Management </v>
      </c>
      <c r="F462" t="str">
        <f>VLOOKUP(D462,'B-Business Capability'!B:H,6,FALSE)</f>
        <v>Identity and Access Governance</v>
      </c>
      <c r="G462" t="str">
        <f>VLOOKUP(D462,'B-Business Capability'!B:H,7,FALSE)</f>
        <v>Identity Management</v>
      </c>
      <c r="I462" t="s">
        <v>43</v>
      </c>
      <c r="J462" t="s">
        <v>148</v>
      </c>
      <c r="K462" t="s">
        <v>1079</v>
      </c>
      <c r="L462" t="s">
        <v>1562</v>
      </c>
      <c r="M462" t="str">
        <f>VLOOKUP(L462,'A-Applications'!B:D,3,FALSE)</f>
        <v>Identity Service Engine</v>
      </c>
      <c r="N462" t="s">
        <v>138</v>
      </c>
      <c r="O462" s="42" t="s">
        <v>102</v>
      </c>
      <c r="P462" t="s">
        <v>38</v>
      </c>
      <c r="Q462" t="str">
        <f>VLOOKUP(KamstrupData[[#This Row],[IdLevel123]],'B-Business Capability'!B:L,10,FALSE)</f>
        <v>N/A</v>
      </c>
      <c r="R462">
        <f>VLOOKUP(KamstrupData[[#This Row],[IdLevel123]],'B-Business Capability'!B:L,11,FALSE)</f>
        <v>0</v>
      </c>
    </row>
    <row r="463" spans="2:20" hidden="1" x14ac:dyDescent="0.25">
      <c r="D463" t="s">
        <v>1558</v>
      </c>
      <c r="E463" t="str">
        <f>VLOOKUP(D463,'B-Business Capability'!B:H,5,FALSE)</f>
        <v xml:space="preserve">Digital Management </v>
      </c>
      <c r="F463" t="str">
        <f>VLOOKUP(D463,'B-Business Capability'!B:H,6,FALSE)</f>
        <v>Information Security</v>
      </c>
      <c r="G463" t="str">
        <f>VLOOKUP(D463,'B-Business Capability'!B:H,7,FALSE)</f>
        <v>Cyber Security</v>
      </c>
      <c r="I463" t="s">
        <v>66</v>
      </c>
      <c r="J463" t="s">
        <v>351</v>
      </c>
      <c r="L463" t="s">
        <v>1562</v>
      </c>
      <c r="M463" t="str">
        <f>VLOOKUP(L463,'A-Applications'!B:D,3,FALSE)</f>
        <v>Identity Service Engine</v>
      </c>
      <c r="N463" t="s">
        <v>46</v>
      </c>
      <c r="O463" s="42" t="s">
        <v>102</v>
      </c>
      <c r="P463" t="s">
        <v>68</v>
      </c>
      <c r="Q463" t="str">
        <f>VLOOKUP(KamstrupData[[#This Row],[IdLevel123]],'B-Business Capability'!B:L,10,FALSE)</f>
        <v>N/A</v>
      </c>
      <c r="R463">
        <f>VLOOKUP(KamstrupData[[#This Row],[IdLevel123]],'B-Business Capability'!B:L,11,FALSE)</f>
        <v>0</v>
      </c>
      <c r="T463" t="s">
        <v>1563</v>
      </c>
    </row>
    <row r="464" spans="2:20" hidden="1" x14ac:dyDescent="0.25">
      <c r="B464" s="28">
        <v>46023</v>
      </c>
      <c r="D464" s="28" t="s">
        <v>8543</v>
      </c>
      <c r="E464" t="str">
        <f>VLOOKUP(D464,'B-Business Capability'!B:H,5,FALSE)</f>
        <v>OT Manufacturing</v>
      </c>
      <c r="F464" t="str">
        <f>VLOOKUP(D464,'B-Business Capability'!B:H,6,FALSE)</f>
        <v>OT Security &amp; Compliance</v>
      </c>
      <c r="G464" t="str">
        <f>VLOOKUP(D464,'B-Business Capability'!B:H,7,FALSE)</f>
        <v>OT Access Control &amp; Identity Management</v>
      </c>
      <c r="I464" t="s">
        <v>43</v>
      </c>
      <c r="J464" t="s">
        <v>239</v>
      </c>
      <c r="K464" t="s">
        <v>1742</v>
      </c>
      <c r="L464" t="s">
        <v>1562</v>
      </c>
      <c r="M464" t="str">
        <f>VLOOKUP(L464,'A-Applications'!B:D,3,FALSE)</f>
        <v>Identity Service Engine</v>
      </c>
      <c r="N464" t="s">
        <v>46</v>
      </c>
      <c r="O464" s="42" t="s">
        <v>47</v>
      </c>
      <c r="P464" t="s">
        <v>56</v>
      </c>
      <c r="Q464" t="str">
        <f>VLOOKUP(KamstrupData[[#This Row],[IdLevel123]],'B-Business Capability'!B:L,10,FALSE)</f>
        <v>N/A</v>
      </c>
      <c r="R464">
        <f>VLOOKUP(KamstrupData[[#This Row],[IdLevel123]],'B-Business Capability'!B:L,11,FALSE)</f>
        <v>0</v>
      </c>
    </row>
    <row r="465" spans="2:20" hidden="1" x14ac:dyDescent="0.25">
      <c r="D465" t="s">
        <v>1558</v>
      </c>
      <c r="E465" t="str">
        <f>VLOOKUP(D465,'B-Business Capability'!B:H,5,FALSE)</f>
        <v xml:space="preserve">Digital Management </v>
      </c>
      <c r="F465" t="str">
        <f>VLOOKUP(D465,'B-Business Capability'!B:H,6,FALSE)</f>
        <v>Information Security</v>
      </c>
      <c r="G465" t="str">
        <f>VLOOKUP(D465,'B-Business Capability'!B:H,7,FALSE)</f>
        <v>Cyber Security</v>
      </c>
      <c r="I465" t="s">
        <v>66</v>
      </c>
      <c r="J465" t="s">
        <v>351</v>
      </c>
      <c r="L465" t="s">
        <v>1561</v>
      </c>
      <c r="M465" t="str">
        <f>VLOOKUP(L465,'A-Applications'!B:D,3,FALSE)</f>
        <v>DNA Center</v>
      </c>
      <c r="N465" t="s">
        <v>46</v>
      </c>
      <c r="O465" s="42" t="s">
        <v>102</v>
      </c>
      <c r="P465" t="s">
        <v>68</v>
      </c>
      <c r="Q465" t="str">
        <f>VLOOKUP(KamstrupData[[#This Row],[IdLevel123]],'B-Business Capability'!B:L,10,FALSE)</f>
        <v>N/A</v>
      </c>
      <c r="R465">
        <f>VLOOKUP(KamstrupData[[#This Row],[IdLevel123]],'B-Business Capability'!B:L,11,FALSE)</f>
        <v>0</v>
      </c>
      <c r="T465" t="s">
        <v>352</v>
      </c>
    </row>
    <row r="466" spans="2:20" hidden="1" x14ac:dyDescent="0.25">
      <c r="D466" t="s">
        <v>1558</v>
      </c>
      <c r="E466" t="str">
        <f>VLOOKUP(D466,'B-Business Capability'!B:H,5,FALSE)</f>
        <v xml:space="preserve">Digital Management </v>
      </c>
      <c r="F466" t="str">
        <f>VLOOKUP(D466,'B-Business Capability'!B:H,6,FALSE)</f>
        <v>Information Security</v>
      </c>
      <c r="G466" t="str">
        <f>VLOOKUP(D466,'B-Business Capability'!B:H,7,FALSE)</f>
        <v>Cyber Security</v>
      </c>
      <c r="I466" t="s">
        <v>66</v>
      </c>
      <c r="J466" t="s">
        <v>351</v>
      </c>
      <c r="L466" t="s">
        <v>1564</v>
      </c>
      <c r="M466" t="str">
        <f>VLOOKUP(L466,'A-Applications'!B:D,3,FALSE)</f>
        <v>Secure Firewall Management Center</v>
      </c>
      <c r="N466" t="s">
        <v>46</v>
      </c>
      <c r="O466" s="42" t="s">
        <v>102</v>
      </c>
      <c r="P466" t="s">
        <v>68</v>
      </c>
      <c r="Q466" t="str">
        <f>VLOOKUP(KamstrupData[[#This Row],[IdLevel123]],'B-Business Capability'!B:L,10,FALSE)</f>
        <v>N/A</v>
      </c>
      <c r="R466">
        <f>VLOOKUP(KamstrupData[[#This Row],[IdLevel123]],'B-Business Capability'!B:L,11,FALSE)</f>
        <v>0</v>
      </c>
      <c r="T466" t="s">
        <v>352</v>
      </c>
    </row>
    <row r="467" spans="2:20" hidden="1" x14ac:dyDescent="0.25">
      <c r="D467" s="28" t="s">
        <v>1663</v>
      </c>
      <c r="E467" t="str">
        <f>VLOOKUP(D467,'B-Business Capability'!B:H,5,FALSE)</f>
        <v>Digital Platform and Operations</v>
      </c>
      <c r="F467" t="str">
        <f>VLOOKUP(D467,'B-Business Capability'!B:H,6,FALSE)</f>
        <v>Operations</v>
      </c>
      <c r="G467" t="str">
        <f>VLOOKUP(D467,'B-Business Capability'!B:H,7,FALSE)</f>
        <v>Network &amp; Connectivity</v>
      </c>
      <c r="I467" t="s">
        <v>43</v>
      </c>
      <c r="J467" t="s">
        <v>148</v>
      </c>
      <c r="K467" t="s">
        <v>1079</v>
      </c>
      <c r="L467" t="s">
        <v>1564</v>
      </c>
      <c r="M467" t="str">
        <f>VLOOKUP(L467,'A-Applications'!B:D,3,FALSE)</f>
        <v>Secure Firewall Management Center</v>
      </c>
      <c r="N467" t="s">
        <v>138</v>
      </c>
      <c r="O467" s="42" t="s">
        <v>102</v>
      </c>
      <c r="P467" t="s">
        <v>38</v>
      </c>
      <c r="Q467" t="str">
        <f>VLOOKUP(KamstrupData[[#This Row],[IdLevel123]],'B-Business Capability'!B:L,10,FALSE)</f>
        <v>N/A</v>
      </c>
      <c r="R467">
        <f>VLOOKUP(KamstrupData[[#This Row],[IdLevel123]],'B-Business Capability'!B:L,11,FALSE)</f>
        <v>0</v>
      </c>
    </row>
    <row r="468" spans="2:20" hidden="1" x14ac:dyDescent="0.25">
      <c r="D468" t="s">
        <v>1634</v>
      </c>
      <c r="E468" t="str">
        <f>VLOOKUP(D468,'B-Business Capability'!B:H,5,FALSE)</f>
        <v>Not mapped to capability</v>
      </c>
      <c r="F468">
        <f>VLOOKUP(D468,'B-Business Capability'!B:H,6,FALSE)</f>
        <v>0</v>
      </c>
      <c r="G468">
        <f>VLOOKUP(D468,'B-Business Capability'!B:H,7,FALSE)</f>
        <v>0</v>
      </c>
      <c r="I468" t="s">
        <v>43</v>
      </c>
      <c r="J468" t="s">
        <v>279</v>
      </c>
      <c r="L468" t="s">
        <v>1681</v>
      </c>
      <c r="M468" t="str">
        <f>VLOOKUP(L468,'A-Applications'!B:D,3,FALSE)</f>
        <v>AMR</v>
      </c>
      <c r="N468" t="s">
        <v>308</v>
      </c>
      <c r="O468" s="42" t="s">
        <v>47</v>
      </c>
      <c r="P468" t="s">
        <v>56</v>
      </c>
      <c r="Q468" t="str">
        <f>VLOOKUP(KamstrupData[[#This Row],[IdLevel123]],'B-Business Capability'!B:L,10,FALSE)</f>
        <v>N/A</v>
      </c>
      <c r="R468">
        <f>VLOOKUP(KamstrupData[[#This Row],[IdLevel123]],'B-Business Capability'!B:L,11,FALSE)</f>
        <v>0</v>
      </c>
      <c r="T468" t="s">
        <v>1682</v>
      </c>
    </row>
    <row r="469" spans="2:20" hidden="1" x14ac:dyDescent="0.25">
      <c r="D469" t="s">
        <v>1634</v>
      </c>
      <c r="E469" t="str">
        <f>VLOOKUP(D469,'B-Business Capability'!B:H,5,FALSE)</f>
        <v>Not mapped to capability</v>
      </c>
      <c r="F469">
        <f>VLOOKUP(D469,'B-Business Capability'!B:H,6,FALSE)</f>
        <v>0</v>
      </c>
      <c r="G469">
        <f>VLOOKUP(D469,'B-Business Capability'!B:H,7,FALSE)</f>
        <v>0</v>
      </c>
      <c r="I469" t="s">
        <v>43</v>
      </c>
      <c r="J469" t="s">
        <v>282</v>
      </c>
      <c r="L469" t="s">
        <v>1681</v>
      </c>
      <c r="M469" t="str">
        <f>VLOOKUP(L469,'A-Applications'!B:D,3,FALSE)</f>
        <v>AMR</v>
      </c>
      <c r="N469" t="s">
        <v>308</v>
      </c>
      <c r="O469" s="42" t="s">
        <v>47</v>
      </c>
      <c r="P469" t="s">
        <v>56</v>
      </c>
      <c r="Q469" t="str">
        <f>VLOOKUP(KamstrupData[[#This Row],[IdLevel123]],'B-Business Capability'!B:L,10,FALSE)</f>
        <v>N/A</v>
      </c>
      <c r="R469">
        <f>VLOOKUP(KamstrupData[[#This Row],[IdLevel123]],'B-Business Capability'!B:L,11,FALSE)</f>
        <v>0</v>
      </c>
      <c r="T469" t="s">
        <v>1682</v>
      </c>
    </row>
    <row r="470" spans="2:20" hidden="1" x14ac:dyDescent="0.25">
      <c r="D470" t="s">
        <v>1634</v>
      </c>
      <c r="E470" t="str">
        <f>VLOOKUP(D470,'B-Business Capability'!B:H,5,FALSE)</f>
        <v>Not mapped to capability</v>
      </c>
      <c r="F470">
        <f>VLOOKUP(D470,'B-Business Capability'!B:H,6,FALSE)</f>
        <v>0</v>
      </c>
      <c r="G470">
        <f>VLOOKUP(D470,'B-Business Capability'!B:H,7,FALSE)</f>
        <v>0</v>
      </c>
      <c r="I470" t="s">
        <v>43</v>
      </c>
      <c r="J470" t="s">
        <v>279</v>
      </c>
      <c r="L470" t="s">
        <v>1684</v>
      </c>
      <c r="M470" t="str">
        <f>VLOOKUP(L470,'A-Applications'!B:D,3,FALSE)</f>
        <v>Syncfusion</v>
      </c>
      <c r="N470" t="s">
        <v>46</v>
      </c>
      <c r="O470" s="42" t="s">
        <v>47</v>
      </c>
      <c r="P470" t="s">
        <v>56</v>
      </c>
      <c r="Q470" t="str">
        <f>VLOOKUP(KamstrupData[[#This Row],[IdLevel123]],'B-Business Capability'!B:L,10,FALSE)</f>
        <v>N/A</v>
      </c>
      <c r="R470">
        <f>VLOOKUP(KamstrupData[[#This Row],[IdLevel123]],'B-Business Capability'!B:L,11,FALSE)</f>
        <v>0</v>
      </c>
    </row>
    <row r="471" spans="2:20" hidden="1" x14ac:dyDescent="0.25">
      <c r="D471" t="s">
        <v>1634</v>
      </c>
      <c r="E471" t="str">
        <f>VLOOKUP(D471,'B-Business Capability'!B:H,5,FALSE)</f>
        <v>Not mapped to capability</v>
      </c>
      <c r="F471">
        <f>VLOOKUP(D471,'B-Business Capability'!B:H,6,FALSE)</f>
        <v>0</v>
      </c>
      <c r="G471">
        <f>VLOOKUP(D471,'B-Business Capability'!B:H,7,FALSE)</f>
        <v>0</v>
      </c>
      <c r="I471" t="s">
        <v>43</v>
      </c>
      <c r="J471" t="s">
        <v>282</v>
      </c>
      <c r="L471" t="s">
        <v>1684</v>
      </c>
      <c r="M471" t="str">
        <f>VLOOKUP(L471,'A-Applications'!B:D,3,FALSE)</f>
        <v>Syncfusion</v>
      </c>
      <c r="N471" t="s">
        <v>46</v>
      </c>
      <c r="O471" s="42" t="s">
        <v>47</v>
      </c>
      <c r="P471" t="s">
        <v>56</v>
      </c>
      <c r="Q471" t="str">
        <f>VLOOKUP(KamstrupData[[#This Row],[IdLevel123]],'B-Business Capability'!B:L,10,FALSE)</f>
        <v>N/A</v>
      </c>
      <c r="R471">
        <f>VLOOKUP(KamstrupData[[#This Row],[IdLevel123]],'B-Business Capability'!B:L,11,FALSE)</f>
        <v>0</v>
      </c>
    </row>
    <row r="472" spans="2:20" hidden="1" x14ac:dyDescent="0.25">
      <c r="B472" s="28">
        <v>45292</v>
      </c>
      <c r="D472" t="s">
        <v>302</v>
      </c>
      <c r="E472" t="str">
        <f>VLOOKUP(D472,'B-Business Capability'!B:H,5,FALSE)</f>
        <v>People and Culture</v>
      </c>
      <c r="F472" t="str">
        <f>VLOOKUP(D472,'B-Business Capability'!B:H,6,FALSE)</f>
        <v>Learning &amp; Development</v>
      </c>
      <c r="G472">
        <f>VLOOKUP(D472,'B-Business Capability'!B:H,7,FALSE)</f>
        <v>0</v>
      </c>
      <c r="I472" t="s">
        <v>43</v>
      </c>
      <c r="J472" t="s">
        <v>311</v>
      </c>
      <c r="L472" t="s">
        <v>312</v>
      </c>
      <c r="M472" t="str">
        <f>VLOOKUP(L472,'A-Applications'!B:D,3,FALSE)</f>
        <v>OffSec Learnon</v>
      </c>
      <c r="O472" s="42"/>
      <c r="P472" t="s">
        <v>56</v>
      </c>
      <c r="Q472" t="str">
        <f>VLOOKUP(KamstrupData[[#This Row],[IdLevel123]],'B-Business Capability'!B:L,10,FALSE)</f>
        <v>Hire-to-Retire (H2R)</v>
      </c>
      <c r="R472">
        <f>VLOOKUP(KamstrupData[[#This Row],[IdLevel123]],'B-Business Capability'!B:L,11,FALSE)</f>
        <v>500</v>
      </c>
      <c r="S472" t="s">
        <v>267</v>
      </c>
    </row>
    <row r="473" spans="2:20" hidden="1" x14ac:dyDescent="0.25">
      <c r="D473" t="s">
        <v>1661</v>
      </c>
      <c r="E473" t="str">
        <f>VLOOKUP(D473,'B-Business Capability'!B:H,5,FALSE)</f>
        <v>Digital Platform and Operations</v>
      </c>
      <c r="F473" t="str">
        <f>VLOOKUP(D473,'B-Business Capability'!B:H,6,FALSE)</f>
        <v>Digital Workplace &amp; Infrastructure Development</v>
      </c>
      <c r="G473" t="str">
        <f>VLOOKUP(D473,'B-Business Capability'!B:H,7,FALSE)</f>
        <v>Infrastructure Architecture</v>
      </c>
      <c r="I473" t="s">
        <v>43</v>
      </c>
      <c r="J473" t="s">
        <v>148</v>
      </c>
      <c r="K473" t="s">
        <v>1079</v>
      </c>
      <c r="L473" t="s">
        <v>1662</v>
      </c>
      <c r="M473" t="str">
        <f>VLOOKUP(L473,'A-Applications'!B:D,3,FALSE)</f>
        <v>DigiCert</v>
      </c>
      <c r="N473" t="s">
        <v>138</v>
      </c>
      <c r="O473" s="42" t="s">
        <v>102</v>
      </c>
      <c r="P473" t="s">
        <v>38</v>
      </c>
      <c r="Q473" t="str">
        <f>VLOOKUP(KamstrupData[[#This Row],[IdLevel123]],'B-Business Capability'!B:L,10,FALSE)</f>
        <v>N/A</v>
      </c>
      <c r="R473">
        <f>VLOOKUP(KamstrupData[[#This Row],[IdLevel123]],'B-Business Capability'!B:L,11,FALSE)</f>
        <v>0</v>
      </c>
    </row>
    <row r="474" spans="2:20" hidden="1" x14ac:dyDescent="0.25">
      <c r="D474" t="s">
        <v>1634</v>
      </c>
      <c r="E474" t="str">
        <f>VLOOKUP(D474,'B-Business Capability'!B:H,5,FALSE)</f>
        <v>Not mapped to capability</v>
      </c>
      <c r="F474">
        <f>VLOOKUP(D474,'B-Business Capability'!B:H,6,FALSE)</f>
        <v>0</v>
      </c>
      <c r="G474">
        <f>VLOOKUP(D474,'B-Business Capability'!B:H,7,FALSE)</f>
        <v>0</v>
      </c>
      <c r="I474" t="s">
        <v>481</v>
      </c>
      <c r="L474" t="s">
        <v>1741</v>
      </c>
      <c r="M474" t="str">
        <f>VLOOKUP(L474,'A-Applications'!B:D,3,FALSE)</f>
        <v>Personio DATEV Integration</v>
      </c>
      <c r="O474" s="42"/>
      <c r="P474" t="s">
        <v>56</v>
      </c>
      <c r="Q474" t="str">
        <f>VLOOKUP(KamstrupData[[#This Row],[IdLevel123]],'B-Business Capability'!B:L,10,FALSE)</f>
        <v>N/A</v>
      </c>
      <c r="R474">
        <f>VLOOKUP(KamstrupData[[#This Row],[IdLevel123]],'B-Business Capability'!B:L,11,FALSE)</f>
        <v>0</v>
      </c>
    </row>
    <row r="475" spans="2:20" hidden="1" x14ac:dyDescent="0.25">
      <c r="D475" t="s">
        <v>1449</v>
      </c>
      <c r="E475" t="str">
        <f>VLOOKUP(D475,'B-Business Capability'!B:H,5,FALSE)</f>
        <v>Customer Service</v>
      </c>
      <c r="F475" t="str">
        <f>VLOOKUP(D475,'B-Business Capability'!B:H,6,FALSE)</f>
        <v>Customer Service and Support</v>
      </c>
      <c r="G475">
        <f>VLOOKUP(D475,'B-Business Capability'!B:H,7,FALSE)</f>
        <v>0</v>
      </c>
      <c r="I475" t="s">
        <v>477</v>
      </c>
      <c r="J475" t="s">
        <v>8624</v>
      </c>
      <c r="L475" t="s">
        <v>1450</v>
      </c>
      <c r="M475" t="str">
        <f>VLOOKUP(L475,'A-Applications'!B:D,3,FALSE)</f>
        <v>flonidan</v>
      </c>
      <c r="O475" s="42"/>
      <c r="P475" t="s">
        <v>229</v>
      </c>
      <c r="Q475" t="str">
        <f>VLOOKUP(KamstrupData[[#This Row],[IdLevel123]],'B-Business Capability'!B:L,10,FALSE)</f>
        <v>Customer Service and Support</v>
      </c>
      <c r="R475">
        <f>VLOOKUP(KamstrupData[[#This Row],[IdLevel123]],'B-Business Capability'!B:L,11,FALSE)</f>
        <v>0</v>
      </c>
    </row>
    <row r="476" spans="2:20" hidden="1" x14ac:dyDescent="0.25">
      <c r="D476" t="s">
        <v>1449</v>
      </c>
      <c r="E476" t="str">
        <f>VLOOKUP(D476,'B-Business Capability'!B:H,5,FALSE)</f>
        <v>Customer Service</v>
      </c>
      <c r="F476" t="str">
        <f>VLOOKUP(D476,'B-Business Capability'!B:H,6,FALSE)</f>
        <v>Customer Service and Support</v>
      </c>
      <c r="G476">
        <f>VLOOKUP(D476,'B-Business Capability'!B:H,7,FALSE)</f>
        <v>0</v>
      </c>
      <c r="I476" t="s">
        <v>57</v>
      </c>
      <c r="J476" t="s">
        <v>228</v>
      </c>
      <c r="L476" t="s">
        <v>1450</v>
      </c>
      <c r="M476" t="str">
        <f>VLOOKUP(L476,'A-Applications'!B:D,3,FALSE)</f>
        <v>flonidan</v>
      </c>
      <c r="O476" s="42"/>
      <c r="P476" t="s">
        <v>229</v>
      </c>
      <c r="Q476" t="str">
        <f>VLOOKUP(KamstrupData[[#This Row],[IdLevel123]],'B-Business Capability'!B:L,10,FALSE)</f>
        <v>Customer Service and Support</v>
      </c>
      <c r="R476">
        <f>VLOOKUP(KamstrupData[[#This Row],[IdLevel123]],'B-Business Capability'!B:L,11,FALSE)</f>
        <v>0</v>
      </c>
    </row>
    <row r="477" spans="2:20" hidden="1" x14ac:dyDescent="0.25">
      <c r="D477" t="s">
        <v>1449</v>
      </c>
      <c r="E477" t="str">
        <f>VLOOKUP(D477,'B-Business Capability'!B:H,5,FALSE)</f>
        <v>Customer Service</v>
      </c>
      <c r="F477" t="str">
        <f>VLOOKUP(D477,'B-Business Capability'!B:H,6,FALSE)</f>
        <v>Customer Service and Support</v>
      </c>
      <c r="G477">
        <f>VLOOKUP(D477,'B-Business Capability'!B:H,7,FALSE)</f>
        <v>0</v>
      </c>
      <c r="I477" t="s">
        <v>43</v>
      </c>
      <c r="J477" t="s">
        <v>282</v>
      </c>
      <c r="L477" t="s">
        <v>1450</v>
      </c>
      <c r="M477" t="str">
        <f>VLOOKUP(L477,'A-Applications'!B:D,3,FALSE)</f>
        <v>flonidan</v>
      </c>
      <c r="N477" t="s">
        <v>46</v>
      </c>
      <c r="O477" s="42" t="s">
        <v>47</v>
      </c>
      <c r="P477" t="s">
        <v>229</v>
      </c>
      <c r="Q477" t="str">
        <f>VLOOKUP(KamstrupData[[#This Row],[IdLevel123]],'B-Business Capability'!B:L,10,FALSE)</f>
        <v>Customer Service and Support</v>
      </c>
      <c r="R477">
        <f>VLOOKUP(KamstrupData[[#This Row],[IdLevel123]],'B-Business Capability'!B:L,11,FALSE)</f>
        <v>0</v>
      </c>
    </row>
    <row r="478" spans="2:20" hidden="1" x14ac:dyDescent="0.25">
      <c r="D478" t="s">
        <v>583</v>
      </c>
      <c r="E478" t="str">
        <f>VLOOKUP(D478,'B-Business Capability'!B:H,5,FALSE)</f>
        <v>Product &amp; Software Development</v>
      </c>
      <c r="F478" t="str">
        <f>VLOOKUP(D478,'B-Business Capability'!B:H,6,FALSE)</f>
        <v>Engineering</v>
      </c>
      <c r="G478" t="str">
        <f>VLOOKUP(D478,'B-Business Capability'!B:H,7,FALSE)</f>
        <v>Construction &amp; Development</v>
      </c>
      <c r="I478" t="s">
        <v>43</v>
      </c>
      <c r="J478" t="s">
        <v>98</v>
      </c>
      <c r="K478" t="s">
        <v>87</v>
      </c>
      <c r="L478" t="s">
        <v>781</v>
      </c>
      <c r="M478" t="str">
        <f>VLOOKUP(L478,'A-Applications'!B:D,3,FALSE)</f>
        <v>SciChart</v>
      </c>
      <c r="N478" t="s">
        <v>46</v>
      </c>
      <c r="O478" s="42" t="s">
        <v>102</v>
      </c>
      <c r="P478" t="s">
        <v>75</v>
      </c>
      <c r="Q478" t="str">
        <f>VLOOKUP(KamstrupData[[#This Row],[IdLevel123]],'B-Business Capability'!B:L,10,FALSE)</f>
        <v>Idea-to-Release (I2R)</v>
      </c>
      <c r="R478">
        <f>VLOOKUP(KamstrupData[[#This Row],[IdLevel123]],'B-Business Capability'!B:L,11,FALSE)</f>
        <v>420</v>
      </c>
      <c r="T478" t="s">
        <v>100</v>
      </c>
    </row>
    <row r="479" spans="2:20" hidden="1" x14ac:dyDescent="0.25">
      <c r="B479" s="28">
        <v>45292</v>
      </c>
      <c r="D479" t="s">
        <v>302</v>
      </c>
      <c r="E479" t="str">
        <f>VLOOKUP(D479,'B-Business Capability'!B:H,5,FALSE)</f>
        <v>People and Culture</v>
      </c>
      <c r="F479" t="str">
        <f>VLOOKUP(D479,'B-Business Capability'!B:H,6,FALSE)</f>
        <v>Learning &amp; Development</v>
      </c>
      <c r="G479">
        <f>VLOOKUP(D479,'B-Business Capability'!B:H,7,FALSE)</f>
        <v>0</v>
      </c>
      <c r="I479" t="s">
        <v>43</v>
      </c>
      <c r="J479" t="s">
        <v>264</v>
      </c>
      <c r="L479" t="s">
        <v>322</v>
      </c>
      <c r="M479" t="str">
        <f>VLOOKUP(L479,'A-Applications'!B:D,3,FALSE)</f>
        <v>Vyond</v>
      </c>
      <c r="N479" t="s">
        <v>46</v>
      </c>
      <c r="O479" s="42" t="s">
        <v>47</v>
      </c>
      <c r="P479" t="s">
        <v>68</v>
      </c>
      <c r="Q479" t="str">
        <f>VLOOKUP(KamstrupData[[#This Row],[IdLevel123]],'B-Business Capability'!B:L,10,FALSE)</f>
        <v>Hire-to-Retire (H2R)</v>
      </c>
      <c r="R479">
        <f>VLOOKUP(KamstrupData[[#This Row],[IdLevel123]],'B-Business Capability'!B:L,11,FALSE)</f>
        <v>500</v>
      </c>
      <c r="S479" t="s">
        <v>267</v>
      </c>
      <c r="T479" s="14" t="s">
        <v>323</v>
      </c>
    </row>
    <row r="480" spans="2:20" hidden="1" x14ac:dyDescent="0.25">
      <c r="B480" s="28">
        <v>45292</v>
      </c>
      <c r="D480" t="s">
        <v>302</v>
      </c>
      <c r="E480" t="str">
        <f>VLOOKUP(D480,'B-Business Capability'!B:H,5,FALSE)</f>
        <v>People and Culture</v>
      </c>
      <c r="F480" t="str">
        <f>VLOOKUP(D480,'B-Business Capability'!B:H,6,FALSE)</f>
        <v>Learning &amp; Development</v>
      </c>
      <c r="G480">
        <f>VLOOKUP(D480,'B-Business Capability'!B:H,7,FALSE)</f>
        <v>0</v>
      </c>
      <c r="I480" t="s">
        <v>43</v>
      </c>
      <c r="J480" t="s">
        <v>264</v>
      </c>
      <c r="L480" t="s">
        <v>315</v>
      </c>
      <c r="M480" t="str">
        <f>VLOOKUP(L480,'A-Applications'!B:D,3,FALSE)</f>
        <v>Articulate Rise</v>
      </c>
      <c r="N480" t="s">
        <v>46</v>
      </c>
      <c r="O480" s="42" t="s">
        <v>47</v>
      </c>
      <c r="P480" t="s">
        <v>68</v>
      </c>
      <c r="Q480" t="str">
        <f>VLOOKUP(KamstrupData[[#This Row],[IdLevel123]],'B-Business Capability'!B:L,10,FALSE)</f>
        <v>Hire-to-Retire (H2R)</v>
      </c>
      <c r="R480">
        <f>VLOOKUP(KamstrupData[[#This Row],[IdLevel123]],'B-Business Capability'!B:L,11,FALSE)</f>
        <v>500</v>
      </c>
      <c r="S480" t="s">
        <v>267</v>
      </c>
      <c r="T480" t="s">
        <v>316</v>
      </c>
    </row>
    <row r="481" spans="4:20" hidden="1" x14ac:dyDescent="0.25">
      <c r="D481" t="s">
        <v>1019</v>
      </c>
      <c r="E481" t="str">
        <f>VLOOKUP(D481,'B-Business Capability'!B:H,5,FALSE)</f>
        <v>Manufacturing</v>
      </c>
      <c r="F481" t="str">
        <f>VLOOKUP(D481,'B-Business Capability'!B:H,6,FALSE)</f>
        <v>Manufacturing Steering</v>
      </c>
      <c r="G481" t="str">
        <f>VLOOKUP(D481,'B-Business Capability'!B:H,7,FALSE)</f>
        <v>Retrieve Product Information</v>
      </c>
      <c r="I481" t="s">
        <v>43</v>
      </c>
      <c r="J481" t="s">
        <v>109</v>
      </c>
      <c r="K481" t="s">
        <v>1020</v>
      </c>
      <c r="L481" t="s">
        <v>1021</v>
      </c>
      <c r="M481" t="str">
        <f>VLOOKUP(L481,'A-Applications'!B:D,3,FALSE)</f>
        <v>File Viewer +5</v>
      </c>
      <c r="N481" t="s">
        <v>46</v>
      </c>
      <c r="O481" s="42" t="s">
        <v>47</v>
      </c>
      <c r="P481" t="s">
        <v>56</v>
      </c>
      <c r="Q481" t="str">
        <f>VLOOKUP(KamstrupData[[#This Row],[IdLevel123]],'B-Business Capability'!B:L,10,FALSE)</f>
        <v>N/A</v>
      </c>
      <c r="R481">
        <f>VLOOKUP(KamstrupData[[#This Row],[IdLevel123]],'B-Business Capability'!B:L,11,FALSE)</f>
        <v>0</v>
      </c>
      <c r="T481" t="s">
        <v>1022</v>
      </c>
    </row>
    <row r="482" spans="4:20" hidden="1" x14ac:dyDescent="0.25">
      <c r="D482" t="s">
        <v>1534</v>
      </c>
      <c r="E482" t="str">
        <f>VLOOKUP(D482,'B-Business Capability'!B:H,5,FALSE)</f>
        <v>Manufacturing</v>
      </c>
      <c r="F482" t="str">
        <f>VLOOKUP(D482,'B-Business Capability'!B:H,6,FALSE)</f>
        <v>Manufacturing Software</v>
      </c>
      <c r="G482">
        <f>VLOOKUP(D482,'B-Business Capability'!B:H,7,FALSE)</f>
        <v>0</v>
      </c>
      <c r="I482" t="s">
        <v>43</v>
      </c>
      <c r="J482" t="s">
        <v>109</v>
      </c>
      <c r="K482" t="s">
        <v>1020</v>
      </c>
      <c r="L482" t="s">
        <v>1535</v>
      </c>
      <c r="M482" t="str">
        <f>VLOOKUP(L482,'A-Applications'!B:D,3,FALSE)</f>
        <v>Cyberoptics</v>
      </c>
      <c r="O482" s="42"/>
      <c r="P482" t="s">
        <v>56</v>
      </c>
      <c r="Q482" t="str">
        <f>VLOOKUP(KamstrupData[[#This Row],[IdLevel123]],'B-Business Capability'!B:L,10,FALSE)</f>
        <v>Plan-to-Produce (P2P)</v>
      </c>
      <c r="R482">
        <f>VLOOKUP(KamstrupData[[#This Row],[IdLevel123]],'B-Business Capability'!B:L,11,FALSE)</f>
        <v>0</v>
      </c>
      <c r="T482" t="s">
        <v>1536</v>
      </c>
    </row>
    <row r="483" spans="4:20" hidden="1" x14ac:dyDescent="0.25">
      <c r="D483" t="s">
        <v>583</v>
      </c>
      <c r="E483" t="str">
        <f>VLOOKUP(D483,'B-Business Capability'!B:H,5,FALSE)</f>
        <v>Product &amp; Software Development</v>
      </c>
      <c r="F483" t="str">
        <f>VLOOKUP(D483,'B-Business Capability'!B:H,6,FALSE)</f>
        <v>Engineering</v>
      </c>
      <c r="G483" t="str">
        <f>VLOOKUP(D483,'B-Business Capability'!B:H,7,FALSE)</f>
        <v>Construction &amp; Development</v>
      </c>
      <c r="I483" t="s">
        <v>43</v>
      </c>
      <c r="J483" t="s">
        <v>98</v>
      </c>
      <c r="K483" t="s">
        <v>761</v>
      </c>
      <c r="L483" t="s">
        <v>779</v>
      </c>
      <c r="M483" t="str">
        <f>VLOOKUP(L483,'A-Applications'!B:D,3,FALSE)</f>
        <v>Git Hub CoPilot</v>
      </c>
      <c r="N483" t="s">
        <v>138</v>
      </c>
      <c r="O483" s="42" t="s">
        <v>47</v>
      </c>
      <c r="P483" t="s">
        <v>75</v>
      </c>
      <c r="Q483" t="str">
        <f>VLOOKUP(KamstrupData[[#This Row],[IdLevel123]],'B-Business Capability'!B:L,10,FALSE)</f>
        <v>Idea-to-Release (I2R)</v>
      </c>
      <c r="R483">
        <f>VLOOKUP(KamstrupData[[#This Row],[IdLevel123]],'B-Business Capability'!B:L,11,FALSE)</f>
        <v>420</v>
      </c>
      <c r="T483" t="s">
        <v>763</v>
      </c>
    </row>
    <row r="484" spans="4:20" hidden="1" x14ac:dyDescent="0.25">
      <c r="D484" t="s">
        <v>920</v>
      </c>
      <c r="E484" t="str">
        <f>VLOOKUP(D484,'B-Business Capability'!B:H,5,FALSE)</f>
        <v>Product &amp; Software Development</v>
      </c>
      <c r="F484" t="str">
        <f>VLOOKUP(D484,'B-Business Capability'!B:H,6,FALSE)</f>
        <v>Product &amp; Software Delivery</v>
      </c>
      <c r="G484" t="str">
        <f>VLOOKUP(D484,'B-Business Capability'!B:H,7,FALSE)</f>
        <v>Manage Production &amp; Development</v>
      </c>
      <c r="I484" t="s">
        <v>43</v>
      </c>
      <c r="J484" t="s">
        <v>285</v>
      </c>
      <c r="K484" t="s">
        <v>286</v>
      </c>
      <c r="L484" t="s">
        <v>779</v>
      </c>
      <c r="M484" t="str">
        <f>VLOOKUP(L484,'A-Applications'!B:D,3,FALSE)</f>
        <v>Git Hub CoPilot</v>
      </c>
      <c r="N484" t="s">
        <v>138</v>
      </c>
      <c r="O484" s="42" t="s">
        <v>47</v>
      </c>
      <c r="P484" t="s">
        <v>38</v>
      </c>
      <c r="Q484" t="str">
        <f>VLOOKUP(KamstrupData[[#This Row],[IdLevel123]],'B-Business Capability'!B:L,10,FALSE)</f>
        <v>Idea-to-Release (I2R)</v>
      </c>
      <c r="R484">
        <f>VLOOKUP(KamstrupData[[#This Row],[IdLevel123]],'B-Business Capability'!B:L,11,FALSE)</f>
        <v>520</v>
      </c>
      <c r="T484" t="s">
        <v>394</v>
      </c>
    </row>
    <row r="485" spans="4:20" hidden="1" x14ac:dyDescent="0.25">
      <c r="D485" t="s">
        <v>980</v>
      </c>
      <c r="E485" t="str">
        <f>VLOOKUP(D485,'B-Business Capability'!B:H,5,FALSE)</f>
        <v>Product &amp; Software Development</v>
      </c>
      <c r="F485" t="str">
        <f>VLOOKUP(D485,'B-Business Capability'!B:H,6,FALSE)</f>
        <v>R&amp;D</v>
      </c>
      <c r="G485" t="str">
        <f>VLOOKUP(D485,'B-Business Capability'!B:H,7,FALSE)</f>
        <v>Manage Innovation</v>
      </c>
      <c r="I485" t="s">
        <v>43</v>
      </c>
      <c r="J485" t="s">
        <v>303</v>
      </c>
      <c r="L485" t="s">
        <v>779</v>
      </c>
      <c r="M485" t="str">
        <f>VLOOKUP(L485,'A-Applications'!B:D,3,FALSE)</f>
        <v>Git Hub CoPilot</v>
      </c>
      <c r="N485" t="s">
        <v>138</v>
      </c>
      <c r="O485" s="42" t="s">
        <v>47</v>
      </c>
      <c r="P485" t="s">
        <v>68</v>
      </c>
      <c r="Q485" t="str">
        <f>VLOOKUP(KamstrupData[[#This Row],[IdLevel123]],'B-Business Capability'!B:L,10,FALSE)</f>
        <v>Idea-to-Release (I2R)</v>
      </c>
      <c r="R485">
        <f>VLOOKUP(KamstrupData[[#This Row],[IdLevel123]],'B-Business Capability'!B:L,11,FALSE)</f>
        <v>310</v>
      </c>
      <c r="T485" t="s">
        <v>394</v>
      </c>
    </row>
    <row r="486" spans="4:20" hidden="1" x14ac:dyDescent="0.25">
      <c r="D486" s="28" t="s">
        <v>1594</v>
      </c>
      <c r="E486" t="str">
        <f>VLOOKUP(D486,'B-Business Capability'!B:H,5,FALSE)</f>
        <v>Digital Platform and Operations</v>
      </c>
      <c r="F486" t="str">
        <f>VLOOKUP(D486,'B-Business Capability'!B:H,6,FALSE)</f>
        <v>AI, Data &amp; Analytics</v>
      </c>
      <c r="G486" t="str">
        <f>VLOOKUP(D486,'B-Business Capability'!B:H,7,FALSE)</f>
        <v>AI</v>
      </c>
      <c r="I486" t="s">
        <v>43</v>
      </c>
      <c r="J486" t="s">
        <v>148</v>
      </c>
      <c r="K486" t="s">
        <v>149</v>
      </c>
      <c r="L486" t="s">
        <v>779</v>
      </c>
      <c r="M486" t="str">
        <f>VLOOKUP(L486,'A-Applications'!B:D,3,FALSE)</f>
        <v>Git Hub CoPilot</v>
      </c>
      <c r="N486" t="s">
        <v>138</v>
      </c>
      <c r="O486" s="42" t="s">
        <v>52</v>
      </c>
      <c r="P486" t="s">
        <v>56</v>
      </c>
      <c r="Q486" t="str">
        <f>VLOOKUP(KamstrupData[[#This Row],[IdLevel123]],'B-Business Capability'!B:L,10,FALSE)</f>
        <v>N/A</v>
      </c>
      <c r="R486">
        <f>VLOOKUP(KamstrupData[[#This Row],[IdLevel123]],'B-Business Capability'!B:L,11,FALSE)</f>
        <v>0</v>
      </c>
    </row>
    <row r="487" spans="4:20" hidden="1" x14ac:dyDescent="0.25">
      <c r="D487" t="s">
        <v>583</v>
      </c>
      <c r="E487" t="str">
        <f>VLOOKUP(D487,'B-Business Capability'!B:H,5,FALSE)</f>
        <v>Product &amp; Software Development</v>
      </c>
      <c r="F487" t="str">
        <f>VLOOKUP(D487,'B-Business Capability'!B:H,6,FALSE)</f>
        <v>Engineering</v>
      </c>
      <c r="G487" t="str">
        <f>VLOOKUP(D487,'B-Business Capability'!B:H,7,FALSE)</f>
        <v>Construction &amp; Development</v>
      </c>
      <c r="I487" t="s">
        <v>43</v>
      </c>
      <c r="J487" t="s">
        <v>86</v>
      </c>
      <c r="L487" t="s">
        <v>779</v>
      </c>
      <c r="M487" t="str">
        <f>VLOOKUP(L487,'A-Applications'!B:D,3,FALSE)</f>
        <v>Git Hub CoPilot</v>
      </c>
      <c r="N487" t="s">
        <v>138</v>
      </c>
      <c r="O487" s="42" t="s">
        <v>47</v>
      </c>
      <c r="P487" t="s">
        <v>68</v>
      </c>
      <c r="Q487" t="str">
        <f>VLOOKUP(KamstrupData[[#This Row],[IdLevel123]],'B-Business Capability'!B:L,10,FALSE)</f>
        <v>Idea-to-Release (I2R)</v>
      </c>
      <c r="R487">
        <f>VLOOKUP(KamstrupData[[#This Row],[IdLevel123]],'B-Business Capability'!B:L,11,FALSE)</f>
        <v>420</v>
      </c>
      <c r="T487" t="s">
        <v>394</v>
      </c>
    </row>
    <row r="488" spans="4:20" hidden="1" x14ac:dyDescent="0.25">
      <c r="D488" t="s">
        <v>583</v>
      </c>
      <c r="E488" t="str">
        <f>VLOOKUP(D488,'B-Business Capability'!B:H,5,FALSE)</f>
        <v>Product &amp; Software Development</v>
      </c>
      <c r="F488" t="str">
        <f>VLOOKUP(D488,'B-Business Capability'!B:H,6,FALSE)</f>
        <v>Engineering</v>
      </c>
      <c r="G488" t="str">
        <f>VLOOKUP(D488,'B-Business Capability'!B:H,7,FALSE)</f>
        <v>Construction &amp; Development</v>
      </c>
      <c r="I488" t="s">
        <v>43</v>
      </c>
      <c r="J488" t="s">
        <v>98</v>
      </c>
      <c r="L488" t="s">
        <v>779</v>
      </c>
      <c r="M488" t="str">
        <f>VLOOKUP(L488,'A-Applications'!B:D,3,FALSE)</f>
        <v>Git Hub CoPilot</v>
      </c>
      <c r="N488" t="s">
        <v>138</v>
      </c>
      <c r="O488" s="42" t="s">
        <v>47</v>
      </c>
      <c r="P488" t="s">
        <v>68</v>
      </c>
      <c r="Q488" t="str">
        <f>VLOOKUP(KamstrupData[[#This Row],[IdLevel123]],'B-Business Capability'!B:L,10,FALSE)</f>
        <v>Idea-to-Release (I2R)</v>
      </c>
      <c r="R488">
        <f>VLOOKUP(KamstrupData[[#This Row],[IdLevel123]],'B-Business Capability'!B:L,11,FALSE)</f>
        <v>420</v>
      </c>
      <c r="T488" t="s">
        <v>394</v>
      </c>
    </row>
    <row r="489" spans="4:20" hidden="1" x14ac:dyDescent="0.25">
      <c r="D489" t="s">
        <v>583</v>
      </c>
      <c r="E489" t="str">
        <f>VLOOKUP(D489,'B-Business Capability'!B:H,5,FALSE)</f>
        <v>Product &amp; Software Development</v>
      </c>
      <c r="F489" t="str">
        <f>VLOOKUP(D489,'B-Business Capability'!B:H,6,FALSE)</f>
        <v>Engineering</v>
      </c>
      <c r="G489" t="str">
        <f>VLOOKUP(D489,'B-Business Capability'!B:H,7,FALSE)</f>
        <v>Construction &amp; Development</v>
      </c>
      <c r="I489" t="s">
        <v>43</v>
      </c>
      <c r="J489" t="s">
        <v>128</v>
      </c>
      <c r="L489" t="s">
        <v>779</v>
      </c>
      <c r="M489" t="str">
        <f>VLOOKUP(L489,'A-Applications'!B:D,3,FALSE)</f>
        <v>Git Hub CoPilot</v>
      </c>
      <c r="N489" t="s">
        <v>138</v>
      </c>
      <c r="O489" s="42" t="s">
        <v>47</v>
      </c>
      <c r="P489" t="s">
        <v>68</v>
      </c>
      <c r="Q489" t="str">
        <f>VLOOKUP(KamstrupData[[#This Row],[IdLevel123]],'B-Business Capability'!B:L,10,FALSE)</f>
        <v>Idea-to-Release (I2R)</v>
      </c>
      <c r="R489">
        <f>VLOOKUP(KamstrupData[[#This Row],[IdLevel123]],'B-Business Capability'!B:L,11,FALSE)</f>
        <v>420</v>
      </c>
      <c r="T489" t="s">
        <v>394</v>
      </c>
    </row>
    <row r="490" spans="4:20" x14ac:dyDescent="0.25">
      <c r="D490" s="28" t="s">
        <v>1609</v>
      </c>
      <c r="E490" t="str">
        <f>VLOOKUP(D490,'B-Business Capability'!B:H,5,FALSE)</f>
        <v>Digital Platform and Operations</v>
      </c>
      <c r="F490" t="str">
        <f>VLOOKUP(D490,'B-Business Capability'!B:H,6,FALSE)</f>
        <v>AI, Data &amp; Analytics</v>
      </c>
      <c r="G490" t="str">
        <f>VLOOKUP(D490,'B-Business Capability'!B:H,7,FALSE)</f>
        <v>Data Analytics</v>
      </c>
      <c r="I490" t="s">
        <v>43</v>
      </c>
      <c r="J490" t="s">
        <v>239</v>
      </c>
      <c r="K490" t="s">
        <v>355</v>
      </c>
      <c r="L490" t="s">
        <v>9568</v>
      </c>
      <c r="M490" t="str">
        <f>VLOOKUP(L490,'A-Applications'!B:D,3,FALSE)</f>
        <v xml:space="preserve">Azure Workbook </v>
      </c>
      <c r="N490" t="s">
        <v>46</v>
      </c>
      <c r="O490" s="42" t="s">
        <v>47</v>
      </c>
      <c r="Q490" t="str">
        <f>VLOOKUP(KamstrupData[[#This Row],[IdLevel123]],'B-Business Capability'!B:L,10,FALSE)</f>
        <v>N/A</v>
      </c>
      <c r="R490">
        <f>VLOOKUP(KamstrupData[[#This Row],[IdLevel123]],'B-Business Capability'!B:L,11,FALSE)</f>
        <v>0</v>
      </c>
      <c r="T490" t="s">
        <v>9581</v>
      </c>
    </row>
    <row r="491" spans="4:20" x14ac:dyDescent="0.25">
      <c r="D491" s="28" t="s">
        <v>1116</v>
      </c>
      <c r="E491" t="str">
        <f>VLOOKUP(D491,'B-Business Capability'!B:H,5,FALSE)</f>
        <v>Marketing</v>
      </c>
      <c r="F491" t="str">
        <f>VLOOKUP(D491,'B-Business Capability'!B:H,6,FALSE)</f>
        <v>Corporate communication and brand management</v>
      </c>
      <c r="G491" t="str">
        <f>VLOOKUP(D491,'B-Business Capability'!B:H,7,FALSE)</f>
        <v>Content management</v>
      </c>
      <c r="I491" t="s">
        <v>43</v>
      </c>
      <c r="J491" t="s">
        <v>239</v>
      </c>
      <c r="K491" t="s">
        <v>355</v>
      </c>
      <c r="L491" t="s">
        <v>941</v>
      </c>
      <c r="M491" t="str">
        <f>VLOOKUP(L491,'A-Applications'!B:D,3,FALSE)</f>
        <v>Camtasia</v>
      </c>
      <c r="N491" t="s">
        <v>46</v>
      </c>
      <c r="O491" s="42" t="s">
        <v>47</v>
      </c>
      <c r="Q491" t="str">
        <f>VLOOKUP(KamstrupData[[#This Row],[IdLevel123]],'B-Business Capability'!B:L,10,FALSE)</f>
        <v>N/A</v>
      </c>
      <c r="R491">
        <f>VLOOKUP(KamstrupData[[#This Row],[IdLevel123]],'B-Business Capability'!B:L,11,FALSE)</f>
        <v>0</v>
      </c>
      <c r="T491" t="s">
        <v>9582</v>
      </c>
    </row>
    <row r="492" spans="4:20" x14ac:dyDescent="0.25">
      <c r="D492" s="28" t="s">
        <v>1116</v>
      </c>
      <c r="E492" t="str">
        <f>VLOOKUP(D492,'B-Business Capability'!B:H,5,FALSE)</f>
        <v>Marketing</v>
      </c>
      <c r="F492" t="str">
        <f>VLOOKUP(D492,'B-Business Capability'!B:H,6,FALSE)</f>
        <v>Corporate communication and brand management</v>
      </c>
      <c r="G492" t="str">
        <f>VLOOKUP(D492,'B-Business Capability'!B:H,7,FALSE)</f>
        <v>Content management</v>
      </c>
      <c r="I492" t="s">
        <v>43</v>
      </c>
      <c r="J492" t="s">
        <v>239</v>
      </c>
      <c r="K492" t="s">
        <v>355</v>
      </c>
      <c r="L492" t="s">
        <v>9498</v>
      </c>
      <c r="M492" t="str">
        <f>VLOOKUP(L492,'A-Applications'!B:D,3,FALSE)</f>
        <v>Canva Teams</v>
      </c>
      <c r="N492" t="s">
        <v>46</v>
      </c>
      <c r="O492" s="42" t="s">
        <v>47</v>
      </c>
      <c r="Q492" t="str">
        <f>VLOOKUP(KamstrupData[[#This Row],[IdLevel123]],'B-Business Capability'!B:L,10,FALSE)</f>
        <v>N/A</v>
      </c>
      <c r="R492">
        <f>VLOOKUP(KamstrupData[[#This Row],[IdLevel123]],'B-Business Capability'!B:L,11,FALSE)</f>
        <v>0</v>
      </c>
      <c r="T492" t="s">
        <v>9583</v>
      </c>
    </row>
    <row r="493" spans="4:20" hidden="1" x14ac:dyDescent="0.25">
      <c r="D493" t="s">
        <v>1213</v>
      </c>
      <c r="E493" t="str">
        <f>VLOOKUP(D493,'B-Business Capability'!B:H,5,FALSE)</f>
        <v>Sales</v>
      </c>
      <c r="F493" t="str">
        <f>VLOOKUP(D493,'B-Business Capability'!B:H,6,FALSE)</f>
        <v>Sales Execution and Customer Engagement</v>
      </c>
      <c r="G493" t="str">
        <f>VLOOKUP(D493,'B-Business Capability'!B:H,7,FALSE)</f>
        <v>Productivity and personalization</v>
      </c>
      <c r="I493" t="s">
        <v>43</v>
      </c>
      <c r="J493" t="s">
        <v>325</v>
      </c>
      <c r="K493" t="s">
        <v>416</v>
      </c>
      <c r="L493" t="s">
        <v>9509</v>
      </c>
      <c r="M493" t="str">
        <f>VLOOKUP(L493,'A-Applications'!B:D,3,FALSE)</f>
        <v>Sitecore AI</v>
      </c>
      <c r="N493" t="s">
        <v>46</v>
      </c>
      <c r="O493" s="42" t="s">
        <v>47</v>
      </c>
      <c r="P493" t="s">
        <v>1087</v>
      </c>
      <c r="Q493" t="str">
        <f>VLOOKUP(KamstrupData[[#This Row],[IdLevel123]],'B-Business Capability'!B:L,10,FALSE)</f>
        <v>N/A</v>
      </c>
      <c r="R493">
        <f>VLOOKUP(KamstrupData[[#This Row],[IdLevel123]],'B-Business Capability'!B:L,11,FALSE)</f>
        <v>0</v>
      </c>
      <c r="T493" t="s">
        <v>1109</v>
      </c>
    </row>
    <row r="494" spans="4:20" hidden="1" x14ac:dyDescent="0.25">
      <c r="D494" t="s">
        <v>583</v>
      </c>
      <c r="E494" t="str">
        <f>VLOOKUP(D494,'B-Business Capability'!B:H,5,FALSE)</f>
        <v>Product &amp; Software Development</v>
      </c>
      <c r="F494" t="str">
        <f>VLOOKUP(D494,'B-Business Capability'!B:H,6,FALSE)</f>
        <v>Engineering</v>
      </c>
      <c r="G494" t="str">
        <f>VLOOKUP(D494,'B-Business Capability'!B:H,7,FALSE)</f>
        <v>Construction &amp; Development</v>
      </c>
      <c r="I494" t="s">
        <v>43</v>
      </c>
      <c r="J494" t="s">
        <v>98</v>
      </c>
      <c r="K494" t="s">
        <v>761</v>
      </c>
      <c r="L494" t="s">
        <v>762</v>
      </c>
      <c r="M494" t="str">
        <f>VLOOKUP(L494,'A-Applications'!B:D,3,FALSE)</f>
        <v>RStudio Desktop</v>
      </c>
      <c r="N494" t="s">
        <v>46</v>
      </c>
      <c r="O494" s="42" t="s">
        <v>47</v>
      </c>
      <c r="P494" t="s">
        <v>75</v>
      </c>
      <c r="Q494" t="str">
        <f>VLOOKUP(KamstrupData[[#This Row],[IdLevel123]],'B-Business Capability'!B:L,10,FALSE)</f>
        <v>Idea-to-Release (I2R)</v>
      </c>
      <c r="R494">
        <f>VLOOKUP(KamstrupData[[#This Row],[IdLevel123]],'B-Business Capability'!B:L,11,FALSE)</f>
        <v>420</v>
      </c>
      <c r="T494" t="s">
        <v>763</v>
      </c>
    </row>
    <row r="495" spans="4:20" hidden="1" x14ac:dyDescent="0.25">
      <c r="D495" t="s">
        <v>583</v>
      </c>
      <c r="E495" t="str">
        <f>VLOOKUP(D495,'B-Business Capability'!B:H,5,FALSE)</f>
        <v>Product &amp; Software Development</v>
      </c>
      <c r="F495" t="str">
        <f>VLOOKUP(D495,'B-Business Capability'!B:H,6,FALSE)</f>
        <v>Engineering</v>
      </c>
      <c r="G495" t="str">
        <f>VLOOKUP(D495,'B-Business Capability'!B:H,7,FALSE)</f>
        <v>Construction &amp; Development</v>
      </c>
      <c r="I495" t="s">
        <v>43</v>
      </c>
      <c r="J495" t="s">
        <v>98</v>
      </c>
      <c r="K495" t="s">
        <v>761</v>
      </c>
      <c r="L495" t="s">
        <v>764</v>
      </c>
      <c r="M495" t="str">
        <f>VLOOKUP(L495,'A-Applications'!B:D,3,FALSE)</f>
        <v>Poetry</v>
      </c>
      <c r="N495" t="s">
        <v>74</v>
      </c>
      <c r="O495" s="42" t="s">
        <v>47</v>
      </c>
      <c r="P495" t="s">
        <v>75</v>
      </c>
      <c r="Q495" t="str">
        <f>VLOOKUP(KamstrupData[[#This Row],[IdLevel123]],'B-Business Capability'!B:L,10,FALSE)</f>
        <v>Idea-to-Release (I2R)</v>
      </c>
      <c r="R495">
        <f>VLOOKUP(KamstrupData[[#This Row],[IdLevel123]],'B-Business Capability'!B:L,11,FALSE)</f>
        <v>420</v>
      </c>
      <c r="T495" t="s">
        <v>765</v>
      </c>
    </row>
    <row r="496" spans="4:20" hidden="1" x14ac:dyDescent="0.25">
      <c r="D496" t="s">
        <v>583</v>
      </c>
      <c r="E496" t="str">
        <f>VLOOKUP(D496,'B-Business Capability'!B:H,5,FALSE)</f>
        <v>Product &amp; Software Development</v>
      </c>
      <c r="F496" t="str">
        <f>VLOOKUP(D496,'B-Business Capability'!B:H,6,FALSE)</f>
        <v>Engineering</v>
      </c>
      <c r="G496" t="str">
        <f>VLOOKUP(D496,'B-Business Capability'!B:H,7,FALSE)</f>
        <v>Construction &amp; Development</v>
      </c>
      <c r="I496" t="s">
        <v>43</v>
      </c>
      <c r="J496" t="s">
        <v>98</v>
      </c>
      <c r="K496" t="s">
        <v>761</v>
      </c>
      <c r="L496" t="s">
        <v>766</v>
      </c>
      <c r="M496" t="str">
        <f>VLOOKUP(L496,'A-Applications'!B:D,3,FALSE)</f>
        <v>PDM</v>
      </c>
      <c r="N496" t="s">
        <v>74</v>
      </c>
      <c r="O496" s="42" t="s">
        <v>47</v>
      </c>
      <c r="P496" t="s">
        <v>75</v>
      </c>
      <c r="Q496" t="str">
        <f>VLOOKUP(KamstrupData[[#This Row],[IdLevel123]],'B-Business Capability'!B:L,10,FALSE)</f>
        <v>Idea-to-Release (I2R)</v>
      </c>
      <c r="R496">
        <f>VLOOKUP(KamstrupData[[#This Row],[IdLevel123]],'B-Business Capability'!B:L,11,FALSE)</f>
        <v>420</v>
      </c>
      <c r="T496" t="s">
        <v>765</v>
      </c>
    </row>
    <row r="497" spans="2:20" hidden="1" x14ac:dyDescent="0.25">
      <c r="D497" t="s">
        <v>1579</v>
      </c>
      <c r="E497" t="str">
        <f>VLOOKUP(D497,'B-Business Capability'!B:H,5,FALSE)</f>
        <v xml:space="preserve">Digital Management </v>
      </c>
      <c r="F497" t="str">
        <f>VLOOKUP(D497,'B-Business Capability'!B:H,6,FALSE)</f>
        <v>Information Security</v>
      </c>
      <c r="G497" t="str">
        <f>VLOOKUP(D497,'B-Business Capability'!B:H,7,FALSE)</f>
        <v>Security Architecture</v>
      </c>
      <c r="I497" t="s">
        <v>43</v>
      </c>
      <c r="J497" t="s">
        <v>1566</v>
      </c>
      <c r="K497" t="s">
        <v>1568</v>
      </c>
      <c r="L497" t="s">
        <v>1580</v>
      </c>
      <c r="M497" t="str">
        <f>VLOOKUP(L497,'A-Applications'!B:D,3,FALSE)</f>
        <v>Cisco anyconnect</v>
      </c>
      <c r="N497" t="s">
        <v>138</v>
      </c>
      <c r="O497" s="42" t="s">
        <v>47</v>
      </c>
      <c r="P497" t="s">
        <v>56</v>
      </c>
      <c r="Q497" t="str">
        <f>VLOOKUP(KamstrupData[[#This Row],[IdLevel123]],'B-Business Capability'!B:L,10,FALSE)</f>
        <v>N/A</v>
      </c>
      <c r="R497">
        <f>VLOOKUP(KamstrupData[[#This Row],[IdLevel123]],'B-Business Capability'!B:L,11,FALSE)</f>
        <v>0</v>
      </c>
    </row>
    <row r="498" spans="2:20" hidden="1" x14ac:dyDescent="0.25">
      <c r="D498" s="28" t="s">
        <v>1663</v>
      </c>
      <c r="E498" t="str">
        <f>VLOOKUP(D498,'B-Business Capability'!B:H,5,FALSE)</f>
        <v>Digital Platform and Operations</v>
      </c>
      <c r="F498" t="str">
        <f>VLOOKUP(D498,'B-Business Capability'!B:H,6,FALSE)</f>
        <v>Operations</v>
      </c>
      <c r="G498" t="str">
        <f>VLOOKUP(D498,'B-Business Capability'!B:H,7,FALSE)</f>
        <v>Network &amp; Connectivity</v>
      </c>
      <c r="I498" t="s">
        <v>43</v>
      </c>
      <c r="J498" t="s">
        <v>148</v>
      </c>
      <c r="K498" t="s">
        <v>1079</v>
      </c>
      <c r="L498" t="s">
        <v>1580</v>
      </c>
      <c r="M498" t="str">
        <f>VLOOKUP(L498,'A-Applications'!B:D,3,FALSE)</f>
        <v>Cisco anyconnect</v>
      </c>
      <c r="N498" t="s">
        <v>138</v>
      </c>
      <c r="O498" s="42" t="s">
        <v>47</v>
      </c>
      <c r="P498" t="s">
        <v>38</v>
      </c>
      <c r="Q498" t="str">
        <f>VLOOKUP(KamstrupData[[#This Row],[IdLevel123]],'B-Business Capability'!B:L,10,FALSE)</f>
        <v>N/A</v>
      </c>
      <c r="R498">
        <f>VLOOKUP(KamstrupData[[#This Row],[IdLevel123]],'B-Business Capability'!B:L,11,FALSE)</f>
        <v>0</v>
      </c>
    </row>
    <row r="499" spans="2:20" hidden="1" x14ac:dyDescent="0.25">
      <c r="B499" s="28">
        <v>45292</v>
      </c>
      <c r="D499" s="28" t="s">
        <v>1614</v>
      </c>
      <c r="E499" t="str">
        <f>VLOOKUP(D499,'B-Business Capability'!B:H,5,FALSE)</f>
        <v>OT Hosting</v>
      </c>
      <c r="F499" t="str">
        <f>VLOOKUP(D499,'B-Business Capability'!B:H,6,FALSE)</f>
        <v>OT Operations &amp; Service</v>
      </c>
      <c r="G499" t="str">
        <f>VLOOKUP(D499,'B-Business Capability'!B:H,7,FALSE)</f>
        <v>Telemetry &amp; Event Processing</v>
      </c>
      <c r="I499" t="s">
        <v>43</v>
      </c>
      <c r="J499" t="s">
        <v>285</v>
      </c>
      <c r="K499" t="s">
        <v>1639</v>
      </c>
      <c r="L499" t="s">
        <v>1580</v>
      </c>
      <c r="M499" t="str">
        <f>VLOOKUP(L499,'A-Applications'!B:D,3,FALSE)</f>
        <v>Cisco anyconnect</v>
      </c>
      <c r="N499" t="s">
        <v>46</v>
      </c>
      <c r="O499" s="42" t="s">
        <v>47</v>
      </c>
      <c r="Q499" t="str">
        <f>VLOOKUP(KamstrupData[[#This Row],[IdLevel123]],'B-Business Capability'!B:L,10,FALSE)</f>
        <v>N/A</v>
      </c>
      <c r="R499">
        <f>VLOOKUP(KamstrupData[[#This Row],[IdLevel123]],'B-Business Capability'!B:L,11,FALSE)</f>
        <v>0</v>
      </c>
    </row>
    <row r="500" spans="2:20" hidden="1" x14ac:dyDescent="0.25">
      <c r="B500" s="28">
        <v>45292</v>
      </c>
      <c r="D500" s="28" t="s">
        <v>1614</v>
      </c>
      <c r="E500" t="str">
        <f>VLOOKUP(D500,'B-Business Capability'!B:H,5,FALSE)</f>
        <v>OT Hosting</v>
      </c>
      <c r="F500" t="str">
        <f>VLOOKUP(D500,'B-Business Capability'!B:H,6,FALSE)</f>
        <v>OT Operations &amp; Service</v>
      </c>
      <c r="G500" t="str">
        <f>VLOOKUP(D500,'B-Business Capability'!B:H,7,FALSE)</f>
        <v>Telemetry &amp; Event Processing</v>
      </c>
      <c r="I500" t="s">
        <v>43</v>
      </c>
      <c r="J500" t="s">
        <v>285</v>
      </c>
      <c r="K500" t="s">
        <v>1615</v>
      </c>
      <c r="L500" t="s">
        <v>1580</v>
      </c>
      <c r="M500" t="str">
        <f>VLOOKUP(L500,'A-Applications'!B:D,3,FALSE)</f>
        <v>Cisco anyconnect</v>
      </c>
      <c r="N500" t="s">
        <v>46</v>
      </c>
      <c r="O500" s="42" t="s">
        <v>47</v>
      </c>
      <c r="P500" t="s">
        <v>38</v>
      </c>
      <c r="Q500" t="str">
        <f>VLOOKUP(KamstrupData[[#This Row],[IdLevel123]],'B-Business Capability'!B:L,10,FALSE)</f>
        <v>N/A</v>
      </c>
      <c r="R500">
        <f>VLOOKUP(KamstrupData[[#This Row],[IdLevel123]],'B-Business Capability'!B:L,11,FALSE)</f>
        <v>0</v>
      </c>
    </row>
    <row r="501" spans="2:20" hidden="1" x14ac:dyDescent="0.25">
      <c r="D501" t="s">
        <v>1570</v>
      </c>
      <c r="E501" t="str">
        <f>VLOOKUP(D501,'B-Business Capability'!B:H,5,FALSE)</f>
        <v xml:space="preserve">Digital Management </v>
      </c>
      <c r="F501" t="str">
        <f>VLOOKUP(D501,'B-Business Capability'!B:H,6,FALSE)</f>
        <v>Information Security</v>
      </c>
      <c r="G501" t="str">
        <f>VLOOKUP(D501,'B-Business Capability'!B:H,7,FALSE)</f>
        <v>Information Security Management System</v>
      </c>
      <c r="I501" t="s">
        <v>43</v>
      </c>
      <c r="J501" t="s">
        <v>1566</v>
      </c>
      <c r="K501" t="s">
        <v>1568</v>
      </c>
      <c r="L501" t="s">
        <v>1572</v>
      </c>
      <c r="M501" t="str">
        <f>VLOOKUP(L501,'A-Applications'!B:D,3,FALSE)</f>
        <v>Microsoft Sentinel</v>
      </c>
      <c r="N501" t="s">
        <v>138</v>
      </c>
      <c r="O501" s="42" t="s">
        <v>47</v>
      </c>
      <c r="P501" t="s">
        <v>56</v>
      </c>
      <c r="Q501" t="str">
        <f>VLOOKUP(KamstrupData[[#This Row],[IdLevel123]],'B-Business Capability'!B:L,10,FALSE)</f>
        <v>N/A</v>
      </c>
      <c r="R501">
        <f>VLOOKUP(KamstrupData[[#This Row],[IdLevel123]],'B-Business Capability'!B:L,11,FALSE)</f>
        <v>0</v>
      </c>
    </row>
    <row r="502" spans="2:20" hidden="1" x14ac:dyDescent="0.25">
      <c r="D502" t="s">
        <v>1574</v>
      </c>
      <c r="E502" t="str">
        <f>VLOOKUP(D502,'B-Business Capability'!B:H,5,FALSE)</f>
        <v xml:space="preserve">Digital Management </v>
      </c>
      <c r="F502" t="str">
        <f>VLOOKUP(D502,'B-Business Capability'!B:H,6,FALSE)</f>
        <v>Information Security</v>
      </c>
      <c r="G502" t="str">
        <f>VLOOKUP(D502,'B-Business Capability'!B:H,7,FALSE)</f>
        <v>Risk Management</v>
      </c>
      <c r="I502" t="s">
        <v>43</v>
      </c>
      <c r="J502" t="s">
        <v>1566</v>
      </c>
      <c r="K502" t="s">
        <v>1568</v>
      </c>
      <c r="L502" t="s">
        <v>1578</v>
      </c>
      <c r="M502" t="str">
        <f>VLOOKUP(L502,'A-Applications'!B:D,3,FALSE)</f>
        <v>Microsoft Purview</v>
      </c>
      <c r="N502" t="s">
        <v>138</v>
      </c>
      <c r="O502" s="42" t="s">
        <v>47</v>
      </c>
      <c r="P502" t="s">
        <v>56</v>
      </c>
      <c r="Q502" t="str">
        <f>VLOOKUP(KamstrupData[[#This Row],[IdLevel123]],'B-Business Capability'!B:L,10,FALSE)</f>
        <v>N/A</v>
      </c>
      <c r="R502">
        <f>VLOOKUP(KamstrupData[[#This Row],[IdLevel123]],'B-Business Capability'!B:L,11,FALSE)</f>
        <v>0</v>
      </c>
    </row>
    <row r="503" spans="2:20" hidden="1" x14ac:dyDescent="0.25">
      <c r="D503" t="s">
        <v>1584</v>
      </c>
      <c r="E503" t="str">
        <f>VLOOKUP(D503,'B-Business Capability'!B:H,5,FALSE)</f>
        <v xml:space="preserve">Digital Management </v>
      </c>
      <c r="F503" t="str">
        <f>VLOOKUP(D503,'B-Business Capability'!B:H,6,FALSE)</f>
        <v>Information Security</v>
      </c>
      <c r="G503" t="str">
        <f>VLOOKUP(D503,'B-Business Capability'!B:H,7,FALSE)</f>
        <v>Threat &amp; Vunerability Management</v>
      </c>
      <c r="I503" t="s">
        <v>43</v>
      </c>
      <c r="J503" t="s">
        <v>1566</v>
      </c>
      <c r="K503" t="s">
        <v>1568</v>
      </c>
      <c r="L503" t="s">
        <v>1587</v>
      </c>
      <c r="M503" t="str">
        <f>VLOOKUP(L503,'A-Applications'!B:D,3,FALSE)</f>
        <v>TrueSec</v>
      </c>
      <c r="N503" t="s">
        <v>138</v>
      </c>
      <c r="O503" s="42" t="s">
        <v>102</v>
      </c>
      <c r="P503" t="s">
        <v>56</v>
      </c>
      <c r="Q503" t="str">
        <f>VLOOKUP(KamstrupData[[#This Row],[IdLevel123]],'B-Business Capability'!B:L,10,FALSE)</f>
        <v>N/A</v>
      </c>
      <c r="R503">
        <f>VLOOKUP(KamstrupData[[#This Row],[IdLevel123]],'B-Business Capability'!B:L,11,FALSE)</f>
        <v>0</v>
      </c>
    </row>
    <row r="504" spans="2:20" hidden="1" x14ac:dyDescent="0.25">
      <c r="D504" t="s">
        <v>1584</v>
      </c>
      <c r="E504" t="str">
        <f>VLOOKUP(D504,'B-Business Capability'!B:H,5,FALSE)</f>
        <v xml:space="preserve">Digital Management </v>
      </c>
      <c r="F504" t="str">
        <f>VLOOKUP(D504,'B-Business Capability'!B:H,6,FALSE)</f>
        <v>Information Security</v>
      </c>
      <c r="G504" t="str">
        <f>VLOOKUP(D504,'B-Business Capability'!B:H,7,FALSE)</f>
        <v>Threat &amp; Vunerability Management</v>
      </c>
      <c r="I504" t="s">
        <v>43</v>
      </c>
      <c r="J504" t="s">
        <v>1566</v>
      </c>
      <c r="K504" t="s">
        <v>1568</v>
      </c>
      <c r="L504" t="s">
        <v>1585</v>
      </c>
      <c r="M504" t="str">
        <f>VLOOKUP(L504,'A-Applications'!B:D,3,FALSE)</f>
        <v>Cisco Umbrella</v>
      </c>
      <c r="N504" t="s">
        <v>138</v>
      </c>
      <c r="O504" s="42" t="s">
        <v>102</v>
      </c>
      <c r="P504" t="s">
        <v>56</v>
      </c>
      <c r="Q504" t="str">
        <f>VLOOKUP(KamstrupData[[#This Row],[IdLevel123]],'B-Business Capability'!B:L,10,FALSE)</f>
        <v>N/A</v>
      </c>
      <c r="R504">
        <f>VLOOKUP(KamstrupData[[#This Row],[IdLevel123]],'B-Business Capability'!B:L,11,FALSE)</f>
        <v>0</v>
      </c>
    </row>
    <row r="505" spans="2:20" hidden="1" x14ac:dyDescent="0.25">
      <c r="D505" s="28" t="s">
        <v>1663</v>
      </c>
      <c r="E505" t="str">
        <f>VLOOKUP(D505,'B-Business Capability'!B:H,5,FALSE)</f>
        <v>Digital Platform and Operations</v>
      </c>
      <c r="F505" t="str">
        <f>VLOOKUP(D505,'B-Business Capability'!B:H,6,FALSE)</f>
        <v>Operations</v>
      </c>
      <c r="G505" t="str">
        <f>VLOOKUP(D505,'B-Business Capability'!B:H,7,FALSE)</f>
        <v>Network &amp; Connectivity</v>
      </c>
      <c r="I505" t="s">
        <v>43</v>
      </c>
      <c r="J505" t="s">
        <v>148</v>
      </c>
      <c r="K505" t="s">
        <v>1079</v>
      </c>
      <c r="L505" t="s">
        <v>1585</v>
      </c>
      <c r="M505" t="str">
        <f>VLOOKUP(L505,'A-Applications'!B:D,3,FALSE)</f>
        <v>Cisco Umbrella</v>
      </c>
      <c r="N505" t="s">
        <v>46</v>
      </c>
      <c r="O505" s="42" t="s">
        <v>47</v>
      </c>
      <c r="P505" t="s">
        <v>38</v>
      </c>
      <c r="Q505" t="str">
        <f>VLOOKUP(KamstrupData[[#This Row],[IdLevel123]],'B-Business Capability'!B:L,10,FALSE)</f>
        <v>N/A</v>
      </c>
      <c r="R505">
        <f>VLOOKUP(KamstrupData[[#This Row],[IdLevel123]],'B-Business Capability'!B:L,11,FALSE)</f>
        <v>0</v>
      </c>
    </row>
    <row r="506" spans="2:20" hidden="1" x14ac:dyDescent="0.25">
      <c r="D506" t="s">
        <v>1570</v>
      </c>
      <c r="E506" t="str">
        <f>VLOOKUP(D506,'B-Business Capability'!B:H,5,FALSE)</f>
        <v xml:space="preserve">Digital Management </v>
      </c>
      <c r="F506" t="str">
        <f>VLOOKUP(D506,'B-Business Capability'!B:H,6,FALSE)</f>
        <v>Information Security</v>
      </c>
      <c r="G506" t="str">
        <f>VLOOKUP(D506,'B-Business Capability'!B:H,7,FALSE)</f>
        <v>Information Security Management System</v>
      </c>
      <c r="I506" t="s">
        <v>43</v>
      </c>
      <c r="J506" t="s">
        <v>1566</v>
      </c>
      <c r="K506" t="s">
        <v>1568</v>
      </c>
      <c r="L506" t="s">
        <v>1571</v>
      </c>
      <c r="M506" t="str">
        <f>VLOOKUP(L506,'A-Applications'!B:D,3,FALSE)</f>
        <v>LogPoint</v>
      </c>
      <c r="N506" t="s">
        <v>74</v>
      </c>
      <c r="O506" s="42" t="s">
        <v>47</v>
      </c>
      <c r="P506" t="s">
        <v>56</v>
      </c>
      <c r="Q506" t="str">
        <f>VLOOKUP(KamstrupData[[#This Row],[IdLevel123]],'B-Business Capability'!B:L,10,FALSE)</f>
        <v>N/A</v>
      </c>
      <c r="R506">
        <f>VLOOKUP(KamstrupData[[#This Row],[IdLevel123]],'B-Business Capability'!B:L,11,FALSE)</f>
        <v>0</v>
      </c>
    </row>
    <row r="507" spans="2:20" hidden="1" x14ac:dyDescent="0.25">
      <c r="D507" t="s">
        <v>1584</v>
      </c>
      <c r="E507" t="str">
        <f>VLOOKUP(D507,'B-Business Capability'!B:H,5,FALSE)</f>
        <v xml:space="preserve">Digital Management </v>
      </c>
      <c r="F507" t="str">
        <f>VLOOKUP(D507,'B-Business Capability'!B:H,6,FALSE)</f>
        <v>Information Security</v>
      </c>
      <c r="G507" t="str">
        <f>VLOOKUP(D507,'B-Business Capability'!B:H,7,FALSE)</f>
        <v>Threat &amp; Vunerability Management</v>
      </c>
      <c r="I507" t="s">
        <v>43</v>
      </c>
      <c r="J507" t="s">
        <v>1566</v>
      </c>
      <c r="K507" t="s">
        <v>1568</v>
      </c>
      <c r="L507" t="s">
        <v>1588</v>
      </c>
      <c r="M507" t="str">
        <f>VLOOKUP(L507,'A-Applications'!B:D,3,FALSE)</f>
        <v>Windows Sandbox</v>
      </c>
      <c r="N507" t="s">
        <v>46</v>
      </c>
      <c r="O507" s="42" t="s">
        <v>47</v>
      </c>
      <c r="P507" t="s">
        <v>56</v>
      </c>
      <c r="Q507" t="str">
        <f>VLOOKUP(KamstrupData[[#This Row],[IdLevel123]],'B-Business Capability'!B:L,10,FALSE)</f>
        <v>N/A</v>
      </c>
      <c r="R507">
        <f>VLOOKUP(KamstrupData[[#This Row],[IdLevel123]],'B-Business Capability'!B:L,11,FALSE)</f>
        <v>0</v>
      </c>
    </row>
    <row r="508" spans="2:20" hidden="1" x14ac:dyDescent="0.25">
      <c r="D508" t="s">
        <v>1634</v>
      </c>
      <c r="E508" t="str">
        <f>VLOOKUP(D508,'B-Business Capability'!B:H,5,FALSE)</f>
        <v>Not mapped to capability</v>
      </c>
      <c r="F508">
        <f>VLOOKUP(D508,'B-Business Capability'!B:H,6,FALSE)</f>
        <v>0</v>
      </c>
      <c r="G508">
        <f>VLOOKUP(D508,'B-Business Capability'!B:H,7,FALSE)</f>
        <v>0</v>
      </c>
      <c r="I508" t="s">
        <v>64</v>
      </c>
      <c r="J508" t="s">
        <v>8649</v>
      </c>
      <c r="L508" t="s">
        <v>1716</v>
      </c>
      <c r="M508" t="str">
        <f>VLOOKUP(L508,'A-Applications'!B:D,3,FALSE)</f>
        <v>Pabliq</v>
      </c>
      <c r="N508" t="s">
        <v>46</v>
      </c>
      <c r="O508" s="42" t="s">
        <v>47</v>
      </c>
      <c r="P508" t="s">
        <v>56</v>
      </c>
      <c r="Q508" t="str">
        <f>VLOOKUP(KamstrupData[[#This Row],[IdLevel123]],'B-Business Capability'!B:L,10,FALSE)</f>
        <v>N/A</v>
      </c>
      <c r="R508">
        <f>VLOOKUP(KamstrupData[[#This Row],[IdLevel123]],'B-Business Capability'!B:L,11,FALSE)</f>
        <v>0</v>
      </c>
      <c r="T508" t="s">
        <v>1717</v>
      </c>
    </row>
    <row r="509" spans="2:20" hidden="1" x14ac:dyDescent="0.25">
      <c r="D509" t="s">
        <v>1326</v>
      </c>
      <c r="E509" t="str">
        <f>VLOOKUP(D509,'B-Business Capability'!B:H,5,FALSE)</f>
        <v>Marketing</v>
      </c>
      <c r="F509" t="str">
        <f>VLOOKUP(D509,'B-Business Capability'!B:H,6,FALSE)</f>
        <v>Digital channel management</v>
      </c>
      <c r="G509">
        <f>VLOOKUP(D509,'B-Business Capability'!B:H,7,FALSE)</f>
        <v>0</v>
      </c>
      <c r="I509" t="s">
        <v>481</v>
      </c>
      <c r="J509" t="s">
        <v>325</v>
      </c>
      <c r="K509" t="s">
        <v>416</v>
      </c>
      <c r="L509" t="s">
        <v>1298</v>
      </c>
      <c r="M509" t="str">
        <f>VLOOKUP(L509,'A-Applications'!B:D,3,FALSE)</f>
        <v>Hypefactors</v>
      </c>
      <c r="O509" s="42"/>
      <c r="P509" t="s">
        <v>56</v>
      </c>
      <c r="Q509" t="str">
        <f>VLOOKUP(KamstrupData[[#This Row],[IdLevel123]],'B-Business Capability'!B:L,10,FALSE)</f>
        <v>N/A</v>
      </c>
      <c r="R509">
        <f>VLOOKUP(KamstrupData[[#This Row],[IdLevel123]],'B-Business Capability'!B:L,11,FALSE)</f>
        <v>0</v>
      </c>
    </row>
    <row r="510" spans="2:20" hidden="1" x14ac:dyDescent="0.25">
      <c r="D510" t="s">
        <v>1666</v>
      </c>
      <c r="E510" t="str">
        <f>VLOOKUP(D510,'B-Business Capability'!B:H,5,FALSE)</f>
        <v>Digital Platform and Operations</v>
      </c>
      <c r="F510" t="str">
        <f>VLOOKUP(D510,'B-Business Capability'!B:H,6,FALSE)</f>
        <v>Engineering &amp; Platform</v>
      </c>
      <c r="G510" t="str">
        <f>VLOOKUP(D510,'B-Business Capability'!B:H,7,FALSE)</f>
        <v>Automation</v>
      </c>
      <c r="I510" t="s">
        <v>43</v>
      </c>
      <c r="J510" t="s">
        <v>148</v>
      </c>
      <c r="K510" t="s">
        <v>1079</v>
      </c>
      <c r="L510" t="s">
        <v>1667</v>
      </c>
      <c r="M510" t="str">
        <f>VLOOKUP(L510,'A-Applications'!B:D,3,FALSE)</f>
        <v>Redgate Monitor Standard</v>
      </c>
      <c r="N510" t="s">
        <v>138</v>
      </c>
      <c r="O510" s="42" t="s">
        <v>47</v>
      </c>
      <c r="P510" t="s">
        <v>38</v>
      </c>
      <c r="Q510" t="str">
        <f>VLOOKUP(KamstrupData[[#This Row],[IdLevel123]],'B-Business Capability'!B:L,10,FALSE)</f>
        <v>N/A</v>
      </c>
      <c r="R510">
        <f>VLOOKUP(KamstrupData[[#This Row],[IdLevel123]],'B-Business Capability'!B:L,11,FALSE)</f>
        <v>0</v>
      </c>
    </row>
    <row r="511" spans="2:20" hidden="1" x14ac:dyDescent="0.25">
      <c r="D511" t="s">
        <v>1614</v>
      </c>
      <c r="E511" t="str">
        <f>VLOOKUP(D511,'B-Business Capability'!B:H,5,FALSE)</f>
        <v>OT Hosting</v>
      </c>
      <c r="F511" t="str">
        <f>VLOOKUP(D511,'B-Business Capability'!B:H,6,FALSE)</f>
        <v>OT Operations &amp; Service</v>
      </c>
      <c r="G511" t="str">
        <f>VLOOKUP(D511,'B-Business Capability'!B:H,7,FALSE)</f>
        <v>Telemetry &amp; Event Processing</v>
      </c>
      <c r="I511" t="s">
        <v>43</v>
      </c>
      <c r="J511" t="s">
        <v>128</v>
      </c>
      <c r="L511" t="s">
        <v>1616</v>
      </c>
      <c r="M511" t="str">
        <f>VLOOKUP(L511,'A-Applications'!B:D,3,FALSE)</f>
        <v>PagerDuty</v>
      </c>
      <c r="O511" s="42"/>
      <c r="P511" t="s">
        <v>56</v>
      </c>
      <c r="Q511" t="str">
        <f>VLOOKUP(KamstrupData[[#This Row],[IdLevel123]],'B-Business Capability'!B:L,10,FALSE)</f>
        <v>N/A</v>
      </c>
      <c r="R511">
        <f>VLOOKUP(KamstrupData[[#This Row],[IdLevel123]],'B-Business Capability'!B:L,11,FALSE)</f>
        <v>0</v>
      </c>
      <c r="T511" t="s">
        <v>1617</v>
      </c>
    </row>
    <row r="512" spans="2:20" hidden="1" x14ac:dyDescent="0.25">
      <c r="B512" s="28">
        <v>45292</v>
      </c>
      <c r="D512" t="s">
        <v>1614</v>
      </c>
      <c r="E512" t="str">
        <f>VLOOKUP(D512,'B-Business Capability'!B:H,5,FALSE)</f>
        <v>OT Hosting</v>
      </c>
      <c r="F512" t="str">
        <f>VLOOKUP(D512,'B-Business Capability'!B:H,6,FALSE)</f>
        <v>OT Operations &amp; Service</v>
      </c>
      <c r="G512" t="str">
        <f>VLOOKUP(D512,'B-Business Capability'!B:H,7,FALSE)</f>
        <v>Telemetry &amp; Event Processing</v>
      </c>
      <c r="I512" t="s">
        <v>43</v>
      </c>
      <c r="J512" t="s">
        <v>285</v>
      </c>
      <c r="K512" t="s">
        <v>1615</v>
      </c>
      <c r="L512" t="s">
        <v>1616</v>
      </c>
      <c r="M512" t="str">
        <f>VLOOKUP(L512,'A-Applications'!B:D,3,FALSE)</f>
        <v>PagerDuty</v>
      </c>
      <c r="N512" t="s">
        <v>46</v>
      </c>
      <c r="O512" s="42" t="s">
        <v>210</v>
      </c>
      <c r="P512" t="s">
        <v>38</v>
      </c>
      <c r="Q512" t="str">
        <f>VLOOKUP(KamstrupData[[#This Row],[IdLevel123]],'B-Business Capability'!B:L,10,FALSE)</f>
        <v>N/A</v>
      </c>
      <c r="R512">
        <f>VLOOKUP(KamstrupData[[#This Row],[IdLevel123]],'B-Business Capability'!B:L,11,FALSE)</f>
        <v>0</v>
      </c>
      <c r="T512" t="s">
        <v>1617</v>
      </c>
    </row>
    <row r="513" spans="2:20" x14ac:dyDescent="0.25">
      <c r="D513" s="28" t="s">
        <v>1594</v>
      </c>
      <c r="E513" t="str">
        <f>VLOOKUP(D513,'B-Business Capability'!B:H,5,FALSE)</f>
        <v>Digital Platform and Operations</v>
      </c>
      <c r="F513" t="str">
        <f>VLOOKUP(D513,'B-Business Capability'!B:H,6,FALSE)</f>
        <v>AI, Data &amp; Analytics</v>
      </c>
      <c r="G513" t="str">
        <f>VLOOKUP(D513,'B-Business Capability'!B:H,7,FALSE)</f>
        <v>AI</v>
      </c>
      <c r="I513" t="s">
        <v>43</v>
      </c>
      <c r="J513" t="s">
        <v>239</v>
      </c>
      <c r="K513" t="s">
        <v>355</v>
      </c>
      <c r="L513" t="s">
        <v>119</v>
      </c>
      <c r="M513" t="str">
        <f>VLOOKUP(L513,'A-Applications'!B:D,3,FALSE)</f>
        <v>ChatGPT</v>
      </c>
      <c r="N513" t="s">
        <v>46</v>
      </c>
      <c r="O513" s="42" t="s">
        <v>47</v>
      </c>
      <c r="Q513" t="str">
        <f>VLOOKUP(KamstrupData[[#This Row],[IdLevel123]],'B-Business Capability'!B:L,10,FALSE)</f>
        <v>N/A</v>
      </c>
      <c r="R513">
        <f>VLOOKUP(KamstrupData[[#This Row],[IdLevel123]],'B-Business Capability'!B:L,11,FALSE)</f>
        <v>0</v>
      </c>
      <c r="T513" t="s">
        <v>9584</v>
      </c>
    </row>
    <row r="514" spans="2:20" hidden="1" x14ac:dyDescent="0.25">
      <c r="D514" t="s">
        <v>1634</v>
      </c>
      <c r="E514" t="str">
        <f>VLOOKUP(D514,'B-Business Capability'!B:H,5,FALSE)</f>
        <v>Not mapped to capability</v>
      </c>
      <c r="F514">
        <f>VLOOKUP(D514,'B-Business Capability'!B:H,6,FALSE)</f>
        <v>0</v>
      </c>
      <c r="G514">
        <f>VLOOKUP(D514,'B-Business Capability'!B:H,7,FALSE)</f>
        <v>0</v>
      </c>
      <c r="I514" t="s">
        <v>43</v>
      </c>
      <c r="J514" t="s">
        <v>98</v>
      </c>
      <c r="K514" t="s">
        <v>578</v>
      </c>
      <c r="L514" t="s">
        <v>1694</v>
      </c>
      <c r="M514" t="str">
        <f>VLOOKUP(L514,'A-Applications'!B:D,3,FALSE)</f>
        <v>Wordpress</v>
      </c>
      <c r="N514" t="s">
        <v>74</v>
      </c>
      <c r="O514" s="42" t="s">
        <v>47</v>
      </c>
      <c r="P514" t="s">
        <v>56</v>
      </c>
      <c r="Q514" t="str">
        <f>VLOOKUP(KamstrupData[[#This Row],[IdLevel123]],'B-Business Capability'!B:L,10,FALSE)</f>
        <v>N/A</v>
      </c>
      <c r="R514">
        <f>VLOOKUP(KamstrupData[[#This Row],[IdLevel123]],'B-Business Capability'!B:L,11,FALSE)</f>
        <v>0</v>
      </c>
      <c r="S514" t="s">
        <v>579</v>
      </c>
      <c r="T514" t="s">
        <v>1695</v>
      </c>
    </row>
    <row r="515" spans="2:20" hidden="1" x14ac:dyDescent="0.25">
      <c r="D515" t="s">
        <v>1634</v>
      </c>
      <c r="E515" t="str">
        <f>VLOOKUP(D515,'B-Business Capability'!B:H,5,FALSE)</f>
        <v>Not mapped to capability</v>
      </c>
      <c r="F515">
        <f>VLOOKUP(D515,'B-Business Capability'!B:H,6,FALSE)</f>
        <v>0</v>
      </c>
      <c r="G515">
        <f>VLOOKUP(D515,'B-Business Capability'!B:H,7,FALSE)</f>
        <v>0</v>
      </c>
      <c r="I515" t="s">
        <v>43</v>
      </c>
      <c r="J515" t="s">
        <v>98</v>
      </c>
      <c r="K515" t="s">
        <v>578</v>
      </c>
      <c r="L515" t="s">
        <v>1696</v>
      </c>
      <c r="M515" t="str">
        <f>VLOOKUP(L515,'A-Applications'!B:D,3,FALSE)</f>
        <v>IoT Application</v>
      </c>
      <c r="N515" t="s">
        <v>46</v>
      </c>
      <c r="O515" s="42" t="s">
        <v>102</v>
      </c>
      <c r="P515" t="s">
        <v>56</v>
      </c>
      <c r="Q515" t="str">
        <f>VLOOKUP(KamstrupData[[#This Row],[IdLevel123]],'B-Business Capability'!B:L,10,FALSE)</f>
        <v>N/A</v>
      </c>
      <c r="R515">
        <f>VLOOKUP(KamstrupData[[#This Row],[IdLevel123]],'B-Business Capability'!B:L,11,FALSE)</f>
        <v>0</v>
      </c>
      <c r="S515" t="s">
        <v>579</v>
      </c>
      <c r="T515" t="s">
        <v>1697</v>
      </c>
    </row>
    <row r="516" spans="2:20" hidden="1" x14ac:dyDescent="0.25">
      <c r="D516" t="s">
        <v>1634</v>
      </c>
      <c r="E516" t="str">
        <f>VLOOKUP(D516,'B-Business Capability'!B:H,5,FALSE)</f>
        <v>Not mapped to capability</v>
      </c>
      <c r="F516">
        <f>VLOOKUP(D516,'B-Business Capability'!B:H,6,FALSE)</f>
        <v>0</v>
      </c>
      <c r="G516">
        <f>VLOOKUP(D516,'B-Business Capability'!B:H,7,FALSE)</f>
        <v>0</v>
      </c>
      <c r="I516" t="s">
        <v>43</v>
      </c>
      <c r="J516" t="s">
        <v>98</v>
      </c>
      <c r="K516" t="s">
        <v>578</v>
      </c>
      <c r="L516" t="s">
        <v>1698</v>
      </c>
      <c r="M516" t="str">
        <f>VLOOKUP(L516,'A-Applications'!B:D,3,FALSE)</f>
        <v>IoT Installations app</v>
      </c>
      <c r="N516" t="s">
        <v>46</v>
      </c>
      <c r="O516" s="42" t="s">
        <v>102</v>
      </c>
      <c r="P516" t="s">
        <v>56</v>
      </c>
      <c r="Q516" t="str">
        <f>VLOOKUP(KamstrupData[[#This Row],[IdLevel123]],'B-Business Capability'!B:L,10,FALSE)</f>
        <v>N/A</v>
      </c>
      <c r="R516">
        <f>VLOOKUP(KamstrupData[[#This Row],[IdLevel123]],'B-Business Capability'!B:L,11,FALSE)</f>
        <v>0</v>
      </c>
      <c r="S516" t="s">
        <v>579</v>
      </c>
      <c r="T516" t="s">
        <v>1697</v>
      </c>
    </row>
    <row r="517" spans="2:20" hidden="1" x14ac:dyDescent="0.25">
      <c r="D517" t="s">
        <v>1634</v>
      </c>
      <c r="E517" t="str">
        <f>VLOOKUP(D517,'B-Business Capability'!B:H,5,FALSE)</f>
        <v>Not mapped to capability</v>
      </c>
      <c r="F517">
        <f>VLOOKUP(D517,'B-Business Capability'!B:H,6,FALSE)</f>
        <v>0</v>
      </c>
      <c r="G517">
        <f>VLOOKUP(D517,'B-Business Capability'!B:H,7,FALSE)</f>
        <v>0</v>
      </c>
      <c r="I517" t="s">
        <v>43</v>
      </c>
      <c r="J517" t="s">
        <v>98</v>
      </c>
      <c r="K517" t="s">
        <v>578</v>
      </c>
      <c r="L517" t="s">
        <v>1699</v>
      </c>
      <c r="M517" t="str">
        <f>VLOOKUP(L517,'A-Applications'!B:D,3,FALSE)</f>
        <v>IoT Customer portal</v>
      </c>
      <c r="N517" t="s">
        <v>46</v>
      </c>
      <c r="O517" s="42" t="s">
        <v>102</v>
      </c>
      <c r="P517" t="s">
        <v>56</v>
      </c>
      <c r="Q517" t="str">
        <f>VLOOKUP(KamstrupData[[#This Row],[IdLevel123]],'B-Business Capability'!B:L,10,FALSE)</f>
        <v>N/A</v>
      </c>
      <c r="R517">
        <f>VLOOKUP(KamstrupData[[#This Row],[IdLevel123]],'B-Business Capability'!B:L,11,FALSE)</f>
        <v>0</v>
      </c>
      <c r="S517" t="s">
        <v>579</v>
      </c>
      <c r="T517" t="s">
        <v>1697</v>
      </c>
    </row>
    <row r="518" spans="2:20" hidden="1" x14ac:dyDescent="0.25">
      <c r="D518" t="s">
        <v>1449</v>
      </c>
      <c r="E518" t="str">
        <f>VLOOKUP(D518,'B-Business Capability'!B:H,5,FALSE)</f>
        <v>Customer Service</v>
      </c>
      <c r="F518" t="str">
        <f>VLOOKUP(D518,'B-Business Capability'!B:H,6,FALSE)</f>
        <v>Customer Service and Support</v>
      </c>
      <c r="G518">
        <f>VLOOKUP(D518,'B-Business Capability'!B:H,7,FALSE)</f>
        <v>0</v>
      </c>
      <c r="I518" t="s">
        <v>43</v>
      </c>
      <c r="J518" t="s">
        <v>98</v>
      </c>
      <c r="K518" t="s">
        <v>578</v>
      </c>
      <c r="L518" t="s">
        <v>1451</v>
      </c>
      <c r="M518" t="str">
        <f>VLOOKUP(L518,'A-Applications'!B:D,3,FALSE)</f>
        <v>Zendesk</v>
      </c>
      <c r="N518" t="s">
        <v>74</v>
      </c>
      <c r="O518" s="42" t="s">
        <v>102</v>
      </c>
      <c r="P518" t="s">
        <v>56</v>
      </c>
      <c r="Q518" t="str">
        <f>VLOOKUP(KamstrupData[[#This Row],[IdLevel123]],'B-Business Capability'!B:L,10,FALSE)</f>
        <v>Customer Service and Support</v>
      </c>
      <c r="R518">
        <f>VLOOKUP(KamstrupData[[#This Row],[IdLevel123]],'B-Business Capability'!B:L,11,FALSE)</f>
        <v>0</v>
      </c>
      <c r="S518" t="s">
        <v>579</v>
      </c>
      <c r="T518" t="s">
        <v>1452</v>
      </c>
    </row>
    <row r="519" spans="2:20" hidden="1" x14ac:dyDescent="0.25">
      <c r="D519" t="s">
        <v>1459</v>
      </c>
      <c r="E519" t="str">
        <f>VLOOKUP(D519,'B-Business Capability'!B:H,5,FALSE)</f>
        <v>Customer Service</v>
      </c>
      <c r="F519" t="str">
        <f>VLOOKUP(D519,'B-Business Capability'!B:H,6,FALSE)</f>
        <v>Customer Service and Support</v>
      </c>
      <c r="G519" t="str">
        <f>VLOOKUP(D519,'B-Business Capability'!B:H,7,FALSE)</f>
        <v>Service Request Management</v>
      </c>
      <c r="I519" t="s">
        <v>43</v>
      </c>
      <c r="J519" t="s">
        <v>98</v>
      </c>
      <c r="K519" t="s">
        <v>578</v>
      </c>
      <c r="L519" t="s">
        <v>1451</v>
      </c>
      <c r="M519" t="str">
        <f>VLOOKUP(L519,'A-Applications'!B:D,3,FALSE)</f>
        <v>Zendesk</v>
      </c>
      <c r="N519" t="s">
        <v>74</v>
      </c>
      <c r="O519" s="42" t="s">
        <v>102</v>
      </c>
      <c r="P519" t="s">
        <v>56</v>
      </c>
      <c r="Q519" t="str">
        <f>VLOOKUP(KamstrupData[[#This Row],[IdLevel123]],'B-Business Capability'!B:L,10,FALSE)</f>
        <v>Customer Service and Support</v>
      </c>
      <c r="R519">
        <f>VLOOKUP(KamstrupData[[#This Row],[IdLevel123]],'B-Business Capability'!B:L,11,FALSE)</f>
        <v>0</v>
      </c>
      <c r="S519" t="s">
        <v>579</v>
      </c>
      <c r="T519" t="s">
        <v>1452</v>
      </c>
    </row>
    <row r="520" spans="2:20" hidden="1" x14ac:dyDescent="0.25">
      <c r="D520" t="s">
        <v>1634</v>
      </c>
      <c r="E520" t="str">
        <f>VLOOKUP(D520,'B-Business Capability'!B:H,5,FALSE)</f>
        <v>Not mapped to capability</v>
      </c>
      <c r="F520">
        <f>VLOOKUP(D520,'B-Business Capability'!B:H,6,FALSE)</f>
        <v>0</v>
      </c>
      <c r="G520">
        <f>VLOOKUP(D520,'B-Business Capability'!B:H,7,FALSE)</f>
        <v>0</v>
      </c>
      <c r="I520" t="s">
        <v>43</v>
      </c>
      <c r="J520" t="s">
        <v>114</v>
      </c>
      <c r="K520" t="s">
        <v>78</v>
      </c>
      <c r="L520" t="s">
        <v>1735</v>
      </c>
      <c r="M520" t="str">
        <f>VLOOKUP(L520,'A-Applications'!B:D,3,FALSE)</f>
        <v>Minerva Data Export</v>
      </c>
      <c r="O520" s="42"/>
      <c r="P520" t="s">
        <v>56</v>
      </c>
      <c r="Q520" t="str">
        <f>VLOOKUP(KamstrupData[[#This Row],[IdLevel123]],'B-Business Capability'!B:L,10,FALSE)</f>
        <v>N/A</v>
      </c>
      <c r="R520">
        <f>VLOOKUP(KamstrupData[[#This Row],[IdLevel123]],'B-Business Capability'!B:L,11,FALSE)</f>
        <v>0</v>
      </c>
      <c r="T520" t="s">
        <v>1736</v>
      </c>
    </row>
    <row r="521" spans="2:20" hidden="1" x14ac:dyDescent="0.25">
      <c r="D521" t="s">
        <v>1634</v>
      </c>
      <c r="E521" t="str">
        <f>VLOOKUP(D521,'B-Business Capability'!B:H,5,FALSE)</f>
        <v>Not mapped to capability</v>
      </c>
      <c r="F521">
        <f>VLOOKUP(D521,'B-Business Capability'!B:H,6,FALSE)</f>
        <v>0</v>
      </c>
      <c r="G521">
        <f>VLOOKUP(D521,'B-Business Capability'!B:H,7,FALSE)</f>
        <v>0</v>
      </c>
      <c r="I521" t="s">
        <v>43</v>
      </c>
      <c r="J521" t="s">
        <v>98</v>
      </c>
      <c r="K521" t="s">
        <v>578</v>
      </c>
      <c r="L521" t="s">
        <v>1704</v>
      </c>
      <c r="M521" t="str">
        <f>VLOOKUP(L521,'A-Applications'!B:D,3,FALSE)</f>
        <v>IBM Cloud</v>
      </c>
      <c r="N521" t="s">
        <v>46</v>
      </c>
      <c r="O521" s="42" t="s">
        <v>210</v>
      </c>
      <c r="P521" t="s">
        <v>56</v>
      </c>
      <c r="Q521" t="str">
        <f>VLOOKUP(KamstrupData[[#This Row],[IdLevel123]],'B-Business Capability'!B:L,10,FALSE)</f>
        <v>N/A</v>
      </c>
      <c r="R521">
        <f>VLOOKUP(KamstrupData[[#This Row],[IdLevel123]],'B-Business Capability'!B:L,11,FALSE)</f>
        <v>0</v>
      </c>
      <c r="S521" t="s">
        <v>579</v>
      </c>
      <c r="T521" t="s">
        <v>1705</v>
      </c>
    </row>
    <row r="522" spans="2:20" hidden="1" x14ac:dyDescent="0.25">
      <c r="D522" t="s">
        <v>583</v>
      </c>
      <c r="E522" t="str">
        <f>VLOOKUP(D522,'B-Business Capability'!B:H,5,FALSE)</f>
        <v>Product &amp; Software Development</v>
      </c>
      <c r="F522" t="str">
        <f>VLOOKUP(D522,'B-Business Capability'!B:H,6,FALSE)</f>
        <v>Engineering</v>
      </c>
      <c r="G522" t="str">
        <f>VLOOKUP(D522,'B-Business Capability'!B:H,7,FALSE)</f>
        <v>Construction &amp; Development</v>
      </c>
      <c r="I522" t="s">
        <v>43</v>
      </c>
      <c r="J522" t="s">
        <v>98</v>
      </c>
      <c r="K522" t="s">
        <v>761</v>
      </c>
      <c r="L522" t="s">
        <v>767</v>
      </c>
      <c r="M522" t="str">
        <f>VLOOKUP(L522,'A-Applications'!B:D,3,FALSE)</f>
        <v>UV</v>
      </c>
      <c r="N522" t="s">
        <v>138</v>
      </c>
      <c r="O522" s="42" t="s">
        <v>47</v>
      </c>
      <c r="P522" t="s">
        <v>75</v>
      </c>
      <c r="Q522" t="str">
        <f>VLOOKUP(KamstrupData[[#This Row],[IdLevel123]],'B-Business Capability'!B:L,10,FALSE)</f>
        <v>Idea-to-Release (I2R)</v>
      </c>
      <c r="R522">
        <f>VLOOKUP(KamstrupData[[#This Row],[IdLevel123]],'B-Business Capability'!B:L,11,FALSE)</f>
        <v>420</v>
      </c>
      <c r="T522" t="s">
        <v>763</v>
      </c>
    </row>
    <row r="523" spans="2:20" hidden="1" x14ac:dyDescent="0.25">
      <c r="D523" t="s">
        <v>583</v>
      </c>
      <c r="E523" t="str">
        <f>VLOOKUP(D523,'B-Business Capability'!B:H,5,FALSE)</f>
        <v>Product &amp; Software Development</v>
      </c>
      <c r="F523" t="str">
        <f>VLOOKUP(D523,'B-Business Capability'!B:H,6,FALSE)</f>
        <v>Engineering</v>
      </c>
      <c r="G523" t="str">
        <f>VLOOKUP(D523,'B-Business Capability'!B:H,7,FALSE)</f>
        <v>Construction &amp; Development</v>
      </c>
      <c r="I523" t="s">
        <v>43</v>
      </c>
      <c r="J523" t="s">
        <v>98</v>
      </c>
      <c r="K523" t="s">
        <v>761</v>
      </c>
      <c r="L523" t="s">
        <v>768</v>
      </c>
      <c r="M523" t="str">
        <f>VLOOKUP(L523,'A-Applications'!B:D,3,FALSE)</f>
        <v>Remmina</v>
      </c>
      <c r="N523" t="s">
        <v>46</v>
      </c>
      <c r="O523" s="42" t="s">
        <v>47</v>
      </c>
      <c r="P523" t="s">
        <v>75</v>
      </c>
      <c r="Q523" t="str">
        <f>VLOOKUP(KamstrupData[[#This Row],[IdLevel123]],'B-Business Capability'!B:L,10,FALSE)</f>
        <v>Idea-to-Release (I2R)</v>
      </c>
      <c r="R523">
        <f>VLOOKUP(KamstrupData[[#This Row],[IdLevel123]],'B-Business Capability'!B:L,11,FALSE)</f>
        <v>420</v>
      </c>
      <c r="T523" t="s">
        <v>769</v>
      </c>
    </row>
    <row r="524" spans="2:20" hidden="1" x14ac:dyDescent="0.25">
      <c r="D524" t="s">
        <v>1634</v>
      </c>
      <c r="E524" t="str">
        <f>VLOOKUP(D524,'B-Business Capability'!B:H,5,FALSE)</f>
        <v>Not mapped to capability</v>
      </c>
      <c r="F524">
        <f>VLOOKUP(D524,'B-Business Capability'!B:H,6,FALSE)</f>
        <v>0</v>
      </c>
      <c r="G524">
        <f>VLOOKUP(D524,'B-Business Capability'!B:H,7,FALSE)</f>
        <v>0</v>
      </c>
      <c r="I524" t="s">
        <v>43</v>
      </c>
      <c r="J524" t="s">
        <v>98</v>
      </c>
      <c r="K524" t="s">
        <v>761</v>
      </c>
      <c r="L524" t="s">
        <v>1693</v>
      </c>
      <c r="M524" t="str">
        <f>VLOOKUP(L524,'A-Applications'!B:D,3,FALSE)</f>
        <v>Libre Office</v>
      </c>
      <c r="N524" t="s">
        <v>46</v>
      </c>
      <c r="O524" s="42" t="s">
        <v>52</v>
      </c>
      <c r="P524" t="s">
        <v>75</v>
      </c>
      <c r="Q524" t="str">
        <f>VLOOKUP(KamstrupData[[#This Row],[IdLevel123]],'B-Business Capability'!B:L,10,FALSE)</f>
        <v>N/A</v>
      </c>
      <c r="R524">
        <f>VLOOKUP(KamstrupData[[#This Row],[IdLevel123]],'B-Business Capability'!B:L,11,FALSE)</f>
        <v>0</v>
      </c>
      <c r="T524" t="s">
        <v>763</v>
      </c>
    </row>
    <row r="525" spans="2:20" hidden="1" x14ac:dyDescent="0.25">
      <c r="D525" t="s">
        <v>583</v>
      </c>
      <c r="E525" t="str">
        <f>VLOOKUP(D525,'B-Business Capability'!B:H,5,FALSE)</f>
        <v>Product &amp; Software Development</v>
      </c>
      <c r="F525" t="str">
        <f>VLOOKUP(D525,'B-Business Capability'!B:H,6,FALSE)</f>
        <v>Engineering</v>
      </c>
      <c r="G525" t="str">
        <f>VLOOKUP(D525,'B-Business Capability'!B:H,7,FALSE)</f>
        <v>Construction &amp; Development</v>
      </c>
      <c r="I525" t="s">
        <v>43</v>
      </c>
      <c r="J525" t="s">
        <v>98</v>
      </c>
      <c r="K525" t="s">
        <v>761</v>
      </c>
      <c r="L525" t="s">
        <v>770</v>
      </c>
      <c r="M525" t="str">
        <f>VLOOKUP(L525,'A-Applications'!B:D,3,FALSE)</f>
        <v>Shinyapps</v>
      </c>
      <c r="N525" t="s">
        <v>46</v>
      </c>
      <c r="O525" s="42" t="s">
        <v>47</v>
      </c>
      <c r="P525" t="s">
        <v>75</v>
      </c>
      <c r="Q525" t="str">
        <f>VLOOKUP(KamstrupData[[#This Row],[IdLevel123]],'B-Business Capability'!B:L,10,FALSE)</f>
        <v>Idea-to-Release (I2R)</v>
      </c>
      <c r="R525">
        <f>VLOOKUP(KamstrupData[[#This Row],[IdLevel123]],'B-Business Capability'!B:L,11,FALSE)</f>
        <v>420</v>
      </c>
      <c r="T525" t="s">
        <v>763</v>
      </c>
    </row>
    <row r="526" spans="2:20" hidden="1" x14ac:dyDescent="0.25">
      <c r="D526" t="s">
        <v>1634</v>
      </c>
      <c r="E526" t="str">
        <f>VLOOKUP(D526,'B-Business Capability'!B:H,5,FALSE)</f>
        <v>Not mapped to capability</v>
      </c>
      <c r="F526">
        <f>VLOOKUP(D526,'B-Business Capability'!B:H,6,FALSE)</f>
        <v>0</v>
      </c>
      <c r="G526">
        <f>VLOOKUP(D526,'B-Business Capability'!B:H,7,FALSE)</f>
        <v>0</v>
      </c>
      <c r="I526" t="s">
        <v>43</v>
      </c>
      <c r="J526" t="s">
        <v>311</v>
      </c>
      <c r="L526" t="s">
        <v>1659</v>
      </c>
      <c r="M526" t="str">
        <f>VLOOKUP(L526,'A-Applications'!B:D,3,FALSE)</f>
        <v>Microsoft Service Fabric</v>
      </c>
      <c r="O526" s="42"/>
      <c r="P526" t="s">
        <v>56</v>
      </c>
      <c r="Q526" t="str">
        <f>VLOOKUP(KamstrupData[[#This Row],[IdLevel123]],'B-Business Capability'!B:L,10,FALSE)</f>
        <v>N/A</v>
      </c>
      <c r="R526">
        <f>VLOOKUP(KamstrupData[[#This Row],[IdLevel123]],'B-Business Capability'!B:L,11,FALSE)</f>
        <v>0</v>
      </c>
      <c r="T526" t="s">
        <v>1660</v>
      </c>
    </row>
    <row r="527" spans="2:20" hidden="1" x14ac:dyDescent="0.25">
      <c r="B527" s="28">
        <v>45292</v>
      </c>
      <c r="D527" t="s">
        <v>302</v>
      </c>
      <c r="E527" t="str">
        <f>VLOOKUP(D527,'B-Business Capability'!B:H,5,FALSE)</f>
        <v>People and Culture</v>
      </c>
      <c r="F527" t="str">
        <f>VLOOKUP(D527,'B-Business Capability'!B:H,6,FALSE)</f>
        <v>Learning &amp; Development</v>
      </c>
      <c r="G527">
        <f>VLOOKUP(D527,'B-Business Capability'!B:H,7,FALSE)</f>
        <v>0</v>
      </c>
      <c r="I527" t="s">
        <v>43</v>
      </c>
      <c r="J527" t="s">
        <v>137</v>
      </c>
      <c r="L527" t="s">
        <v>313</v>
      </c>
      <c r="M527" t="str">
        <f>VLOOKUP(L527,'A-Applications'!B:D,3,FALSE)</f>
        <v>Nemtilmeld</v>
      </c>
      <c r="O527" s="42"/>
      <c r="P527" t="s">
        <v>56</v>
      </c>
      <c r="Q527" t="str">
        <f>VLOOKUP(KamstrupData[[#This Row],[IdLevel123]],'B-Business Capability'!B:L,10,FALSE)</f>
        <v>Hire-to-Retire (H2R)</v>
      </c>
      <c r="R527">
        <f>VLOOKUP(KamstrupData[[#This Row],[IdLevel123]],'B-Business Capability'!B:L,11,FALSE)</f>
        <v>500</v>
      </c>
      <c r="S527" t="s">
        <v>267</v>
      </c>
      <c r="T527" t="s">
        <v>314</v>
      </c>
    </row>
    <row r="528" spans="2:20" hidden="1" x14ac:dyDescent="0.25">
      <c r="B528" s="28">
        <v>45292</v>
      </c>
      <c r="D528" t="s">
        <v>302</v>
      </c>
      <c r="E528" t="str">
        <f>VLOOKUP(D528,'B-Business Capability'!B:H,5,FALSE)</f>
        <v>People and Culture</v>
      </c>
      <c r="F528" t="str">
        <f>VLOOKUP(D528,'B-Business Capability'!B:H,6,FALSE)</f>
        <v>Learning &amp; Development</v>
      </c>
      <c r="G528">
        <f>VLOOKUP(D528,'B-Business Capability'!B:H,7,FALSE)</f>
        <v>0</v>
      </c>
      <c r="I528" t="s">
        <v>43</v>
      </c>
      <c r="J528" t="s">
        <v>264</v>
      </c>
      <c r="L528" t="s">
        <v>313</v>
      </c>
      <c r="M528" t="str">
        <f>VLOOKUP(L528,'A-Applications'!B:D,3,FALSE)</f>
        <v>Nemtilmeld</v>
      </c>
      <c r="O528" s="42"/>
      <c r="P528" t="s">
        <v>56</v>
      </c>
      <c r="Q528" t="str">
        <f>VLOOKUP(KamstrupData[[#This Row],[IdLevel123]],'B-Business Capability'!B:L,10,FALSE)</f>
        <v>Hire-to-Retire (H2R)</v>
      </c>
      <c r="R528">
        <f>VLOOKUP(KamstrupData[[#This Row],[IdLevel123]],'B-Business Capability'!B:L,11,FALSE)</f>
        <v>500</v>
      </c>
      <c r="S528" t="s">
        <v>267</v>
      </c>
      <c r="T528" t="s">
        <v>324</v>
      </c>
    </row>
    <row r="529" spans="2:20" hidden="1" x14ac:dyDescent="0.25">
      <c r="B529" s="28">
        <v>45292</v>
      </c>
      <c r="D529" t="s">
        <v>302</v>
      </c>
      <c r="E529" t="str">
        <f>VLOOKUP(D529,'B-Business Capability'!B:H,5,FALSE)</f>
        <v>People and Culture</v>
      </c>
      <c r="F529" t="str">
        <f>VLOOKUP(D529,'B-Business Capability'!B:H,6,FALSE)</f>
        <v>Learning &amp; Development</v>
      </c>
      <c r="G529">
        <f>VLOOKUP(D529,'B-Business Capability'!B:H,7,FALSE)</f>
        <v>0</v>
      </c>
      <c r="I529" t="s">
        <v>43</v>
      </c>
      <c r="J529" t="s">
        <v>325</v>
      </c>
      <c r="L529" t="s">
        <v>313</v>
      </c>
      <c r="M529" t="str">
        <f>VLOOKUP(L529,'A-Applications'!B:D,3,FALSE)</f>
        <v>Nemtilmeld</v>
      </c>
      <c r="O529" s="42"/>
      <c r="P529" t="s">
        <v>56</v>
      </c>
      <c r="Q529" t="str">
        <f>VLOOKUP(KamstrupData[[#This Row],[IdLevel123]],'B-Business Capability'!B:L,10,FALSE)</f>
        <v>Hire-to-Retire (H2R)</v>
      </c>
      <c r="R529">
        <f>VLOOKUP(KamstrupData[[#This Row],[IdLevel123]],'B-Business Capability'!B:L,11,FALSE)</f>
        <v>500</v>
      </c>
      <c r="S529" t="s">
        <v>267</v>
      </c>
      <c r="T529" t="s">
        <v>326</v>
      </c>
    </row>
    <row r="530" spans="2:20" hidden="1" x14ac:dyDescent="0.25">
      <c r="D530" s="28" t="s">
        <v>302</v>
      </c>
      <c r="E530" t="str">
        <f>VLOOKUP(D530,'B-Business Capability'!B:H,5,FALSE)</f>
        <v>People and Culture</v>
      </c>
      <c r="F530" t="str">
        <f>VLOOKUP(D530,'B-Business Capability'!B:H,6,FALSE)</f>
        <v>Learning &amp; Development</v>
      </c>
      <c r="G530">
        <f>VLOOKUP(D530,'B-Business Capability'!B:H,7,FALSE)</f>
        <v>0</v>
      </c>
      <c r="I530" t="s">
        <v>62</v>
      </c>
      <c r="J530" t="s">
        <v>8632</v>
      </c>
      <c r="L530" t="s">
        <v>313</v>
      </c>
      <c r="M530" t="str">
        <f>VLOOKUP(L530,'A-Applications'!B:D,3,FALSE)</f>
        <v>Nemtilmeld</v>
      </c>
      <c r="O530" s="42"/>
      <c r="P530" t="s">
        <v>56</v>
      </c>
      <c r="Q530" t="str">
        <f>VLOOKUP(KamstrupData[[#This Row],[IdLevel123]],'B-Business Capability'!B:L,10,FALSE)</f>
        <v>Hire-to-Retire (H2R)</v>
      </c>
      <c r="R530">
        <f>VLOOKUP(KamstrupData[[#This Row],[IdLevel123]],'B-Business Capability'!B:L,11,FALSE)</f>
        <v>500</v>
      </c>
      <c r="S530" t="s">
        <v>267</v>
      </c>
    </row>
    <row r="531" spans="2:20" hidden="1" x14ac:dyDescent="0.25">
      <c r="D531" t="s">
        <v>583</v>
      </c>
      <c r="E531" t="str">
        <f>VLOOKUP(D531,'B-Business Capability'!B:H,5,FALSE)</f>
        <v>Product &amp; Software Development</v>
      </c>
      <c r="F531" t="str">
        <f>VLOOKUP(D531,'B-Business Capability'!B:H,6,FALSE)</f>
        <v>Engineering</v>
      </c>
      <c r="G531" t="str">
        <f>VLOOKUP(D531,'B-Business Capability'!B:H,7,FALSE)</f>
        <v>Construction &amp; Development</v>
      </c>
      <c r="I531" t="s">
        <v>43</v>
      </c>
      <c r="J531" t="s">
        <v>114</v>
      </c>
      <c r="K531" t="s">
        <v>123</v>
      </c>
      <c r="L531" t="s">
        <v>860</v>
      </c>
      <c r="M531" t="str">
        <f>VLOOKUP(L531,'A-Applications'!B:D,3,FALSE)</f>
        <v>5091843 KWMFlowConfig</v>
      </c>
      <c r="N531" t="s">
        <v>46</v>
      </c>
      <c r="O531" s="42" t="s">
        <v>47</v>
      </c>
      <c r="P531" t="s">
        <v>75</v>
      </c>
      <c r="Q531" t="str">
        <f>VLOOKUP(KamstrupData[[#This Row],[IdLevel123]],'B-Business Capability'!B:L,10,FALSE)</f>
        <v>Idea-to-Release (I2R)</v>
      </c>
      <c r="R531">
        <f>VLOOKUP(KamstrupData[[#This Row],[IdLevel123]],'B-Business Capability'!B:L,11,FALSE)</f>
        <v>420</v>
      </c>
    </row>
    <row r="532" spans="2:20" hidden="1" x14ac:dyDescent="0.25">
      <c r="D532" t="s">
        <v>583</v>
      </c>
      <c r="E532" t="str">
        <f>VLOOKUP(D532,'B-Business Capability'!B:H,5,FALSE)</f>
        <v>Product &amp; Software Development</v>
      </c>
      <c r="F532" t="str">
        <f>VLOOKUP(D532,'B-Business Capability'!B:H,6,FALSE)</f>
        <v>Engineering</v>
      </c>
      <c r="G532" t="str">
        <f>VLOOKUP(D532,'B-Business Capability'!B:H,7,FALSE)</f>
        <v>Construction &amp; Development</v>
      </c>
      <c r="I532" t="s">
        <v>43</v>
      </c>
      <c r="J532" t="s">
        <v>114</v>
      </c>
      <c r="K532" t="s">
        <v>123</v>
      </c>
      <c r="L532" t="s">
        <v>861</v>
      </c>
      <c r="M532" t="str">
        <f>VLOOKUP(L532,'A-Applications'!B:D,3,FALSE)</f>
        <v>WaterProductionExtractor</v>
      </c>
      <c r="N532" t="s">
        <v>46</v>
      </c>
      <c r="O532" s="42" t="s">
        <v>47</v>
      </c>
      <c r="P532" t="s">
        <v>75</v>
      </c>
      <c r="Q532" t="str">
        <f>VLOOKUP(KamstrupData[[#This Row],[IdLevel123]],'B-Business Capability'!B:L,10,FALSE)</f>
        <v>Idea-to-Release (I2R)</v>
      </c>
      <c r="R532">
        <f>VLOOKUP(KamstrupData[[#This Row],[IdLevel123]],'B-Business Capability'!B:L,11,FALSE)</f>
        <v>420</v>
      </c>
    </row>
    <row r="533" spans="2:20" hidden="1" x14ac:dyDescent="0.25">
      <c r="D533" t="s">
        <v>583</v>
      </c>
      <c r="E533" t="str">
        <f>VLOOKUP(D533,'B-Business Capability'!B:H,5,FALSE)</f>
        <v>Product &amp; Software Development</v>
      </c>
      <c r="F533" t="str">
        <f>VLOOKUP(D533,'B-Business Capability'!B:H,6,FALSE)</f>
        <v>Engineering</v>
      </c>
      <c r="G533" t="str">
        <f>VLOOKUP(D533,'B-Business Capability'!B:H,7,FALSE)</f>
        <v>Construction &amp; Development</v>
      </c>
      <c r="I533" t="s">
        <v>43</v>
      </c>
      <c r="J533" t="s">
        <v>114</v>
      </c>
      <c r="K533" t="s">
        <v>123</v>
      </c>
      <c r="L533" t="s">
        <v>862</v>
      </c>
      <c r="M533" t="str">
        <f>VLOOKUP(L533,'A-Applications'!B:D,3,FALSE)</f>
        <v>WaterProductionAnalyzer</v>
      </c>
      <c r="N533" t="s">
        <v>46</v>
      </c>
      <c r="O533" s="42" t="s">
        <v>47</v>
      </c>
      <c r="P533" t="s">
        <v>75</v>
      </c>
      <c r="Q533" t="str">
        <f>VLOOKUP(KamstrupData[[#This Row],[IdLevel123]],'B-Business Capability'!B:L,10,FALSE)</f>
        <v>Idea-to-Release (I2R)</v>
      </c>
      <c r="R533">
        <f>VLOOKUP(KamstrupData[[#This Row],[IdLevel123]],'B-Business Capability'!B:L,11,FALSE)</f>
        <v>420</v>
      </c>
    </row>
    <row r="534" spans="2:20" hidden="1" x14ac:dyDescent="0.25">
      <c r="D534" t="s">
        <v>583</v>
      </c>
      <c r="E534" t="str">
        <f>VLOOKUP(D534,'B-Business Capability'!B:H,5,FALSE)</f>
        <v>Product &amp; Software Development</v>
      </c>
      <c r="F534" t="str">
        <f>VLOOKUP(D534,'B-Business Capability'!B:H,6,FALSE)</f>
        <v>Engineering</v>
      </c>
      <c r="G534" t="str">
        <f>VLOOKUP(D534,'B-Business Capability'!B:H,7,FALSE)</f>
        <v>Construction &amp; Development</v>
      </c>
      <c r="I534" t="s">
        <v>43</v>
      </c>
      <c r="J534" t="s">
        <v>114</v>
      </c>
      <c r="K534" t="s">
        <v>123</v>
      </c>
      <c r="L534" t="s">
        <v>863</v>
      </c>
      <c r="M534" t="str">
        <f>VLOOKUP(L534,'A-Applications'!B:D,3,FALSE)</f>
        <v>TPSconverter</v>
      </c>
      <c r="N534" t="s">
        <v>74</v>
      </c>
      <c r="O534" s="42" t="s">
        <v>47</v>
      </c>
      <c r="P534" t="s">
        <v>75</v>
      </c>
      <c r="Q534" t="str">
        <f>VLOOKUP(KamstrupData[[#This Row],[IdLevel123]],'B-Business Capability'!B:L,10,FALSE)</f>
        <v>Idea-to-Release (I2R)</v>
      </c>
      <c r="R534">
        <f>VLOOKUP(KamstrupData[[#This Row],[IdLevel123]],'B-Business Capability'!B:L,11,FALSE)</f>
        <v>420</v>
      </c>
      <c r="T534" t="s">
        <v>864</v>
      </c>
    </row>
    <row r="535" spans="2:20" hidden="1" x14ac:dyDescent="0.25">
      <c r="D535" t="s">
        <v>583</v>
      </c>
      <c r="E535" t="str">
        <f>VLOOKUP(D535,'B-Business Capability'!B:H,5,FALSE)</f>
        <v>Product &amp; Software Development</v>
      </c>
      <c r="F535" t="str">
        <f>VLOOKUP(D535,'B-Business Capability'!B:H,6,FALSE)</f>
        <v>Engineering</v>
      </c>
      <c r="G535" t="str">
        <f>VLOOKUP(D535,'B-Business Capability'!B:H,7,FALSE)</f>
        <v>Construction &amp; Development</v>
      </c>
      <c r="I535" t="s">
        <v>43</v>
      </c>
      <c r="J535" t="s">
        <v>114</v>
      </c>
      <c r="K535" t="s">
        <v>123</v>
      </c>
      <c r="L535" t="s">
        <v>866</v>
      </c>
      <c r="M535" t="str">
        <f>VLOOKUP(L535,'A-Applications'!B:D,3,FALSE)</f>
        <v>CADClick</v>
      </c>
      <c r="N535" t="s">
        <v>46</v>
      </c>
      <c r="O535" s="42" t="s">
        <v>47</v>
      </c>
      <c r="P535" t="s">
        <v>75</v>
      </c>
      <c r="Q535" t="str">
        <f>VLOOKUP(KamstrupData[[#This Row],[IdLevel123]],'B-Business Capability'!B:L,10,FALSE)</f>
        <v>Idea-to-Release (I2R)</v>
      </c>
      <c r="R535">
        <f>VLOOKUP(KamstrupData[[#This Row],[IdLevel123]],'B-Business Capability'!B:L,11,FALSE)</f>
        <v>420</v>
      </c>
    </row>
    <row r="536" spans="2:20" hidden="1" x14ac:dyDescent="0.25">
      <c r="D536" t="s">
        <v>583</v>
      </c>
      <c r="E536" t="str">
        <f>VLOOKUP(D536,'B-Business Capability'!B:H,5,FALSE)</f>
        <v>Product &amp; Software Development</v>
      </c>
      <c r="F536" t="str">
        <f>VLOOKUP(D536,'B-Business Capability'!B:H,6,FALSE)</f>
        <v>Engineering</v>
      </c>
      <c r="G536" t="str">
        <f>VLOOKUP(D536,'B-Business Capability'!B:H,7,FALSE)</f>
        <v>Construction &amp; Development</v>
      </c>
      <c r="I536" t="s">
        <v>43</v>
      </c>
      <c r="J536" t="s">
        <v>114</v>
      </c>
      <c r="K536" t="s">
        <v>123</v>
      </c>
      <c r="L536" t="s">
        <v>867</v>
      </c>
      <c r="M536" t="str">
        <f>VLOOKUP(L536,'A-Applications'!B:D,3,FALSE)</f>
        <v>PreForm</v>
      </c>
      <c r="N536" t="s">
        <v>46</v>
      </c>
      <c r="O536" s="42" t="s">
        <v>47</v>
      </c>
      <c r="P536" t="s">
        <v>75</v>
      </c>
      <c r="Q536" t="str">
        <f>VLOOKUP(KamstrupData[[#This Row],[IdLevel123]],'B-Business Capability'!B:L,10,FALSE)</f>
        <v>Idea-to-Release (I2R)</v>
      </c>
      <c r="R536">
        <f>VLOOKUP(KamstrupData[[#This Row],[IdLevel123]],'B-Business Capability'!B:L,11,FALSE)</f>
        <v>420</v>
      </c>
    </row>
    <row r="537" spans="2:20" hidden="1" x14ac:dyDescent="0.25">
      <c r="D537" t="s">
        <v>583</v>
      </c>
      <c r="E537" t="str">
        <f>VLOOKUP(D537,'B-Business Capability'!B:H,5,FALSE)</f>
        <v>Product &amp; Software Development</v>
      </c>
      <c r="F537" t="str">
        <f>VLOOKUP(D537,'B-Business Capability'!B:H,6,FALSE)</f>
        <v>Engineering</v>
      </c>
      <c r="G537" t="str">
        <f>VLOOKUP(D537,'B-Business Capability'!B:H,7,FALSE)</f>
        <v>Construction &amp; Development</v>
      </c>
      <c r="I537" t="s">
        <v>43</v>
      </c>
      <c r="J537" t="s">
        <v>114</v>
      </c>
      <c r="K537" t="s">
        <v>123</v>
      </c>
      <c r="L537" t="s">
        <v>868</v>
      </c>
      <c r="M537" t="str">
        <f>VLOOKUP(L537,'A-Applications'!B:D,3,FALSE)</f>
        <v>Anycubic Slicer</v>
      </c>
      <c r="N537" t="s">
        <v>46</v>
      </c>
      <c r="O537" s="42" t="s">
        <v>47</v>
      </c>
      <c r="P537" t="s">
        <v>75</v>
      </c>
      <c r="Q537" t="str">
        <f>VLOOKUP(KamstrupData[[#This Row],[IdLevel123]],'B-Business Capability'!B:L,10,FALSE)</f>
        <v>Idea-to-Release (I2R)</v>
      </c>
      <c r="R537">
        <f>VLOOKUP(KamstrupData[[#This Row],[IdLevel123]],'B-Business Capability'!B:L,11,FALSE)</f>
        <v>420</v>
      </c>
    </row>
    <row r="538" spans="2:20" hidden="1" x14ac:dyDescent="0.25">
      <c r="D538" t="s">
        <v>583</v>
      </c>
      <c r="E538" t="str">
        <f>VLOOKUP(D538,'B-Business Capability'!B:H,5,FALSE)</f>
        <v>Product &amp; Software Development</v>
      </c>
      <c r="F538" t="str">
        <f>VLOOKUP(D538,'B-Business Capability'!B:H,6,FALSE)</f>
        <v>Engineering</v>
      </c>
      <c r="G538" t="str">
        <f>VLOOKUP(D538,'B-Business Capability'!B:H,7,FALSE)</f>
        <v>Construction &amp; Development</v>
      </c>
      <c r="I538" t="s">
        <v>43</v>
      </c>
      <c r="J538" t="s">
        <v>114</v>
      </c>
      <c r="K538" t="s">
        <v>123</v>
      </c>
      <c r="L538" t="s">
        <v>869</v>
      </c>
      <c r="M538" t="str">
        <f>VLOOKUP(L538,'A-Applications'!B:D,3,FALSE)</f>
        <v>ZEISS Quality Suite</v>
      </c>
      <c r="N538" t="s">
        <v>46</v>
      </c>
      <c r="O538" s="42" t="s">
        <v>47</v>
      </c>
      <c r="P538" t="s">
        <v>75</v>
      </c>
      <c r="Q538" t="str">
        <f>VLOOKUP(KamstrupData[[#This Row],[IdLevel123]],'B-Business Capability'!B:L,10,FALSE)</f>
        <v>Idea-to-Release (I2R)</v>
      </c>
      <c r="R538">
        <f>VLOOKUP(KamstrupData[[#This Row],[IdLevel123]],'B-Business Capability'!B:L,11,FALSE)</f>
        <v>420</v>
      </c>
    </row>
    <row r="539" spans="2:20" hidden="1" x14ac:dyDescent="0.25">
      <c r="D539" t="s">
        <v>583</v>
      </c>
      <c r="E539" t="str">
        <f>VLOOKUP(D539,'B-Business Capability'!B:H,5,FALSE)</f>
        <v>Product &amp; Software Development</v>
      </c>
      <c r="F539" t="str">
        <f>VLOOKUP(D539,'B-Business Capability'!B:H,6,FALSE)</f>
        <v>Engineering</v>
      </c>
      <c r="G539" t="str">
        <f>VLOOKUP(D539,'B-Business Capability'!B:H,7,FALSE)</f>
        <v>Construction &amp; Development</v>
      </c>
      <c r="I539" t="s">
        <v>43</v>
      </c>
      <c r="J539" t="s">
        <v>114</v>
      </c>
      <c r="K539" t="s">
        <v>123</v>
      </c>
      <c r="L539" t="s">
        <v>870</v>
      </c>
      <c r="M539" t="str">
        <f>VLOOKUP(L539,'A-Applications'!B:D,3,FALSE)</f>
        <v>Meshlab</v>
      </c>
      <c r="N539" t="s">
        <v>46</v>
      </c>
      <c r="O539" s="42" t="s">
        <v>47</v>
      </c>
      <c r="P539" t="s">
        <v>75</v>
      </c>
      <c r="Q539" t="str">
        <f>VLOOKUP(KamstrupData[[#This Row],[IdLevel123]],'B-Business Capability'!B:L,10,FALSE)</f>
        <v>Idea-to-Release (I2R)</v>
      </c>
      <c r="R539">
        <f>VLOOKUP(KamstrupData[[#This Row],[IdLevel123]],'B-Business Capability'!B:L,11,FALSE)</f>
        <v>420</v>
      </c>
    </row>
    <row r="540" spans="2:20" hidden="1" x14ac:dyDescent="0.25">
      <c r="D540" t="s">
        <v>583</v>
      </c>
      <c r="E540" t="str">
        <f>VLOOKUP(D540,'B-Business Capability'!B:H,5,FALSE)</f>
        <v>Product &amp; Software Development</v>
      </c>
      <c r="F540" t="str">
        <f>VLOOKUP(D540,'B-Business Capability'!B:H,6,FALSE)</f>
        <v>Engineering</v>
      </c>
      <c r="G540" t="str">
        <f>VLOOKUP(D540,'B-Business Capability'!B:H,7,FALSE)</f>
        <v>Construction &amp; Development</v>
      </c>
      <c r="I540" t="s">
        <v>43</v>
      </c>
      <c r="J540" t="s">
        <v>98</v>
      </c>
      <c r="K540" t="s">
        <v>761</v>
      </c>
      <c r="L540" t="s">
        <v>771</v>
      </c>
      <c r="M540" t="str">
        <f>VLOOKUP(L540,'A-Applications'!B:D,3,FALSE)</f>
        <v>Rust</v>
      </c>
      <c r="N540" t="s">
        <v>138</v>
      </c>
      <c r="O540" s="42" t="s">
        <v>47</v>
      </c>
      <c r="P540" t="s">
        <v>75</v>
      </c>
      <c r="Q540" t="str">
        <f>VLOOKUP(KamstrupData[[#This Row],[IdLevel123]],'B-Business Capability'!B:L,10,FALSE)</f>
        <v>Idea-to-Release (I2R)</v>
      </c>
      <c r="R540">
        <f>VLOOKUP(KamstrupData[[#This Row],[IdLevel123]],'B-Business Capability'!B:L,11,FALSE)</f>
        <v>420</v>
      </c>
      <c r="T540" t="s">
        <v>763</v>
      </c>
    </row>
    <row r="541" spans="2:20" hidden="1" x14ac:dyDescent="0.25">
      <c r="D541" t="s">
        <v>583</v>
      </c>
      <c r="E541" t="str">
        <f>VLOOKUP(D541,'B-Business Capability'!B:H,5,FALSE)</f>
        <v>Product &amp; Software Development</v>
      </c>
      <c r="F541" t="str">
        <f>VLOOKUP(D541,'B-Business Capability'!B:H,6,FALSE)</f>
        <v>Engineering</v>
      </c>
      <c r="G541" t="str">
        <f>VLOOKUP(D541,'B-Business Capability'!B:H,7,FALSE)</f>
        <v>Construction &amp; Development</v>
      </c>
      <c r="I541" t="s">
        <v>43</v>
      </c>
      <c r="J541" t="s">
        <v>71</v>
      </c>
      <c r="K541" t="s">
        <v>72</v>
      </c>
      <c r="L541" t="s">
        <v>635</v>
      </c>
      <c r="M541" t="str">
        <f>VLOOKUP(L541,'A-Applications'!B:D,3,FALSE)</f>
        <v>WinMerge</v>
      </c>
      <c r="N541" t="s">
        <v>46</v>
      </c>
      <c r="O541" s="42" t="s">
        <v>52</v>
      </c>
      <c r="P541" t="s">
        <v>75</v>
      </c>
      <c r="Q541" t="str">
        <f>VLOOKUP(KamstrupData[[#This Row],[IdLevel123]],'B-Business Capability'!B:L,10,FALSE)</f>
        <v>Idea-to-Release (I2R)</v>
      </c>
      <c r="R541">
        <f>VLOOKUP(KamstrupData[[#This Row],[IdLevel123]],'B-Business Capability'!B:L,11,FALSE)</f>
        <v>420</v>
      </c>
      <c r="T541" t="s">
        <v>76</v>
      </c>
    </row>
    <row r="542" spans="2:20" hidden="1" x14ac:dyDescent="0.25">
      <c r="D542" t="s">
        <v>583</v>
      </c>
      <c r="E542" t="str">
        <f>VLOOKUP(D542,'B-Business Capability'!B:H,5,FALSE)</f>
        <v>Product &amp; Software Development</v>
      </c>
      <c r="F542" t="str">
        <f>VLOOKUP(D542,'B-Business Capability'!B:H,6,FALSE)</f>
        <v>Engineering</v>
      </c>
      <c r="G542" t="str">
        <f>VLOOKUP(D542,'B-Business Capability'!B:H,7,FALSE)</f>
        <v>Construction &amp; Development</v>
      </c>
      <c r="I542" t="s">
        <v>43</v>
      </c>
      <c r="J542" t="s">
        <v>71</v>
      </c>
      <c r="K542" t="s">
        <v>659</v>
      </c>
      <c r="L542" t="s">
        <v>635</v>
      </c>
      <c r="M542" t="str">
        <f>VLOOKUP(L542,'A-Applications'!B:D,3,FALSE)</f>
        <v>WinMerge</v>
      </c>
      <c r="N542" t="s">
        <v>46</v>
      </c>
      <c r="O542" s="42" t="s">
        <v>52</v>
      </c>
      <c r="P542" t="s">
        <v>75</v>
      </c>
      <c r="Q542" t="str">
        <f>VLOOKUP(KamstrupData[[#This Row],[IdLevel123]],'B-Business Capability'!B:L,10,FALSE)</f>
        <v>Idea-to-Release (I2R)</v>
      </c>
      <c r="R542">
        <f>VLOOKUP(KamstrupData[[#This Row],[IdLevel123]],'B-Business Capability'!B:L,11,FALSE)</f>
        <v>420</v>
      </c>
      <c r="T542" t="s">
        <v>76</v>
      </c>
    </row>
    <row r="543" spans="2:20" hidden="1" x14ac:dyDescent="0.25">
      <c r="D543" t="s">
        <v>583</v>
      </c>
      <c r="E543" t="str">
        <f>VLOOKUP(D543,'B-Business Capability'!B:H,5,FALSE)</f>
        <v>Product &amp; Software Development</v>
      </c>
      <c r="F543" t="str">
        <f>VLOOKUP(D543,'B-Business Capability'!B:H,6,FALSE)</f>
        <v>Engineering</v>
      </c>
      <c r="G543" t="str">
        <f>VLOOKUP(D543,'B-Business Capability'!B:H,7,FALSE)</f>
        <v>Construction &amp; Development</v>
      </c>
      <c r="I543" t="s">
        <v>43</v>
      </c>
      <c r="J543" t="s">
        <v>91</v>
      </c>
      <c r="K543" t="s">
        <v>72</v>
      </c>
      <c r="L543" t="s">
        <v>635</v>
      </c>
      <c r="M543" t="str">
        <f>VLOOKUP(L543,'A-Applications'!B:D,3,FALSE)</f>
        <v>WinMerge</v>
      </c>
      <c r="N543" t="s">
        <v>46</v>
      </c>
      <c r="O543" t="s">
        <v>47</v>
      </c>
      <c r="P543" t="s">
        <v>75</v>
      </c>
      <c r="Q543" t="str">
        <f>VLOOKUP(KamstrupData[[#This Row],[IdLevel123]],'B-Business Capability'!B:L,10,FALSE)</f>
        <v>Idea-to-Release (I2R)</v>
      </c>
      <c r="R543">
        <f>VLOOKUP(KamstrupData[[#This Row],[IdLevel123]],'B-Business Capability'!B:L,11,FALSE)</f>
        <v>420</v>
      </c>
      <c r="T543" t="s">
        <v>92</v>
      </c>
    </row>
    <row r="544" spans="2:20" hidden="1" x14ac:dyDescent="0.25">
      <c r="D544" t="s">
        <v>583</v>
      </c>
      <c r="E544" t="str">
        <f>VLOOKUP(D544,'B-Business Capability'!B:H,5,FALSE)</f>
        <v>Product &amp; Software Development</v>
      </c>
      <c r="F544" t="str">
        <f>VLOOKUP(D544,'B-Business Capability'!B:H,6,FALSE)</f>
        <v>Engineering</v>
      </c>
      <c r="G544" t="str">
        <f>VLOOKUP(D544,'B-Business Capability'!B:H,7,FALSE)</f>
        <v>Construction &amp; Development</v>
      </c>
      <c r="I544" t="s">
        <v>43</v>
      </c>
      <c r="J544" t="s">
        <v>91</v>
      </c>
      <c r="K544" t="s">
        <v>81</v>
      </c>
      <c r="L544" t="s">
        <v>635</v>
      </c>
      <c r="M544" t="str">
        <f>VLOOKUP(L544,'A-Applications'!B:D,3,FALSE)</f>
        <v>WinMerge</v>
      </c>
      <c r="N544" t="s">
        <v>46</v>
      </c>
      <c r="O544" s="42" t="s">
        <v>47</v>
      </c>
      <c r="P544" t="s">
        <v>75</v>
      </c>
      <c r="Q544" t="str">
        <f>VLOOKUP(KamstrupData[[#This Row],[IdLevel123]],'B-Business Capability'!B:L,10,FALSE)</f>
        <v>Idea-to-Release (I2R)</v>
      </c>
      <c r="R544">
        <f>VLOOKUP(KamstrupData[[#This Row],[IdLevel123]],'B-Business Capability'!B:L,11,FALSE)</f>
        <v>420</v>
      </c>
      <c r="T544" t="s">
        <v>96</v>
      </c>
    </row>
    <row r="545" spans="2:20" hidden="1" x14ac:dyDescent="0.25">
      <c r="D545" t="s">
        <v>583</v>
      </c>
      <c r="E545" t="str">
        <f>VLOOKUP(D545,'B-Business Capability'!B:H,5,FALSE)</f>
        <v>Product &amp; Software Development</v>
      </c>
      <c r="F545" t="str">
        <f>VLOOKUP(D545,'B-Business Capability'!B:H,6,FALSE)</f>
        <v>Engineering</v>
      </c>
      <c r="G545" t="str">
        <f>VLOOKUP(D545,'B-Business Capability'!B:H,7,FALSE)</f>
        <v>Construction &amp; Development</v>
      </c>
      <c r="I545" t="s">
        <v>43</v>
      </c>
      <c r="J545" t="s">
        <v>114</v>
      </c>
      <c r="K545" t="s">
        <v>115</v>
      </c>
      <c r="L545" t="s">
        <v>635</v>
      </c>
      <c r="M545" t="str">
        <f>VLOOKUP(L545,'A-Applications'!B:D,3,FALSE)</f>
        <v>WinMerge</v>
      </c>
      <c r="N545" t="s">
        <v>46</v>
      </c>
      <c r="O545" s="42" t="s">
        <v>47</v>
      </c>
      <c r="P545" t="s">
        <v>602</v>
      </c>
      <c r="Q545" t="str">
        <f>VLOOKUP(KamstrupData[[#This Row],[IdLevel123]],'B-Business Capability'!B:L,10,FALSE)</f>
        <v>Idea-to-Release (I2R)</v>
      </c>
      <c r="R545">
        <f>VLOOKUP(KamstrupData[[#This Row],[IdLevel123]],'B-Business Capability'!B:L,11,FALSE)</f>
        <v>420</v>
      </c>
      <c r="T545" t="s">
        <v>116</v>
      </c>
    </row>
    <row r="546" spans="2:20" hidden="1" x14ac:dyDescent="0.25">
      <c r="D546" t="s">
        <v>583</v>
      </c>
      <c r="E546" t="str">
        <f>VLOOKUP(D546,'B-Business Capability'!B:H,5,FALSE)</f>
        <v>Product &amp; Software Development</v>
      </c>
      <c r="F546" t="str">
        <f>VLOOKUP(D546,'B-Business Capability'!B:H,6,FALSE)</f>
        <v>Engineering</v>
      </c>
      <c r="G546" t="str">
        <f>VLOOKUP(D546,'B-Business Capability'!B:H,7,FALSE)</f>
        <v>Construction &amp; Development</v>
      </c>
      <c r="I546" t="s">
        <v>43</v>
      </c>
      <c r="J546" t="s">
        <v>114</v>
      </c>
      <c r="K546" t="s">
        <v>659</v>
      </c>
      <c r="L546" t="s">
        <v>635</v>
      </c>
      <c r="M546" t="str">
        <f>VLOOKUP(L546,'A-Applications'!B:D,3,FALSE)</f>
        <v>WinMerge</v>
      </c>
      <c r="N546" t="s">
        <v>46</v>
      </c>
      <c r="O546" s="42" t="s">
        <v>52</v>
      </c>
      <c r="P546" t="s">
        <v>75</v>
      </c>
      <c r="Q546" t="str">
        <f>VLOOKUP(KamstrupData[[#This Row],[IdLevel123]],'B-Business Capability'!B:L,10,FALSE)</f>
        <v>Idea-to-Release (I2R)</v>
      </c>
      <c r="R546">
        <f>VLOOKUP(KamstrupData[[#This Row],[IdLevel123]],'B-Business Capability'!B:L,11,FALSE)</f>
        <v>420</v>
      </c>
      <c r="T546" t="s">
        <v>888</v>
      </c>
    </row>
    <row r="547" spans="2:20" hidden="1" x14ac:dyDescent="0.25">
      <c r="D547" t="s">
        <v>1634</v>
      </c>
      <c r="E547" t="str">
        <f>VLOOKUP(D547,'B-Business Capability'!B:H,5,FALSE)</f>
        <v>Not mapped to capability</v>
      </c>
      <c r="F547">
        <f>VLOOKUP(D547,'B-Business Capability'!B:H,6,FALSE)</f>
        <v>0</v>
      </c>
      <c r="G547">
        <f>VLOOKUP(D547,'B-Business Capability'!B:H,7,FALSE)</f>
        <v>0</v>
      </c>
      <c r="I547" t="s">
        <v>43</v>
      </c>
      <c r="J547" t="s">
        <v>86</v>
      </c>
      <c r="L547" t="s">
        <v>1680</v>
      </c>
      <c r="M547" t="str">
        <f>VLOOKUP(L547,'A-Applications'!B:D,3,FALSE)</f>
        <v>NGIX</v>
      </c>
      <c r="O547" s="42"/>
      <c r="P547" t="s">
        <v>56</v>
      </c>
      <c r="Q547" t="str">
        <f>VLOOKUP(KamstrupData[[#This Row],[IdLevel123]],'B-Business Capability'!B:L,10,FALSE)</f>
        <v>N/A</v>
      </c>
      <c r="R547">
        <f>VLOOKUP(KamstrupData[[#This Row],[IdLevel123]],'B-Business Capability'!B:L,11,FALSE)</f>
        <v>0</v>
      </c>
      <c r="T547" t="s">
        <v>196</v>
      </c>
    </row>
    <row r="548" spans="2:20" hidden="1" x14ac:dyDescent="0.25">
      <c r="D548" s="28" t="s">
        <v>1403</v>
      </c>
      <c r="E548" t="str">
        <f>VLOOKUP(D548,'B-Business Capability'!B:H,5,FALSE)</f>
        <v xml:space="preserve">Digital Management </v>
      </c>
      <c r="F548" t="str">
        <f>VLOOKUP(D548,'B-Business Capability'!B:H,6,FALSE)</f>
        <v>Identity and Access Governance</v>
      </c>
      <c r="G548" t="str">
        <f>VLOOKUP(D548,'B-Business Capability'!B:H,7,FALSE)</f>
        <v>Authentication Management</v>
      </c>
      <c r="I548" t="s">
        <v>43</v>
      </c>
      <c r="J548" t="s">
        <v>148</v>
      </c>
      <c r="K548" t="s">
        <v>1079</v>
      </c>
      <c r="L548" t="s">
        <v>1749</v>
      </c>
      <c r="M548" t="str">
        <f>VLOOKUP(L548,'A-Applications'!B:D,3,FALSE)</f>
        <v>1Password</v>
      </c>
      <c r="N548" t="s">
        <v>138</v>
      </c>
      <c r="O548" s="42" t="s">
        <v>47</v>
      </c>
      <c r="P548" t="s">
        <v>38</v>
      </c>
      <c r="Q548" t="str">
        <f>VLOOKUP(KamstrupData[[#This Row],[IdLevel123]],'B-Business Capability'!B:L,10,FALSE)</f>
        <v>N/A</v>
      </c>
      <c r="R548">
        <f>VLOOKUP(KamstrupData[[#This Row],[IdLevel123]],'B-Business Capability'!B:L,11,FALSE)</f>
        <v>0</v>
      </c>
    </row>
    <row r="549" spans="2:20" hidden="1" x14ac:dyDescent="0.25">
      <c r="B549" s="28">
        <v>45292</v>
      </c>
      <c r="D549" s="28" t="s">
        <v>8541</v>
      </c>
      <c r="E549" t="str">
        <f>VLOOKUP(D549,'B-Business Capability'!B:H,5,FALSE)</f>
        <v>OT Hosting</v>
      </c>
      <c r="F549" t="str">
        <f>VLOOKUP(D549,'B-Business Capability'!B:H,6,FALSE)</f>
        <v>OT Security &amp; Compliance</v>
      </c>
      <c r="G549" t="str">
        <f>VLOOKUP(D549,'B-Business Capability'!B:H,7,FALSE)</f>
        <v>OT Zero Trust Architecture</v>
      </c>
      <c r="I549" t="s">
        <v>43</v>
      </c>
      <c r="J549" t="s">
        <v>285</v>
      </c>
      <c r="K549" t="s">
        <v>1615</v>
      </c>
      <c r="L549" t="s">
        <v>1749</v>
      </c>
      <c r="M549" t="str">
        <f>VLOOKUP(L549,'A-Applications'!B:D,3,FALSE)</f>
        <v>1Password</v>
      </c>
      <c r="N549" t="s">
        <v>46</v>
      </c>
      <c r="O549" s="42" t="s">
        <v>102</v>
      </c>
      <c r="P549" t="s">
        <v>38</v>
      </c>
      <c r="Q549" t="str">
        <f>VLOOKUP(KamstrupData[[#This Row],[IdLevel123]],'B-Business Capability'!B:L,10,FALSE)</f>
        <v>N/A</v>
      </c>
      <c r="R549">
        <f>VLOOKUP(KamstrupData[[#This Row],[IdLevel123]],'B-Business Capability'!B:L,11,FALSE)</f>
        <v>0</v>
      </c>
    </row>
    <row r="550" spans="2:20" hidden="1" x14ac:dyDescent="0.25">
      <c r="D550" t="s">
        <v>1666</v>
      </c>
      <c r="E550" t="str">
        <f>VLOOKUP(D550,'B-Business Capability'!B:H,5,FALSE)</f>
        <v>Digital Platform and Operations</v>
      </c>
      <c r="F550" t="str">
        <f>VLOOKUP(D550,'B-Business Capability'!B:H,6,FALSE)</f>
        <v>Engineering &amp; Platform</v>
      </c>
      <c r="G550" t="str">
        <f>VLOOKUP(D550,'B-Business Capability'!B:H,7,FALSE)</f>
        <v>Automation</v>
      </c>
      <c r="I550" t="s">
        <v>43</v>
      </c>
      <c r="J550" t="s">
        <v>148</v>
      </c>
      <c r="K550" t="s">
        <v>1079</v>
      </c>
      <c r="L550" t="s">
        <v>1668</v>
      </c>
      <c r="M550" t="str">
        <f>VLOOKUP(L550,'A-Applications'!B:D,3,FALSE)</f>
        <v>Vmware Cloud foundation</v>
      </c>
      <c r="N550" t="s">
        <v>74</v>
      </c>
      <c r="O550" s="42" t="s">
        <v>102</v>
      </c>
      <c r="P550" t="s">
        <v>38</v>
      </c>
      <c r="Q550" t="str">
        <f>VLOOKUP(KamstrupData[[#This Row],[IdLevel123]],'B-Business Capability'!B:L,10,FALSE)</f>
        <v>N/A</v>
      </c>
      <c r="R550">
        <f>VLOOKUP(KamstrupData[[#This Row],[IdLevel123]],'B-Business Capability'!B:L,11,FALSE)</f>
        <v>0</v>
      </c>
      <c r="T550" t="s">
        <v>1669</v>
      </c>
    </row>
    <row r="551" spans="2:20" hidden="1" x14ac:dyDescent="0.25">
      <c r="D551" t="s">
        <v>920</v>
      </c>
      <c r="E551" t="str">
        <f>VLOOKUP(D551,'B-Business Capability'!B:H,5,FALSE)</f>
        <v>Product &amp; Software Development</v>
      </c>
      <c r="F551" t="str">
        <f>VLOOKUP(D551,'B-Business Capability'!B:H,6,FALSE)</f>
        <v>Product &amp; Software Delivery</v>
      </c>
      <c r="G551" t="str">
        <f>VLOOKUP(D551,'B-Business Capability'!B:H,7,FALSE)</f>
        <v>Manage Production &amp; Development</v>
      </c>
      <c r="I551" t="s">
        <v>43</v>
      </c>
      <c r="J551" t="s">
        <v>98</v>
      </c>
      <c r="K551" t="s">
        <v>578</v>
      </c>
      <c r="L551" t="s">
        <v>921</v>
      </c>
      <c r="M551" t="str">
        <f>VLOOKUP(L551,'A-Applications'!B:D,3,FALSE)</f>
        <v>Git Hub</v>
      </c>
      <c r="N551" t="s">
        <v>46</v>
      </c>
      <c r="O551" s="42" t="s">
        <v>102</v>
      </c>
      <c r="P551" t="s">
        <v>75</v>
      </c>
      <c r="Q551" t="str">
        <f>VLOOKUP(KamstrupData[[#This Row],[IdLevel123]],'B-Business Capability'!B:L,10,FALSE)</f>
        <v>Idea-to-Release (I2R)</v>
      </c>
      <c r="R551">
        <f>VLOOKUP(KamstrupData[[#This Row],[IdLevel123]],'B-Business Capability'!B:L,11,FALSE)</f>
        <v>520</v>
      </c>
      <c r="S551" t="s">
        <v>579</v>
      </c>
    </row>
    <row r="552" spans="2:20" hidden="1" x14ac:dyDescent="0.25">
      <c r="D552" t="s">
        <v>922</v>
      </c>
      <c r="E552" t="str">
        <f>VLOOKUP(D552,'B-Business Capability'!B:H,5,FALSE)</f>
        <v>Product &amp; Software Development</v>
      </c>
      <c r="F552" t="str">
        <f>VLOOKUP(D552,'B-Business Capability'!B:H,6,FALSE)</f>
        <v>Product &amp; Software Delivery</v>
      </c>
      <c r="G552" t="str">
        <f>VLOOKUP(D552,'B-Business Capability'!B:H,7,FALSE)</f>
        <v>Schedule Production &amp; Development</v>
      </c>
      <c r="I552" t="s">
        <v>43</v>
      </c>
      <c r="J552" t="s">
        <v>98</v>
      </c>
      <c r="K552" t="s">
        <v>578</v>
      </c>
      <c r="L552" t="s">
        <v>921</v>
      </c>
      <c r="M552" t="str">
        <f>VLOOKUP(L552,'A-Applications'!B:D,3,FALSE)</f>
        <v>Git Hub</v>
      </c>
      <c r="N552" t="s">
        <v>46</v>
      </c>
      <c r="O552" s="42" t="s">
        <v>102</v>
      </c>
      <c r="P552" t="s">
        <v>75</v>
      </c>
      <c r="Q552" t="str">
        <f>VLOOKUP(KamstrupData[[#This Row],[IdLevel123]],'B-Business Capability'!B:L,10,FALSE)</f>
        <v>Plan-to-Produce (P2P)</v>
      </c>
      <c r="R552">
        <f>VLOOKUP(KamstrupData[[#This Row],[IdLevel123]],'B-Business Capability'!B:L,11,FALSE)</f>
        <v>0</v>
      </c>
      <c r="S552" t="s">
        <v>579</v>
      </c>
    </row>
    <row r="553" spans="2:20" hidden="1" x14ac:dyDescent="0.25">
      <c r="D553" s="28" t="s">
        <v>583</v>
      </c>
      <c r="E553" t="str">
        <f>VLOOKUP(D553,'B-Business Capability'!B:H,5,FALSE)</f>
        <v>Product &amp; Software Development</v>
      </c>
      <c r="F553" t="str">
        <f>VLOOKUP(D553,'B-Business Capability'!B:H,6,FALSE)</f>
        <v>Engineering</v>
      </c>
      <c r="G553" t="str">
        <f>VLOOKUP(D553,'B-Business Capability'!B:H,7,FALSE)</f>
        <v>Construction &amp; Development</v>
      </c>
      <c r="I553" t="s">
        <v>8625</v>
      </c>
      <c r="J553" t="s">
        <v>8712</v>
      </c>
      <c r="K553" t="s">
        <v>8713</v>
      </c>
      <c r="L553" t="s">
        <v>921</v>
      </c>
      <c r="M553" t="str">
        <f>VLOOKUP(L553,'A-Applications'!B:D,3,FALSE)</f>
        <v>Git Hub</v>
      </c>
      <c r="N553" t="s">
        <v>46</v>
      </c>
      <c r="O553" s="42" t="s">
        <v>102</v>
      </c>
      <c r="Q553" t="str">
        <f>VLOOKUP(KamstrupData[[#This Row],[IdLevel123]],'B-Business Capability'!B:L,10,FALSE)</f>
        <v>Idea-to-Release (I2R)</v>
      </c>
      <c r="R553">
        <f>VLOOKUP(KamstrupData[[#This Row],[IdLevel123]],'B-Business Capability'!B:L,11,FALSE)</f>
        <v>420</v>
      </c>
      <c r="T553" t="s">
        <v>8685</v>
      </c>
    </row>
    <row r="554" spans="2:20" hidden="1" x14ac:dyDescent="0.25">
      <c r="D554" t="s">
        <v>1171</v>
      </c>
      <c r="E554" t="str">
        <f>VLOOKUP(D554,'B-Business Capability'!B:H,5,FALSE)</f>
        <v>Sales</v>
      </c>
      <c r="F554" t="str">
        <f>VLOOKUP(D554,'B-Business Capability'!B:H,6,FALSE)</f>
        <v>Sales Operations</v>
      </c>
      <c r="G554" t="str">
        <f>VLOOKUP(D554,'B-Business Capability'!B:H,7,FALSE)</f>
        <v>Sales masterdata management</v>
      </c>
      <c r="I554" t="s">
        <v>66</v>
      </c>
      <c r="J554" t="s">
        <v>325</v>
      </c>
      <c r="K554" t="s">
        <v>379</v>
      </c>
      <c r="L554" t="s">
        <v>1173</v>
      </c>
      <c r="M554" t="str">
        <f>VLOOKUP(L554,'A-Applications'!B:D,3,FALSE)</f>
        <v>Speedship</v>
      </c>
      <c r="O554" s="42"/>
      <c r="P554" t="s">
        <v>1042</v>
      </c>
      <c r="Q554" t="str">
        <f>VLOOKUP(KamstrupData[[#This Row],[IdLevel123]],'B-Business Capability'!B:L,10,FALSE)</f>
        <v>N/A</v>
      </c>
      <c r="R554">
        <f>VLOOKUP(KamstrupData[[#This Row],[IdLevel123]],'B-Business Capability'!B:L,11,FALSE)</f>
        <v>0</v>
      </c>
      <c r="T554" t="s">
        <v>1174</v>
      </c>
    </row>
    <row r="555" spans="2:20" hidden="1" x14ac:dyDescent="0.25">
      <c r="D555" s="28" t="s">
        <v>1582</v>
      </c>
      <c r="E555" t="str">
        <f>VLOOKUP(D555,'B-Business Capability'!B:H,5,FALSE)</f>
        <v xml:space="preserve">Digital Management </v>
      </c>
      <c r="F555" t="str">
        <f>VLOOKUP(D555,'B-Business Capability'!B:H,6,FALSE)</f>
        <v>Information Security</v>
      </c>
      <c r="G555" t="str">
        <f>VLOOKUP(D555,'B-Business Capability'!B:H,7,FALSE)</f>
        <v>Security Awareness</v>
      </c>
      <c r="I555" t="s">
        <v>43</v>
      </c>
      <c r="J555" t="s">
        <v>1566</v>
      </c>
      <c r="K555" t="s">
        <v>1576</v>
      </c>
      <c r="L555" t="s">
        <v>1583</v>
      </c>
      <c r="M555" t="str">
        <f>VLOOKUP(L555,'A-Applications'!B:D,3,FALSE)</f>
        <v>KnowBe4</v>
      </c>
      <c r="N555" t="s">
        <v>138</v>
      </c>
      <c r="O555" s="42" t="s">
        <v>47</v>
      </c>
      <c r="P555" t="s">
        <v>68</v>
      </c>
      <c r="Q555" t="str">
        <f>VLOOKUP(KamstrupData[[#This Row],[IdLevel123]],'B-Business Capability'!B:L,10,FALSE)</f>
        <v>N/A</v>
      </c>
      <c r="R555">
        <f>VLOOKUP(KamstrupData[[#This Row],[IdLevel123]],'B-Business Capability'!B:L,11,FALSE)</f>
        <v>0</v>
      </c>
    </row>
    <row r="556" spans="2:20" hidden="1" x14ac:dyDescent="0.25">
      <c r="D556" s="28" t="s">
        <v>1634</v>
      </c>
      <c r="E556" t="str">
        <f>VLOOKUP(D556,'B-Business Capability'!B:H,5,FALSE)</f>
        <v>Not mapped to capability</v>
      </c>
      <c r="F556">
        <f>VLOOKUP(D556,'B-Business Capability'!B:H,6,FALSE)</f>
        <v>0</v>
      </c>
      <c r="G556">
        <f>VLOOKUP(D556,'B-Business Capability'!B:H,7,FALSE)</f>
        <v>0</v>
      </c>
      <c r="I556" t="s">
        <v>43</v>
      </c>
      <c r="J556" t="s">
        <v>244</v>
      </c>
      <c r="L556" t="s">
        <v>1743</v>
      </c>
      <c r="M556" t="str">
        <f>VLOOKUP(L556,'A-Applications'!B:D,3,FALSE)</f>
        <v>iDTT</v>
      </c>
      <c r="O556" s="42"/>
      <c r="P556" t="s">
        <v>56</v>
      </c>
      <c r="Q556" t="str">
        <f>VLOOKUP(KamstrupData[[#This Row],[IdLevel123]],'B-Business Capability'!B:L,10,FALSE)</f>
        <v>N/A</v>
      </c>
      <c r="R556">
        <f>VLOOKUP(KamstrupData[[#This Row],[IdLevel123]],'B-Business Capability'!B:L,11,FALSE)</f>
        <v>0</v>
      </c>
    </row>
    <row r="557" spans="2:20" hidden="1" x14ac:dyDescent="0.25">
      <c r="D557" s="28" t="s">
        <v>9489</v>
      </c>
      <c r="E557" t="str">
        <f>VLOOKUP(D557,'B-Business Capability'!B:H,5,FALSE)</f>
        <v xml:space="preserve">Digital Management </v>
      </c>
      <c r="F557" t="str">
        <f>VLOOKUP(D557,'B-Business Capability'!B:H,6,FALSE)</f>
        <v>Identity and Access Governance</v>
      </c>
      <c r="G557">
        <f>VLOOKUP(D557,'B-Business Capability'!B:H,7,FALSE)</f>
        <v>0</v>
      </c>
      <c r="I557" t="s">
        <v>43</v>
      </c>
      <c r="J557" t="s">
        <v>239</v>
      </c>
      <c r="K557" t="s">
        <v>1672</v>
      </c>
      <c r="L557" t="s">
        <v>1745</v>
      </c>
      <c r="M557" t="str">
        <f>VLOOKUP(L557,'A-Applications'!B:D,3,FALSE)</f>
        <v xml:space="preserve">ProxyClick </v>
      </c>
      <c r="N557" t="s">
        <v>46</v>
      </c>
      <c r="O557" s="42" t="s">
        <v>47</v>
      </c>
      <c r="P557" t="s">
        <v>38</v>
      </c>
      <c r="Q557" t="str">
        <f>VLOOKUP(KamstrupData[[#This Row],[IdLevel123]],'B-Business Capability'!B:L,10,FALSE)</f>
        <v>N/A</v>
      </c>
      <c r="R557">
        <f>VLOOKUP(KamstrupData[[#This Row],[IdLevel123]],'B-Business Capability'!B:L,11,FALSE)</f>
        <v>0</v>
      </c>
    </row>
    <row r="558" spans="2:20" hidden="1" x14ac:dyDescent="0.25">
      <c r="D558" s="28" t="s">
        <v>1663</v>
      </c>
      <c r="E558" t="str">
        <f>VLOOKUP(D558,'B-Business Capability'!B:H,5,FALSE)</f>
        <v>Digital Platform and Operations</v>
      </c>
      <c r="F558" t="str">
        <f>VLOOKUP(D558,'B-Business Capability'!B:H,6,FALSE)</f>
        <v>Operations</v>
      </c>
      <c r="G558" t="str">
        <f>VLOOKUP(D558,'B-Business Capability'!B:H,7,FALSE)</f>
        <v>Network &amp; Connectivity</v>
      </c>
      <c r="I558" t="s">
        <v>43</v>
      </c>
      <c r="J558" t="s">
        <v>148</v>
      </c>
      <c r="K558" t="s">
        <v>1079</v>
      </c>
      <c r="L558" t="s">
        <v>1754</v>
      </c>
      <c r="M558" t="str">
        <f>VLOOKUP(L558,'A-Applications'!B:D,3,FALSE)</f>
        <v>Citrix ADC (NetScaler) – Core</v>
      </c>
      <c r="N558" t="s">
        <v>74</v>
      </c>
      <c r="O558" s="42" t="s">
        <v>102</v>
      </c>
      <c r="P558" t="s">
        <v>38</v>
      </c>
      <c r="Q558" t="str">
        <f>VLOOKUP(KamstrupData[[#This Row],[IdLevel123]],'B-Business Capability'!B:L,10,FALSE)</f>
        <v>N/A</v>
      </c>
      <c r="R558">
        <f>VLOOKUP(KamstrupData[[#This Row],[IdLevel123]],'B-Business Capability'!B:L,11,FALSE)</f>
        <v>0</v>
      </c>
    </row>
    <row r="559" spans="2:20" hidden="1" x14ac:dyDescent="0.25">
      <c r="D559" s="28" t="s">
        <v>1663</v>
      </c>
      <c r="E559" t="str">
        <f>VLOOKUP(D559,'B-Business Capability'!B:H,5,FALSE)</f>
        <v>Digital Platform and Operations</v>
      </c>
      <c r="F559" t="str">
        <f>VLOOKUP(D559,'B-Business Capability'!B:H,6,FALSE)</f>
        <v>Operations</v>
      </c>
      <c r="G559" t="str">
        <f>VLOOKUP(D559,'B-Business Capability'!B:H,7,FALSE)</f>
        <v>Network &amp; Connectivity</v>
      </c>
      <c r="I559" t="s">
        <v>43</v>
      </c>
      <c r="J559" t="s">
        <v>148</v>
      </c>
      <c r="K559" t="s">
        <v>1079</v>
      </c>
      <c r="L559" t="s">
        <v>1755</v>
      </c>
      <c r="M559" t="str">
        <f>VLOOKUP(L559,'A-Applications'!B:D,3,FALSE)</f>
        <v>Citrix ADC (NetScaler) – Hosting</v>
      </c>
      <c r="N559" t="s">
        <v>74</v>
      </c>
      <c r="O559" s="42" t="s">
        <v>102</v>
      </c>
      <c r="P559" t="s">
        <v>38</v>
      </c>
      <c r="Q559" t="str">
        <f>VLOOKUP(KamstrupData[[#This Row],[IdLevel123]],'B-Business Capability'!B:L,10,FALSE)</f>
        <v>N/A</v>
      </c>
      <c r="R559">
        <f>VLOOKUP(KamstrupData[[#This Row],[IdLevel123]],'B-Business Capability'!B:L,11,FALSE)</f>
        <v>0</v>
      </c>
    </row>
    <row r="560" spans="2:20" hidden="1" x14ac:dyDescent="0.25">
      <c r="B560" s="28">
        <v>46023</v>
      </c>
      <c r="D560" s="28" t="s">
        <v>8543</v>
      </c>
      <c r="E560" t="str">
        <f>VLOOKUP(D560,'B-Business Capability'!B:H,5,FALSE)</f>
        <v>OT Manufacturing</v>
      </c>
      <c r="F560" t="str">
        <f>VLOOKUP(D560,'B-Business Capability'!B:H,6,FALSE)</f>
        <v>OT Security &amp; Compliance</v>
      </c>
      <c r="G560" t="str">
        <f>VLOOKUP(D560,'B-Business Capability'!B:H,7,FALSE)</f>
        <v>OT Access Control &amp; Identity Management</v>
      </c>
      <c r="I560" t="s">
        <v>43</v>
      </c>
      <c r="J560" t="s">
        <v>239</v>
      </c>
      <c r="K560" t="s">
        <v>1742</v>
      </c>
      <c r="L560" t="s">
        <v>4580</v>
      </c>
      <c r="M560" t="str">
        <f>VLOOKUP(L560,'A-Applications'!B:D,3,FALSE)</f>
        <v>BeyondTrust Remote Support (Bomgar)</v>
      </c>
      <c r="N560" t="s">
        <v>46</v>
      </c>
      <c r="O560" s="42" t="s">
        <v>47</v>
      </c>
      <c r="P560" t="s">
        <v>56</v>
      </c>
      <c r="Q560" t="str">
        <f>VLOOKUP(KamstrupData[[#This Row],[IdLevel123]],'B-Business Capability'!B:L,10,FALSE)</f>
        <v>N/A</v>
      </c>
      <c r="R560">
        <f>VLOOKUP(KamstrupData[[#This Row],[IdLevel123]],'B-Business Capability'!B:L,11,FALSE)</f>
        <v>0</v>
      </c>
    </row>
    <row r="561" spans="2:20" hidden="1" x14ac:dyDescent="0.25">
      <c r="B561" s="28">
        <v>46023</v>
      </c>
      <c r="D561" s="28" t="s">
        <v>8543</v>
      </c>
      <c r="E561" t="str">
        <f>VLOOKUP(D561,'B-Business Capability'!B:H,5,FALSE)</f>
        <v>OT Manufacturing</v>
      </c>
      <c r="F561" t="str">
        <f>VLOOKUP(D561,'B-Business Capability'!B:H,6,FALSE)</f>
        <v>OT Security &amp; Compliance</v>
      </c>
      <c r="G561" t="str">
        <f>VLOOKUP(D561,'B-Business Capability'!B:H,7,FALSE)</f>
        <v>OT Access Control &amp; Identity Management</v>
      </c>
      <c r="I561" t="s">
        <v>43</v>
      </c>
      <c r="J561" t="s">
        <v>239</v>
      </c>
      <c r="K561" t="s">
        <v>1742</v>
      </c>
      <c r="L561" t="s">
        <v>4581</v>
      </c>
      <c r="M561" t="str">
        <f>VLOOKUP(L561,'A-Applications'!B:D,3,FALSE)</f>
        <v>BeyondTrust Privileged Remote Access (PRA)</v>
      </c>
      <c r="N561" t="s">
        <v>46</v>
      </c>
      <c r="O561" s="42" t="s">
        <v>47</v>
      </c>
      <c r="P561" t="s">
        <v>56</v>
      </c>
      <c r="Q561" t="str">
        <f>VLOOKUP(KamstrupData[[#This Row],[IdLevel123]],'B-Business Capability'!B:L,10,FALSE)</f>
        <v>N/A</v>
      </c>
      <c r="R561">
        <f>VLOOKUP(KamstrupData[[#This Row],[IdLevel123]],'B-Business Capability'!B:L,11,FALSE)</f>
        <v>0</v>
      </c>
    </row>
    <row r="562" spans="2:20" hidden="1" x14ac:dyDescent="0.25">
      <c r="D562" s="28" t="s">
        <v>1663</v>
      </c>
      <c r="E562" t="str">
        <f>VLOOKUP(D562,'B-Business Capability'!B:H,5,FALSE)</f>
        <v>Digital Platform and Operations</v>
      </c>
      <c r="F562" t="str">
        <f>VLOOKUP(D562,'B-Business Capability'!B:H,6,FALSE)</f>
        <v>Operations</v>
      </c>
      <c r="G562" t="str">
        <f>VLOOKUP(D562,'B-Business Capability'!B:H,7,FALSE)</f>
        <v>Network &amp; Connectivity</v>
      </c>
      <c r="I562" t="s">
        <v>43</v>
      </c>
      <c r="J562" t="s">
        <v>148</v>
      </c>
      <c r="K562" t="s">
        <v>1079</v>
      </c>
      <c r="L562" t="s">
        <v>1746</v>
      </c>
      <c r="M562" t="str">
        <f>VLOOKUP(L562,'A-Applications'!B:D,3,FALSE)</f>
        <v>Cisco DNA Center</v>
      </c>
      <c r="N562" t="s">
        <v>138</v>
      </c>
      <c r="O562" s="42" t="s">
        <v>47</v>
      </c>
      <c r="P562" t="s">
        <v>38</v>
      </c>
      <c r="Q562" t="str">
        <f>VLOOKUP(KamstrupData[[#This Row],[IdLevel123]],'B-Business Capability'!B:L,10,FALSE)</f>
        <v>N/A</v>
      </c>
      <c r="R562">
        <f>VLOOKUP(KamstrupData[[#This Row],[IdLevel123]],'B-Business Capability'!B:L,11,FALSE)</f>
        <v>0</v>
      </c>
    </row>
    <row r="563" spans="2:20" hidden="1" x14ac:dyDescent="0.25">
      <c r="B563" s="28">
        <v>46023</v>
      </c>
      <c r="D563" s="28" t="s">
        <v>8603</v>
      </c>
      <c r="E563" t="str">
        <f>VLOOKUP(D563,'B-Business Capability'!B:H,5,FALSE)</f>
        <v>OT Manufacturing</v>
      </c>
      <c r="F563" t="str">
        <f>VLOOKUP(D563,'B-Business Capability'!B:H,6,FALSE)</f>
        <v>OT Infrastructure &amp; Hosting</v>
      </c>
      <c r="G563" t="str">
        <f>VLOOKUP(D563,'B-Business Capability'!B:H,7,FALSE)</f>
        <v>OT Network Segmentation &amp; Connectivity</v>
      </c>
      <c r="I563" t="s">
        <v>43</v>
      </c>
      <c r="J563" t="s">
        <v>239</v>
      </c>
      <c r="K563" t="s">
        <v>1742</v>
      </c>
      <c r="L563" t="s">
        <v>1746</v>
      </c>
      <c r="M563" t="str">
        <f>VLOOKUP(L563,'A-Applications'!B:D,3,FALSE)</f>
        <v>Cisco DNA Center</v>
      </c>
      <c r="N563" t="s">
        <v>46</v>
      </c>
      <c r="O563" s="42" t="s">
        <v>47</v>
      </c>
      <c r="P563" t="s">
        <v>56</v>
      </c>
      <c r="Q563" t="str">
        <f>VLOOKUP(KamstrupData[[#This Row],[IdLevel123]],'B-Business Capability'!B:L,10,FALSE)</f>
        <v>N/A</v>
      </c>
      <c r="R563">
        <f>VLOOKUP(KamstrupData[[#This Row],[IdLevel123]],'B-Business Capability'!B:L,11,FALSE)</f>
        <v>0</v>
      </c>
    </row>
    <row r="564" spans="2:20" hidden="1" x14ac:dyDescent="0.25">
      <c r="D564" t="s">
        <v>583</v>
      </c>
      <c r="E564" t="str">
        <f>VLOOKUP(D564,'B-Business Capability'!B:H,5,FALSE)</f>
        <v>Product &amp; Software Development</v>
      </c>
      <c r="F564" t="str">
        <f>VLOOKUP(D564,'B-Business Capability'!B:H,6,FALSE)</f>
        <v>Engineering</v>
      </c>
      <c r="G564" t="str">
        <f>VLOOKUP(D564,'B-Business Capability'!B:H,7,FALSE)</f>
        <v>Construction &amp; Development</v>
      </c>
      <c r="I564" t="s">
        <v>43</v>
      </c>
      <c r="J564" t="s">
        <v>91</v>
      </c>
      <c r="K564" t="s">
        <v>72</v>
      </c>
      <c r="L564" t="s">
        <v>703</v>
      </c>
      <c r="M564" t="str">
        <f>VLOOKUP(L564,'A-Applications'!B:D,3,FALSE)</f>
        <v>Keysight ADS</v>
      </c>
      <c r="N564" t="s">
        <v>46</v>
      </c>
      <c r="O564" s="42" t="s">
        <v>47</v>
      </c>
      <c r="P564" t="s">
        <v>75</v>
      </c>
      <c r="Q564" t="str">
        <f>VLOOKUP(KamstrupData[[#This Row],[IdLevel123]],'B-Business Capability'!B:L,10,FALSE)</f>
        <v>Idea-to-Release (I2R)</v>
      </c>
      <c r="R564">
        <f>VLOOKUP(KamstrupData[[#This Row],[IdLevel123]],'B-Business Capability'!B:L,11,FALSE)</f>
        <v>420</v>
      </c>
      <c r="T564" t="s">
        <v>92</v>
      </c>
    </row>
    <row r="565" spans="2:20" hidden="1" x14ac:dyDescent="0.25">
      <c r="D565" t="s">
        <v>583</v>
      </c>
      <c r="E565" t="str">
        <f>VLOOKUP(D565,'B-Business Capability'!B:H,5,FALSE)</f>
        <v>Product &amp; Software Development</v>
      </c>
      <c r="F565" t="str">
        <f>VLOOKUP(D565,'B-Business Capability'!B:H,6,FALSE)</f>
        <v>Engineering</v>
      </c>
      <c r="G565" t="str">
        <f>VLOOKUP(D565,'B-Business Capability'!B:H,7,FALSE)</f>
        <v>Construction &amp; Development</v>
      </c>
      <c r="I565" t="s">
        <v>43</v>
      </c>
      <c r="J565" t="s">
        <v>91</v>
      </c>
      <c r="K565" t="s">
        <v>78</v>
      </c>
      <c r="L565" t="s">
        <v>703</v>
      </c>
      <c r="M565" t="str">
        <f>VLOOKUP(L565,'A-Applications'!B:D,3,FALSE)</f>
        <v>Keysight ADS</v>
      </c>
      <c r="N565" t="s">
        <v>46</v>
      </c>
      <c r="O565" s="42" t="s">
        <v>47</v>
      </c>
      <c r="P565" t="s">
        <v>75</v>
      </c>
      <c r="Q565" t="str">
        <f>VLOOKUP(KamstrupData[[#This Row],[IdLevel123]],'B-Business Capability'!B:L,10,FALSE)</f>
        <v>Idea-to-Release (I2R)</v>
      </c>
      <c r="R565">
        <f>VLOOKUP(KamstrupData[[#This Row],[IdLevel123]],'B-Business Capability'!B:L,11,FALSE)</f>
        <v>420</v>
      </c>
      <c r="T565" t="s">
        <v>93</v>
      </c>
    </row>
    <row r="566" spans="2:20" hidden="1" x14ac:dyDescent="0.25">
      <c r="D566" t="s">
        <v>583</v>
      </c>
      <c r="E566" t="str">
        <f>VLOOKUP(D566,'B-Business Capability'!B:H,5,FALSE)</f>
        <v>Product &amp; Software Development</v>
      </c>
      <c r="F566" t="str">
        <f>VLOOKUP(D566,'B-Business Capability'!B:H,6,FALSE)</f>
        <v>Engineering</v>
      </c>
      <c r="G566" t="str">
        <f>VLOOKUP(D566,'B-Business Capability'!B:H,7,FALSE)</f>
        <v>Construction &amp; Development</v>
      </c>
      <c r="I566" t="s">
        <v>43</v>
      </c>
      <c r="J566" t="s">
        <v>114</v>
      </c>
      <c r="K566" t="s">
        <v>78</v>
      </c>
      <c r="L566" t="s">
        <v>703</v>
      </c>
      <c r="M566" t="str">
        <f>VLOOKUP(L566,'A-Applications'!B:D,3,FALSE)</f>
        <v>Keysight ADS</v>
      </c>
      <c r="N566" t="s">
        <v>46</v>
      </c>
      <c r="O566" s="42" t="s">
        <v>47</v>
      </c>
      <c r="P566" t="s">
        <v>75</v>
      </c>
      <c r="Q566" t="str">
        <f>VLOOKUP(KamstrupData[[#This Row],[IdLevel123]],'B-Business Capability'!B:L,10,FALSE)</f>
        <v>Idea-to-Release (I2R)</v>
      </c>
      <c r="R566">
        <f>VLOOKUP(KamstrupData[[#This Row],[IdLevel123]],'B-Business Capability'!B:L,11,FALSE)</f>
        <v>420</v>
      </c>
      <c r="T566" t="s">
        <v>120</v>
      </c>
    </row>
    <row r="567" spans="2:20" hidden="1" x14ac:dyDescent="0.25">
      <c r="D567" s="28" t="s">
        <v>1758</v>
      </c>
      <c r="E567" t="str">
        <f>VLOOKUP(D567,'B-Business Capability'!B:H,5,FALSE)</f>
        <v>Digital Platform and Operations</v>
      </c>
      <c r="F567" t="str">
        <f>VLOOKUP(D567,'B-Business Capability'!B:H,6,FALSE)</f>
        <v>Engineering &amp; Platform</v>
      </c>
      <c r="G567">
        <f>VLOOKUP(D567,'B-Business Capability'!B:H,7,FALSE)</f>
        <v>0</v>
      </c>
      <c r="I567" t="s">
        <v>43</v>
      </c>
      <c r="J567" t="s">
        <v>148</v>
      </c>
      <c r="K567" t="s">
        <v>1079</v>
      </c>
      <c r="L567" t="s">
        <v>1762</v>
      </c>
      <c r="M567" t="str">
        <f>VLOOKUP(L567,'A-Applications'!B:D,3,FALSE)</f>
        <v>Azure AD Connect</v>
      </c>
      <c r="O567" s="42"/>
      <c r="P567" t="s">
        <v>38</v>
      </c>
      <c r="Q567" t="str">
        <f>VLOOKUP(KamstrupData[[#This Row],[IdLevel123]],'B-Business Capability'!B:L,10,FALSE)</f>
        <v>N/A</v>
      </c>
      <c r="R567">
        <f>VLOOKUP(KamstrupData[[#This Row],[IdLevel123]],'B-Business Capability'!B:L,11,FALSE)</f>
        <v>0</v>
      </c>
    </row>
    <row r="568" spans="2:20" hidden="1" x14ac:dyDescent="0.25">
      <c r="D568" s="28" t="s">
        <v>1758</v>
      </c>
      <c r="E568" t="str">
        <f>VLOOKUP(D568,'B-Business Capability'!B:H,5,FALSE)</f>
        <v>Digital Platform and Operations</v>
      </c>
      <c r="F568" t="str">
        <f>VLOOKUP(D568,'B-Business Capability'!B:H,6,FALSE)</f>
        <v>Engineering &amp; Platform</v>
      </c>
      <c r="G568">
        <f>VLOOKUP(D568,'B-Business Capability'!B:H,7,FALSE)</f>
        <v>0</v>
      </c>
      <c r="I568" t="s">
        <v>43</v>
      </c>
      <c r="J568" t="s">
        <v>148</v>
      </c>
      <c r="K568" t="s">
        <v>1079</v>
      </c>
      <c r="L568" t="s">
        <v>1763</v>
      </c>
      <c r="M568" t="str">
        <f>VLOOKUP(L568,'A-Applications'!B:D,3,FALSE)</f>
        <v>Azure Arc</v>
      </c>
      <c r="O568" s="42"/>
      <c r="P568" t="s">
        <v>38</v>
      </c>
      <c r="Q568" t="str">
        <f>VLOOKUP(KamstrupData[[#This Row],[IdLevel123]],'B-Business Capability'!B:L,10,FALSE)</f>
        <v>N/A</v>
      </c>
      <c r="R568">
        <f>VLOOKUP(KamstrupData[[#This Row],[IdLevel123]],'B-Business Capability'!B:L,11,FALSE)</f>
        <v>0</v>
      </c>
    </row>
    <row r="569" spans="2:20" hidden="1" x14ac:dyDescent="0.25">
      <c r="B569" s="28">
        <v>45292</v>
      </c>
      <c r="D569" s="28" t="s">
        <v>1612</v>
      </c>
      <c r="E569" t="str">
        <f>VLOOKUP(D569,'B-Business Capability'!B:H,5,FALSE)</f>
        <v>OT Hosting</v>
      </c>
      <c r="F569" t="str">
        <f>VLOOKUP(D569,'B-Business Capability'!B:H,6,FALSE)</f>
        <v>OT Operations &amp; Service</v>
      </c>
      <c r="G569">
        <f>VLOOKUP(D569,'B-Business Capability'!B:H,7,FALSE)</f>
        <v>0</v>
      </c>
      <c r="I569" t="s">
        <v>43</v>
      </c>
      <c r="J569" t="s">
        <v>285</v>
      </c>
      <c r="K569" t="s">
        <v>1615</v>
      </c>
      <c r="L569" t="s">
        <v>1763</v>
      </c>
      <c r="M569" t="str">
        <f>VLOOKUP(L569,'A-Applications'!B:D,3,FALSE)</f>
        <v>Azure Arc</v>
      </c>
      <c r="N569" t="s">
        <v>46</v>
      </c>
      <c r="O569" s="42" t="s">
        <v>102</v>
      </c>
      <c r="P569" t="s">
        <v>38</v>
      </c>
      <c r="Q569" t="str">
        <f>VLOOKUP(KamstrupData[[#This Row],[IdLevel123]],'B-Business Capability'!B:L,10,FALSE)</f>
        <v>N/A</v>
      </c>
      <c r="R569">
        <f>VLOOKUP(KamstrupData[[#This Row],[IdLevel123]],'B-Business Capability'!B:L,11,FALSE)</f>
        <v>0</v>
      </c>
    </row>
    <row r="570" spans="2:20" hidden="1" x14ac:dyDescent="0.25">
      <c r="D570" s="28" t="s">
        <v>1758</v>
      </c>
      <c r="E570" t="str">
        <f>VLOOKUP(D570,'B-Business Capability'!B:H,5,FALSE)</f>
        <v>Digital Platform and Operations</v>
      </c>
      <c r="F570" t="str">
        <f>VLOOKUP(D570,'B-Business Capability'!B:H,6,FALSE)</f>
        <v>Engineering &amp; Platform</v>
      </c>
      <c r="G570">
        <f>VLOOKUP(D570,'B-Business Capability'!B:H,7,FALSE)</f>
        <v>0</v>
      </c>
      <c r="I570" t="s">
        <v>43</v>
      </c>
      <c r="J570" t="s">
        <v>148</v>
      </c>
      <c r="K570" t="s">
        <v>1079</v>
      </c>
      <c r="L570" t="s">
        <v>1764</v>
      </c>
      <c r="M570" t="str">
        <f>VLOOKUP(L570,'A-Applications'!B:D,3,FALSE)</f>
        <v>Azure Update Manager</v>
      </c>
      <c r="O570" s="42"/>
      <c r="P570" t="s">
        <v>38</v>
      </c>
      <c r="Q570" t="str">
        <f>VLOOKUP(KamstrupData[[#This Row],[IdLevel123]],'B-Business Capability'!B:L,10,FALSE)</f>
        <v>N/A</v>
      </c>
      <c r="R570">
        <f>VLOOKUP(KamstrupData[[#This Row],[IdLevel123]],'B-Business Capability'!B:L,11,FALSE)</f>
        <v>0</v>
      </c>
    </row>
    <row r="571" spans="2:20" hidden="1" x14ac:dyDescent="0.25">
      <c r="B571" s="28">
        <v>45292</v>
      </c>
      <c r="D571" s="28" t="s">
        <v>1612</v>
      </c>
      <c r="E571" t="str">
        <f>VLOOKUP(D571,'B-Business Capability'!B:H,5,FALSE)</f>
        <v>OT Hosting</v>
      </c>
      <c r="F571" t="str">
        <f>VLOOKUP(D571,'B-Business Capability'!B:H,6,FALSE)</f>
        <v>OT Operations &amp; Service</v>
      </c>
      <c r="G571">
        <f>VLOOKUP(D571,'B-Business Capability'!B:H,7,FALSE)</f>
        <v>0</v>
      </c>
      <c r="I571" t="s">
        <v>43</v>
      </c>
      <c r="J571" t="s">
        <v>285</v>
      </c>
      <c r="K571" t="s">
        <v>1615</v>
      </c>
      <c r="L571" t="s">
        <v>1764</v>
      </c>
      <c r="M571" t="str">
        <f>VLOOKUP(L571,'A-Applications'!B:D,3,FALSE)</f>
        <v>Azure Update Manager</v>
      </c>
      <c r="N571" t="s">
        <v>46</v>
      </c>
      <c r="O571" s="42" t="s">
        <v>102</v>
      </c>
      <c r="P571" t="s">
        <v>38</v>
      </c>
      <c r="Q571" t="str">
        <f>VLOOKUP(KamstrupData[[#This Row],[IdLevel123]],'B-Business Capability'!B:L,10,FALSE)</f>
        <v>N/A</v>
      </c>
      <c r="R571">
        <f>VLOOKUP(KamstrupData[[#This Row],[IdLevel123]],'B-Business Capability'!B:L,11,FALSE)</f>
        <v>0</v>
      </c>
    </row>
    <row r="572" spans="2:20" hidden="1" x14ac:dyDescent="0.25">
      <c r="D572" s="28" t="s">
        <v>1748</v>
      </c>
      <c r="E572" t="str">
        <f>VLOOKUP(D572,'B-Business Capability'!B:H,5,FALSE)</f>
        <v>Digital Platform and Operations</v>
      </c>
      <c r="F572" t="str">
        <f>VLOOKUP(D572,'B-Business Capability'!B:H,6,FALSE)</f>
        <v>Operations</v>
      </c>
      <c r="G572" t="str">
        <f>VLOOKUP(D572,'B-Business Capability'!B:H,7,FALSE)</f>
        <v>Storage &amp; Compute</v>
      </c>
      <c r="I572" t="s">
        <v>43</v>
      </c>
      <c r="J572" t="s">
        <v>148</v>
      </c>
      <c r="K572" t="s">
        <v>1079</v>
      </c>
      <c r="L572" t="s">
        <v>1765</v>
      </c>
      <c r="M572" t="str">
        <f>VLOOKUP(L572,'A-Applications'!B:D,3,FALSE)</f>
        <v>Red Hat Enterprise Linux (RHEL)</v>
      </c>
      <c r="N572" t="s">
        <v>138</v>
      </c>
      <c r="O572" s="42" t="s">
        <v>102</v>
      </c>
      <c r="P572" t="s">
        <v>38</v>
      </c>
      <c r="Q572" t="str">
        <f>VLOOKUP(KamstrupData[[#This Row],[IdLevel123]],'B-Business Capability'!B:L,10,FALSE)</f>
        <v>N/A</v>
      </c>
      <c r="R572">
        <f>VLOOKUP(KamstrupData[[#This Row],[IdLevel123]],'B-Business Capability'!B:L,11,FALSE)</f>
        <v>0</v>
      </c>
    </row>
    <row r="573" spans="2:20" hidden="1" x14ac:dyDescent="0.25">
      <c r="B573" s="28">
        <v>45292</v>
      </c>
      <c r="D573" s="28" t="s">
        <v>1612</v>
      </c>
      <c r="E573" t="str">
        <f>VLOOKUP(D573,'B-Business Capability'!B:H,5,FALSE)</f>
        <v>OT Hosting</v>
      </c>
      <c r="F573" t="str">
        <f>VLOOKUP(D573,'B-Business Capability'!B:H,6,FALSE)</f>
        <v>OT Operations &amp; Service</v>
      </c>
      <c r="G573">
        <f>VLOOKUP(D573,'B-Business Capability'!B:H,7,FALSE)</f>
        <v>0</v>
      </c>
      <c r="I573" t="s">
        <v>43</v>
      </c>
      <c r="J573" t="s">
        <v>285</v>
      </c>
      <c r="K573" t="s">
        <v>1615</v>
      </c>
      <c r="L573" t="s">
        <v>1765</v>
      </c>
      <c r="M573" t="str">
        <f>VLOOKUP(L573,'A-Applications'!B:D,3,FALSE)</f>
        <v>Red Hat Enterprise Linux (RHEL)</v>
      </c>
      <c r="N573" t="s">
        <v>46</v>
      </c>
      <c r="O573" s="42" t="s">
        <v>210</v>
      </c>
      <c r="P573" t="s">
        <v>38</v>
      </c>
      <c r="Q573" t="str">
        <f>VLOOKUP(KamstrupData[[#This Row],[IdLevel123]],'B-Business Capability'!B:L,10,FALSE)</f>
        <v>N/A</v>
      </c>
      <c r="R573">
        <f>VLOOKUP(KamstrupData[[#This Row],[IdLevel123]],'B-Business Capability'!B:L,11,FALSE)</f>
        <v>0</v>
      </c>
    </row>
    <row r="574" spans="2:20" hidden="1" x14ac:dyDescent="0.25">
      <c r="D574" s="28" t="s">
        <v>1748</v>
      </c>
      <c r="E574" t="str">
        <f>VLOOKUP(D574,'B-Business Capability'!B:H,5,FALSE)</f>
        <v>Digital Platform and Operations</v>
      </c>
      <c r="F574" t="str">
        <f>VLOOKUP(D574,'B-Business Capability'!B:H,6,FALSE)</f>
        <v>Operations</v>
      </c>
      <c r="G574" t="str">
        <f>VLOOKUP(D574,'B-Business Capability'!B:H,7,FALSE)</f>
        <v>Storage &amp; Compute</v>
      </c>
      <c r="I574" t="s">
        <v>43</v>
      </c>
      <c r="J574" t="s">
        <v>148</v>
      </c>
      <c r="K574" t="s">
        <v>1079</v>
      </c>
      <c r="L574" t="s">
        <v>1766</v>
      </c>
      <c r="M574" t="str">
        <f>VLOOKUP(L574,'A-Applications'!B:D,3,FALSE)</f>
        <v>AlmaLinux</v>
      </c>
      <c r="N574" t="s">
        <v>138</v>
      </c>
      <c r="O574" s="42" t="s">
        <v>47</v>
      </c>
      <c r="P574" t="s">
        <v>38</v>
      </c>
      <c r="Q574" t="str">
        <f>VLOOKUP(KamstrupData[[#This Row],[IdLevel123]],'B-Business Capability'!B:L,10,FALSE)</f>
        <v>N/A</v>
      </c>
      <c r="R574">
        <f>VLOOKUP(KamstrupData[[#This Row],[IdLevel123]],'B-Business Capability'!B:L,11,FALSE)</f>
        <v>0</v>
      </c>
    </row>
    <row r="575" spans="2:20" hidden="1" x14ac:dyDescent="0.25">
      <c r="D575" s="28" t="s">
        <v>275</v>
      </c>
      <c r="E575" t="str">
        <f>VLOOKUP(D575,'B-Business Capability'!B:H,5,FALSE)</f>
        <v>People and Culture</v>
      </c>
      <c r="F575" t="str">
        <f>VLOOKUP(D575,'B-Business Capability'!B:H,6,FALSE)</f>
        <v>Retentation</v>
      </c>
      <c r="G575">
        <f>VLOOKUP(D575,'B-Business Capability'!B:H,7,FALSE)</f>
        <v>0</v>
      </c>
      <c r="I575" t="s">
        <v>53</v>
      </c>
      <c r="J575" t="s">
        <v>7292</v>
      </c>
      <c r="L575" t="s">
        <v>8538</v>
      </c>
      <c r="M575" t="str">
        <f>VLOOKUP(L575,'A-Applications'!B:D,3,FALSE)</f>
        <v>Endalia</v>
      </c>
      <c r="N575" t="s">
        <v>46</v>
      </c>
      <c r="O575" s="42" t="s">
        <v>47</v>
      </c>
      <c r="Q575" t="str">
        <f>VLOOKUP(KamstrupData[[#This Row],[IdLevel123]],'B-Business Capability'!B:L,10,FALSE)</f>
        <v>Hire-to-Retire (H2R)</v>
      </c>
      <c r="R575">
        <f>VLOOKUP(KamstrupData[[#This Row],[IdLevel123]],'B-Business Capability'!B:L,11,FALSE)</f>
        <v>600</v>
      </c>
      <c r="T575" t="s">
        <v>8521</v>
      </c>
    </row>
    <row r="576" spans="2:20" hidden="1" x14ac:dyDescent="0.25">
      <c r="D576" s="28" t="s">
        <v>275</v>
      </c>
      <c r="E576" t="str">
        <f>VLOOKUP(D576,'B-Business Capability'!B:H,5,FALSE)</f>
        <v>People and Culture</v>
      </c>
      <c r="F576" t="str">
        <f>VLOOKUP(D576,'B-Business Capability'!B:H,6,FALSE)</f>
        <v>Retentation</v>
      </c>
      <c r="G576">
        <f>VLOOKUP(D576,'B-Business Capability'!B:H,7,FALSE)</f>
        <v>0</v>
      </c>
      <c r="I576" t="s">
        <v>53</v>
      </c>
      <c r="J576" t="s">
        <v>8549</v>
      </c>
      <c r="L576" t="s">
        <v>8538</v>
      </c>
      <c r="M576" t="str">
        <f>VLOOKUP(L576,'A-Applications'!B:D,3,FALSE)</f>
        <v>Endalia</v>
      </c>
      <c r="N576" t="s">
        <v>46</v>
      </c>
      <c r="O576" s="42" t="s">
        <v>47</v>
      </c>
      <c r="Q576" t="str">
        <f>VLOOKUP(KamstrupData[[#This Row],[IdLevel123]],'B-Business Capability'!B:L,10,FALSE)</f>
        <v>Hire-to-Retire (H2R)</v>
      </c>
      <c r="R576">
        <f>VLOOKUP(KamstrupData[[#This Row],[IdLevel123]],'B-Business Capability'!B:L,11,FALSE)</f>
        <v>600</v>
      </c>
      <c r="T576" t="s">
        <v>8521</v>
      </c>
    </row>
    <row r="577" spans="2:20" hidden="1" x14ac:dyDescent="0.25">
      <c r="D577" s="28" t="s">
        <v>275</v>
      </c>
      <c r="E577" t="str">
        <f>VLOOKUP(D577,'B-Business Capability'!B:H,5,FALSE)</f>
        <v>People and Culture</v>
      </c>
      <c r="F577" t="str">
        <f>VLOOKUP(D577,'B-Business Capability'!B:H,6,FALSE)</f>
        <v>Retentation</v>
      </c>
      <c r="G577">
        <f>VLOOKUP(D577,'B-Business Capability'!B:H,7,FALSE)</f>
        <v>0</v>
      </c>
      <c r="I577" t="s">
        <v>53</v>
      </c>
      <c r="J577" t="s">
        <v>8518</v>
      </c>
      <c r="K577" t="s">
        <v>379</v>
      </c>
      <c r="L577" t="s">
        <v>8538</v>
      </c>
      <c r="M577" t="str">
        <f>VLOOKUP(L577,'A-Applications'!B:D,3,FALSE)</f>
        <v>Endalia</v>
      </c>
      <c r="N577" t="s">
        <v>46</v>
      </c>
      <c r="O577" s="42" t="s">
        <v>47</v>
      </c>
      <c r="Q577" t="str">
        <f>VLOOKUP(KamstrupData[[#This Row],[IdLevel123]],'B-Business Capability'!B:L,10,FALSE)</f>
        <v>Hire-to-Retire (H2R)</v>
      </c>
      <c r="R577">
        <f>VLOOKUP(KamstrupData[[#This Row],[IdLevel123]],'B-Business Capability'!B:L,11,FALSE)</f>
        <v>600</v>
      </c>
      <c r="T577" t="s">
        <v>8521</v>
      </c>
    </row>
    <row r="578" spans="2:20" hidden="1" x14ac:dyDescent="0.25">
      <c r="D578" s="28" t="s">
        <v>275</v>
      </c>
      <c r="E578" t="str">
        <f>VLOOKUP(D578,'B-Business Capability'!B:H,5,FALSE)</f>
        <v>People and Culture</v>
      </c>
      <c r="F578" t="str">
        <f>VLOOKUP(D578,'B-Business Capability'!B:H,6,FALSE)</f>
        <v>Retentation</v>
      </c>
      <c r="G578">
        <f>VLOOKUP(D578,'B-Business Capability'!B:H,7,FALSE)</f>
        <v>0</v>
      </c>
      <c r="I578" t="s">
        <v>53</v>
      </c>
      <c r="J578" t="s">
        <v>54</v>
      </c>
      <c r="L578" t="s">
        <v>8538</v>
      </c>
      <c r="M578" t="str">
        <f>VLOOKUP(L578,'A-Applications'!B:D,3,FALSE)</f>
        <v>Endalia</v>
      </c>
      <c r="N578" t="s">
        <v>46</v>
      </c>
      <c r="O578" s="42" t="s">
        <v>47</v>
      </c>
      <c r="Q578" t="str">
        <f>VLOOKUP(KamstrupData[[#This Row],[IdLevel123]],'B-Business Capability'!B:L,10,FALSE)</f>
        <v>Hire-to-Retire (H2R)</v>
      </c>
      <c r="R578">
        <f>VLOOKUP(KamstrupData[[#This Row],[IdLevel123]],'B-Business Capability'!B:L,11,FALSE)</f>
        <v>600</v>
      </c>
      <c r="T578" t="s">
        <v>8521</v>
      </c>
    </row>
    <row r="579" spans="2:20" hidden="1" x14ac:dyDescent="0.25">
      <c r="D579" s="28" t="s">
        <v>283</v>
      </c>
      <c r="E579" t="str">
        <f>VLOOKUP(D579,'B-Business Capability'!B:H,5,FALSE)</f>
        <v>People and Culture</v>
      </c>
      <c r="F579" t="str">
        <f>VLOOKUP(D579,'B-Business Capability'!B:H,6,FALSE)</f>
        <v>Compensation &amp; Benefits</v>
      </c>
      <c r="G579">
        <f>VLOOKUP(D579,'B-Business Capability'!B:H,7,FALSE)</f>
        <v>0</v>
      </c>
      <c r="I579" t="s">
        <v>53</v>
      </c>
      <c r="J579" t="s">
        <v>54</v>
      </c>
      <c r="L579" t="s">
        <v>8538</v>
      </c>
      <c r="M579" t="str">
        <f>VLOOKUP(L579,'A-Applications'!B:D,3,FALSE)</f>
        <v>Endalia</v>
      </c>
      <c r="N579" t="s">
        <v>46</v>
      </c>
      <c r="O579" s="42" t="s">
        <v>47</v>
      </c>
      <c r="Q579" t="str">
        <f>VLOOKUP(KamstrupData[[#This Row],[IdLevel123]],'B-Business Capability'!B:L,10,FALSE)</f>
        <v>Hire-to-Retire (H2R)</v>
      </c>
      <c r="R579">
        <f>VLOOKUP(KamstrupData[[#This Row],[IdLevel123]],'B-Business Capability'!B:L,11,FALSE)</f>
        <v>700</v>
      </c>
      <c r="T579" t="s">
        <v>8521</v>
      </c>
    </row>
    <row r="580" spans="2:20" hidden="1" x14ac:dyDescent="0.25">
      <c r="B580" s="28">
        <v>45292</v>
      </c>
      <c r="D580" s="28" t="s">
        <v>8548</v>
      </c>
      <c r="E580" t="str">
        <f>VLOOKUP(D580,'B-Business Capability'!B:H,5,FALSE)</f>
        <v>OT Hosting</v>
      </c>
      <c r="F580" t="str">
        <f>VLOOKUP(D580,'B-Business Capability'!B:H,6,FALSE)</f>
        <v>OT Engineering &amp; Innovation</v>
      </c>
      <c r="G580">
        <f>VLOOKUP(D580,'B-Business Capability'!B:H,7,FALSE)</f>
        <v>0</v>
      </c>
      <c r="I580" t="s">
        <v>43</v>
      </c>
      <c r="J580" t="s">
        <v>285</v>
      </c>
      <c r="K580" t="s">
        <v>1615</v>
      </c>
      <c r="L580" t="s">
        <v>8538</v>
      </c>
      <c r="M580" t="str">
        <f>VLOOKUP(L580,'A-Applications'!B:D,3,FALSE)</f>
        <v>Endalia</v>
      </c>
      <c r="N580" t="s">
        <v>46</v>
      </c>
      <c r="O580" s="42" t="s">
        <v>47</v>
      </c>
      <c r="P580" t="s">
        <v>38</v>
      </c>
      <c r="Q580" t="str">
        <f>VLOOKUP(KamstrupData[[#This Row],[IdLevel123]],'B-Business Capability'!B:L,10,FALSE)</f>
        <v>N/A</v>
      </c>
      <c r="R580">
        <f>VLOOKUP(KamstrupData[[#This Row],[IdLevel123]],'B-Business Capability'!B:L,11,FALSE)</f>
        <v>0</v>
      </c>
    </row>
    <row r="581" spans="2:20" hidden="1" x14ac:dyDescent="0.25">
      <c r="D581" s="28" t="s">
        <v>283</v>
      </c>
      <c r="E581" t="str">
        <f>VLOOKUP(D581,'B-Business Capability'!B:H,5,FALSE)</f>
        <v>People and Culture</v>
      </c>
      <c r="F581" t="str">
        <f>VLOOKUP(D581,'B-Business Capability'!B:H,6,FALSE)</f>
        <v>Compensation &amp; Benefits</v>
      </c>
      <c r="G581">
        <f>VLOOKUP(D581,'B-Business Capability'!B:H,7,FALSE)</f>
        <v>0</v>
      </c>
      <c r="I581" t="s">
        <v>43</v>
      </c>
      <c r="J581" t="s">
        <v>239</v>
      </c>
      <c r="K581" t="s">
        <v>1672</v>
      </c>
      <c r="L581" t="s">
        <v>8538</v>
      </c>
      <c r="M581" t="str">
        <f>VLOOKUP(L581,'A-Applications'!B:D,3,FALSE)</f>
        <v>Endalia</v>
      </c>
      <c r="N581" t="s">
        <v>46</v>
      </c>
      <c r="O581" s="42" t="s">
        <v>52</v>
      </c>
      <c r="P581" t="s">
        <v>38</v>
      </c>
      <c r="Q581" t="str">
        <f>VLOOKUP(KamstrupData[[#This Row],[IdLevel123]],'B-Business Capability'!B:L,10,FALSE)</f>
        <v>Hire-to-Retire (H2R)</v>
      </c>
      <c r="R581">
        <f>VLOOKUP(KamstrupData[[#This Row],[IdLevel123]],'B-Business Capability'!B:L,11,FALSE)</f>
        <v>700</v>
      </c>
    </row>
    <row r="582" spans="2:20" hidden="1" x14ac:dyDescent="0.25">
      <c r="D582" s="28" t="s">
        <v>275</v>
      </c>
      <c r="E582" t="str">
        <f>VLOOKUP(D582,'B-Business Capability'!B:H,5,FALSE)</f>
        <v>People and Culture</v>
      </c>
      <c r="F582" t="str">
        <f>VLOOKUP(D582,'B-Business Capability'!B:H,6,FALSE)</f>
        <v>Retentation</v>
      </c>
      <c r="G582">
        <f>VLOOKUP(D582,'B-Business Capability'!B:H,7,FALSE)</f>
        <v>0</v>
      </c>
      <c r="I582" t="s">
        <v>491</v>
      </c>
      <c r="J582" t="s">
        <v>8531</v>
      </c>
      <c r="K582" t="s">
        <v>8607</v>
      </c>
      <c r="L582" t="s">
        <v>8558</v>
      </c>
      <c r="M582" t="str">
        <f>VLOOKUP(L582,'A-Applications'!B:D,3,FALSE)</f>
        <v>Vrijedagen</v>
      </c>
      <c r="N582" t="s">
        <v>46</v>
      </c>
      <c r="O582" s="42" t="s">
        <v>52</v>
      </c>
      <c r="P582" t="s">
        <v>56</v>
      </c>
      <c r="Q582" t="str">
        <f>VLOOKUP(KamstrupData[[#This Row],[IdLevel123]],'B-Business Capability'!B:L,10,FALSE)</f>
        <v>Hire-to-Retire (H2R)</v>
      </c>
      <c r="R582">
        <f>VLOOKUP(KamstrupData[[#This Row],[IdLevel123]],'B-Business Capability'!B:L,11,FALSE)</f>
        <v>600</v>
      </c>
    </row>
    <row r="583" spans="2:20" hidden="1" x14ac:dyDescent="0.25">
      <c r="D583" s="28" t="s">
        <v>275</v>
      </c>
      <c r="E583" t="str">
        <f>VLOOKUP(D583,'B-Business Capability'!B:H,5,FALSE)</f>
        <v>People and Culture</v>
      </c>
      <c r="F583" t="str">
        <f>VLOOKUP(D583,'B-Business Capability'!B:H,6,FALSE)</f>
        <v>Retentation</v>
      </c>
      <c r="G583">
        <f>VLOOKUP(D583,'B-Business Capability'!B:H,7,FALSE)</f>
        <v>0</v>
      </c>
      <c r="I583" t="s">
        <v>491</v>
      </c>
      <c r="J583" t="s">
        <v>8531</v>
      </c>
      <c r="K583" t="s">
        <v>379</v>
      </c>
      <c r="L583" t="s">
        <v>8558</v>
      </c>
      <c r="M583" t="str">
        <f>VLOOKUP(L583,'A-Applications'!B:D,3,FALSE)</f>
        <v>Vrijedagen</v>
      </c>
      <c r="N583" t="s">
        <v>46</v>
      </c>
      <c r="O583" s="42" t="s">
        <v>52</v>
      </c>
      <c r="P583" t="s">
        <v>56</v>
      </c>
      <c r="Q583" t="str">
        <f>VLOOKUP(KamstrupData[[#This Row],[IdLevel123]],'B-Business Capability'!B:L,10,FALSE)</f>
        <v>Hire-to-Retire (H2R)</v>
      </c>
      <c r="R583">
        <f>VLOOKUP(KamstrupData[[#This Row],[IdLevel123]],'B-Business Capability'!B:L,11,FALSE)</f>
        <v>600</v>
      </c>
    </row>
    <row r="584" spans="2:20" hidden="1" x14ac:dyDescent="0.25">
      <c r="D584" s="28" t="s">
        <v>275</v>
      </c>
      <c r="E584" t="str">
        <f>VLOOKUP(D584,'B-Business Capability'!B:H,5,FALSE)</f>
        <v>People and Culture</v>
      </c>
      <c r="F584" t="str">
        <f>VLOOKUP(D584,'B-Business Capability'!B:H,6,FALSE)</f>
        <v>Retentation</v>
      </c>
      <c r="G584">
        <f>VLOOKUP(D584,'B-Business Capability'!B:H,7,FALSE)</f>
        <v>0</v>
      </c>
      <c r="I584" t="s">
        <v>491</v>
      </c>
      <c r="J584" t="s">
        <v>492</v>
      </c>
      <c r="L584" t="s">
        <v>8558</v>
      </c>
      <c r="M584" t="str">
        <f>VLOOKUP(L584,'A-Applications'!B:D,3,FALSE)</f>
        <v>Vrijedagen</v>
      </c>
      <c r="N584" t="s">
        <v>46</v>
      </c>
      <c r="O584" s="42" t="s">
        <v>47</v>
      </c>
      <c r="P584" t="s">
        <v>56</v>
      </c>
      <c r="Q584" t="str">
        <f>VLOOKUP(KamstrupData[[#This Row],[IdLevel123]],'B-Business Capability'!B:L,10,FALSE)</f>
        <v>Hire-to-Retire (H2R)</v>
      </c>
      <c r="R584">
        <f>VLOOKUP(KamstrupData[[#This Row],[IdLevel123]],'B-Business Capability'!B:L,11,FALSE)</f>
        <v>600</v>
      </c>
    </row>
    <row r="585" spans="2:20" hidden="1" x14ac:dyDescent="0.25">
      <c r="D585" s="28" t="s">
        <v>42</v>
      </c>
      <c r="E585" t="str">
        <f>VLOOKUP(D585,'B-Business Capability'!B:H,5,FALSE)</f>
        <v>Finance</v>
      </c>
      <c r="F585">
        <f>VLOOKUP(D585,'B-Business Capability'!B:H,6,FALSE)</f>
        <v>0</v>
      </c>
      <c r="G585">
        <f>VLOOKUP(D585,'B-Business Capability'!B:H,7,FALSE)</f>
        <v>0</v>
      </c>
      <c r="I585" t="s">
        <v>491</v>
      </c>
      <c r="J585" t="s">
        <v>492</v>
      </c>
      <c r="L585" t="s">
        <v>8560</v>
      </c>
      <c r="M585" t="str">
        <f>VLOOKUP(L585,'A-Applications'!B:D,3,FALSE)</f>
        <v>CBS statistics</v>
      </c>
      <c r="N585" t="s">
        <v>46</v>
      </c>
      <c r="O585" s="42" t="s">
        <v>47</v>
      </c>
      <c r="P585" t="s">
        <v>56</v>
      </c>
      <c r="Q585" t="str">
        <f>VLOOKUP(KamstrupData[[#This Row],[IdLevel123]],'B-Business Capability'!B:L,10,FALSE)</f>
        <v>N/A</v>
      </c>
      <c r="R585">
        <f>VLOOKUP(KamstrupData[[#This Row],[IdLevel123]],'B-Business Capability'!B:L,11,FALSE)</f>
        <v>0</v>
      </c>
      <c r="T585" t="s">
        <v>8561</v>
      </c>
    </row>
    <row r="586" spans="2:20" hidden="1" x14ac:dyDescent="0.25">
      <c r="B586" s="28">
        <v>45292</v>
      </c>
      <c r="D586" s="28" t="s">
        <v>8589</v>
      </c>
      <c r="E586" t="str">
        <f>VLOOKUP(D586,'B-Business Capability'!B:H,5,FALSE)</f>
        <v>Digital Platform and Operations</v>
      </c>
      <c r="F586" t="str">
        <f>VLOOKUP(D586,'B-Business Capability'!B:H,6,FALSE)</f>
        <v>Engineering &amp; Platform</v>
      </c>
      <c r="G586" t="str">
        <f>VLOOKUP(D586,'B-Business Capability'!B:H,7,FALSE)</f>
        <v>Quality Assurance, test and Control</v>
      </c>
      <c r="I586" t="s">
        <v>43</v>
      </c>
      <c r="J586" t="s">
        <v>285</v>
      </c>
      <c r="K586" t="s">
        <v>1639</v>
      </c>
      <c r="L586" t="s">
        <v>8587</v>
      </c>
      <c r="M586" t="str">
        <f>VLOOKUP(L586,'A-Applications'!B:D,3,FALSE)</f>
        <v>Vivaldi</v>
      </c>
      <c r="N586" t="s">
        <v>46</v>
      </c>
      <c r="O586" s="42" t="s">
        <v>47</v>
      </c>
      <c r="Q586" t="str">
        <f>VLOOKUP(KamstrupData[[#This Row],[IdLevel123]],'B-Business Capability'!B:L,10,FALSE)</f>
        <v>N/A</v>
      </c>
      <c r="R586">
        <f>VLOOKUP(KamstrupData[[#This Row],[IdLevel123]],'B-Business Capability'!B:L,11,FALSE)</f>
        <v>0</v>
      </c>
    </row>
    <row r="587" spans="2:20" hidden="1" x14ac:dyDescent="0.25">
      <c r="B587" s="28">
        <v>45292</v>
      </c>
      <c r="D587" s="28" t="s">
        <v>8511</v>
      </c>
      <c r="E587" t="str">
        <f>VLOOKUP(D587,'B-Business Capability'!B:H,5,FALSE)</f>
        <v>Digital Platform and Operations</v>
      </c>
      <c r="F587" t="str">
        <f>VLOOKUP(D587,'B-Business Capability'!B:H,6,FALSE)</f>
        <v>Digital Workplace &amp; Infrastructure Development</v>
      </c>
      <c r="G587">
        <f>VLOOKUP(D587,'B-Business Capability'!B:H,7,FALSE)</f>
        <v>0</v>
      </c>
      <c r="I587" t="s">
        <v>43</v>
      </c>
      <c r="J587" t="s">
        <v>239</v>
      </c>
      <c r="K587" t="s">
        <v>7296</v>
      </c>
      <c r="L587" t="s">
        <v>8588</v>
      </c>
      <c r="M587" t="str">
        <f>VLOOKUP(L587,'A-Applications'!B:D,3,FALSE)</f>
        <v>Logi Options</v>
      </c>
      <c r="N587" t="s">
        <v>46</v>
      </c>
      <c r="O587" s="42" t="s">
        <v>52</v>
      </c>
      <c r="Q587" t="str">
        <f>VLOOKUP(KamstrupData[[#This Row],[IdLevel123]],'B-Business Capability'!B:L,10,FALSE)</f>
        <v>N/A</v>
      </c>
      <c r="R587">
        <f>VLOOKUP(KamstrupData[[#This Row],[IdLevel123]],'B-Business Capability'!B:L,11,FALSE)</f>
        <v>0</v>
      </c>
    </row>
    <row r="588" spans="2:20" hidden="1" x14ac:dyDescent="0.25">
      <c r="B588" s="28">
        <v>45292</v>
      </c>
      <c r="D588" s="28" t="s">
        <v>8591</v>
      </c>
      <c r="E588" t="str">
        <f>VLOOKUP(D588,'B-Business Capability'!B:H,5,FALSE)</f>
        <v>Digital Platform and Operations</v>
      </c>
      <c r="F588" t="str">
        <f>VLOOKUP(D588,'B-Business Capability'!B:H,6,FALSE)</f>
        <v>Digital Workplace &amp; Infrastructure Development</v>
      </c>
      <c r="G588" t="str">
        <f>VLOOKUP(D588,'B-Business Capability'!B:H,7,FALSE)</f>
        <v>Devices &amp; Print</v>
      </c>
      <c r="I588" t="s">
        <v>43</v>
      </c>
      <c r="J588" t="s">
        <v>285</v>
      </c>
      <c r="K588" t="s">
        <v>1639</v>
      </c>
      <c r="L588" t="s">
        <v>8588</v>
      </c>
      <c r="M588" t="str">
        <f>VLOOKUP(L588,'A-Applications'!B:D,3,FALSE)</f>
        <v>Logi Options</v>
      </c>
      <c r="N588" t="s">
        <v>46</v>
      </c>
      <c r="O588" s="42" t="s">
        <v>52</v>
      </c>
      <c r="Q588" t="str">
        <f>VLOOKUP(KamstrupData[[#This Row],[IdLevel123]],'B-Business Capability'!B:L,10,FALSE)</f>
        <v>N/A</v>
      </c>
      <c r="R588">
        <f>VLOOKUP(KamstrupData[[#This Row],[IdLevel123]],'B-Business Capability'!B:L,11,FALSE)</f>
        <v>0</v>
      </c>
    </row>
    <row r="589" spans="2:20" hidden="1" x14ac:dyDescent="0.25">
      <c r="B589" s="28">
        <v>46023</v>
      </c>
      <c r="D589" s="28" t="s">
        <v>8604</v>
      </c>
      <c r="E589" t="str">
        <f>VLOOKUP(D589,'B-Business Capability'!B:H,5,FALSE)</f>
        <v>OT Manufacturing</v>
      </c>
      <c r="F589" t="str">
        <f>VLOOKUP(D589,'B-Business Capability'!B:H,6,FALSE)</f>
        <v>OT Infrastructure &amp; Hosting</v>
      </c>
      <c r="G589" t="str">
        <f>VLOOKUP(D589,'B-Business Capability'!B:H,7,FALSE)</f>
        <v>OT Monitoring &amp; Event Management</v>
      </c>
      <c r="I589" t="s">
        <v>43</v>
      </c>
      <c r="J589" t="s">
        <v>239</v>
      </c>
      <c r="K589" t="s">
        <v>1742</v>
      </c>
      <c r="L589" t="s">
        <v>8600</v>
      </c>
      <c r="M589" t="str">
        <f>VLOOKUP(L589,'A-Applications'!B:D,3,FALSE)</f>
        <v>365 admin centers</v>
      </c>
      <c r="N589" t="s">
        <v>46</v>
      </c>
      <c r="O589" s="42" t="s">
        <v>52</v>
      </c>
      <c r="Q589" t="str">
        <f>VLOOKUP(KamstrupData[[#This Row],[IdLevel123]],'B-Business Capability'!B:L,10,FALSE)</f>
        <v>N/A</v>
      </c>
      <c r="R589">
        <f>VLOOKUP(KamstrupData[[#This Row],[IdLevel123]],'B-Business Capability'!B:L,11,FALSE)</f>
        <v>0</v>
      </c>
    </row>
    <row r="590" spans="2:20" hidden="1" x14ac:dyDescent="0.25">
      <c r="B590" s="28">
        <v>45292</v>
      </c>
      <c r="D590" s="28" t="s">
        <v>8548</v>
      </c>
      <c r="E590" t="str">
        <f>VLOOKUP(D590,'B-Business Capability'!B:H,5,FALSE)</f>
        <v>OT Hosting</v>
      </c>
      <c r="F590" t="str">
        <f>VLOOKUP(D590,'B-Business Capability'!B:H,6,FALSE)</f>
        <v>OT Engineering &amp; Innovation</v>
      </c>
      <c r="G590">
        <f>VLOOKUP(D590,'B-Business Capability'!B:H,7,FALSE)</f>
        <v>0</v>
      </c>
      <c r="I590" t="s">
        <v>43</v>
      </c>
      <c r="J590" t="s">
        <v>285</v>
      </c>
      <c r="K590" t="s">
        <v>1615</v>
      </c>
      <c r="L590" t="s">
        <v>8578</v>
      </c>
      <c r="M590" t="str">
        <f>VLOOKUP(L590,'A-Applications'!B:D,3,FALSE)</f>
        <v>sandgrid</v>
      </c>
      <c r="N590" t="s">
        <v>46</v>
      </c>
      <c r="O590" s="42" t="s">
        <v>47</v>
      </c>
      <c r="P590" t="s">
        <v>38</v>
      </c>
      <c r="Q590" t="str">
        <f>VLOOKUP(KamstrupData[[#This Row],[IdLevel123]],'B-Business Capability'!B:L,10,FALSE)</f>
        <v>N/A</v>
      </c>
      <c r="R590">
        <f>VLOOKUP(KamstrupData[[#This Row],[IdLevel123]],'B-Business Capability'!B:L,11,FALSE)</f>
        <v>0</v>
      </c>
    </row>
    <row r="591" spans="2:20" hidden="1" x14ac:dyDescent="0.25">
      <c r="B591" s="28">
        <v>45292</v>
      </c>
      <c r="D591" s="28" t="s">
        <v>8548</v>
      </c>
      <c r="E591" t="str">
        <f>VLOOKUP(D591,'B-Business Capability'!B:H,5,FALSE)</f>
        <v>OT Hosting</v>
      </c>
      <c r="F591" t="str">
        <f>VLOOKUP(D591,'B-Business Capability'!B:H,6,FALSE)</f>
        <v>OT Engineering &amp; Innovation</v>
      </c>
      <c r="G591">
        <f>VLOOKUP(D591,'B-Business Capability'!B:H,7,FALSE)</f>
        <v>0</v>
      </c>
      <c r="I591" t="s">
        <v>43</v>
      </c>
      <c r="J591" t="s">
        <v>285</v>
      </c>
      <c r="K591" t="s">
        <v>1615</v>
      </c>
      <c r="L591" t="s">
        <v>8579</v>
      </c>
      <c r="M591" t="str">
        <f>VLOOKUP(L591,'A-Applications'!B:D,3,FALSE)</f>
        <v>Twilio</v>
      </c>
      <c r="N591" t="s">
        <v>46</v>
      </c>
      <c r="O591" s="42" t="s">
        <v>47</v>
      </c>
      <c r="P591" t="s">
        <v>38</v>
      </c>
      <c r="Q591" t="str">
        <f>VLOOKUP(KamstrupData[[#This Row],[IdLevel123]],'B-Business Capability'!B:L,10,FALSE)</f>
        <v>N/A</v>
      </c>
      <c r="R591">
        <f>VLOOKUP(KamstrupData[[#This Row],[IdLevel123]],'B-Business Capability'!B:L,11,FALSE)</f>
        <v>0</v>
      </c>
    </row>
    <row r="592" spans="2:20" hidden="1" x14ac:dyDescent="0.25">
      <c r="B592" s="28">
        <v>45292</v>
      </c>
      <c r="D592" s="28" t="s">
        <v>8547</v>
      </c>
      <c r="E592" t="str">
        <f>VLOOKUP(D592,'B-Business Capability'!B:H,5,FALSE)</f>
        <v>OT Hosting</v>
      </c>
      <c r="F592" t="str">
        <f>VLOOKUP(D592,'B-Business Capability'!B:H,6,FALSE)</f>
        <v>OT Data &amp; Integration</v>
      </c>
      <c r="G592">
        <f>VLOOKUP(D592,'B-Business Capability'!B:H,7,FALSE)</f>
        <v>0</v>
      </c>
      <c r="I592" t="s">
        <v>43</v>
      </c>
      <c r="J592" t="s">
        <v>285</v>
      </c>
      <c r="K592" t="s">
        <v>1615</v>
      </c>
      <c r="L592" t="s">
        <v>8575</v>
      </c>
      <c r="M592" t="str">
        <f>VLOOKUP(L592,'A-Applications'!B:D,3,FALSE)</f>
        <v>Azure Site recovery</v>
      </c>
      <c r="N592" t="s">
        <v>46</v>
      </c>
      <c r="O592" s="42" t="s">
        <v>210</v>
      </c>
      <c r="P592" t="s">
        <v>38</v>
      </c>
      <c r="Q592" t="str">
        <f>VLOOKUP(KamstrupData[[#This Row],[IdLevel123]],'B-Business Capability'!B:L,10,FALSE)</f>
        <v>N/A</v>
      </c>
      <c r="R592">
        <f>VLOOKUP(KamstrupData[[#This Row],[IdLevel123]],'B-Business Capability'!B:L,11,FALSE)</f>
        <v>0</v>
      </c>
    </row>
    <row r="593" spans="2:20" hidden="1" x14ac:dyDescent="0.25">
      <c r="D593" s="28" t="s">
        <v>1517</v>
      </c>
      <c r="E593" t="str">
        <f>VLOOKUP(D593,'B-Business Capability'!B:H,5,FALSE)</f>
        <v>Customer Service</v>
      </c>
      <c r="F593" t="str">
        <f>VLOOKUP(D593,'B-Business Capability'!B:H,6,FALSE)</f>
        <v>Customer Project Management</v>
      </c>
      <c r="G593" t="str">
        <f>VLOOKUP(D593,'B-Business Capability'!B:H,7,FALSE)</f>
        <v>Project Management</v>
      </c>
      <c r="I593" t="s">
        <v>491</v>
      </c>
      <c r="J593" t="s">
        <v>8531</v>
      </c>
      <c r="K593" t="s">
        <v>8607</v>
      </c>
      <c r="L593" t="s">
        <v>8611</v>
      </c>
      <c r="M593" t="str">
        <f>VLOOKUP(L593,'A-Applications'!B:D,3,FALSE)</f>
        <v>ModBus</v>
      </c>
      <c r="N593" t="s">
        <v>46</v>
      </c>
      <c r="O593" s="42" t="s">
        <v>47</v>
      </c>
      <c r="P593" t="s">
        <v>1040</v>
      </c>
      <c r="Q593" t="str">
        <f>VLOOKUP(KamstrupData[[#This Row],[IdLevel123]],'B-Business Capability'!B:L,10,FALSE)</f>
        <v>Order-to-Cash (O2C)</v>
      </c>
      <c r="R593">
        <f>VLOOKUP(KamstrupData[[#This Row],[IdLevel123]],'B-Business Capability'!B:L,11,FALSE)</f>
        <v>0</v>
      </c>
    </row>
    <row r="594" spans="2:20" hidden="1" x14ac:dyDescent="0.25">
      <c r="D594" s="28" t="s">
        <v>1517</v>
      </c>
      <c r="E594" t="str">
        <f>VLOOKUP(D594,'B-Business Capability'!B:H,5,FALSE)</f>
        <v>Customer Service</v>
      </c>
      <c r="F594" t="str">
        <f>VLOOKUP(D594,'B-Business Capability'!B:H,6,FALSE)</f>
        <v>Customer Project Management</v>
      </c>
      <c r="G594" t="str">
        <f>VLOOKUP(D594,'B-Business Capability'!B:H,7,FALSE)</f>
        <v>Project Management</v>
      </c>
      <c r="I594" t="s">
        <v>487</v>
      </c>
      <c r="J594" t="s">
        <v>8684</v>
      </c>
      <c r="K594" t="s">
        <v>4553</v>
      </c>
      <c r="L594" t="s">
        <v>8611</v>
      </c>
      <c r="M594" t="str">
        <f>VLOOKUP(L594,'A-Applications'!B:D,3,FALSE)</f>
        <v>ModBus</v>
      </c>
      <c r="N594" t="s">
        <v>46</v>
      </c>
      <c r="O594" s="42" t="s">
        <v>47</v>
      </c>
      <c r="Q594" t="str">
        <f>VLOOKUP(KamstrupData[[#This Row],[IdLevel123]],'B-Business Capability'!B:L,10,FALSE)</f>
        <v>Order-to-Cash (O2C)</v>
      </c>
      <c r="R594">
        <f>VLOOKUP(KamstrupData[[#This Row],[IdLevel123]],'B-Business Capability'!B:L,11,FALSE)</f>
        <v>0</v>
      </c>
    </row>
    <row r="595" spans="2:20" hidden="1" x14ac:dyDescent="0.25">
      <c r="D595" s="28" t="s">
        <v>1531</v>
      </c>
      <c r="E595" t="str">
        <f>VLOOKUP(D595,'B-Business Capability'!B:H,5,FALSE)</f>
        <v>Customer Service</v>
      </c>
      <c r="F595" t="str">
        <f>VLOOKUP(D595,'B-Business Capability'!B:H,6,FALSE)</f>
        <v>Customer Service and Support</v>
      </c>
      <c r="G595" t="str">
        <f>VLOOKUP(D595,'B-Business Capability'!B:H,7,FALSE)</f>
        <v>Customer Operations</v>
      </c>
      <c r="I595" t="s">
        <v>491</v>
      </c>
      <c r="J595" t="s">
        <v>8531</v>
      </c>
      <c r="K595" t="s">
        <v>8607</v>
      </c>
      <c r="L595" t="s">
        <v>8611</v>
      </c>
      <c r="M595" t="str">
        <f>VLOOKUP(L595,'A-Applications'!B:D,3,FALSE)</f>
        <v>ModBus</v>
      </c>
      <c r="N595" t="s">
        <v>46</v>
      </c>
      <c r="O595" s="42" t="s">
        <v>47</v>
      </c>
      <c r="P595" t="s">
        <v>56</v>
      </c>
      <c r="Q595" t="str">
        <f>VLOOKUP(KamstrupData[[#This Row],[IdLevel123]],'B-Business Capability'!B:L,10,FALSE)</f>
        <v>Order-to-Cash (O2C)</v>
      </c>
      <c r="R595">
        <f>VLOOKUP(KamstrupData[[#This Row],[IdLevel123]],'B-Business Capability'!B:L,11,FALSE)</f>
        <v>0</v>
      </c>
    </row>
    <row r="596" spans="2:20" hidden="1" x14ac:dyDescent="0.25">
      <c r="D596" s="28" t="s">
        <v>1531</v>
      </c>
      <c r="E596" t="str">
        <f>VLOOKUP(D596,'B-Business Capability'!B:H,5,FALSE)</f>
        <v>Customer Service</v>
      </c>
      <c r="F596" t="str">
        <f>VLOOKUP(D596,'B-Business Capability'!B:H,6,FALSE)</f>
        <v>Customer Service and Support</v>
      </c>
      <c r="G596" t="str">
        <f>VLOOKUP(D596,'B-Business Capability'!B:H,7,FALSE)</f>
        <v>Customer Operations</v>
      </c>
      <c r="I596" t="s">
        <v>487</v>
      </c>
      <c r="J596" t="s">
        <v>8684</v>
      </c>
      <c r="K596" t="s">
        <v>4553</v>
      </c>
      <c r="L596" t="s">
        <v>8611</v>
      </c>
      <c r="M596" t="str">
        <f>VLOOKUP(L596,'A-Applications'!B:D,3,FALSE)</f>
        <v>ModBus</v>
      </c>
      <c r="N596" t="s">
        <v>46</v>
      </c>
      <c r="O596" s="42" t="s">
        <v>47</v>
      </c>
      <c r="Q596" t="str">
        <f>VLOOKUP(KamstrupData[[#This Row],[IdLevel123]],'B-Business Capability'!B:L,10,FALSE)</f>
        <v>Order-to-Cash (O2C)</v>
      </c>
      <c r="R596">
        <f>VLOOKUP(KamstrupData[[#This Row],[IdLevel123]],'B-Business Capability'!B:L,11,FALSE)</f>
        <v>0</v>
      </c>
    </row>
    <row r="597" spans="2:20" hidden="1" x14ac:dyDescent="0.25">
      <c r="D597" s="28" t="s">
        <v>1531</v>
      </c>
      <c r="E597" t="str">
        <f>VLOOKUP(D597,'B-Business Capability'!B:H,5,FALSE)</f>
        <v>Customer Service</v>
      </c>
      <c r="F597" t="str">
        <f>VLOOKUP(D597,'B-Business Capability'!B:H,6,FALSE)</f>
        <v>Customer Service and Support</v>
      </c>
      <c r="G597" t="str">
        <f>VLOOKUP(D597,'B-Business Capability'!B:H,7,FALSE)</f>
        <v>Customer Operations</v>
      </c>
      <c r="I597" t="s">
        <v>487</v>
      </c>
      <c r="J597" t="s">
        <v>8684</v>
      </c>
      <c r="K597" t="s">
        <v>4553</v>
      </c>
      <c r="L597" t="s">
        <v>8611</v>
      </c>
      <c r="M597" t="str">
        <f>VLOOKUP(L597,'A-Applications'!B:D,3,FALSE)</f>
        <v>ModBus</v>
      </c>
      <c r="N597" t="s">
        <v>46</v>
      </c>
      <c r="O597" s="42" t="s">
        <v>47</v>
      </c>
      <c r="Q597" t="str">
        <f>VLOOKUP(KamstrupData[[#This Row],[IdLevel123]],'B-Business Capability'!B:L,10,FALSE)</f>
        <v>Order-to-Cash (O2C)</v>
      </c>
      <c r="R597">
        <f>VLOOKUP(KamstrupData[[#This Row],[IdLevel123]],'B-Business Capability'!B:L,11,FALSE)</f>
        <v>0</v>
      </c>
    </row>
    <row r="598" spans="2:20" hidden="1" x14ac:dyDescent="0.25">
      <c r="D598" s="28" t="s">
        <v>1531</v>
      </c>
      <c r="E598" t="str">
        <f>VLOOKUP(D598,'B-Business Capability'!B:H,5,FALSE)</f>
        <v>Customer Service</v>
      </c>
      <c r="F598" t="str">
        <f>VLOOKUP(D598,'B-Business Capability'!B:H,6,FALSE)</f>
        <v>Customer Service and Support</v>
      </c>
      <c r="G598" t="str">
        <f>VLOOKUP(D598,'B-Business Capability'!B:H,7,FALSE)</f>
        <v>Customer Operations</v>
      </c>
      <c r="I598" t="s">
        <v>8625</v>
      </c>
      <c r="J598" t="s">
        <v>8684</v>
      </c>
      <c r="K598" t="s">
        <v>8686</v>
      </c>
      <c r="L598" t="s">
        <v>8611</v>
      </c>
      <c r="M598" t="str">
        <f>VLOOKUP(L598,'A-Applications'!B:D,3,FALSE)</f>
        <v>ModBus</v>
      </c>
      <c r="N598" t="s">
        <v>46</v>
      </c>
      <c r="O598" s="42" t="s">
        <v>47</v>
      </c>
      <c r="Q598" t="str">
        <f>VLOOKUP(KamstrupData[[#This Row],[IdLevel123]],'B-Business Capability'!B:L,10,FALSE)</f>
        <v>Order-to-Cash (O2C)</v>
      </c>
      <c r="R598">
        <f>VLOOKUP(KamstrupData[[#This Row],[IdLevel123]],'B-Business Capability'!B:L,11,FALSE)</f>
        <v>0</v>
      </c>
    </row>
    <row r="599" spans="2:20" hidden="1" x14ac:dyDescent="0.25">
      <c r="D599" s="28" t="s">
        <v>1517</v>
      </c>
      <c r="E599" t="str">
        <f>VLOOKUP(D599,'B-Business Capability'!B:H,5,FALSE)</f>
        <v>Customer Service</v>
      </c>
      <c r="F599" t="str">
        <f>VLOOKUP(D599,'B-Business Capability'!B:H,6,FALSE)</f>
        <v>Customer Project Management</v>
      </c>
      <c r="G599" t="str">
        <f>VLOOKUP(D599,'B-Business Capability'!B:H,7,FALSE)</f>
        <v>Project Management</v>
      </c>
      <c r="I599" t="s">
        <v>487</v>
      </c>
      <c r="J599" t="s">
        <v>8529</v>
      </c>
      <c r="K599" t="s">
        <v>379</v>
      </c>
      <c r="L599" t="s">
        <v>8611</v>
      </c>
      <c r="M599" t="str">
        <f>VLOOKUP(L599,'A-Applications'!B:D,3,FALSE)</f>
        <v>ModBus</v>
      </c>
      <c r="N599" t="s">
        <v>46</v>
      </c>
      <c r="O599" s="42" t="s">
        <v>47</v>
      </c>
      <c r="Q599" t="str">
        <f>VLOOKUP(KamstrupData[[#This Row],[IdLevel123]],'B-Business Capability'!B:L,10,FALSE)</f>
        <v>Order-to-Cash (O2C)</v>
      </c>
      <c r="R599">
        <f>VLOOKUP(KamstrupData[[#This Row],[IdLevel123]],'B-Business Capability'!B:L,11,FALSE)</f>
        <v>0</v>
      </c>
    </row>
    <row r="600" spans="2:20" hidden="1" x14ac:dyDescent="0.25">
      <c r="B600" s="28">
        <v>45292</v>
      </c>
      <c r="D600" s="28" t="s">
        <v>8548</v>
      </c>
      <c r="E600" t="str">
        <f>VLOOKUP(D600,'B-Business Capability'!B:H,5,FALSE)</f>
        <v>OT Hosting</v>
      </c>
      <c r="F600" t="str">
        <f>VLOOKUP(D600,'B-Business Capability'!B:H,6,FALSE)</f>
        <v>OT Engineering &amp; Innovation</v>
      </c>
      <c r="G600">
        <f>VLOOKUP(D600,'B-Business Capability'!B:H,7,FALSE)</f>
        <v>0</v>
      </c>
      <c r="I600" t="s">
        <v>43</v>
      </c>
      <c r="J600" t="s">
        <v>285</v>
      </c>
      <c r="K600" t="s">
        <v>1615</v>
      </c>
      <c r="L600" t="s">
        <v>8576</v>
      </c>
      <c r="M600" t="str">
        <f>VLOOKUP(L600,'A-Applications'!B:D,3,FALSE)</f>
        <v>Ditto Clipboard</v>
      </c>
      <c r="N600" t="s">
        <v>46</v>
      </c>
      <c r="O600" s="42" t="s">
        <v>47</v>
      </c>
      <c r="P600" t="s">
        <v>38</v>
      </c>
      <c r="Q600" t="str">
        <f>VLOOKUP(KamstrupData[[#This Row],[IdLevel123]],'B-Business Capability'!B:L,10,FALSE)</f>
        <v>N/A</v>
      </c>
      <c r="R600">
        <f>VLOOKUP(KamstrupData[[#This Row],[IdLevel123]],'B-Business Capability'!B:L,11,FALSE)</f>
        <v>0</v>
      </c>
    </row>
    <row r="601" spans="2:20" hidden="1" x14ac:dyDescent="0.25">
      <c r="B601" s="28">
        <v>45292</v>
      </c>
      <c r="D601" s="28" t="s">
        <v>8548</v>
      </c>
      <c r="E601" t="str">
        <f>VLOOKUP(D601,'B-Business Capability'!B:H,5,FALSE)</f>
        <v>OT Hosting</v>
      </c>
      <c r="F601" t="str">
        <f>VLOOKUP(D601,'B-Business Capability'!B:H,6,FALSE)</f>
        <v>OT Engineering &amp; Innovation</v>
      </c>
      <c r="G601">
        <f>VLOOKUP(D601,'B-Business Capability'!B:H,7,FALSE)</f>
        <v>0</v>
      </c>
      <c r="I601" t="s">
        <v>43</v>
      </c>
      <c r="J601" t="s">
        <v>285</v>
      </c>
      <c r="K601" t="s">
        <v>1615</v>
      </c>
      <c r="L601" t="s">
        <v>8577</v>
      </c>
      <c r="M601" t="str">
        <f>VLOOKUP(L601,'A-Applications'!B:D,3,FALSE)</f>
        <v>KodeKloud</v>
      </c>
      <c r="N601" t="s">
        <v>138</v>
      </c>
      <c r="O601" s="42" t="s">
        <v>52</v>
      </c>
      <c r="P601" t="s">
        <v>38</v>
      </c>
      <c r="Q601" t="str">
        <f>VLOOKUP(KamstrupData[[#This Row],[IdLevel123]],'B-Business Capability'!B:L,10,FALSE)</f>
        <v>N/A</v>
      </c>
      <c r="R601">
        <f>VLOOKUP(KamstrupData[[#This Row],[IdLevel123]],'B-Business Capability'!B:L,11,FALSE)</f>
        <v>0</v>
      </c>
    </row>
    <row r="602" spans="2:20" hidden="1" x14ac:dyDescent="0.25">
      <c r="D602" s="28" t="s">
        <v>1634</v>
      </c>
      <c r="E602" t="str">
        <f>VLOOKUP(D602,'B-Business Capability'!B:H,5,FALSE)</f>
        <v>Not mapped to capability</v>
      </c>
      <c r="F602">
        <f>VLOOKUP(D602,'B-Business Capability'!B:H,6,FALSE)</f>
        <v>0</v>
      </c>
      <c r="G602">
        <f>VLOOKUP(D602,'B-Business Capability'!B:H,7,FALSE)</f>
        <v>0</v>
      </c>
      <c r="I602" t="s">
        <v>43</v>
      </c>
      <c r="J602" t="s">
        <v>148</v>
      </c>
      <c r="K602" t="s">
        <v>149</v>
      </c>
      <c r="L602" t="s">
        <v>8583</v>
      </c>
      <c r="M602" t="str">
        <f>VLOOKUP(L602,'A-Applications'!B:D,3,FALSE)</f>
        <v>Apptio</v>
      </c>
      <c r="O602" s="42"/>
      <c r="P602" t="s">
        <v>56</v>
      </c>
      <c r="Q602" t="str">
        <f>VLOOKUP(KamstrupData[[#This Row],[IdLevel123]],'B-Business Capability'!B:L,10,FALSE)</f>
        <v>N/A</v>
      </c>
      <c r="R602">
        <f>VLOOKUP(KamstrupData[[#This Row],[IdLevel123]],'B-Business Capability'!B:L,11,FALSE)</f>
        <v>0</v>
      </c>
    </row>
    <row r="603" spans="2:20" hidden="1" x14ac:dyDescent="0.25">
      <c r="D603" s="28" t="s">
        <v>1634</v>
      </c>
      <c r="E603" t="str">
        <f>VLOOKUP(D603,'B-Business Capability'!B:H,5,FALSE)</f>
        <v>Not mapped to capability</v>
      </c>
      <c r="F603">
        <f>VLOOKUP(D603,'B-Business Capability'!B:H,6,FALSE)</f>
        <v>0</v>
      </c>
      <c r="G603">
        <f>VLOOKUP(D603,'B-Business Capability'!B:H,7,FALSE)</f>
        <v>0</v>
      </c>
      <c r="I603" t="s">
        <v>491</v>
      </c>
      <c r="J603" t="s">
        <v>8531</v>
      </c>
      <c r="K603" t="s">
        <v>8607</v>
      </c>
      <c r="L603" t="s">
        <v>8613</v>
      </c>
      <c r="M603" t="str">
        <f>VLOOKUP(L603,'A-Applications'!B:D,3,FALSE)</f>
        <v>K-Factor ITS1990</v>
      </c>
      <c r="N603" t="s">
        <v>46</v>
      </c>
      <c r="O603" s="42" t="s">
        <v>47</v>
      </c>
      <c r="Q603" t="str">
        <f>VLOOKUP(KamstrupData[[#This Row],[IdLevel123]],'B-Business Capability'!B:L,10,FALSE)</f>
        <v>N/A</v>
      </c>
      <c r="R603">
        <f>VLOOKUP(KamstrupData[[#This Row],[IdLevel123]],'B-Business Capability'!B:L,11,FALSE)</f>
        <v>0</v>
      </c>
    </row>
    <row r="604" spans="2:20" hidden="1" x14ac:dyDescent="0.25">
      <c r="D604" s="28" t="s">
        <v>7384</v>
      </c>
      <c r="E604" t="str">
        <f>VLOOKUP(D604,'B-Business Capability'!B:H,5,FALSE)</f>
        <v>Manufacturing</v>
      </c>
      <c r="F604">
        <f>VLOOKUP(D604,'B-Business Capability'!B:H,6,FALSE)</f>
        <v>0</v>
      </c>
      <c r="G604">
        <f>VLOOKUP(D604,'B-Business Capability'!B:H,7,FALSE)</f>
        <v>0</v>
      </c>
      <c r="I604" t="s">
        <v>491</v>
      </c>
      <c r="J604" t="s">
        <v>8531</v>
      </c>
      <c r="K604" t="s">
        <v>379</v>
      </c>
      <c r="L604" t="s">
        <v>8617</v>
      </c>
      <c r="M604" t="str">
        <f>VLOOKUP(L604,'A-Applications'!B:D,3,FALSE)</f>
        <v>Codesoft</v>
      </c>
      <c r="N604" t="s">
        <v>46</v>
      </c>
      <c r="O604" s="42" t="s">
        <v>47</v>
      </c>
      <c r="P604" t="s">
        <v>56</v>
      </c>
      <c r="Q604" t="str">
        <f>VLOOKUP(KamstrupData[[#This Row],[IdLevel123]],'B-Business Capability'!B:L,10,FALSE)</f>
        <v>Plan-to-Produce (P2P)</v>
      </c>
      <c r="R604">
        <f>VLOOKUP(KamstrupData[[#This Row],[IdLevel123]],'B-Business Capability'!B:L,11,FALSE)</f>
        <v>0</v>
      </c>
      <c r="T604" t="s">
        <v>8618</v>
      </c>
    </row>
    <row r="605" spans="2:20" hidden="1" x14ac:dyDescent="0.25">
      <c r="D605" s="28" t="s">
        <v>7384</v>
      </c>
      <c r="E605" t="str">
        <f>VLOOKUP(D605,'B-Business Capability'!B:H,5,FALSE)</f>
        <v>Manufacturing</v>
      </c>
      <c r="F605">
        <f>VLOOKUP(D605,'B-Business Capability'!B:H,6,FALSE)</f>
        <v>0</v>
      </c>
      <c r="G605">
        <f>VLOOKUP(D605,'B-Business Capability'!B:H,7,FALSE)</f>
        <v>0</v>
      </c>
      <c r="I605" t="s">
        <v>477</v>
      </c>
      <c r="J605" t="s">
        <v>8619</v>
      </c>
      <c r="L605" t="s">
        <v>8617</v>
      </c>
      <c r="M605" t="str">
        <f>VLOOKUP(L605,'A-Applications'!B:D,3,FALSE)</f>
        <v>Codesoft</v>
      </c>
      <c r="N605" t="s">
        <v>46</v>
      </c>
      <c r="O605" s="42" t="s">
        <v>47</v>
      </c>
      <c r="Q605" t="str">
        <f>VLOOKUP(KamstrupData[[#This Row],[IdLevel123]],'B-Business Capability'!B:L,10,FALSE)</f>
        <v>Plan-to-Produce (P2P)</v>
      </c>
      <c r="R605">
        <f>VLOOKUP(KamstrupData[[#This Row],[IdLevel123]],'B-Business Capability'!B:L,11,FALSE)</f>
        <v>0</v>
      </c>
    </row>
    <row r="606" spans="2:20" hidden="1" x14ac:dyDescent="0.25">
      <c r="D606" s="28" t="s">
        <v>283</v>
      </c>
      <c r="E606" t="str">
        <f>VLOOKUP(D606,'B-Business Capability'!B:H,5,FALSE)</f>
        <v>People and Culture</v>
      </c>
      <c r="F606" t="str">
        <f>VLOOKUP(D606,'B-Business Capability'!B:H,6,FALSE)</f>
        <v>Compensation &amp; Benefits</v>
      </c>
      <c r="G606">
        <f>VLOOKUP(D606,'B-Business Capability'!B:H,7,FALSE)</f>
        <v>0</v>
      </c>
      <c r="I606" t="s">
        <v>62</v>
      </c>
      <c r="J606" t="s">
        <v>63</v>
      </c>
      <c r="L606" t="s">
        <v>8631</v>
      </c>
      <c r="M606" t="str">
        <f>VLOOKUP(L606,'A-Applications'!B:D,3,FALSE)</f>
        <v>Visma</v>
      </c>
      <c r="N606" t="s">
        <v>46</v>
      </c>
      <c r="O606" s="42" t="s">
        <v>47</v>
      </c>
      <c r="Q606" t="str">
        <f>VLOOKUP(KamstrupData[[#This Row],[IdLevel123]],'B-Business Capability'!B:L,10,FALSE)</f>
        <v>Hire-to-Retire (H2R)</v>
      </c>
      <c r="R606">
        <f>VLOOKUP(KamstrupData[[#This Row],[IdLevel123]],'B-Business Capability'!B:L,11,FALSE)</f>
        <v>700</v>
      </c>
    </row>
    <row r="607" spans="2:20" hidden="1" x14ac:dyDescent="0.25">
      <c r="D607" s="28" t="s">
        <v>283</v>
      </c>
      <c r="E607" t="str">
        <f>VLOOKUP(D607,'B-Business Capability'!B:H,5,FALSE)</f>
        <v>People and Culture</v>
      </c>
      <c r="F607" t="str">
        <f>VLOOKUP(D607,'B-Business Capability'!B:H,6,FALSE)</f>
        <v>Compensation &amp; Benefits</v>
      </c>
      <c r="G607">
        <f>VLOOKUP(D607,'B-Business Capability'!B:H,7,FALSE)</f>
        <v>0</v>
      </c>
      <c r="I607" t="s">
        <v>62</v>
      </c>
      <c r="J607" t="s">
        <v>8632</v>
      </c>
      <c r="L607" t="s">
        <v>8631</v>
      </c>
      <c r="M607" t="str">
        <f>VLOOKUP(L607,'A-Applications'!B:D,3,FALSE)</f>
        <v>Visma</v>
      </c>
      <c r="N607" t="s">
        <v>46</v>
      </c>
      <c r="O607" s="42" t="s">
        <v>47</v>
      </c>
      <c r="Q607" t="str">
        <f>VLOOKUP(KamstrupData[[#This Row],[IdLevel123]],'B-Business Capability'!B:L,10,FALSE)</f>
        <v>Hire-to-Retire (H2R)</v>
      </c>
      <c r="R607">
        <f>VLOOKUP(KamstrupData[[#This Row],[IdLevel123]],'B-Business Capability'!B:L,11,FALSE)</f>
        <v>700</v>
      </c>
    </row>
    <row r="608" spans="2:20" hidden="1" x14ac:dyDescent="0.25">
      <c r="D608" s="28" t="s">
        <v>283</v>
      </c>
      <c r="E608" t="str">
        <f>VLOOKUP(D608,'B-Business Capability'!B:H,5,FALSE)</f>
        <v>People and Culture</v>
      </c>
      <c r="F608" t="str">
        <f>VLOOKUP(D608,'B-Business Capability'!B:H,6,FALSE)</f>
        <v>Compensation &amp; Benefits</v>
      </c>
      <c r="G608">
        <f>VLOOKUP(D608,'B-Business Capability'!B:H,7,FALSE)</f>
        <v>0</v>
      </c>
      <c r="I608" t="s">
        <v>62</v>
      </c>
      <c r="J608" t="s">
        <v>8633</v>
      </c>
      <c r="L608" t="s">
        <v>8631</v>
      </c>
      <c r="M608" t="str">
        <f>VLOOKUP(L608,'A-Applications'!B:D,3,FALSE)</f>
        <v>Visma</v>
      </c>
      <c r="N608" t="s">
        <v>46</v>
      </c>
      <c r="O608" s="42" t="s">
        <v>47</v>
      </c>
      <c r="Q608" t="str">
        <f>VLOOKUP(KamstrupData[[#This Row],[IdLevel123]],'B-Business Capability'!B:L,10,FALSE)</f>
        <v>Hire-to-Retire (H2R)</v>
      </c>
      <c r="R608">
        <f>VLOOKUP(KamstrupData[[#This Row],[IdLevel123]],'B-Business Capability'!B:L,11,FALSE)</f>
        <v>700</v>
      </c>
    </row>
    <row r="609" spans="4:20" hidden="1" x14ac:dyDescent="0.25">
      <c r="D609" s="28" t="s">
        <v>1342</v>
      </c>
      <c r="E609" t="str">
        <f>VLOOKUP(D609,'B-Business Capability'!B:H,5,FALSE)</f>
        <v>Strategic Management</v>
      </c>
      <c r="F609" t="str">
        <f>VLOOKUP(D609,'B-Business Capability'!B:H,6,FALSE)</f>
        <v>Business Process Management</v>
      </c>
      <c r="G609" t="str">
        <f>VLOOKUP(D609,'B-Business Capability'!B:H,7,FALSE)</f>
        <v>Business Process Modeling</v>
      </c>
      <c r="I609" t="s">
        <v>43</v>
      </c>
      <c r="J609" t="s">
        <v>239</v>
      </c>
      <c r="K609" t="s">
        <v>240</v>
      </c>
      <c r="L609" t="s">
        <v>8640</v>
      </c>
      <c r="M609" t="str">
        <f>VLOOKUP(L609,'A-Applications'!B:D,3,FALSE)</f>
        <v>2C8 (ScopeTool)</v>
      </c>
      <c r="N609" t="s">
        <v>46</v>
      </c>
      <c r="O609" s="42" t="s">
        <v>52</v>
      </c>
      <c r="P609" t="s">
        <v>56</v>
      </c>
      <c r="Q609" t="str">
        <f>VLOOKUP(KamstrupData[[#This Row],[IdLevel123]],'B-Business Capability'!B:L,10,FALSE)</f>
        <v>N/A</v>
      </c>
      <c r="R609">
        <f>VLOOKUP(KamstrupData[[#This Row],[IdLevel123]],'B-Business Capability'!B:L,11,FALSE)</f>
        <v>0</v>
      </c>
    </row>
    <row r="610" spans="4:20" hidden="1" x14ac:dyDescent="0.25">
      <c r="D610" s="28" t="s">
        <v>275</v>
      </c>
      <c r="E610" t="str">
        <f>VLOOKUP(D610,'B-Business Capability'!B:H,5,FALSE)</f>
        <v>People and Culture</v>
      </c>
      <c r="F610" t="str">
        <f>VLOOKUP(D610,'B-Business Capability'!B:H,6,FALSE)</f>
        <v>Retentation</v>
      </c>
      <c r="G610">
        <f>VLOOKUP(D610,'B-Business Capability'!B:H,7,FALSE)</f>
        <v>0</v>
      </c>
      <c r="I610" t="s">
        <v>64</v>
      </c>
      <c r="J610" t="s">
        <v>1720</v>
      </c>
      <c r="L610" t="s">
        <v>9520</v>
      </c>
      <c r="M610" t="str">
        <f>VLOOKUP(L610,'A-Applications'!B:D,3,FALSE)</f>
        <v>MyBusiness</v>
      </c>
      <c r="N610" t="s">
        <v>46</v>
      </c>
      <c r="O610" s="42" t="s">
        <v>47</v>
      </c>
      <c r="P610" t="s">
        <v>56</v>
      </c>
      <c r="Q610" t="str">
        <f>VLOOKUP(KamstrupData[[#This Row],[IdLevel123]],'B-Business Capability'!B:L,10,FALSE)</f>
        <v>Hire-to-Retire (H2R)</v>
      </c>
      <c r="R610">
        <f>VLOOKUP(KamstrupData[[#This Row],[IdLevel123]],'B-Business Capability'!B:L,11,FALSE)</f>
        <v>600</v>
      </c>
    </row>
    <row r="611" spans="4:20" hidden="1" x14ac:dyDescent="0.25">
      <c r="D611" s="28" t="s">
        <v>275</v>
      </c>
      <c r="E611" t="str">
        <f>VLOOKUP(D611,'B-Business Capability'!B:H,5,FALSE)</f>
        <v>People and Culture</v>
      </c>
      <c r="F611" t="str">
        <f>VLOOKUP(D611,'B-Business Capability'!B:H,6,FALSE)</f>
        <v>Retentation</v>
      </c>
      <c r="G611">
        <f>VLOOKUP(D611,'B-Business Capability'!B:H,7,FALSE)</f>
        <v>0</v>
      </c>
      <c r="I611" t="s">
        <v>64</v>
      </c>
      <c r="J611" t="s">
        <v>8649</v>
      </c>
      <c r="K611" t="s">
        <v>416</v>
      </c>
      <c r="L611" t="s">
        <v>9520</v>
      </c>
      <c r="M611" t="str">
        <f>VLOOKUP(L611,'A-Applications'!B:D,3,FALSE)</f>
        <v>MyBusiness</v>
      </c>
      <c r="N611" t="s">
        <v>46</v>
      </c>
      <c r="O611" s="42" t="s">
        <v>47</v>
      </c>
      <c r="P611" t="s">
        <v>56</v>
      </c>
      <c r="Q611" t="str">
        <f>VLOOKUP(KamstrupData[[#This Row],[IdLevel123]],'B-Business Capability'!B:L,10,FALSE)</f>
        <v>Hire-to-Retire (H2R)</v>
      </c>
      <c r="R611">
        <f>VLOOKUP(KamstrupData[[#This Row],[IdLevel123]],'B-Business Capability'!B:L,11,FALSE)</f>
        <v>600</v>
      </c>
      <c r="T611" t="s">
        <v>8648</v>
      </c>
    </row>
    <row r="612" spans="4:20" hidden="1" x14ac:dyDescent="0.25">
      <c r="D612" s="28" t="s">
        <v>275</v>
      </c>
      <c r="E612" t="str">
        <f>VLOOKUP(D612,'B-Business Capability'!B:H,5,FALSE)</f>
        <v>People and Culture</v>
      </c>
      <c r="F612" t="str">
        <f>VLOOKUP(D612,'B-Business Capability'!B:H,6,FALSE)</f>
        <v>Retentation</v>
      </c>
      <c r="G612">
        <f>VLOOKUP(D612,'B-Business Capability'!B:H,7,FALSE)</f>
        <v>0</v>
      </c>
      <c r="I612" t="s">
        <v>64</v>
      </c>
      <c r="J612" t="s">
        <v>8649</v>
      </c>
      <c r="K612" t="s">
        <v>379</v>
      </c>
      <c r="L612" t="s">
        <v>9520</v>
      </c>
      <c r="M612" t="str">
        <f>VLOOKUP(L612,'A-Applications'!B:D,3,FALSE)</f>
        <v>MyBusiness</v>
      </c>
      <c r="N612" t="s">
        <v>46</v>
      </c>
      <c r="O612" s="42" t="s">
        <v>47</v>
      </c>
      <c r="P612" t="s">
        <v>56</v>
      </c>
      <c r="Q612" t="str">
        <f>VLOOKUP(KamstrupData[[#This Row],[IdLevel123]],'B-Business Capability'!B:L,10,FALSE)</f>
        <v>Hire-to-Retire (H2R)</v>
      </c>
      <c r="R612">
        <f>VLOOKUP(KamstrupData[[#This Row],[IdLevel123]],'B-Business Capability'!B:L,11,FALSE)</f>
        <v>600</v>
      </c>
    </row>
    <row r="613" spans="4:20" hidden="1" x14ac:dyDescent="0.25">
      <c r="D613" s="28" t="s">
        <v>275</v>
      </c>
      <c r="E613" t="str">
        <f>VLOOKUP(D613,'B-Business Capability'!B:H,5,FALSE)</f>
        <v>People and Culture</v>
      </c>
      <c r="F613" t="str">
        <f>VLOOKUP(D613,'B-Business Capability'!B:H,6,FALSE)</f>
        <v>Retentation</v>
      </c>
      <c r="G613">
        <f>VLOOKUP(D613,'B-Business Capability'!B:H,7,FALSE)</f>
        <v>0</v>
      </c>
      <c r="I613" t="s">
        <v>64</v>
      </c>
      <c r="J613" t="s">
        <v>65</v>
      </c>
      <c r="L613" t="s">
        <v>9520</v>
      </c>
      <c r="M613" t="str">
        <f>VLOOKUP(L613,'A-Applications'!B:D,3,FALSE)</f>
        <v>MyBusiness</v>
      </c>
      <c r="N613" t="s">
        <v>46</v>
      </c>
      <c r="O613" s="42" t="s">
        <v>47</v>
      </c>
      <c r="P613" t="s">
        <v>56</v>
      </c>
      <c r="Q613" t="str">
        <f>VLOOKUP(KamstrupData[[#This Row],[IdLevel123]],'B-Business Capability'!B:L,10,FALSE)</f>
        <v>Hire-to-Retire (H2R)</v>
      </c>
      <c r="R613">
        <f>VLOOKUP(KamstrupData[[#This Row],[IdLevel123]],'B-Business Capability'!B:L,11,FALSE)</f>
        <v>600</v>
      </c>
    </row>
    <row r="614" spans="4:20" hidden="1" x14ac:dyDescent="0.25">
      <c r="D614" s="28" t="s">
        <v>1295</v>
      </c>
      <c r="E614" t="str">
        <f>VLOOKUP(D614,'B-Business Capability'!B:H,5,FALSE)</f>
        <v>Marketing</v>
      </c>
      <c r="F614" t="str">
        <f>VLOOKUP(D614,'B-Business Capability'!B:H,6,FALSE)</f>
        <v>Corporate communication and brand management</v>
      </c>
      <c r="G614" t="str">
        <f>VLOOKUP(D614,'B-Business Capability'!B:H,7,FALSE)</f>
        <v>Localization and translation management</v>
      </c>
      <c r="I614" t="s">
        <v>64</v>
      </c>
      <c r="J614" t="s">
        <v>8649</v>
      </c>
      <c r="K614" t="s">
        <v>416</v>
      </c>
      <c r="L614" t="s">
        <v>8647</v>
      </c>
      <c r="M614" t="str">
        <f>VLOOKUP(L614,'A-Applications'!B:D,3,FALSE)</f>
        <v>WorldTranslate</v>
      </c>
      <c r="N614" t="s">
        <v>46</v>
      </c>
      <c r="O614" s="42" t="s">
        <v>47</v>
      </c>
      <c r="Q614" t="str">
        <f>VLOOKUP(KamstrupData[[#This Row],[IdLevel123]],'B-Business Capability'!B:L,10,FALSE)</f>
        <v>N/A</v>
      </c>
      <c r="R614">
        <f>VLOOKUP(KamstrupData[[#This Row],[IdLevel123]],'B-Business Capability'!B:L,11,FALSE)</f>
        <v>0</v>
      </c>
      <c r="T614" t="s">
        <v>940</v>
      </c>
    </row>
    <row r="615" spans="4:20" hidden="1" x14ac:dyDescent="0.25">
      <c r="D615" t="s">
        <v>583</v>
      </c>
      <c r="E615" t="str">
        <f>VLOOKUP(D615,'B-Business Capability'!B:H,5,FALSE)</f>
        <v>Product &amp; Software Development</v>
      </c>
      <c r="F615" t="str">
        <f>VLOOKUP(D615,'B-Business Capability'!B:H,6,FALSE)</f>
        <v>Engineering</v>
      </c>
      <c r="G615" t="str">
        <f>VLOOKUP(D615,'B-Business Capability'!B:H,7,FALSE)</f>
        <v>Construction &amp; Development</v>
      </c>
      <c r="I615" t="s">
        <v>43</v>
      </c>
      <c r="J615" t="s">
        <v>86</v>
      </c>
      <c r="L615" t="s">
        <v>8674</v>
      </c>
      <c r="M615" t="str">
        <f>VLOOKUP(L615,'A-Applications'!B:D,3,FALSE)</f>
        <v>Claude Code</v>
      </c>
      <c r="N615" t="s">
        <v>138</v>
      </c>
      <c r="O615" s="42" t="s">
        <v>47</v>
      </c>
      <c r="P615" t="s">
        <v>68</v>
      </c>
      <c r="Q615" t="str">
        <f>VLOOKUP(KamstrupData[[#This Row],[IdLevel123]],'B-Business Capability'!B:L,10,FALSE)</f>
        <v>Idea-to-Release (I2R)</v>
      </c>
      <c r="R615">
        <f>VLOOKUP(KamstrupData[[#This Row],[IdLevel123]],'B-Business Capability'!B:L,11,FALSE)</f>
        <v>420</v>
      </c>
    </row>
    <row r="616" spans="4:20" hidden="1" x14ac:dyDescent="0.25">
      <c r="D616" t="s">
        <v>583</v>
      </c>
      <c r="E616" t="str">
        <f>VLOOKUP(D616,'B-Business Capability'!B:H,5,FALSE)</f>
        <v>Product &amp; Software Development</v>
      </c>
      <c r="F616" t="str">
        <f>VLOOKUP(D616,'B-Business Capability'!B:H,6,FALSE)</f>
        <v>Engineering</v>
      </c>
      <c r="G616" t="str">
        <f>VLOOKUP(D616,'B-Business Capability'!B:H,7,FALSE)</f>
        <v>Construction &amp; Development</v>
      </c>
      <c r="I616" t="s">
        <v>43</v>
      </c>
      <c r="J616" t="s">
        <v>98</v>
      </c>
      <c r="L616" t="s">
        <v>8674</v>
      </c>
      <c r="M616" t="str">
        <f>VLOOKUP(L616,'A-Applications'!B:D,3,FALSE)</f>
        <v>Claude Code</v>
      </c>
      <c r="N616" t="s">
        <v>138</v>
      </c>
      <c r="O616" s="42" t="s">
        <v>47</v>
      </c>
      <c r="P616" t="s">
        <v>68</v>
      </c>
      <c r="Q616" t="str">
        <f>VLOOKUP(KamstrupData[[#This Row],[IdLevel123]],'B-Business Capability'!B:L,10,FALSE)</f>
        <v>Idea-to-Release (I2R)</v>
      </c>
      <c r="R616">
        <f>VLOOKUP(KamstrupData[[#This Row],[IdLevel123]],'B-Business Capability'!B:L,11,FALSE)</f>
        <v>420</v>
      </c>
    </row>
    <row r="617" spans="4:20" hidden="1" x14ac:dyDescent="0.25">
      <c r="D617" t="s">
        <v>583</v>
      </c>
      <c r="E617" t="str">
        <f>VLOOKUP(D617,'B-Business Capability'!B:H,5,FALSE)</f>
        <v>Product &amp; Software Development</v>
      </c>
      <c r="F617" t="str">
        <f>VLOOKUP(D617,'B-Business Capability'!B:H,6,FALSE)</f>
        <v>Engineering</v>
      </c>
      <c r="G617" t="str">
        <f>VLOOKUP(D617,'B-Business Capability'!B:H,7,FALSE)</f>
        <v>Construction &amp; Development</v>
      </c>
      <c r="I617" t="s">
        <v>43</v>
      </c>
      <c r="J617" t="s">
        <v>128</v>
      </c>
      <c r="L617" t="s">
        <v>8674</v>
      </c>
      <c r="M617" t="str">
        <f>VLOOKUP(L617,'A-Applications'!B:D,3,FALSE)</f>
        <v>Claude Code</v>
      </c>
      <c r="N617" t="s">
        <v>138</v>
      </c>
      <c r="O617" s="42" t="s">
        <v>47</v>
      </c>
      <c r="P617" t="s">
        <v>68</v>
      </c>
      <c r="Q617" t="str">
        <f>VLOOKUP(KamstrupData[[#This Row],[IdLevel123]],'B-Business Capability'!B:L,10,FALSE)</f>
        <v>Idea-to-Release (I2R)</v>
      </c>
      <c r="R617">
        <f>VLOOKUP(KamstrupData[[#This Row],[IdLevel123]],'B-Business Capability'!B:L,11,FALSE)</f>
        <v>420</v>
      </c>
    </row>
    <row r="618" spans="4:20" hidden="1" x14ac:dyDescent="0.25">
      <c r="D618" t="s">
        <v>583</v>
      </c>
      <c r="E618" t="str">
        <f>VLOOKUP(D618,'B-Business Capability'!B:H,5,FALSE)</f>
        <v>Product &amp; Software Development</v>
      </c>
      <c r="F618" t="str">
        <f>VLOOKUP(D618,'B-Business Capability'!B:H,6,FALSE)</f>
        <v>Engineering</v>
      </c>
      <c r="G618" t="str">
        <f>VLOOKUP(D618,'B-Business Capability'!B:H,7,FALSE)</f>
        <v>Construction &amp; Development</v>
      </c>
      <c r="I618" t="s">
        <v>43</v>
      </c>
      <c r="J618" t="s">
        <v>148</v>
      </c>
      <c r="K618" t="s">
        <v>149</v>
      </c>
      <c r="L618" t="s">
        <v>8674</v>
      </c>
      <c r="M618" t="str">
        <f>VLOOKUP(L618,'A-Applications'!B:D,3,FALSE)</f>
        <v>Claude Code</v>
      </c>
      <c r="N618" t="s">
        <v>138</v>
      </c>
      <c r="O618" s="42" t="s">
        <v>47</v>
      </c>
      <c r="P618" t="s">
        <v>68</v>
      </c>
      <c r="Q618" t="str">
        <f>VLOOKUP(KamstrupData[[#This Row],[IdLevel123]],'B-Business Capability'!B:L,10,FALSE)</f>
        <v>Idea-to-Release (I2R)</v>
      </c>
      <c r="R618">
        <f>VLOOKUP(KamstrupData[[#This Row],[IdLevel123]],'B-Business Capability'!B:L,11,FALSE)</f>
        <v>420</v>
      </c>
    </row>
    <row r="619" spans="4:20" hidden="1" x14ac:dyDescent="0.25">
      <c r="D619" s="28" t="s">
        <v>495</v>
      </c>
      <c r="E619" t="str">
        <f>VLOOKUP(D619,'B-Business Capability'!B:H,5,FALSE)</f>
        <v>Finance</v>
      </c>
      <c r="F619" t="str">
        <f>VLOOKUP(D619,'B-Business Capability'!B:H,6,FALSE)</f>
        <v>Settlements &amp; Payments</v>
      </c>
      <c r="G619" t="str">
        <f>VLOOKUP(D619,'B-Business Capability'!B:H,7,FALSE)</f>
        <v>Travel &amp; Expense Management</v>
      </c>
      <c r="I619" t="s">
        <v>8625</v>
      </c>
      <c r="J619" t="s">
        <v>8684</v>
      </c>
      <c r="K619" t="s">
        <v>8686</v>
      </c>
      <c r="L619" t="s">
        <v>8687</v>
      </c>
      <c r="M619" t="str">
        <f>VLOOKUP(L619,'A-Applications'!B:D,3,FALSE)</f>
        <v>Jenji</v>
      </c>
      <c r="N619" t="s">
        <v>46</v>
      </c>
      <c r="O619" s="42" t="s">
        <v>47</v>
      </c>
      <c r="Q619" t="str">
        <f>VLOOKUP(KamstrupData[[#This Row],[IdLevel123]],'B-Business Capability'!B:L,10,FALSE)</f>
        <v>Hire-to-Retire (H2R)</v>
      </c>
      <c r="R619">
        <f>VLOOKUP(KamstrupData[[#This Row],[IdLevel123]],'B-Business Capability'!B:L,11,FALSE)</f>
        <v>750</v>
      </c>
    </row>
    <row r="620" spans="4:20" hidden="1" x14ac:dyDescent="0.25">
      <c r="D620" s="28" t="s">
        <v>495</v>
      </c>
      <c r="E620" t="str">
        <f>VLOOKUP(D620,'B-Business Capability'!B:H,5,FALSE)</f>
        <v>Finance</v>
      </c>
      <c r="F620" t="str">
        <f>VLOOKUP(D620,'B-Business Capability'!B:H,6,FALSE)</f>
        <v>Settlements &amp; Payments</v>
      </c>
      <c r="G620" t="str">
        <f>VLOOKUP(D620,'B-Business Capability'!B:H,7,FALSE)</f>
        <v>Travel &amp; Expense Management</v>
      </c>
      <c r="I620" t="s">
        <v>487</v>
      </c>
      <c r="J620" t="s">
        <v>8684</v>
      </c>
      <c r="K620" t="s">
        <v>4553</v>
      </c>
      <c r="L620" t="s">
        <v>8687</v>
      </c>
      <c r="M620" t="str">
        <f>VLOOKUP(L620,'A-Applications'!B:D,3,FALSE)</f>
        <v>Jenji</v>
      </c>
      <c r="N620" t="s">
        <v>46</v>
      </c>
      <c r="O620" s="42" t="s">
        <v>47</v>
      </c>
      <c r="Q620" t="str">
        <f>VLOOKUP(KamstrupData[[#This Row],[IdLevel123]],'B-Business Capability'!B:L,10,FALSE)</f>
        <v>Hire-to-Retire (H2R)</v>
      </c>
      <c r="R620">
        <f>VLOOKUP(KamstrupData[[#This Row],[IdLevel123]],'B-Business Capability'!B:L,11,FALSE)</f>
        <v>750</v>
      </c>
    </row>
    <row r="621" spans="4:20" hidden="1" x14ac:dyDescent="0.25">
      <c r="D621" s="28" t="s">
        <v>495</v>
      </c>
      <c r="E621" t="str">
        <f>VLOOKUP(D621,'B-Business Capability'!B:H,5,FALSE)</f>
        <v>Finance</v>
      </c>
      <c r="F621" t="str">
        <f>VLOOKUP(D621,'B-Business Capability'!B:H,6,FALSE)</f>
        <v>Settlements &amp; Payments</v>
      </c>
      <c r="G621" t="str">
        <f>VLOOKUP(D621,'B-Business Capability'!B:H,7,FALSE)</f>
        <v>Travel &amp; Expense Management</v>
      </c>
      <c r="I621" t="s">
        <v>487</v>
      </c>
      <c r="J621" t="s">
        <v>8684</v>
      </c>
      <c r="K621" t="s">
        <v>3176</v>
      </c>
      <c r="L621" t="s">
        <v>8687</v>
      </c>
      <c r="M621" t="str">
        <f>VLOOKUP(L621,'A-Applications'!B:D,3,FALSE)</f>
        <v>Jenji</v>
      </c>
      <c r="N621" t="s">
        <v>46</v>
      </c>
      <c r="O621" s="42" t="s">
        <v>47</v>
      </c>
      <c r="Q621" t="str">
        <f>VLOOKUP(KamstrupData[[#This Row],[IdLevel123]],'B-Business Capability'!B:L,10,FALSE)</f>
        <v>Hire-to-Retire (H2R)</v>
      </c>
      <c r="R621">
        <f>VLOOKUP(KamstrupData[[#This Row],[IdLevel123]],'B-Business Capability'!B:L,11,FALSE)</f>
        <v>750</v>
      </c>
    </row>
    <row r="622" spans="4:20" hidden="1" x14ac:dyDescent="0.25">
      <c r="D622" s="28" t="s">
        <v>495</v>
      </c>
      <c r="E622" t="str">
        <f>VLOOKUP(D622,'B-Business Capability'!B:H,5,FALSE)</f>
        <v>Finance</v>
      </c>
      <c r="F622" t="str">
        <f>VLOOKUP(D622,'B-Business Capability'!B:H,6,FALSE)</f>
        <v>Settlements &amp; Payments</v>
      </c>
      <c r="G622" t="str">
        <f>VLOOKUP(D622,'B-Business Capability'!B:H,7,FALSE)</f>
        <v>Travel &amp; Expense Management</v>
      </c>
      <c r="I622" t="s">
        <v>487</v>
      </c>
      <c r="J622" t="s">
        <v>8529</v>
      </c>
      <c r="K622" t="s">
        <v>379</v>
      </c>
      <c r="L622" t="s">
        <v>8687</v>
      </c>
      <c r="M622" t="str">
        <f>VLOOKUP(L622,'A-Applications'!B:D,3,FALSE)</f>
        <v>Jenji</v>
      </c>
      <c r="N622" t="s">
        <v>46</v>
      </c>
      <c r="O622" s="42" t="s">
        <v>47</v>
      </c>
      <c r="Q622" t="str">
        <f>VLOOKUP(KamstrupData[[#This Row],[IdLevel123]],'B-Business Capability'!B:L,10,FALSE)</f>
        <v>Hire-to-Retire (H2R)</v>
      </c>
      <c r="R622">
        <f>VLOOKUP(KamstrupData[[#This Row],[IdLevel123]],'B-Business Capability'!B:L,11,FALSE)</f>
        <v>750</v>
      </c>
    </row>
    <row r="623" spans="4:20" hidden="1" x14ac:dyDescent="0.25">
      <c r="D623" s="28" t="s">
        <v>495</v>
      </c>
      <c r="E623" t="str">
        <f>VLOOKUP(D623,'B-Business Capability'!B:H,5,FALSE)</f>
        <v>Finance</v>
      </c>
      <c r="F623" t="str">
        <f>VLOOKUP(D623,'B-Business Capability'!B:H,6,FALSE)</f>
        <v>Settlements &amp; Payments</v>
      </c>
      <c r="G623" t="str">
        <f>VLOOKUP(D623,'B-Business Capability'!B:H,7,FALSE)</f>
        <v>Travel &amp; Expense Management</v>
      </c>
      <c r="I623" t="s">
        <v>487</v>
      </c>
      <c r="J623" t="s">
        <v>8529</v>
      </c>
      <c r="K623" t="s">
        <v>6236</v>
      </c>
      <c r="L623" t="s">
        <v>8687</v>
      </c>
      <c r="M623" t="str">
        <f>VLOOKUP(L623,'A-Applications'!B:D,3,FALSE)</f>
        <v>Jenji</v>
      </c>
      <c r="N623" t="s">
        <v>46</v>
      </c>
      <c r="O623" s="42" t="s">
        <v>47</v>
      </c>
      <c r="Q623" t="str">
        <f>VLOOKUP(KamstrupData[[#This Row],[IdLevel123]],'B-Business Capability'!B:L,10,FALSE)</f>
        <v>Hire-to-Retire (H2R)</v>
      </c>
      <c r="R623">
        <f>VLOOKUP(KamstrupData[[#This Row],[IdLevel123]],'B-Business Capability'!B:L,11,FALSE)</f>
        <v>750</v>
      </c>
    </row>
    <row r="624" spans="4:20" hidden="1" x14ac:dyDescent="0.25">
      <c r="D624" s="28" t="s">
        <v>495</v>
      </c>
      <c r="E624" t="str">
        <f>VLOOKUP(D624,'B-Business Capability'!B:H,5,FALSE)</f>
        <v>Finance</v>
      </c>
      <c r="F624" t="str">
        <f>VLOOKUP(D624,'B-Business Capability'!B:H,6,FALSE)</f>
        <v>Settlements &amp; Payments</v>
      </c>
      <c r="G624" t="str">
        <f>VLOOKUP(D624,'B-Business Capability'!B:H,7,FALSE)</f>
        <v>Travel &amp; Expense Management</v>
      </c>
      <c r="I624" t="s">
        <v>487</v>
      </c>
      <c r="J624" t="s">
        <v>8712</v>
      </c>
      <c r="K624" t="s">
        <v>8713</v>
      </c>
      <c r="L624" t="s">
        <v>8687</v>
      </c>
      <c r="M624" t="str">
        <f>VLOOKUP(L624,'A-Applications'!B:D,3,FALSE)</f>
        <v>Jenji</v>
      </c>
      <c r="N624" t="s">
        <v>46</v>
      </c>
      <c r="O624" s="42" t="s">
        <v>47</v>
      </c>
      <c r="Q624" t="str">
        <f>VLOOKUP(KamstrupData[[#This Row],[IdLevel123]],'B-Business Capability'!B:L,10,FALSE)</f>
        <v>Hire-to-Retire (H2R)</v>
      </c>
      <c r="R624">
        <f>VLOOKUP(KamstrupData[[#This Row],[IdLevel123]],'B-Business Capability'!B:L,11,FALSE)</f>
        <v>750</v>
      </c>
    </row>
    <row r="625" spans="4:20" hidden="1" x14ac:dyDescent="0.25">
      <c r="D625" s="28" t="s">
        <v>495</v>
      </c>
      <c r="E625" t="str">
        <f>VLOOKUP(D625,'B-Business Capability'!B:H,5,FALSE)</f>
        <v>Finance</v>
      </c>
      <c r="F625" t="str">
        <f>VLOOKUP(D625,'B-Business Capability'!B:H,6,FALSE)</f>
        <v>Settlements &amp; Payments</v>
      </c>
      <c r="G625" t="str">
        <f>VLOOKUP(D625,'B-Business Capability'!B:H,7,FALSE)</f>
        <v>Travel &amp; Expense Management</v>
      </c>
      <c r="I625" t="s">
        <v>487</v>
      </c>
      <c r="J625" t="s">
        <v>8529</v>
      </c>
      <c r="K625" t="s">
        <v>416</v>
      </c>
      <c r="L625" t="s">
        <v>8687</v>
      </c>
      <c r="M625" t="str">
        <f>VLOOKUP(L625,'A-Applications'!B:D,3,FALSE)</f>
        <v>Jenji</v>
      </c>
      <c r="N625" t="s">
        <v>46</v>
      </c>
      <c r="O625" s="42" t="s">
        <v>47</v>
      </c>
      <c r="Q625" t="str">
        <f>VLOOKUP(KamstrupData[[#This Row],[IdLevel123]],'B-Business Capability'!B:L,10,FALSE)</f>
        <v>Hire-to-Retire (H2R)</v>
      </c>
      <c r="R625">
        <f>VLOOKUP(KamstrupData[[#This Row],[IdLevel123]],'B-Business Capability'!B:L,11,FALSE)</f>
        <v>750</v>
      </c>
    </row>
    <row r="626" spans="4:20" hidden="1" x14ac:dyDescent="0.25">
      <c r="D626" t="s">
        <v>569</v>
      </c>
      <c r="E626" t="str">
        <f>VLOOKUP(D626,'B-Business Capability'!B:H,5,FALSE)</f>
        <v>Product &amp; Software Development</v>
      </c>
      <c r="F626" t="str">
        <f>VLOOKUP(D626,'B-Business Capability'!B:H,6,FALSE)</f>
        <v>Engineering</v>
      </c>
      <c r="G626" t="str">
        <f>VLOOKUP(D626,'B-Business Capability'!B:H,7,FALSE)</f>
        <v>Conceptualization</v>
      </c>
      <c r="I626" t="s">
        <v>43</v>
      </c>
      <c r="J626" t="s">
        <v>71</v>
      </c>
      <c r="K626" t="s">
        <v>78</v>
      </c>
      <c r="L626" t="s">
        <v>572</v>
      </c>
      <c r="M626" t="str">
        <f>VLOOKUP(L626,'A-Applications'!B:D,3,FALSE)</f>
        <v>Orcad / Cadence</v>
      </c>
      <c r="N626" t="s">
        <v>46</v>
      </c>
      <c r="O626" s="42" t="s">
        <v>102</v>
      </c>
      <c r="P626" t="s">
        <v>75</v>
      </c>
      <c r="Q626" t="str">
        <f>VLOOKUP(KamstrupData[[#This Row],[IdLevel123]],'B-Business Capability'!B:L,10,FALSE)</f>
        <v>Idea-to-Release (I2R)</v>
      </c>
      <c r="R626">
        <f>VLOOKUP(KamstrupData[[#This Row],[IdLevel123]],'B-Business Capability'!B:L,11,FALSE)</f>
        <v>410</v>
      </c>
      <c r="T626" t="s">
        <v>76</v>
      </c>
    </row>
    <row r="627" spans="4:20" hidden="1" x14ac:dyDescent="0.25">
      <c r="D627" t="s">
        <v>569</v>
      </c>
      <c r="E627" t="str">
        <f>VLOOKUP(D627,'B-Business Capability'!B:H,5,FALSE)</f>
        <v>Product &amp; Software Development</v>
      </c>
      <c r="F627" t="str">
        <f>VLOOKUP(D627,'B-Business Capability'!B:H,6,FALSE)</f>
        <v>Engineering</v>
      </c>
      <c r="G627" t="str">
        <f>VLOOKUP(D627,'B-Business Capability'!B:H,7,FALSE)</f>
        <v>Conceptualization</v>
      </c>
      <c r="I627" t="s">
        <v>43</v>
      </c>
      <c r="J627" t="s">
        <v>91</v>
      </c>
      <c r="K627" t="s">
        <v>293</v>
      </c>
      <c r="L627" t="s">
        <v>572</v>
      </c>
      <c r="M627" t="str">
        <f>VLOOKUP(L627,'A-Applications'!B:D,3,FALSE)</f>
        <v>Orcad / Cadence</v>
      </c>
      <c r="N627" t="s">
        <v>46</v>
      </c>
      <c r="O627" s="42" t="s">
        <v>47</v>
      </c>
      <c r="P627" t="s">
        <v>75</v>
      </c>
      <c r="Q627" t="str">
        <f>VLOOKUP(KamstrupData[[#This Row],[IdLevel123]],'B-Business Capability'!B:L,10,FALSE)</f>
        <v>Idea-to-Release (I2R)</v>
      </c>
      <c r="R627">
        <f>VLOOKUP(KamstrupData[[#This Row],[IdLevel123]],'B-Business Capability'!B:L,11,FALSE)</f>
        <v>410</v>
      </c>
      <c r="T627" t="s">
        <v>294</v>
      </c>
    </row>
    <row r="628" spans="4:20" hidden="1" x14ac:dyDescent="0.25">
      <c r="D628" t="s">
        <v>569</v>
      </c>
      <c r="E628" t="str">
        <f>VLOOKUP(D628,'B-Business Capability'!B:H,5,FALSE)</f>
        <v>Product &amp; Software Development</v>
      </c>
      <c r="F628" t="str">
        <f>VLOOKUP(D628,'B-Business Capability'!B:H,6,FALSE)</f>
        <v>Engineering</v>
      </c>
      <c r="G628" t="str">
        <f>VLOOKUP(D628,'B-Business Capability'!B:H,7,FALSE)</f>
        <v>Conceptualization</v>
      </c>
      <c r="I628" t="s">
        <v>43</v>
      </c>
      <c r="J628" t="s">
        <v>91</v>
      </c>
      <c r="K628" t="s">
        <v>78</v>
      </c>
      <c r="L628" t="s">
        <v>572</v>
      </c>
      <c r="M628" t="str">
        <f>VLOOKUP(L628,'A-Applications'!B:D,3,FALSE)</f>
        <v>Orcad / Cadence</v>
      </c>
      <c r="N628" t="s">
        <v>46</v>
      </c>
      <c r="O628" s="42" t="s">
        <v>47</v>
      </c>
      <c r="P628" t="s">
        <v>75</v>
      </c>
      <c r="Q628" t="str">
        <f>VLOOKUP(KamstrupData[[#This Row],[IdLevel123]],'B-Business Capability'!B:L,10,FALSE)</f>
        <v>Idea-to-Release (I2R)</v>
      </c>
      <c r="R628">
        <f>VLOOKUP(KamstrupData[[#This Row],[IdLevel123]],'B-Business Capability'!B:L,11,FALSE)</f>
        <v>410</v>
      </c>
    </row>
    <row r="629" spans="4:20" hidden="1" x14ac:dyDescent="0.25">
      <c r="D629" t="s">
        <v>569</v>
      </c>
      <c r="E629" t="str">
        <f>VLOOKUP(D629,'B-Business Capability'!B:H,5,FALSE)</f>
        <v>Product &amp; Software Development</v>
      </c>
      <c r="F629" t="str">
        <f>VLOOKUP(D629,'B-Business Capability'!B:H,6,FALSE)</f>
        <v>Engineering</v>
      </c>
      <c r="G629" t="str">
        <f>VLOOKUP(D629,'B-Business Capability'!B:H,7,FALSE)</f>
        <v>Conceptualization</v>
      </c>
      <c r="I629" t="s">
        <v>43</v>
      </c>
      <c r="J629" t="s">
        <v>114</v>
      </c>
      <c r="K629" t="s">
        <v>78</v>
      </c>
      <c r="L629" t="s">
        <v>572</v>
      </c>
      <c r="M629" t="str">
        <f>VLOOKUP(L629,'A-Applications'!B:D,3,FALSE)</f>
        <v>Orcad / Cadence</v>
      </c>
      <c r="N629" t="s">
        <v>46</v>
      </c>
      <c r="O629" s="42" t="s">
        <v>47</v>
      </c>
      <c r="P629" t="s">
        <v>75</v>
      </c>
      <c r="Q629" t="str">
        <f>VLOOKUP(KamstrupData[[#This Row],[IdLevel123]],'B-Business Capability'!B:L,10,FALSE)</f>
        <v>Idea-to-Release (I2R)</v>
      </c>
      <c r="R629">
        <f>VLOOKUP(KamstrupData[[#This Row],[IdLevel123]],'B-Business Capability'!B:L,11,FALSE)</f>
        <v>410</v>
      </c>
      <c r="T629" t="s">
        <v>120</v>
      </c>
    </row>
    <row r="630" spans="4:20" hidden="1" x14ac:dyDescent="0.25">
      <c r="D630" t="s">
        <v>583</v>
      </c>
      <c r="E630" t="str">
        <f>VLOOKUP(D630,'B-Business Capability'!B:H,5,FALSE)</f>
        <v>Product &amp; Software Development</v>
      </c>
      <c r="F630" t="str">
        <f>VLOOKUP(D630,'B-Business Capability'!B:H,6,FALSE)</f>
        <v>Engineering</v>
      </c>
      <c r="G630" t="str">
        <f>VLOOKUP(D630,'B-Business Capability'!B:H,7,FALSE)</f>
        <v>Construction &amp; Development</v>
      </c>
      <c r="I630" t="s">
        <v>43</v>
      </c>
      <c r="J630" t="s">
        <v>71</v>
      </c>
      <c r="K630" t="s">
        <v>78</v>
      </c>
      <c r="L630" t="s">
        <v>572</v>
      </c>
      <c r="M630" t="str">
        <f>VLOOKUP(L630,'A-Applications'!B:D,3,FALSE)</f>
        <v>Orcad / Cadence</v>
      </c>
      <c r="N630" t="s">
        <v>46</v>
      </c>
      <c r="O630" s="42" t="s">
        <v>102</v>
      </c>
      <c r="P630" t="s">
        <v>75</v>
      </c>
      <c r="Q630" t="str">
        <f>VLOOKUP(KamstrupData[[#This Row],[IdLevel123]],'B-Business Capability'!B:L,10,FALSE)</f>
        <v>Idea-to-Release (I2R)</v>
      </c>
      <c r="R630">
        <f>VLOOKUP(KamstrupData[[#This Row],[IdLevel123]],'B-Business Capability'!B:L,11,FALSE)</f>
        <v>420</v>
      </c>
      <c r="T630" t="s">
        <v>76</v>
      </c>
    </row>
    <row r="631" spans="4:20" hidden="1" x14ac:dyDescent="0.25">
      <c r="D631" t="s">
        <v>583</v>
      </c>
      <c r="E631" t="str">
        <f>VLOOKUP(D631,'B-Business Capability'!B:H,5,FALSE)</f>
        <v>Product &amp; Software Development</v>
      </c>
      <c r="F631" t="str">
        <f>VLOOKUP(D631,'B-Business Capability'!B:H,6,FALSE)</f>
        <v>Engineering</v>
      </c>
      <c r="G631" t="str">
        <f>VLOOKUP(D631,'B-Business Capability'!B:H,7,FALSE)</f>
        <v>Construction &amp; Development</v>
      </c>
      <c r="I631" t="s">
        <v>43</v>
      </c>
      <c r="J631" t="s">
        <v>91</v>
      </c>
      <c r="K631" t="s">
        <v>293</v>
      </c>
      <c r="L631" t="s">
        <v>572</v>
      </c>
      <c r="M631" t="str">
        <f>VLOOKUP(L631,'A-Applications'!B:D,3,FALSE)</f>
        <v>Orcad / Cadence</v>
      </c>
      <c r="N631" t="s">
        <v>46</v>
      </c>
      <c r="O631" s="42" t="s">
        <v>47</v>
      </c>
      <c r="P631" t="s">
        <v>75</v>
      </c>
      <c r="Q631" t="str">
        <f>VLOOKUP(KamstrupData[[#This Row],[IdLevel123]],'B-Business Capability'!B:L,10,FALSE)</f>
        <v>Idea-to-Release (I2R)</v>
      </c>
      <c r="R631">
        <f>VLOOKUP(KamstrupData[[#This Row],[IdLevel123]],'B-Business Capability'!B:L,11,FALSE)</f>
        <v>420</v>
      </c>
      <c r="T631" t="s">
        <v>294</v>
      </c>
    </row>
    <row r="632" spans="4:20" hidden="1" x14ac:dyDescent="0.25">
      <c r="D632" t="s">
        <v>583</v>
      </c>
      <c r="E632" t="str">
        <f>VLOOKUP(D632,'B-Business Capability'!B:H,5,FALSE)</f>
        <v>Product &amp; Software Development</v>
      </c>
      <c r="F632" t="str">
        <f>VLOOKUP(D632,'B-Business Capability'!B:H,6,FALSE)</f>
        <v>Engineering</v>
      </c>
      <c r="G632" t="str">
        <f>VLOOKUP(D632,'B-Business Capability'!B:H,7,FALSE)</f>
        <v>Construction &amp; Development</v>
      </c>
      <c r="I632" t="s">
        <v>43</v>
      </c>
      <c r="J632" t="s">
        <v>91</v>
      </c>
      <c r="K632" t="s">
        <v>78</v>
      </c>
      <c r="L632" t="s">
        <v>572</v>
      </c>
      <c r="M632" t="str">
        <f>VLOOKUP(L632,'A-Applications'!B:D,3,FALSE)</f>
        <v>Orcad / Cadence</v>
      </c>
      <c r="N632" t="s">
        <v>46</v>
      </c>
      <c r="O632" s="42" t="s">
        <v>47</v>
      </c>
      <c r="P632" t="s">
        <v>75</v>
      </c>
      <c r="Q632" t="str">
        <f>VLOOKUP(KamstrupData[[#This Row],[IdLevel123]],'B-Business Capability'!B:L,10,FALSE)</f>
        <v>Idea-to-Release (I2R)</v>
      </c>
      <c r="R632">
        <f>VLOOKUP(KamstrupData[[#This Row],[IdLevel123]],'B-Business Capability'!B:L,11,FALSE)</f>
        <v>420</v>
      </c>
      <c r="T632" t="s">
        <v>93</v>
      </c>
    </row>
    <row r="633" spans="4:20" hidden="1" x14ac:dyDescent="0.25">
      <c r="D633" t="s">
        <v>583</v>
      </c>
      <c r="E633" t="str">
        <f>VLOOKUP(D633,'B-Business Capability'!B:H,5,FALSE)</f>
        <v>Product &amp; Software Development</v>
      </c>
      <c r="F633" t="str">
        <f>VLOOKUP(D633,'B-Business Capability'!B:H,6,FALSE)</f>
        <v>Engineering</v>
      </c>
      <c r="G633" t="str">
        <f>VLOOKUP(D633,'B-Business Capability'!B:H,7,FALSE)</f>
        <v>Construction &amp; Development</v>
      </c>
      <c r="I633" t="s">
        <v>43</v>
      </c>
      <c r="J633" t="s">
        <v>114</v>
      </c>
      <c r="K633" t="s">
        <v>78</v>
      </c>
      <c r="L633" t="s">
        <v>572</v>
      </c>
      <c r="M633" t="str">
        <f>VLOOKUP(L633,'A-Applications'!B:D,3,FALSE)</f>
        <v>Orcad / Cadence</v>
      </c>
      <c r="N633" t="s">
        <v>46</v>
      </c>
      <c r="O633" s="42" t="s">
        <v>47</v>
      </c>
      <c r="P633" t="s">
        <v>75</v>
      </c>
      <c r="Q633" t="str">
        <f>VLOOKUP(KamstrupData[[#This Row],[IdLevel123]],'B-Business Capability'!B:L,10,FALSE)</f>
        <v>Idea-to-Release (I2R)</v>
      </c>
      <c r="R633">
        <f>VLOOKUP(KamstrupData[[#This Row],[IdLevel123]],'B-Business Capability'!B:L,11,FALSE)</f>
        <v>420</v>
      </c>
      <c r="T633" t="s">
        <v>120</v>
      </c>
    </row>
    <row r="634" spans="4:20" hidden="1" x14ac:dyDescent="0.25">
      <c r="D634" t="s">
        <v>904</v>
      </c>
      <c r="E634" t="str">
        <f>VLOOKUP(D634,'B-Business Capability'!B:H,5,FALSE)</f>
        <v>Product &amp; Software Development</v>
      </c>
      <c r="F634" t="str">
        <f>VLOOKUP(D634,'B-Business Capability'!B:H,6,FALSE)</f>
        <v>Engineering</v>
      </c>
      <c r="G634" t="str">
        <f>VLOOKUP(D634,'B-Business Capability'!B:H,7,FALSE)</f>
        <v>Design Products &amp; Software</v>
      </c>
      <c r="I634" t="s">
        <v>43</v>
      </c>
      <c r="J634" t="s">
        <v>71</v>
      </c>
      <c r="K634" t="s">
        <v>78</v>
      </c>
      <c r="L634" t="s">
        <v>572</v>
      </c>
      <c r="M634" t="str">
        <f>VLOOKUP(L634,'A-Applications'!B:D,3,FALSE)</f>
        <v>Orcad / Cadence</v>
      </c>
      <c r="N634" t="s">
        <v>46</v>
      </c>
      <c r="O634" s="42" t="s">
        <v>102</v>
      </c>
      <c r="P634" t="s">
        <v>75</v>
      </c>
      <c r="Q634" t="str">
        <f>VLOOKUP(KamstrupData[[#This Row],[IdLevel123]],'B-Business Capability'!B:L,10,FALSE)</f>
        <v>Idea-to-Release (I2R)</v>
      </c>
      <c r="R634">
        <f>VLOOKUP(KamstrupData[[#This Row],[IdLevel123]],'B-Business Capability'!B:L,11,FALSE)</f>
        <v>430</v>
      </c>
      <c r="T634" t="s">
        <v>76</v>
      </c>
    </row>
    <row r="635" spans="4:20" hidden="1" x14ac:dyDescent="0.25">
      <c r="D635" t="s">
        <v>904</v>
      </c>
      <c r="E635" t="str">
        <f>VLOOKUP(D635,'B-Business Capability'!B:H,5,FALSE)</f>
        <v>Product &amp; Software Development</v>
      </c>
      <c r="F635" t="str">
        <f>VLOOKUP(D635,'B-Business Capability'!B:H,6,FALSE)</f>
        <v>Engineering</v>
      </c>
      <c r="G635" t="str">
        <f>VLOOKUP(D635,'B-Business Capability'!B:H,7,FALSE)</f>
        <v>Design Products &amp; Software</v>
      </c>
      <c r="I635" t="s">
        <v>43</v>
      </c>
      <c r="J635" t="s">
        <v>91</v>
      </c>
      <c r="K635" t="s">
        <v>293</v>
      </c>
      <c r="L635" t="s">
        <v>572</v>
      </c>
      <c r="M635" t="str">
        <f>VLOOKUP(L635,'A-Applications'!B:D,3,FALSE)</f>
        <v>Orcad / Cadence</v>
      </c>
      <c r="N635" t="s">
        <v>46</v>
      </c>
      <c r="O635" s="42" t="s">
        <v>47</v>
      </c>
      <c r="P635" t="s">
        <v>75</v>
      </c>
      <c r="Q635" t="str">
        <f>VLOOKUP(KamstrupData[[#This Row],[IdLevel123]],'B-Business Capability'!B:L,10,FALSE)</f>
        <v>Idea-to-Release (I2R)</v>
      </c>
      <c r="R635">
        <f>VLOOKUP(KamstrupData[[#This Row],[IdLevel123]],'B-Business Capability'!B:L,11,FALSE)</f>
        <v>430</v>
      </c>
      <c r="T635" t="s">
        <v>294</v>
      </c>
    </row>
    <row r="636" spans="4:20" hidden="1" x14ac:dyDescent="0.25">
      <c r="D636" t="s">
        <v>904</v>
      </c>
      <c r="E636" t="str">
        <f>VLOOKUP(D636,'B-Business Capability'!B:H,5,FALSE)</f>
        <v>Product &amp; Software Development</v>
      </c>
      <c r="F636" t="str">
        <f>VLOOKUP(D636,'B-Business Capability'!B:H,6,FALSE)</f>
        <v>Engineering</v>
      </c>
      <c r="G636" t="str">
        <f>VLOOKUP(D636,'B-Business Capability'!B:H,7,FALSE)</f>
        <v>Design Products &amp; Software</v>
      </c>
      <c r="I636" t="s">
        <v>43</v>
      </c>
      <c r="J636" t="s">
        <v>91</v>
      </c>
      <c r="K636" t="s">
        <v>78</v>
      </c>
      <c r="L636" t="s">
        <v>572</v>
      </c>
      <c r="M636" t="str">
        <f>VLOOKUP(L636,'A-Applications'!B:D,3,FALSE)</f>
        <v>Orcad / Cadence</v>
      </c>
      <c r="N636" t="s">
        <v>46</v>
      </c>
      <c r="O636" s="42" t="s">
        <v>47</v>
      </c>
      <c r="P636" t="s">
        <v>75</v>
      </c>
      <c r="Q636" t="str">
        <f>VLOOKUP(KamstrupData[[#This Row],[IdLevel123]],'B-Business Capability'!B:L,10,FALSE)</f>
        <v>Idea-to-Release (I2R)</v>
      </c>
      <c r="R636">
        <f>VLOOKUP(KamstrupData[[#This Row],[IdLevel123]],'B-Business Capability'!B:L,11,FALSE)</f>
        <v>430</v>
      </c>
    </row>
    <row r="637" spans="4:20" hidden="1" x14ac:dyDescent="0.25">
      <c r="D637" t="s">
        <v>904</v>
      </c>
      <c r="E637" t="str">
        <f>VLOOKUP(D637,'B-Business Capability'!B:H,5,FALSE)</f>
        <v>Product &amp; Software Development</v>
      </c>
      <c r="F637" t="str">
        <f>VLOOKUP(D637,'B-Business Capability'!B:H,6,FALSE)</f>
        <v>Engineering</v>
      </c>
      <c r="G637" t="str">
        <f>VLOOKUP(D637,'B-Business Capability'!B:H,7,FALSE)</f>
        <v>Design Products &amp; Software</v>
      </c>
      <c r="I637" t="s">
        <v>43</v>
      </c>
      <c r="J637" t="s">
        <v>114</v>
      </c>
      <c r="K637" t="s">
        <v>78</v>
      </c>
      <c r="L637" t="s">
        <v>572</v>
      </c>
      <c r="M637" t="str">
        <f>VLOOKUP(L637,'A-Applications'!B:D,3,FALSE)</f>
        <v>Orcad / Cadence</v>
      </c>
      <c r="N637" t="s">
        <v>46</v>
      </c>
      <c r="O637" s="42" t="s">
        <v>47</v>
      </c>
      <c r="P637" t="s">
        <v>75</v>
      </c>
      <c r="Q637" t="str">
        <f>VLOOKUP(KamstrupData[[#This Row],[IdLevel123]],'B-Business Capability'!B:L,10,FALSE)</f>
        <v>Idea-to-Release (I2R)</v>
      </c>
      <c r="R637">
        <f>VLOOKUP(KamstrupData[[#This Row],[IdLevel123]],'B-Business Capability'!B:L,11,FALSE)</f>
        <v>430</v>
      </c>
      <c r="T637" t="s">
        <v>120</v>
      </c>
    </row>
    <row r="638" spans="4:20" hidden="1" x14ac:dyDescent="0.25">
      <c r="D638" s="28" t="s">
        <v>283</v>
      </c>
      <c r="E638" t="str">
        <f>VLOOKUP(D638,'B-Business Capability'!B:H,5,FALSE)</f>
        <v>People and Culture</v>
      </c>
      <c r="F638" t="str">
        <f>VLOOKUP(D638,'B-Business Capability'!B:H,6,FALSE)</f>
        <v>Compensation &amp; Benefits</v>
      </c>
      <c r="G638">
        <f>VLOOKUP(D638,'B-Business Capability'!B:H,7,FALSE)</f>
        <v>0</v>
      </c>
      <c r="I638" t="s">
        <v>8625</v>
      </c>
      <c r="J638" t="s">
        <v>8684</v>
      </c>
      <c r="K638" t="s">
        <v>8686</v>
      </c>
      <c r="L638" t="s">
        <v>8688</v>
      </c>
      <c r="M638" t="str">
        <f>VLOOKUP(L638,'A-Applications'!B:D,3,FALSE)</f>
        <v>My Silaé</v>
      </c>
      <c r="N638" t="s">
        <v>46</v>
      </c>
      <c r="O638" s="42" t="s">
        <v>47</v>
      </c>
      <c r="Q638" t="str">
        <f>VLOOKUP(KamstrupData[[#This Row],[IdLevel123]],'B-Business Capability'!B:L,10,FALSE)</f>
        <v>Hire-to-Retire (H2R)</v>
      </c>
      <c r="R638">
        <f>VLOOKUP(KamstrupData[[#This Row],[IdLevel123]],'B-Business Capability'!B:L,11,FALSE)</f>
        <v>700</v>
      </c>
    </row>
    <row r="639" spans="4:20" hidden="1" x14ac:dyDescent="0.25">
      <c r="D639" s="28" t="s">
        <v>283</v>
      </c>
      <c r="E639" t="str">
        <f>VLOOKUP(D639,'B-Business Capability'!B:H,5,FALSE)</f>
        <v>People and Culture</v>
      </c>
      <c r="F639" t="str">
        <f>VLOOKUP(D639,'B-Business Capability'!B:H,6,FALSE)</f>
        <v>Compensation &amp; Benefits</v>
      </c>
      <c r="G639">
        <f>VLOOKUP(D639,'B-Business Capability'!B:H,7,FALSE)</f>
        <v>0</v>
      </c>
      <c r="I639" t="s">
        <v>487</v>
      </c>
      <c r="J639" t="s">
        <v>8684</v>
      </c>
      <c r="K639" t="s">
        <v>4553</v>
      </c>
      <c r="L639" t="s">
        <v>8688</v>
      </c>
      <c r="M639" t="str">
        <f>VLOOKUP(L639,'A-Applications'!B:D,3,FALSE)</f>
        <v>My Silaé</v>
      </c>
      <c r="N639" t="s">
        <v>46</v>
      </c>
      <c r="O639" s="42" t="s">
        <v>47</v>
      </c>
      <c r="Q639" t="str">
        <f>VLOOKUP(KamstrupData[[#This Row],[IdLevel123]],'B-Business Capability'!B:L,10,FALSE)</f>
        <v>Hire-to-Retire (H2R)</v>
      </c>
      <c r="R639">
        <f>VLOOKUP(KamstrupData[[#This Row],[IdLevel123]],'B-Business Capability'!B:L,11,FALSE)</f>
        <v>700</v>
      </c>
    </row>
    <row r="640" spans="4:20" hidden="1" x14ac:dyDescent="0.25">
      <c r="D640" s="28" t="s">
        <v>283</v>
      </c>
      <c r="E640" t="str">
        <f>VLOOKUP(D640,'B-Business Capability'!B:H,5,FALSE)</f>
        <v>People and Culture</v>
      </c>
      <c r="F640" t="str">
        <f>VLOOKUP(D640,'B-Business Capability'!B:H,6,FALSE)</f>
        <v>Compensation &amp; Benefits</v>
      </c>
      <c r="G640">
        <f>VLOOKUP(D640,'B-Business Capability'!B:H,7,FALSE)</f>
        <v>0</v>
      </c>
      <c r="I640" t="s">
        <v>487</v>
      </c>
      <c r="J640" t="s">
        <v>8684</v>
      </c>
      <c r="K640" t="s">
        <v>3176</v>
      </c>
      <c r="L640" t="s">
        <v>8688</v>
      </c>
      <c r="M640" t="str">
        <f>VLOOKUP(L640,'A-Applications'!B:D,3,FALSE)</f>
        <v>My Silaé</v>
      </c>
      <c r="N640" t="s">
        <v>46</v>
      </c>
      <c r="O640" s="42" t="s">
        <v>47</v>
      </c>
      <c r="Q640" t="str">
        <f>VLOOKUP(KamstrupData[[#This Row],[IdLevel123]],'B-Business Capability'!B:L,10,FALSE)</f>
        <v>Hire-to-Retire (H2R)</v>
      </c>
      <c r="R640">
        <f>VLOOKUP(KamstrupData[[#This Row],[IdLevel123]],'B-Business Capability'!B:L,11,FALSE)</f>
        <v>700</v>
      </c>
    </row>
    <row r="641" spans="4:18" hidden="1" x14ac:dyDescent="0.25">
      <c r="D641" s="28" t="s">
        <v>283</v>
      </c>
      <c r="E641" t="str">
        <f>VLOOKUP(D641,'B-Business Capability'!B:H,5,FALSE)</f>
        <v>People and Culture</v>
      </c>
      <c r="F641" t="str">
        <f>VLOOKUP(D641,'B-Business Capability'!B:H,6,FALSE)</f>
        <v>Compensation &amp; Benefits</v>
      </c>
      <c r="G641">
        <f>VLOOKUP(D641,'B-Business Capability'!B:H,7,FALSE)</f>
        <v>0</v>
      </c>
      <c r="I641" t="s">
        <v>487</v>
      </c>
      <c r="J641" t="s">
        <v>8529</v>
      </c>
      <c r="K641" t="s">
        <v>379</v>
      </c>
      <c r="L641" t="s">
        <v>8688</v>
      </c>
      <c r="M641" t="str">
        <f>VLOOKUP(L641,'A-Applications'!B:D,3,FALSE)</f>
        <v>My Silaé</v>
      </c>
      <c r="N641" t="s">
        <v>46</v>
      </c>
      <c r="O641" s="42" t="s">
        <v>47</v>
      </c>
      <c r="Q641" t="str">
        <f>VLOOKUP(KamstrupData[[#This Row],[IdLevel123]],'B-Business Capability'!B:L,10,FALSE)</f>
        <v>Hire-to-Retire (H2R)</v>
      </c>
      <c r="R641">
        <f>VLOOKUP(KamstrupData[[#This Row],[IdLevel123]],'B-Business Capability'!B:L,11,FALSE)</f>
        <v>700</v>
      </c>
    </row>
    <row r="642" spans="4:18" hidden="1" x14ac:dyDescent="0.25">
      <c r="D642" s="28" t="s">
        <v>283</v>
      </c>
      <c r="E642" t="str">
        <f>VLOOKUP(D642,'B-Business Capability'!B:H,5,FALSE)</f>
        <v>People and Culture</v>
      </c>
      <c r="F642" t="str">
        <f>VLOOKUP(D642,'B-Business Capability'!B:H,6,FALSE)</f>
        <v>Compensation &amp; Benefits</v>
      </c>
      <c r="G642">
        <f>VLOOKUP(D642,'B-Business Capability'!B:H,7,FALSE)</f>
        <v>0</v>
      </c>
      <c r="I642" t="s">
        <v>487</v>
      </c>
      <c r="J642" t="s">
        <v>8529</v>
      </c>
      <c r="K642" t="s">
        <v>6236</v>
      </c>
      <c r="L642" t="s">
        <v>8688</v>
      </c>
      <c r="M642" t="str">
        <f>VLOOKUP(L642,'A-Applications'!B:D,3,FALSE)</f>
        <v>My Silaé</v>
      </c>
      <c r="N642" t="s">
        <v>46</v>
      </c>
      <c r="O642" s="42" t="s">
        <v>47</v>
      </c>
      <c r="Q642" t="str">
        <f>VLOOKUP(KamstrupData[[#This Row],[IdLevel123]],'B-Business Capability'!B:L,10,FALSE)</f>
        <v>Hire-to-Retire (H2R)</v>
      </c>
      <c r="R642">
        <f>VLOOKUP(KamstrupData[[#This Row],[IdLevel123]],'B-Business Capability'!B:L,11,FALSE)</f>
        <v>700</v>
      </c>
    </row>
    <row r="643" spans="4:18" hidden="1" x14ac:dyDescent="0.25">
      <c r="D643" s="28" t="s">
        <v>283</v>
      </c>
      <c r="E643" t="str">
        <f>VLOOKUP(D643,'B-Business Capability'!B:H,5,FALSE)</f>
        <v>People and Culture</v>
      </c>
      <c r="F643" t="str">
        <f>VLOOKUP(D643,'B-Business Capability'!B:H,6,FALSE)</f>
        <v>Compensation &amp; Benefits</v>
      </c>
      <c r="G643">
        <f>VLOOKUP(D643,'B-Business Capability'!B:H,7,FALSE)</f>
        <v>0</v>
      </c>
      <c r="I643" t="s">
        <v>487</v>
      </c>
      <c r="J643" t="s">
        <v>8712</v>
      </c>
      <c r="K643" t="s">
        <v>8713</v>
      </c>
      <c r="L643" t="s">
        <v>8688</v>
      </c>
      <c r="M643" t="str">
        <f>VLOOKUP(L643,'A-Applications'!B:D,3,FALSE)</f>
        <v>My Silaé</v>
      </c>
      <c r="N643" t="s">
        <v>46</v>
      </c>
      <c r="O643" s="42" t="s">
        <v>47</v>
      </c>
      <c r="Q643" t="str">
        <f>VLOOKUP(KamstrupData[[#This Row],[IdLevel123]],'B-Business Capability'!B:L,10,FALSE)</f>
        <v>Hire-to-Retire (H2R)</v>
      </c>
      <c r="R643">
        <f>VLOOKUP(KamstrupData[[#This Row],[IdLevel123]],'B-Business Capability'!B:L,11,FALSE)</f>
        <v>700</v>
      </c>
    </row>
    <row r="644" spans="4:18" hidden="1" x14ac:dyDescent="0.25">
      <c r="D644" s="28" t="s">
        <v>283</v>
      </c>
      <c r="E644" t="str">
        <f>VLOOKUP(D644,'B-Business Capability'!B:H,5,FALSE)</f>
        <v>People and Culture</v>
      </c>
      <c r="F644" t="str">
        <f>VLOOKUP(D644,'B-Business Capability'!B:H,6,FALSE)</f>
        <v>Compensation &amp; Benefits</v>
      </c>
      <c r="G644">
        <f>VLOOKUP(D644,'B-Business Capability'!B:H,7,FALSE)</f>
        <v>0</v>
      </c>
      <c r="I644" t="s">
        <v>487</v>
      </c>
      <c r="J644" t="s">
        <v>8529</v>
      </c>
      <c r="K644" t="s">
        <v>416</v>
      </c>
      <c r="L644" t="s">
        <v>8688</v>
      </c>
      <c r="M644" t="str">
        <f>VLOOKUP(L644,'A-Applications'!B:D,3,FALSE)</f>
        <v>My Silaé</v>
      </c>
      <c r="N644" t="s">
        <v>46</v>
      </c>
      <c r="O644" s="42" t="s">
        <v>47</v>
      </c>
      <c r="Q644" t="str">
        <f>VLOOKUP(KamstrupData[[#This Row],[IdLevel123]],'B-Business Capability'!B:L,10,FALSE)</f>
        <v>Hire-to-Retire (H2R)</v>
      </c>
      <c r="R644">
        <f>VLOOKUP(KamstrupData[[#This Row],[IdLevel123]],'B-Business Capability'!B:L,11,FALSE)</f>
        <v>700</v>
      </c>
    </row>
    <row r="645" spans="4:18" hidden="1" x14ac:dyDescent="0.25">
      <c r="D645" s="28" t="s">
        <v>283</v>
      </c>
      <c r="E645" t="str">
        <f>VLOOKUP(D645,'B-Business Capability'!B:H,5,FALSE)</f>
        <v>People and Culture</v>
      </c>
      <c r="F645" t="str">
        <f>VLOOKUP(D645,'B-Business Capability'!B:H,6,FALSE)</f>
        <v>Compensation &amp; Benefits</v>
      </c>
      <c r="G645">
        <f>VLOOKUP(D645,'B-Business Capability'!B:H,7,FALSE)</f>
        <v>0</v>
      </c>
      <c r="I645" t="s">
        <v>8625</v>
      </c>
      <c r="J645" t="s">
        <v>8684</v>
      </c>
      <c r="K645" t="s">
        <v>8686</v>
      </c>
      <c r="L645" t="s">
        <v>8689</v>
      </c>
      <c r="M645" t="str">
        <f>VLOOKUP(L645,'A-Applications'!B:D,3,FALSE)</f>
        <v>edoc-Perso</v>
      </c>
      <c r="N645" t="s">
        <v>46</v>
      </c>
      <c r="O645" s="42" t="s">
        <v>47</v>
      </c>
      <c r="Q645" t="str">
        <f>VLOOKUP(KamstrupData[[#This Row],[IdLevel123]],'B-Business Capability'!B:L,10,FALSE)</f>
        <v>Hire-to-Retire (H2R)</v>
      </c>
      <c r="R645">
        <f>VLOOKUP(KamstrupData[[#This Row],[IdLevel123]],'B-Business Capability'!B:L,11,FALSE)</f>
        <v>700</v>
      </c>
    </row>
    <row r="646" spans="4:18" hidden="1" x14ac:dyDescent="0.25">
      <c r="E646" t="e">
        <f>VLOOKUP(D646,'B-Business Capability'!B:H,5,FALSE)</f>
        <v>#N/A</v>
      </c>
      <c r="F646" t="e">
        <f>VLOOKUP(D646,'B-Business Capability'!B:H,6,FALSE)</f>
        <v>#N/A</v>
      </c>
      <c r="G646" t="e">
        <f>VLOOKUP(D646,'B-Business Capability'!B:H,7,FALSE)</f>
        <v>#N/A</v>
      </c>
      <c r="L646" t="s">
        <v>8689</v>
      </c>
      <c r="M646" t="str">
        <f>VLOOKUP(L646,'A-Applications'!B:D,3,FALSE)</f>
        <v>edoc-Perso</v>
      </c>
      <c r="O646" s="42"/>
      <c r="Q646" t="e">
        <f>VLOOKUP(KamstrupData[[#This Row],[IdLevel123]],'B-Business Capability'!B:L,10,FALSE)</f>
        <v>#N/A</v>
      </c>
      <c r="R646" t="e">
        <f>VLOOKUP(KamstrupData[[#This Row],[IdLevel123]],'B-Business Capability'!B:L,11,FALSE)</f>
        <v>#N/A</v>
      </c>
    </row>
    <row r="647" spans="4:18" hidden="1" x14ac:dyDescent="0.25">
      <c r="D647" s="28" t="s">
        <v>283</v>
      </c>
      <c r="E647" t="str">
        <f>VLOOKUP(D647,'B-Business Capability'!B:H,5,FALSE)</f>
        <v>People and Culture</v>
      </c>
      <c r="F647" t="str">
        <f>VLOOKUP(D647,'B-Business Capability'!B:H,6,FALSE)</f>
        <v>Compensation &amp; Benefits</v>
      </c>
      <c r="G647">
        <f>VLOOKUP(D647,'B-Business Capability'!B:H,7,FALSE)</f>
        <v>0</v>
      </c>
      <c r="I647" t="s">
        <v>487</v>
      </c>
      <c r="J647" t="s">
        <v>8684</v>
      </c>
      <c r="K647" t="s">
        <v>4553</v>
      </c>
      <c r="L647" t="s">
        <v>8689</v>
      </c>
      <c r="M647" t="str">
        <f>VLOOKUP(L647,'A-Applications'!B:D,3,FALSE)</f>
        <v>edoc-Perso</v>
      </c>
      <c r="N647" t="s">
        <v>46</v>
      </c>
      <c r="O647" s="42" t="s">
        <v>47</v>
      </c>
      <c r="Q647" t="str">
        <f>VLOOKUP(KamstrupData[[#This Row],[IdLevel123]],'B-Business Capability'!B:L,10,FALSE)</f>
        <v>Hire-to-Retire (H2R)</v>
      </c>
      <c r="R647">
        <f>VLOOKUP(KamstrupData[[#This Row],[IdLevel123]],'B-Business Capability'!B:L,11,FALSE)</f>
        <v>700</v>
      </c>
    </row>
    <row r="648" spans="4:18" hidden="1" x14ac:dyDescent="0.25">
      <c r="D648" s="28" t="s">
        <v>283</v>
      </c>
      <c r="E648" t="str">
        <f>VLOOKUP(D648,'B-Business Capability'!B:H,5,FALSE)</f>
        <v>People and Culture</v>
      </c>
      <c r="F648" t="str">
        <f>VLOOKUP(D648,'B-Business Capability'!B:H,6,FALSE)</f>
        <v>Compensation &amp; Benefits</v>
      </c>
      <c r="G648">
        <f>VLOOKUP(D648,'B-Business Capability'!B:H,7,FALSE)</f>
        <v>0</v>
      </c>
      <c r="I648" t="s">
        <v>487</v>
      </c>
      <c r="J648" t="s">
        <v>8684</v>
      </c>
      <c r="K648" t="s">
        <v>3176</v>
      </c>
      <c r="L648" t="s">
        <v>8689</v>
      </c>
      <c r="M648" t="str">
        <f>VLOOKUP(L648,'A-Applications'!B:D,3,FALSE)</f>
        <v>edoc-Perso</v>
      </c>
      <c r="N648" t="s">
        <v>46</v>
      </c>
      <c r="O648" s="42" t="s">
        <v>47</v>
      </c>
      <c r="Q648" t="str">
        <f>VLOOKUP(KamstrupData[[#This Row],[IdLevel123]],'B-Business Capability'!B:L,10,FALSE)</f>
        <v>Hire-to-Retire (H2R)</v>
      </c>
      <c r="R648">
        <f>VLOOKUP(KamstrupData[[#This Row],[IdLevel123]],'B-Business Capability'!B:L,11,FALSE)</f>
        <v>700</v>
      </c>
    </row>
    <row r="649" spans="4:18" hidden="1" x14ac:dyDescent="0.25">
      <c r="D649" s="28" t="s">
        <v>283</v>
      </c>
      <c r="E649" t="str">
        <f>VLOOKUP(D649,'B-Business Capability'!B:H,5,FALSE)</f>
        <v>People and Culture</v>
      </c>
      <c r="F649" t="str">
        <f>VLOOKUP(D649,'B-Business Capability'!B:H,6,FALSE)</f>
        <v>Compensation &amp; Benefits</v>
      </c>
      <c r="G649">
        <f>VLOOKUP(D649,'B-Business Capability'!B:H,7,FALSE)</f>
        <v>0</v>
      </c>
      <c r="I649" t="s">
        <v>487</v>
      </c>
      <c r="J649" t="s">
        <v>8529</v>
      </c>
      <c r="K649" t="s">
        <v>379</v>
      </c>
      <c r="L649" t="s">
        <v>8689</v>
      </c>
      <c r="M649" t="str">
        <f>VLOOKUP(L649,'A-Applications'!B:D,3,FALSE)</f>
        <v>edoc-Perso</v>
      </c>
      <c r="N649" t="s">
        <v>46</v>
      </c>
      <c r="O649" s="42" t="s">
        <v>47</v>
      </c>
      <c r="Q649" t="str">
        <f>VLOOKUP(KamstrupData[[#This Row],[IdLevel123]],'B-Business Capability'!B:L,10,FALSE)</f>
        <v>Hire-to-Retire (H2R)</v>
      </c>
      <c r="R649">
        <f>VLOOKUP(KamstrupData[[#This Row],[IdLevel123]],'B-Business Capability'!B:L,11,FALSE)</f>
        <v>700</v>
      </c>
    </row>
    <row r="650" spans="4:18" hidden="1" x14ac:dyDescent="0.25">
      <c r="D650" s="28" t="s">
        <v>283</v>
      </c>
      <c r="E650" t="str">
        <f>VLOOKUP(D650,'B-Business Capability'!B:H,5,FALSE)</f>
        <v>People and Culture</v>
      </c>
      <c r="F650" t="str">
        <f>VLOOKUP(D650,'B-Business Capability'!B:H,6,FALSE)</f>
        <v>Compensation &amp; Benefits</v>
      </c>
      <c r="G650">
        <f>VLOOKUP(D650,'B-Business Capability'!B:H,7,FALSE)</f>
        <v>0</v>
      </c>
      <c r="I650" t="s">
        <v>487</v>
      </c>
      <c r="J650" t="s">
        <v>8529</v>
      </c>
      <c r="K650" t="s">
        <v>6236</v>
      </c>
      <c r="L650" t="s">
        <v>8689</v>
      </c>
      <c r="M650" t="str">
        <f>VLOOKUP(L650,'A-Applications'!B:D,3,FALSE)</f>
        <v>edoc-Perso</v>
      </c>
      <c r="N650" t="s">
        <v>46</v>
      </c>
      <c r="O650" s="42" t="s">
        <v>47</v>
      </c>
      <c r="Q650" t="str">
        <f>VLOOKUP(KamstrupData[[#This Row],[IdLevel123]],'B-Business Capability'!B:L,10,FALSE)</f>
        <v>Hire-to-Retire (H2R)</v>
      </c>
      <c r="R650">
        <f>VLOOKUP(KamstrupData[[#This Row],[IdLevel123]],'B-Business Capability'!B:L,11,FALSE)</f>
        <v>700</v>
      </c>
    </row>
    <row r="651" spans="4:18" hidden="1" x14ac:dyDescent="0.25">
      <c r="D651" s="28" t="s">
        <v>283</v>
      </c>
      <c r="E651" t="str">
        <f>VLOOKUP(D651,'B-Business Capability'!B:H,5,FALSE)</f>
        <v>People and Culture</v>
      </c>
      <c r="F651" t="str">
        <f>VLOOKUP(D651,'B-Business Capability'!B:H,6,FALSE)</f>
        <v>Compensation &amp; Benefits</v>
      </c>
      <c r="G651">
        <f>VLOOKUP(D651,'B-Business Capability'!B:H,7,FALSE)</f>
        <v>0</v>
      </c>
      <c r="I651" t="s">
        <v>487</v>
      </c>
      <c r="J651" t="s">
        <v>8712</v>
      </c>
      <c r="K651" t="s">
        <v>8713</v>
      </c>
      <c r="L651" t="s">
        <v>8689</v>
      </c>
      <c r="M651" t="str">
        <f>VLOOKUP(L651,'A-Applications'!B:D,3,FALSE)</f>
        <v>edoc-Perso</v>
      </c>
      <c r="N651" t="s">
        <v>46</v>
      </c>
      <c r="O651" s="42" t="s">
        <v>47</v>
      </c>
      <c r="Q651" t="str">
        <f>VLOOKUP(KamstrupData[[#This Row],[IdLevel123]],'B-Business Capability'!B:L,10,FALSE)</f>
        <v>Hire-to-Retire (H2R)</v>
      </c>
      <c r="R651">
        <f>VLOOKUP(KamstrupData[[#This Row],[IdLevel123]],'B-Business Capability'!B:L,11,FALSE)</f>
        <v>700</v>
      </c>
    </row>
    <row r="652" spans="4:18" hidden="1" x14ac:dyDescent="0.25">
      <c r="D652" s="28" t="s">
        <v>283</v>
      </c>
      <c r="E652" t="str">
        <f>VLOOKUP(D652,'B-Business Capability'!B:H,5,FALSE)</f>
        <v>People and Culture</v>
      </c>
      <c r="F652" t="str">
        <f>VLOOKUP(D652,'B-Business Capability'!B:H,6,FALSE)</f>
        <v>Compensation &amp; Benefits</v>
      </c>
      <c r="G652">
        <f>VLOOKUP(D652,'B-Business Capability'!B:H,7,FALSE)</f>
        <v>0</v>
      </c>
      <c r="I652" t="s">
        <v>487</v>
      </c>
      <c r="J652" t="s">
        <v>8529</v>
      </c>
      <c r="K652" t="s">
        <v>416</v>
      </c>
      <c r="L652" t="s">
        <v>8689</v>
      </c>
      <c r="M652" t="str">
        <f>VLOOKUP(L652,'A-Applications'!B:D,3,FALSE)</f>
        <v>edoc-Perso</v>
      </c>
      <c r="N652" t="s">
        <v>46</v>
      </c>
      <c r="O652" s="42" t="s">
        <v>47</v>
      </c>
      <c r="Q652" t="str">
        <f>VLOOKUP(KamstrupData[[#This Row],[IdLevel123]],'B-Business Capability'!B:L,10,FALSE)</f>
        <v>Hire-to-Retire (H2R)</v>
      </c>
      <c r="R652">
        <f>VLOOKUP(KamstrupData[[#This Row],[IdLevel123]],'B-Business Capability'!B:L,11,FALSE)</f>
        <v>700</v>
      </c>
    </row>
    <row r="653" spans="4:18" hidden="1" x14ac:dyDescent="0.25">
      <c r="D653" s="28" t="s">
        <v>283</v>
      </c>
      <c r="E653" t="str">
        <f>VLOOKUP(D653,'B-Business Capability'!B:H,5,FALSE)</f>
        <v>People and Culture</v>
      </c>
      <c r="F653" t="str">
        <f>VLOOKUP(D653,'B-Business Capability'!B:H,6,FALSE)</f>
        <v>Compensation &amp; Benefits</v>
      </c>
      <c r="G653">
        <f>VLOOKUP(D653,'B-Business Capability'!B:H,7,FALSE)</f>
        <v>0</v>
      </c>
      <c r="I653" t="s">
        <v>487</v>
      </c>
      <c r="J653" t="s">
        <v>8684</v>
      </c>
      <c r="K653" t="s">
        <v>3176</v>
      </c>
      <c r="L653" t="s">
        <v>8690</v>
      </c>
      <c r="M653" t="str">
        <f>VLOOKUP(L653,'A-Applications'!B:D,3,FALSE)</f>
        <v>Silaé</v>
      </c>
      <c r="N653" t="s">
        <v>46</v>
      </c>
      <c r="O653" s="42" t="s">
        <v>47</v>
      </c>
      <c r="Q653" t="str">
        <f>VLOOKUP(KamstrupData[[#This Row],[IdLevel123]],'B-Business Capability'!B:L,10,FALSE)</f>
        <v>Hire-to-Retire (H2R)</v>
      </c>
      <c r="R653">
        <f>VLOOKUP(KamstrupData[[#This Row],[IdLevel123]],'B-Business Capability'!B:L,11,FALSE)</f>
        <v>700</v>
      </c>
    </row>
    <row r="654" spans="4:18" hidden="1" x14ac:dyDescent="0.25">
      <c r="D654" s="28" t="s">
        <v>283</v>
      </c>
      <c r="E654" t="str">
        <f>VLOOKUP(D654,'B-Business Capability'!B:H,5,FALSE)</f>
        <v>People and Culture</v>
      </c>
      <c r="F654" t="str">
        <f>VLOOKUP(D654,'B-Business Capability'!B:H,6,FALSE)</f>
        <v>Compensation &amp; Benefits</v>
      </c>
      <c r="G654">
        <f>VLOOKUP(D654,'B-Business Capability'!B:H,7,FALSE)</f>
        <v>0</v>
      </c>
      <c r="I654" t="s">
        <v>487</v>
      </c>
      <c r="J654" t="s">
        <v>8529</v>
      </c>
      <c r="K654" t="s">
        <v>379</v>
      </c>
      <c r="L654" t="s">
        <v>8690</v>
      </c>
      <c r="M654" t="str">
        <f>VLOOKUP(L654,'A-Applications'!B:D,3,FALSE)</f>
        <v>Silaé</v>
      </c>
      <c r="N654" t="s">
        <v>46</v>
      </c>
      <c r="O654" s="42" t="s">
        <v>47</v>
      </c>
      <c r="Q654" t="str">
        <f>VLOOKUP(KamstrupData[[#This Row],[IdLevel123]],'B-Business Capability'!B:L,10,FALSE)</f>
        <v>Hire-to-Retire (H2R)</v>
      </c>
      <c r="R654">
        <f>VLOOKUP(KamstrupData[[#This Row],[IdLevel123]],'B-Business Capability'!B:L,11,FALSE)</f>
        <v>700</v>
      </c>
    </row>
    <row r="655" spans="4:18" hidden="1" x14ac:dyDescent="0.25">
      <c r="D655" s="28" t="s">
        <v>283</v>
      </c>
      <c r="E655" t="str">
        <f>VLOOKUP(D655,'B-Business Capability'!B:H,5,FALSE)</f>
        <v>People and Culture</v>
      </c>
      <c r="F655" t="str">
        <f>VLOOKUP(D655,'B-Business Capability'!B:H,6,FALSE)</f>
        <v>Compensation &amp; Benefits</v>
      </c>
      <c r="G655">
        <f>VLOOKUP(D655,'B-Business Capability'!B:H,7,FALSE)</f>
        <v>0</v>
      </c>
      <c r="I655" t="s">
        <v>487</v>
      </c>
      <c r="J655" t="s">
        <v>8529</v>
      </c>
      <c r="K655" t="s">
        <v>6236</v>
      </c>
      <c r="L655" t="s">
        <v>8690</v>
      </c>
      <c r="M655" t="str">
        <f>VLOOKUP(L655,'A-Applications'!B:D,3,FALSE)</f>
        <v>Silaé</v>
      </c>
      <c r="N655" t="s">
        <v>46</v>
      </c>
      <c r="O655" s="42" t="s">
        <v>47</v>
      </c>
      <c r="Q655" t="str">
        <f>VLOOKUP(KamstrupData[[#This Row],[IdLevel123]],'B-Business Capability'!B:L,10,FALSE)</f>
        <v>Hire-to-Retire (H2R)</v>
      </c>
      <c r="R655">
        <f>VLOOKUP(KamstrupData[[#This Row],[IdLevel123]],'B-Business Capability'!B:L,11,FALSE)</f>
        <v>700</v>
      </c>
    </row>
    <row r="656" spans="4:18" hidden="1" x14ac:dyDescent="0.25">
      <c r="D656" s="28" t="s">
        <v>283</v>
      </c>
      <c r="E656" t="str">
        <f>VLOOKUP(D656,'B-Business Capability'!B:H,5,FALSE)</f>
        <v>People and Culture</v>
      </c>
      <c r="F656" t="str">
        <f>VLOOKUP(D656,'B-Business Capability'!B:H,6,FALSE)</f>
        <v>Compensation &amp; Benefits</v>
      </c>
      <c r="G656">
        <f>VLOOKUP(D656,'B-Business Capability'!B:H,7,FALSE)</f>
        <v>0</v>
      </c>
      <c r="I656" t="s">
        <v>487</v>
      </c>
      <c r="J656" t="s">
        <v>8712</v>
      </c>
      <c r="K656" t="s">
        <v>8713</v>
      </c>
      <c r="L656" t="s">
        <v>8690</v>
      </c>
      <c r="M656" t="str">
        <f>VLOOKUP(L656,'A-Applications'!B:D,3,FALSE)</f>
        <v>Silaé</v>
      </c>
      <c r="N656" t="s">
        <v>46</v>
      </c>
      <c r="O656" s="42" t="s">
        <v>47</v>
      </c>
      <c r="Q656" t="str">
        <f>VLOOKUP(KamstrupData[[#This Row],[IdLevel123]],'B-Business Capability'!B:L,10,FALSE)</f>
        <v>Hire-to-Retire (H2R)</v>
      </c>
      <c r="R656">
        <f>VLOOKUP(KamstrupData[[#This Row],[IdLevel123]],'B-Business Capability'!B:L,11,FALSE)</f>
        <v>700</v>
      </c>
    </row>
    <row r="657" spans="4:20" hidden="1" x14ac:dyDescent="0.25">
      <c r="D657" s="28" t="s">
        <v>283</v>
      </c>
      <c r="E657" t="str">
        <f>VLOOKUP(D657,'B-Business Capability'!B:H,5,FALSE)</f>
        <v>People and Culture</v>
      </c>
      <c r="F657" t="str">
        <f>VLOOKUP(D657,'B-Business Capability'!B:H,6,FALSE)</f>
        <v>Compensation &amp; Benefits</v>
      </c>
      <c r="G657">
        <f>VLOOKUP(D657,'B-Business Capability'!B:H,7,FALSE)</f>
        <v>0</v>
      </c>
      <c r="I657" t="s">
        <v>487</v>
      </c>
      <c r="J657" t="s">
        <v>8529</v>
      </c>
      <c r="K657" t="s">
        <v>416</v>
      </c>
      <c r="L657" t="s">
        <v>8690</v>
      </c>
      <c r="M657" t="str">
        <f>VLOOKUP(L657,'A-Applications'!B:D,3,FALSE)</f>
        <v>Silaé</v>
      </c>
      <c r="N657" t="s">
        <v>46</v>
      </c>
      <c r="O657" s="42" t="s">
        <v>47</v>
      </c>
      <c r="Q657" t="str">
        <f>VLOOKUP(KamstrupData[[#This Row],[IdLevel123]],'B-Business Capability'!B:L,10,FALSE)</f>
        <v>Hire-to-Retire (H2R)</v>
      </c>
      <c r="R657">
        <f>VLOOKUP(KamstrupData[[#This Row],[IdLevel123]],'B-Business Capability'!B:L,11,FALSE)</f>
        <v>700</v>
      </c>
    </row>
    <row r="658" spans="4:20" hidden="1" x14ac:dyDescent="0.25">
      <c r="D658" s="28" t="s">
        <v>1610</v>
      </c>
      <c r="E658" t="str">
        <f>VLOOKUP(D658,'B-Business Capability'!B:H,5,FALSE)</f>
        <v>Digital Platform and Operations</v>
      </c>
      <c r="F658" t="str">
        <f>VLOOKUP(D658,'B-Business Capability'!B:H,6,FALSE)</f>
        <v>Digital Workplace &amp; Infrastructure Development</v>
      </c>
      <c r="G658" t="str">
        <f>VLOOKUP(D658,'B-Business Capability'!B:H,7,FALSE)</f>
        <v>Communication &amp; Collaboration</v>
      </c>
      <c r="I658" t="s">
        <v>43</v>
      </c>
      <c r="J658" t="s">
        <v>239</v>
      </c>
      <c r="K658" t="s">
        <v>1672</v>
      </c>
      <c r="L658" t="s">
        <v>8695</v>
      </c>
      <c r="M658" t="str">
        <f>VLOOKUP(L658,'A-Applications'!B:D,3,FALSE)</f>
        <v>Teams Premium</v>
      </c>
      <c r="N658" t="s">
        <v>138</v>
      </c>
      <c r="O658" s="42" t="s">
        <v>47</v>
      </c>
      <c r="P658" t="s">
        <v>38</v>
      </c>
      <c r="Q658" t="str">
        <f>VLOOKUP(KamstrupData[[#This Row],[IdLevel123]],'B-Business Capability'!B:L,10,FALSE)</f>
        <v>N/A</v>
      </c>
      <c r="R658">
        <f>VLOOKUP(KamstrupData[[#This Row],[IdLevel123]],'B-Business Capability'!B:L,11,FALSE)</f>
        <v>0</v>
      </c>
    </row>
    <row r="659" spans="4:20" hidden="1" x14ac:dyDescent="0.25">
      <c r="D659" s="28" t="s">
        <v>8591</v>
      </c>
      <c r="E659" t="str">
        <f>VLOOKUP(D659,'B-Business Capability'!B:H,5,FALSE)</f>
        <v>Digital Platform and Operations</v>
      </c>
      <c r="F659" t="str">
        <f>VLOOKUP(D659,'B-Business Capability'!B:H,6,FALSE)</f>
        <v>Digital Workplace &amp; Infrastructure Development</v>
      </c>
      <c r="G659" t="str">
        <f>VLOOKUP(D659,'B-Business Capability'!B:H,7,FALSE)</f>
        <v>Devices &amp; Print</v>
      </c>
      <c r="I659" t="s">
        <v>43</v>
      </c>
      <c r="J659" t="s">
        <v>239</v>
      </c>
      <c r="K659" t="s">
        <v>1672</v>
      </c>
      <c r="L659" t="s">
        <v>8693</v>
      </c>
      <c r="M659" t="str">
        <f>VLOOKUP(L659,'A-Applications'!B:D,3,FALSE)</f>
        <v>Uniflow</v>
      </c>
      <c r="N659" t="s">
        <v>138</v>
      </c>
      <c r="O659" s="42" t="s">
        <v>47</v>
      </c>
      <c r="P659" t="s">
        <v>38</v>
      </c>
      <c r="Q659" t="str">
        <f>VLOOKUP(KamstrupData[[#This Row],[IdLevel123]],'B-Business Capability'!B:L,10,FALSE)</f>
        <v>N/A</v>
      </c>
      <c r="R659">
        <f>VLOOKUP(KamstrupData[[#This Row],[IdLevel123]],'B-Business Capability'!B:L,11,FALSE)</f>
        <v>0</v>
      </c>
    </row>
    <row r="660" spans="4:20" hidden="1" x14ac:dyDescent="0.25">
      <c r="D660" s="28" t="s">
        <v>1610</v>
      </c>
      <c r="E660" t="str">
        <f>VLOOKUP(D660,'B-Business Capability'!B:H,5,FALSE)</f>
        <v>Digital Platform and Operations</v>
      </c>
      <c r="F660" t="str">
        <f>VLOOKUP(D660,'B-Business Capability'!B:H,6,FALSE)</f>
        <v>Digital Workplace &amp; Infrastructure Development</v>
      </c>
      <c r="G660" t="str">
        <f>VLOOKUP(D660,'B-Business Capability'!B:H,7,FALSE)</f>
        <v>Communication &amp; Collaboration</v>
      </c>
      <c r="I660" t="s">
        <v>43</v>
      </c>
      <c r="J660" t="s">
        <v>239</v>
      </c>
      <c r="K660" t="s">
        <v>1672</v>
      </c>
      <c r="L660" t="s">
        <v>8697</v>
      </c>
      <c r="M660" t="str">
        <f>VLOOKUP(L660,'A-Applications'!B:D,3,FALSE)</f>
        <v>Sharepoint 2016</v>
      </c>
      <c r="N660" t="s">
        <v>74</v>
      </c>
      <c r="O660" s="42" t="s">
        <v>47</v>
      </c>
      <c r="P660" t="s">
        <v>38</v>
      </c>
      <c r="Q660" t="str">
        <f>VLOOKUP(KamstrupData[[#This Row],[IdLevel123]],'B-Business Capability'!B:L,10,FALSE)</f>
        <v>N/A</v>
      </c>
      <c r="R660">
        <f>VLOOKUP(KamstrupData[[#This Row],[IdLevel123]],'B-Business Capability'!B:L,11,FALSE)</f>
        <v>0</v>
      </c>
    </row>
    <row r="661" spans="4:20" hidden="1" x14ac:dyDescent="0.25">
      <c r="D661" s="28" t="s">
        <v>1634</v>
      </c>
      <c r="E661" t="str">
        <f>VLOOKUP(D661,'B-Business Capability'!B:H,5,FALSE)</f>
        <v>Not mapped to capability</v>
      </c>
      <c r="F661">
        <f>VLOOKUP(D661,'B-Business Capability'!B:H,6,FALSE)</f>
        <v>0</v>
      </c>
      <c r="G661">
        <f>VLOOKUP(D661,'B-Business Capability'!B:H,7,FALSE)</f>
        <v>0</v>
      </c>
      <c r="I661" t="s">
        <v>487</v>
      </c>
      <c r="J661" t="s">
        <v>8712</v>
      </c>
      <c r="K661" t="s">
        <v>8713</v>
      </c>
      <c r="L661" t="s">
        <v>8714</v>
      </c>
      <c r="M661" t="str">
        <f>VLOOKUP(L661,'A-Applications'!B:D,3,FALSE)</f>
        <v>OpenVPN</v>
      </c>
      <c r="N661" t="s">
        <v>46</v>
      </c>
      <c r="O661" s="42" t="s">
        <v>102</v>
      </c>
      <c r="Q661" t="str">
        <f>VLOOKUP(KamstrupData[[#This Row],[IdLevel123]],'B-Business Capability'!B:L,10,FALSE)</f>
        <v>N/A</v>
      </c>
      <c r="R661">
        <f>VLOOKUP(KamstrupData[[#This Row],[IdLevel123]],'B-Business Capability'!B:L,11,FALSE)</f>
        <v>0</v>
      </c>
    </row>
    <row r="662" spans="4:20" hidden="1" x14ac:dyDescent="0.25">
      <c r="D662" s="28" t="s">
        <v>1634</v>
      </c>
      <c r="E662" t="str">
        <f>VLOOKUP(D662,'B-Business Capability'!B:H,5,FALSE)</f>
        <v>Not mapped to capability</v>
      </c>
      <c r="F662">
        <f>VLOOKUP(D662,'B-Business Capability'!B:H,6,FALSE)</f>
        <v>0</v>
      </c>
      <c r="G662">
        <f>VLOOKUP(D662,'B-Business Capability'!B:H,7,FALSE)</f>
        <v>0</v>
      </c>
      <c r="I662" t="s">
        <v>487</v>
      </c>
      <c r="J662" t="s">
        <v>8712</v>
      </c>
      <c r="K662" t="s">
        <v>8713</v>
      </c>
      <c r="L662" t="s">
        <v>8715</v>
      </c>
      <c r="M662" t="str">
        <f>VLOOKUP(L662,'A-Applications'!B:D,3,FALSE)</f>
        <v>3CX</v>
      </c>
      <c r="N662" t="s">
        <v>46</v>
      </c>
      <c r="O662" s="42" t="s">
        <v>47</v>
      </c>
      <c r="Q662" t="str">
        <f>VLOOKUP(KamstrupData[[#This Row],[IdLevel123]],'B-Business Capability'!B:L,10,FALSE)</f>
        <v>N/A</v>
      </c>
      <c r="R662">
        <f>VLOOKUP(KamstrupData[[#This Row],[IdLevel123]],'B-Business Capability'!B:L,11,FALSE)</f>
        <v>0</v>
      </c>
    </row>
    <row r="663" spans="4:20" hidden="1" x14ac:dyDescent="0.25">
      <c r="D663" s="28" t="s">
        <v>1634</v>
      </c>
      <c r="E663" t="str">
        <f>VLOOKUP(D663,'B-Business Capability'!B:H,5,FALSE)</f>
        <v>Not mapped to capability</v>
      </c>
      <c r="F663">
        <f>VLOOKUP(D663,'B-Business Capability'!B:H,6,FALSE)</f>
        <v>0</v>
      </c>
      <c r="G663">
        <f>VLOOKUP(D663,'B-Business Capability'!B:H,7,FALSE)</f>
        <v>0</v>
      </c>
      <c r="I663" t="s">
        <v>487</v>
      </c>
      <c r="J663" t="s">
        <v>8529</v>
      </c>
      <c r="K663" t="s">
        <v>6236</v>
      </c>
      <c r="L663" t="s">
        <v>8715</v>
      </c>
      <c r="M663" t="str">
        <f>VLOOKUP(L663,'A-Applications'!B:D,3,FALSE)</f>
        <v>3CX</v>
      </c>
      <c r="N663" t="s">
        <v>46</v>
      </c>
      <c r="O663" s="42" t="s">
        <v>102</v>
      </c>
      <c r="Q663" t="str">
        <f>VLOOKUP(KamstrupData[[#This Row],[IdLevel123]],'B-Business Capability'!B:L,10,FALSE)</f>
        <v>N/A</v>
      </c>
      <c r="R663">
        <f>VLOOKUP(KamstrupData[[#This Row],[IdLevel123]],'B-Business Capability'!B:L,11,FALSE)</f>
        <v>0</v>
      </c>
    </row>
    <row r="664" spans="4:20" hidden="1" x14ac:dyDescent="0.25">
      <c r="D664" s="28" t="s">
        <v>1634</v>
      </c>
      <c r="E664" t="str">
        <f>VLOOKUP(D664,'B-Business Capability'!B:H,5,FALSE)</f>
        <v>Not mapped to capability</v>
      </c>
      <c r="F664">
        <f>VLOOKUP(D664,'B-Business Capability'!B:H,6,FALSE)</f>
        <v>0</v>
      </c>
      <c r="G664">
        <f>VLOOKUP(D664,'B-Business Capability'!B:H,7,FALSE)</f>
        <v>0</v>
      </c>
      <c r="I664" t="s">
        <v>487</v>
      </c>
      <c r="J664" t="s">
        <v>8684</v>
      </c>
      <c r="K664" t="s">
        <v>3176</v>
      </c>
      <c r="L664" t="s">
        <v>8715</v>
      </c>
      <c r="M664" t="str">
        <f>VLOOKUP(L664,'A-Applications'!B:D,3,FALSE)</f>
        <v>3CX</v>
      </c>
      <c r="N664" t="s">
        <v>46</v>
      </c>
      <c r="O664" s="42" t="s">
        <v>102</v>
      </c>
      <c r="Q664" t="str">
        <f>VLOOKUP(KamstrupData[[#This Row],[IdLevel123]],'B-Business Capability'!B:L,10,FALSE)</f>
        <v>N/A</v>
      </c>
      <c r="R664">
        <f>VLOOKUP(KamstrupData[[#This Row],[IdLevel123]],'B-Business Capability'!B:L,11,FALSE)</f>
        <v>0</v>
      </c>
    </row>
    <row r="665" spans="4:20" hidden="1" x14ac:dyDescent="0.25">
      <c r="D665" s="28" t="s">
        <v>1634</v>
      </c>
      <c r="E665" t="str">
        <f>VLOOKUP(D665,'B-Business Capability'!B:H,5,FALSE)</f>
        <v>Not mapped to capability</v>
      </c>
      <c r="F665">
        <f>VLOOKUP(D665,'B-Business Capability'!B:H,6,FALSE)</f>
        <v>0</v>
      </c>
      <c r="G665">
        <f>VLOOKUP(D665,'B-Business Capability'!B:H,7,FALSE)</f>
        <v>0</v>
      </c>
      <c r="I665" t="s">
        <v>487</v>
      </c>
      <c r="J665" t="s">
        <v>8684</v>
      </c>
      <c r="K665" t="s">
        <v>4553</v>
      </c>
      <c r="L665" t="s">
        <v>8715</v>
      </c>
      <c r="M665" t="str">
        <f>VLOOKUP(L665,'A-Applications'!B:D,3,FALSE)</f>
        <v>3CX</v>
      </c>
      <c r="N665" t="s">
        <v>46</v>
      </c>
      <c r="O665" s="42" t="s">
        <v>102</v>
      </c>
      <c r="Q665" t="str">
        <f>VLOOKUP(KamstrupData[[#This Row],[IdLevel123]],'B-Business Capability'!B:L,10,FALSE)</f>
        <v>N/A</v>
      </c>
      <c r="R665">
        <f>VLOOKUP(KamstrupData[[#This Row],[IdLevel123]],'B-Business Capability'!B:L,11,FALSE)</f>
        <v>0</v>
      </c>
    </row>
    <row r="666" spans="4:20" hidden="1" x14ac:dyDescent="0.25">
      <c r="D666" s="28" t="s">
        <v>1634</v>
      </c>
      <c r="E666" t="str">
        <f>VLOOKUP(D666,'B-Business Capability'!B:H,5,FALSE)</f>
        <v>Not mapped to capability</v>
      </c>
      <c r="F666">
        <f>VLOOKUP(D666,'B-Business Capability'!B:H,6,FALSE)</f>
        <v>0</v>
      </c>
      <c r="G666">
        <f>VLOOKUP(D666,'B-Business Capability'!B:H,7,FALSE)</f>
        <v>0</v>
      </c>
      <c r="I666" t="s">
        <v>487</v>
      </c>
      <c r="J666" t="s">
        <v>8529</v>
      </c>
      <c r="K666" t="s">
        <v>379</v>
      </c>
      <c r="L666" t="s">
        <v>8715</v>
      </c>
      <c r="M666" t="str">
        <f>VLOOKUP(L666,'A-Applications'!B:D,3,FALSE)</f>
        <v>3CX</v>
      </c>
      <c r="N666" t="s">
        <v>46</v>
      </c>
      <c r="O666" s="42" t="s">
        <v>102</v>
      </c>
      <c r="Q666" t="str">
        <f>VLOOKUP(KamstrupData[[#This Row],[IdLevel123]],'B-Business Capability'!B:L,10,FALSE)</f>
        <v>N/A</v>
      </c>
      <c r="R666">
        <f>VLOOKUP(KamstrupData[[#This Row],[IdLevel123]],'B-Business Capability'!B:L,11,FALSE)</f>
        <v>0</v>
      </c>
    </row>
    <row r="667" spans="4:20" hidden="1" x14ac:dyDescent="0.25">
      <c r="D667" s="28" t="s">
        <v>1634</v>
      </c>
      <c r="E667" t="str">
        <f>VLOOKUP(D667,'B-Business Capability'!B:H,5,FALSE)</f>
        <v>Not mapped to capability</v>
      </c>
      <c r="F667">
        <f>VLOOKUP(D667,'B-Business Capability'!B:H,6,FALSE)</f>
        <v>0</v>
      </c>
      <c r="G667">
        <f>VLOOKUP(D667,'B-Business Capability'!B:H,7,FALSE)</f>
        <v>0</v>
      </c>
      <c r="I667" t="s">
        <v>487</v>
      </c>
      <c r="J667" t="s">
        <v>8712</v>
      </c>
      <c r="K667" t="s">
        <v>8713</v>
      </c>
      <c r="L667" t="s">
        <v>8716</v>
      </c>
      <c r="M667" t="str">
        <f>VLOOKUP(L667,'A-Applications'!B:D,3,FALSE)</f>
        <v>Akiflow</v>
      </c>
      <c r="N667" t="s">
        <v>46</v>
      </c>
      <c r="O667" s="42" t="s">
        <v>102</v>
      </c>
      <c r="Q667" t="str">
        <f>VLOOKUP(KamstrupData[[#This Row],[IdLevel123]],'B-Business Capability'!B:L,10,FALSE)</f>
        <v>N/A</v>
      </c>
      <c r="R667">
        <f>VLOOKUP(KamstrupData[[#This Row],[IdLevel123]],'B-Business Capability'!B:L,11,FALSE)</f>
        <v>0</v>
      </c>
    </row>
    <row r="668" spans="4:20" hidden="1" x14ac:dyDescent="0.25">
      <c r="D668" t="s">
        <v>583</v>
      </c>
      <c r="E668" t="str">
        <f>VLOOKUP(D668,'B-Business Capability'!B:H,5,FALSE)</f>
        <v>Product &amp; Software Development</v>
      </c>
      <c r="F668" t="str">
        <f>VLOOKUP(D668,'B-Business Capability'!B:H,6,FALSE)</f>
        <v>Engineering</v>
      </c>
      <c r="G668" t="str">
        <f>VLOOKUP(D668,'B-Business Capability'!B:H,7,FALSE)</f>
        <v>Construction &amp; Development</v>
      </c>
      <c r="I668" t="s">
        <v>43</v>
      </c>
      <c r="J668" t="s">
        <v>71</v>
      </c>
      <c r="K668" t="s">
        <v>78</v>
      </c>
      <c r="L668" t="s">
        <v>647</v>
      </c>
      <c r="M668" t="str">
        <f>VLOOKUP(L668,'A-Applications'!B:D,3,FALSE)</f>
        <v>Pads</v>
      </c>
      <c r="N668" t="s">
        <v>46</v>
      </c>
      <c r="O668" s="42" t="s">
        <v>102</v>
      </c>
      <c r="P668" t="s">
        <v>75</v>
      </c>
      <c r="Q668" t="str">
        <f>VLOOKUP(KamstrupData[[#This Row],[IdLevel123]],'B-Business Capability'!B:L,10,FALSE)</f>
        <v>Idea-to-Release (I2R)</v>
      </c>
      <c r="R668">
        <f>VLOOKUP(KamstrupData[[#This Row],[IdLevel123]],'B-Business Capability'!B:L,11,FALSE)</f>
        <v>420</v>
      </c>
      <c r="T668" t="s">
        <v>76</v>
      </c>
    </row>
    <row r="669" spans="4:20" hidden="1" x14ac:dyDescent="0.25">
      <c r="D669" t="s">
        <v>583</v>
      </c>
      <c r="E669" t="str">
        <f>VLOOKUP(D669,'B-Business Capability'!B:H,5,FALSE)</f>
        <v>Product &amp; Software Development</v>
      </c>
      <c r="F669" t="str">
        <f>VLOOKUP(D669,'B-Business Capability'!B:H,6,FALSE)</f>
        <v>Engineering</v>
      </c>
      <c r="G669" t="str">
        <f>VLOOKUP(D669,'B-Business Capability'!B:H,7,FALSE)</f>
        <v>Construction &amp; Development</v>
      </c>
      <c r="I669" t="s">
        <v>43</v>
      </c>
      <c r="J669" t="s">
        <v>91</v>
      </c>
      <c r="K669" t="s">
        <v>78</v>
      </c>
      <c r="L669" t="s">
        <v>647</v>
      </c>
      <c r="M669" t="str">
        <f>VLOOKUP(L669,'A-Applications'!B:D,3,FALSE)</f>
        <v>Pads</v>
      </c>
      <c r="N669" t="s">
        <v>308</v>
      </c>
      <c r="O669" s="42" t="s">
        <v>52</v>
      </c>
      <c r="P669" t="s">
        <v>75</v>
      </c>
      <c r="Q669" t="str">
        <f>VLOOKUP(KamstrupData[[#This Row],[IdLevel123]],'B-Business Capability'!B:L,10,FALSE)</f>
        <v>Idea-to-Release (I2R)</v>
      </c>
      <c r="R669">
        <f>VLOOKUP(KamstrupData[[#This Row],[IdLevel123]],'B-Business Capability'!B:L,11,FALSE)</f>
        <v>420</v>
      </c>
      <c r="T669" t="s">
        <v>749</v>
      </c>
    </row>
    <row r="670" spans="4:20" hidden="1" x14ac:dyDescent="0.25">
      <c r="D670" t="s">
        <v>583</v>
      </c>
      <c r="E670" t="str">
        <f>VLOOKUP(D670,'B-Business Capability'!B:H,5,FALSE)</f>
        <v>Product &amp; Software Development</v>
      </c>
      <c r="F670" t="str">
        <f>VLOOKUP(D670,'B-Business Capability'!B:H,6,FALSE)</f>
        <v>Engineering</v>
      </c>
      <c r="G670" t="str">
        <f>VLOOKUP(D670,'B-Business Capability'!B:H,7,FALSE)</f>
        <v>Construction &amp; Development</v>
      </c>
      <c r="I670" t="s">
        <v>43</v>
      </c>
      <c r="J670" t="s">
        <v>114</v>
      </c>
      <c r="K670" t="s">
        <v>78</v>
      </c>
      <c r="L670" t="s">
        <v>647</v>
      </c>
      <c r="M670" t="str">
        <f>VLOOKUP(L670,'A-Applications'!B:D,3,FALSE)</f>
        <v>Pads</v>
      </c>
      <c r="N670" t="s">
        <v>46</v>
      </c>
      <c r="O670" s="42" t="s">
        <v>47</v>
      </c>
      <c r="P670" t="s">
        <v>75</v>
      </c>
      <c r="Q670" t="str">
        <f>VLOOKUP(KamstrupData[[#This Row],[IdLevel123]],'B-Business Capability'!B:L,10,FALSE)</f>
        <v>Idea-to-Release (I2R)</v>
      </c>
      <c r="R670">
        <f>VLOOKUP(KamstrupData[[#This Row],[IdLevel123]],'B-Business Capability'!B:L,11,FALSE)</f>
        <v>420</v>
      </c>
      <c r="T670" t="s">
        <v>120</v>
      </c>
    </row>
    <row r="671" spans="4:20" hidden="1" x14ac:dyDescent="0.25">
      <c r="D671" s="28" t="s">
        <v>370</v>
      </c>
      <c r="E671" t="str">
        <f>VLOOKUP(D671,'B-Business Capability'!B:H,5,FALSE)</f>
        <v>Digital Platform and Operations</v>
      </c>
      <c r="F671" t="str">
        <f>VLOOKUP(D671,'B-Business Capability'!B:H,6,FALSE)</f>
        <v>Operations</v>
      </c>
      <c r="G671" t="str">
        <f>VLOOKUP(D671,'B-Business Capability'!B:H,7,FALSE)</f>
        <v>IT Service Management</v>
      </c>
      <c r="I671" t="s">
        <v>487</v>
      </c>
      <c r="J671" t="s">
        <v>8712</v>
      </c>
      <c r="K671" t="s">
        <v>8713</v>
      </c>
      <c r="L671" t="s">
        <v>8718</v>
      </c>
      <c r="M671" t="str">
        <f>VLOOKUP(L671,'A-Applications'!B:D,3,FALSE)</f>
        <v>Rustdesk</v>
      </c>
      <c r="N671" t="s">
        <v>46</v>
      </c>
      <c r="O671" s="42" t="s">
        <v>47</v>
      </c>
      <c r="Q671" t="str">
        <f>VLOOKUP(KamstrupData[[#This Row],[IdLevel123]],'B-Business Capability'!B:L,10,FALSE)</f>
        <v>N/A</v>
      </c>
      <c r="R671">
        <f>VLOOKUP(KamstrupData[[#This Row],[IdLevel123]],'B-Business Capability'!B:L,11,FALSE)</f>
        <v>0</v>
      </c>
    </row>
    <row r="672" spans="4:20" hidden="1" x14ac:dyDescent="0.25">
      <c r="D672" s="28" t="s">
        <v>370</v>
      </c>
      <c r="E672" t="str">
        <f>VLOOKUP(D672,'B-Business Capability'!B:H,5,FALSE)</f>
        <v>Digital Platform and Operations</v>
      </c>
      <c r="F672" t="str">
        <f>VLOOKUP(D672,'B-Business Capability'!B:H,6,FALSE)</f>
        <v>Operations</v>
      </c>
      <c r="G672" t="str">
        <f>VLOOKUP(D672,'B-Business Capability'!B:H,7,FALSE)</f>
        <v>IT Service Management</v>
      </c>
      <c r="I672" t="s">
        <v>8625</v>
      </c>
      <c r="J672" t="s">
        <v>8684</v>
      </c>
      <c r="K672" t="s">
        <v>8686</v>
      </c>
      <c r="L672" t="s">
        <v>8718</v>
      </c>
      <c r="M672" t="str">
        <f>VLOOKUP(L672,'A-Applications'!B:D,3,FALSE)</f>
        <v>Rustdesk</v>
      </c>
      <c r="N672" t="s">
        <v>46</v>
      </c>
      <c r="O672" s="42" t="s">
        <v>47</v>
      </c>
      <c r="Q672" t="str">
        <f>VLOOKUP(KamstrupData[[#This Row],[IdLevel123]],'B-Business Capability'!B:L,10,FALSE)</f>
        <v>N/A</v>
      </c>
      <c r="R672">
        <f>VLOOKUP(KamstrupData[[#This Row],[IdLevel123]],'B-Business Capability'!B:L,11,FALSE)</f>
        <v>0</v>
      </c>
    </row>
    <row r="673" spans="4:20" hidden="1" x14ac:dyDescent="0.25">
      <c r="D673" s="28" t="s">
        <v>583</v>
      </c>
      <c r="E673" t="str">
        <f>VLOOKUP(D673,'B-Business Capability'!B:H,5,FALSE)</f>
        <v>Product &amp; Software Development</v>
      </c>
      <c r="F673" t="str">
        <f>VLOOKUP(D673,'B-Business Capability'!B:H,6,FALSE)</f>
        <v>Engineering</v>
      </c>
      <c r="G673" t="str">
        <f>VLOOKUP(D673,'B-Business Capability'!B:H,7,FALSE)</f>
        <v>Construction &amp; Development</v>
      </c>
      <c r="I673" t="s">
        <v>487</v>
      </c>
      <c r="J673" t="s">
        <v>8712</v>
      </c>
      <c r="K673" t="s">
        <v>8713</v>
      </c>
      <c r="L673" t="s">
        <v>8708</v>
      </c>
      <c r="M673" t="str">
        <f>VLOOKUP(L673,'A-Applications'!B:D,3,FALSE)</f>
        <v>PhPStorm</v>
      </c>
      <c r="N673" t="s">
        <v>46</v>
      </c>
      <c r="O673" s="42" t="s">
        <v>47</v>
      </c>
      <c r="Q673" t="str">
        <f>VLOOKUP(KamstrupData[[#This Row],[IdLevel123]],'B-Business Capability'!B:L,10,FALSE)</f>
        <v>Idea-to-Release (I2R)</v>
      </c>
      <c r="R673">
        <f>VLOOKUP(KamstrupData[[#This Row],[IdLevel123]],'B-Business Capability'!B:L,11,FALSE)</f>
        <v>420</v>
      </c>
    </row>
    <row r="674" spans="4:20" hidden="1" x14ac:dyDescent="0.25">
      <c r="D674" s="28" t="s">
        <v>583</v>
      </c>
      <c r="E674" t="str">
        <f>VLOOKUP(D674,'B-Business Capability'!B:H,5,FALSE)</f>
        <v>Product &amp; Software Development</v>
      </c>
      <c r="F674" t="str">
        <f>VLOOKUP(D674,'B-Business Capability'!B:H,6,FALSE)</f>
        <v>Engineering</v>
      </c>
      <c r="G674" t="str">
        <f>VLOOKUP(D674,'B-Business Capability'!B:H,7,FALSE)</f>
        <v>Construction &amp; Development</v>
      </c>
      <c r="I674" t="s">
        <v>487</v>
      </c>
      <c r="J674" t="s">
        <v>8712</v>
      </c>
      <c r="K674" t="s">
        <v>8713</v>
      </c>
      <c r="L674" t="s">
        <v>8709</v>
      </c>
      <c r="M674" t="str">
        <f>VLOOKUP(L674,'A-Applications'!B:D,3,FALSE)</f>
        <v>YouTrack</v>
      </c>
      <c r="O674" s="42" t="s">
        <v>47</v>
      </c>
      <c r="Q674" t="str">
        <f>VLOOKUP(KamstrupData[[#This Row],[IdLevel123]],'B-Business Capability'!B:L,10,FALSE)</f>
        <v>Idea-to-Release (I2R)</v>
      </c>
      <c r="R674">
        <f>VLOOKUP(KamstrupData[[#This Row],[IdLevel123]],'B-Business Capability'!B:L,11,FALSE)</f>
        <v>420</v>
      </c>
    </row>
    <row r="675" spans="4:20" hidden="1" x14ac:dyDescent="0.25">
      <c r="D675" s="28" t="s">
        <v>583</v>
      </c>
      <c r="E675" t="str">
        <f>VLOOKUP(D675,'B-Business Capability'!B:H,5,FALSE)</f>
        <v>Product &amp; Software Development</v>
      </c>
      <c r="F675" t="str">
        <f>VLOOKUP(D675,'B-Business Capability'!B:H,6,FALSE)</f>
        <v>Engineering</v>
      </c>
      <c r="G675" t="str">
        <f>VLOOKUP(D675,'B-Business Capability'!B:H,7,FALSE)</f>
        <v>Construction &amp; Development</v>
      </c>
      <c r="I675" t="s">
        <v>487</v>
      </c>
      <c r="J675" t="s">
        <v>8712</v>
      </c>
      <c r="K675" t="s">
        <v>8713</v>
      </c>
      <c r="L675" t="s">
        <v>8710</v>
      </c>
      <c r="M675" t="str">
        <f>VLOOKUP(L675,'A-Applications'!B:D,3,FALSE)</f>
        <v>JetBrains AI Pro</v>
      </c>
      <c r="N675" t="s">
        <v>46</v>
      </c>
      <c r="O675" s="42" t="s">
        <v>47</v>
      </c>
      <c r="Q675" t="str">
        <f>VLOOKUP(KamstrupData[[#This Row],[IdLevel123]],'B-Business Capability'!B:L,10,FALSE)</f>
        <v>Idea-to-Release (I2R)</v>
      </c>
      <c r="R675">
        <f>VLOOKUP(KamstrupData[[#This Row],[IdLevel123]],'B-Business Capability'!B:L,11,FALSE)</f>
        <v>420</v>
      </c>
    </row>
    <row r="676" spans="4:20" hidden="1" x14ac:dyDescent="0.25">
      <c r="D676" s="28" t="s">
        <v>1634</v>
      </c>
      <c r="E676" t="str">
        <f>VLOOKUP(D676,'B-Business Capability'!B:H,5,FALSE)</f>
        <v>Not mapped to capability</v>
      </c>
      <c r="F676">
        <f>VLOOKUP(D676,'B-Business Capability'!B:H,6,FALSE)</f>
        <v>0</v>
      </c>
      <c r="G676">
        <f>VLOOKUP(D676,'B-Business Capability'!B:H,7,FALSE)</f>
        <v>0</v>
      </c>
      <c r="I676" t="s">
        <v>487</v>
      </c>
      <c r="J676" t="s">
        <v>8684</v>
      </c>
      <c r="K676" t="s">
        <v>3176</v>
      </c>
      <c r="L676" t="s">
        <v>157</v>
      </c>
      <c r="M676" t="str">
        <f>VLOOKUP(L676,'A-Applications'!B:D,3,FALSE)</f>
        <v>Microsoft PowerToys</v>
      </c>
      <c r="N676" t="s">
        <v>46</v>
      </c>
      <c r="O676" s="42" t="s">
        <v>52</v>
      </c>
      <c r="Q676" t="str">
        <f>VLOOKUP(KamstrupData[[#This Row],[IdLevel123]],'B-Business Capability'!B:L,10,FALSE)</f>
        <v>N/A</v>
      </c>
      <c r="R676">
        <f>VLOOKUP(KamstrupData[[#This Row],[IdLevel123]],'B-Business Capability'!B:L,11,FALSE)</f>
        <v>0</v>
      </c>
    </row>
    <row r="677" spans="4:20" hidden="1" x14ac:dyDescent="0.25">
      <c r="D677" s="28" t="s">
        <v>1634</v>
      </c>
      <c r="E677" t="str">
        <f>VLOOKUP(D677,'B-Business Capability'!B:H,5,FALSE)</f>
        <v>Not mapped to capability</v>
      </c>
      <c r="F677">
        <f>VLOOKUP(D677,'B-Business Capability'!B:H,6,FALSE)</f>
        <v>0</v>
      </c>
      <c r="G677">
        <f>VLOOKUP(D677,'B-Business Capability'!B:H,7,FALSE)</f>
        <v>0</v>
      </c>
      <c r="I677" t="s">
        <v>487</v>
      </c>
      <c r="J677" t="s">
        <v>8712</v>
      </c>
      <c r="K677" t="s">
        <v>8713</v>
      </c>
      <c r="L677" t="s">
        <v>8719</v>
      </c>
      <c r="M677" t="str">
        <f>VLOOKUP(L677,'A-Applications'!B:D,3,FALSE)</f>
        <v>Xmind</v>
      </c>
      <c r="O677" s="42" t="s">
        <v>52</v>
      </c>
      <c r="Q677" t="str">
        <f>VLOOKUP(KamstrupData[[#This Row],[IdLevel123]],'B-Business Capability'!B:L,10,FALSE)</f>
        <v>N/A</v>
      </c>
      <c r="R677">
        <f>VLOOKUP(KamstrupData[[#This Row],[IdLevel123]],'B-Business Capability'!B:L,11,FALSE)</f>
        <v>0</v>
      </c>
    </row>
    <row r="678" spans="4:20" hidden="1" x14ac:dyDescent="0.25">
      <c r="D678" s="28" t="s">
        <v>1634</v>
      </c>
      <c r="E678" t="str">
        <f>VLOOKUP(D678,'B-Business Capability'!B:H,5,FALSE)</f>
        <v>Not mapped to capability</v>
      </c>
      <c r="F678">
        <f>VLOOKUP(D678,'B-Business Capability'!B:H,6,FALSE)</f>
        <v>0</v>
      </c>
      <c r="G678">
        <f>VLOOKUP(D678,'B-Business Capability'!B:H,7,FALSE)</f>
        <v>0</v>
      </c>
      <c r="I678" t="s">
        <v>487</v>
      </c>
      <c r="J678" t="s">
        <v>8712</v>
      </c>
      <c r="K678" t="s">
        <v>8713</v>
      </c>
      <c r="L678" t="s">
        <v>8723</v>
      </c>
      <c r="M678" t="str">
        <f>VLOOKUP(L678,'A-Applications'!B:D,3,FALSE)</f>
        <v>SUP - Export supervision</v>
      </c>
      <c r="N678" t="s">
        <v>46</v>
      </c>
      <c r="O678" s="42" t="s">
        <v>47</v>
      </c>
      <c r="Q678" t="str">
        <f>VLOOKUP(KamstrupData[[#This Row],[IdLevel123]],'B-Business Capability'!B:L,10,FALSE)</f>
        <v>N/A</v>
      </c>
      <c r="R678">
        <f>VLOOKUP(KamstrupData[[#This Row],[IdLevel123]],'B-Business Capability'!B:L,11,FALSE)</f>
        <v>0</v>
      </c>
    </row>
    <row r="679" spans="4:20" hidden="1" x14ac:dyDescent="0.25">
      <c r="D679" s="28" t="s">
        <v>1634</v>
      </c>
      <c r="E679" t="str">
        <f>VLOOKUP(D679,'B-Business Capability'!B:H,5,FALSE)</f>
        <v>Not mapped to capability</v>
      </c>
      <c r="F679">
        <f>VLOOKUP(D679,'B-Business Capability'!B:H,6,FALSE)</f>
        <v>0</v>
      </c>
      <c r="G679">
        <f>VLOOKUP(D679,'B-Business Capability'!B:H,7,FALSE)</f>
        <v>0</v>
      </c>
      <c r="I679" t="s">
        <v>8625</v>
      </c>
      <c r="J679" t="s">
        <v>8712</v>
      </c>
      <c r="K679" t="s">
        <v>8713</v>
      </c>
      <c r="L679" t="s">
        <v>8723</v>
      </c>
      <c r="M679" t="str">
        <f>VLOOKUP(L679,'A-Applications'!B:D,3,FALSE)</f>
        <v>SUP - Export supervision</v>
      </c>
      <c r="N679" t="s">
        <v>46</v>
      </c>
      <c r="O679" s="42" t="s">
        <v>102</v>
      </c>
      <c r="Q679" t="str">
        <f>VLOOKUP(KamstrupData[[#This Row],[IdLevel123]],'B-Business Capability'!B:L,10,FALSE)</f>
        <v>N/A</v>
      </c>
      <c r="R679">
        <f>VLOOKUP(KamstrupData[[#This Row],[IdLevel123]],'B-Business Capability'!B:L,11,FALSE)</f>
        <v>0</v>
      </c>
    </row>
    <row r="680" spans="4:20" hidden="1" x14ac:dyDescent="0.25">
      <c r="D680" s="28" t="s">
        <v>1634</v>
      </c>
      <c r="E680" t="str">
        <f>VLOOKUP(D680,'B-Business Capability'!B:H,5,FALSE)</f>
        <v>Not mapped to capability</v>
      </c>
      <c r="F680">
        <f>VLOOKUP(D680,'B-Business Capability'!B:H,6,FALSE)</f>
        <v>0</v>
      </c>
      <c r="G680">
        <f>VLOOKUP(D680,'B-Business Capability'!B:H,7,FALSE)</f>
        <v>0</v>
      </c>
      <c r="I680" t="s">
        <v>8625</v>
      </c>
      <c r="J680" t="s">
        <v>8684</v>
      </c>
      <c r="K680" t="s">
        <v>8686</v>
      </c>
      <c r="L680" t="s">
        <v>8726</v>
      </c>
      <c r="M680" t="str">
        <f>VLOOKUP(L680,'A-Applications'!B:D,3,FALSE)</f>
        <v>Owncloud</v>
      </c>
      <c r="N680" t="s">
        <v>46</v>
      </c>
      <c r="O680" s="42" t="s">
        <v>102</v>
      </c>
      <c r="Q680" t="str">
        <f>VLOOKUP(KamstrupData[[#This Row],[IdLevel123]],'B-Business Capability'!B:L,10,FALSE)</f>
        <v>N/A</v>
      </c>
      <c r="R680">
        <f>VLOOKUP(KamstrupData[[#This Row],[IdLevel123]],'B-Business Capability'!B:L,11,FALSE)</f>
        <v>0</v>
      </c>
      <c r="T680" t="s">
        <v>8727</v>
      </c>
    </row>
    <row r="681" spans="4:20" hidden="1" x14ac:dyDescent="0.25">
      <c r="D681" t="s">
        <v>515</v>
      </c>
      <c r="E681" t="str">
        <f>VLOOKUP(D681,'B-Business Capability'!B:H,5,FALSE)</f>
        <v>Procurement &amp; Logistics</v>
      </c>
      <c r="F681" t="str">
        <f>VLOOKUP(D681,'B-Business Capability'!B:H,6,FALSE)</f>
        <v>Logistics Management</v>
      </c>
      <c r="G681" t="str">
        <f>VLOOKUP(D681,'B-Business Capability'!B:H,7,FALSE)</f>
        <v>Manage Demand Forecast</v>
      </c>
      <c r="I681" t="s">
        <v>43</v>
      </c>
      <c r="J681" t="s">
        <v>109</v>
      </c>
      <c r="L681" t="s">
        <v>518</v>
      </c>
      <c r="M681" t="str">
        <f>VLOOKUP(L681,'A-Applications'!B:D,3,FALSE)</f>
        <v>Python</v>
      </c>
      <c r="N681" t="s">
        <v>46</v>
      </c>
      <c r="O681" s="42" t="s">
        <v>47</v>
      </c>
      <c r="P681" t="s">
        <v>517</v>
      </c>
      <c r="Q681" t="str">
        <f>VLOOKUP(KamstrupData[[#This Row],[IdLevel123]],'B-Business Capability'!B:L,10,FALSE)</f>
        <v>Make-to-Delivery (M2D)</v>
      </c>
      <c r="R681">
        <f>VLOOKUP(KamstrupData[[#This Row],[IdLevel123]],'B-Business Capability'!B:L,11,FALSE)</f>
        <v>0</v>
      </c>
      <c r="T681" t="s">
        <v>218</v>
      </c>
    </row>
    <row r="682" spans="4:20" hidden="1" x14ac:dyDescent="0.25">
      <c r="D682" t="s">
        <v>583</v>
      </c>
      <c r="E682" t="str">
        <f>VLOOKUP(D682,'B-Business Capability'!B:H,5,FALSE)</f>
        <v>Product &amp; Software Development</v>
      </c>
      <c r="F682" t="str">
        <f>VLOOKUP(D682,'B-Business Capability'!B:H,6,FALSE)</f>
        <v>Engineering</v>
      </c>
      <c r="G682" t="str">
        <f>VLOOKUP(D682,'B-Business Capability'!B:H,7,FALSE)</f>
        <v>Construction &amp; Development</v>
      </c>
      <c r="I682" t="s">
        <v>43</v>
      </c>
      <c r="J682" t="s">
        <v>71</v>
      </c>
      <c r="K682" t="s">
        <v>72</v>
      </c>
      <c r="L682" t="s">
        <v>518</v>
      </c>
      <c r="M682" t="str">
        <f>VLOOKUP(L682,'A-Applications'!B:D,3,FALSE)</f>
        <v>Python</v>
      </c>
      <c r="N682" t="s">
        <v>46</v>
      </c>
      <c r="O682" s="42" t="s">
        <v>47</v>
      </c>
      <c r="P682" t="s">
        <v>75</v>
      </c>
      <c r="Q682" t="str">
        <f>VLOOKUP(KamstrupData[[#This Row],[IdLevel123]],'B-Business Capability'!B:L,10,FALSE)</f>
        <v>Idea-to-Release (I2R)</v>
      </c>
      <c r="R682">
        <f>VLOOKUP(KamstrupData[[#This Row],[IdLevel123]],'B-Business Capability'!B:L,11,FALSE)</f>
        <v>420</v>
      </c>
      <c r="T682" t="s">
        <v>76</v>
      </c>
    </row>
    <row r="683" spans="4:20" hidden="1" x14ac:dyDescent="0.25">
      <c r="D683" t="s">
        <v>583</v>
      </c>
      <c r="E683" t="str">
        <f>VLOOKUP(D683,'B-Business Capability'!B:H,5,FALSE)</f>
        <v>Product &amp; Software Development</v>
      </c>
      <c r="F683" t="str">
        <f>VLOOKUP(D683,'B-Business Capability'!B:H,6,FALSE)</f>
        <v>Engineering</v>
      </c>
      <c r="G683" t="str">
        <f>VLOOKUP(D683,'B-Business Capability'!B:H,7,FALSE)</f>
        <v>Construction &amp; Development</v>
      </c>
      <c r="I683" t="s">
        <v>43</v>
      </c>
      <c r="J683" t="s">
        <v>71</v>
      </c>
      <c r="K683" t="s">
        <v>81</v>
      </c>
      <c r="L683" t="s">
        <v>518</v>
      </c>
      <c r="M683" t="str">
        <f>VLOOKUP(L683,'A-Applications'!B:D,3,FALSE)</f>
        <v>Python</v>
      </c>
      <c r="N683" t="s">
        <v>46</v>
      </c>
      <c r="O683" s="42" t="s">
        <v>47</v>
      </c>
      <c r="P683" t="s">
        <v>75</v>
      </c>
      <c r="Q683" t="str">
        <f>VLOOKUP(KamstrupData[[#This Row],[IdLevel123]],'B-Business Capability'!B:L,10,FALSE)</f>
        <v>Idea-to-Release (I2R)</v>
      </c>
      <c r="R683">
        <f>VLOOKUP(KamstrupData[[#This Row],[IdLevel123]],'B-Business Capability'!B:L,11,FALSE)</f>
        <v>420</v>
      </c>
      <c r="T683" t="s">
        <v>76</v>
      </c>
    </row>
    <row r="684" spans="4:20" hidden="1" x14ac:dyDescent="0.25">
      <c r="D684" t="s">
        <v>583</v>
      </c>
      <c r="E684" t="str">
        <f>VLOOKUP(D684,'B-Business Capability'!B:H,5,FALSE)</f>
        <v>Product &amp; Software Development</v>
      </c>
      <c r="F684" t="str">
        <f>VLOOKUP(D684,'B-Business Capability'!B:H,6,FALSE)</f>
        <v>Engineering</v>
      </c>
      <c r="G684" t="str">
        <f>VLOOKUP(D684,'B-Business Capability'!B:H,7,FALSE)</f>
        <v>Construction &amp; Development</v>
      </c>
      <c r="I684" t="s">
        <v>43</v>
      </c>
      <c r="J684" t="s">
        <v>91</v>
      </c>
      <c r="K684" t="s">
        <v>72</v>
      </c>
      <c r="L684" t="s">
        <v>518</v>
      </c>
      <c r="M684" t="str">
        <f>VLOOKUP(L684,'A-Applications'!B:D,3,FALSE)</f>
        <v>Python</v>
      </c>
      <c r="N684" t="s">
        <v>46</v>
      </c>
      <c r="O684" s="42" t="s">
        <v>47</v>
      </c>
      <c r="P684" t="s">
        <v>75</v>
      </c>
      <c r="Q684" t="str">
        <f>VLOOKUP(KamstrupData[[#This Row],[IdLevel123]],'B-Business Capability'!B:L,10,FALSE)</f>
        <v>Idea-to-Release (I2R)</v>
      </c>
      <c r="R684">
        <f>VLOOKUP(KamstrupData[[#This Row],[IdLevel123]],'B-Business Capability'!B:L,11,FALSE)</f>
        <v>420</v>
      </c>
      <c r="T684" t="s">
        <v>92</v>
      </c>
    </row>
    <row r="685" spans="4:20" hidden="1" x14ac:dyDescent="0.25">
      <c r="D685" t="s">
        <v>583</v>
      </c>
      <c r="E685" t="str">
        <f>VLOOKUP(D685,'B-Business Capability'!B:H,5,FALSE)</f>
        <v>Product &amp; Software Development</v>
      </c>
      <c r="F685" t="str">
        <f>VLOOKUP(D685,'B-Business Capability'!B:H,6,FALSE)</f>
        <v>Engineering</v>
      </c>
      <c r="G685" t="str">
        <f>VLOOKUP(D685,'B-Business Capability'!B:H,7,FALSE)</f>
        <v>Construction &amp; Development</v>
      </c>
      <c r="I685" t="s">
        <v>43</v>
      </c>
      <c r="J685" t="s">
        <v>91</v>
      </c>
      <c r="K685" t="s">
        <v>293</v>
      </c>
      <c r="L685" t="s">
        <v>518</v>
      </c>
      <c r="M685" t="str">
        <f>VLOOKUP(L685,'A-Applications'!B:D,3,FALSE)</f>
        <v>Python</v>
      </c>
      <c r="N685" t="s">
        <v>46</v>
      </c>
      <c r="O685" s="42" t="s">
        <v>47</v>
      </c>
      <c r="P685" t="s">
        <v>75</v>
      </c>
      <c r="Q685" t="str">
        <f>VLOOKUP(KamstrupData[[#This Row],[IdLevel123]],'B-Business Capability'!B:L,10,FALSE)</f>
        <v>Idea-to-Release (I2R)</v>
      </c>
      <c r="R685">
        <f>VLOOKUP(KamstrupData[[#This Row],[IdLevel123]],'B-Business Capability'!B:L,11,FALSE)</f>
        <v>420</v>
      </c>
      <c r="T685" t="s">
        <v>294</v>
      </c>
    </row>
    <row r="686" spans="4:20" hidden="1" x14ac:dyDescent="0.25">
      <c r="D686" t="s">
        <v>583</v>
      </c>
      <c r="E686" t="str">
        <f>VLOOKUP(D686,'B-Business Capability'!B:H,5,FALSE)</f>
        <v>Product &amp; Software Development</v>
      </c>
      <c r="F686" t="str">
        <f>VLOOKUP(D686,'B-Business Capability'!B:H,6,FALSE)</f>
        <v>Engineering</v>
      </c>
      <c r="G686" t="str">
        <f>VLOOKUP(D686,'B-Business Capability'!B:H,7,FALSE)</f>
        <v>Construction &amp; Development</v>
      </c>
      <c r="I686" t="s">
        <v>43</v>
      </c>
      <c r="J686" t="s">
        <v>91</v>
      </c>
      <c r="K686" t="s">
        <v>78</v>
      </c>
      <c r="L686" t="s">
        <v>518</v>
      </c>
      <c r="M686" t="str">
        <f>VLOOKUP(L686,'A-Applications'!B:D,3,FALSE)</f>
        <v>Python</v>
      </c>
      <c r="N686" t="s">
        <v>46</v>
      </c>
      <c r="O686" s="42" t="s">
        <v>47</v>
      </c>
      <c r="P686" t="s">
        <v>75</v>
      </c>
      <c r="Q686" t="str">
        <f>VLOOKUP(KamstrupData[[#This Row],[IdLevel123]],'B-Business Capability'!B:L,10,FALSE)</f>
        <v>Idea-to-Release (I2R)</v>
      </c>
      <c r="R686">
        <f>VLOOKUP(KamstrupData[[#This Row],[IdLevel123]],'B-Business Capability'!B:L,11,FALSE)</f>
        <v>420</v>
      </c>
      <c r="T686" t="s">
        <v>93</v>
      </c>
    </row>
    <row r="687" spans="4:20" hidden="1" x14ac:dyDescent="0.25">
      <c r="D687" t="s">
        <v>583</v>
      </c>
      <c r="E687" t="str">
        <f>VLOOKUP(D687,'B-Business Capability'!B:H,5,FALSE)</f>
        <v>Product &amp; Software Development</v>
      </c>
      <c r="F687" t="str">
        <f>VLOOKUP(D687,'B-Business Capability'!B:H,6,FALSE)</f>
        <v>Engineering</v>
      </c>
      <c r="G687" t="str">
        <f>VLOOKUP(D687,'B-Business Capability'!B:H,7,FALSE)</f>
        <v>Construction &amp; Development</v>
      </c>
      <c r="I687" t="s">
        <v>43</v>
      </c>
      <c r="J687" t="s">
        <v>91</v>
      </c>
      <c r="K687" t="s">
        <v>81</v>
      </c>
      <c r="L687" t="s">
        <v>518</v>
      </c>
      <c r="M687" t="str">
        <f>VLOOKUP(L687,'A-Applications'!B:D,3,FALSE)</f>
        <v>Python</v>
      </c>
      <c r="N687" t="s">
        <v>46</v>
      </c>
      <c r="O687" s="42" t="s">
        <v>47</v>
      </c>
      <c r="P687" t="s">
        <v>75</v>
      </c>
      <c r="Q687" t="str">
        <f>VLOOKUP(KamstrupData[[#This Row],[IdLevel123]],'B-Business Capability'!B:L,10,FALSE)</f>
        <v>Idea-to-Release (I2R)</v>
      </c>
      <c r="R687">
        <f>VLOOKUP(KamstrupData[[#This Row],[IdLevel123]],'B-Business Capability'!B:L,11,FALSE)</f>
        <v>420</v>
      </c>
      <c r="T687" t="s">
        <v>96</v>
      </c>
    </row>
    <row r="688" spans="4:20" hidden="1" x14ac:dyDescent="0.25">
      <c r="D688" t="s">
        <v>583</v>
      </c>
      <c r="E688" t="str">
        <f>VLOOKUP(D688,'B-Business Capability'!B:H,5,FALSE)</f>
        <v>Product &amp; Software Development</v>
      </c>
      <c r="F688" t="str">
        <f>VLOOKUP(D688,'B-Business Capability'!B:H,6,FALSE)</f>
        <v>Engineering</v>
      </c>
      <c r="G688" t="str">
        <f>VLOOKUP(D688,'B-Business Capability'!B:H,7,FALSE)</f>
        <v>Construction &amp; Development</v>
      </c>
      <c r="I688" t="s">
        <v>43</v>
      </c>
      <c r="J688" t="s">
        <v>98</v>
      </c>
      <c r="K688" t="s">
        <v>761</v>
      </c>
      <c r="L688" t="s">
        <v>518</v>
      </c>
      <c r="M688" t="str">
        <f>VLOOKUP(L688,'A-Applications'!B:D,3,FALSE)</f>
        <v>Python</v>
      </c>
      <c r="N688" t="s">
        <v>138</v>
      </c>
      <c r="O688" s="42" t="s">
        <v>102</v>
      </c>
      <c r="P688" t="s">
        <v>75</v>
      </c>
      <c r="Q688" t="str">
        <f>VLOOKUP(KamstrupData[[#This Row],[IdLevel123]],'B-Business Capability'!B:L,10,FALSE)</f>
        <v>Idea-to-Release (I2R)</v>
      </c>
      <c r="R688">
        <f>VLOOKUP(KamstrupData[[#This Row],[IdLevel123]],'B-Business Capability'!B:L,11,FALSE)</f>
        <v>420</v>
      </c>
      <c r="T688" t="s">
        <v>763</v>
      </c>
    </row>
    <row r="689" spans="4:20" hidden="1" x14ac:dyDescent="0.25">
      <c r="D689" t="s">
        <v>583</v>
      </c>
      <c r="E689" t="str">
        <f>VLOOKUP(D689,'B-Business Capability'!B:H,5,FALSE)</f>
        <v>Product &amp; Software Development</v>
      </c>
      <c r="F689" t="str">
        <f>VLOOKUP(D689,'B-Business Capability'!B:H,6,FALSE)</f>
        <v>Engineering</v>
      </c>
      <c r="G689" t="str">
        <f>VLOOKUP(D689,'B-Business Capability'!B:H,7,FALSE)</f>
        <v>Construction &amp; Development</v>
      </c>
      <c r="I689" t="s">
        <v>43</v>
      </c>
      <c r="J689" t="s">
        <v>114</v>
      </c>
      <c r="K689" t="s">
        <v>115</v>
      </c>
      <c r="L689" t="s">
        <v>518</v>
      </c>
      <c r="M689" t="str">
        <f>VLOOKUP(L689,'A-Applications'!B:D,3,FALSE)</f>
        <v>Python</v>
      </c>
      <c r="N689" t="s">
        <v>46</v>
      </c>
      <c r="O689" s="42" t="s">
        <v>102</v>
      </c>
      <c r="P689" t="s">
        <v>602</v>
      </c>
      <c r="Q689" t="str">
        <f>VLOOKUP(KamstrupData[[#This Row],[IdLevel123]],'B-Business Capability'!B:L,10,FALSE)</f>
        <v>Idea-to-Release (I2R)</v>
      </c>
      <c r="R689">
        <f>VLOOKUP(KamstrupData[[#This Row],[IdLevel123]],'B-Business Capability'!B:L,11,FALSE)</f>
        <v>420</v>
      </c>
      <c r="T689" t="s">
        <v>116</v>
      </c>
    </row>
    <row r="690" spans="4:20" hidden="1" x14ac:dyDescent="0.25">
      <c r="D690" t="s">
        <v>583</v>
      </c>
      <c r="E690" t="str">
        <f>VLOOKUP(D690,'B-Business Capability'!B:H,5,FALSE)</f>
        <v>Product &amp; Software Development</v>
      </c>
      <c r="F690" t="str">
        <f>VLOOKUP(D690,'B-Business Capability'!B:H,6,FALSE)</f>
        <v>Engineering</v>
      </c>
      <c r="G690" t="str">
        <f>VLOOKUP(D690,'B-Business Capability'!B:H,7,FALSE)</f>
        <v>Construction &amp; Development</v>
      </c>
      <c r="I690" t="s">
        <v>43</v>
      </c>
      <c r="J690" t="s">
        <v>114</v>
      </c>
      <c r="K690" t="s">
        <v>78</v>
      </c>
      <c r="L690" t="s">
        <v>518</v>
      </c>
      <c r="M690" t="str">
        <f>VLOOKUP(L690,'A-Applications'!B:D,3,FALSE)</f>
        <v>Python</v>
      </c>
      <c r="N690" t="s">
        <v>46</v>
      </c>
      <c r="O690" s="42" t="s">
        <v>47</v>
      </c>
      <c r="P690" t="s">
        <v>75</v>
      </c>
      <c r="Q690" t="str">
        <f>VLOOKUP(KamstrupData[[#This Row],[IdLevel123]],'B-Business Capability'!B:L,10,FALSE)</f>
        <v>Idea-to-Release (I2R)</v>
      </c>
      <c r="R690">
        <f>VLOOKUP(KamstrupData[[#This Row],[IdLevel123]],'B-Business Capability'!B:L,11,FALSE)</f>
        <v>420</v>
      </c>
      <c r="T690" t="s">
        <v>120</v>
      </c>
    </row>
    <row r="691" spans="4:20" hidden="1" x14ac:dyDescent="0.25">
      <c r="D691" t="s">
        <v>583</v>
      </c>
      <c r="E691" t="str">
        <f>VLOOKUP(D691,'B-Business Capability'!B:H,5,FALSE)</f>
        <v>Product &amp; Software Development</v>
      </c>
      <c r="F691" t="str">
        <f>VLOOKUP(D691,'B-Business Capability'!B:H,6,FALSE)</f>
        <v>Engineering</v>
      </c>
      <c r="G691" t="str">
        <f>VLOOKUP(D691,'B-Business Capability'!B:H,7,FALSE)</f>
        <v>Construction &amp; Development</v>
      </c>
      <c r="I691" t="s">
        <v>43</v>
      </c>
      <c r="J691" t="s">
        <v>114</v>
      </c>
      <c r="K691" t="s">
        <v>123</v>
      </c>
      <c r="L691" t="s">
        <v>518</v>
      </c>
      <c r="M691" t="str">
        <f>VLOOKUP(L691,'A-Applications'!B:D,3,FALSE)</f>
        <v>Python</v>
      </c>
      <c r="N691" t="s">
        <v>46</v>
      </c>
      <c r="O691" s="42" t="s">
        <v>47</v>
      </c>
      <c r="P691" t="s">
        <v>75</v>
      </c>
      <c r="Q691" t="str">
        <f>VLOOKUP(KamstrupData[[#This Row],[IdLevel123]],'B-Business Capability'!B:L,10,FALSE)</f>
        <v>Idea-to-Release (I2R)</v>
      </c>
      <c r="R691">
        <f>VLOOKUP(KamstrupData[[#This Row],[IdLevel123]],'B-Business Capability'!B:L,11,FALSE)</f>
        <v>420</v>
      </c>
      <c r="T691" t="s">
        <v>124</v>
      </c>
    </row>
    <row r="692" spans="4:20" hidden="1" x14ac:dyDescent="0.25">
      <c r="D692" t="s">
        <v>583</v>
      </c>
      <c r="E692" t="str">
        <f>VLOOKUP(D692,'B-Business Capability'!B:H,5,FALSE)</f>
        <v>Product &amp; Software Development</v>
      </c>
      <c r="F692" t="str">
        <f>VLOOKUP(D692,'B-Business Capability'!B:H,6,FALSE)</f>
        <v>Engineering</v>
      </c>
      <c r="G692" t="str">
        <f>VLOOKUP(D692,'B-Business Capability'!B:H,7,FALSE)</f>
        <v>Construction &amp; Development</v>
      </c>
      <c r="I692" t="s">
        <v>43</v>
      </c>
      <c r="J692" t="s">
        <v>114</v>
      </c>
      <c r="K692" t="s">
        <v>125</v>
      </c>
      <c r="L692" t="s">
        <v>518</v>
      </c>
      <c r="M692" t="str">
        <f>VLOOKUP(L692,'A-Applications'!B:D,3,FALSE)</f>
        <v>Python</v>
      </c>
      <c r="N692" t="s">
        <v>46</v>
      </c>
      <c r="O692" s="42" t="s">
        <v>47</v>
      </c>
      <c r="P692" t="s">
        <v>75</v>
      </c>
      <c r="Q692" t="str">
        <f>VLOOKUP(KamstrupData[[#This Row],[IdLevel123]],'B-Business Capability'!B:L,10,FALSE)</f>
        <v>Idea-to-Release (I2R)</v>
      </c>
      <c r="R692">
        <f>VLOOKUP(KamstrupData[[#This Row],[IdLevel123]],'B-Business Capability'!B:L,11,FALSE)</f>
        <v>420</v>
      </c>
      <c r="T692" t="s">
        <v>882</v>
      </c>
    </row>
    <row r="693" spans="4:20" hidden="1" x14ac:dyDescent="0.25">
      <c r="D693" t="s">
        <v>583</v>
      </c>
      <c r="E693" t="str">
        <f>VLOOKUP(D693,'B-Business Capability'!B:H,5,FALSE)</f>
        <v>Product &amp; Software Development</v>
      </c>
      <c r="F693" t="str">
        <f>VLOOKUP(D693,'B-Business Capability'!B:H,6,FALSE)</f>
        <v>Engineering</v>
      </c>
      <c r="G693" t="str">
        <f>VLOOKUP(D693,'B-Business Capability'!B:H,7,FALSE)</f>
        <v>Construction &amp; Development</v>
      </c>
      <c r="I693" t="s">
        <v>43</v>
      </c>
      <c r="J693" t="s">
        <v>128</v>
      </c>
      <c r="K693" t="s">
        <v>87</v>
      </c>
      <c r="L693" t="s">
        <v>518</v>
      </c>
      <c r="M693" t="str">
        <f>VLOOKUP(L693,'A-Applications'!B:D,3,FALSE)</f>
        <v>Python</v>
      </c>
      <c r="N693" t="s">
        <v>46</v>
      </c>
      <c r="O693" s="42" t="s">
        <v>47</v>
      </c>
      <c r="P693" t="s">
        <v>75</v>
      </c>
      <c r="Q693" t="str">
        <f>VLOOKUP(KamstrupData[[#This Row],[IdLevel123]],'B-Business Capability'!B:L,10,FALSE)</f>
        <v>Idea-to-Release (I2R)</v>
      </c>
      <c r="R693">
        <f>VLOOKUP(KamstrupData[[#This Row],[IdLevel123]],'B-Business Capability'!B:L,11,FALSE)</f>
        <v>420</v>
      </c>
      <c r="T693" t="s">
        <v>129</v>
      </c>
    </row>
    <row r="694" spans="4:20" hidden="1" x14ac:dyDescent="0.25">
      <c r="D694" t="s">
        <v>1365</v>
      </c>
      <c r="E694" t="str">
        <f>VLOOKUP(D694,'B-Business Capability'!B:H,5,FALSE)</f>
        <v>Governance, Risk and Compliance</v>
      </c>
      <c r="F694" t="str">
        <f>VLOOKUP(D694,'B-Business Capability'!B:H,6,FALSE)</f>
        <v>Enterprise Risk and Compliance</v>
      </c>
      <c r="G694" t="str">
        <f>VLOOKUP(D694,'B-Business Capability'!B:H,7,FALSE)</f>
        <v>Controls Management</v>
      </c>
      <c r="I694" t="s">
        <v>43</v>
      </c>
      <c r="J694" t="s">
        <v>413</v>
      </c>
      <c r="K694" t="s">
        <v>414</v>
      </c>
      <c r="L694" t="s">
        <v>518</v>
      </c>
      <c r="M694" t="str">
        <f>VLOOKUP(L694,'A-Applications'!B:D,3,FALSE)</f>
        <v>Python</v>
      </c>
      <c r="N694" t="s">
        <v>46</v>
      </c>
      <c r="O694" s="42" t="s">
        <v>52</v>
      </c>
      <c r="P694" t="s">
        <v>1364</v>
      </c>
      <c r="Q694" t="str">
        <f>VLOOKUP(KamstrupData[[#This Row],[IdLevel123]],'B-Business Capability'!B:L,10,FALSE)</f>
        <v>N/A</v>
      </c>
      <c r="R694">
        <f>VLOOKUP(KamstrupData[[#This Row],[IdLevel123]],'B-Business Capability'!B:L,11,FALSE)</f>
        <v>0</v>
      </c>
      <c r="T694" t="s">
        <v>415</v>
      </c>
    </row>
    <row r="695" spans="4:20" hidden="1" x14ac:dyDescent="0.25">
      <c r="D695" t="s">
        <v>1365</v>
      </c>
      <c r="E695" t="str">
        <f>VLOOKUP(D695,'B-Business Capability'!B:H,5,FALSE)</f>
        <v>Governance, Risk and Compliance</v>
      </c>
      <c r="F695" t="str">
        <f>VLOOKUP(D695,'B-Business Capability'!B:H,6,FALSE)</f>
        <v>Enterprise Risk and Compliance</v>
      </c>
      <c r="G695" t="str">
        <f>VLOOKUP(D695,'B-Business Capability'!B:H,7,FALSE)</f>
        <v>Controls Management</v>
      </c>
      <c r="I695" t="s">
        <v>43</v>
      </c>
      <c r="J695" t="s">
        <v>413</v>
      </c>
      <c r="K695" t="s">
        <v>414</v>
      </c>
      <c r="L695" t="s">
        <v>518</v>
      </c>
      <c r="M695" t="str">
        <f>VLOOKUP(L695,'A-Applications'!B:D,3,FALSE)</f>
        <v>Python</v>
      </c>
      <c r="N695" t="s">
        <v>46</v>
      </c>
      <c r="O695" s="42" t="s">
        <v>52</v>
      </c>
      <c r="P695" t="s">
        <v>1364</v>
      </c>
      <c r="Q695" t="str">
        <f>VLOOKUP(KamstrupData[[#This Row],[IdLevel123]],'B-Business Capability'!B:L,10,FALSE)</f>
        <v>N/A</v>
      </c>
      <c r="R695">
        <f>VLOOKUP(KamstrupData[[#This Row],[IdLevel123]],'B-Business Capability'!B:L,11,FALSE)</f>
        <v>0</v>
      </c>
      <c r="T695" t="s">
        <v>415</v>
      </c>
    </row>
    <row r="696" spans="4:20" hidden="1" x14ac:dyDescent="0.25">
      <c r="D696" t="s">
        <v>1371</v>
      </c>
      <c r="E696" t="str">
        <f>VLOOKUP(D696,'B-Business Capability'!B:H,5,FALSE)</f>
        <v>Governance, Risk and Compliance</v>
      </c>
      <c r="F696" t="str">
        <f>VLOOKUP(D696,'B-Business Capability'!B:H,6,FALSE)</f>
        <v>Enterprise Risk and Compliance</v>
      </c>
      <c r="G696" t="str">
        <f>VLOOKUP(D696,'B-Business Capability'!B:H,7,FALSE)</f>
        <v>Regulatory Compliance Management</v>
      </c>
      <c r="I696" t="s">
        <v>43</v>
      </c>
      <c r="J696" t="s">
        <v>413</v>
      </c>
      <c r="K696" t="s">
        <v>414</v>
      </c>
      <c r="L696" t="s">
        <v>518</v>
      </c>
      <c r="M696" t="str">
        <f>VLOOKUP(L696,'A-Applications'!B:D,3,FALSE)</f>
        <v>Python</v>
      </c>
      <c r="N696" t="s">
        <v>46</v>
      </c>
      <c r="O696" s="42" t="s">
        <v>52</v>
      </c>
      <c r="P696" t="s">
        <v>1364</v>
      </c>
      <c r="Q696" t="str">
        <f>VLOOKUP(KamstrupData[[#This Row],[IdLevel123]],'B-Business Capability'!B:L,10,FALSE)</f>
        <v>N/A</v>
      </c>
      <c r="R696">
        <f>VLOOKUP(KamstrupData[[#This Row],[IdLevel123]],'B-Business Capability'!B:L,11,FALSE)</f>
        <v>0</v>
      </c>
      <c r="T696" t="s">
        <v>415</v>
      </c>
    </row>
    <row r="697" spans="4:20" hidden="1" x14ac:dyDescent="0.25">
      <c r="D697" t="s">
        <v>1371</v>
      </c>
      <c r="E697" t="str">
        <f>VLOOKUP(D697,'B-Business Capability'!B:H,5,FALSE)</f>
        <v>Governance, Risk and Compliance</v>
      </c>
      <c r="F697" t="str">
        <f>VLOOKUP(D697,'B-Business Capability'!B:H,6,FALSE)</f>
        <v>Enterprise Risk and Compliance</v>
      </c>
      <c r="G697" t="str">
        <f>VLOOKUP(D697,'B-Business Capability'!B:H,7,FALSE)</f>
        <v>Regulatory Compliance Management</v>
      </c>
      <c r="I697" t="s">
        <v>43</v>
      </c>
      <c r="J697" t="s">
        <v>413</v>
      </c>
      <c r="K697" t="s">
        <v>414</v>
      </c>
      <c r="L697" t="s">
        <v>518</v>
      </c>
      <c r="M697" t="str">
        <f>VLOOKUP(L697,'A-Applications'!B:D,3,FALSE)</f>
        <v>Python</v>
      </c>
      <c r="N697" t="s">
        <v>46</v>
      </c>
      <c r="O697" s="42" t="s">
        <v>52</v>
      </c>
      <c r="P697" t="s">
        <v>1364</v>
      </c>
      <c r="Q697" t="str">
        <f>VLOOKUP(KamstrupData[[#This Row],[IdLevel123]],'B-Business Capability'!B:L,10,FALSE)</f>
        <v>N/A</v>
      </c>
      <c r="R697">
        <f>VLOOKUP(KamstrupData[[#This Row],[IdLevel123]],'B-Business Capability'!B:L,11,FALSE)</f>
        <v>0</v>
      </c>
      <c r="T697" t="s">
        <v>415</v>
      </c>
    </row>
    <row r="698" spans="4:20" hidden="1" x14ac:dyDescent="0.25">
      <c r="D698" t="s">
        <v>1394</v>
      </c>
      <c r="E698" t="str">
        <f>VLOOKUP(D698,'B-Business Capability'!B:H,5,FALSE)</f>
        <v>Governance, Risk and Compliance</v>
      </c>
      <c r="F698" t="str">
        <f>VLOOKUP(D698,'B-Business Capability'!B:H,6,FALSE)</f>
        <v>Enterprise Risk and Compliance</v>
      </c>
      <c r="G698" t="str">
        <f>VLOOKUP(D698,'B-Business Capability'!B:H,7,FALSE)</f>
        <v>Risk Management</v>
      </c>
      <c r="I698" t="s">
        <v>43</v>
      </c>
      <c r="J698" t="s">
        <v>413</v>
      </c>
      <c r="K698" t="s">
        <v>414</v>
      </c>
      <c r="L698" t="s">
        <v>518</v>
      </c>
      <c r="M698" t="str">
        <f>VLOOKUP(L698,'A-Applications'!B:D,3,FALSE)</f>
        <v>Python</v>
      </c>
      <c r="N698" t="s">
        <v>46</v>
      </c>
      <c r="O698" s="42" t="s">
        <v>47</v>
      </c>
      <c r="P698" t="s">
        <v>1364</v>
      </c>
      <c r="Q698" t="str">
        <f>VLOOKUP(KamstrupData[[#This Row],[IdLevel123]],'B-Business Capability'!B:L,10,FALSE)</f>
        <v>N/A</v>
      </c>
      <c r="R698">
        <f>VLOOKUP(KamstrupData[[#This Row],[IdLevel123]],'B-Business Capability'!B:L,11,FALSE)</f>
        <v>0</v>
      </c>
      <c r="T698" t="s">
        <v>415</v>
      </c>
    </row>
    <row r="699" spans="4:20" hidden="1" x14ac:dyDescent="0.25">
      <c r="D699" t="s">
        <v>1394</v>
      </c>
      <c r="E699" t="str">
        <f>VLOOKUP(D699,'B-Business Capability'!B:H,5,FALSE)</f>
        <v>Governance, Risk and Compliance</v>
      </c>
      <c r="F699" t="str">
        <f>VLOOKUP(D699,'B-Business Capability'!B:H,6,FALSE)</f>
        <v>Enterprise Risk and Compliance</v>
      </c>
      <c r="G699" t="str">
        <f>VLOOKUP(D699,'B-Business Capability'!B:H,7,FALSE)</f>
        <v>Risk Management</v>
      </c>
      <c r="I699" t="s">
        <v>43</v>
      </c>
      <c r="J699" t="s">
        <v>413</v>
      </c>
      <c r="K699" t="s">
        <v>414</v>
      </c>
      <c r="L699" t="s">
        <v>518</v>
      </c>
      <c r="M699" t="str">
        <f>VLOOKUP(L699,'A-Applications'!B:D,3,FALSE)</f>
        <v>Python</v>
      </c>
      <c r="N699" t="s">
        <v>46</v>
      </c>
      <c r="O699" s="42" t="s">
        <v>47</v>
      </c>
      <c r="P699" t="s">
        <v>1364</v>
      </c>
      <c r="Q699" t="str">
        <f>VLOOKUP(KamstrupData[[#This Row],[IdLevel123]],'B-Business Capability'!B:L,10,FALSE)</f>
        <v>N/A</v>
      </c>
      <c r="R699">
        <f>VLOOKUP(KamstrupData[[#This Row],[IdLevel123]],'B-Business Capability'!B:L,11,FALSE)</f>
        <v>0</v>
      </c>
      <c r="T699" t="s">
        <v>415</v>
      </c>
    </row>
    <row r="700" spans="4:20" hidden="1" x14ac:dyDescent="0.25">
      <c r="D700" t="s">
        <v>1554</v>
      </c>
      <c r="E700" t="str">
        <f>VLOOKUP(D700,'B-Business Capability'!B:H,5,FALSE)</f>
        <v>Digital Management</v>
      </c>
      <c r="F700">
        <f>VLOOKUP(D700,'B-Business Capability'!B:H,6,FALSE)</f>
        <v>0</v>
      </c>
      <c r="G700">
        <f>VLOOKUP(D700,'B-Business Capability'!B:H,7,FALSE)</f>
        <v>0</v>
      </c>
      <c r="I700" t="s">
        <v>66</v>
      </c>
      <c r="J700" t="s">
        <v>351</v>
      </c>
      <c r="L700" t="s">
        <v>518</v>
      </c>
      <c r="M700" t="str">
        <f>VLOOKUP(L700,'A-Applications'!B:D,3,FALSE)</f>
        <v>Python</v>
      </c>
      <c r="N700" t="s">
        <v>46</v>
      </c>
      <c r="O700" s="42" t="s">
        <v>52</v>
      </c>
      <c r="P700" t="s">
        <v>68</v>
      </c>
      <c r="Q700" t="str">
        <f>VLOOKUP(KamstrupData[[#This Row],[IdLevel123]],'B-Business Capability'!B:L,10,FALSE)</f>
        <v>N/A</v>
      </c>
      <c r="R700">
        <f>VLOOKUP(KamstrupData[[#This Row],[IdLevel123]],'B-Business Capability'!B:L,11,FALSE)</f>
        <v>0</v>
      </c>
      <c r="T700" t="s">
        <v>352</v>
      </c>
    </row>
    <row r="701" spans="4:20" hidden="1" x14ac:dyDescent="0.25">
      <c r="D701" t="s">
        <v>1634</v>
      </c>
      <c r="E701" t="str">
        <f>VLOOKUP(D701,'B-Business Capability'!B:H,5,FALSE)</f>
        <v>Not mapped to capability</v>
      </c>
      <c r="F701">
        <f>VLOOKUP(D701,'B-Business Capability'!B:H,6,FALSE)</f>
        <v>0</v>
      </c>
      <c r="G701">
        <f>VLOOKUP(D701,'B-Business Capability'!B:H,7,FALSE)</f>
        <v>0</v>
      </c>
      <c r="I701" t="s">
        <v>43</v>
      </c>
      <c r="J701" t="s">
        <v>86</v>
      </c>
      <c r="L701" t="s">
        <v>518</v>
      </c>
      <c r="M701" t="str">
        <f>VLOOKUP(L701,'A-Applications'!B:D,3,FALSE)</f>
        <v>Python</v>
      </c>
      <c r="O701" s="42"/>
      <c r="P701" t="s">
        <v>56</v>
      </c>
      <c r="Q701" t="str">
        <f>VLOOKUP(KamstrupData[[#This Row],[IdLevel123]],'B-Business Capability'!B:L,10,FALSE)</f>
        <v>N/A</v>
      </c>
      <c r="R701">
        <f>VLOOKUP(KamstrupData[[#This Row],[IdLevel123]],'B-Business Capability'!B:L,11,FALSE)</f>
        <v>0</v>
      </c>
      <c r="T701" t="s">
        <v>196</v>
      </c>
    </row>
    <row r="702" spans="4:20" hidden="1" x14ac:dyDescent="0.25">
      <c r="D702" s="28" t="s">
        <v>583</v>
      </c>
      <c r="E702" t="str">
        <f>VLOOKUP(D702,'B-Business Capability'!B:H,5,FALSE)</f>
        <v>Product &amp; Software Development</v>
      </c>
      <c r="F702" t="str">
        <f>VLOOKUP(D702,'B-Business Capability'!B:H,6,FALSE)</f>
        <v>Engineering</v>
      </c>
      <c r="G702" t="str">
        <f>VLOOKUP(D702,'B-Business Capability'!B:H,7,FALSE)</f>
        <v>Construction &amp; Development</v>
      </c>
      <c r="I702" t="s">
        <v>487</v>
      </c>
      <c r="J702" t="s">
        <v>8712</v>
      </c>
      <c r="K702" t="s">
        <v>8713</v>
      </c>
      <c r="L702" t="s">
        <v>518</v>
      </c>
      <c r="M702" t="str">
        <f>VLOOKUP(L702,'A-Applications'!B:D,3,FALSE)</f>
        <v>Python</v>
      </c>
      <c r="N702" t="s">
        <v>46</v>
      </c>
      <c r="O702" s="42" t="s">
        <v>102</v>
      </c>
      <c r="Q702" t="str">
        <f>VLOOKUP(KamstrupData[[#This Row],[IdLevel123]],'B-Business Capability'!B:L,10,FALSE)</f>
        <v>Idea-to-Release (I2R)</v>
      </c>
      <c r="R702">
        <f>VLOOKUP(KamstrupData[[#This Row],[IdLevel123]],'B-Business Capability'!B:L,11,FALSE)</f>
        <v>420</v>
      </c>
    </row>
    <row r="703" spans="4:20" hidden="1" x14ac:dyDescent="0.25">
      <c r="D703" t="s">
        <v>227</v>
      </c>
      <c r="E703" t="str">
        <f>VLOOKUP(D703,'B-Business Capability'!B:H,5,FALSE)</f>
        <v>Customer Relationship</v>
      </c>
      <c r="F703" t="str">
        <f>VLOOKUP(D703,'B-Business Capability'!B:H,6,FALSE)</f>
        <v>Customer Management</v>
      </c>
      <c r="G703" t="str">
        <f>VLOOKUP(D703,'B-Business Capability'!B:H,7,FALSE)</f>
        <v>Manage Customer</v>
      </c>
      <c r="I703" t="s">
        <v>43</v>
      </c>
      <c r="J703" t="s">
        <v>109</v>
      </c>
      <c r="K703" t="s">
        <v>231</v>
      </c>
      <c r="L703" t="s">
        <v>234</v>
      </c>
      <c r="M703" t="str">
        <f>VLOOKUP(L703,'A-Applications'!B:D,3,FALSE)</f>
        <v>My Kamstrup</v>
      </c>
      <c r="N703" t="s">
        <v>138</v>
      </c>
      <c r="O703" s="42" t="s">
        <v>102</v>
      </c>
      <c r="P703" t="s">
        <v>68</v>
      </c>
      <c r="Q703" t="str">
        <f>VLOOKUP(KamstrupData[[#This Row],[IdLevel123]],'B-Business Capability'!B:L,10,FALSE)</f>
        <v>Customer Service and Support</v>
      </c>
      <c r="R703">
        <f>VLOOKUP(KamstrupData[[#This Row],[IdLevel123]],'B-Business Capability'!B:L,11,FALSE)</f>
        <v>0</v>
      </c>
      <c r="T703" t="s">
        <v>233</v>
      </c>
    </row>
    <row r="704" spans="4:20" x14ac:dyDescent="0.25">
      <c r="D704" s="28" t="s">
        <v>495</v>
      </c>
      <c r="E704" t="str">
        <f>VLOOKUP(D704,'B-Business Capability'!B:H,5,FALSE)</f>
        <v>Finance</v>
      </c>
      <c r="F704" t="str">
        <f>VLOOKUP(D704,'B-Business Capability'!B:H,6,FALSE)</f>
        <v>Settlements &amp; Payments</v>
      </c>
      <c r="G704" t="str">
        <f>VLOOKUP(D704,'B-Business Capability'!B:H,7,FALSE)</f>
        <v>Travel &amp; Expense Management</v>
      </c>
      <c r="I704" t="s">
        <v>43</v>
      </c>
      <c r="J704" t="s">
        <v>239</v>
      </c>
      <c r="K704" t="s">
        <v>355</v>
      </c>
      <c r="L704" t="s">
        <v>496</v>
      </c>
      <c r="M704" t="str">
        <f>VLOOKUP(L704,'A-Applications'!B:D,3,FALSE)</f>
        <v>Concur</v>
      </c>
      <c r="N704" t="s">
        <v>46</v>
      </c>
      <c r="O704" s="42" t="s">
        <v>47</v>
      </c>
      <c r="P704" t="s">
        <v>500</v>
      </c>
      <c r="Q704" t="str">
        <f>VLOOKUP(KamstrupData[[#This Row],[IdLevel123]],'B-Business Capability'!B:L,10,FALSE)</f>
        <v>Hire-to-Retire (H2R)</v>
      </c>
      <c r="R704">
        <f>VLOOKUP(KamstrupData[[#This Row],[IdLevel123]],'B-Business Capability'!B:L,11,FALSE)</f>
        <v>750</v>
      </c>
    </row>
    <row r="705" spans="2:20" hidden="1" x14ac:dyDescent="0.25">
      <c r="D705" t="s">
        <v>1185</v>
      </c>
      <c r="E705" t="str">
        <f>VLOOKUP(D705,'B-Business Capability'!B:H,5,FALSE)</f>
        <v>Sales</v>
      </c>
      <c r="F705" t="str">
        <f>VLOOKUP(D705,'B-Business Capability'!B:H,6,FALSE)</f>
        <v>Sales Operations</v>
      </c>
      <c r="G705" t="str">
        <f>VLOOKUP(D705,'B-Business Capability'!B:H,7,FALSE)</f>
        <v>Usage and subscription billing</v>
      </c>
      <c r="I705" t="s">
        <v>43</v>
      </c>
      <c r="J705" t="s">
        <v>325</v>
      </c>
      <c r="K705" t="s">
        <v>379</v>
      </c>
      <c r="L705" t="s">
        <v>234</v>
      </c>
      <c r="M705" t="str">
        <f>VLOOKUP(L705,'A-Applications'!B:D,3,FALSE)</f>
        <v>My Kamstrup</v>
      </c>
      <c r="N705" t="s">
        <v>138</v>
      </c>
      <c r="O705" s="42" t="s">
        <v>102</v>
      </c>
      <c r="P705" t="s">
        <v>56</v>
      </c>
      <c r="Q705" t="str">
        <f>VLOOKUP(KamstrupData[[#This Row],[IdLevel123]],'B-Business Capability'!B:L,10,FALSE)</f>
        <v>Subscribtion-to-Pay (S2P)</v>
      </c>
      <c r="R705">
        <f>VLOOKUP(KamstrupData[[#This Row],[IdLevel123]],'B-Business Capability'!B:L,11,FALSE)</f>
        <v>400</v>
      </c>
      <c r="S705" t="s">
        <v>1179</v>
      </c>
      <c r="T705" t="s">
        <v>1186</v>
      </c>
    </row>
    <row r="706" spans="2:20" hidden="1" x14ac:dyDescent="0.25">
      <c r="D706" t="s">
        <v>1210</v>
      </c>
      <c r="E706" t="str">
        <f>VLOOKUP(D706,'B-Business Capability'!B:H,5,FALSE)</f>
        <v>Sales</v>
      </c>
      <c r="F706" t="str">
        <f>VLOOKUP(D706,'B-Business Capability'!B:H,6,FALSE)</f>
        <v>Sales Execution and Customer Engagement</v>
      </c>
      <c r="G706" t="str">
        <f>VLOOKUP(D706,'B-Business Capability'!B:H,7,FALSE)</f>
        <v>Omnichannel touchpoints</v>
      </c>
      <c r="I706" t="s">
        <v>43</v>
      </c>
      <c r="J706" t="s">
        <v>325</v>
      </c>
      <c r="K706" t="s">
        <v>379</v>
      </c>
      <c r="L706" t="s">
        <v>234</v>
      </c>
      <c r="M706" t="str">
        <f>VLOOKUP(L706,'A-Applications'!B:D,3,FALSE)</f>
        <v>My Kamstrup</v>
      </c>
      <c r="N706" t="s">
        <v>138</v>
      </c>
      <c r="O706" s="42" t="s">
        <v>47</v>
      </c>
      <c r="P706" t="s">
        <v>1042</v>
      </c>
      <c r="Q706" t="str">
        <f>VLOOKUP(KamstrupData[[#This Row],[IdLevel123]],'B-Business Capability'!B:L,10,FALSE)</f>
        <v>Customer Service and Support</v>
      </c>
      <c r="R706">
        <f>VLOOKUP(KamstrupData[[#This Row],[IdLevel123]],'B-Business Capability'!B:L,11,FALSE)</f>
        <v>0</v>
      </c>
      <c r="T706" t="s">
        <v>380</v>
      </c>
    </row>
    <row r="707" spans="2:20" hidden="1" x14ac:dyDescent="0.25">
      <c r="D707" t="s">
        <v>1232</v>
      </c>
      <c r="E707" t="str">
        <f>VLOOKUP(D707,'B-Business Capability'!B:H,5,FALSE)</f>
        <v>Sales</v>
      </c>
      <c r="F707" t="str">
        <f>VLOOKUP(D707,'B-Business Capability'!B:H,6,FALSE)</f>
        <v>Sales Management</v>
      </c>
      <c r="G707" t="str">
        <f>VLOOKUP(D707,'B-Business Capability'!B:H,7,FALSE)</f>
        <v>Commerce communities</v>
      </c>
      <c r="I707" t="s">
        <v>43</v>
      </c>
      <c r="J707" t="s">
        <v>325</v>
      </c>
      <c r="K707" t="s">
        <v>379</v>
      </c>
      <c r="L707" t="s">
        <v>234</v>
      </c>
      <c r="M707" t="str">
        <f>VLOOKUP(L707,'A-Applications'!B:D,3,FALSE)</f>
        <v>My Kamstrup</v>
      </c>
      <c r="N707" t="s">
        <v>46</v>
      </c>
      <c r="O707" s="42" t="s">
        <v>47</v>
      </c>
      <c r="P707" t="s">
        <v>1140</v>
      </c>
      <c r="Q707" t="str">
        <f>VLOOKUP(KamstrupData[[#This Row],[IdLevel123]],'B-Business Capability'!B:L,10,FALSE)</f>
        <v>N/A</v>
      </c>
      <c r="R707">
        <f>VLOOKUP(KamstrupData[[#This Row],[IdLevel123]],'B-Business Capability'!B:L,11,FALSE)</f>
        <v>0</v>
      </c>
      <c r="T707" t="s">
        <v>380</v>
      </c>
    </row>
    <row r="708" spans="2:20" hidden="1" x14ac:dyDescent="0.25">
      <c r="D708" t="s">
        <v>1270</v>
      </c>
      <c r="E708" t="str">
        <f>VLOOKUP(D708,'B-Business Capability'!B:H,5,FALSE)</f>
        <v>Sales</v>
      </c>
      <c r="F708" t="str">
        <f>VLOOKUP(D708,'B-Business Capability'!B:H,6,FALSE)</f>
        <v>Sales Management of Indirect Sales</v>
      </c>
      <c r="G708" t="str">
        <f>VLOOKUP(D708,'B-Business Capability'!B:H,7,FALSE)</f>
        <v>Partner channel management</v>
      </c>
      <c r="I708" t="s">
        <v>43</v>
      </c>
      <c r="J708" t="s">
        <v>325</v>
      </c>
      <c r="K708" t="s">
        <v>379</v>
      </c>
      <c r="L708" t="s">
        <v>234</v>
      </c>
      <c r="M708" t="str">
        <f>VLOOKUP(L708,'A-Applications'!B:D,3,FALSE)</f>
        <v>My Kamstrup</v>
      </c>
      <c r="N708" t="s">
        <v>138</v>
      </c>
      <c r="O708" s="42" t="s">
        <v>47</v>
      </c>
      <c r="P708" t="s">
        <v>1093</v>
      </c>
      <c r="Q708" t="str">
        <f>VLOOKUP(KamstrupData[[#This Row],[IdLevel123]],'B-Business Capability'!B:L,10,FALSE)</f>
        <v>N/A</v>
      </c>
      <c r="R708">
        <f>VLOOKUP(KamstrupData[[#This Row],[IdLevel123]],'B-Business Capability'!B:L,11,FALSE)</f>
        <v>0</v>
      </c>
      <c r="T708" t="s">
        <v>380</v>
      </c>
    </row>
    <row r="709" spans="2:20" hidden="1" x14ac:dyDescent="0.25">
      <c r="D709" t="s">
        <v>1271</v>
      </c>
      <c r="E709" t="str">
        <f>VLOOKUP(D709,'B-Business Capability'!B:H,5,FALSE)</f>
        <v>Sales</v>
      </c>
      <c r="F709" t="str">
        <f>VLOOKUP(D709,'B-Business Capability'!B:H,6,FALSE)</f>
        <v>Sales Management of Indirect Sales</v>
      </c>
      <c r="G709" t="str">
        <f>VLOOKUP(D709,'B-Business Capability'!B:H,7,FALSE)</f>
        <v>Partner management</v>
      </c>
      <c r="I709" t="s">
        <v>43</v>
      </c>
      <c r="J709" t="s">
        <v>325</v>
      </c>
      <c r="K709" t="s">
        <v>379</v>
      </c>
      <c r="L709" t="s">
        <v>234</v>
      </c>
      <c r="M709" t="str">
        <f>VLOOKUP(L709,'A-Applications'!B:D,3,FALSE)</f>
        <v>My Kamstrup</v>
      </c>
      <c r="N709" t="s">
        <v>46</v>
      </c>
      <c r="O709" s="42" t="s">
        <v>47</v>
      </c>
      <c r="P709" t="s">
        <v>1093</v>
      </c>
      <c r="Q709" t="str">
        <f>VLOOKUP(KamstrupData[[#This Row],[IdLevel123]],'B-Business Capability'!B:L,10,FALSE)</f>
        <v>N/A</v>
      </c>
      <c r="R709">
        <f>VLOOKUP(KamstrupData[[#This Row],[IdLevel123]],'B-Business Capability'!B:L,11,FALSE)</f>
        <v>0</v>
      </c>
      <c r="T709" t="s">
        <v>380</v>
      </c>
    </row>
    <row r="710" spans="2:20" x14ac:dyDescent="0.25">
      <c r="D710" s="28" t="s">
        <v>495</v>
      </c>
      <c r="E710" t="str">
        <f>VLOOKUP(D710,'B-Business Capability'!B:H,5,FALSE)</f>
        <v>Finance</v>
      </c>
      <c r="F710" t="str">
        <f>VLOOKUP(D710,'B-Business Capability'!B:H,6,FALSE)</f>
        <v>Settlements &amp; Payments</v>
      </c>
      <c r="G710" t="str">
        <f>VLOOKUP(D710,'B-Business Capability'!B:H,7,FALSE)</f>
        <v>Travel &amp; Expense Management</v>
      </c>
      <c r="I710" t="s">
        <v>43</v>
      </c>
      <c r="J710" t="s">
        <v>239</v>
      </c>
      <c r="K710" t="s">
        <v>355</v>
      </c>
      <c r="L710" t="s">
        <v>496</v>
      </c>
      <c r="M710" t="str">
        <f>VLOOKUP(L710,'A-Applications'!B:D,3,FALSE)</f>
        <v>Concur</v>
      </c>
      <c r="N710" t="s">
        <v>46</v>
      </c>
      <c r="O710" s="42" t="s">
        <v>47</v>
      </c>
      <c r="Q710" t="str">
        <f>VLOOKUP(KamstrupData[[#This Row],[IdLevel123]],'B-Business Capability'!B:L,10,FALSE)</f>
        <v>Hire-to-Retire (H2R)</v>
      </c>
      <c r="R710">
        <f>VLOOKUP(KamstrupData[[#This Row],[IdLevel123]],'B-Business Capability'!B:L,11,FALSE)</f>
        <v>750</v>
      </c>
    </row>
    <row r="711" spans="2:20" x14ac:dyDescent="0.25">
      <c r="D711" s="28" t="s">
        <v>1610</v>
      </c>
      <c r="E711" t="str">
        <f>VLOOKUP(D711,'B-Business Capability'!B:H,5,FALSE)</f>
        <v>Digital Platform and Operations</v>
      </c>
      <c r="F711" t="str">
        <f>VLOOKUP(D711,'B-Business Capability'!B:H,6,FALSE)</f>
        <v>Digital Workplace &amp; Infrastructure Development</v>
      </c>
      <c r="G711" t="str">
        <f>VLOOKUP(D711,'B-Business Capability'!B:H,7,FALSE)</f>
        <v>Communication &amp; Collaboration</v>
      </c>
      <c r="I711" t="s">
        <v>43</v>
      </c>
      <c r="J711" t="s">
        <v>239</v>
      </c>
      <c r="K711" t="s">
        <v>355</v>
      </c>
      <c r="L711" t="s">
        <v>101</v>
      </c>
      <c r="M711" t="str">
        <f>VLOOKUP(L711,'A-Applications'!B:D,3,FALSE)</f>
        <v>Confluence</v>
      </c>
      <c r="N711" t="s">
        <v>46</v>
      </c>
      <c r="O711" s="42" t="s">
        <v>47</v>
      </c>
      <c r="Q711" t="str">
        <f>VLOOKUP(KamstrupData[[#This Row],[IdLevel123]],'B-Business Capability'!B:L,10,FALSE)</f>
        <v>N/A</v>
      </c>
      <c r="R711">
        <f>VLOOKUP(KamstrupData[[#This Row],[IdLevel123]],'B-Business Capability'!B:L,11,FALSE)</f>
        <v>0</v>
      </c>
      <c r="T711" t="s">
        <v>9585</v>
      </c>
    </row>
    <row r="712" spans="2:20" hidden="1" x14ac:dyDescent="0.25">
      <c r="D712" t="s">
        <v>1449</v>
      </c>
      <c r="E712" t="str">
        <f>VLOOKUP(D712,'B-Business Capability'!B:H,5,FALSE)</f>
        <v>Customer Service</v>
      </c>
      <c r="F712" t="str">
        <f>VLOOKUP(D712,'B-Business Capability'!B:H,6,FALSE)</f>
        <v>Customer Service and Support</v>
      </c>
      <c r="G712">
        <f>VLOOKUP(D712,'B-Business Capability'!B:H,7,FALSE)</f>
        <v>0</v>
      </c>
      <c r="I712" t="s">
        <v>66</v>
      </c>
      <c r="J712" t="s">
        <v>106</v>
      </c>
      <c r="K712" t="s">
        <v>1453</v>
      </c>
      <c r="L712" t="s">
        <v>234</v>
      </c>
      <c r="M712" t="str">
        <f>VLOOKUP(L712,'A-Applications'!B:D,3,FALSE)</f>
        <v>My Kamstrup</v>
      </c>
      <c r="N712" t="s">
        <v>138</v>
      </c>
      <c r="O712" s="42" t="s">
        <v>102</v>
      </c>
      <c r="P712" t="s">
        <v>68</v>
      </c>
      <c r="Q712" t="str">
        <f>VLOOKUP(KamstrupData[[#This Row],[IdLevel123]],'B-Business Capability'!B:L,10,FALSE)</f>
        <v>Customer Service and Support</v>
      </c>
      <c r="R712">
        <f>VLOOKUP(KamstrupData[[#This Row],[IdLevel123]],'B-Business Capability'!B:L,11,FALSE)</f>
        <v>0</v>
      </c>
      <c r="T712" t="s">
        <v>1456</v>
      </c>
    </row>
    <row r="713" spans="2:20" hidden="1" x14ac:dyDescent="0.25">
      <c r="D713" t="s">
        <v>1449</v>
      </c>
      <c r="E713" t="str">
        <f>VLOOKUP(D713,'B-Business Capability'!B:H,5,FALSE)</f>
        <v>Customer Service</v>
      </c>
      <c r="F713" t="str">
        <f>VLOOKUP(D713,'B-Business Capability'!B:H,6,FALSE)</f>
        <v>Customer Service and Support</v>
      </c>
      <c r="G713">
        <f>VLOOKUP(D713,'B-Business Capability'!B:H,7,FALSE)</f>
        <v>0</v>
      </c>
      <c r="I713" t="s">
        <v>66</v>
      </c>
      <c r="J713" t="s">
        <v>106</v>
      </c>
      <c r="L713" t="s">
        <v>234</v>
      </c>
      <c r="M713" t="str">
        <f>VLOOKUP(L713,'A-Applications'!B:D,3,FALSE)</f>
        <v>My Kamstrup</v>
      </c>
      <c r="N713" t="s">
        <v>46</v>
      </c>
      <c r="O713" s="42" t="s">
        <v>47</v>
      </c>
      <c r="P713" t="s">
        <v>68</v>
      </c>
      <c r="Q713" t="str">
        <f>VLOOKUP(KamstrupData[[#This Row],[IdLevel123]],'B-Business Capability'!B:L,10,FALSE)</f>
        <v>Customer Service and Support</v>
      </c>
      <c r="R713">
        <f>VLOOKUP(KamstrupData[[#This Row],[IdLevel123]],'B-Business Capability'!B:L,11,FALSE)</f>
        <v>0</v>
      </c>
      <c r="T713" t="s">
        <v>108</v>
      </c>
    </row>
    <row r="714" spans="2:20" hidden="1" x14ac:dyDescent="0.25">
      <c r="D714" t="s">
        <v>1502</v>
      </c>
      <c r="E714" t="str">
        <f>VLOOKUP(D714,'B-Business Capability'!B:H,5,FALSE)</f>
        <v>Customer Service</v>
      </c>
      <c r="F714" t="str">
        <f>VLOOKUP(D714,'B-Business Capability'!B:H,6,FALSE)</f>
        <v>Customer Service and Support</v>
      </c>
      <c r="G714" t="str">
        <f>VLOOKUP(D714,'B-Business Capability'!B:H,7,FALSE)</f>
        <v>Omnichannel Customer Engagement</v>
      </c>
      <c r="I714" t="s">
        <v>43</v>
      </c>
      <c r="J714" t="s">
        <v>278</v>
      </c>
      <c r="L714" t="s">
        <v>234</v>
      </c>
      <c r="M714" t="str">
        <f>VLOOKUP(L714,'A-Applications'!B:D,3,FALSE)</f>
        <v>My Kamstrup</v>
      </c>
      <c r="N714" t="s">
        <v>46</v>
      </c>
      <c r="O714" s="42" t="s">
        <v>102</v>
      </c>
      <c r="P714" t="s">
        <v>229</v>
      </c>
      <c r="Q714" t="str">
        <f>VLOOKUP(KamstrupData[[#This Row],[IdLevel123]],'B-Business Capability'!B:L,10,FALSE)</f>
        <v>Customer Service and Support</v>
      </c>
      <c r="R714">
        <f>VLOOKUP(KamstrupData[[#This Row],[IdLevel123]],'B-Business Capability'!B:L,11,FALSE)</f>
        <v>0</v>
      </c>
    </row>
    <row r="715" spans="2:20" hidden="1" x14ac:dyDescent="0.25">
      <c r="D715" t="s">
        <v>1502</v>
      </c>
      <c r="E715" t="str">
        <f>VLOOKUP(D715,'B-Business Capability'!B:H,5,FALSE)</f>
        <v>Customer Service</v>
      </c>
      <c r="F715" t="str">
        <f>VLOOKUP(D715,'B-Business Capability'!B:H,6,FALSE)</f>
        <v>Customer Service and Support</v>
      </c>
      <c r="G715" t="str">
        <f>VLOOKUP(D715,'B-Business Capability'!B:H,7,FALSE)</f>
        <v>Omnichannel Customer Engagement</v>
      </c>
      <c r="I715" t="s">
        <v>43</v>
      </c>
      <c r="J715" t="s">
        <v>279</v>
      </c>
      <c r="L715" t="s">
        <v>234</v>
      </c>
      <c r="M715" t="str">
        <f>VLOOKUP(L715,'A-Applications'!B:D,3,FALSE)</f>
        <v>My Kamstrup</v>
      </c>
      <c r="N715" t="s">
        <v>46</v>
      </c>
      <c r="O715" s="42" t="s">
        <v>102</v>
      </c>
      <c r="P715" t="s">
        <v>229</v>
      </c>
      <c r="Q715" t="str">
        <f>VLOOKUP(KamstrupData[[#This Row],[IdLevel123]],'B-Business Capability'!B:L,10,FALSE)</f>
        <v>Customer Service and Support</v>
      </c>
      <c r="R715">
        <f>VLOOKUP(KamstrupData[[#This Row],[IdLevel123]],'B-Business Capability'!B:L,11,FALSE)</f>
        <v>0</v>
      </c>
      <c r="T715" t="s">
        <v>410</v>
      </c>
    </row>
    <row r="716" spans="2:20" hidden="1" x14ac:dyDescent="0.25">
      <c r="D716" t="s">
        <v>1502</v>
      </c>
      <c r="E716" t="str">
        <f>VLOOKUP(D716,'B-Business Capability'!B:H,5,FALSE)</f>
        <v>Customer Service</v>
      </c>
      <c r="F716" t="str">
        <f>VLOOKUP(D716,'B-Business Capability'!B:H,6,FALSE)</f>
        <v>Customer Service and Support</v>
      </c>
      <c r="G716" t="str">
        <f>VLOOKUP(D716,'B-Business Capability'!B:H,7,FALSE)</f>
        <v>Omnichannel Customer Engagement</v>
      </c>
      <c r="I716" t="s">
        <v>43</v>
      </c>
      <c r="J716" t="s">
        <v>282</v>
      </c>
      <c r="L716" t="s">
        <v>234</v>
      </c>
      <c r="M716" t="str">
        <f>VLOOKUP(L716,'A-Applications'!B:D,3,FALSE)</f>
        <v>My Kamstrup</v>
      </c>
      <c r="N716" t="s">
        <v>46</v>
      </c>
      <c r="O716" s="42" t="s">
        <v>102</v>
      </c>
      <c r="P716" t="s">
        <v>229</v>
      </c>
      <c r="Q716" t="str">
        <f>VLOOKUP(KamstrupData[[#This Row],[IdLevel123]],'B-Business Capability'!B:L,10,FALSE)</f>
        <v>Customer Service and Support</v>
      </c>
      <c r="R716">
        <f>VLOOKUP(KamstrupData[[#This Row],[IdLevel123]],'B-Business Capability'!B:L,11,FALSE)</f>
        <v>0</v>
      </c>
    </row>
    <row r="717" spans="2:20" hidden="1" x14ac:dyDescent="0.25">
      <c r="D717" s="28" t="s">
        <v>1502</v>
      </c>
      <c r="E717" t="str">
        <f>VLOOKUP(D717,'B-Business Capability'!B:H,5,FALSE)</f>
        <v>Customer Service</v>
      </c>
      <c r="F717" t="str">
        <f>VLOOKUP(D717,'B-Business Capability'!B:H,6,FALSE)</f>
        <v>Customer Service and Support</v>
      </c>
      <c r="G717" t="str">
        <f>VLOOKUP(D717,'B-Business Capability'!B:H,7,FALSE)</f>
        <v>Omnichannel Customer Engagement</v>
      </c>
      <c r="I717" t="s">
        <v>477</v>
      </c>
      <c r="J717" t="s">
        <v>8624</v>
      </c>
      <c r="L717" t="s">
        <v>234</v>
      </c>
      <c r="M717" t="str">
        <f>VLOOKUP(L717,'A-Applications'!B:D,3,FALSE)</f>
        <v>My Kamstrup</v>
      </c>
      <c r="N717" t="s">
        <v>46</v>
      </c>
      <c r="O717" s="42" t="s">
        <v>102</v>
      </c>
      <c r="P717" t="s">
        <v>229</v>
      </c>
      <c r="Q717" t="str">
        <f>VLOOKUP(KamstrupData[[#This Row],[IdLevel123]],'B-Business Capability'!B:L,10,FALSE)</f>
        <v>Customer Service and Support</v>
      </c>
      <c r="R717">
        <f>VLOOKUP(KamstrupData[[#This Row],[IdLevel123]],'B-Business Capability'!B:L,11,FALSE)</f>
        <v>0</v>
      </c>
    </row>
    <row r="718" spans="2:20" hidden="1" x14ac:dyDescent="0.25">
      <c r="B718" s="28">
        <v>45292</v>
      </c>
      <c r="D718" s="28" t="s">
        <v>1504</v>
      </c>
      <c r="E718" t="str">
        <f>VLOOKUP(D718,'B-Business Capability'!B:H,5,FALSE)</f>
        <v>Customer Service</v>
      </c>
      <c r="F718" t="str">
        <f>VLOOKUP(D718,'B-Business Capability'!B:H,6,FALSE)</f>
        <v>Customer Service and Support</v>
      </c>
      <c r="G718" t="str">
        <f>VLOOKUP(D718,'B-Business Capability'!B:H,7,FALSE)</f>
        <v>Self-Service Engagement</v>
      </c>
      <c r="I718" t="s">
        <v>43</v>
      </c>
      <c r="J718" t="s">
        <v>285</v>
      </c>
      <c r="K718" t="s">
        <v>1639</v>
      </c>
      <c r="L718" t="s">
        <v>234</v>
      </c>
      <c r="M718" t="str">
        <f>VLOOKUP(L718,'A-Applications'!B:D,3,FALSE)</f>
        <v>My Kamstrup</v>
      </c>
      <c r="N718" s="230" t="s">
        <v>46</v>
      </c>
      <c r="O718" s="42" t="s">
        <v>102</v>
      </c>
      <c r="Q718" t="str">
        <f>VLOOKUP(KamstrupData[[#This Row],[IdLevel123]],'B-Business Capability'!B:L,10,FALSE)</f>
        <v>Customer Service and Support</v>
      </c>
      <c r="R718">
        <f>VLOOKUP(KamstrupData[[#This Row],[IdLevel123]],'B-Business Capability'!B:L,11,FALSE)</f>
        <v>0</v>
      </c>
    </row>
    <row r="719" spans="2:20" hidden="1" x14ac:dyDescent="0.25">
      <c r="D719" t="s">
        <v>1504</v>
      </c>
      <c r="E719" t="str">
        <f>VLOOKUP(D719,'B-Business Capability'!B:H,5,FALSE)</f>
        <v>Customer Service</v>
      </c>
      <c r="F719" t="str">
        <f>VLOOKUP(D719,'B-Business Capability'!B:H,6,FALSE)</f>
        <v>Customer Service and Support</v>
      </c>
      <c r="G719" t="str">
        <f>VLOOKUP(D719,'B-Business Capability'!B:H,7,FALSE)</f>
        <v>Self-Service Engagement</v>
      </c>
      <c r="I719" t="s">
        <v>66</v>
      </c>
      <c r="J719" t="s">
        <v>228</v>
      </c>
      <c r="L719" t="s">
        <v>234</v>
      </c>
      <c r="M719" t="str">
        <f>VLOOKUP(L719,'A-Applications'!B:D,3,FALSE)</f>
        <v>My Kamstrup</v>
      </c>
      <c r="N719" t="s">
        <v>46</v>
      </c>
      <c r="O719" s="42" t="s">
        <v>102</v>
      </c>
      <c r="P719" t="s">
        <v>229</v>
      </c>
      <c r="Q719" t="str">
        <f>VLOOKUP(KamstrupData[[#This Row],[IdLevel123]],'B-Business Capability'!B:L,10,FALSE)</f>
        <v>Customer Service and Support</v>
      </c>
      <c r="R719">
        <f>VLOOKUP(KamstrupData[[#This Row],[IdLevel123]],'B-Business Capability'!B:L,11,FALSE)</f>
        <v>0</v>
      </c>
      <c r="T719" t="s">
        <v>230</v>
      </c>
    </row>
    <row r="720" spans="2:20" hidden="1" x14ac:dyDescent="0.25">
      <c r="D720" t="s">
        <v>1504</v>
      </c>
      <c r="E720" t="str">
        <f>VLOOKUP(D720,'B-Business Capability'!B:H,5,FALSE)</f>
        <v>Customer Service</v>
      </c>
      <c r="F720" t="str">
        <f>VLOOKUP(D720,'B-Business Capability'!B:H,6,FALSE)</f>
        <v>Customer Service and Support</v>
      </c>
      <c r="G720" t="str">
        <f>VLOOKUP(D720,'B-Business Capability'!B:H,7,FALSE)</f>
        <v>Self-Service Engagement</v>
      </c>
      <c r="I720" t="s">
        <v>43</v>
      </c>
      <c r="J720" t="s">
        <v>278</v>
      </c>
      <c r="L720" t="s">
        <v>234</v>
      </c>
      <c r="M720" t="str">
        <f>VLOOKUP(L720,'A-Applications'!B:D,3,FALSE)</f>
        <v>My Kamstrup</v>
      </c>
      <c r="N720" t="s">
        <v>46</v>
      </c>
      <c r="O720" s="42" t="s">
        <v>102</v>
      </c>
      <c r="P720" t="s">
        <v>229</v>
      </c>
      <c r="Q720" t="str">
        <f>VLOOKUP(KamstrupData[[#This Row],[IdLevel123]],'B-Business Capability'!B:L,10,FALSE)</f>
        <v>Customer Service and Support</v>
      </c>
      <c r="R720">
        <f>VLOOKUP(KamstrupData[[#This Row],[IdLevel123]],'B-Business Capability'!B:L,11,FALSE)</f>
        <v>0</v>
      </c>
    </row>
    <row r="721" spans="2:20" hidden="1" x14ac:dyDescent="0.25">
      <c r="D721" t="s">
        <v>1504</v>
      </c>
      <c r="E721" t="str">
        <f>VLOOKUP(D721,'B-Business Capability'!B:H,5,FALSE)</f>
        <v>Customer Service</v>
      </c>
      <c r="F721" t="str">
        <f>VLOOKUP(D721,'B-Business Capability'!B:H,6,FALSE)</f>
        <v>Customer Service and Support</v>
      </c>
      <c r="G721" t="str">
        <f>VLOOKUP(D721,'B-Business Capability'!B:H,7,FALSE)</f>
        <v>Self-Service Engagement</v>
      </c>
      <c r="I721" t="s">
        <v>43</v>
      </c>
      <c r="J721" t="s">
        <v>279</v>
      </c>
      <c r="L721" t="s">
        <v>234</v>
      </c>
      <c r="M721" t="str">
        <f>VLOOKUP(L721,'A-Applications'!B:D,3,FALSE)</f>
        <v>My Kamstrup</v>
      </c>
      <c r="N721" t="s">
        <v>46</v>
      </c>
      <c r="O721" s="42" t="s">
        <v>102</v>
      </c>
      <c r="P721" t="s">
        <v>229</v>
      </c>
      <c r="Q721" t="str">
        <f>VLOOKUP(KamstrupData[[#This Row],[IdLevel123]],'B-Business Capability'!B:L,10,FALSE)</f>
        <v>Customer Service and Support</v>
      </c>
      <c r="R721">
        <f>VLOOKUP(KamstrupData[[#This Row],[IdLevel123]],'B-Business Capability'!B:L,11,FALSE)</f>
        <v>0</v>
      </c>
      <c r="T721" t="s">
        <v>410</v>
      </c>
    </row>
    <row r="722" spans="2:20" hidden="1" x14ac:dyDescent="0.25">
      <c r="D722" t="s">
        <v>1504</v>
      </c>
      <c r="E722" t="str">
        <f>VLOOKUP(D722,'B-Business Capability'!B:H,5,FALSE)</f>
        <v>Customer Service</v>
      </c>
      <c r="F722" t="str">
        <f>VLOOKUP(D722,'B-Business Capability'!B:H,6,FALSE)</f>
        <v>Customer Service and Support</v>
      </c>
      <c r="G722" t="str">
        <f>VLOOKUP(D722,'B-Business Capability'!B:H,7,FALSE)</f>
        <v>Self-Service Engagement</v>
      </c>
      <c r="I722" t="s">
        <v>43</v>
      </c>
      <c r="J722" t="s">
        <v>282</v>
      </c>
      <c r="L722" t="s">
        <v>234</v>
      </c>
      <c r="M722" t="str">
        <f>VLOOKUP(L722,'A-Applications'!B:D,3,FALSE)</f>
        <v>My Kamstrup</v>
      </c>
      <c r="N722" t="s">
        <v>46</v>
      </c>
      <c r="O722" s="42" t="s">
        <v>102</v>
      </c>
      <c r="P722" t="s">
        <v>229</v>
      </c>
      <c r="Q722" t="str">
        <f>VLOOKUP(KamstrupData[[#This Row],[IdLevel123]],'B-Business Capability'!B:L,10,FALSE)</f>
        <v>Customer Service and Support</v>
      </c>
      <c r="R722">
        <f>VLOOKUP(KamstrupData[[#This Row],[IdLevel123]],'B-Business Capability'!B:L,11,FALSE)</f>
        <v>0</v>
      </c>
    </row>
    <row r="723" spans="2:20" hidden="1" x14ac:dyDescent="0.25">
      <c r="D723" s="28" t="s">
        <v>1504</v>
      </c>
      <c r="E723" t="str">
        <f>VLOOKUP(D723,'B-Business Capability'!B:H,5,FALSE)</f>
        <v>Customer Service</v>
      </c>
      <c r="F723" t="str">
        <f>VLOOKUP(D723,'B-Business Capability'!B:H,6,FALSE)</f>
        <v>Customer Service and Support</v>
      </c>
      <c r="G723" t="str">
        <f>VLOOKUP(D723,'B-Business Capability'!B:H,7,FALSE)</f>
        <v>Self-Service Engagement</v>
      </c>
      <c r="I723" t="s">
        <v>53</v>
      </c>
      <c r="J723" t="s">
        <v>8549</v>
      </c>
      <c r="L723" t="s">
        <v>234</v>
      </c>
      <c r="M723" t="str">
        <f>VLOOKUP(L723,'A-Applications'!B:D,3,FALSE)</f>
        <v>My Kamstrup</v>
      </c>
      <c r="N723" t="s">
        <v>46</v>
      </c>
      <c r="O723" s="42" t="s">
        <v>102</v>
      </c>
      <c r="P723" t="s">
        <v>229</v>
      </c>
      <c r="Q723" t="str">
        <f>VLOOKUP(KamstrupData[[#This Row],[IdLevel123]],'B-Business Capability'!B:L,10,FALSE)</f>
        <v>Customer Service and Support</v>
      </c>
      <c r="R723">
        <f>VLOOKUP(KamstrupData[[#This Row],[IdLevel123]],'B-Business Capability'!B:L,11,FALSE)</f>
        <v>0</v>
      </c>
      <c r="T723" t="s">
        <v>8521</v>
      </c>
    </row>
    <row r="724" spans="2:20" hidden="1" x14ac:dyDescent="0.25">
      <c r="D724" s="28" t="s">
        <v>1504</v>
      </c>
      <c r="E724" t="str">
        <f>VLOOKUP(D724,'B-Business Capability'!B:H,5,FALSE)</f>
        <v>Customer Service</v>
      </c>
      <c r="F724" t="str">
        <f>VLOOKUP(D724,'B-Business Capability'!B:H,6,FALSE)</f>
        <v>Customer Service and Support</v>
      </c>
      <c r="G724" t="str">
        <f>VLOOKUP(D724,'B-Business Capability'!B:H,7,FALSE)</f>
        <v>Self-Service Engagement</v>
      </c>
      <c r="I724" t="s">
        <v>491</v>
      </c>
      <c r="J724" t="s">
        <v>8531</v>
      </c>
      <c r="K724" t="s">
        <v>8607</v>
      </c>
      <c r="L724" t="s">
        <v>234</v>
      </c>
      <c r="M724" t="str">
        <f>VLOOKUP(L724,'A-Applications'!B:D,3,FALSE)</f>
        <v>My Kamstrup</v>
      </c>
      <c r="N724" t="s">
        <v>46</v>
      </c>
      <c r="O724" s="42" t="s">
        <v>102</v>
      </c>
      <c r="P724" t="s">
        <v>229</v>
      </c>
      <c r="Q724" t="str">
        <f>VLOOKUP(KamstrupData[[#This Row],[IdLevel123]],'B-Business Capability'!B:L,10,FALSE)</f>
        <v>Customer Service and Support</v>
      </c>
      <c r="R724">
        <f>VLOOKUP(KamstrupData[[#This Row],[IdLevel123]],'B-Business Capability'!B:L,11,FALSE)</f>
        <v>0</v>
      </c>
    </row>
    <row r="725" spans="2:20" hidden="1" x14ac:dyDescent="0.25">
      <c r="D725" s="28" t="s">
        <v>1504</v>
      </c>
      <c r="E725" t="str">
        <f>VLOOKUP(D725,'B-Business Capability'!B:H,5,FALSE)</f>
        <v>Customer Service</v>
      </c>
      <c r="F725" t="str">
        <f>VLOOKUP(D725,'B-Business Capability'!B:H,6,FALSE)</f>
        <v>Customer Service and Support</v>
      </c>
      <c r="G725" t="str">
        <f>VLOOKUP(D725,'B-Business Capability'!B:H,7,FALSE)</f>
        <v>Self-Service Engagement</v>
      </c>
      <c r="I725" t="s">
        <v>491</v>
      </c>
      <c r="J725" t="s">
        <v>8531</v>
      </c>
      <c r="K725" t="s">
        <v>379</v>
      </c>
      <c r="L725" t="s">
        <v>234</v>
      </c>
      <c r="M725" t="str">
        <f>VLOOKUP(L725,'A-Applications'!B:D,3,FALSE)</f>
        <v>My Kamstrup</v>
      </c>
      <c r="N725" t="s">
        <v>46</v>
      </c>
      <c r="O725" s="42" t="s">
        <v>52</v>
      </c>
      <c r="P725" t="s">
        <v>1140</v>
      </c>
      <c r="Q725" t="str">
        <f>VLOOKUP(KamstrupData[[#This Row],[IdLevel123]],'B-Business Capability'!B:L,10,FALSE)</f>
        <v>Customer Service and Support</v>
      </c>
      <c r="R725">
        <f>VLOOKUP(KamstrupData[[#This Row],[IdLevel123]],'B-Business Capability'!B:L,11,FALSE)</f>
        <v>0</v>
      </c>
    </row>
    <row r="726" spans="2:20" hidden="1" x14ac:dyDescent="0.25">
      <c r="D726" s="28" t="s">
        <v>1504</v>
      </c>
      <c r="E726" t="str">
        <f>VLOOKUP(D726,'B-Business Capability'!B:H,5,FALSE)</f>
        <v>Customer Service</v>
      </c>
      <c r="F726" t="str">
        <f>VLOOKUP(D726,'B-Business Capability'!B:H,6,FALSE)</f>
        <v>Customer Service and Support</v>
      </c>
      <c r="G726" t="str">
        <f>VLOOKUP(D726,'B-Business Capability'!B:H,7,FALSE)</f>
        <v>Self-Service Engagement</v>
      </c>
      <c r="I726" t="s">
        <v>477</v>
      </c>
      <c r="J726" t="s">
        <v>8619</v>
      </c>
      <c r="L726" t="s">
        <v>234</v>
      </c>
      <c r="M726" t="str">
        <f>VLOOKUP(L726,'A-Applications'!B:D,3,FALSE)</f>
        <v>My Kamstrup</v>
      </c>
      <c r="N726" t="s">
        <v>46</v>
      </c>
      <c r="O726" s="42" t="s">
        <v>52</v>
      </c>
      <c r="P726" t="s">
        <v>1140</v>
      </c>
      <c r="Q726" t="str">
        <f>VLOOKUP(KamstrupData[[#This Row],[IdLevel123]],'B-Business Capability'!B:L,10,FALSE)</f>
        <v>Customer Service and Support</v>
      </c>
      <c r="R726">
        <f>VLOOKUP(KamstrupData[[#This Row],[IdLevel123]],'B-Business Capability'!B:L,11,FALSE)</f>
        <v>0</v>
      </c>
    </row>
    <row r="727" spans="2:20" hidden="1" x14ac:dyDescent="0.25">
      <c r="D727" s="28" t="s">
        <v>1504</v>
      </c>
      <c r="E727" t="str">
        <f>VLOOKUP(D727,'B-Business Capability'!B:H,5,FALSE)</f>
        <v>Customer Service</v>
      </c>
      <c r="F727" t="str">
        <f>VLOOKUP(D727,'B-Business Capability'!B:H,6,FALSE)</f>
        <v>Customer Service and Support</v>
      </c>
      <c r="G727" t="str">
        <f>VLOOKUP(D727,'B-Business Capability'!B:H,7,FALSE)</f>
        <v>Self-Service Engagement</v>
      </c>
      <c r="I727" t="s">
        <v>477</v>
      </c>
      <c r="J727" t="s">
        <v>8624</v>
      </c>
      <c r="L727" t="s">
        <v>234</v>
      </c>
      <c r="M727" t="str">
        <f>VLOOKUP(L727,'A-Applications'!B:D,3,FALSE)</f>
        <v>My Kamstrup</v>
      </c>
      <c r="N727" t="s">
        <v>46</v>
      </c>
      <c r="O727" s="42" t="s">
        <v>102</v>
      </c>
      <c r="P727" t="s">
        <v>229</v>
      </c>
      <c r="Q727" t="str">
        <f>VLOOKUP(KamstrupData[[#This Row],[IdLevel123]],'B-Business Capability'!B:L,10,FALSE)</f>
        <v>Customer Service and Support</v>
      </c>
      <c r="R727">
        <f>VLOOKUP(KamstrupData[[#This Row],[IdLevel123]],'B-Business Capability'!B:L,11,FALSE)</f>
        <v>0</v>
      </c>
    </row>
    <row r="728" spans="2:20" hidden="1" x14ac:dyDescent="0.25">
      <c r="D728" s="28" t="s">
        <v>1504</v>
      </c>
      <c r="E728" t="str">
        <f>VLOOKUP(D728,'B-Business Capability'!B:H,5,FALSE)</f>
        <v>Customer Service</v>
      </c>
      <c r="F728" t="str">
        <f>VLOOKUP(D728,'B-Business Capability'!B:H,6,FALSE)</f>
        <v>Customer Service and Support</v>
      </c>
      <c r="G728" t="str">
        <f>VLOOKUP(D728,'B-Business Capability'!B:H,7,FALSE)</f>
        <v>Self-Service Engagement</v>
      </c>
      <c r="I728" t="s">
        <v>477</v>
      </c>
      <c r="J728" t="s">
        <v>8624</v>
      </c>
      <c r="L728" t="s">
        <v>234</v>
      </c>
      <c r="M728" t="str">
        <f>VLOOKUP(L728,'A-Applications'!B:D,3,FALSE)</f>
        <v>My Kamstrup</v>
      </c>
      <c r="N728" t="s">
        <v>46</v>
      </c>
      <c r="O728" s="42" t="s">
        <v>102</v>
      </c>
      <c r="P728" t="s">
        <v>229</v>
      </c>
      <c r="Q728" t="str">
        <f>VLOOKUP(KamstrupData[[#This Row],[IdLevel123]],'B-Business Capability'!B:L,10,FALSE)</f>
        <v>Customer Service and Support</v>
      </c>
      <c r="R728">
        <f>VLOOKUP(KamstrupData[[#This Row],[IdLevel123]],'B-Business Capability'!B:L,11,FALSE)</f>
        <v>0</v>
      </c>
    </row>
    <row r="729" spans="2:20" hidden="1" x14ac:dyDescent="0.25">
      <c r="D729" s="28" t="s">
        <v>1504</v>
      </c>
      <c r="E729" t="str">
        <f>VLOOKUP(D729,'B-Business Capability'!B:H,5,FALSE)</f>
        <v>Customer Service</v>
      </c>
      <c r="F729" t="str">
        <f>VLOOKUP(D729,'B-Business Capability'!B:H,6,FALSE)</f>
        <v>Customer Service and Support</v>
      </c>
      <c r="G729" t="str">
        <f>VLOOKUP(D729,'B-Business Capability'!B:H,7,FALSE)</f>
        <v>Self-Service Engagement</v>
      </c>
      <c r="I729" t="s">
        <v>487</v>
      </c>
      <c r="J729" t="s">
        <v>8684</v>
      </c>
      <c r="K729" t="s">
        <v>4553</v>
      </c>
      <c r="L729" t="s">
        <v>234</v>
      </c>
      <c r="M729" t="str">
        <f>VLOOKUP(L729,'A-Applications'!B:D,3,FALSE)</f>
        <v>My Kamstrup</v>
      </c>
      <c r="N729" t="s">
        <v>46</v>
      </c>
      <c r="O729" s="42" t="s">
        <v>102</v>
      </c>
      <c r="P729" t="s">
        <v>229</v>
      </c>
      <c r="Q729" t="str">
        <f>VLOOKUP(KamstrupData[[#This Row],[IdLevel123]],'B-Business Capability'!B:L,10,FALSE)</f>
        <v>Customer Service and Support</v>
      </c>
      <c r="R729">
        <f>VLOOKUP(KamstrupData[[#This Row],[IdLevel123]],'B-Business Capability'!B:L,11,FALSE)</f>
        <v>0</v>
      </c>
    </row>
    <row r="730" spans="2:20" hidden="1" x14ac:dyDescent="0.25">
      <c r="D730" s="28" t="s">
        <v>1504</v>
      </c>
      <c r="E730" t="str">
        <f>VLOOKUP(D730,'B-Business Capability'!B:H,5,FALSE)</f>
        <v>Customer Service</v>
      </c>
      <c r="F730" t="str">
        <f>VLOOKUP(D730,'B-Business Capability'!B:H,6,FALSE)</f>
        <v>Customer Service and Support</v>
      </c>
      <c r="G730" t="str">
        <f>VLOOKUP(D730,'B-Business Capability'!B:H,7,FALSE)</f>
        <v>Self-Service Engagement</v>
      </c>
      <c r="I730" t="s">
        <v>487</v>
      </c>
      <c r="J730" t="s">
        <v>8684</v>
      </c>
      <c r="K730" t="s">
        <v>4553</v>
      </c>
      <c r="L730" t="s">
        <v>234</v>
      </c>
      <c r="M730" t="str">
        <f>VLOOKUP(L730,'A-Applications'!B:D,3,FALSE)</f>
        <v>My Kamstrup</v>
      </c>
      <c r="N730" t="s">
        <v>46</v>
      </c>
      <c r="O730" s="42" t="s">
        <v>102</v>
      </c>
      <c r="Q730" t="str">
        <f>VLOOKUP(KamstrupData[[#This Row],[IdLevel123]],'B-Business Capability'!B:L,10,FALSE)</f>
        <v>Customer Service and Support</v>
      </c>
      <c r="R730">
        <f>VLOOKUP(KamstrupData[[#This Row],[IdLevel123]],'B-Business Capability'!B:L,11,FALSE)</f>
        <v>0</v>
      </c>
    </row>
    <row r="731" spans="2:20" hidden="1" x14ac:dyDescent="0.25">
      <c r="D731" t="s">
        <v>1517</v>
      </c>
      <c r="E731" t="str">
        <f>VLOOKUP(D731,'B-Business Capability'!B:H,5,FALSE)</f>
        <v>Customer Service</v>
      </c>
      <c r="F731" t="str">
        <f>VLOOKUP(D731,'B-Business Capability'!B:H,6,FALSE)</f>
        <v>Customer Project Management</v>
      </c>
      <c r="G731" t="str">
        <f>VLOOKUP(D731,'B-Business Capability'!B:H,7,FALSE)</f>
        <v>Project Management</v>
      </c>
      <c r="I731" t="s">
        <v>66</v>
      </c>
      <c r="J731" t="s">
        <v>228</v>
      </c>
      <c r="L731" t="s">
        <v>234</v>
      </c>
      <c r="M731" t="str">
        <f>VLOOKUP(L731,'A-Applications'!B:D,3,FALSE)</f>
        <v>My Kamstrup</v>
      </c>
      <c r="N731" t="s">
        <v>46</v>
      </c>
      <c r="O731" s="42" t="s">
        <v>102</v>
      </c>
      <c r="P731" t="s">
        <v>229</v>
      </c>
      <c r="Q731" t="str">
        <f>VLOOKUP(KamstrupData[[#This Row],[IdLevel123]],'B-Business Capability'!B:L,10,FALSE)</f>
        <v>Order-to-Cash (O2C)</v>
      </c>
      <c r="R731">
        <f>VLOOKUP(KamstrupData[[#This Row],[IdLevel123]],'B-Business Capability'!B:L,11,FALSE)</f>
        <v>0</v>
      </c>
      <c r="T731" t="s">
        <v>230</v>
      </c>
    </row>
    <row r="732" spans="2:20" hidden="1" x14ac:dyDescent="0.25">
      <c r="D732" s="28" t="s">
        <v>1517</v>
      </c>
      <c r="E732" t="str">
        <f>VLOOKUP(D732,'B-Business Capability'!B:H,5,FALSE)</f>
        <v>Customer Service</v>
      </c>
      <c r="F732" t="str">
        <f>VLOOKUP(D732,'B-Business Capability'!B:H,6,FALSE)</f>
        <v>Customer Project Management</v>
      </c>
      <c r="G732" t="str">
        <f>VLOOKUP(D732,'B-Business Capability'!B:H,7,FALSE)</f>
        <v>Project Management</v>
      </c>
      <c r="I732" t="s">
        <v>53</v>
      </c>
      <c r="J732" t="s">
        <v>8549</v>
      </c>
      <c r="L732" t="s">
        <v>234</v>
      </c>
      <c r="M732" t="str">
        <f>VLOOKUP(L732,'A-Applications'!B:D,3,FALSE)</f>
        <v>My Kamstrup</v>
      </c>
      <c r="N732" t="s">
        <v>46</v>
      </c>
      <c r="O732" s="42" t="s">
        <v>102</v>
      </c>
      <c r="P732" t="s">
        <v>229</v>
      </c>
      <c r="Q732" t="str">
        <f>VLOOKUP(KamstrupData[[#This Row],[IdLevel123]],'B-Business Capability'!B:L,10,FALSE)</f>
        <v>Order-to-Cash (O2C)</v>
      </c>
      <c r="R732">
        <f>VLOOKUP(KamstrupData[[#This Row],[IdLevel123]],'B-Business Capability'!B:L,11,FALSE)</f>
        <v>0</v>
      </c>
      <c r="T732" t="s">
        <v>8521</v>
      </c>
    </row>
    <row r="733" spans="2:20" hidden="1" x14ac:dyDescent="0.25">
      <c r="D733" s="28" t="s">
        <v>1517</v>
      </c>
      <c r="E733" t="str">
        <f>VLOOKUP(D733,'B-Business Capability'!B:H,5,FALSE)</f>
        <v>Customer Service</v>
      </c>
      <c r="F733" t="str">
        <f>VLOOKUP(D733,'B-Business Capability'!B:H,6,FALSE)</f>
        <v>Customer Project Management</v>
      </c>
      <c r="G733" t="str">
        <f>VLOOKUP(D733,'B-Business Capability'!B:H,7,FALSE)</f>
        <v>Project Management</v>
      </c>
      <c r="I733" t="s">
        <v>491</v>
      </c>
      <c r="J733" t="s">
        <v>8531</v>
      </c>
      <c r="K733" t="s">
        <v>8607</v>
      </c>
      <c r="L733" t="s">
        <v>234</v>
      </c>
      <c r="M733" t="str">
        <f>VLOOKUP(L733,'A-Applications'!B:D,3,FALSE)</f>
        <v>My Kamstrup</v>
      </c>
      <c r="N733" t="s">
        <v>46</v>
      </c>
      <c r="O733" s="42" t="s">
        <v>102</v>
      </c>
      <c r="P733" t="s">
        <v>229</v>
      </c>
      <c r="Q733" t="str">
        <f>VLOOKUP(KamstrupData[[#This Row],[IdLevel123]],'B-Business Capability'!B:L,10,FALSE)</f>
        <v>Order-to-Cash (O2C)</v>
      </c>
      <c r="R733">
        <f>VLOOKUP(KamstrupData[[#This Row],[IdLevel123]],'B-Business Capability'!B:L,11,FALSE)</f>
        <v>0</v>
      </c>
    </row>
    <row r="734" spans="2:20" hidden="1" x14ac:dyDescent="0.25">
      <c r="D734" s="28" t="s">
        <v>1517</v>
      </c>
      <c r="E734" t="str">
        <f>VLOOKUP(D734,'B-Business Capability'!B:H,5,FALSE)</f>
        <v>Customer Service</v>
      </c>
      <c r="F734" t="str">
        <f>VLOOKUP(D734,'B-Business Capability'!B:H,6,FALSE)</f>
        <v>Customer Project Management</v>
      </c>
      <c r="G734" t="str">
        <f>VLOOKUP(D734,'B-Business Capability'!B:H,7,FALSE)</f>
        <v>Project Management</v>
      </c>
      <c r="I734" t="s">
        <v>477</v>
      </c>
      <c r="J734" t="s">
        <v>8624</v>
      </c>
      <c r="L734" t="s">
        <v>234</v>
      </c>
      <c r="M734" t="str">
        <f>VLOOKUP(L734,'A-Applications'!B:D,3,FALSE)</f>
        <v>My Kamstrup</v>
      </c>
      <c r="N734" t="s">
        <v>46</v>
      </c>
      <c r="O734" s="42" t="s">
        <v>102</v>
      </c>
      <c r="P734" t="s">
        <v>229</v>
      </c>
      <c r="Q734" t="str">
        <f>VLOOKUP(KamstrupData[[#This Row],[IdLevel123]],'B-Business Capability'!B:L,10,FALSE)</f>
        <v>Order-to-Cash (O2C)</v>
      </c>
      <c r="R734">
        <f>VLOOKUP(KamstrupData[[#This Row],[IdLevel123]],'B-Business Capability'!B:L,11,FALSE)</f>
        <v>0</v>
      </c>
    </row>
    <row r="735" spans="2:20" hidden="1" x14ac:dyDescent="0.25">
      <c r="D735" s="28" t="s">
        <v>1517</v>
      </c>
      <c r="E735" t="str">
        <f>VLOOKUP(D735,'B-Business Capability'!B:H,5,FALSE)</f>
        <v>Customer Service</v>
      </c>
      <c r="F735" t="str">
        <f>VLOOKUP(D735,'B-Business Capability'!B:H,6,FALSE)</f>
        <v>Customer Project Management</v>
      </c>
      <c r="G735" t="str">
        <f>VLOOKUP(D735,'B-Business Capability'!B:H,7,FALSE)</f>
        <v>Project Management</v>
      </c>
      <c r="I735" t="s">
        <v>487</v>
      </c>
      <c r="J735" t="s">
        <v>8684</v>
      </c>
      <c r="K735" t="s">
        <v>4553</v>
      </c>
      <c r="L735" t="s">
        <v>234</v>
      </c>
      <c r="M735" t="str">
        <f>VLOOKUP(L735,'A-Applications'!B:D,3,FALSE)</f>
        <v>My Kamstrup</v>
      </c>
      <c r="N735" t="s">
        <v>46</v>
      </c>
      <c r="O735" s="42" t="s">
        <v>102</v>
      </c>
      <c r="P735" t="s">
        <v>229</v>
      </c>
      <c r="Q735" t="str">
        <f>VLOOKUP(KamstrupData[[#This Row],[IdLevel123]],'B-Business Capability'!B:L,10,FALSE)</f>
        <v>Order-to-Cash (O2C)</v>
      </c>
      <c r="R735">
        <f>VLOOKUP(KamstrupData[[#This Row],[IdLevel123]],'B-Business Capability'!B:L,11,FALSE)</f>
        <v>0</v>
      </c>
    </row>
    <row r="736" spans="2:20" hidden="1" x14ac:dyDescent="0.25">
      <c r="B736" s="28">
        <v>45292</v>
      </c>
      <c r="D736" s="28" t="s">
        <v>8512</v>
      </c>
      <c r="E736" t="str">
        <f>VLOOKUP(D736,'B-Business Capability'!B:H,5,FALSE)</f>
        <v>OT Hosting</v>
      </c>
      <c r="F736" t="str">
        <f>VLOOKUP(D736,'B-Business Capability'!B:H,6,FALSE)</f>
        <v>Customer Experience &amp; Interface</v>
      </c>
      <c r="G736" t="str">
        <f>VLOOKUP(D736,'B-Business Capability'!B:H,7,FALSE)</f>
        <v>Customer Portal Management</v>
      </c>
      <c r="I736" t="s">
        <v>43</v>
      </c>
      <c r="J736" t="s">
        <v>285</v>
      </c>
      <c r="K736" t="s">
        <v>1639</v>
      </c>
      <c r="L736" t="s">
        <v>234</v>
      </c>
      <c r="M736" t="str">
        <f>VLOOKUP(L736,'A-Applications'!B:D,3,FALSE)</f>
        <v>My Kamstrup</v>
      </c>
      <c r="O736" s="42"/>
      <c r="Q736" t="str">
        <f>VLOOKUP(KamstrupData[[#This Row],[IdLevel123]],'B-Business Capability'!B:L,10,FALSE)</f>
        <v>N/A</v>
      </c>
      <c r="R736">
        <f>VLOOKUP(KamstrupData[[#This Row],[IdLevel123]],'B-Business Capability'!B:L,11,FALSE)</f>
        <v>0</v>
      </c>
    </row>
    <row r="737" spans="2:20" hidden="1" x14ac:dyDescent="0.25">
      <c r="B737" s="28">
        <v>45292</v>
      </c>
      <c r="D737" s="28" t="s">
        <v>8512</v>
      </c>
      <c r="E737" t="str">
        <f>VLOOKUP(D737,'B-Business Capability'!B:H,5,FALSE)</f>
        <v>OT Hosting</v>
      </c>
      <c r="F737" t="str">
        <f>VLOOKUP(D737,'B-Business Capability'!B:H,6,FALSE)</f>
        <v>Customer Experience &amp; Interface</v>
      </c>
      <c r="G737" t="str">
        <f>VLOOKUP(D737,'B-Business Capability'!B:H,7,FALSE)</f>
        <v>Customer Portal Management</v>
      </c>
      <c r="I737" t="s">
        <v>43</v>
      </c>
      <c r="J737" t="s">
        <v>285</v>
      </c>
      <c r="K737" t="s">
        <v>1615</v>
      </c>
      <c r="L737" t="s">
        <v>234</v>
      </c>
      <c r="M737" t="str">
        <f>VLOOKUP(L737,'A-Applications'!B:D,3,FALSE)</f>
        <v>My Kamstrup</v>
      </c>
      <c r="N737" t="s">
        <v>46</v>
      </c>
      <c r="O737" s="42" t="s">
        <v>210</v>
      </c>
      <c r="P737" t="s">
        <v>38</v>
      </c>
      <c r="Q737" t="str">
        <f>VLOOKUP(KamstrupData[[#This Row],[IdLevel123]],'B-Business Capability'!B:L,10,FALSE)</f>
        <v>N/A</v>
      </c>
      <c r="R737">
        <f>VLOOKUP(KamstrupData[[#This Row],[IdLevel123]],'B-Business Capability'!B:L,11,FALSE)</f>
        <v>0</v>
      </c>
    </row>
    <row r="738" spans="2:20" hidden="1" x14ac:dyDescent="0.25">
      <c r="D738" t="s">
        <v>1623</v>
      </c>
      <c r="E738" t="str">
        <f>VLOOKUP(D738,'B-Business Capability'!B:H,5,FALSE)</f>
        <v>OT Hosting</v>
      </c>
      <c r="F738" t="str">
        <f>VLOOKUP(D738,'B-Business Capability'!B:H,6,FALSE)</f>
        <v>Customer Experience &amp; Interface</v>
      </c>
      <c r="G738" t="str">
        <f>VLOOKUP(D738,'B-Business Capability'!B:H,7,FALSE)</f>
        <v>Licens, Usage &amp; Billing Management</v>
      </c>
      <c r="I738" t="s">
        <v>66</v>
      </c>
      <c r="J738" t="s">
        <v>325</v>
      </c>
      <c r="K738" t="s">
        <v>379</v>
      </c>
      <c r="L738" s="101" t="s">
        <v>234</v>
      </c>
      <c r="M738" t="str">
        <f>VLOOKUP(L738,'A-Applications'!B:D,3,FALSE)</f>
        <v>My Kamstrup</v>
      </c>
      <c r="N738" t="s">
        <v>138</v>
      </c>
      <c r="O738" s="42" t="s">
        <v>102</v>
      </c>
      <c r="P738" t="s">
        <v>68</v>
      </c>
      <c r="Q738" t="str">
        <f>VLOOKUP(KamstrupData[[#This Row],[IdLevel123]],'B-Business Capability'!B:L,10,FALSE)</f>
        <v>N/A</v>
      </c>
      <c r="R738">
        <f>VLOOKUP(KamstrupData[[#This Row],[IdLevel123]],'B-Business Capability'!B:L,11,FALSE)</f>
        <v>0</v>
      </c>
      <c r="T738" t="s">
        <v>1627</v>
      </c>
    </row>
    <row r="739" spans="2:20" hidden="1" x14ac:dyDescent="0.25">
      <c r="D739" s="28" t="s">
        <v>1502</v>
      </c>
      <c r="E739" t="str">
        <f>VLOOKUP(D739,'B-Business Capability'!B:H,5,FALSE)</f>
        <v>Customer Service</v>
      </c>
      <c r="F739" t="str">
        <f>VLOOKUP(D739,'B-Business Capability'!B:H,6,FALSE)</f>
        <v>Customer Service and Support</v>
      </c>
      <c r="G739" t="str">
        <f>VLOOKUP(D739,'B-Business Capability'!B:H,7,FALSE)</f>
        <v>Omnichannel Customer Engagement</v>
      </c>
      <c r="I739" t="s">
        <v>62</v>
      </c>
      <c r="J739" t="s">
        <v>8633</v>
      </c>
      <c r="L739" t="s">
        <v>234</v>
      </c>
      <c r="M739" t="str">
        <f>VLOOKUP(L739,'A-Applications'!B:D,3,FALSE)</f>
        <v>My Kamstrup</v>
      </c>
      <c r="N739" t="s">
        <v>46</v>
      </c>
      <c r="O739" s="42" t="s">
        <v>102</v>
      </c>
      <c r="P739" t="s">
        <v>229</v>
      </c>
      <c r="Q739" t="str">
        <f>VLOOKUP(KamstrupData[[#This Row],[IdLevel123]],'B-Business Capability'!B:L,10,FALSE)</f>
        <v>Customer Service and Support</v>
      </c>
      <c r="R739">
        <f>VLOOKUP(KamstrupData[[#This Row],[IdLevel123]],'B-Business Capability'!B:L,11,FALSE)</f>
        <v>0</v>
      </c>
    </row>
    <row r="740" spans="2:20" hidden="1" x14ac:dyDescent="0.25">
      <c r="D740" s="28" t="s">
        <v>1504</v>
      </c>
      <c r="E740" t="str">
        <f>VLOOKUP(D740,'B-Business Capability'!B:H,5,FALSE)</f>
        <v>Customer Service</v>
      </c>
      <c r="F740" t="str">
        <f>VLOOKUP(D740,'B-Business Capability'!B:H,6,FALSE)</f>
        <v>Customer Service and Support</v>
      </c>
      <c r="G740" t="str">
        <f>VLOOKUP(D740,'B-Business Capability'!B:H,7,FALSE)</f>
        <v>Self-Service Engagement</v>
      </c>
      <c r="I740" t="s">
        <v>62</v>
      </c>
      <c r="J740" t="s">
        <v>8633</v>
      </c>
      <c r="L740" t="s">
        <v>234</v>
      </c>
      <c r="M740" t="str">
        <f>VLOOKUP(L740,'A-Applications'!B:D,3,FALSE)</f>
        <v>My Kamstrup</v>
      </c>
      <c r="N740" t="s">
        <v>46</v>
      </c>
      <c r="O740" s="42" t="s">
        <v>102</v>
      </c>
      <c r="P740" t="s">
        <v>229</v>
      </c>
      <c r="Q740" t="str">
        <f>VLOOKUP(KamstrupData[[#This Row],[IdLevel123]],'B-Business Capability'!B:L,10,FALSE)</f>
        <v>Customer Service and Support</v>
      </c>
      <c r="R740">
        <f>VLOOKUP(KamstrupData[[#This Row],[IdLevel123]],'B-Business Capability'!B:L,11,FALSE)</f>
        <v>0</v>
      </c>
    </row>
    <row r="741" spans="2:20" hidden="1" x14ac:dyDescent="0.25">
      <c r="D741" s="28" t="s">
        <v>1504</v>
      </c>
      <c r="E741" t="str">
        <f>VLOOKUP(D741,'B-Business Capability'!B:H,5,FALSE)</f>
        <v>Customer Service</v>
      </c>
      <c r="F741" t="str">
        <f>VLOOKUP(D741,'B-Business Capability'!B:H,6,FALSE)</f>
        <v>Customer Service and Support</v>
      </c>
      <c r="G741" t="str">
        <f>VLOOKUP(D741,'B-Business Capability'!B:H,7,FALSE)</f>
        <v>Self-Service Engagement</v>
      </c>
      <c r="I741" t="s">
        <v>62</v>
      </c>
      <c r="J741" t="s">
        <v>8633</v>
      </c>
      <c r="L741" t="s">
        <v>234</v>
      </c>
      <c r="M741" t="str">
        <f>VLOOKUP(L741,'A-Applications'!B:D,3,FALSE)</f>
        <v>My Kamstrup</v>
      </c>
      <c r="N741" t="s">
        <v>46</v>
      </c>
      <c r="O741" s="42" t="s">
        <v>102</v>
      </c>
      <c r="P741" t="s">
        <v>229</v>
      </c>
      <c r="Q741" t="str">
        <f>VLOOKUP(KamstrupData[[#This Row],[IdLevel123]],'B-Business Capability'!B:L,10,FALSE)</f>
        <v>Customer Service and Support</v>
      </c>
      <c r="R741">
        <f>VLOOKUP(KamstrupData[[#This Row],[IdLevel123]],'B-Business Capability'!B:L,11,FALSE)</f>
        <v>0</v>
      </c>
    </row>
    <row r="742" spans="2:20" hidden="1" x14ac:dyDescent="0.25">
      <c r="D742" s="28" t="s">
        <v>1185</v>
      </c>
      <c r="E742" t="str">
        <f>VLOOKUP(D742,'B-Business Capability'!B:H,5,FALSE)</f>
        <v>Sales</v>
      </c>
      <c r="F742" t="str">
        <f>VLOOKUP(D742,'B-Business Capability'!B:H,6,FALSE)</f>
        <v>Sales Operations</v>
      </c>
      <c r="G742" t="str">
        <f>VLOOKUP(D742,'B-Business Capability'!B:H,7,FALSE)</f>
        <v>Usage and subscription billing</v>
      </c>
      <c r="I742" t="s">
        <v>62</v>
      </c>
      <c r="J742" t="s">
        <v>8632</v>
      </c>
      <c r="L742" t="s">
        <v>234</v>
      </c>
      <c r="M742" t="str">
        <f>VLOOKUP(L742,'A-Applications'!B:D,3,FALSE)</f>
        <v>My Kamstrup</v>
      </c>
      <c r="N742" t="s">
        <v>138</v>
      </c>
      <c r="O742" s="42" t="s">
        <v>102</v>
      </c>
      <c r="P742" t="s">
        <v>56</v>
      </c>
      <c r="Q742" t="str">
        <f>VLOOKUP(KamstrupData[[#This Row],[IdLevel123]],'B-Business Capability'!B:L,10,FALSE)</f>
        <v>Subscribtion-to-Pay (S2P)</v>
      </c>
      <c r="R742">
        <f>VLOOKUP(KamstrupData[[#This Row],[IdLevel123]],'B-Business Capability'!B:L,11,FALSE)</f>
        <v>400</v>
      </c>
      <c r="S742" t="s">
        <v>1179</v>
      </c>
    </row>
    <row r="743" spans="2:20" hidden="1" x14ac:dyDescent="0.25">
      <c r="D743" s="28" t="s">
        <v>1210</v>
      </c>
      <c r="E743" t="str">
        <f>VLOOKUP(D743,'B-Business Capability'!B:H,5,FALSE)</f>
        <v>Sales</v>
      </c>
      <c r="F743" t="str">
        <f>VLOOKUP(D743,'B-Business Capability'!B:H,6,FALSE)</f>
        <v>Sales Execution and Customer Engagement</v>
      </c>
      <c r="G743" t="str">
        <f>VLOOKUP(D743,'B-Business Capability'!B:H,7,FALSE)</f>
        <v>Omnichannel touchpoints</v>
      </c>
      <c r="I743" t="s">
        <v>62</v>
      </c>
      <c r="J743" t="s">
        <v>8632</v>
      </c>
      <c r="L743" t="s">
        <v>234</v>
      </c>
      <c r="M743" t="str">
        <f>VLOOKUP(L743,'A-Applications'!B:D,3,FALSE)</f>
        <v>My Kamstrup</v>
      </c>
      <c r="N743" t="s">
        <v>138</v>
      </c>
      <c r="O743" s="42" t="s">
        <v>47</v>
      </c>
      <c r="P743" t="s">
        <v>1042</v>
      </c>
      <c r="Q743" t="str">
        <f>VLOOKUP(KamstrupData[[#This Row],[IdLevel123]],'B-Business Capability'!B:L,10,FALSE)</f>
        <v>Customer Service and Support</v>
      </c>
      <c r="R743">
        <f>VLOOKUP(KamstrupData[[#This Row],[IdLevel123]],'B-Business Capability'!B:L,11,FALSE)</f>
        <v>0</v>
      </c>
    </row>
    <row r="744" spans="2:20" hidden="1" x14ac:dyDescent="0.25">
      <c r="D744" s="28" t="s">
        <v>1232</v>
      </c>
      <c r="E744" t="str">
        <f>VLOOKUP(D744,'B-Business Capability'!B:H,5,FALSE)</f>
        <v>Sales</v>
      </c>
      <c r="F744" t="str">
        <f>VLOOKUP(D744,'B-Business Capability'!B:H,6,FALSE)</f>
        <v>Sales Management</v>
      </c>
      <c r="G744" t="str">
        <f>VLOOKUP(D744,'B-Business Capability'!B:H,7,FALSE)</f>
        <v>Commerce communities</v>
      </c>
      <c r="I744" t="s">
        <v>62</v>
      </c>
      <c r="J744" t="s">
        <v>8632</v>
      </c>
      <c r="L744" t="s">
        <v>234</v>
      </c>
      <c r="M744" t="str">
        <f>VLOOKUP(L744,'A-Applications'!B:D,3,FALSE)</f>
        <v>My Kamstrup</v>
      </c>
      <c r="N744" t="s">
        <v>46</v>
      </c>
      <c r="O744" s="42" t="s">
        <v>47</v>
      </c>
      <c r="P744" t="s">
        <v>1140</v>
      </c>
      <c r="Q744" t="str">
        <f>VLOOKUP(KamstrupData[[#This Row],[IdLevel123]],'B-Business Capability'!B:L,10,FALSE)</f>
        <v>N/A</v>
      </c>
      <c r="R744">
        <f>VLOOKUP(KamstrupData[[#This Row],[IdLevel123]],'B-Business Capability'!B:L,11,FALSE)</f>
        <v>0</v>
      </c>
    </row>
    <row r="745" spans="2:20" hidden="1" x14ac:dyDescent="0.25">
      <c r="D745" s="28" t="s">
        <v>1270</v>
      </c>
      <c r="E745" t="str">
        <f>VLOOKUP(D745,'B-Business Capability'!B:H,5,FALSE)</f>
        <v>Sales</v>
      </c>
      <c r="F745" t="str">
        <f>VLOOKUP(D745,'B-Business Capability'!B:H,6,FALSE)</f>
        <v>Sales Management of Indirect Sales</v>
      </c>
      <c r="G745" t="str">
        <f>VLOOKUP(D745,'B-Business Capability'!B:H,7,FALSE)</f>
        <v>Partner channel management</v>
      </c>
      <c r="I745" t="s">
        <v>62</v>
      </c>
      <c r="J745" t="s">
        <v>8632</v>
      </c>
      <c r="L745" t="s">
        <v>234</v>
      </c>
      <c r="M745" t="str">
        <f>VLOOKUP(L745,'A-Applications'!B:D,3,FALSE)</f>
        <v>My Kamstrup</v>
      </c>
      <c r="N745" t="s">
        <v>138</v>
      </c>
      <c r="O745" s="42" t="s">
        <v>47</v>
      </c>
      <c r="P745" t="s">
        <v>1093</v>
      </c>
      <c r="Q745" t="str">
        <f>VLOOKUP(KamstrupData[[#This Row],[IdLevel123]],'B-Business Capability'!B:L,10,FALSE)</f>
        <v>N/A</v>
      </c>
      <c r="R745">
        <f>VLOOKUP(KamstrupData[[#This Row],[IdLevel123]],'B-Business Capability'!B:L,11,FALSE)</f>
        <v>0</v>
      </c>
    </row>
    <row r="746" spans="2:20" hidden="1" x14ac:dyDescent="0.25">
      <c r="D746" s="28" t="s">
        <v>1271</v>
      </c>
      <c r="E746" t="str">
        <f>VLOOKUP(D746,'B-Business Capability'!B:H,5,FALSE)</f>
        <v>Sales</v>
      </c>
      <c r="F746" t="str">
        <f>VLOOKUP(D746,'B-Business Capability'!B:H,6,FALSE)</f>
        <v>Sales Management of Indirect Sales</v>
      </c>
      <c r="G746" t="str">
        <f>VLOOKUP(D746,'B-Business Capability'!B:H,7,FALSE)</f>
        <v>Partner management</v>
      </c>
      <c r="I746" t="s">
        <v>62</v>
      </c>
      <c r="J746" t="s">
        <v>8632</v>
      </c>
      <c r="L746" t="s">
        <v>234</v>
      </c>
      <c r="M746" t="str">
        <f>VLOOKUP(L746,'A-Applications'!B:D,3,FALSE)</f>
        <v>My Kamstrup</v>
      </c>
      <c r="N746" t="s">
        <v>46</v>
      </c>
      <c r="O746" s="42" t="s">
        <v>47</v>
      </c>
      <c r="P746" t="s">
        <v>1093</v>
      </c>
      <c r="Q746" t="str">
        <f>VLOOKUP(KamstrupData[[#This Row],[IdLevel123]],'B-Business Capability'!B:L,10,FALSE)</f>
        <v>N/A</v>
      </c>
      <c r="R746">
        <f>VLOOKUP(KamstrupData[[#This Row],[IdLevel123]],'B-Business Capability'!B:L,11,FALSE)</f>
        <v>0</v>
      </c>
    </row>
    <row r="747" spans="2:20" hidden="1" x14ac:dyDescent="0.25">
      <c r="D747" s="28" t="s">
        <v>1504</v>
      </c>
      <c r="E747" t="str">
        <f>VLOOKUP(D747,'B-Business Capability'!B:H,5,FALSE)</f>
        <v>Customer Service</v>
      </c>
      <c r="F747" t="str">
        <f>VLOOKUP(D747,'B-Business Capability'!B:H,6,FALSE)</f>
        <v>Customer Service and Support</v>
      </c>
      <c r="G747" t="str">
        <f>VLOOKUP(D747,'B-Business Capability'!B:H,7,FALSE)</f>
        <v>Self-Service Engagement</v>
      </c>
      <c r="I747" t="s">
        <v>487</v>
      </c>
      <c r="J747" t="s">
        <v>8684</v>
      </c>
      <c r="K747" t="s">
        <v>3176</v>
      </c>
      <c r="L747" t="s">
        <v>234</v>
      </c>
      <c r="M747" t="str">
        <f>VLOOKUP(L747,'A-Applications'!B:D,3,FALSE)</f>
        <v>My Kamstrup</v>
      </c>
      <c r="N747" t="s">
        <v>46</v>
      </c>
      <c r="O747" s="42" t="s">
        <v>47</v>
      </c>
      <c r="Q747" t="str">
        <f>VLOOKUP(KamstrupData[[#This Row],[IdLevel123]],'B-Business Capability'!B:L,10,FALSE)</f>
        <v>Customer Service and Support</v>
      </c>
      <c r="R747">
        <f>VLOOKUP(KamstrupData[[#This Row],[IdLevel123]],'B-Business Capability'!B:L,11,FALSE)</f>
        <v>0</v>
      </c>
    </row>
    <row r="748" spans="2:20" hidden="1" x14ac:dyDescent="0.25">
      <c r="D748" s="28" t="s">
        <v>1634</v>
      </c>
      <c r="E748" t="str">
        <f>VLOOKUP(D748,'B-Business Capability'!B:H,5,FALSE)</f>
        <v>Not mapped to capability</v>
      </c>
      <c r="F748">
        <f>VLOOKUP(D748,'B-Business Capability'!B:H,6,FALSE)</f>
        <v>0</v>
      </c>
      <c r="G748">
        <f>VLOOKUP(D748,'B-Business Capability'!B:H,7,FALSE)</f>
        <v>0</v>
      </c>
      <c r="I748" t="s">
        <v>8625</v>
      </c>
      <c r="J748" t="s">
        <v>8684</v>
      </c>
      <c r="K748" t="s">
        <v>8686</v>
      </c>
      <c r="L748" t="s">
        <v>234</v>
      </c>
      <c r="M748" t="str">
        <f>VLOOKUP(L748,'A-Applications'!B:D,3,FALSE)</f>
        <v>My Kamstrup</v>
      </c>
      <c r="N748" t="s">
        <v>46</v>
      </c>
      <c r="O748" s="42" t="s">
        <v>47</v>
      </c>
      <c r="Q748" t="str">
        <f>VLOOKUP(KamstrupData[[#This Row],[IdLevel123]],'B-Business Capability'!B:L,10,FALSE)</f>
        <v>N/A</v>
      </c>
      <c r="R748">
        <f>VLOOKUP(KamstrupData[[#This Row],[IdLevel123]],'B-Business Capability'!B:L,11,FALSE)</f>
        <v>0</v>
      </c>
    </row>
    <row r="749" spans="2:20" hidden="1" x14ac:dyDescent="0.25">
      <c r="D749" s="28" t="s">
        <v>1504</v>
      </c>
      <c r="E749" t="str">
        <f>VLOOKUP(D749,'B-Business Capability'!B:H,5,FALSE)</f>
        <v>Customer Service</v>
      </c>
      <c r="F749" t="str">
        <f>VLOOKUP(D749,'B-Business Capability'!B:H,6,FALSE)</f>
        <v>Customer Service and Support</v>
      </c>
      <c r="G749" t="str">
        <f>VLOOKUP(D749,'B-Business Capability'!B:H,7,FALSE)</f>
        <v>Self-Service Engagement</v>
      </c>
      <c r="I749" t="s">
        <v>487</v>
      </c>
      <c r="J749" t="s">
        <v>8529</v>
      </c>
      <c r="K749" t="s">
        <v>379</v>
      </c>
      <c r="L749" t="s">
        <v>234</v>
      </c>
      <c r="M749" t="str">
        <f>VLOOKUP(L749,'A-Applications'!B:D,3,FALSE)</f>
        <v>My Kamstrup</v>
      </c>
      <c r="N749" t="s">
        <v>46</v>
      </c>
      <c r="O749" s="42" t="s">
        <v>47</v>
      </c>
      <c r="Q749" t="str">
        <f>VLOOKUP(KamstrupData[[#This Row],[IdLevel123]],'B-Business Capability'!B:L,10,FALSE)</f>
        <v>Customer Service and Support</v>
      </c>
      <c r="R749">
        <f>VLOOKUP(KamstrupData[[#This Row],[IdLevel123]],'B-Business Capability'!B:L,11,FALSE)</f>
        <v>0</v>
      </c>
    </row>
    <row r="750" spans="2:20" hidden="1" x14ac:dyDescent="0.25">
      <c r="D750" s="28" t="s">
        <v>1504</v>
      </c>
      <c r="E750" t="str">
        <f>VLOOKUP(D750,'B-Business Capability'!B:H,5,FALSE)</f>
        <v>Customer Service</v>
      </c>
      <c r="F750" t="str">
        <f>VLOOKUP(D750,'B-Business Capability'!B:H,6,FALSE)</f>
        <v>Customer Service and Support</v>
      </c>
      <c r="G750" t="str">
        <f>VLOOKUP(D750,'B-Business Capability'!B:H,7,FALSE)</f>
        <v>Self-Service Engagement</v>
      </c>
      <c r="I750" t="s">
        <v>487</v>
      </c>
      <c r="J750" t="s">
        <v>8529</v>
      </c>
      <c r="K750" t="s">
        <v>6236</v>
      </c>
      <c r="L750" t="s">
        <v>234</v>
      </c>
      <c r="M750" t="str">
        <f>VLOOKUP(L750,'A-Applications'!B:D,3,FALSE)</f>
        <v>My Kamstrup</v>
      </c>
      <c r="N750" t="s">
        <v>46</v>
      </c>
      <c r="O750" s="42" t="s">
        <v>47</v>
      </c>
      <c r="Q750" t="str">
        <f>VLOOKUP(KamstrupData[[#This Row],[IdLevel123]],'B-Business Capability'!B:L,10,FALSE)</f>
        <v>Customer Service and Support</v>
      </c>
      <c r="R750">
        <f>VLOOKUP(KamstrupData[[#This Row],[IdLevel123]],'B-Business Capability'!B:L,11,FALSE)</f>
        <v>0</v>
      </c>
    </row>
    <row r="751" spans="2:20" hidden="1" x14ac:dyDescent="0.25">
      <c r="D751" s="28" t="s">
        <v>1504</v>
      </c>
      <c r="E751" t="str">
        <f>VLOOKUP(D751,'B-Business Capability'!B:H,5,FALSE)</f>
        <v>Customer Service</v>
      </c>
      <c r="F751" t="str">
        <f>VLOOKUP(D751,'B-Business Capability'!B:H,6,FALSE)</f>
        <v>Customer Service and Support</v>
      </c>
      <c r="G751" t="str">
        <f>VLOOKUP(D751,'B-Business Capability'!B:H,7,FALSE)</f>
        <v>Self-Service Engagement</v>
      </c>
      <c r="I751" t="s">
        <v>487</v>
      </c>
      <c r="J751" t="s">
        <v>8529</v>
      </c>
      <c r="K751" t="s">
        <v>416</v>
      </c>
      <c r="L751" t="s">
        <v>234</v>
      </c>
      <c r="M751" t="str">
        <f>VLOOKUP(L751,'A-Applications'!B:D,3,FALSE)</f>
        <v>My Kamstrup</v>
      </c>
      <c r="N751" t="s">
        <v>46</v>
      </c>
      <c r="O751" s="42" t="s">
        <v>47</v>
      </c>
      <c r="Q751" t="str">
        <f>VLOOKUP(KamstrupData[[#This Row],[IdLevel123]],'B-Business Capability'!B:L,10,FALSE)</f>
        <v>Customer Service and Support</v>
      </c>
      <c r="R751">
        <f>VLOOKUP(KamstrupData[[#This Row],[IdLevel123]],'B-Business Capability'!B:L,11,FALSE)</f>
        <v>0</v>
      </c>
    </row>
    <row r="752" spans="2:20" hidden="1" x14ac:dyDescent="0.25">
      <c r="B752" s="28">
        <v>45292</v>
      </c>
      <c r="D752" s="28" t="s">
        <v>7610</v>
      </c>
      <c r="E752" t="str">
        <f>VLOOKUP(D752,'B-Business Capability'!B:H,5,FALSE)</f>
        <v>Product &amp; Software Development</v>
      </c>
      <c r="F752" t="str">
        <f>VLOOKUP(D752,'B-Business Capability'!B:H,6,FALSE)</f>
        <v>Engineering</v>
      </c>
      <c r="G752">
        <f>VLOOKUP(D752,'B-Business Capability'!B:H,7,FALSE)</f>
        <v>0</v>
      </c>
      <c r="I752" t="s">
        <v>43</v>
      </c>
      <c r="J752" t="s">
        <v>239</v>
      </c>
      <c r="K752" t="s">
        <v>7296</v>
      </c>
      <c r="L752" t="s">
        <v>743</v>
      </c>
      <c r="M752" t="str">
        <f>VLOOKUP(L752,'A-Applications'!B:D,3,FALSE)</f>
        <v>SolidWorks</v>
      </c>
      <c r="N752" t="s">
        <v>46</v>
      </c>
      <c r="O752" s="42" t="s">
        <v>47</v>
      </c>
      <c r="Q752" t="str">
        <f>VLOOKUP(KamstrupData[[#This Row],[IdLevel123]],'B-Business Capability'!B:L,10,FALSE)</f>
        <v>Idea-to-Release (I2R)</v>
      </c>
      <c r="R752">
        <f>VLOOKUP(KamstrupData[[#This Row],[IdLevel123]],'B-Business Capability'!B:L,11,FALSE)</f>
        <v>400</v>
      </c>
    </row>
    <row r="753" spans="2:20" hidden="1" x14ac:dyDescent="0.25">
      <c r="D753" t="s">
        <v>583</v>
      </c>
      <c r="E753" t="str">
        <f>VLOOKUP(D753,'B-Business Capability'!B:H,5,FALSE)</f>
        <v>Product &amp; Software Development</v>
      </c>
      <c r="F753" t="str">
        <f>VLOOKUP(D753,'B-Business Capability'!B:H,6,FALSE)</f>
        <v>Engineering</v>
      </c>
      <c r="G753" t="str">
        <f>VLOOKUP(D753,'B-Business Capability'!B:H,7,FALSE)</f>
        <v>Construction &amp; Development</v>
      </c>
      <c r="I753" t="s">
        <v>43</v>
      </c>
      <c r="J753" t="s">
        <v>91</v>
      </c>
      <c r="K753" t="s">
        <v>293</v>
      </c>
      <c r="L753" t="s">
        <v>743</v>
      </c>
      <c r="M753" t="str">
        <f>VLOOKUP(L753,'A-Applications'!B:D,3,FALSE)</f>
        <v>SolidWorks</v>
      </c>
      <c r="N753" t="s">
        <v>46</v>
      </c>
      <c r="O753" s="42" t="s">
        <v>47</v>
      </c>
      <c r="P753" t="s">
        <v>75</v>
      </c>
      <c r="Q753" t="str">
        <f>VLOOKUP(KamstrupData[[#This Row],[IdLevel123]],'B-Business Capability'!B:L,10,FALSE)</f>
        <v>Idea-to-Release (I2R)</v>
      </c>
      <c r="R753">
        <f>VLOOKUP(KamstrupData[[#This Row],[IdLevel123]],'B-Business Capability'!B:L,11,FALSE)</f>
        <v>420</v>
      </c>
      <c r="T753" t="s">
        <v>294</v>
      </c>
    </row>
    <row r="754" spans="2:20" hidden="1" x14ac:dyDescent="0.25">
      <c r="D754" t="s">
        <v>583</v>
      </c>
      <c r="E754" t="str">
        <f>VLOOKUP(D754,'B-Business Capability'!B:H,5,FALSE)</f>
        <v>Product &amp; Software Development</v>
      </c>
      <c r="F754" t="str">
        <f>VLOOKUP(D754,'B-Business Capability'!B:H,6,FALSE)</f>
        <v>Engineering</v>
      </c>
      <c r="G754" t="str">
        <f>VLOOKUP(D754,'B-Business Capability'!B:H,7,FALSE)</f>
        <v>Construction &amp; Development</v>
      </c>
      <c r="I754" t="s">
        <v>66</v>
      </c>
      <c r="J754" t="s">
        <v>109</v>
      </c>
      <c r="K754" t="s">
        <v>110</v>
      </c>
      <c r="L754" t="s">
        <v>743</v>
      </c>
      <c r="M754" t="str">
        <f>VLOOKUP(L754,'A-Applications'!B:D,3,FALSE)</f>
        <v>SolidWorks</v>
      </c>
      <c r="N754" t="s">
        <v>46</v>
      </c>
      <c r="O754" s="42" t="s">
        <v>47</v>
      </c>
      <c r="P754" t="s">
        <v>112</v>
      </c>
      <c r="Q754" t="str">
        <f>VLOOKUP(KamstrupData[[#This Row],[IdLevel123]],'B-Business Capability'!B:L,10,FALSE)</f>
        <v>Idea-to-Release (I2R)</v>
      </c>
      <c r="R754">
        <f>VLOOKUP(KamstrupData[[#This Row],[IdLevel123]],'B-Business Capability'!B:L,11,FALSE)</f>
        <v>420</v>
      </c>
      <c r="T754" t="s">
        <v>8566</v>
      </c>
    </row>
    <row r="755" spans="2:20" hidden="1" x14ac:dyDescent="0.25">
      <c r="D755" t="s">
        <v>583</v>
      </c>
      <c r="E755" t="str">
        <f>VLOOKUP(D755,'B-Business Capability'!B:H,5,FALSE)</f>
        <v>Product &amp; Software Development</v>
      </c>
      <c r="F755" t="str">
        <f>VLOOKUP(D755,'B-Business Capability'!B:H,6,FALSE)</f>
        <v>Engineering</v>
      </c>
      <c r="G755" t="str">
        <f>VLOOKUP(D755,'B-Business Capability'!B:H,7,FALSE)</f>
        <v>Construction &amp; Development</v>
      </c>
      <c r="I755" t="s">
        <v>43</v>
      </c>
      <c r="J755" t="s">
        <v>114</v>
      </c>
      <c r="K755" t="s">
        <v>78</v>
      </c>
      <c r="L755" t="s">
        <v>743</v>
      </c>
      <c r="M755" t="str">
        <f>VLOOKUP(L755,'A-Applications'!B:D,3,FALSE)</f>
        <v>SolidWorks</v>
      </c>
      <c r="N755" t="s">
        <v>46</v>
      </c>
      <c r="O755" s="42" t="s">
        <v>47</v>
      </c>
      <c r="P755" t="s">
        <v>75</v>
      </c>
      <c r="Q755" t="str">
        <f>VLOOKUP(KamstrupData[[#This Row],[IdLevel123]],'B-Business Capability'!B:L,10,FALSE)</f>
        <v>Idea-to-Release (I2R)</v>
      </c>
      <c r="R755">
        <f>VLOOKUP(KamstrupData[[#This Row],[IdLevel123]],'B-Business Capability'!B:L,11,FALSE)</f>
        <v>420</v>
      </c>
      <c r="T755" t="s">
        <v>120</v>
      </c>
    </row>
    <row r="756" spans="2:20" hidden="1" x14ac:dyDescent="0.25">
      <c r="D756" t="s">
        <v>583</v>
      </c>
      <c r="E756" t="str">
        <f>VLOOKUP(D756,'B-Business Capability'!B:H,5,FALSE)</f>
        <v>Product &amp; Software Development</v>
      </c>
      <c r="F756" t="str">
        <f>VLOOKUP(D756,'B-Business Capability'!B:H,6,FALSE)</f>
        <v>Engineering</v>
      </c>
      <c r="G756" t="str">
        <f>VLOOKUP(D756,'B-Business Capability'!B:H,7,FALSE)</f>
        <v>Construction &amp; Development</v>
      </c>
      <c r="I756" t="s">
        <v>43</v>
      </c>
      <c r="J756" t="s">
        <v>114</v>
      </c>
      <c r="K756" t="s">
        <v>123</v>
      </c>
      <c r="L756" t="s">
        <v>743</v>
      </c>
      <c r="M756" t="str">
        <f>VLOOKUP(L756,'A-Applications'!B:D,3,FALSE)</f>
        <v>SolidWorks</v>
      </c>
      <c r="N756" t="s">
        <v>46</v>
      </c>
      <c r="O756" s="42" t="s">
        <v>102</v>
      </c>
      <c r="P756" t="s">
        <v>75</v>
      </c>
      <c r="Q756" t="str">
        <f>VLOOKUP(KamstrupData[[#This Row],[IdLevel123]],'B-Business Capability'!B:L,10,FALSE)</f>
        <v>Idea-to-Release (I2R)</v>
      </c>
      <c r="R756">
        <f>VLOOKUP(KamstrupData[[#This Row],[IdLevel123]],'B-Business Capability'!B:L,11,FALSE)</f>
        <v>420</v>
      </c>
      <c r="T756" t="s">
        <v>124</v>
      </c>
    </row>
    <row r="757" spans="2:20" hidden="1" x14ac:dyDescent="0.25">
      <c r="D757" t="s">
        <v>982</v>
      </c>
      <c r="E757" t="str">
        <f>VLOOKUP(D757,'B-Business Capability'!B:H,5,FALSE)</f>
        <v>Product &amp; Software Development</v>
      </c>
      <c r="F757" t="str">
        <f>VLOOKUP(D757,'B-Business Capability'!B:H,6,FALSE)</f>
        <v>R&amp;D</v>
      </c>
      <c r="G757" t="str">
        <f>VLOOKUP(D757,'B-Business Capability'!B:H,7,FALSE)</f>
        <v>Manage R&amp;D Process</v>
      </c>
      <c r="I757" t="s">
        <v>43</v>
      </c>
      <c r="J757" t="s">
        <v>413</v>
      </c>
      <c r="K757" t="s">
        <v>414</v>
      </c>
      <c r="L757" t="s">
        <v>743</v>
      </c>
      <c r="M757" t="str">
        <f>VLOOKUP(L757,'A-Applications'!B:D,3,FALSE)</f>
        <v>SolidWorks</v>
      </c>
      <c r="N757" t="s">
        <v>46</v>
      </c>
      <c r="O757" s="42" t="s">
        <v>47</v>
      </c>
      <c r="P757" t="s">
        <v>75</v>
      </c>
      <c r="Q757" t="str">
        <f>VLOOKUP(KamstrupData[[#This Row],[IdLevel123]],'B-Business Capability'!B:L,10,FALSE)</f>
        <v>Idea-to-Release (I2R)</v>
      </c>
      <c r="R757">
        <f>VLOOKUP(KamstrupData[[#This Row],[IdLevel123]],'B-Business Capability'!B:L,11,FALSE)</f>
        <v>340</v>
      </c>
      <c r="T757" t="s">
        <v>984</v>
      </c>
    </row>
    <row r="758" spans="2:20" hidden="1" x14ac:dyDescent="0.25">
      <c r="D758" t="s">
        <v>583</v>
      </c>
      <c r="E758" t="str">
        <f>VLOOKUP(D758,'B-Business Capability'!B:H,5,FALSE)</f>
        <v>Product &amp; Software Development</v>
      </c>
      <c r="F758" t="str">
        <f>VLOOKUP(D758,'B-Business Capability'!B:H,6,FALSE)</f>
        <v>Engineering</v>
      </c>
      <c r="G758" t="str">
        <f>VLOOKUP(D758,'B-Business Capability'!B:H,7,FALSE)</f>
        <v>Construction &amp; Development</v>
      </c>
      <c r="I758" t="s">
        <v>43</v>
      </c>
      <c r="J758" t="s">
        <v>71</v>
      </c>
      <c r="K758" t="s">
        <v>659</v>
      </c>
      <c r="L758" t="s">
        <v>663</v>
      </c>
      <c r="M758" t="str">
        <f>VLOOKUP(L758,'A-Applications'!B:D,3,FALSE)</f>
        <v>List&amp;Label</v>
      </c>
      <c r="N758" t="s">
        <v>46</v>
      </c>
      <c r="O758" s="42" t="s">
        <v>47</v>
      </c>
      <c r="P758" t="s">
        <v>75</v>
      </c>
      <c r="Q758" t="str">
        <f>VLOOKUP(KamstrupData[[#This Row],[IdLevel123]],'B-Business Capability'!B:L,10,FALSE)</f>
        <v>Idea-to-Release (I2R)</v>
      </c>
      <c r="R758">
        <f>VLOOKUP(KamstrupData[[#This Row],[IdLevel123]],'B-Business Capability'!B:L,11,FALSE)</f>
        <v>420</v>
      </c>
      <c r="T758" t="s">
        <v>76</v>
      </c>
    </row>
    <row r="759" spans="2:20" hidden="1" x14ac:dyDescent="0.25">
      <c r="D759" t="s">
        <v>583</v>
      </c>
      <c r="E759" t="str">
        <f>VLOOKUP(D759,'B-Business Capability'!B:H,5,FALSE)</f>
        <v>Product &amp; Software Development</v>
      </c>
      <c r="F759" t="str">
        <f>VLOOKUP(D759,'B-Business Capability'!B:H,6,FALSE)</f>
        <v>Engineering</v>
      </c>
      <c r="G759" t="str">
        <f>VLOOKUP(D759,'B-Business Capability'!B:H,7,FALSE)</f>
        <v>Construction &amp; Development</v>
      </c>
      <c r="I759" t="s">
        <v>43</v>
      </c>
      <c r="J759" t="s">
        <v>114</v>
      </c>
      <c r="K759" t="s">
        <v>659</v>
      </c>
      <c r="L759" t="s">
        <v>663</v>
      </c>
      <c r="M759" t="str">
        <f>VLOOKUP(L759,'A-Applications'!B:D,3,FALSE)</f>
        <v>List&amp;Label</v>
      </c>
      <c r="N759" t="s">
        <v>46</v>
      </c>
      <c r="O759" s="42" t="s">
        <v>47</v>
      </c>
      <c r="P759" t="s">
        <v>75</v>
      </c>
      <c r="Q759" t="str">
        <f>VLOOKUP(KamstrupData[[#This Row],[IdLevel123]],'B-Business Capability'!B:L,10,FALSE)</f>
        <v>Idea-to-Release (I2R)</v>
      </c>
      <c r="R759">
        <f>VLOOKUP(KamstrupData[[#This Row],[IdLevel123]],'B-Business Capability'!B:L,11,FALSE)</f>
        <v>420</v>
      </c>
      <c r="T759" t="s">
        <v>888</v>
      </c>
    </row>
    <row r="760" spans="2:20" hidden="1" x14ac:dyDescent="0.25">
      <c r="D760" t="s">
        <v>1537</v>
      </c>
      <c r="E760" t="str">
        <f>VLOOKUP(D760,'B-Business Capability'!B:H,5,FALSE)</f>
        <v>Manufacturing</v>
      </c>
      <c r="F760" t="str">
        <f>VLOOKUP(D760,'B-Business Capability'!B:H,6,FALSE)</f>
        <v>Manufacturing Software</v>
      </c>
      <c r="G760" t="str">
        <f>VLOOKUP(D760,'B-Business Capability'!B:H,7,FALSE)</f>
        <v>Software development</v>
      </c>
      <c r="I760" t="s">
        <v>43</v>
      </c>
      <c r="J760" t="s">
        <v>109</v>
      </c>
      <c r="K760" t="s">
        <v>110</v>
      </c>
      <c r="L760" t="s">
        <v>663</v>
      </c>
      <c r="M760" t="str">
        <f>VLOOKUP(L760,'A-Applications'!B:D,3,FALSE)</f>
        <v>List&amp;Label</v>
      </c>
      <c r="N760" t="s">
        <v>46</v>
      </c>
      <c r="O760" s="42" t="s">
        <v>102</v>
      </c>
      <c r="P760" t="s">
        <v>112</v>
      </c>
      <c r="Q760" t="str">
        <f>VLOOKUP(KamstrupData[[#This Row],[IdLevel123]],'B-Business Capability'!B:L,10,FALSE)</f>
        <v>Idea-to-Release (I2R)</v>
      </c>
      <c r="R760">
        <f>VLOOKUP(KamstrupData[[#This Row],[IdLevel123]],'B-Business Capability'!B:L,11,FALSE)</f>
        <v>970</v>
      </c>
      <c r="T760" t="s">
        <v>993</v>
      </c>
    </row>
    <row r="761" spans="2:20" hidden="1" x14ac:dyDescent="0.25">
      <c r="D761" t="s">
        <v>1537</v>
      </c>
      <c r="E761" t="str">
        <f>VLOOKUP(D761,'B-Business Capability'!B:H,5,FALSE)</f>
        <v>Manufacturing</v>
      </c>
      <c r="F761" t="str">
        <f>VLOOKUP(D761,'B-Business Capability'!B:H,6,FALSE)</f>
        <v>Manufacturing Software</v>
      </c>
      <c r="G761" t="str">
        <f>VLOOKUP(D761,'B-Business Capability'!B:H,7,FALSE)</f>
        <v>Software development</v>
      </c>
      <c r="I761" t="s">
        <v>66</v>
      </c>
      <c r="J761" t="s">
        <v>109</v>
      </c>
      <c r="K761" t="s">
        <v>110</v>
      </c>
      <c r="L761" t="s">
        <v>663</v>
      </c>
      <c r="M761" t="str">
        <f>VLOOKUP(L761,'A-Applications'!B:D,3,FALSE)</f>
        <v>List&amp;Label</v>
      </c>
      <c r="N761" t="s">
        <v>46</v>
      </c>
      <c r="O761" s="42" t="s">
        <v>102</v>
      </c>
      <c r="P761" t="s">
        <v>112</v>
      </c>
      <c r="Q761" t="str">
        <f>VLOOKUP(KamstrupData[[#This Row],[IdLevel123]],'B-Business Capability'!B:L,10,FALSE)</f>
        <v>Idea-to-Release (I2R)</v>
      </c>
      <c r="R761">
        <f>VLOOKUP(KamstrupData[[#This Row],[IdLevel123]],'B-Business Capability'!B:L,11,FALSE)</f>
        <v>970</v>
      </c>
      <c r="T761" t="s">
        <v>1544</v>
      </c>
    </row>
    <row r="762" spans="2:20" hidden="1" x14ac:dyDescent="0.25">
      <c r="D762" t="s">
        <v>1634</v>
      </c>
      <c r="E762" t="str">
        <f>VLOOKUP(D762,'B-Business Capability'!B:H,5,FALSE)</f>
        <v>Not mapped to capability</v>
      </c>
      <c r="F762">
        <f>VLOOKUP(D762,'B-Business Capability'!B:H,6,FALSE)</f>
        <v>0</v>
      </c>
      <c r="G762">
        <f>VLOOKUP(D762,'B-Business Capability'!B:H,7,FALSE)</f>
        <v>0</v>
      </c>
      <c r="I762" t="s">
        <v>43</v>
      </c>
      <c r="J762" t="s">
        <v>114</v>
      </c>
      <c r="L762" t="s">
        <v>663</v>
      </c>
      <c r="M762" t="str">
        <f>VLOOKUP(L762,'A-Applications'!B:D,3,FALSE)</f>
        <v>List&amp;Label</v>
      </c>
      <c r="N762" t="s">
        <v>46</v>
      </c>
      <c r="O762" t="s">
        <v>47</v>
      </c>
      <c r="P762" t="s">
        <v>75</v>
      </c>
      <c r="Q762" t="str">
        <f>VLOOKUP(KamstrupData[[#This Row],[IdLevel123]],'B-Business Capability'!B:L,10,FALSE)</f>
        <v>N/A</v>
      </c>
      <c r="R762">
        <f>VLOOKUP(KamstrupData[[#This Row],[IdLevel123]],'B-Business Capability'!B:L,11,FALSE)</f>
        <v>0</v>
      </c>
      <c r="T762" t="s">
        <v>294</v>
      </c>
    </row>
    <row r="763" spans="2:20" hidden="1" x14ac:dyDescent="0.25">
      <c r="B763" s="28">
        <v>45292</v>
      </c>
      <c r="D763" t="s">
        <v>302</v>
      </c>
      <c r="E763" t="str">
        <f>VLOOKUP(D763,'B-Business Capability'!B:H,5,FALSE)</f>
        <v>People and Culture</v>
      </c>
      <c r="F763" t="str">
        <f>VLOOKUP(D763,'B-Business Capability'!B:H,6,FALSE)</f>
        <v>Learning &amp; Development</v>
      </c>
      <c r="G763">
        <f>VLOOKUP(D763,'B-Business Capability'!B:H,7,FALSE)</f>
        <v>0</v>
      </c>
      <c r="I763" t="s">
        <v>43</v>
      </c>
      <c r="J763" t="s">
        <v>285</v>
      </c>
      <c r="K763" t="s">
        <v>306</v>
      </c>
      <c r="L763" t="s">
        <v>307</v>
      </c>
      <c r="M763" t="str">
        <f>VLOOKUP(L763,'A-Applications'!B:D,3,FALSE)</f>
        <v>Pluralsight Skills</v>
      </c>
      <c r="N763" t="s">
        <v>308</v>
      </c>
      <c r="O763" s="42" t="s">
        <v>52</v>
      </c>
      <c r="P763" t="s">
        <v>38</v>
      </c>
      <c r="Q763" t="str">
        <f>VLOOKUP(KamstrupData[[#This Row],[IdLevel123]],'B-Business Capability'!B:L,10,FALSE)</f>
        <v>Hire-to-Retire (H2R)</v>
      </c>
      <c r="R763">
        <f>VLOOKUP(KamstrupData[[#This Row],[IdLevel123]],'B-Business Capability'!B:L,11,FALSE)</f>
        <v>500</v>
      </c>
      <c r="S763" t="s">
        <v>267</v>
      </c>
      <c r="T763" t="s">
        <v>309</v>
      </c>
    </row>
    <row r="764" spans="2:20" hidden="1" x14ac:dyDescent="0.25">
      <c r="B764" s="28">
        <v>45292</v>
      </c>
      <c r="D764" t="s">
        <v>302</v>
      </c>
      <c r="E764" t="str">
        <f>VLOOKUP(D764,'B-Business Capability'!B:H,5,FALSE)</f>
        <v>People and Culture</v>
      </c>
      <c r="F764" t="str">
        <f>VLOOKUP(D764,'B-Business Capability'!B:H,6,FALSE)</f>
        <v>Learning &amp; Development</v>
      </c>
      <c r="G764">
        <f>VLOOKUP(D764,'B-Business Capability'!B:H,7,FALSE)</f>
        <v>0</v>
      </c>
      <c r="I764" t="s">
        <v>43</v>
      </c>
      <c r="J764" t="s">
        <v>109</v>
      </c>
      <c r="K764" t="s">
        <v>110</v>
      </c>
      <c r="L764" t="s">
        <v>307</v>
      </c>
      <c r="M764" t="str">
        <f>VLOOKUP(L764,'A-Applications'!B:D,3,FALSE)</f>
        <v>Pluralsight Skills</v>
      </c>
      <c r="N764" t="s">
        <v>138</v>
      </c>
      <c r="O764" s="42" t="s">
        <v>52</v>
      </c>
      <c r="P764" t="s">
        <v>112</v>
      </c>
      <c r="Q764" t="str">
        <f>VLOOKUP(KamstrupData[[#This Row],[IdLevel123]],'B-Business Capability'!B:L,10,FALSE)</f>
        <v>Hire-to-Retire (H2R)</v>
      </c>
      <c r="R764">
        <f>VLOOKUP(KamstrupData[[#This Row],[IdLevel123]],'B-Business Capability'!B:L,11,FALSE)</f>
        <v>500</v>
      </c>
      <c r="S764" t="s">
        <v>267</v>
      </c>
      <c r="T764" t="s">
        <v>327</v>
      </c>
    </row>
    <row r="765" spans="2:20" hidden="1" x14ac:dyDescent="0.25">
      <c r="B765" s="28">
        <v>45292</v>
      </c>
      <c r="D765" t="s">
        <v>302</v>
      </c>
      <c r="E765" t="str">
        <f>VLOOKUP(D765,'B-Business Capability'!B:H,5,FALSE)</f>
        <v>People and Culture</v>
      </c>
      <c r="F765" t="str">
        <f>VLOOKUP(D765,'B-Business Capability'!B:H,6,FALSE)</f>
        <v>Learning &amp; Development</v>
      </c>
      <c r="G765">
        <f>VLOOKUP(D765,'B-Business Capability'!B:H,7,FALSE)</f>
        <v>0</v>
      </c>
      <c r="I765" t="s">
        <v>66</v>
      </c>
      <c r="J765" t="s">
        <v>109</v>
      </c>
      <c r="K765" t="s">
        <v>110</v>
      </c>
      <c r="L765" t="s">
        <v>307</v>
      </c>
      <c r="M765" t="str">
        <f>VLOOKUP(L765,'A-Applications'!B:D,3,FALSE)</f>
        <v>Pluralsight Skills</v>
      </c>
      <c r="N765" t="s">
        <v>138</v>
      </c>
      <c r="O765" s="42" t="s">
        <v>52</v>
      </c>
      <c r="P765" t="s">
        <v>112</v>
      </c>
      <c r="Q765" t="str">
        <f>VLOOKUP(KamstrupData[[#This Row],[IdLevel123]],'B-Business Capability'!B:L,10,FALSE)</f>
        <v>Hire-to-Retire (H2R)</v>
      </c>
      <c r="R765">
        <f>VLOOKUP(KamstrupData[[#This Row],[IdLevel123]],'B-Business Capability'!B:L,11,FALSE)</f>
        <v>500</v>
      </c>
      <c r="S765" t="s">
        <v>267</v>
      </c>
      <c r="T765" t="s">
        <v>330</v>
      </c>
    </row>
    <row r="766" spans="2:20" hidden="1" x14ac:dyDescent="0.25">
      <c r="D766" t="s">
        <v>583</v>
      </c>
      <c r="E766" t="str">
        <f>VLOOKUP(D766,'B-Business Capability'!B:H,5,FALSE)</f>
        <v>Product &amp; Software Development</v>
      </c>
      <c r="F766" t="str">
        <f>VLOOKUP(D766,'B-Business Capability'!B:H,6,FALSE)</f>
        <v>Engineering</v>
      </c>
      <c r="G766" t="str">
        <f>VLOOKUP(D766,'B-Business Capability'!B:H,7,FALSE)</f>
        <v>Construction &amp; Development</v>
      </c>
      <c r="I766" t="s">
        <v>43</v>
      </c>
      <c r="J766" t="s">
        <v>71</v>
      </c>
      <c r="K766" t="s">
        <v>72</v>
      </c>
      <c r="L766" t="s">
        <v>590</v>
      </c>
      <c r="M766" t="str">
        <f>VLOOKUP(L766,'A-Applications'!B:D,3,FALSE)</f>
        <v>Chocolatey</v>
      </c>
      <c r="N766" t="s">
        <v>46</v>
      </c>
      <c r="O766" s="42" t="s">
        <v>52</v>
      </c>
      <c r="P766" t="s">
        <v>75</v>
      </c>
      <c r="Q766" t="str">
        <f>VLOOKUP(KamstrupData[[#This Row],[IdLevel123]],'B-Business Capability'!B:L,10,FALSE)</f>
        <v>Idea-to-Release (I2R)</v>
      </c>
      <c r="R766">
        <f>VLOOKUP(KamstrupData[[#This Row],[IdLevel123]],'B-Business Capability'!B:L,11,FALSE)</f>
        <v>420</v>
      </c>
      <c r="T766" t="s">
        <v>76</v>
      </c>
    </row>
    <row r="767" spans="2:20" hidden="1" x14ac:dyDescent="0.25">
      <c r="D767" t="s">
        <v>583</v>
      </c>
      <c r="E767" t="str">
        <f>VLOOKUP(D767,'B-Business Capability'!B:H,5,FALSE)</f>
        <v>Product &amp; Software Development</v>
      </c>
      <c r="F767" t="str">
        <f>VLOOKUP(D767,'B-Business Capability'!B:H,6,FALSE)</f>
        <v>Engineering</v>
      </c>
      <c r="G767" t="str">
        <f>VLOOKUP(D767,'B-Business Capability'!B:H,7,FALSE)</f>
        <v>Construction &amp; Development</v>
      </c>
      <c r="I767" t="s">
        <v>43</v>
      </c>
      <c r="J767" t="s">
        <v>71</v>
      </c>
      <c r="K767" t="s">
        <v>81</v>
      </c>
      <c r="L767" t="s">
        <v>590</v>
      </c>
      <c r="M767" t="str">
        <f>VLOOKUP(L767,'A-Applications'!B:D,3,FALSE)</f>
        <v>Chocolatey</v>
      </c>
      <c r="N767" t="s">
        <v>46</v>
      </c>
      <c r="O767" s="42" t="s">
        <v>52</v>
      </c>
      <c r="P767" t="s">
        <v>75</v>
      </c>
      <c r="Q767" t="str">
        <f>VLOOKUP(KamstrupData[[#This Row],[IdLevel123]],'B-Business Capability'!B:L,10,FALSE)</f>
        <v>Idea-to-Release (I2R)</v>
      </c>
      <c r="R767">
        <f>VLOOKUP(KamstrupData[[#This Row],[IdLevel123]],'B-Business Capability'!B:L,11,FALSE)</f>
        <v>420</v>
      </c>
      <c r="T767" t="s">
        <v>76</v>
      </c>
    </row>
    <row r="768" spans="2:20" hidden="1" x14ac:dyDescent="0.25">
      <c r="D768" t="s">
        <v>583</v>
      </c>
      <c r="E768" t="str">
        <f>VLOOKUP(D768,'B-Business Capability'!B:H,5,FALSE)</f>
        <v>Product &amp; Software Development</v>
      </c>
      <c r="F768" t="str">
        <f>VLOOKUP(D768,'B-Business Capability'!B:H,6,FALSE)</f>
        <v>Engineering</v>
      </c>
      <c r="G768" t="str">
        <f>VLOOKUP(D768,'B-Business Capability'!B:H,7,FALSE)</f>
        <v>Construction &amp; Development</v>
      </c>
      <c r="I768" t="s">
        <v>43</v>
      </c>
      <c r="J768" t="s">
        <v>114</v>
      </c>
      <c r="K768" t="s">
        <v>115</v>
      </c>
      <c r="L768" t="s">
        <v>590</v>
      </c>
      <c r="M768" t="str">
        <f>VLOOKUP(L768,'A-Applications'!B:D,3,FALSE)</f>
        <v>Chocolatey</v>
      </c>
      <c r="N768" t="s">
        <v>46</v>
      </c>
      <c r="O768" s="42" t="s">
        <v>47</v>
      </c>
      <c r="P768" t="s">
        <v>602</v>
      </c>
      <c r="Q768" t="str">
        <f>VLOOKUP(KamstrupData[[#This Row],[IdLevel123]],'B-Business Capability'!B:L,10,FALSE)</f>
        <v>Idea-to-Release (I2R)</v>
      </c>
      <c r="R768">
        <f>VLOOKUP(KamstrupData[[#This Row],[IdLevel123]],'B-Business Capability'!B:L,11,FALSE)</f>
        <v>420</v>
      </c>
      <c r="T768" t="s">
        <v>116</v>
      </c>
    </row>
    <row r="769" spans="2:20" hidden="1" x14ac:dyDescent="0.25">
      <c r="D769" t="s">
        <v>583</v>
      </c>
      <c r="E769" t="str">
        <f>VLOOKUP(D769,'B-Business Capability'!B:H,5,FALSE)</f>
        <v>Product &amp; Software Development</v>
      </c>
      <c r="F769" t="str">
        <f>VLOOKUP(D769,'B-Business Capability'!B:H,6,FALSE)</f>
        <v>Engineering</v>
      </c>
      <c r="G769" t="str">
        <f>VLOOKUP(D769,'B-Business Capability'!B:H,7,FALSE)</f>
        <v>Construction &amp; Development</v>
      </c>
      <c r="I769" t="s">
        <v>43</v>
      </c>
      <c r="J769" t="s">
        <v>114</v>
      </c>
      <c r="K769" t="s">
        <v>125</v>
      </c>
      <c r="L769" t="s">
        <v>590</v>
      </c>
      <c r="M769" t="str">
        <f>VLOOKUP(L769,'A-Applications'!B:D,3,FALSE)</f>
        <v>Chocolatey</v>
      </c>
      <c r="N769" t="s">
        <v>46</v>
      </c>
      <c r="O769" t="s">
        <v>47</v>
      </c>
      <c r="P769" t="s">
        <v>75</v>
      </c>
      <c r="Q769" t="str">
        <f>VLOOKUP(KamstrupData[[#This Row],[IdLevel123]],'B-Business Capability'!B:L,10,FALSE)</f>
        <v>Idea-to-Release (I2R)</v>
      </c>
      <c r="R769">
        <f>VLOOKUP(KamstrupData[[#This Row],[IdLevel123]],'B-Business Capability'!B:L,11,FALSE)</f>
        <v>420</v>
      </c>
      <c r="T769" t="s">
        <v>126</v>
      </c>
    </row>
    <row r="770" spans="2:20" hidden="1" x14ac:dyDescent="0.25">
      <c r="D770" t="s">
        <v>583</v>
      </c>
      <c r="E770" t="str">
        <f>VLOOKUP(D770,'B-Business Capability'!B:H,5,FALSE)</f>
        <v>Product &amp; Software Development</v>
      </c>
      <c r="F770" t="str">
        <f>VLOOKUP(D770,'B-Business Capability'!B:H,6,FALSE)</f>
        <v>Engineering</v>
      </c>
      <c r="G770" t="str">
        <f>VLOOKUP(D770,'B-Business Capability'!B:H,7,FALSE)</f>
        <v>Construction &amp; Development</v>
      </c>
      <c r="I770" t="s">
        <v>43</v>
      </c>
      <c r="J770" t="s">
        <v>128</v>
      </c>
      <c r="K770" t="s">
        <v>87</v>
      </c>
      <c r="L770" t="s">
        <v>590</v>
      </c>
      <c r="M770" t="str">
        <f>VLOOKUP(L770,'A-Applications'!B:D,3,FALSE)</f>
        <v>Chocolatey</v>
      </c>
      <c r="N770" t="s">
        <v>46</v>
      </c>
      <c r="O770" s="42" t="s">
        <v>52</v>
      </c>
      <c r="P770" t="s">
        <v>75</v>
      </c>
      <c r="Q770" t="str">
        <f>VLOOKUP(KamstrupData[[#This Row],[IdLevel123]],'B-Business Capability'!B:L,10,FALSE)</f>
        <v>Idea-to-Release (I2R)</v>
      </c>
      <c r="R770">
        <f>VLOOKUP(KamstrupData[[#This Row],[IdLevel123]],'B-Business Capability'!B:L,11,FALSE)</f>
        <v>420</v>
      </c>
      <c r="T770" t="s">
        <v>129</v>
      </c>
    </row>
    <row r="771" spans="2:20" hidden="1" x14ac:dyDescent="0.25">
      <c r="B771" s="28">
        <v>45292</v>
      </c>
      <c r="D771" t="s">
        <v>1645</v>
      </c>
      <c r="E771" t="str">
        <f>VLOOKUP(D771,'B-Business Capability'!B:H,5,FALSE)</f>
        <v>OT Hosting</v>
      </c>
      <c r="F771" t="str">
        <f>VLOOKUP(D771,'B-Business Capability'!B:H,6,FALSE)</f>
        <v>OT Platform &amp; Hosting</v>
      </c>
      <c r="G771" t="str">
        <f>VLOOKUP(D771,'B-Business Capability'!B:H,7,FALSE)</f>
        <v>IoT Device Management</v>
      </c>
      <c r="I771" t="s">
        <v>43</v>
      </c>
      <c r="J771" t="s">
        <v>285</v>
      </c>
      <c r="K771" t="s">
        <v>306</v>
      </c>
      <c r="L771" t="s">
        <v>590</v>
      </c>
      <c r="M771" t="str">
        <f>VLOOKUP(L771,'A-Applications'!B:D,3,FALSE)</f>
        <v>Chocolatey</v>
      </c>
      <c r="N771" t="s">
        <v>46</v>
      </c>
      <c r="O771" s="42" t="s">
        <v>47</v>
      </c>
      <c r="P771" t="s">
        <v>38</v>
      </c>
      <c r="Q771" t="str">
        <f>VLOOKUP(KamstrupData[[#This Row],[IdLevel123]],'B-Business Capability'!B:L,10,FALSE)</f>
        <v>N/A</v>
      </c>
      <c r="R771">
        <f>VLOOKUP(KamstrupData[[#This Row],[IdLevel123]],'B-Business Capability'!B:L,11,FALSE)</f>
        <v>0</v>
      </c>
      <c r="T771" t="s">
        <v>309</v>
      </c>
    </row>
    <row r="772" spans="2:20" hidden="1" x14ac:dyDescent="0.25">
      <c r="D772" t="s">
        <v>1634</v>
      </c>
      <c r="E772" t="str">
        <f>VLOOKUP(D772,'B-Business Capability'!B:H,5,FALSE)</f>
        <v>Not mapped to capability</v>
      </c>
      <c r="F772">
        <f>VLOOKUP(D772,'B-Business Capability'!B:H,6,FALSE)</f>
        <v>0</v>
      </c>
      <c r="G772">
        <f>VLOOKUP(D772,'B-Business Capability'!B:H,7,FALSE)</f>
        <v>0</v>
      </c>
      <c r="I772" t="s">
        <v>43</v>
      </c>
      <c r="J772" t="s">
        <v>86</v>
      </c>
      <c r="L772" t="s">
        <v>590</v>
      </c>
      <c r="M772" t="str">
        <f>VLOOKUP(L772,'A-Applications'!B:D,3,FALSE)</f>
        <v>Chocolatey</v>
      </c>
      <c r="O772" s="42"/>
      <c r="P772" t="s">
        <v>56</v>
      </c>
      <c r="Q772" t="str">
        <f>VLOOKUP(KamstrupData[[#This Row],[IdLevel123]],'B-Business Capability'!B:L,10,FALSE)</f>
        <v>N/A</v>
      </c>
      <c r="R772">
        <f>VLOOKUP(KamstrupData[[#This Row],[IdLevel123]],'B-Business Capability'!B:L,11,FALSE)</f>
        <v>0</v>
      </c>
      <c r="T772" t="s">
        <v>196</v>
      </c>
    </row>
    <row r="773" spans="2:20" hidden="1" x14ac:dyDescent="0.25">
      <c r="D773" t="s">
        <v>583</v>
      </c>
      <c r="E773" t="str">
        <f>VLOOKUP(D773,'B-Business Capability'!B:H,5,FALSE)</f>
        <v>Product &amp; Software Development</v>
      </c>
      <c r="F773" t="str">
        <f>VLOOKUP(D773,'B-Business Capability'!B:H,6,FALSE)</f>
        <v>Engineering</v>
      </c>
      <c r="G773" t="str">
        <f>VLOOKUP(D773,'B-Business Capability'!B:H,7,FALSE)</f>
        <v>Construction &amp; Development</v>
      </c>
      <c r="I773" t="s">
        <v>43</v>
      </c>
      <c r="J773" t="s">
        <v>91</v>
      </c>
      <c r="K773" t="s">
        <v>81</v>
      </c>
      <c r="L773" t="s">
        <v>754</v>
      </c>
      <c r="M773" t="str">
        <f>VLOOKUP(L773,'A-Applications'!B:D,3,FALSE)</f>
        <v>Emacs</v>
      </c>
      <c r="N773" t="s">
        <v>46</v>
      </c>
      <c r="O773" s="42" t="s">
        <v>47</v>
      </c>
      <c r="P773" t="s">
        <v>75</v>
      </c>
      <c r="Q773" t="str">
        <f>VLOOKUP(KamstrupData[[#This Row],[IdLevel123]],'B-Business Capability'!B:L,10,FALSE)</f>
        <v>Idea-to-Release (I2R)</v>
      </c>
      <c r="R773">
        <f>VLOOKUP(KamstrupData[[#This Row],[IdLevel123]],'B-Business Capability'!B:L,11,FALSE)</f>
        <v>420</v>
      </c>
      <c r="T773" t="s">
        <v>96</v>
      </c>
    </row>
    <row r="774" spans="2:20" hidden="1" x14ac:dyDescent="0.25">
      <c r="D774" t="s">
        <v>569</v>
      </c>
      <c r="E774" t="str">
        <f>VLOOKUP(D774,'B-Business Capability'!B:H,5,FALSE)</f>
        <v>Product &amp; Software Development</v>
      </c>
      <c r="F774" t="str">
        <f>VLOOKUP(D774,'B-Business Capability'!B:H,6,FALSE)</f>
        <v>Engineering</v>
      </c>
      <c r="G774" t="str">
        <f>VLOOKUP(D774,'B-Business Capability'!B:H,7,FALSE)</f>
        <v>Conceptualization</v>
      </c>
      <c r="I774" t="s">
        <v>43</v>
      </c>
      <c r="J774" t="s">
        <v>91</v>
      </c>
      <c r="K774" t="s">
        <v>72</v>
      </c>
      <c r="L774" t="s">
        <v>573</v>
      </c>
      <c r="M774" t="str">
        <f>VLOOKUP(L774,'A-Applications'!B:D,3,FALSE)</f>
        <v>Freemind</v>
      </c>
      <c r="N774" t="s">
        <v>46</v>
      </c>
      <c r="O774" s="42" t="s">
        <v>52</v>
      </c>
      <c r="P774" t="s">
        <v>68</v>
      </c>
      <c r="Q774" t="str">
        <f>VLOOKUP(KamstrupData[[#This Row],[IdLevel123]],'B-Business Capability'!B:L,10,FALSE)</f>
        <v>Idea-to-Release (I2R)</v>
      </c>
      <c r="R774">
        <f>VLOOKUP(KamstrupData[[#This Row],[IdLevel123]],'B-Business Capability'!B:L,11,FALSE)</f>
        <v>410</v>
      </c>
      <c r="T774" t="s">
        <v>92</v>
      </c>
    </row>
    <row r="775" spans="2:20" hidden="1" x14ac:dyDescent="0.25">
      <c r="D775" t="s">
        <v>904</v>
      </c>
      <c r="E775" t="str">
        <f>VLOOKUP(D775,'B-Business Capability'!B:H,5,FALSE)</f>
        <v>Product &amp; Software Development</v>
      </c>
      <c r="F775" t="str">
        <f>VLOOKUP(D775,'B-Business Capability'!B:H,6,FALSE)</f>
        <v>Engineering</v>
      </c>
      <c r="G775" t="str">
        <f>VLOOKUP(D775,'B-Business Capability'!B:H,7,FALSE)</f>
        <v>Design Products &amp; Software</v>
      </c>
      <c r="I775" t="s">
        <v>43</v>
      </c>
      <c r="J775" t="s">
        <v>91</v>
      </c>
      <c r="K775" t="s">
        <v>72</v>
      </c>
      <c r="L775" t="s">
        <v>573</v>
      </c>
      <c r="M775" t="str">
        <f>VLOOKUP(L775,'A-Applications'!B:D,3,FALSE)</f>
        <v>Freemind</v>
      </c>
      <c r="N775" t="s">
        <v>46</v>
      </c>
      <c r="O775" s="42" t="s">
        <v>52</v>
      </c>
      <c r="P775" t="s">
        <v>68</v>
      </c>
      <c r="Q775" t="str">
        <f>VLOOKUP(KamstrupData[[#This Row],[IdLevel123]],'B-Business Capability'!B:L,10,FALSE)</f>
        <v>Idea-to-Release (I2R)</v>
      </c>
      <c r="R775">
        <f>VLOOKUP(KamstrupData[[#This Row],[IdLevel123]],'B-Business Capability'!B:L,11,FALSE)</f>
        <v>430</v>
      </c>
      <c r="T775" t="s">
        <v>92</v>
      </c>
    </row>
    <row r="776" spans="2:20" hidden="1" x14ac:dyDescent="0.25">
      <c r="D776" t="s">
        <v>150</v>
      </c>
      <c r="E776" t="str">
        <f>VLOOKUP(D776,'B-Business Capability'!B:H,5,FALSE)</f>
        <v>Strategic Management</v>
      </c>
      <c r="F776" t="str">
        <f>VLOOKUP(D776,'B-Business Capability'!B:H,6,FALSE)</f>
        <v>Enterprise Effectiveness &amp; Project Management</v>
      </c>
      <c r="G776">
        <f>VLOOKUP(D776,'B-Business Capability'!B:H,7,FALSE)</f>
        <v>0</v>
      </c>
      <c r="I776" t="s">
        <v>43</v>
      </c>
      <c r="J776" t="s">
        <v>71</v>
      </c>
      <c r="K776" t="s">
        <v>72</v>
      </c>
      <c r="L776" t="s">
        <v>154</v>
      </c>
      <c r="M776" t="str">
        <f>VLOOKUP(L776,'A-Applications'!B:D,3,FALSE)</f>
        <v>GreenShot</v>
      </c>
      <c r="N776" t="s">
        <v>46</v>
      </c>
      <c r="O776" s="42" t="s">
        <v>52</v>
      </c>
      <c r="P776" t="s">
        <v>68</v>
      </c>
      <c r="Q776" t="str">
        <f>VLOOKUP(KamstrupData[[#This Row],[IdLevel123]],'B-Business Capability'!B:L,10,FALSE)</f>
        <v>N/A</v>
      </c>
      <c r="R776">
        <f>VLOOKUP(KamstrupData[[#This Row],[IdLevel123]],'B-Business Capability'!B:L,11,FALSE)</f>
        <v>0</v>
      </c>
      <c r="T776" t="s">
        <v>76</v>
      </c>
    </row>
    <row r="777" spans="2:20" hidden="1" x14ac:dyDescent="0.25">
      <c r="D777" t="s">
        <v>150</v>
      </c>
      <c r="E777" t="str">
        <f>VLOOKUP(D777,'B-Business Capability'!B:H,5,FALSE)</f>
        <v>Strategic Management</v>
      </c>
      <c r="F777" t="str">
        <f>VLOOKUP(D777,'B-Business Capability'!B:H,6,FALSE)</f>
        <v>Enterprise Effectiveness &amp; Project Management</v>
      </c>
      <c r="G777">
        <f>VLOOKUP(D777,'B-Business Capability'!B:H,7,FALSE)</f>
        <v>0</v>
      </c>
      <c r="I777" t="s">
        <v>43</v>
      </c>
      <c r="J777" t="s">
        <v>91</v>
      </c>
      <c r="K777" t="s">
        <v>72</v>
      </c>
      <c r="L777" t="s">
        <v>154</v>
      </c>
      <c r="M777" t="str">
        <f>VLOOKUP(L777,'A-Applications'!B:D,3,FALSE)</f>
        <v>GreenShot</v>
      </c>
      <c r="N777" t="s">
        <v>46</v>
      </c>
      <c r="O777" t="s">
        <v>52</v>
      </c>
      <c r="P777" t="s">
        <v>68</v>
      </c>
      <c r="Q777" t="str">
        <f>VLOOKUP(KamstrupData[[#This Row],[IdLevel123]],'B-Business Capability'!B:L,10,FALSE)</f>
        <v>N/A</v>
      </c>
      <c r="R777">
        <f>VLOOKUP(KamstrupData[[#This Row],[IdLevel123]],'B-Business Capability'!B:L,11,FALSE)</f>
        <v>0</v>
      </c>
      <c r="T777" t="s">
        <v>92</v>
      </c>
    </row>
    <row r="778" spans="2:20" hidden="1" x14ac:dyDescent="0.25">
      <c r="D778" t="s">
        <v>150</v>
      </c>
      <c r="E778" t="str">
        <f>VLOOKUP(D778,'B-Business Capability'!B:H,5,FALSE)</f>
        <v>Strategic Management</v>
      </c>
      <c r="F778" t="str">
        <f>VLOOKUP(D778,'B-Business Capability'!B:H,6,FALSE)</f>
        <v>Enterprise Effectiveness &amp; Project Management</v>
      </c>
      <c r="G778">
        <f>VLOOKUP(D778,'B-Business Capability'!B:H,7,FALSE)</f>
        <v>0</v>
      </c>
      <c r="I778" t="s">
        <v>43</v>
      </c>
      <c r="J778" t="s">
        <v>91</v>
      </c>
      <c r="K778" t="s">
        <v>81</v>
      </c>
      <c r="L778" t="s">
        <v>154</v>
      </c>
      <c r="M778" t="str">
        <f>VLOOKUP(L778,'A-Applications'!B:D,3,FALSE)</f>
        <v>GreenShot</v>
      </c>
      <c r="N778" t="s">
        <v>46</v>
      </c>
      <c r="O778" s="42" t="s">
        <v>52</v>
      </c>
      <c r="P778" t="s">
        <v>68</v>
      </c>
      <c r="Q778" t="str">
        <f>VLOOKUP(KamstrupData[[#This Row],[IdLevel123]],'B-Business Capability'!B:L,10,FALSE)</f>
        <v>N/A</v>
      </c>
      <c r="R778">
        <f>VLOOKUP(KamstrupData[[#This Row],[IdLevel123]],'B-Business Capability'!B:L,11,FALSE)</f>
        <v>0</v>
      </c>
      <c r="T778" t="s">
        <v>96</v>
      </c>
    </row>
    <row r="779" spans="2:20" hidden="1" x14ac:dyDescent="0.25">
      <c r="D779" t="s">
        <v>1554</v>
      </c>
      <c r="E779" t="str">
        <f>VLOOKUP(D779,'B-Business Capability'!B:H,5,FALSE)</f>
        <v>Digital Management</v>
      </c>
      <c r="F779">
        <f>VLOOKUP(D779,'B-Business Capability'!B:H,6,FALSE)</f>
        <v>0</v>
      </c>
      <c r="G779">
        <f>VLOOKUP(D779,'B-Business Capability'!B:H,7,FALSE)</f>
        <v>0</v>
      </c>
      <c r="I779" t="s">
        <v>66</v>
      </c>
      <c r="J779" t="s">
        <v>351</v>
      </c>
      <c r="L779" t="s">
        <v>154</v>
      </c>
      <c r="M779" t="str">
        <f>VLOOKUP(L779,'A-Applications'!B:D,3,FALSE)</f>
        <v>GreenShot</v>
      </c>
      <c r="N779" t="s">
        <v>46</v>
      </c>
      <c r="O779" s="42" t="s">
        <v>52</v>
      </c>
      <c r="P779" t="s">
        <v>68</v>
      </c>
      <c r="Q779" t="str">
        <f>VLOOKUP(KamstrupData[[#This Row],[IdLevel123]],'B-Business Capability'!B:L,10,FALSE)</f>
        <v>N/A</v>
      </c>
      <c r="R779">
        <f>VLOOKUP(KamstrupData[[#This Row],[IdLevel123]],'B-Business Capability'!B:L,11,FALSE)</f>
        <v>0</v>
      </c>
      <c r="T779" t="s">
        <v>352</v>
      </c>
    </row>
    <row r="780" spans="2:20" hidden="1" x14ac:dyDescent="0.25">
      <c r="B780" s="28">
        <v>45292</v>
      </c>
      <c r="D780" s="28" t="s">
        <v>8511</v>
      </c>
      <c r="E780" t="str">
        <f>VLOOKUP(D780,'B-Business Capability'!B:H,5,FALSE)</f>
        <v>Digital Platform and Operations</v>
      </c>
      <c r="F780" t="str">
        <f>VLOOKUP(D780,'B-Business Capability'!B:H,6,FALSE)</f>
        <v>Digital Workplace &amp; Infrastructure Development</v>
      </c>
      <c r="G780">
        <f>VLOOKUP(D780,'B-Business Capability'!B:H,7,FALSE)</f>
        <v>0</v>
      </c>
      <c r="I780" t="s">
        <v>43</v>
      </c>
      <c r="J780" t="s">
        <v>285</v>
      </c>
      <c r="K780" t="s">
        <v>1639</v>
      </c>
      <c r="L780" t="s">
        <v>154</v>
      </c>
      <c r="M780" t="str">
        <f>VLOOKUP(L780,'A-Applications'!B:D,3,FALSE)</f>
        <v>GreenShot</v>
      </c>
      <c r="N780" s="230" t="s">
        <v>46</v>
      </c>
      <c r="O780" s="42" t="s">
        <v>47</v>
      </c>
      <c r="Q780" t="str">
        <f>VLOOKUP(KamstrupData[[#This Row],[IdLevel123]],'B-Business Capability'!B:L,10,FALSE)</f>
        <v>N/A</v>
      </c>
      <c r="R780">
        <f>VLOOKUP(KamstrupData[[#This Row],[IdLevel123]],'B-Business Capability'!B:L,11,FALSE)</f>
        <v>0</v>
      </c>
    </row>
    <row r="781" spans="2:20" hidden="1" x14ac:dyDescent="0.25">
      <c r="B781" s="28">
        <v>45292</v>
      </c>
      <c r="D781" s="28" t="s">
        <v>8511</v>
      </c>
      <c r="E781" t="str">
        <f>VLOOKUP(D781,'B-Business Capability'!B:H,5,FALSE)</f>
        <v>Digital Platform and Operations</v>
      </c>
      <c r="F781" t="str">
        <f>VLOOKUP(D781,'B-Business Capability'!B:H,6,FALSE)</f>
        <v>Digital Workplace &amp; Infrastructure Development</v>
      </c>
      <c r="G781">
        <f>VLOOKUP(D781,'B-Business Capability'!B:H,7,FALSE)</f>
        <v>0</v>
      </c>
      <c r="I781" t="s">
        <v>43</v>
      </c>
      <c r="J781" t="s">
        <v>285</v>
      </c>
      <c r="K781" t="s">
        <v>1615</v>
      </c>
      <c r="L781" t="s">
        <v>154</v>
      </c>
      <c r="M781" t="str">
        <f>VLOOKUP(L781,'A-Applications'!B:D,3,FALSE)</f>
        <v>GreenShot</v>
      </c>
      <c r="N781" t="s">
        <v>46</v>
      </c>
      <c r="O781" s="42" t="s">
        <v>52</v>
      </c>
      <c r="P781" t="s">
        <v>38</v>
      </c>
      <c r="Q781" t="str">
        <f>VLOOKUP(KamstrupData[[#This Row],[IdLevel123]],'B-Business Capability'!B:L,10,FALSE)</f>
        <v>N/A</v>
      </c>
      <c r="R781">
        <f>VLOOKUP(KamstrupData[[#This Row],[IdLevel123]],'B-Business Capability'!B:L,11,FALSE)</f>
        <v>0</v>
      </c>
    </row>
    <row r="782" spans="2:20" hidden="1" x14ac:dyDescent="0.25">
      <c r="D782" t="s">
        <v>1634</v>
      </c>
      <c r="E782" t="str">
        <f>VLOOKUP(D782,'B-Business Capability'!B:H,5,FALSE)</f>
        <v>Not mapped to capability</v>
      </c>
      <c r="F782">
        <f>VLOOKUP(D782,'B-Business Capability'!B:H,6,FALSE)</f>
        <v>0</v>
      </c>
      <c r="G782">
        <f>VLOOKUP(D782,'B-Business Capability'!B:H,7,FALSE)</f>
        <v>0</v>
      </c>
      <c r="I782" t="s">
        <v>43</v>
      </c>
      <c r="J782" t="s">
        <v>278</v>
      </c>
      <c r="L782" t="s">
        <v>154</v>
      </c>
      <c r="M782" t="str">
        <f>VLOOKUP(L782,'A-Applications'!B:D,3,FALSE)</f>
        <v>GreenShot</v>
      </c>
      <c r="N782" t="s">
        <v>46</v>
      </c>
      <c r="O782" s="42" t="s">
        <v>52</v>
      </c>
      <c r="P782" t="s">
        <v>68</v>
      </c>
      <c r="Q782" t="str">
        <f>VLOOKUP(KamstrupData[[#This Row],[IdLevel123]],'B-Business Capability'!B:L,10,FALSE)</f>
        <v>N/A</v>
      </c>
      <c r="R782">
        <f>VLOOKUP(KamstrupData[[#This Row],[IdLevel123]],'B-Business Capability'!B:L,11,FALSE)</f>
        <v>0</v>
      </c>
    </row>
    <row r="783" spans="2:20" hidden="1" x14ac:dyDescent="0.25">
      <c r="D783" s="28" t="s">
        <v>1634</v>
      </c>
      <c r="E783" t="str">
        <f>VLOOKUP(D783,'B-Business Capability'!B:H,5,FALSE)</f>
        <v>Not mapped to capability</v>
      </c>
      <c r="F783">
        <f>VLOOKUP(D783,'B-Business Capability'!B:H,6,FALSE)</f>
        <v>0</v>
      </c>
      <c r="G783">
        <f>VLOOKUP(D783,'B-Business Capability'!B:H,7,FALSE)</f>
        <v>0</v>
      </c>
      <c r="I783" t="s">
        <v>477</v>
      </c>
      <c r="J783" t="s">
        <v>8624</v>
      </c>
      <c r="L783" t="s">
        <v>154</v>
      </c>
      <c r="M783" t="str">
        <f>VLOOKUP(L783,'A-Applications'!B:D,3,FALSE)</f>
        <v>GreenShot</v>
      </c>
      <c r="N783" t="s">
        <v>46</v>
      </c>
      <c r="O783" s="42" t="s">
        <v>52</v>
      </c>
      <c r="P783" t="s">
        <v>68</v>
      </c>
      <c r="Q783" t="str">
        <f>VLOOKUP(KamstrupData[[#This Row],[IdLevel123]],'B-Business Capability'!B:L,10,FALSE)</f>
        <v>N/A</v>
      </c>
      <c r="R783">
        <f>VLOOKUP(KamstrupData[[#This Row],[IdLevel123]],'B-Business Capability'!B:L,11,FALSE)</f>
        <v>0</v>
      </c>
    </row>
    <row r="784" spans="2:20" hidden="1" x14ac:dyDescent="0.25">
      <c r="D784" t="s">
        <v>583</v>
      </c>
      <c r="E784" t="str">
        <f>VLOOKUP(D784,'B-Business Capability'!B:H,5,FALSE)</f>
        <v>Product &amp; Software Development</v>
      </c>
      <c r="F784" t="str">
        <f>VLOOKUP(D784,'B-Business Capability'!B:H,6,FALSE)</f>
        <v>Engineering</v>
      </c>
      <c r="G784" t="str">
        <f>VLOOKUP(D784,'B-Business Capability'!B:H,7,FALSE)</f>
        <v>Construction &amp; Development</v>
      </c>
      <c r="I784" t="s">
        <v>43</v>
      </c>
      <c r="J784" t="s">
        <v>71</v>
      </c>
      <c r="K784" t="s">
        <v>659</v>
      </c>
      <c r="L784" t="s">
        <v>662</v>
      </c>
      <c r="M784" t="str">
        <f>VLOOKUP(L784,'A-Applications'!B:D,3,FALSE)</f>
        <v>LINQ Pad (https://www.linqpad.net/)</v>
      </c>
      <c r="N784" t="s">
        <v>46</v>
      </c>
      <c r="O784" s="42" t="s">
        <v>47</v>
      </c>
      <c r="P784" t="s">
        <v>75</v>
      </c>
      <c r="Q784" t="str">
        <f>VLOOKUP(KamstrupData[[#This Row],[IdLevel123]],'B-Business Capability'!B:L,10,FALSE)</f>
        <v>Idea-to-Release (I2R)</v>
      </c>
      <c r="R784">
        <f>VLOOKUP(KamstrupData[[#This Row],[IdLevel123]],'B-Business Capability'!B:L,11,FALSE)</f>
        <v>420</v>
      </c>
      <c r="T784" t="s">
        <v>76</v>
      </c>
    </row>
    <row r="785" spans="2:20" hidden="1" x14ac:dyDescent="0.25">
      <c r="D785" t="s">
        <v>583</v>
      </c>
      <c r="E785" t="str">
        <f>VLOOKUP(D785,'B-Business Capability'!B:H,5,FALSE)</f>
        <v>Product &amp; Software Development</v>
      </c>
      <c r="F785" t="str">
        <f>VLOOKUP(D785,'B-Business Capability'!B:H,6,FALSE)</f>
        <v>Engineering</v>
      </c>
      <c r="G785" t="str">
        <f>VLOOKUP(D785,'B-Business Capability'!B:H,7,FALSE)</f>
        <v>Construction &amp; Development</v>
      </c>
      <c r="I785" t="s">
        <v>43</v>
      </c>
      <c r="J785" t="s">
        <v>86</v>
      </c>
      <c r="K785" t="s">
        <v>87</v>
      </c>
      <c r="L785" t="s">
        <v>662</v>
      </c>
      <c r="M785" t="str">
        <f>VLOOKUP(L785,'A-Applications'!B:D,3,FALSE)</f>
        <v>LINQ Pad (https://www.linqpad.net/)</v>
      </c>
      <c r="N785" t="s">
        <v>46</v>
      </c>
      <c r="O785" s="42" t="s">
        <v>47</v>
      </c>
      <c r="P785" t="s">
        <v>89</v>
      </c>
      <c r="Q785" t="str">
        <f>VLOOKUP(KamstrupData[[#This Row],[IdLevel123]],'B-Business Capability'!B:L,10,FALSE)</f>
        <v>Idea-to-Release (I2R)</v>
      </c>
      <c r="R785">
        <f>VLOOKUP(KamstrupData[[#This Row],[IdLevel123]],'B-Business Capability'!B:L,11,FALSE)</f>
        <v>420</v>
      </c>
      <c r="T785" t="s">
        <v>196</v>
      </c>
    </row>
    <row r="786" spans="2:20" hidden="1" x14ac:dyDescent="0.25">
      <c r="D786" t="s">
        <v>583</v>
      </c>
      <c r="E786" t="str">
        <f>VLOOKUP(D786,'B-Business Capability'!B:H,5,FALSE)</f>
        <v>Product &amp; Software Development</v>
      </c>
      <c r="F786" t="str">
        <f>VLOOKUP(D786,'B-Business Capability'!B:H,6,FALSE)</f>
        <v>Engineering</v>
      </c>
      <c r="G786" t="str">
        <f>VLOOKUP(D786,'B-Business Capability'!B:H,7,FALSE)</f>
        <v>Construction &amp; Development</v>
      </c>
      <c r="I786" t="s">
        <v>43</v>
      </c>
      <c r="J786" t="s">
        <v>98</v>
      </c>
      <c r="K786" t="s">
        <v>87</v>
      </c>
      <c r="L786" t="s">
        <v>662</v>
      </c>
      <c r="M786" t="str">
        <f>VLOOKUP(L786,'A-Applications'!B:D,3,FALSE)</f>
        <v>LINQ Pad (https://www.linqpad.net/)</v>
      </c>
      <c r="N786" t="s">
        <v>46</v>
      </c>
      <c r="O786" s="42" t="s">
        <v>52</v>
      </c>
      <c r="P786" t="s">
        <v>89</v>
      </c>
      <c r="Q786" t="str">
        <f>VLOOKUP(KamstrupData[[#This Row],[IdLevel123]],'B-Business Capability'!B:L,10,FALSE)</f>
        <v>Idea-to-Release (I2R)</v>
      </c>
      <c r="R786">
        <f>VLOOKUP(KamstrupData[[#This Row],[IdLevel123]],'B-Business Capability'!B:L,11,FALSE)</f>
        <v>420</v>
      </c>
      <c r="T786" t="s">
        <v>100</v>
      </c>
    </row>
    <row r="787" spans="2:20" hidden="1" x14ac:dyDescent="0.25">
      <c r="D787" t="s">
        <v>583</v>
      </c>
      <c r="E787" t="str">
        <f>VLOOKUP(D787,'B-Business Capability'!B:H,5,FALSE)</f>
        <v>Product &amp; Software Development</v>
      </c>
      <c r="F787" t="str">
        <f>VLOOKUP(D787,'B-Business Capability'!B:H,6,FALSE)</f>
        <v>Engineering</v>
      </c>
      <c r="G787" t="str">
        <f>VLOOKUP(D787,'B-Business Capability'!B:H,7,FALSE)</f>
        <v>Construction &amp; Development</v>
      </c>
      <c r="I787" t="s">
        <v>43</v>
      </c>
      <c r="J787" t="s">
        <v>114</v>
      </c>
      <c r="K787" t="s">
        <v>659</v>
      </c>
      <c r="L787" t="s">
        <v>662</v>
      </c>
      <c r="M787" t="str">
        <f>VLOOKUP(L787,'A-Applications'!B:D,3,FALSE)</f>
        <v>LINQ Pad (https://www.linqpad.net/)</v>
      </c>
      <c r="N787" t="s">
        <v>46</v>
      </c>
      <c r="O787" s="42" t="s">
        <v>47</v>
      </c>
      <c r="P787" t="s">
        <v>75</v>
      </c>
      <c r="Q787" t="str">
        <f>VLOOKUP(KamstrupData[[#This Row],[IdLevel123]],'B-Business Capability'!B:L,10,FALSE)</f>
        <v>Idea-to-Release (I2R)</v>
      </c>
      <c r="R787">
        <f>VLOOKUP(KamstrupData[[#This Row],[IdLevel123]],'B-Business Capability'!B:L,11,FALSE)</f>
        <v>420</v>
      </c>
      <c r="T787" t="s">
        <v>888</v>
      </c>
    </row>
    <row r="788" spans="2:20" hidden="1" x14ac:dyDescent="0.25">
      <c r="D788" t="s">
        <v>583</v>
      </c>
      <c r="E788" t="str">
        <f>VLOOKUP(D788,'B-Business Capability'!B:H,5,FALSE)</f>
        <v>Product &amp; Software Development</v>
      </c>
      <c r="F788" t="str">
        <f>VLOOKUP(D788,'B-Business Capability'!B:H,6,FALSE)</f>
        <v>Engineering</v>
      </c>
      <c r="G788" t="str">
        <f>VLOOKUP(D788,'B-Business Capability'!B:H,7,FALSE)</f>
        <v>Construction &amp; Development</v>
      </c>
      <c r="I788" t="s">
        <v>43</v>
      </c>
      <c r="J788" t="s">
        <v>128</v>
      </c>
      <c r="K788" t="s">
        <v>87</v>
      </c>
      <c r="L788" t="s">
        <v>662</v>
      </c>
      <c r="M788" t="str">
        <f>VLOOKUP(L788,'A-Applications'!B:D,3,FALSE)</f>
        <v>LINQ Pad (https://www.linqpad.net/)</v>
      </c>
      <c r="N788" t="s">
        <v>46</v>
      </c>
      <c r="O788" s="42" t="s">
        <v>47</v>
      </c>
      <c r="P788" t="s">
        <v>89</v>
      </c>
      <c r="Q788" t="str">
        <f>VLOOKUP(KamstrupData[[#This Row],[IdLevel123]],'B-Business Capability'!B:L,10,FALSE)</f>
        <v>Idea-to-Release (I2R)</v>
      </c>
      <c r="R788">
        <f>VLOOKUP(KamstrupData[[#This Row],[IdLevel123]],'B-Business Capability'!B:L,11,FALSE)</f>
        <v>420</v>
      </c>
      <c r="T788" t="s">
        <v>129</v>
      </c>
    </row>
    <row r="789" spans="2:20" hidden="1" x14ac:dyDescent="0.25">
      <c r="D789" t="s">
        <v>1537</v>
      </c>
      <c r="E789" t="str">
        <f>VLOOKUP(D789,'B-Business Capability'!B:H,5,FALSE)</f>
        <v>Manufacturing</v>
      </c>
      <c r="F789" t="str">
        <f>VLOOKUP(D789,'B-Business Capability'!B:H,6,FALSE)</f>
        <v>Manufacturing Software</v>
      </c>
      <c r="G789" t="str">
        <f>VLOOKUP(D789,'B-Business Capability'!B:H,7,FALSE)</f>
        <v>Software development</v>
      </c>
      <c r="I789" t="s">
        <v>43</v>
      </c>
      <c r="J789" t="s">
        <v>109</v>
      </c>
      <c r="K789" t="s">
        <v>110</v>
      </c>
      <c r="L789" t="s">
        <v>662</v>
      </c>
      <c r="M789" t="str">
        <f>VLOOKUP(L789,'A-Applications'!B:D,3,FALSE)</f>
        <v>LINQ Pad (https://www.linqpad.net/)</v>
      </c>
      <c r="N789" t="s">
        <v>46</v>
      </c>
      <c r="O789" s="42" t="s">
        <v>52</v>
      </c>
      <c r="P789" t="s">
        <v>112</v>
      </c>
      <c r="Q789" t="str">
        <f>VLOOKUP(KamstrupData[[#This Row],[IdLevel123]],'B-Business Capability'!B:L,10,FALSE)</f>
        <v>Idea-to-Release (I2R)</v>
      </c>
      <c r="R789">
        <f>VLOOKUP(KamstrupData[[#This Row],[IdLevel123]],'B-Business Capability'!B:L,11,FALSE)</f>
        <v>970</v>
      </c>
      <c r="T789" t="s">
        <v>993</v>
      </c>
    </row>
    <row r="790" spans="2:20" hidden="1" x14ac:dyDescent="0.25">
      <c r="D790" t="s">
        <v>1537</v>
      </c>
      <c r="E790" t="str">
        <f>VLOOKUP(D790,'B-Business Capability'!B:H,5,FALSE)</f>
        <v>Manufacturing</v>
      </c>
      <c r="F790" t="str">
        <f>VLOOKUP(D790,'B-Business Capability'!B:H,6,FALSE)</f>
        <v>Manufacturing Software</v>
      </c>
      <c r="G790" t="str">
        <f>VLOOKUP(D790,'B-Business Capability'!B:H,7,FALSE)</f>
        <v>Software development</v>
      </c>
      <c r="I790" t="s">
        <v>66</v>
      </c>
      <c r="J790" t="s">
        <v>109</v>
      </c>
      <c r="K790" t="s">
        <v>110</v>
      </c>
      <c r="L790" t="s">
        <v>662</v>
      </c>
      <c r="M790" t="str">
        <f>VLOOKUP(L790,'A-Applications'!B:D,3,FALSE)</f>
        <v>LINQ Pad (https://www.linqpad.net/)</v>
      </c>
      <c r="N790" t="s">
        <v>46</v>
      </c>
      <c r="O790" s="42" t="s">
        <v>52</v>
      </c>
      <c r="P790" t="s">
        <v>112</v>
      </c>
      <c r="Q790" t="str">
        <f>VLOOKUP(KamstrupData[[#This Row],[IdLevel123]],'B-Business Capability'!B:L,10,FALSE)</f>
        <v>Idea-to-Release (I2R)</v>
      </c>
      <c r="R790">
        <f>VLOOKUP(KamstrupData[[#This Row],[IdLevel123]],'B-Business Capability'!B:L,11,FALSE)</f>
        <v>970</v>
      </c>
      <c r="T790" t="s">
        <v>188</v>
      </c>
    </row>
    <row r="791" spans="2:20" hidden="1" x14ac:dyDescent="0.25">
      <c r="B791" s="28">
        <v>45292</v>
      </c>
      <c r="D791" s="28" t="s">
        <v>7610</v>
      </c>
      <c r="E791" t="str">
        <f>VLOOKUP(D791,'B-Business Capability'!B:H,5,FALSE)</f>
        <v>Product &amp; Software Development</v>
      </c>
      <c r="F791" t="str">
        <f>VLOOKUP(D791,'B-Business Capability'!B:H,6,FALSE)</f>
        <v>Engineering</v>
      </c>
      <c r="G791">
        <f>VLOOKUP(D791,'B-Business Capability'!B:H,7,FALSE)</f>
        <v>0</v>
      </c>
      <c r="I791" t="s">
        <v>43</v>
      </c>
      <c r="J791" t="s">
        <v>239</v>
      </c>
      <c r="K791" t="s">
        <v>7296</v>
      </c>
      <c r="L791" t="s">
        <v>372</v>
      </c>
      <c r="M791" t="str">
        <f>VLOOKUP(L791,'A-Applications'!B:D,3,FALSE)</f>
        <v>Microsoft SQL Management Studio</v>
      </c>
      <c r="N791" t="s">
        <v>46</v>
      </c>
      <c r="O791" s="42" t="s">
        <v>52</v>
      </c>
      <c r="Q791" t="str">
        <f>VLOOKUP(KamstrupData[[#This Row],[IdLevel123]],'B-Business Capability'!B:L,10,FALSE)</f>
        <v>Idea-to-Release (I2R)</v>
      </c>
      <c r="R791">
        <f>VLOOKUP(KamstrupData[[#This Row],[IdLevel123]],'B-Business Capability'!B:L,11,FALSE)</f>
        <v>400</v>
      </c>
    </row>
    <row r="792" spans="2:20" hidden="1" x14ac:dyDescent="0.25">
      <c r="D792" s="28" t="s">
        <v>370</v>
      </c>
      <c r="E792" t="str">
        <f>VLOOKUP(D792,'B-Business Capability'!B:H,5,FALSE)</f>
        <v>Digital Platform and Operations</v>
      </c>
      <c r="F792" t="str">
        <f>VLOOKUP(D792,'B-Business Capability'!B:H,6,FALSE)</f>
        <v>Operations</v>
      </c>
      <c r="G792" t="str">
        <f>VLOOKUP(D792,'B-Business Capability'!B:H,7,FALSE)</f>
        <v>IT Service Management</v>
      </c>
      <c r="I792" t="s">
        <v>43</v>
      </c>
      <c r="J792" t="s">
        <v>239</v>
      </c>
      <c r="K792" t="s">
        <v>240</v>
      </c>
      <c r="L792" t="s">
        <v>372</v>
      </c>
      <c r="M792" t="str">
        <f>VLOOKUP(L792,'A-Applications'!B:D,3,FALSE)</f>
        <v>Microsoft SQL Management Studio</v>
      </c>
      <c r="N792" t="s">
        <v>46</v>
      </c>
      <c r="O792" s="42" t="s">
        <v>52</v>
      </c>
      <c r="P792" t="s">
        <v>347</v>
      </c>
      <c r="Q792" t="str">
        <f>VLOOKUP(KamstrupData[[#This Row],[IdLevel123]],'B-Business Capability'!B:L,10,FALSE)</f>
        <v>N/A</v>
      </c>
      <c r="R792">
        <f>VLOOKUP(KamstrupData[[#This Row],[IdLevel123]],'B-Business Capability'!B:L,11,FALSE)</f>
        <v>0</v>
      </c>
      <c r="T792" t="s">
        <v>348</v>
      </c>
    </row>
    <row r="793" spans="2:20" hidden="1" x14ac:dyDescent="0.25">
      <c r="D793" t="s">
        <v>583</v>
      </c>
      <c r="E793" t="str">
        <f>VLOOKUP(D793,'B-Business Capability'!B:H,5,FALSE)</f>
        <v>Product &amp; Software Development</v>
      </c>
      <c r="F793" t="str">
        <f>VLOOKUP(D793,'B-Business Capability'!B:H,6,FALSE)</f>
        <v>Engineering</v>
      </c>
      <c r="G793" t="str">
        <f>VLOOKUP(D793,'B-Business Capability'!B:H,7,FALSE)</f>
        <v>Construction &amp; Development</v>
      </c>
      <c r="I793" t="s">
        <v>43</v>
      </c>
      <c r="J793" t="s">
        <v>71</v>
      </c>
      <c r="K793" t="s">
        <v>659</v>
      </c>
      <c r="L793" t="s">
        <v>372</v>
      </c>
      <c r="M793" t="str">
        <f>VLOOKUP(L793,'A-Applications'!B:D,3,FALSE)</f>
        <v>Microsoft SQL Management Studio</v>
      </c>
      <c r="N793" t="s">
        <v>46</v>
      </c>
      <c r="O793" s="42" t="s">
        <v>47</v>
      </c>
      <c r="P793" t="s">
        <v>75</v>
      </c>
      <c r="Q793" t="str">
        <f>VLOOKUP(KamstrupData[[#This Row],[IdLevel123]],'B-Business Capability'!B:L,10,FALSE)</f>
        <v>Idea-to-Release (I2R)</v>
      </c>
      <c r="R793">
        <f>VLOOKUP(KamstrupData[[#This Row],[IdLevel123]],'B-Business Capability'!B:L,11,FALSE)</f>
        <v>420</v>
      </c>
      <c r="T793" t="s">
        <v>76</v>
      </c>
    </row>
    <row r="794" spans="2:20" hidden="1" x14ac:dyDescent="0.25">
      <c r="D794" t="s">
        <v>583</v>
      </c>
      <c r="E794" t="str">
        <f>VLOOKUP(D794,'B-Business Capability'!B:H,5,FALSE)</f>
        <v>Product &amp; Software Development</v>
      </c>
      <c r="F794" t="str">
        <f>VLOOKUP(D794,'B-Business Capability'!B:H,6,FALSE)</f>
        <v>Engineering</v>
      </c>
      <c r="G794" t="str">
        <f>VLOOKUP(D794,'B-Business Capability'!B:H,7,FALSE)</f>
        <v>Construction &amp; Development</v>
      </c>
      <c r="I794" t="s">
        <v>43</v>
      </c>
      <c r="J794" t="s">
        <v>98</v>
      </c>
      <c r="K794" t="s">
        <v>87</v>
      </c>
      <c r="L794" t="s">
        <v>372</v>
      </c>
      <c r="M794" t="str">
        <f>VLOOKUP(L794,'A-Applications'!B:D,3,FALSE)</f>
        <v>Microsoft SQL Management Studio</v>
      </c>
      <c r="N794" t="s">
        <v>46</v>
      </c>
      <c r="O794" s="42" t="s">
        <v>47</v>
      </c>
      <c r="P794" t="s">
        <v>75</v>
      </c>
      <c r="Q794" t="str">
        <f>VLOOKUP(KamstrupData[[#This Row],[IdLevel123]],'B-Business Capability'!B:L,10,FALSE)</f>
        <v>Idea-to-Release (I2R)</v>
      </c>
      <c r="R794">
        <f>VLOOKUP(KamstrupData[[#This Row],[IdLevel123]],'B-Business Capability'!B:L,11,FALSE)</f>
        <v>420</v>
      </c>
      <c r="T794" t="s">
        <v>100</v>
      </c>
    </row>
    <row r="795" spans="2:20" hidden="1" x14ac:dyDescent="0.25">
      <c r="D795" t="s">
        <v>583</v>
      </c>
      <c r="E795" t="str">
        <f>VLOOKUP(D795,'B-Business Capability'!B:H,5,FALSE)</f>
        <v>Product &amp; Software Development</v>
      </c>
      <c r="F795" t="str">
        <f>VLOOKUP(D795,'B-Business Capability'!B:H,6,FALSE)</f>
        <v>Engineering</v>
      </c>
      <c r="G795" t="str">
        <f>VLOOKUP(D795,'B-Business Capability'!B:H,7,FALSE)</f>
        <v>Construction &amp; Development</v>
      </c>
      <c r="I795" t="s">
        <v>43</v>
      </c>
      <c r="J795" t="s">
        <v>114</v>
      </c>
      <c r="K795" t="s">
        <v>115</v>
      </c>
      <c r="L795" t="s">
        <v>372</v>
      </c>
      <c r="M795" t="str">
        <f>VLOOKUP(L795,'A-Applications'!B:D,3,FALSE)</f>
        <v>Microsoft SQL Management Studio</v>
      </c>
      <c r="N795" t="s">
        <v>46</v>
      </c>
      <c r="O795" s="42" t="s">
        <v>47</v>
      </c>
      <c r="P795" t="s">
        <v>602</v>
      </c>
      <c r="Q795" t="str">
        <f>VLOOKUP(KamstrupData[[#This Row],[IdLevel123]],'B-Business Capability'!B:L,10,FALSE)</f>
        <v>Idea-to-Release (I2R)</v>
      </c>
      <c r="R795">
        <f>VLOOKUP(KamstrupData[[#This Row],[IdLevel123]],'B-Business Capability'!B:L,11,FALSE)</f>
        <v>420</v>
      </c>
      <c r="T795" t="s">
        <v>116</v>
      </c>
    </row>
    <row r="796" spans="2:20" hidden="1" x14ac:dyDescent="0.25">
      <c r="D796" t="s">
        <v>583</v>
      </c>
      <c r="E796" t="str">
        <f>VLOOKUP(D796,'B-Business Capability'!B:H,5,FALSE)</f>
        <v>Product &amp; Software Development</v>
      </c>
      <c r="F796" t="str">
        <f>VLOOKUP(D796,'B-Business Capability'!B:H,6,FALSE)</f>
        <v>Engineering</v>
      </c>
      <c r="G796" t="str">
        <f>VLOOKUP(D796,'B-Business Capability'!B:H,7,FALSE)</f>
        <v>Construction &amp; Development</v>
      </c>
      <c r="I796" t="s">
        <v>43</v>
      </c>
      <c r="J796" t="s">
        <v>114</v>
      </c>
      <c r="K796" t="s">
        <v>125</v>
      </c>
      <c r="L796" t="s">
        <v>372</v>
      </c>
      <c r="M796" t="str">
        <f>VLOOKUP(L796,'A-Applications'!B:D,3,FALSE)</f>
        <v>Microsoft SQL Management Studio</v>
      </c>
      <c r="N796" t="s">
        <v>46</v>
      </c>
      <c r="O796" s="42" t="s">
        <v>47</v>
      </c>
      <c r="P796" t="s">
        <v>75</v>
      </c>
      <c r="Q796" t="str">
        <f>VLOOKUP(KamstrupData[[#This Row],[IdLevel123]],'B-Business Capability'!B:L,10,FALSE)</f>
        <v>Idea-to-Release (I2R)</v>
      </c>
      <c r="R796">
        <f>VLOOKUP(KamstrupData[[#This Row],[IdLevel123]],'B-Business Capability'!B:L,11,FALSE)</f>
        <v>420</v>
      </c>
      <c r="T796" t="s">
        <v>126</v>
      </c>
    </row>
    <row r="797" spans="2:20" hidden="1" x14ac:dyDescent="0.25">
      <c r="D797" t="s">
        <v>583</v>
      </c>
      <c r="E797" t="str">
        <f>VLOOKUP(D797,'B-Business Capability'!B:H,5,FALSE)</f>
        <v>Product &amp; Software Development</v>
      </c>
      <c r="F797" t="str">
        <f>VLOOKUP(D797,'B-Business Capability'!B:H,6,FALSE)</f>
        <v>Engineering</v>
      </c>
      <c r="G797" t="str">
        <f>VLOOKUP(D797,'B-Business Capability'!B:H,7,FALSE)</f>
        <v>Construction &amp; Development</v>
      </c>
      <c r="I797" t="s">
        <v>43</v>
      </c>
      <c r="J797" t="s">
        <v>114</v>
      </c>
      <c r="K797" t="s">
        <v>659</v>
      </c>
      <c r="L797" t="s">
        <v>372</v>
      </c>
      <c r="M797" t="str">
        <f>VLOOKUP(L797,'A-Applications'!B:D,3,FALSE)</f>
        <v>Microsoft SQL Management Studio</v>
      </c>
      <c r="N797" t="s">
        <v>46</v>
      </c>
      <c r="O797" s="42" t="s">
        <v>47</v>
      </c>
      <c r="P797" t="s">
        <v>75</v>
      </c>
      <c r="Q797" t="str">
        <f>VLOOKUP(KamstrupData[[#This Row],[IdLevel123]],'B-Business Capability'!B:L,10,FALSE)</f>
        <v>Idea-to-Release (I2R)</v>
      </c>
      <c r="R797">
        <f>VLOOKUP(KamstrupData[[#This Row],[IdLevel123]],'B-Business Capability'!B:L,11,FALSE)</f>
        <v>420</v>
      </c>
      <c r="T797" t="s">
        <v>888</v>
      </c>
    </row>
    <row r="798" spans="2:20" hidden="1" x14ac:dyDescent="0.25">
      <c r="D798" t="s">
        <v>583</v>
      </c>
      <c r="E798" t="str">
        <f>VLOOKUP(D798,'B-Business Capability'!B:H,5,FALSE)</f>
        <v>Product &amp; Software Development</v>
      </c>
      <c r="F798" t="str">
        <f>VLOOKUP(D798,'B-Business Capability'!B:H,6,FALSE)</f>
        <v>Engineering</v>
      </c>
      <c r="G798" t="str">
        <f>VLOOKUP(D798,'B-Business Capability'!B:H,7,FALSE)</f>
        <v>Construction &amp; Development</v>
      </c>
      <c r="I798" t="s">
        <v>43</v>
      </c>
      <c r="J798" t="s">
        <v>128</v>
      </c>
      <c r="K798" t="s">
        <v>87</v>
      </c>
      <c r="L798" t="s">
        <v>372</v>
      </c>
      <c r="M798" t="str">
        <f>VLOOKUP(L798,'A-Applications'!B:D,3,FALSE)</f>
        <v>Microsoft SQL Management Studio</v>
      </c>
      <c r="N798" t="s">
        <v>46</v>
      </c>
      <c r="O798" s="42" t="s">
        <v>47</v>
      </c>
      <c r="P798" t="s">
        <v>75</v>
      </c>
      <c r="Q798" t="str">
        <f>VLOOKUP(KamstrupData[[#This Row],[IdLevel123]],'B-Business Capability'!B:L,10,FALSE)</f>
        <v>Idea-to-Release (I2R)</v>
      </c>
      <c r="R798">
        <f>VLOOKUP(KamstrupData[[#This Row],[IdLevel123]],'B-Business Capability'!B:L,11,FALSE)</f>
        <v>420</v>
      </c>
      <c r="T798" t="s">
        <v>129</v>
      </c>
    </row>
    <row r="799" spans="2:20" hidden="1" x14ac:dyDescent="0.25">
      <c r="D799" t="s">
        <v>920</v>
      </c>
      <c r="E799" t="str">
        <f>VLOOKUP(D799,'B-Business Capability'!B:H,5,FALSE)</f>
        <v>Product &amp; Software Development</v>
      </c>
      <c r="F799" t="str">
        <f>VLOOKUP(D799,'B-Business Capability'!B:H,6,FALSE)</f>
        <v>Product &amp; Software Delivery</v>
      </c>
      <c r="G799" t="str">
        <f>VLOOKUP(D799,'B-Business Capability'!B:H,7,FALSE)</f>
        <v>Manage Production &amp; Development</v>
      </c>
      <c r="I799" t="s">
        <v>43</v>
      </c>
      <c r="J799" t="s">
        <v>285</v>
      </c>
      <c r="K799" t="s">
        <v>286</v>
      </c>
      <c r="L799" t="s">
        <v>372</v>
      </c>
      <c r="M799" t="str">
        <f>VLOOKUP(L799,'A-Applications'!B:D,3,FALSE)</f>
        <v>Microsoft SQL Management Studio</v>
      </c>
      <c r="N799" t="s">
        <v>46</v>
      </c>
      <c r="O799" s="42" t="s">
        <v>47</v>
      </c>
      <c r="P799" t="s">
        <v>38</v>
      </c>
      <c r="Q799" t="str">
        <f>VLOOKUP(KamstrupData[[#This Row],[IdLevel123]],'B-Business Capability'!B:L,10,FALSE)</f>
        <v>Idea-to-Release (I2R)</v>
      </c>
      <c r="R799">
        <f>VLOOKUP(KamstrupData[[#This Row],[IdLevel123]],'B-Business Capability'!B:L,11,FALSE)</f>
        <v>520</v>
      </c>
      <c r="T799" t="s">
        <v>288</v>
      </c>
    </row>
    <row r="800" spans="2:20" hidden="1" x14ac:dyDescent="0.25">
      <c r="D800" t="s">
        <v>1365</v>
      </c>
      <c r="E800" t="str">
        <f>VLOOKUP(D800,'B-Business Capability'!B:H,5,FALSE)</f>
        <v>Governance, Risk and Compliance</v>
      </c>
      <c r="F800" t="str">
        <f>VLOOKUP(D800,'B-Business Capability'!B:H,6,FALSE)</f>
        <v>Enterprise Risk and Compliance</v>
      </c>
      <c r="G800" t="str">
        <f>VLOOKUP(D800,'B-Business Capability'!B:H,7,FALSE)</f>
        <v>Controls Management</v>
      </c>
      <c r="I800" t="s">
        <v>43</v>
      </c>
      <c r="J800" t="s">
        <v>413</v>
      </c>
      <c r="K800" t="s">
        <v>414</v>
      </c>
      <c r="L800" t="s">
        <v>372</v>
      </c>
      <c r="M800" t="str">
        <f>VLOOKUP(L800,'A-Applications'!B:D,3,FALSE)</f>
        <v>Microsoft SQL Management Studio</v>
      </c>
      <c r="N800" t="s">
        <v>46</v>
      </c>
      <c r="O800" s="42" t="s">
        <v>52</v>
      </c>
      <c r="P800" t="s">
        <v>1364</v>
      </c>
      <c r="Q800" t="str">
        <f>VLOOKUP(KamstrupData[[#This Row],[IdLevel123]],'B-Business Capability'!B:L,10,FALSE)</f>
        <v>N/A</v>
      </c>
      <c r="R800">
        <f>VLOOKUP(KamstrupData[[#This Row],[IdLevel123]],'B-Business Capability'!B:L,11,FALSE)</f>
        <v>0</v>
      </c>
      <c r="T800" t="s">
        <v>415</v>
      </c>
    </row>
    <row r="801" spans="2:20" hidden="1" x14ac:dyDescent="0.25">
      <c r="D801" t="s">
        <v>1365</v>
      </c>
      <c r="E801" t="str">
        <f>VLOOKUP(D801,'B-Business Capability'!B:H,5,FALSE)</f>
        <v>Governance, Risk and Compliance</v>
      </c>
      <c r="F801" t="str">
        <f>VLOOKUP(D801,'B-Business Capability'!B:H,6,FALSE)</f>
        <v>Enterprise Risk and Compliance</v>
      </c>
      <c r="G801" t="str">
        <f>VLOOKUP(D801,'B-Business Capability'!B:H,7,FALSE)</f>
        <v>Controls Management</v>
      </c>
      <c r="I801" t="s">
        <v>66</v>
      </c>
      <c r="J801" t="s">
        <v>413</v>
      </c>
      <c r="K801" t="s">
        <v>414</v>
      </c>
      <c r="L801" s="101" t="s">
        <v>372</v>
      </c>
      <c r="M801" t="str">
        <f>VLOOKUP(L801,'A-Applications'!B:D,3,FALSE)</f>
        <v>Microsoft SQL Management Studio</v>
      </c>
      <c r="N801" t="s">
        <v>46</v>
      </c>
      <c r="O801" s="42" t="s">
        <v>52</v>
      </c>
      <c r="P801" t="s">
        <v>1364</v>
      </c>
      <c r="Q801" t="str">
        <f>VLOOKUP(KamstrupData[[#This Row],[IdLevel123]],'B-Business Capability'!B:L,10,FALSE)</f>
        <v>N/A</v>
      </c>
      <c r="R801">
        <f>VLOOKUP(KamstrupData[[#This Row],[IdLevel123]],'B-Business Capability'!B:L,11,FALSE)</f>
        <v>0</v>
      </c>
      <c r="T801" t="s">
        <v>415</v>
      </c>
    </row>
    <row r="802" spans="2:20" hidden="1" x14ac:dyDescent="0.25">
      <c r="B802" s="28">
        <v>45292</v>
      </c>
      <c r="D802" t="s">
        <v>1593</v>
      </c>
      <c r="E802" t="str">
        <f>VLOOKUP(D802,'B-Business Capability'!B:H,5,FALSE)</f>
        <v>Digital Platform and Operations</v>
      </c>
      <c r="F802" t="str">
        <f>VLOOKUP(D802,'B-Business Capability'!B:H,6,FALSE)</f>
        <v>Engineering &amp; Platform</v>
      </c>
      <c r="G802" t="str">
        <f>VLOOKUP(D802,'B-Business Capability'!B:H,7,FALSE)</f>
        <v>Software development</v>
      </c>
      <c r="I802" t="s">
        <v>43</v>
      </c>
      <c r="J802" t="s">
        <v>285</v>
      </c>
      <c r="K802" t="s">
        <v>306</v>
      </c>
      <c r="L802" t="s">
        <v>372</v>
      </c>
      <c r="M802" t="str">
        <f>VLOOKUP(L802,'A-Applications'!B:D,3,FALSE)</f>
        <v>Microsoft SQL Management Studio</v>
      </c>
      <c r="N802" t="s">
        <v>46</v>
      </c>
      <c r="O802" s="42" t="s">
        <v>47</v>
      </c>
      <c r="P802" t="s">
        <v>38</v>
      </c>
      <c r="Q802" t="str">
        <f>VLOOKUP(KamstrupData[[#This Row],[IdLevel123]],'B-Business Capability'!B:L,10,FALSE)</f>
        <v>N/A</v>
      </c>
      <c r="R802">
        <f>VLOOKUP(KamstrupData[[#This Row],[IdLevel123]],'B-Business Capability'!B:L,11,FALSE)</f>
        <v>0</v>
      </c>
      <c r="T802" t="s">
        <v>309</v>
      </c>
    </row>
    <row r="803" spans="2:20" hidden="1" x14ac:dyDescent="0.25">
      <c r="D803" t="s">
        <v>1634</v>
      </c>
      <c r="E803" t="str">
        <f>VLOOKUP(D803,'B-Business Capability'!B:H,5,FALSE)</f>
        <v>Not mapped to capability</v>
      </c>
      <c r="F803">
        <f>VLOOKUP(D803,'B-Business Capability'!B:H,6,FALSE)</f>
        <v>0</v>
      </c>
      <c r="G803">
        <f>VLOOKUP(D803,'B-Business Capability'!B:H,7,FALSE)</f>
        <v>0</v>
      </c>
      <c r="I803" t="s">
        <v>43</v>
      </c>
      <c r="J803" t="s">
        <v>86</v>
      </c>
      <c r="L803" t="s">
        <v>372</v>
      </c>
      <c r="M803" t="str">
        <f>VLOOKUP(L803,'A-Applications'!B:D,3,FALSE)</f>
        <v>Microsoft SQL Management Studio</v>
      </c>
      <c r="O803" s="42"/>
      <c r="P803" t="s">
        <v>56</v>
      </c>
      <c r="Q803" t="str">
        <f>VLOOKUP(KamstrupData[[#This Row],[IdLevel123]],'B-Business Capability'!B:L,10,FALSE)</f>
        <v>N/A</v>
      </c>
      <c r="R803">
        <f>VLOOKUP(KamstrupData[[#This Row],[IdLevel123]],'B-Business Capability'!B:L,11,FALSE)</f>
        <v>0</v>
      </c>
      <c r="T803" t="s">
        <v>196</v>
      </c>
    </row>
    <row r="804" spans="2:20" hidden="1" x14ac:dyDescent="0.25">
      <c r="D804" t="s">
        <v>70</v>
      </c>
      <c r="E804" t="str">
        <f>VLOOKUP(D804,'B-Business Capability'!B:H,5,FALSE)</f>
        <v>Product &amp; Software Development</v>
      </c>
      <c r="F804">
        <f>VLOOKUP(D804,'B-Business Capability'!B:H,6,FALSE)</f>
        <v>0</v>
      </c>
      <c r="G804">
        <f>VLOOKUP(D804,'B-Business Capability'!B:H,7,FALSE)</f>
        <v>0</v>
      </c>
      <c r="I804" t="s">
        <v>43</v>
      </c>
      <c r="J804" t="s">
        <v>128</v>
      </c>
      <c r="K804" t="s">
        <v>87</v>
      </c>
      <c r="L804" t="s">
        <v>132</v>
      </c>
      <c r="M804" t="str">
        <f>VLOOKUP(L804,'A-Applications'!B:D,3,FALSE)</f>
        <v>Notepad++(https://notepad-plus-plus.org/)</v>
      </c>
      <c r="N804" t="s">
        <v>46</v>
      </c>
      <c r="O804" s="42" t="s">
        <v>47</v>
      </c>
      <c r="P804" t="s">
        <v>89</v>
      </c>
      <c r="Q804" t="str">
        <f>VLOOKUP(KamstrupData[[#This Row],[IdLevel123]],'B-Business Capability'!B:L,10,FALSE)</f>
        <v>Idea-to-Release (I2R)</v>
      </c>
      <c r="R804">
        <f>VLOOKUP(KamstrupData[[#This Row],[IdLevel123]],'B-Business Capability'!B:L,11,FALSE)</f>
        <v>100</v>
      </c>
      <c r="T804" t="s">
        <v>129</v>
      </c>
    </row>
    <row r="805" spans="2:20" hidden="1" x14ac:dyDescent="0.25">
      <c r="D805" t="s">
        <v>569</v>
      </c>
      <c r="E805" t="str">
        <f>VLOOKUP(D805,'B-Business Capability'!B:H,5,FALSE)</f>
        <v>Product &amp; Software Development</v>
      </c>
      <c r="F805" t="str">
        <f>VLOOKUP(D805,'B-Business Capability'!B:H,6,FALSE)</f>
        <v>Engineering</v>
      </c>
      <c r="G805" t="str">
        <f>VLOOKUP(D805,'B-Business Capability'!B:H,7,FALSE)</f>
        <v>Conceptualization</v>
      </c>
      <c r="I805" t="s">
        <v>43</v>
      </c>
      <c r="J805" t="s">
        <v>91</v>
      </c>
      <c r="K805" t="s">
        <v>72</v>
      </c>
      <c r="L805" t="s">
        <v>132</v>
      </c>
      <c r="M805" t="str">
        <f>VLOOKUP(L805,'A-Applications'!B:D,3,FALSE)</f>
        <v>Notepad++(https://notepad-plus-plus.org/)</v>
      </c>
      <c r="N805" t="s">
        <v>46</v>
      </c>
      <c r="O805" t="s">
        <v>47</v>
      </c>
      <c r="P805" t="s">
        <v>75</v>
      </c>
      <c r="Q805" t="str">
        <f>VLOOKUP(KamstrupData[[#This Row],[IdLevel123]],'B-Business Capability'!B:L,10,FALSE)</f>
        <v>Idea-to-Release (I2R)</v>
      </c>
      <c r="R805">
        <f>VLOOKUP(KamstrupData[[#This Row],[IdLevel123]],'B-Business Capability'!B:L,11,FALSE)</f>
        <v>410</v>
      </c>
      <c r="T805" t="s">
        <v>92</v>
      </c>
    </row>
    <row r="806" spans="2:20" hidden="1" x14ac:dyDescent="0.25">
      <c r="D806" t="s">
        <v>569</v>
      </c>
      <c r="E806" t="str">
        <f>VLOOKUP(D806,'B-Business Capability'!B:H,5,FALSE)</f>
        <v>Product &amp; Software Development</v>
      </c>
      <c r="F806" t="str">
        <f>VLOOKUP(D806,'B-Business Capability'!B:H,6,FALSE)</f>
        <v>Engineering</v>
      </c>
      <c r="G806" t="str">
        <f>VLOOKUP(D806,'B-Business Capability'!B:H,7,FALSE)</f>
        <v>Conceptualization</v>
      </c>
      <c r="I806" t="s">
        <v>43</v>
      </c>
      <c r="J806" t="s">
        <v>91</v>
      </c>
      <c r="K806" t="s">
        <v>81</v>
      </c>
      <c r="L806" t="s">
        <v>132</v>
      </c>
      <c r="M806" t="str">
        <f>VLOOKUP(L806,'A-Applications'!B:D,3,FALSE)</f>
        <v>Notepad++(https://notepad-plus-plus.org/)</v>
      </c>
      <c r="N806" t="s">
        <v>46</v>
      </c>
      <c r="O806" s="42" t="s">
        <v>47</v>
      </c>
      <c r="P806" t="s">
        <v>75</v>
      </c>
      <c r="Q806" t="str">
        <f>VLOOKUP(KamstrupData[[#This Row],[IdLevel123]],'B-Business Capability'!B:L,10,FALSE)</f>
        <v>Idea-to-Release (I2R)</v>
      </c>
      <c r="R806">
        <f>VLOOKUP(KamstrupData[[#This Row],[IdLevel123]],'B-Business Capability'!B:L,11,FALSE)</f>
        <v>410</v>
      </c>
      <c r="T806" t="s">
        <v>96</v>
      </c>
    </row>
    <row r="807" spans="2:20" hidden="1" x14ac:dyDescent="0.25">
      <c r="D807" t="s">
        <v>583</v>
      </c>
      <c r="E807" t="str">
        <f>VLOOKUP(D807,'B-Business Capability'!B:H,5,FALSE)</f>
        <v>Product &amp; Software Development</v>
      </c>
      <c r="F807" t="str">
        <f>VLOOKUP(D807,'B-Business Capability'!B:H,6,FALSE)</f>
        <v>Engineering</v>
      </c>
      <c r="G807" t="str">
        <f>VLOOKUP(D807,'B-Business Capability'!B:H,7,FALSE)</f>
        <v>Construction &amp; Development</v>
      </c>
      <c r="I807" t="s">
        <v>43</v>
      </c>
      <c r="J807" t="s">
        <v>71</v>
      </c>
      <c r="L807" t="s">
        <v>132</v>
      </c>
      <c r="M807" t="str">
        <f>VLOOKUP(L807,'A-Applications'!B:D,3,FALSE)</f>
        <v>Notepad++(https://notepad-plus-plus.org/)</v>
      </c>
      <c r="N807" t="s">
        <v>46</v>
      </c>
      <c r="O807" s="42" t="s">
        <v>52</v>
      </c>
      <c r="P807" t="s">
        <v>75</v>
      </c>
      <c r="Q807" t="str">
        <f>VLOOKUP(KamstrupData[[#This Row],[IdLevel123]],'B-Business Capability'!B:L,10,FALSE)</f>
        <v>Idea-to-Release (I2R)</v>
      </c>
      <c r="R807">
        <f>VLOOKUP(KamstrupData[[#This Row],[IdLevel123]],'B-Business Capability'!B:L,11,FALSE)</f>
        <v>420</v>
      </c>
      <c r="T807" t="s">
        <v>76</v>
      </c>
    </row>
    <row r="808" spans="2:20" hidden="1" x14ac:dyDescent="0.25">
      <c r="D808" t="s">
        <v>583</v>
      </c>
      <c r="E808" t="str">
        <f>VLOOKUP(D808,'B-Business Capability'!B:H,5,FALSE)</f>
        <v>Product &amp; Software Development</v>
      </c>
      <c r="F808" t="str">
        <f>VLOOKUP(D808,'B-Business Capability'!B:H,6,FALSE)</f>
        <v>Engineering</v>
      </c>
      <c r="G808" t="str">
        <f>VLOOKUP(D808,'B-Business Capability'!B:H,7,FALSE)</f>
        <v>Construction &amp; Development</v>
      </c>
      <c r="I808" t="s">
        <v>43</v>
      </c>
      <c r="J808" t="s">
        <v>91</v>
      </c>
      <c r="K808" t="s">
        <v>291</v>
      </c>
      <c r="L808" t="s">
        <v>132</v>
      </c>
      <c r="M808" t="str">
        <f>VLOOKUP(L808,'A-Applications'!B:D,3,FALSE)</f>
        <v>Notepad++(https://notepad-plus-plus.org/)</v>
      </c>
      <c r="N808" t="s">
        <v>46</v>
      </c>
      <c r="O808" s="42" t="s">
        <v>47</v>
      </c>
      <c r="P808" t="s">
        <v>602</v>
      </c>
      <c r="Q808" t="str">
        <f>VLOOKUP(KamstrupData[[#This Row],[IdLevel123]],'B-Business Capability'!B:L,10,FALSE)</f>
        <v>Idea-to-Release (I2R)</v>
      </c>
      <c r="R808">
        <f>VLOOKUP(KamstrupData[[#This Row],[IdLevel123]],'B-Business Capability'!B:L,11,FALSE)</f>
        <v>420</v>
      </c>
      <c r="T808" t="s">
        <v>292</v>
      </c>
    </row>
    <row r="809" spans="2:20" hidden="1" x14ac:dyDescent="0.25">
      <c r="D809" t="s">
        <v>583</v>
      </c>
      <c r="E809" t="str">
        <f>VLOOKUP(D809,'B-Business Capability'!B:H,5,FALSE)</f>
        <v>Product &amp; Software Development</v>
      </c>
      <c r="F809" t="str">
        <f>VLOOKUP(D809,'B-Business Capability'!B:H,6,FALSE)</f>
        <v>Engineering</v>
      </c>
      <c r="G809" t="str">
        <f>VLOOKUP(D809,'B-Business Capability'!B:H,7,FALSE)</f>
        <v>Construction &amp; Development</v>
      </c>
      <c r="I809" t="s">
        <v>43</v>
      </c>
      <c r="J809" t="s">
        <v>91</v>
      </c>
      <c r="K809" t="s">
        <v>72</v>
      </c>
      <c r="L809" t="s">
        <v>132</v>
      </c>
      <c r="M809" t="str">
        <f>VLOOKUP(L809,'A-Applications'!B:D,3,FALSE)</f>
        <v>Notepad++(https://notepad-plus-plus.org/)</v>
      </c>
      <c r="N809" t="s">
        <v>46</v>
      </c>
      <c r="O809" t="s">
        <v>47</v>
      </c>
      <c r="P809" t="s">
        <v>75</v>
      </c>
      <c r="Q809" t="str">
        <f>VLOOKUP(KamstrupData[[#This Row],[IdLevel123]],'B-Business Capability'!B:L,10,FALSE)</f>
        <v>Idea-to-Release (I2R)</v>
      </c>
      <c r="R809">
        <f>VLOOKUP(KamstrupData[[#This Row],[IdLevel123]],'B-Business Capability'!B:L,11,FALSE)</f>
        <v>420</v>
      </c>
      <c r="T809" t="s">
        <v>92</v>
      </c>
    </row>
    <row r="810" spans="2:20" hidden="1" x14ac:dyDescent="0.25">
      <c r="D810" t="s">
        <v>583</v>
      </c>
      <c r="E810" t="str">
        <f>VLOOKUP(D810,'B-Business Capability'!B:H,5,FALSE)</f>
        <v>Product &amp; Software Development</v>
      </c>
      <c r="F810" t="str">
        <f>VLOOKUP(D810,'B-Business Capability'!B:H,6,FALSE)</f>
        <v>Engineering</v>
      </c>
      <c r="G810" t="str">
        <f>VLOOKUP(D810,'B-Business Capability'!B:H,7,FALSE)</f>
        <v>Construction &amp; Development</v>
      </c>
      <c r="I810" t="s">
        <v>43</v>
      </c>
      <c r="J810" t="s">
        <v>91</v>
      </c>
      <c r="K810" t="s">
        <v>293</v>
      </c>
      <c r="L810" t="s">
        <v>132</v>
      </c>
      <c r="M810" t="str">
        <f>VLOOKUP(L810,'A-Applications'!B:D,3,FALSE)</f>
        <v>Notepad++(https://notepad-plus-plus.org/)</v>
      </c>
      <c r="N810" t="s">
        <v>46</v>
      </c>
      <c r="O810" s="42" t="s">
        <v>47</v>
      </c>
      <c r="P810" t="s">
        <v>75</v>
      </c>
      <c r="Q810" t="str">
        <f>VLOOKUP(KamstrupData[[#This Row],[IdLevel123]],'B-Business Capability'!B:L,10,FALSE)</f>
        <v>Idea-to-Release (I2R)</v>
      </c>
      <c r="R810">
        <f>VLOOKUP(KamstrupData[[#This Row],[IdLevel123]],'B-Business Capability'!B:L,11,FALSE)</f>
        <v>420</v>
      </c>
      <c r="T810" t="s">
        <v>294</v>
      </c>
    </row>
    <row r="811" spans="2:20" hidden="1" x14ac:dyDescent="0.25">
      <c r="D811" t="s">
        <v>583</v>
      </c>
      <c r="E811" t="str">
        <f>VLOOKUP(D811,'B-Business Capability'!B:H,5,FALSE)</f>
        <v>Product &amp; Software Development</v>
      </c>
      <c r="F811" t="str">
        <f>VLOOKUP(D811,'B-Business Capability'!B:H,6,FALSE)</f>
        <v>Engineering</v>
      </c>
      <c r="G811" t="str">
        <f>VLOOKUP(D811,'B-Business Capability'!B:H,7,FALSE)</f>
        <v>Construction &amp; Development</v>
      </c>
      <c r="I811" t="s">
        <v>43</v>
      </c>
      <c r="J811" t="s">
        <v>91</v>
      </c>
      <c r="K811" t="s">
        <v>81</v>
      </c>
      <c r="L811" t="s">
        <v>132</v>
      </c>
      <c r="M811" t="str">
        <f>VLOOKUP(L811,'A-Applications'!B:D,3,FALSE)</f>
        <v>Notepad++(https://notepad-plus-plus.org/)</v>
      </c>
      <c r="N811" t="s">
        <v>46</v>
      </c>
      <c r="O811" s="42" t="s">
        <v>47</v>
      </c>
      <c r="P811" t="s">
        <v>75</v>
      </c>
      <c r="Q811" t="str">
        <f>VLOOKUP(KamstrupData[[#This Row],[IdLevel123]],'B-Business Capability'!B:L,10,FALSE)</f>
        <v>Idea-to-Release (I2R)</v>
      </c>
      <c r="R811">
        <f>VLOOKUP(KamstrupData[[#This Row],[IdLevel123]],'B-Business Capability'!B:L,11,FALSE)</f>
        <v>420</v>
      </c>
      <c r="T811" t="s">
        <v>576</v>
      </c>
    </row>
    <row r="812" spans="2:20" hidden="1" x14ac:dyDescent="0.25">
      <c r="D812" t="s">
        <v>583</v>
      </c>
      <c r="E812" t="str">
        <f>VLOOKUP(D812,'B-Business Capability'!B:H,5,FALSE)</f>
        <v>Product &amp; Software Development</v>
      </c>
      <c r="F812" t="str">
        <f>VLOOKUP(D812,'B-Business Capability'!B:H,6,FALSE)</f>
        <v>Engineering</v>
      </c>
      <c r="G812" t="str">
        <f>VLOOKUP(D812,'B-Business Capability'!B:H,7,FALSE)</f>
        <v>Construction &amp; Development</v>
      </c>
      <c r="I812" t="s">
        <v>43</v>
      </c>
      <c r="J812" t="s">
        <v>98</v>
      </c>
      <c r="K812" t="s">
        <v>87</v>
      </c>
      <c r="L812" t="s">
        <v>132</v>
      </c>
      <c r="M812" t="str">
        <f>VLOOKUP(L812,'A-Applications'!B:D,3,FALSE)</f>
        <v>Notepad++(https://notepad-plus-plus.org/)</v>
      </c>
      <c r="N812" t="s">
        <v>46</v>
      </c>
      <c r="O812" s="42" t="s">
        <v>52</v>
      </c>
      <c r="P812" t="s">
        <v>89</v>
      </c>
      <c r="Q812" t="str">
        <f>VLOOKUP(KamstrupData[[#This Row],[IdLevel123]],'B-Business Capability'!B:L,10,FALSE)</f>
        <v>Idea-to-Release (I2R)</v>
      </c>
      <c r="R812">
        <f>VLOOKUP(KamstrupData[[#This Row],[IdLevel123]],'B-Business Capability'!B:L,11,FALSE)</f>
        <v>420</v>
      </c>
      <c r="T812" t="s">
        <v>100</v>
      </c>
    </row>
    <row r="813" spans="2:20" hidden="1" x14ac:dyDescent="0.25">
      <c r="D813" t="s">
        <v>583</v>
      </c>
      <c r="E813" t="str">
        <f>VLOOKUP(D813,'B-Business Capability'!B:H,5,FALSE)</f>
        <v>Product &amp; Software Development</v>
      </c>
      <c r="F813" t="str">
        <f>VLOOKUP(D813,'B-Business Capability'!B:H,6,FALSE)</f>
        <v>Engineering</v>
      </c>
      <c r="G813" t="str">
        <f>VLOOKUP(D813,'B-Business Capability'!B:H,7,FALSE)</f>
        <v>Construction &amp; Development</v>
      </c>
      <c r="I813" t="s">
        <v>43</v>
      </c>
      <c r="J813" t="s">
        <v>114</v>
      </c>
      <c r="K813" t="s">
        <v>115</v>
      </c>
      <c r="L813" t="s">
        <v>132</v>
      </c>
      <c r="M813" t="str">
        <f>VLOOKUP(L813,'A-Applications'!B:D,3,FALSE)</f>
        <v>Notepad++(https://notepad-plus-plus.org/)</v>
      </c>
      <c r="N813" t="s">
        <v>46</v>
      </c>
      <c r="O813" s="42" t="s">
        <v>47</v>
      </c>
      <c r="P813" t="s">
        <v>602</v>
      </c>
      <c r="Q813" t="str">
        <f>VLOOKUP(KamstrupData[[#This Row],[IdLevel123]],'B-Business Capability'!B:L,10,FALSE)</f>
        <v>Idea-to-Release (I2R)</v>
      </c>
      <c r="R813">
        <f>VLOOKUP(KamstrupData[[#This Row],[IdLevel123]],'B-Business Capability'!B:L,11,FALSE)</f>
        <v>420</v>
      </c>
      <c r="T813" t="s">
        <v>116</v>
      </c>
    </row>
    <row r="814" spans="2:20" hidden="1" x14ac:dyDescent="0.25">
      <c r="D814" t="s">
        <v>583</v>
      </c>
      <c r="E814" t="str">
        <f>VLOOKUP(D814,'B-Business Capability'!B:H,5,FALSE)</f>
        <v>Product &amp; Software Development</v>
      </c>
      <c r="F814" t="str">
        <f>VLOOKUP(D814,'B-Business Capability'!B:H,6,FALSE)</f>
        <v>Engineering</v>
      </c>
      <c r="G814" t="str">
        <f>VLOOKUP(D814,'B-Business Capability'!B:H,7,FALSE)</f>
        <v>Construction &amp; Development</v>
      </c>
      <c r="I814" t="s">
        <v>43</v>
      </c>
      <c r="J814" t="s">
        <v>114</v>
      </c>
      <c r="K814" t="s">
        <v>78</v>
      </c>
      <c r="L814" t="s">
        <v>132</v>
      </c>
      <c r="M814" t="str">
        <f>VLOOKUP(L814,'A-Applications'!B:D,3,FALSE)</f>
        <v>Notepad++(https://notepad-plus-plus.org/)</v>
      </c>
      <c r="N814" t="s">
        <v>46</v>
      </c>
      <c r="O814" s="42" t="s">
        <v>47</v>
      </c>
      <c r="P814" t="s">
        <v>75</v>
      </c>
      <c r="Q814" t="str">
        <f>VLOOKUP(KamstrupData[[#This Row],[IdLevel123]],'B-Business Capability'!B:L,10,FALSE)</f>
        <v>Idea-to-Release (I2R)</v>
      </c>
      <c r="R814">
        <f>VLOOKUP(KamstrupData[[#This Row],[IdLevel123]],'B-Business Capability'!B:L,11,FALSE)</f>
        <v>420</v>
      </c>
      <c r="T814" t="s">
        <v>120</v>
      </c>
    </row>
    <row r="815" spans="2:20" hidden="1" x14ac:dyDescent="0.25">
      <c r="D815" t="s">
        <v>583</v>
      </c>
      <c r="E815" t="str">
        <f>VLOOKUP(D815,'B-Business Capability'!B:H,5,FALSE)</f>
        <v>Product &amp; Software Development</v>
      </c>
      <c r="F815" t="str">
        <f>VLOOKUP(D815,'B-Business Capability'!B:H,6,FALSE)</f>
        <v>Engineering</v>
      </c>
      <c r="G815" t="str">
        <f>VLOOKUP(D815,'B-Business Capability'!B:H,7,FALSE)</f>
        <v>Construction &amp; Development</v>
      </c>
      <c r="I815" t="s">
        <v>43</v>
      </c>
      <c r="J815" t="s">
        <v>114</v>
      </c>
      <c r="K815" t="s">
        <v>125</v>
      </c>
      <c r="L815" t="s">
        <v>132</v>
      </c>
      <c r="M815" t="str">
        <f>VLOOKUP(L815,'A-Applications'!B:D,3,FALSE)</f>
        <v>Notepad++(https://notepad-plus-plus.org/)</v>
      </c>
      <c r="N815" t="s">
        <v>46</v>
      </c>
      <c r="O815" s="42" t="s">
        <v>47</v>
      </c>
      <c r="P815" t="s">
        <v>75</v>
      </c>
      <c r="Q815" t="str">
        <f>VLOOKUP(KamstrupData[[#This Row],[IdLevel123]],'B-Business Capability'!B:L,10,FALSE)</f>
        <v>Idea-to-Release (I2R)</v>
      </c>
      <c r="R815">
        <f>VLOOKUP(KamstrupData[[#This Row],[IdLevel123]],'B-Business Capability'!B:L,11,FALSE)</f>
        <v>420</v>
      </c>
      <c r="T815" t="s">
        <v>126</v>
      </c>
    </row>
    <row r="816" spans="2:20" hidden="1" x14ac:dyDescent="0.25">
      <c r="D816" t="s">
        <v>920</v>
      </c>
      <c r="E816" t="str">
        <f>VLOOKUP(D816,'B-Business Capability'!B:H,5,FALSE)</f>
        <v>Product &amp; Software Development</v>
      </c>
      <c r="F816" t="str">
        <f>VLOOKUP(D816,'B-Business Capability'!B:H,6,FALSE)</f>
        <v>Product &amp; Software Delivery</v>
      </c>
      <c r="G816" t="str">
        <f>VLOOKUP(D816,'B-Business Capability'!B:H,7,FALSE)</f>
        <v>Manage Production &amp; Development</v>
      </c>
      <c r="I816" t="s">
        <v>43</v>
      </c>
      <c r="J816" t="s">
        <v>285</v>
      </c>
      <c r="K816" t="s">
        <v>286</v>
      </c>
      <c r="L816" t="s">
        <v>132</v>
      </c>
      <c r="M816" t="str">
        <f>VLOOKUP(L816,'A-Applications'!B:D,3,FALSE)</f>
        <v>Notepad++(https://notepad-plus-plus.org/)</v>
      </c>
      <c r="N816" t="s">
        <v>46</v>
      </c>
      <c r="O816" s="42" t="s">
        <v>47</v>
      </c>
      <c r="P816" t="s">
        <v>38</v>
      </c>
      <c r="Q816" t="str">
        <f>VLOOKUP(KamstrupData[[#This Row],[IdLevel123]],'B-Business Capability'!B:L,10,FALSE)</f>
        <v>Idea-to-Release (I2R)</v>
      </c>
      <c r="R816">
        <f>VLOOKUP(KamstrupData[[#This Row],[IdLevel123]],'B-Business Capability'!B:L,11,FALSE)</f>
        <v>520</v>
      </c>
      <c r="T816" t="s">
        <v>288</v>
      </c>
    </row>
    <row r="817" spans="2:20" hidden="1" x14ac:dyDescent="0.25">
      <c r="D817" t="s">
        <v>1517</v>
      </c>
      <c r="E817" t="str">
        <f>VLOOKUP(D817,'B-Business Capability'!B:H,5,FALSE)</f>
        <v>Customer Service</v>
      </c>
      <c r="F817" t="str">
        <f>VLOOKUP(D817,'B-Business Capability'!B:H,6,FALSE)</f>
        <v>Customer Project Management</v>
      </c>
      <c r="G817" t="str">
        <f>VLOOKUP(D817,'B-Business Capability'!B:H,7,FALSE)</f>
        <v>Project Management</v>
      </c>
      <c r="I817" t="s">
        <v>66</v>
      </c>
      <c r="J817" t="s">
        <v>228</v>
      </c>
      <c r="L817" t="s">
        <v>132</v>
      </c>
      <c r="M817" t="str">
        <f>VLOOKUP(L817,'A-Applications'!B:D,3,FALSE)</f>
        <v>Notepad++(https://notepad-plus-plus.org/)</v>
      </c>
      <c r="N817" t="s">
        <v>46</v>
      </c>
      <c r="O817" s="42" t="s">
        <v>47</v>
      </c>
      <c r="P817" t="s">
        <v>1040</v>
      </c>
      <c r="Q817" t="str">
        <f>VLOOKUP(KamstrupData[[#This Row],[IdLevel123]],'B-Business Capability'!B:L,10,FALSE)</f>
        <v>Order-to-Cash (O2C)</v>
      </c>
      <c r="R817">
        <f>VLOOKUP(KamstrupData[[#This Row],[IdLevel123]],'B-Business Capability'!B:L,11,FALSE)</f>
        <v>0</v>
      </c>
      <c r="T817" t="s">
        <v>230</v>
      </c>
    </row>
    <row r="818" spans="2:20" hidden="1" x14ac:dyDescent="0.25">
      <c r="D818" t="s">
        <v>1517</v>
      </c>
      <c r="E818" t="str">
        <f>VLOOKUP(D818,'B-Business Capability'!B:H,5,FALSE)</f>
        <v>Customer Service</v>
      </c>
      <c r="F818" t="str">
        <f>VLOOKUP(D818,'B-Business Capability'!B:H,6,FALSE)</f>
        <v>Customer Project Management</v>
      </c>
      <c r="G818" t="str">
        <f>VLOOKUP(D818,'B-Business Capability'!B:H,7,FALSE)</f>
        <v>Project Management</v>
      </c>
      <c r="I818" t="s">
        <v>43</v>
      </c>
      <c r="J818" t="s">
        <v>278</v>
      </c>
      <c r="L818" t="s">
        <v>132</v>
      </c>
      <c r="M818" t="str">
        <f>VLOOKUP(L818,'A-Applications'!B:D,3,FALSE)</f>
        <v>Notepad++(https://notepad-plus-plus.org/)</v>
      </c>
      <c r="N818" t="s">
        <v>46</v>
      </c>
      <c r="O818" s="42" t="s">
        <v>47</v>
      </c>
      <c r="P818" t="s">
        <v>1040</v>
      </c>
      <c r="Q818" t="str">
        <f>VLOOKUP(KamstrupData[[#This Row],[IdLevel123]],'B-Business Capability'!B:L,10,FALSE)</f>
        <v>Order-to-Cash (O2C)</v>
      </c>
      <c r="R818">
        <f>VLOOKUP(KamstrupData[[#This Row],[IdLevel123]],'B-Business Capability'!B:L,11,FALSE)</f>
        <v>0</v>
      </c>
    </row>
    <row r="819" spans="2:20" hidden="1" x14ac:dyDescent="0.25">
      <c r="D819" t="s">
        <v>1517</v>
      </c>
      <c r="E819" t="str">
        <f>VLOOKUP(D819,'B-Business Capability'!B:H,5,FALSE)</f>
        <v>Customer Service</v>
      </c>
      <c r="F819" t="str">
        <f>VLOOKUP(D819,'B-Business Capability'!B:H,6,FALSE)</f>
        <v>Customer Project Management</v>
      </c>
      <c r="G819" t="str">
        <f>VLOOKUP(D819,'B-Business Capability'!B:H,7,FALSE)</f>
        <v>Project Management</v>
      </c>
      <c r="I819" t="s">
        <v>43</v>
      </c>
      <c r="J819" t="s">
        <v>279</v>
      </c>
      <c r="L819" t="s">
        <v>132</v>
      </c>
      <c r="M819" t="str">
        <f>VLOOKUP(L819,'A-Applications'!B:D,3,FALSE)</f>
        <v>Notepad++(https://notepad-plus-plus.org/)</v>
      </c>
      <c r="N819" t="s">
        <v>46</v>
      </c>
      <c r="O819" s="42" t="s">
        <v>47</v>
      </c>
      <c r="P819" t="s">
        <v>1040</v>
      </c>
      <c r="Q819" t="str">
        <f>VLOOKUP(KamstrupData[[#This Row],[IdLevel123]],'B-Business Capability'!B:L,10,FALSE)</f>
        <v>Order-to-Cash (O2C)</v>
      </c>
      <c r="R819">
        <f>VLOOKUP(KamstrupData[[#This Row],[IdLevel123]],'B-Business Capability'!B:L,11,FALSE)</f>
        <v>0</v>
      </c>
      <c r="T819" t="s">
        <v>1514</v>
      </c>
    </row>
    <row r="820" spans="2:20" hidden="1" x14ac:dyDescent="0.25">
      <c r="D820" t="s">
        <v>1517</v>
      </c>
      <c r="E820" t="str">
        <f>VLOOKUP(D820,'B-Business Capability'!B:H,5,FALSE)</f>
        <v>Customer Service</v>
      </c>
      <c r="F820" t="str">
        <f>VLOOKUP(D820,'B-Business Capability'!B:H,6,FALSE)</f>
        <v>Customer Project Management</v>
      </c>
      <c r="G820" t="str">
        <f>VLOOKUP(D820,'B-Business Capability'!B:H,7,FALSE)</f>
        <v>Project Management</v>
      </c>
      <c r="I820" t="s">
        <v>43</v>
      </c>
      <c r="J820" t="s">
        <v>282</v>
      </c>
      <c r="L820" t="s">
        <v>132</v>
      </c>
      <c r="M820" t="str">
        <f>VLOOKUP(L820,'A-Applications'!B:D,3,FALSE)</f>
        <v>Notepad++(https://notepad-plus-plus.org/)</v>
      </c>
      <c r="N820" t="s">
        <v>46</v>
      </c>
      <c r="O820" s="42" t="s">
        <v>47</v>
      </c>
      <c r="P820" t="s">
        <v>1040</v>
      </c>
      <c r="Q820" t="str">
        <f>VLOOKUP(KamstrupData[[#This Row],[IdLevel123]],'B-Business Capability'!B:L,10,FALSE)</f>
        <v>Order-to-Cash (O2C)</v>
      </c>
      <c r="R820">
        <f>VLOOKUP(KamstrupData[[#This Row],[IdLevel123]],'B-Business Capability'!B:L,11,FALSE)</f>
        <v>0</v>
      </c>
      <c r="T820" t="s">
        <v>1514</v>
      </c>
    </row>
    <row r="821" spans="2:20" hidden="1" x14ac:dyDescent="0.25">
      <c r="D821" s="28" t="s">
        <v>1517</v>
      </c>
      <c r="E821" t="str">
        <f>VLOOKUP(D821,'B-Business Capability'!B:H,5,FALSE)</f>
        <v>Customer Service</v>
      </c>
      <c r="F821" t="str">
        <f>VLOOKUP(D821,'B-Business Capability'!B:H,6,FALSE)</f>
        <v>Customer Project Management</v>
      </c>
      <c r="G821" t="str">
        <f>VLOOKUP(D821,'B-Business Capability'!B:H,7,FALSE)</f>
        <v>Project Management</v>
      </c>
      <c r="I821" t="s">
        <v>491</v>
      </c>
      <c r="J821" t="s">
        <v>8531</v>
      </c>
      <c r="K821" t="s">
        <v>8607</v>
      </c>
      <c r="L821" t="s">
        <v>132</v>
      </c>
      <c r="M821" t="str">
        <f>VLOOKUP(L821,'A-Applications'!B:D,3,FALSE)</f>
        <v>Notepad++(https://notepad-plus-plus.org/)</v>
      </c>
      <c r="N821" t="s">
        <v>46</v>
      </c>
      <c r="O821" s="42" t="s">
        <v>52</v>
      </c>
      <c r="P821" t="s">
        <v>1040</v>
      </c>
      <c r="Q821" t="str">
        <f>VLOOKUP(KamstrupData[[#This Row],[IdLevel123]],'B-Business Capability'!B:L,10,FALSE)</f>
        <v>Order-to-Cash (O2C)</v>
      </c>
      <c r="R821">
        <f>VLOOKUP(KamstrupData[[#This Row],[IdLevel123]],'B-Business Capability'!B:L,11,FALSE)</f>
        <v>0</v>
      </c>
    </row>
    <row r="822" spans="2:20" hidden="1" x14ac:dyDescent="0.25">
      <c r="D822" s="28" t="s">
        <v>1517</v>
      </c>
      <c r="E822" t="str">
        <f>VLOOKUP(D822,'B-Business Capability'!B:H,5,FALSE)</f>
        <v>Customer Service</v>
      </c>
      <c r="F822" t="str">
        <f>VLOOKUP(D822,'B-Business Capability'!B:H,6,FALSE)</f>
        <v>Customer Project Management</v>
      </c>
      <c r="G822" t="str">
        <f>VLOOKUP(D822,'B-Business Capability'!B:H,7,FALSE)</f>
        <v>Project Management</v>
      </c>
      <c r="I822" t="s">
        <v>491</v>
      </c>
      <c r="J822" t="s">
        <v>8531</v>
      </c>
      <c r="K822" t="s">
        <v>8607</v>
      </c>
      <c r="L822" t="s">
        <v>132</v>
      </c>
      <c r="M822" t="str">
        <f>VLOOKUP(L822,'A-Applications'!B:D,3,FALSE)</f>
        <v>Notepad++(https://notepad-plus-plus.org/)</v>
      </c>
      <c r="N822" t="s">
        <v>46</v>
      </c>
      <c r="O822" s="42" t="s">
        <v>47</v>
      </c>
      <c r="P822" t="s">
        <v>1040</v>
      </c>
      <c r="Q822" t="str">
        <f>VLOOKUP(KamstrupData[[#This Row],[IdLevel123]],'B-Business Capability'!B:L,10,FALSE)</f>
        <v>Order-to-Cash (O2C)</v>
      </c>
      <c r="R822">
        <f>VLOOKUP(KamstrupData[[#This Row],[IdLevel123]],'B-Business Capability'!B:L,11,FALSE)</f>
        <v>0</v>
      </c>
    </row>
    <row r="823" spans="2:20" hidden="1" x14ac:dyDescent="0.25">
      <c r="D823" s="28" t="s">
        <v>1517</v>
      </c>
      <c r="E823" t="str">
        <f>VLOOKUP(D823,'B-Business Capability'!B:H,5,FALSE)</f>
        <v>Customer Service</v>
      </c>
      <c r="F823" t="str">
        <f>VLOOKUP(D823,'B-Business Capability'!B:H,6,FALSE)</f>
        <v>Customer Project Management</v>
      </c>
      <c r="G823" t="str">
        <f>VLOOKUP(D823,'B-Business Capability'!B:H,7,FALSE)</f>
        <v>Project Management</v>
      </c>
      <c r="I823" t="s">
        <v>477</v>
      </c>
      <c r="J823" t="s">
        <v>8624</v>
      </c>
      <c r="L823" t="s">
        <v>132</v>
      </c>
      <c r="M823" t="str">
        <f>VLOOKUP(L823,'A-Applications'!B:D,3,FALSE)</f>
        <v>Notepad++(https://notepad-plus-plus.org/)</v>
      </c>
      <c r="N823" t="s">
        <v>46</v>
      </c>
      <c r="O823" s="42" t="s">
        <v>47</v>
      </c>
      <c r="P823" t="s">
        <v>1040</v>
      </c>
      <c r="Q823" t="str">
        <f>VLOOKUP(KamstrupData[[#This Row],[IdLevel123]],'B-Business Capability'!B:L,10,FALSE)</f>
        <v>Order-to-Cash (O2C)</v>
      </c>
      <c r="R823">
        <f>VLOOKUP(KamstrupData[[#This Row],[IdLevel123]],'B-Business Capability'!B:L,11,FALSE)</f>
        <v>0</v>
      </c>
    </row>
    <row r="824" spans="2:20" hidden="1" x14ac:dyDescent="0.25">
      <c r="D824" s="28" t="s">
        <v>1517</v>
      </c>
      <c r="E824" t="str">
        <f>VLOOKUP(D824,'B-Business Capability'!B:H,5,FALSE)</f>
        <v>Customer Service</v>
      </c>
      <c r="F824" t="str">
        <f>VLOOKUP(D824,'B-Business Capability'!B:H,6,FALSE)</f>
        <v>Customer Project Management</v>
      </c>
      <c r="G824" t="str">
        <f>VLOOKUP(D824,'B-Business Capability'!B:H,7,FALSE)</f>
        <v>Project Management</v>
      </c>
      <c r="I824" t="s">
        <v>487</v>
      </c>
      <c r="J824" t="s">
        <v>8684</v>
      </c>
      <c r="K824" t="s">
        <v>4553</v>
      </c>
      <c r="L824" t="s">
        <v>132</v>
      </c>
      <c r="M824" t="str">
        <f>VLOOKUP(L824,'A-Applications'!B:D,3,FALSE)</f>
        <v>Notepad++(https://notepad-plus-plus.org/)</v>
      </c>
      <c r="O824" s="42"/>
      <c r="Q824" t="str">
        <f>VLOOKUP(KamstrupData[[#This Row],[IdLevel123]],'B-Business Capability'!B:L,10,FALSE)</f>
        <v>Order-to-Cash (O2C)</v>
      </c>
      <c r="R824">
        <f>VLOOKUP(KamstrupData[[#This Row],[IdLevel123]],'B-Business Capability'!B:L,11,FALSE)</f>
        <v>0</v>
      </c>
    </row>
    <row r="825" spans="2:20" hidden="1" x14ac:dyDescent="0.25">
      <c r="D825" s="28" t="s">
        <v>1517</v>
      </c>
      <c r="E825" t="str">
        <f>VLOOKUP(D825,'B-Business Capability'!B:H,5,FALSE)</f>
        <v>Customer Service</v>
      </c>
      <c r="F825" t="str">
        <f>VLOOKUP(D825,'B-Business Capability'!B:H,6,FALSE)</f>
        <v>Customer Project Management</v>
      </c>
      <c r="G825" t="str">
        <f>VLOOKUP(D825,'B-Business Capability'!B:H,7,FALSE)</f>
        <v>Project Management</v>
      </c>
      <c r="I825" t="s">
        <v>487</v>
      </c>
      <c r="J825" t="s">
        <v>8684</v>
      </c>
      <c r="K825" t="s">
        <v>4553</v>
      </c>
      <c r="L825" t="s">
        <v>132</v>
      </c>
      <c r="M825" t="str">
        <f>VLOOKUP(L825,'A-Applications'!B:D,3,FALSE)</f>
        <v>Notepad++(https://notepad-plus-plus.org/)</v>
      </c>
      <c r="N825" t="s">
        <v>46</v>
      </c>
      <c r="O825" s="42" t="s">
        <v>47</v>
      </c>
      <c r="P825" t="s">
        <v>1040</v>
      </c>
      <c r="Q825" t="str">
        <f>VLOOKUP(KamstrupData[[#This Row],[IdLevel123]],'B-Business Capability'!B:L,10,FALSE)</f>
        <v>Order-to-Cash (O2C)</v>
      </c>
      <c r="R825">
        <f>VLOOKUP(KamstrupData[[#This Row],[IdLevel123]],'B-Business Capability'!B:L,11,FALSE)</f>
        <v>0</v>
      </c>
    </row>
    <row r="826" spans="2:20" hidden="1" x14ac:dyDescent="0.25">
      <c r="D826" t="s">
        <v>1554</v>
      </c>
      <c r="E826" t="str">
        <f>VLOOKUP(D826,'B-Business Capability'!B:H,5,FALSE)</f>
        <v>Digital Management</v>
      </c>
      <c r="F826">
        <f>VLOOKUP(D826,'B-Business Capability'!B:H,6,FALSE)</f>
        <v>0</v>
      </c>
      <c r="G826">
        <f>VLOOKUP(D826,'B-Business Capability'!B:H,7,FALSE)</f>
        <v>0</v>
      </c>
      <c r="I826" t="s">
        <v>66</v>
      </c>
      <c r="J826" t="s">
        <v>351</v>
      </c>
      <c r="L826" t="s">
        <v>132</v>
      </c>
      <c r="M826" t="str">
        <f>VLOOKUP(L826,'A-Applications'!B:D,3,FALSE)</f>
        <v>Notepad++(https://notepad-plus-plus.org/)</v>
      </c>
      <c r="N826" t="s">
        <v>46</v>
      </c>
      <c r="O826" s="42" t="s">
        <v>52</v>
      </c>
      <c r="P826" t="s">
        <v>68</v>
      </c>
      <c r="Q826" t="str">
        <f>VLOOKUP(KamstrupData[[#This Row],[IdLevel123]],'B-Business Capability'!B:L,10,FALSE)</f>
        <v>N/A</v>
      </c>
      <c r="R826">
        <f>VLOOKUP(KamstrupData[[#This Row],[IdLevel123]],'B-Business Capability'!B:L,11,FALSE)</f>
        <v>0</v>
      </c>
      <c r="T826" t="s">
        <v>352</v>
      </c>
    </row>
    <row r="827" spans="2:20" hidden="1" x14ac:dyDescent="0.25">
      <c r="B827" s="28">
        <v>46023</v>
      </c>
      <c r="D827" s="28" t="s">
        <v>8511</v>
      </c>
      <c r="E827" t="str">
        <f>VLOOKUP(D827,'B-Business Capability'!B:H,5,FALSE)</f>
        <v>Digital Platform and Operations</v>
      </c>
      <c r="F827" t="str">
        <f>VLOOKUP(D827,'B-Business Capability'!B:H,6,FALSE)</f>
        <v>Digital Workplace &amp; Infrastructure Development</v>
      </c>
      <c r="G827">
        <f>VLOOKUP(D827,'B-Business Capability'!B:H,7,FALSE)</f>
        <v>0</v>
      </c>
      <c r="I827" t="s">
        <v>43</v>
      </c>
      <c r="J827" t="s">
        <v>239</v>
      </c>
      <c r="K827" t="s">
        <v>1742</v>
      </c>
      <c r="L827" t="s">
        <v>132</v>
      </c>
      <c r="M827" t="str">
        <f>VLOOKUP(L827,'A-Applications'!B:D,3,FALSE)</f>
        <v>Notepad++(https://notepad-plus-plus.org/)</v>
      </c>
      <c r="N827" t="s">
        <v>46</v>
      </c>
      <c r="O827" s="42" t="s">
        <v>52</v>
      </c>
      <c r="Q827" t="str">
        <f>VLOOKUP(KamstrupData[[#This Row],[IdLevel123]],'B-Business Capability'!B:L,10,FALSE)</f>
        <v>N/A</v>
      </c>
      <c r="R827">
        <f>VLOOKUP(KamstrupData[[#This Row],[IdLevel123]],'B-Business Capability'!B:L,11,FALSE)</f>
        <v>0</v>
      </c>
    </row>
    <row r="828" spans="2:20" hidden="1" x14ac:dyDescent="0.25">
      <c r="B828" s="28">
        <v>45292</v>
      </c>
      <c r="D828" t="s">
        <v>8539</v>
      </c>
      <c r="E828" t="str">
        <f>VLOOKUP(D828,'B-Business Capability'!B:H,5,FALSE)</f>
        <v>OT Hosting</v>
      </c>
      <c r="F828" t="str">
        <f>VLOOKUP(D828,'B-Business Capability'!B:H,6,FALSE)</f>
        <v>OT Engineering &amp; Innovation</v>
      </c>
      <c r="G828" t="str">
        <f>VLOOKUP(D828,'B-Business Capability'!B:H,7,FALSE)</f>
        <v>Continuous Improvement &amp; DevSecOps</v>
      </c>
      <c r="I828" t="s">
        <v>43</v>
      </c>
      <c r="J828" t="s">
        <v>285</v>
      </c>
      <c r="K828" t="s">
        <v>306</v>
      </c>
      <c r="L828" t="s">
        <v>132</v>
      </c>
      <c r="M828" t="str">
        <f>VLOOKUP(L828,'A-Applications'!B:D,3,FALSE)</f>
        <v>Notepad++(https://notepad-plus-plus.org/)</v>
      </c>
      <c r="N828" t="s">
        <v>46</v>
      </c>
      <c r="O828" s="42" t="s">
        <v>47</v>
      </c>
      <c r="P828" t="s">
        <v>38</v>
      </c>
      <c r="Q828" t="str">
        <f>VLOOKUP(KamstrupData[[#This Row],[IdLevel123]],'B-Business Capability'!B:L,10,FALSE)</f>
        <v>N/A</v>
      </c>
      <c r="R828">
        <f>VLOOKUP(KamstrupData[[#This Row],[IdLevel123]],'B-Business Capability'!B:L,11,FALSE)</f>
        <v>0</v>
      </c>
      <c r="T828" t="s">
        <v>309</v>
      </c>
    </row>
    <row r="829" spans="2:20" hidden="1" x14ac:dyDescent="0.25">
      <c r="B829" s="28">
        <v>45292</v>
      </c>
      <c r="D829" s="28" t="s">
        <v>8539</v>
      </c>
      <c r="E829" t="str">
        <f>VLOOKUP(D829,'B-Business Capability'!B:H,5,FALSE)</f>
        <v>OT Hosting</v>
      </c>
      <c r="F829" t="str">
        <f>VLOOKUP(D829,'B-Business Capability'!B:H,6,FALSE)</f>
        <v>OT Engineering &amp; Innovation</v>
      </c>
      <c r="G829" t="str">
        <f>VLOOKUP(D829,'B-Business Capability'!B:H,7,FALSE)</f>
        <v>Continuous Improvement &amp; DevSecOps</v>
      </c>
      <c r="I829" t="s">
        <v>43</v>
      </c>
      <c r="J829" t="s">
        <v>285</v>
      </c>
      <c r="K829" t="s">
        <v>1639</v>
      </c>
      <c r="L829" t="s">
        <v>132</v>
      </c>
      <c r="M829" t="str">
        <f>VLOOKUP(L829,'A-Applications'!B:D,3,FALSE)</f>
        <v>Notepad++(https://notepad-plus-plus.org/)</v>
      </c>
      <c r="N829" s="230" t="s">
        <v>46</v>
      </c>
      <c r="O829" s="42" t="s">
        <v>47</v>
      </c>
      <c r="Q829" t="str">
        <f>VLOOKUP(KamstrupData[[#This Row],[IdLevel123]],'B-Business Capability'!B:L,10,FALSE)</f>
        <v>N/A</v>
      </c>
      <c r="R829">
        <f>VLOOKUP(KamstrupData[[#This Row],[IdLevel123]],'B-Business Capability'!B:L,11,FALSE)</f>
        <v>0</v>
      </c>
    </row>
    <row r="830" spans="2:20" hidden="1" x14ac:dyDescent="0.25">
      <c r="B830" s="28">
        <v>45292</v>
      </c>
      <c r="D830" s="28" t="s">
        <v>8539</v>
      </c>
      <c r="E830" t="str">
        <f>VLOOKUP(D830,'B-Business Capability'!B:H,5,FALSE)</f>
        <v>OT Hosting</v>
      </c>
      <c r="F830" t="str">
        <f>VLOOKUP(D830,'B-Business Capability'!B:H,6,FALSE)</f>
        <v>OT Engineering &amp; Innovation</v>
      </c>
      <c r="G830" t="str">
        <f>VLOOKUP(D830,'B-Business Capability'!B:H,7,FALSE)</f>
        <v>Continuous Improvement &amp; DevSecOps</v>
      </c>
      <c r="I830" t="s">
        <v>43</v>
      </c>
      <c r="J830" t="s">
        <v>285</v>
      </c>
      <c r="K830" t="s">
        <v>1615</v>
      </c>
      <c r="L830" t="s">
        <v>132</v>
      </c>
      <c r="M830" t="str">
        <f>VLOOKUP(L830,'A-Applications'!B:D,3,FALSE)</f>
        <v>Notepad++(https://notepad-plus-plus.org/)</v>
      </c>
      <c r="N830" t="s">
        <v>46</v>
      </c>
      <c r="O830" s="42" t="s">
        <v>47</v>
      </c>
      <c r="P830" t="s">
        <v>38</v>
      </c>
      <c r="Q830" t="str">
        <f>VLOOKUP(KamstrupData[[#This Row],[IdLevel123]],'B-Business Capability'!B:L,10,FALSE)</f>
        <v>N/A</v>
      </c>
      <c r="R830">
        <f>VLOOKUP(KamstrupData[[#This Row],[IdLevel123]],'B-Business Capability'!B:L,11,FALSE)</f>
        <v>0</v>
      </c>
    </row>
    <row r="831" spans="2:20" hidden="1" x14ac:dyDescent="0.25">
      <c r="D831" t="s">
        <v>1630</v>
      </c>
      <c r="E831" t="str">
        <f>VLOOKUP(D831,'B-Business Capability'!B:H,5,FALSE)</f>
        <v>OT Hosting</v>
      </c>
      <c r="F831" t="str">
        <f>VLOOKUP(D831,'B-Business Capability'!B:H,6,FALSE)</f>
        <v>OT Operations &amp; Service</v>
      </c>
      <c r="G831" t="str">
        <f>VLOOKUP(D831,'B-Business Capability'!B:H,7,FALSE)</f>
        <v>Third-Party Software</v>
      </c>
      <c r="I831" t="s">
        <v>43</v>
      </c>
      <c r="J831" t="s">
        <v>109</v>
      </c>
      <c r="K831" t="s">
        <v>231</v>
      </c>
      <c r="L831" t="s">
        <v>132</v>
      </c>
      <c r="M831" t="str">
        <f>VLOOKUP(L831,'A-Applications'!B:D,3,FALSE)</f>
        <v>Notepad++(https://notepad-plus-plus.org/)</v>
      </c>
      <c r="N831" t="s">
        <v>46</v>
      </c>
      <c r="O831" s="42" t="s">
        <v>52</v>
      </c>
      <c r="P831" t="s">
        <v>68</v>
      </c>
      <c r="Q831" t="str">
        <f>VLOOKUP(KamstrupData[[#This Row],[IdLevel123]],'B-Business Capability'!B:L,10,FALSE)</f>
        <v>N/A</v>
      </c>
      <c r="R831">
        <f>VLOOKUP(KamstrupData[[#This Row],[IdLevel123]],'B-Business Capability'!B:L,11,FALSE)</f>
        <v>0</v>
      </c>
      <c r="T831" t="s">
        <v>329</v>
      </c>
    </row>
    <row r="832" spans="2:20" hidden="1" x14ac:dyDescent="0.25">
      <c r="D832" t="s">
        <v>1634</v>
      </c>
      <c r="E832" t="str">
        <f>VLOOKUP(D832,'B-Business Capability'!B:H,5,FALSE)</f>
        <v>Not mapped to capability</v>
      </c>
      <c r="F832">
        <f>VLOOKUP(D832,'B-Business Capability'!B:H,6,FALSE)</f>
        <v>0</v>
      </c>
      <c r="G832">
        <f>VLOOKUP(D832,'B-Business Capability'!B:H,7,FALSE)</f>
        <v>0</v>
      </c>
      <c r="I832" t="s">
        <v>43</v>
      </c>
      <c r="J832" t="s">
        <v>86</v>
      </c>
      <c r="L832" t="s">
        <v>132</v>
      </c>
      <c r="M832" t="str">
        <f>VLOOKUP(L832,'A-Applications'!B:D,3,FALSE)</f>
        <v>Notepad++(https://notepad-plus-plus.org/)</v>
      </c>
      <c r="O832" s="42"/>
      <c r="P832" t="s">
        <v>56</v>
      </c>
      <c r="Q832" t="str">
        <f>VLOOKUP(KamstrupData[[#This Row],[IdLevel123]],'B-Business Capability'!B:L,10,FALSE)</f>
        <v>N/A</v>
      </c>
      <c r="R832">
        <f>VLOOKUP(KamstrupData[[#This Row],[IdLevel123]],'B-Business Capability'!B:L,11,FALSE)</f>
        <v>0</v>
      </c>
      <c r="T832" t="s">
        <v>196</v>
      </c>
    </row>
    <row r="833" spans="2:20" hidden="1" x14ac:dyDescent="0.25">
      <c r="B833" s="28">
        <v>45292</v>
      </c>
      <c r="D833" s="28" t="s">
        <v>8539</v>
      </c>
      <c r="E833" t="str">
        <f>VLOOKUP(D833,'B-Business Capability'!B:H,5,FALSE)</f>
        <v>OT Hosting</v>
      </c>
      <c r="F833" t="str">
        <f>VLOOKUP(D833,'B-Business Capability'!B:H,6,FALSE)</f>
        <v>OT Engineering &amp; Innovation</v>
      </c>
      <c r="G833" t="str">
        <f>VLOOKUP(D833,'B-Business Capability'!B:H,7,FALSE)</f>
        <v>Continuous Improvement &amp; DevSecOps</v>
      </c>
      <c r="I833" t="s">
        <v>43</v>
      </c>
      <c r="J833" t="s">
        <v>285</v>
      </c>
      <c r="K833" t="s">
        <v>1615</v>
      </c>
      <c r="L833" t="s">
        <v>8536</v>
      </c>
      <c r="M833" t="str">
        <f>VLOOKUP(L833,'A-Applications'!B:D,3,FALSE)</f>
        <v>Oracle VirtualBox</v>
      </c>
      <c r="N833" t="s">
        <v>46</v>
      </c>
      <c r="O833" s="42" t="s">
        <v>47</v>
      </c>
      <c r="P833" t="s">
        <v>38</v>
      </c>
      <c r="Q833" t="str">
        <f>VLOOKUP(KamstrupData[[#This Row],[IdLevel123]],'B-Business Capability'!B:L,10,FALSE)</f>
        <v>N/A</v>
      </c>
      <c r="R833">
        <f>VLOOKUP(KamstrupData[[#This Row],[IdLevel123]],'B-Business Capability'!B:L,11,FALSE)</f>
        <v>0</v>
      </c>
    </row>
    <row r="834" spans="2:20" hidden="1" x14ac:dyDescent="0.25">
      <c r="B834" s="28">
        <v>46023</v>
      </c>
      <c r="D834" s="28" t="s">
        <v>370</v>
      </c>
      <c r="E834" t="str">
        <f>VLOOKUP(D834,'B-Business Capability'!B:H,5,FALSE)</f>
        <v>Digital Platform and Operations</v>
      </c>
      <c r="F834" t="str">
        <f>VLOOKUP(D834,'B-Business Capability'!B:H,6,FALSE)</f>
        <v>Operations</v>
      </c>
      <c r="G834" t="str">
        <f>VLOOKUP(D834,'B-Business Capability'!B:H,7,FALSE)</f>
        <v>IT Service Management</v>
      </c>
      <c r="I834" t="s">
        <v>43</v>
      </c>
      <c r="J834" t="s">
        <v>239</v>
      </c>
      <c r="K834" t="s">
        <v>1742</v>
      </c>
      <c r="L834" t="s">
        <v>624</v>
      </c>
      <c r="M834" t="str">
        <f>VLOOKUP(L834,'A-Applications'!B:D,3,FALSE)</f>
        <v>Remote Desktop Conn. Manager</v>
      </c>
      <c r="N834" t="s">
        <v>46</v>
      </c>
      <c r="O834" s="42" t="s">
        <v>52</v>
      </c>
      <c r="Q834" t="str">
        <f>VLOOKUP(KamstrupData[[#This Row],[IdLevel123]],'B-Business Capability'!B:L,10,FALSE)</f>
        <v>N/A</v>
      </c>
      <c r="R834">
        <f>VLOOKUP(KamstrupData[[#This Row],[IdLevel123]],'B-Business Capability'!B:L,11,FALSE)</f>
        <v>0</v>
      </c>
    </row>
    <row r="835" spans="2:20" hidden="1" x14ac:dyDescent="0.25">
      <c r="D835" t="s">
        <v>583</v>
      </c>
      <c r="E835" t="str">
        <f>VLOOKUP(D835,'B-Business Capability'!B:H,5,FALSE)</f>
        <v>Product &amp; Software Development</v>
      </c>
      <c r="F835" t="str">
        <f>VLOOKUP(D835,'B-Business Capability'!B:H,6,FALSE)</f>
        <v>Engineering</v>
      </c>
      <c r="G835" t="str">
        <f>VLOOKUP(D835,'B-Business Capability'!B:H,7,FALSE)</f>
        <v>Construction &amp; Development</v>
      </c>
      <c r="I835" t="s">
        <v>43</v>
      </c>
      <c r="J835" t="s">
        <v>71</v>
      </c>
      <c r="K835" t="s">
        <v>72</v>
      </c>
      <c r="L835" t="s">
        <v>624</v>
      </c>
      <c r="M835" t="str">
        <f>VLOOKUP(L835,'A-Applications'!B:D,3,FALSE)</f>
        <v>Remote Desktop Conn. Manager</v>
      </c>
      <c r="N835" t="s">
        <v>46</v>
      </c>
      <c r="O835" s="42" t="s">
        <v>52</v>
      </c>
      <c r="P835" t="s">
        <v>75</v>
      </c>
      <c r="Q835" t="str">
        <f>VLOOKUP(KamstrupData[[#This Row],[IdLevel123]],'B-Business Capability'!B:L,10,FALSE)</f>
        <v>Idea-to-Release (I2R)</v>
      </c>
      <c r="R835">
        <f>VLOOKUP(KamstrupData[[#This Row],[IdLevel123]],'B-Business Capability'!B:L,11,FALSE)</f>
        <v>420</v>
      </c>
      <c r="T835" t="s">
        <v>76</v>
      </c>
    </row>
    <row r="836" spans="2:20" hidden="1" x14ac:dyDescent="0.25">
      <c r="D836" t="s">
        <v>583</v>
      </c>
      <c r="E836" t="str">
        <f>VLOOKUP(D836,'B-Business Capability'!B:H,5,FALSE)</f>
        <v>Product &amp; Software Development</v>
      </c>
      <c r="F836" t="str">
        <f>VLOOKUP(D836,'B-Business Capability'!B:H,6,FALSE)</f>
        <v>Engineering</v>
      </c>
      <c r="G836" t="str">
        <f>VLOOKUP(D836,'B-Business Capability'!B:H,7,FALSE)</f>
        <v>Construction &amp; Development</v>
      </c>
      <c r="I836" t="s">
        <v>43</v>
      </c>
      <c r="J836" t="s">
        <v>71</v>
      </c>
      <c r="K836" t="s">
        <v>81</v>
      </c>
      <c r="L836" t="s">
        <v>624</v>
      </c>
      <c r="M836" t="str">
        <f>VLOOKUP(L836,'A-Applications'!B:D,3,FALSE)</f>
        <v>Remote Desktop Conn. Manager</v>
      </c>
      <c r="N836" t="s">
        <v>46</v>
      </c>
      <c r="O836" s="42" t="s">
        <v>52</v>
      </c>
      <c r="P836" t="s">
        <v>75</v>
      </c>
      <c r="Q836" t="str">
        <f>VLOOKUP(KamstrupData[[#This Row],[IdLevel123]],'B-Business Capability'!B:L,10,FALSE)</f>
        <v>Idea-to-Release (I2R)</v>
      </c>
      <c r="R836">
        <f>VLOOKUP(KamstrupData[[#This Row],[IdLevel123]],'B-Business Capability'!B:L,11,FALSE)</f>
        <v>420</v>
      </c>
      <c r="T836" t="s">
        <v>76</v>
      </c>
    </row>
    <row r="837" spans="2:20" hidden="1" x14ac:dyDescent="0.25">
      <c r="D837" t="s">
        <v>583</v>
      </c>
      <c r="E837" t="str">
        <f>VLOOKUP(D837,'B-Business Capability'!B:H,5,FALSE)</f>
        <v>Product &amp; Software Development</v>
      </c>
      <c r="F837" t="str">
        <f>VLOOKUP(D837,'B-Business Capability'!B:H,6,FALSE)</f>
        <v>Engineering</v>
      </c>
      <c r="G837" t="str">
        <f>VLOOKUP(D837,'B-Business Capability'!B:H,7,FALSE)</f>
        <v>Construction &amp; Development</v>
      </c>
      <c r="I837" t="s">
        <v>43</v>
      </c>
      <c r="J837" t="s">
        <v>91</v>
      </c>
      <c r="K837" t="s">
        <v>72</v>
      </c>
      <c r="L837" t="s">
        <v>624</v>
      </c>
      <c r="M837" t="str">
        <f>VLOOKUP(L837,'A-Applications'!B:D,3,FALSE)</f>
        <v>Remote Desktop Conn. Manager</v>
      </c>
      <c r="N837" t="s">
        <v>46</v>
      </c>
      <c r="O837" t="s">
        <v>47</v>
      </c>
      <c r="P837" t="s">
        <v>75</v>
      </c>
      <c r="Q837" t="str">
        <f>VLOOKUP(KamstrupData[[#This Row],[IdLevel123]],'B-Business Capability'!B:L,10,FALSE)</f>
        <v>Idea-to-Release (I2R)</v>
      </c>
      <c r="R837">
        <f>VLOOKUP(KamstrupData[[#This Row],[IdLevel123]],'B-Business Capability'!B:L,11,FALSE)</f>
        <v>420</v>
      </c>
      <c r="T837" t="s">
        <v>92</v>
      </c>
    </row>
    <row r="838" spans="2:20" hidden="1" x14ac:dyDescent="0.25">
      <c r="D838" t="s">
        <v>583</v>
      </c>
      <c r="E838" t="str">
        <f>VLOOKUP(D838,'B-Business Capability'!B:H,5,FALSE)</f>
        <v>Product &amp; Software Development</v>
      </c>
      <c r="F838" t="str">
        <f>VLOOKUP(D838,'B-Business Capability'!B:H,6,FALSE)</f>
        <v>Engineering</v>
      </c>
      <c r="G838" t="str">
        <f>VLOOKUP(D838,'B-Business Capability'!B:H,7,FALSE)</f>
        <v>Construction &amp; Development</v>
      </c>
      <c r="I838" t="s">
        <v>43</v>
      </c>
      <c r="J838" t="s">
        <v>91</v>
      </c>
      <c r="K838" t="s">
        <v>81</v>
      </c>
      <c r="L838" t="s">
        <v>624</v>
      </c>
      <c r="M838" t="str">
        <f>VLOOKUP(L838,'A-Applications'!B:D,3,FALSE)</f>
        <v>Remote Desktop Conn. Manager</v>
      </c>
      <c r="N838" t="s">
        <v>46</v>
      </c>
      <c r="O838" s="42" t="s">
        <v>47</v>
      </c>
      <c r="P838" t="s">
        <v>75</v>
      </c>
      <c r="Q838" t="str">
        <f>VLOOKUP(KamstrupData[[#This Row],[IdLevel123]],'B-Business Capability'!B:L,10,FALSE)</f>
        <v>Idea-to-Release (I2R)</v>
      </c>
      <c r="R838">
        <f>VLOOKUP(KamstrupData[[#This Row],[IdLevel123]],'B-Business Capability'!B:L,11,FALSE)</f>
        <v>420</v>
      </c>
      <c r="T838" t="s">
        <v>96</v>
      </c>
    </row>
    <row r="839" spans="2:20" hidden="1" x14ac:dyDescent="0.25">
      <c r="D839" t="s">
        <v>1459</v>
      </c>
      <c r="E839" t="str">
        <f>VLOOKUP(D839,'B-Business Capability'!B:H,5,FALSE)</f>
        <v>Customer Service</v>
      </c>
      <c r="F839" t="str">
        <f>VLOOKUP(D839,'B-Business Capability'!B:H,6,FALSE)</f>
        <v>Customer Service and Support</v>
      </c>
      <c r="G839" t="str">
        <f>VLOOKUP(D839,'B-Business Capability'!B:H,7,FALSE)</f>
        <v>Service Request Management</v>
      </c>
      <c r="I839" t="s">
        <v>43</v>
      </c>
      <c r="J839" t="s">
        <v>109</v>
      </c>
      <c r="K839" t="s">
        <v>231</v>
      </c>
      <c r="L839" t="s">
        <v>624</v>
      </c>
      <c r="M839" t="str">
        <f>VLOOKUP(L839,'A-Applications'!B:D,3,FALSE)</f>
        <v>Remote Desktop Conn. Manager</v>
      </c>
      <c r="N839" t="s">
        <v>46</v>
      </c>
      <c r="O839" s="42" t="s">
        <v>47</v>
      </c>
      <c r="P839" t="s">
        <v>68</v>
      </c>
      <c r="Q839" t="str">
        <f>VLOOKUP(KamstrupData[[#This Row],[IdLevel123]],'B-Business Capability'!B:L,10,FALSE)</f>
        <v>Customer Service and Support</v>
      </c>
      <c r="R839">
        <f>VLOOKUP(KamstrupData[[#This Row],[IdLevel123]],'B-Business Capability'!B:L,11,FALSE)</f>
        <v>0</v>
      </c>
      <c r="T839" t="s">
        <v>233</v>
      </c>
    </row>
    <row r="840" spans="2:20" hidden="1" x14ac:dyDescent="0.25">
      <c r="D840" s="28" t="s">
        <v>1753</v>
      </c>
      <c r="E840" t="str">
        <f>VLOOKUP(D840,'B-Business Capability'!B:H,5,FALSE)</f>
        <v>Digital Platform and Operations</v>
      </c>
      <c r="F840" t="str">
        <f>VLOOKUP(D840,'B-Business Capability'!B:H,6,FALSE)</f>
        <v>Engineering &amp; Platform</v>
      </c>
      <c r="G840" t="str">
        <f>VLOOKUP(D840,'B-Business Capability'!B:H,7,FALSE)</f>
        <v>Integration, Custom Application &amp; Platform Maintenance and Support</v>
      </c>
      <c r="I840" t="s">
        <v>43</v>
      </c>
      <c r="J840" t="s">
        <v>148</v>
      </c>
      <c r="K840" t="s">
        <v>1079</v>
      </c>
      <c r="L840" t="s">
        <v>624</v>
      </c>
      <c r="M840" t="str">
        <f>VLOOKUP(L840,'A-Applications'!B:D,3,FALSE)</f>
        <v>Remote Desktop Conn. Manager</v>
      </c>
      <c r="N840" t="s">
        <v>46</v>
      </c>
      <c r="O840" s="42" t="s">
        <v>47</v>
      </c>
      <c r="P840" t="s">
        <v>38</v>
      </c>
      <c r="Q840" t="str">
        <f>VLOOKUP(KamstrupData[[#This Row],[IdLevel123]],'B-Business Capability'!B:L,10,FALSE)</f>
        <v>N/A</v>
      </c>
      <c r="R840">
        <f>VLOOKUP(KamstrupData[[#This Row],[IdLevel123]],'B-Business Capability'!B:L,11,FALSE)</f>
        <v>0</v>
      </c>
    </row>
    <row r="841" spans="2:20" hidden="1" x14ac:dyDescent="0.25">
      <c r="B841" s="28">
        <v>45292</v>
      </c>
      <c r="D841" s="28" t="s">
        <v>8539</v>
      </c>
      <c r="E841" t="str">
        <f>VLOOKUP(D841,'B-Business Capability'!B:H,5,FALSE)</f>
        <v>OT Hosting</v>
      </c>
      <c r="F841" t="str">
        <f>VLOOKUP(D841,'B-Business Capability'!B:H,6,FALSE)</f>
        <v>OT Engineering &amp; Innovation</v>
      </c>
      <c r="G841" t="str">
        <f>VLOOKUP(D841,'B-Business Capability'!B:H,7,FALSE)</f>
        <v>Continuous Improvement &amp; DevSecOps</v>
      </c>
      <c r="I841" t="s">
        <v>43</v>
      </c>
      <c r="J841" t="s">
        <v>285</v>
      </c>
      <c r="K841" t="s">
        <v>1615</v>
      </c>
      <c r="L841" t="s">
        <v>624</v>
      </c>
      <c r="M841" t="str">
        <f>VLOOKUP(L841,'A-Applications'!B:D,3,FALSE)</f>
        <v>Remote Desktop Conn. Manager</v>
      </c>
      <c r="N841" t="s">
        <v>46</v>
      </c>
      <c r="O841" s="42" t="s">
        <v>210</v>
      </c>
      <c r="P841" t="s">
        <v>38</v>
      </c>
      <c r="Q841" t="str">
        <f>VLOOKUP(KamstrupData[[#This Row],[IdLevel123]],'B-Business Capability'!B:L,10,FALSE)</f>
        <v>N/A</v>
      </c>
      <c r="R841">
        <f>VLOOKUP(KamstrupData[[#This Row],[IdLevel123]],'B-Business Capability'!B:L,11,FALSE)</f>
        <v>0</v>
      </c>
    </row>
    <row r="842" spans="2:20" hidden="1" x14ac:dyDescent="0.25">
      <c r="D842" s="28" t="s">
        <v>370</v>
      </c>
      <c r="E842" t="str">
        <f>VLOOKUP(D842,'B-Business Capability'!B:H,5,FALSE)</f>
        <v>Digital Platform and Operations</v>
      </c>
      <c r="F842" t="str">
        <f>VLOOKUP(D842,'B-Business Capability'!B:H,6,FALSE)</f>
        <v>Operations</v>
      </c>
      <c r="G842" t="str">
        <f>VLOOKUP(D842,'B-Business Capability'!B:H,7,FALSE)</f>
        <v>IT Service Management</v>
      </c>
      <c r="I842" t="s">
        <v>487</v>
      </c>
      <c r="J842" t="s">
        <v>8712</v>
      </c>
      <c r="K842" t="s">
        <v>8713</v>
      </c>
      <c r="L842" t="s">
        <v>624</v>
      </c>
      <c r="M842" t="str">
        <f>VLOOKUP(L842,'A-Applications'!B:D,3,FALSE)</f>
        <v>Remote Desktop Conn. Manager</v>
      </c>
      <c r="N842" t="s">
        <v>46</v>
      </c>
      <c r="O842" s="42" t="s">
        <v>47</v>
      </c>
      <c r="Q842" t="str">
        <f>VLOOKUP(KamstrupData[[#This Row],[IdLevel123]],'B-Business Capability'!B:L,10,FALSE)</f>
        <v>N/A</v>
      </c>
      <c r="R842">
        <f>VLOOKUP(KamstrupData[[#This Row],[IdLevel123]],'B-Business Capability'!B:L,11,FALSE)</f>
        <v>0</v>
      </c>
    </row>
    <row r="843" spans="2:20" hidden="1" x14ac:dyDescent="0.25">
      <c r="D843" t="s">
        <v>70</v>
      </c>
      <c r="E843" t="str">
        <f>VLOOKUP(D843,'B-Business Capability'!B:H,5,FALSE)</f>
        <v>Product &amp; Software Development</v>
      </c>
      <c r="F843">
        <f>VLOOKUP(D843,'B-Business Capability'!B:H,6,FALSE)</f>
        <v>0</v>
      </c>
      <c r="G843">
        <f>VLOOKUP(D843,'B-Business Capability'!B:H,7,FALSE)</f>
        <v>0</v>
      </c>
      <c r="I843" t="s">
        <v>43</v>
      </c>
      <c r="J843" t="s">
        <v>98</v>
      </c>
      <c r="K843" t="s">
        <v>87</v>
      </c>
      <c r="L843" t="s">
        <v>99</v>
      </c>
      <c r="M843" t="str">
        <f>VLOOKUP(L843,'A-Applications'!B:D,3,FALSE)</f>
        <v>SnagIt</v>
      </c>
      <c r="N843" t="s">
        <v>46</v>
      </c>
      <c r="O843" s="42" t="s">
        <v>52</v>
      </c>
      <c r="P843" t="s">
        <v>75</v>
      </c>
      <c r="Q843" t="str">
        <f>VLOOKUP(KamstrupData[[#This Row],[IdLevel123]],'B-Business Capability'!B:L,10,FALSE)</f>
        <v>Idea-to-Release (I2R)</v>
      </c>
      <c r="R843">
        <f>VLOOKUP(KamstrupData[[#This Row],[IdLevel123]],'B-Business Capability'!B:L,11,FALSE)</f>
        <v>100</v>
      </c>
      <c r="T843" t="s">
        <v>100</v>
      </c>
    </row>
    <row r="844" spans="2:20" hidden="1" x14ac:dyDescent="0.25">
      <c r="D844" t="s">
        <v>70</v>
      </c>
      <c r="E844" t="str">
        <f>VLOOKUP(D844,'B-Business Capability'!B:H,5,FALSE)</f>
        <v>Product &amp; Software Development</v>
      </c>
      <c r="F844">
        <f>VLOOKUP(D844,'B-Business Capability'!B:H,6,FALSE)</f>
        <v>0</v>
      </c>
      <c r="G844">
        <f>VLOOKUP(D844,'B-Business Capability'!B:H,7,FALSE)</f>
        <v>0</v>
      </c>
      <c r="I844" t="s">
        <v>43</v>
      </c>
      <c r="J844" t="s">
        <v>114</v>
      </c>
      <c r="K844" t="s">
        <v>78</v>
      </c>
      <c r="L844" t="s">
        <v>99</v>
      </c>
      <c r="M844" t="str">
        <f>VLOOKUP(L844,'A-Applications'!B:D,3,FALSE)</f>
        <v>SnagIt</v>
      </c>
      <c r="N844" t="s">
        <v>46</v>
      </c>
      <c r="O844" s="42" t="s">
        <v>47</v>
      </c>
      <c r="P844" t="s">
        <v>68</v>
      </c>
      <c r="Q844" t="str">
        <f>VLOOKUP(KamstrupData[[#This Row],[IdLevel123]],'B-Business Capability'!B:L,10,FALSE)</f>
        <v>Idea-to-Release (I2R)</v>
      </c>
      <c r="R844">
        <f>VLOOKUP(KamstrupData[[#This Row],[IdLevel123]],'B-Business Capability'!B:L,11,FALSE)</f>
        <v>100</v>
      </c>
      <c r="T844" t="s">
        <v>120</v>
      </c>
    </row>
    <row r="845" spans="2:20" hidden="1" x14ac:dyDescent="0.25">
      <c r="D845" t="s">
        <v>70</v>
      </c>
      <c r="E845" t="str">
        <f>VLOOKUP(D845,'B-Business Capability'!B:H,5,FALSE)</f>
        <v>Product &amp; Software Development</v>
      </c>
      <c r="F845">
        <f>VLOOKUP(D845,'B-Business Capability'!B:H,6,FALSE)</f>
        <v>0</v>
      </c>
      <c r="G845">
        <f>VLOOKUP(D845,'B-Business Capability'!B:H,7,FALSE)</f>
        <v>0</v>
      </c>
      <c r="I845" t="s">
        <v>43</v>
      </c>
      <c r="J845" t="s">
        <v>128</v>
      </c>
      <c r="K845" t="s">
        <v>87</v>
      </c>
      <c r="L845" t="s">
        <v>99</v>
      </c>
      <c r="M845" t="str">
        <f>VLOOKUP(L845,'A-Applications'!B:D,3,FALSE)</f>
        <v>SnagIt</v>
      </c>
      <c r="N845" t="s">
        <v>46</v>
      </c>
      <c r="O845" s="42" t="s">
        <v>52</v>
      </c>
      <c r="P845" t="s">
        <v>75</v>
      </c>
      <c r="Q845" t="str">
        <f>VLOOKUP(KamstrupData[[#This Row],[IdLevel123]],'B-Business Capability'!B:L,10,FALSE)</f>
        <v>Idea-to-Release (I2R)</v>
      </c>
      <c r="R845">
        <f>VLOOKUP(KamstrupData[[#This Row],[IdLevel123]],'B-Business Capability'!B:L,11,FALSE)</f>
        <v>100</v>
      </c>
      <c r="T845" t="s">
        <v>129</v>
      </c>
    </row>
    <row r="846" spans="2:20" hidden="1" x14ac:dyDescent="0.25">
      <c r="D846" t="s">
        <v>136</v>
      </c>
      <c r="E846" t="str">
        <f>VLOOKUP(D846,'B-Business Capability'!B:H,5,FALSE)</f>
        <v>Strategic Management</v>
      </c>
      <c r="F846">
        <f>VLOOKUP(D846,'B-Business Capability'!B:H,6,FALSE)</f>
        <v>0</v>
      </c>
      <c r="G846">
        <f>VLOOKUP(D846,'B-Business Capability'!B:H,7,FALSE)</f>
        <v>0</v>
      </c>
      <c r="I846" t="s">
        <v>43</v>
      </c>
      <c r="J846" t="s">
        <v>137</v>
      </c>
      <c r="L846" t="s">
        <v>99</v>
      </c>
      <c r="M846" t="str">
        <f>VLOOKUP(L846,'A-Applications'!B:D,3,FALSE)</f>
        <v>SnagIt</v>
      </c>
      <c r="N846" t="s">
        <v>46</v>
      </c>
      <c r="O846" s="42" t="s">
        <v>47</v>
      </c>
      <c r="P846" t="s">
        <v>68</v>
      </c>
      <c r="Q846" t="str">
        <f>VLOOKUP(KamstrupData[[#This Row],[IdLevel123]],'B-Business Capability'!B:L,10,FALSE)</f>
        <v>N/A</v>
      </c>
      <c r="R846">
        <f>VLOOKUP(KamstrupData[[#This Row],[IdLevel123]],'B-Business Capability'!B:L,11,FALSE)</f>
        <v>0</v>
      </c>
      <c r="T846" t="s">
        <v>139</v>
      </c>
    </row>
    <row r="847" spans="2:20" hidden="1" x14ac:dyDescent="0.25">
      <c r="D847" t="s">
        <v>150</v>
      </c>
      <c r="E847" t="str">
        <f>VLOOKUP(D847,'B-Business Capability'!B:H,5,FALSE)</f>
        <v>Strategic Management</v>
      </c>
      <c r="F847" t="str">
        <f>VLOOKUP(D847,'B-Business Capability'!B:H,6,FALSE)</f>
        <v>Enterprise Effectiveness &amp; Project Management</v>
      </c>
      <c r="G847">
        <f>VLOOKUP(D847,'B-Business Capability'!B:H,7,FALSE)</f>
        <v>0</v>
      </c>
      <c r="I847" t="s">
        <v>43</v>
      </c>
      <c r="J847" t="s">
        <v>151</v>
      </c>
      <c r="K847" t="s">
        <v>152</v>
      </c>
      <c r="L847" t="s">
        <v>99</v>
      </c>
      <c r="M847" t="str">
        <f>VLOOKUP(L847,'A-Applications'!B:D,3,FALSE)</f>
        <v>SnagIt</v>
      </c>
      <c r="N847" t="s">
        <v>46</v>
      </c>
      <c r="O847" s="42" t="s">
        <v>52</v>
      </c>
      <c r="P847" t="s">
        <v>68</v>
      </c>
      <c r="Q847" t="str">
        <f>VLOOKUP(KamstrupData[[#This Row],[IdLevel123]],'B-Business Capability'!B:L,10,FALSE)</f>
        <v>N/A</v>
      </c>
      <c r="R847">
        <f>VLOOKUP(KamstrupData[[#This Row],[IdLevel123]],'B-Business Capability'!B:L,11,FALSE)</f>
        <v>0</v>
      </c>
      <c r="T847" t="s">
        <v>153</v>
      </c>
    </row>
    <row r="848" spans="2:20" hidden="1" x14ac:dyDescent="0.25">
      <c r="D848" t="s">
        <v>150</v>
      </c>
      <c r="E848" t="str">
        <f>VLOOKUP(D848,'B-Business Capability'!B:H,5,FALSE)</f>
        <v>Strategic Management</v>
      </c>
      <c r="F848" t="str">
        <f>VLOOKUP(D848,'B-Business Capability'!B:H,6,FALSE)</f>
        <v>Enterprise Effectiveness &amp; Project Management</v>
      </c>
      <c r="G848">
        <f>VLOOKUP(D848,'B-Business Capability'!B:H,7,FALSE)</f>
        <v>0</v>
      </c>
      <c r="I848" t="s">
        <v>43</v>
      </c>
      <c r="J848" t="s">
        <v>91</v>
      </c>
      <c r="K848" t="s">
        <v>72</v>
      </c>
      <c r="L848" t="s">
        <v>99</v>
      </c>
      <c r="M848" t="str">
        <f>VLOOKUP(L848,'A-Applications'!B:D,3,FALSE)</f>
        <v>SnagIt</v>
      </c>
      <c r="N848" t="s">
        <v>46</v>
      </c>
      <c r="O848" t="s">
        <v>52</v>
      </c>
      <c r="P848" t="s">
        <v>68</v>
      </c>
      <c r="Q848" t="str">
        <f>VLOOKUP(KamstrupData[[#This Row],[IdLevel123]],'B-Business Capability'!B:L,10,FALSE)</f>
        <v>N/A</v>
      </c>
      <c r="R848">
        <f>VLOOKUP(KamstrupData[[#This Row],[IdLevel123]],'B-Business Capability'!B:L,11,FALSE)</f>
        <v>0</v>
      </c>
      <c r="T848" t="s">
        <v>92</v>
      </c>
    </row>
    <row r="849" spans="2:20" hidden="1" x14ac:dyDescent="0.25">
      <c r="D849" t="s">
        <v>150</v>
      </c>
      <c r="E849" t="str">
        <f>VLOOKUP(D849,'B-Business Capability'!B:H,5,FALSE)</f>
        <v>Strategic Management</v>
      </c>
      <c r="F849" t="str">
        <f>VLOOKUP(D849,'B-Business Capability'!B:H,6,FALSE)</f>
        <v>Enterprise Effectiveness &amp; Project Management</v>
      </c>
      <c r="G849">
        <f>VLOOKUP(D849,'B-Business Capability'!B:H,7,FALSE)</f>
        <v>0</v>
      </c>
      <c r="I849" t="s">
        <v>43</v>
      </c>
      <c r="J849" t="s">
        <v>91</v>
      </c>
      <c r="K849" t="s">
        <v>78</v>
      </c>
      <c r="L849" t="s">
        <v>99</v>
      </c>
      <c r="M849" t="str">
        <f>VLOOKUP(L849,'A-Applications'!B:D,3,FALSE)</f>
        <v>SnagIt</v>
      </c>
      <c r="N849" t="s">
        <v>46</v>
      </c>
      <c r="O849" t="s">
        <v>52</v>
      </c>
      <c r="P849" t="s">
        <v>68</v>
      </c>
      <c r="Q849" t="str">
        <f>VLOOKUP(KamstrupData[[#This Row],[IdLevel123]],'B-Business Capability'!B:L,10,FALSE)</f>
        <v>N/A</v>
      </c>
      <c r="R849">
        <f>VLOOKUP(KamstrupData[[#This Row],[IdLevel123]],'B-Business Capability'!B:L,11,FALSE)</f>
        <v>0</v>
      </c>
      <c r="T849" t="s">
        <v>93</v>
      </c>
    </row>
    <row r="850" spans="2:20" hidden="1" x14ac:dyDescent="0.25">
      <c r="D850" t="s">
        <v>150</v>
      </c>
      <c r="E850" t="str">
        <f>VLOOKUP(D850,'B-Business Capability'!B:H,5,FALSE)</f>
        <v>Strategic Management</v>
      </c>
      <c r="F850" t="str">
        <f>VLOOKUP(D850,'B-Business Capability'!B:H,6,FALSE)</f>
        <v>Enterprise Effectiveness &amp; Project Management</v>
      </c>
      <c r="G850">
        <f>VLOOKUP(D850,'B-Business Capability'!B:H,7,FALSE)</f>
        <v>0</v>
      </c>
      <c r="I850" t="s">
        <v>43</v>
      </c>
      <c r="J850" t="s">
        <v>91</v>
      </c>
      <c r="K850" t="s">
        <v>81</v>
      </c>
      <c r="L850" t="s">
        <v>99</v>
      </c>
      <c r="M850" t="str">
        <f>VLOOKUP(L850,'A-Applications'!B:D,3,FALSE)</f>
        <v>SnagIt</v>
      </c>
      <c r="N850" t="s">
        <v>46</v>
      </c>
      <c r="O850" s="42" t="s">
        <v>52</v>
      </c>
      <c r="P850" t="s">
        <v>68</v>
      </c>
      <c r="Q850" t="str">
        <f>VLOOKUP(KamstrupData[[#This Row],[IdLevel123]],'B-Business Capability'!B:L,10,FALSE)</f>
        <v>N/A</v>
      </c>
      <c r="R850">
        <f>VLOOKUP(KamstrupData[[#This Row],[IdLevel123]],'B-Business Capability'!B:L,11,FALSE)</f>
        <v>0</v>
      </c>
      <c r="T850" t="s">
        <v>96</v>
      </c>
    </row>
    <row r="851" spans="2:20" hidden="1" x14ac:dyDescent="0.25">
      <c r="B851" s="28">
        <v>45292</v>
      </c>
      <c r="D851" s="28" t="s">
        <v>7610</v>
      </c>
      <c r="E851" t="str">
        <f>VLOOKUP(D851,'B-Business Capability'!B:H,5,FALSE)</f>
        <v>Product &amp; Software Development</v>
      </c>
      <c r="F851" t="str">
        <f>VLOOKUP(D851,'B-Business Capability'!B:H,6,FALSE)</f>
        <v>Engineering</v>
      </c>
      <c r="G851">
        <f>VLOOKUP(D851,'B-Business Capability'!B:H,7,FALSE)</f>
        <v>0</v>
      </c>
      <c r="I851" t="s">
        <v>43</v>
      </c>
      <c r="J851" t="s">
        <v>239</v>
      </c>
      <c r="K851" t="s">
        <v>7296</v>
      </c>
      <c r="L851" t="s">
        <v>99</v>
      </c>
      <c r="M851" t="str">
        <f>VLOOKUP(L851,'A-Applications'!B:D,3,FALSE)</f>
        <v>SnagIt</v>
      </c>
      <c r="N851" t="s">
        <v>46</v>
      </c>
      <c r="O851" s="42" t="s">
        <v>52</v>
      </c>
      <c r="Q851" t="str">
        <f>VLOOKUP(KamstrupData[[#This Row],[IdLevel123]],'B-Business Capability'!B:L,10,FALSE)</f>
        <v>Idea-to-Release (I2R)</v>
      </c>
      <c r="R851">
        <f>VLOOKUP(KamstrupData[[#This Row],[IdLevel123]],'B-Business Capability'!B:L,11,FALSE)</f>
        <v>400</v>
      </c>
    </row>
    <row r="852" spans="2:20" hidden="1" x14ac:dyDescent="0.25">
      <c r="D852" t="s">
        <v>934</v>
      </c>
      <c r="E852" t="str">
        <f>VLOOKUP(D852,'B-Business Capability'!B:H,5,FALSE)</f>
        <v>Product &amp; Software Development</v>
      </c>
      <c r="F852" t="str">
        <f>VLOOKUP(D852,'B-Business Capability'!B:H,6,FALSE)</f>
        <v>Quality Management</v>
      </c>
      <c r="G852" t="str">
        <f>VLOOKUP(D852,'B-Business Capability'!B:H,7,FALSE)</f>
        <v>Manage Product Document</v>
      </c>
      <c r="I852" t="s">
        <v>43</v>
      </c>
      <c r="J852" t="s">
        <v>411</v>
      </c>
      <c r="L852" t="s">
        <v>99</v>
      </c>
      <c r="M852" t="str">
        <f>VLOOKUP(L852,'A-Applications'!B:D,3,FALSE)</f>
        <v>SnagIt</v>
      </c>
      <c r="N852" t="s">
        <v>46</v>
      </c>
      <c r="O852" s="42" t="s">
        <v>47</v>
      </c>
      <c r="P852" t="s">
        <v>386</v>
      </c>
      <c r="Q852" t="str">
        <f>VLOOKUP(KamstrupData[[#This Row],[IdLevel123]],'B-Business Capability'!B:L,10,FALSE)</f>
        <v>Idea-to-Release (I2R)</v>
      </c>
      <c r="R852">
        <f>VLOOKUP(KamstrupData[[#This Row],[IdLevel123]],'B-Business Capability'!B:L,11,FALSE)</f>
        <v>904</v>
      </c>
      <c r="T852" t="s">
        <v>468</v>
      </c>
    </row>
    <row r="853" spans="2:20" hidden="1" x14ac:dyDescent="0.25">
      <c r="D853" t="s">
        <v>934</v>
      </c>
      <c r="E853" t="str">
        <f>VLOOKUP(D853,'B-Business Capability'!B:H,5,FALSE)</f>
        <v>Product &amp; Software Development</v>
      </c>
      <c r="F853" t="str">
        <f>VLOOKUP(D853,'B-Business Capability'!B:H,6,FALSE)</f>
        <v>Quality Management</v>
      </c>
      <c r="G853" t="str">
        <f>VLOOKUP(D853,'B-Business Capability'!B:H,7,FALSE)</f>
        <v>Manage Product Document</v>
      </c>
      <c r="I853" t="s">
        <v>43</v>
      </c>
      <c r="J853" t="s">
        <v>161</v>
      </c>
      <c r="K853" t="s">
        <v>164</v>
      </c>
      <c r="L853" t="s">
        <v>99</v>
      </c>
      <c r="M853" t="str">
        <f>VLOOKUP(L853,'A-Applications'!B:D,3,FALSE)</f>
        <v>SnagIt</v>
      </c>
      <c r="N853" t="s">
        <v>46</v>
      </c>
      <c r="O853" s="42" t="s">
        <v>52</v>
      </c>
      <c r="P853" t="s">
        <v>68</v>
      </c>
      <c r="Q853" t="str">
        <f>VLOOKUP(KamstrupData[[#This Row],[IdLevel123]],'B-Business Capability'!B:L,10,FALSE)</f>
        <v>Idea-to-Release (I2R)</v>
      </c>
      <c r="R853">
        <f>VLOOKUP(KamstrupData[[#This Row],[IdLevel123]],'B-Business Capability'!B:L,11,FALSE)</f>
        <v>904</v>
      </c>
    </row>
    <row r="854" spans="2:20" hidden="1" x14ac:dyDescent="0.25">
      <c r="D854" t="s">
        <v>934</v>
      </c>
      <c r="E854" t="str">
        <f>VLOOKUP(D854,'B-Business Capability'!B:H,5,FALSE)</f>
        <v>Product &amp; Software Development</v>
      </c>
      <c r="F854" t="str">
        <f>VLOOKUP(D854,'B-Business Capability'!B:H,6,FALSE)</f>
        <v>Quality Management</v>
      </c>
      <c r="G854" t="str">
        <f>VLOOKUP(D854,'B-Business Capability'!B:H,7,FALSE)</f>
        <v>Manage Product Document</v>
      </c>
      <c r="I854" t="s">
        <v>43</v>
      </c>
      <c r="J854" t="s">
        <v>161</v>
      </c>
      <c r="K854" t="s">
        <v>165</v>
      </c>
      <c r="L854" t="s">
        <v>99</v>
      </c>
      <c r="M854" t="str">
        <f>VLOOKUP(L854,'A-Applications'!B:D,3,FALSE)</f>
        <v>SnagIt</v>
      </c>
      <c r="N854" t="s">
        <v>46</v>
      </c>
      <c r="O854" s="42" t="s">
        <v>52</v>
      </c>
      <c r="P854" t="s">
        <v>68</v>
      </c>
      <c r="Q854" t="str">
        <f>VLOOKUP(KamstrupData[[#This Row],[IdLevel123]],'B-Business Capability'!B:L,10,FALSE)</f>
        <v>Idea-to-Release (I2R)</v>
      </c>
      <c r="R854">
        <f>VLOOKUP(KamstrupData[[#This Row],[IdLevel123]],'B-Business Capability'!B:L,11,FALSE)</f>
        <v>904</v>
      </c>
    </row>
    <row r="855" spans="2:20" hidden="1" x14ac:dyDescent="0.25">
      <c r="D855" t="s">
        <v>934</v>
      </c>
      <c r="E855" t="str">
        <f>VLOOKUP(D855,'B-Business Capability'!B:H,5,FALSE)</f>
        <v>Product &amp; Software Development</v>
      </c>
      <c r="F855" t="str">
        <f>VLOOKUP(D855,'B-Business Capability'!B:H,6,FALSE)</f>
        <v>Quality Management</v>
      </c>
      <c r="G855" t="str">
        <f>VLOOKUP(D855,'B-Business Capability'!B:H,7,FALSE)</f>
        <v>Manage Product Document</v>
      </c>
      <c r="I855" t="s">
        <v>43</v>
      </c>
      <c r="J855" t="s">
        <v>161</v>
      </c>
      <c r="K855" t="s">
        <v>166</v>
      </c>
      <c r="L855" t="s">
        <v>99</v>
      </c>
      <c r="M855" t="str">
        <f>VLOOKUP(L855,'A-Applications'!B:D,3,FALSE)</f>
        <v>SnagIt</v>
      </c>
      <c r="N855" t="s">
        <v>46</v>
      </c>
      <c r="O855" s="42" t="s">
        <v>52</v>
      </c>
      <c r="P855" t="s">
        <v>68</v>
      </c>
      <c r="Q855" t="str">
        <f>VLOOKUP(KamstrupData[[#This Row],[IdLevel123]],'B-Business Capability'!B:L,10,FALSE)</f>
        <v>Idea-to-Release (I2R)</v>
      </c>
      <c r="R855">
        <f>VLOOKUP(KamstrupData[[#This Row],[IdLevel123]],'B-Business Capability'!B:L,11,FALSE)</f>
        <v>904</v>
      </c>
    </row>
    <row r="856" spans="2:20" hidden="1" x14ac:dyDescent="0.25">
      <c r="D856" t="s">
        <v>1517</v>
      </c>
      <c r="E856" t="str">
        <f>VLOOKUP(D856,'B-Business Capability'!B:H,5,FALSE)</f>
        <v>Customer Service</v>
      </c>
      <c r="F856" t="str">
        <f>VLOOKUP(D856,'B-Business Capability'!B:H,6,FALSE)</f>
        <v>Customer Project Management</v>
      </c>
      <c r="G856" t="str">
        <f>VLOOKUP(D856,'B-Business Capability'!B:H,7,FALSE)</f>
        <v>Project Management</v>
      </c>
      <c r="I856" t="s">
        <v>66</v>
      </c>
      <c r="J856" t="s">
        <v>228</v>
      </c>
      <c r="L856" t="s">
        <v>99</v>
      </c>
      <c r="M856" t="str">
        <f>VLOOKUP(L856,'A-Applications'!B:D,3,FALSE)</f>
        <v>SnagIt</v>
      </c>
      <c r="N856" t="s">
        <v>46</v>
      </c>
      <c r="O856" s="42" t="s">
        <v>52</v>
      </c>
      <c r="P856" t="s">
        <v>1040</v>
      </c>
      <c r="Q856" t="str">
        <f>VLOOKUP(KamstrupData[[#This Row],[IdLevel123]],'B-Business Capability'!B:L,10,FALSE)</f>
        <v>Order-to-Cash (O2C)</v>
      </c>
      <c r="R856">
        <f>VLOOKUP(KamstrupData[[#This Row],[IdLevel123]],'B-Business Capability'!B:L,11,FALSE)</f>
        <v>0</v>
      </c>
      <c r="T856" t="s">
        <v>230</v>
      </c>
    </row>
    <row r="857" spans="2:20" hidden="1" x14ac:dyDescent="0.25">
      <c r="D857" t="s">
        <v>1517</v>
      </c>
      <c r="E857" t="str">
        <f>VLOOKUP(D857,'B-Business Capability'!B:H,5,FALSE)</f>
        <v>Customer Service</v>
      </c>
      <c r="F857" t="str">
        <f>VLOOKUP(D857,'B-Business Capability'!B:H,6,FALSE)</f>
        <v>Customer Project Management</v>
      </c>
      <c r="G857" t="str">
        <f>VLOOKUP(D857,'B-Business Capability'!B:H,7,FALSE)</f>
        <v>Project Management</v>
      </c>
      <c r="I857" t="s">
        <v>43</v>
      </c>
      <c r="J857" t="s">
        <v>279</v>
      </c>
      <c r="L857" t="s">
        <v>99</v>
      </c>
      <c r="M857" t="str">
        <f>VLOOKUP(L857,'A-Applications'!B:D,3,FALSE)</f>
        <v>SnagIt</v>
      </c>
      <c r="N857" t="s">
        <v>46</v>
      </c>
      <c r="O857" s="42" t="s">
        <v>47</v>
      </c>
      <c r="P857" t="s">
        <v>1040</v>
      </c>
      <c r="Q857" t="str">
        <f>VLOOKUP(KamstrupData[[#This Row],[IdLevel123]],'B-Business Capability'!B:L,10,FALSE)</f>
        <v>Order-to-Cash (O2C)</v>
      </c>
      <c r="R857">
        <f>VLOOKUP(KamstrupData[[#This Row],[IdLevel123]],'B-Business Capability'!B:L,11,FALSE)</f>
        <v>0</v>
      </c>
      <c r="T857" t="s">
        <v>1514</v>
      </c>
    </row>
    <row r="858" spans="2:20" hidden="1" x14ac:dyDescent="0.25">
      <c r="D858" t="s">
        <v>1517</v>
      </c>
      <c r="E858" t="str">
        <f>VLOOKUP(D858,'B-Business Capability'!B:H,5,FALSE)</f>
        <v>Customer Service</v>
      </c>
      <c r="F858" t="str">
        <f>VLOOKUP(D858,'B-Business Capability'!B:H,6,FALSE)</f>
        <v>Customer Project Management</v>
      </c>
      <c r="G858" t="str">
        <f>VLOOKUP(D858,'B-Business Capability'!B:H,7,FALSE)</f>
        <v>Project Management</v>
      </c>
      <c r="I858" t="s">
        <v>43</v>
      </c>
      <c r="J858" t="s">
        <v>282</v>
      </c>
      <c r="L858" t="s">
        <v>99</v>
      </c>
      <c r="M858" t="str">
        <f>VLOOKUP(L858,'A-Applications'!B:D,3,FALSE)</f>
        <v>SnagIt</v>
      </c>
      <c r="N858" t="s">
        <v>46</v>
      </c>
      <c r="O858" s="42" t="s">
        <v>47</v>
      </c>
      <c r="P858" t="s">
        <v>1040</v>
      </c>
      <c r="Q858" t="str">
        <f>VLOOKUP(KamstrupData[[#This Row],[IdLevel123]],'B-Business Capability'!B:L,10,FALSE)</f>
        <v>Order-to-Cash (O2C)</v>
      </c>
      <c r="R858">
        <f>VLOOKUP(KamstrupData[[#This Row],[IdLevel123]],'B-Business Capability'!B:L,11,FALSE)</f>
        <v>0</v>
      </c>
      <c r="T858" t="s">
        <v>1514</v>
      </c>
    </row>
    <row r="859" spans="2:20" hidden="1" x14ac:dyDescent="0.25">
      <c r="B859" s="28">
        <v>45292</v>
      </c>
      <c r="D859" s="28" t="s">
        <v>1610</v>
      </c>
      <c r="E859" t="str">
        <f>VLOOKUP(D859,'B-Business Capability'!B:H,5,FALSE)</f>
        <v>Digital Platform and Operations</v>
      </c>
      <c r="F859" t="str">
        <f>VLOOKUP(D859,'B-Business Capability'!B:H,6,FALSE)</f>
        <v>Digital Workplace &amp; Infrastructure Development</v>
      </c>
      <c r="G859" t="str">
        <f>VLOOKUP(D859,'B-Business Capability'!B:H,7,FALSE)</f>
        <v>Communication &amp; Collaboration</v>
      </c>
      <c r="I859" t="s">
        <v>43</v>
      </c>
      <c r="J859" t="s">
        <v>285</v>
      </c>
      <c r="K859" t="s">
        <v>1639</v>
      </c>
      <c r="L859" t="s">
        <v>99</v>
      </c>
      <c r="M859" t="str">
        <f>VLOOKUP(L859,'A-Applications'!B:D,3,FALSE)</f>
        <v>SnagIt</v>
      </c>
      <c r="N859" t="s">
        <v>46</v>
      </c>
      <c r="O859" s="42" t="s">
        <v>52</v>
      </c>
      <c r="Q859" t="str">
        <f>VLOOKUP(KamstrupData[[#This Row],[IdLevel123]],'B-Business Capability'!B:L,10,FALSE)</f>
        <v>N/A</v>
      </c>
      <c r="R859">
        <f>VLOOKUP(KamstrupData[[#This Row],[IdLevel123]],'B-Business Capability'!B:L,11,FALSE)</f>
        <v>0</v>
      </c>
    </row>
    <row r="860" spans="2:20" hidden="1" x14ac:dyDescent="0.25">
      <c r="D860" t="s">
        <v>1630</v>
      </c>
      <c r="E860" t="str">
        <f>VLOOKUP(D860,'B-Business Capability'!B:H,5,FALSE)</f>
        <v>OT Hosting</v>
      </c>
      <c r="F860" t="str">
        <f>VLOOKUP(D860,'B-Business Capability'!B:H,6,FALSE)</f>
        <v>OT Operations &amp; Service</v>
      </c>
      <c r="G860" t="str">
        <f>VLOOKUP(D860,'B-Business Capability'!B:H,7,FALSE)</f>
        <v>Third-Party Software</v>
      </c>
      <c r="I860" t="s">
        <v>43</v>
      </c>
      <c r="J860" t="s">
        <v>109</v>
      </c>
      <c r="K860" t="s">
        <v>231</v>
      </c>
      <c r="L860" t="s">
        <v>99</v>
      </c>
      <c r="M860" t="str">
        <f>VLOOKUP(L860,'A-Applications'!B:D,3,FALSE)</f>
        <v>SnagIt</v>
      </c>
      <c r="N860" t="s">
        <v>46</v>
      </c>
      <c r="O860" s="42" t="s">
        <v>52</v>
      </c>
      <c r="P860" t="s">
        <v>68</v>
      </c>
      <c r="Q860" t="str">
        <f>VLOOKUP(KamstrupData[[#This Row],[IdLevel123]],'B-Business Capability'!B:L,10,FALSE)</f>
        <v>N/A</v>
      </c>
      <c r="R860">
        <f>VLOOKUP(KamstrupData[[#This Row],[IdLevel123]],'B-Business Capability'!B:L,11,FALSE)</f>
        <v>0</v>
      </c>
      <c r="T860" t="s">
        <v>329</v>
      </c>
    </row>
    <row r="861" spans="2:20" hidden="1" x14ac:dyDescent="0.25">
      <c r="D861" t="s">
        <v>1634</v>
      </c>
      <c r="E861" t="str">
        <f>VLOOKUP(D861,'B-Business Capability'!B:H,5,FALSE)</f>
        <v>Not mapped to capability</v>
      </c>
      <c r="F861">
        <f>VLOOKUP(D861,'B-Business Capability'!B:H,6,FALSE)</f>
        <v>0</v>
      </c>
      <c r="G861">
        <f>VLOOKUP(D861,'B-Business Capability'!B:H,7,FALSE)</f>
        <v>0</v>
      </c>
      <c r="I861" t="s">
        <v>43</v>
      </c>
      <c r="J861" t="s">
        <v>278</v>
      </c>
      <c r="L861" t="s">
        <v>99</v>
      </c>
      <c r="M861" t="str">
        <f>VLOOKUP(L861,'A-Applications'!B:D,3,FALSE)</f>
        <v>SnagIt</v>
      </c>
      <c r="N861" t="s">
        <v>46</v>
      </c>
      <c r="O861" s="42" t="s">
        <v>47</v>
      </c>
      <c r="P861" t="s">
        <v>56</v>
      </c>
      <c r="Q861" t="str">
        <f>VLOOKUP(KamstrupData[[#This Row],[IdLevel123]],'B-Business Capability'!B:L,10,FALSE)</f>
        <v>N/A</v>
      </c>
      <c r="R861">
        <f>VLOOKUP(KamstrupData[[#This Row],[IdLevel123]],'B-Business Capability'!B:L,11,FALSE)</f>
        <v>0</v>
      </c>
    </row>
    <row r="862" spans="2:20" hidden="1" x14ac:dyDescent="0.25">
      <c r="D862" t="s">
        <v>1634</v>
      </c>
      <c r="E862" t="str">
        <f>VLOOKUP(D862,'B-Business Capability'!B:H,5,FALSE)</f>
        <v>Not mapped to capability</v>
      </c>
      <c r="F862">
        <f>VLOOKUP(D862,'B-Business Capability'!B:H,6,FALSE)</f>
        <v>0</v>
      </c>
      <c r="G862">
        <f>VLOOKUP(D862,'B-Business Capability'!B:H,7,FALSE)</f>
        <v>0</v>
      </c>
      <c r="I862" t="s">
        <v>43</v>
      </c>
      <c r="J862" t="s">
        <v>86</v>
      </c>
      <c r="L862" t="s">
        <v>99</v>
      </c>
      <c r="M862" t="str">
        <f>VLOOKUP(L862,'A-Applications'!B:D,3,FALSE)</f>
        <v>SnagIt</v>
      </c>
      <c r="O862" s="42"/>
      <c r="P862" t="s">
        <v>56</v>
      </c>
      <c r="Q862" t="str">
        <f>VLOOKUP(KamstrupData[[#This Row],[IdLevel123]],'B-Business Capability'!B:L,10,FALSE)</f>
        <v>N/A</v>
      </c>
      <c r="R862">
        <f>VLOOKUP(KamstrupData[[#This Row],[IdLevel123]],'B-Business Capability'!B:L,11,FALSE)</f>
        <v>0</v>
      </c>
      <c r="T862" t="s">
        <v>196</v>
      </c>
    </row>
    <row r="863" spans="2:20" hidden="1" x14ac:dyDescent="0.25">
      <c r="D863" t="s">
        <v>1634</v>
      </c>
      <c r="E863" t="str">
        <f>VLOOKUP(D863,'B-Business Capability'!B:H,5,FALSE)</f>
        <v>Not mapped to capability</v>
      </c>
      <c r="F863">
        <f>VLOOKUP(D863,'B-Business Capability'!B:H,6,FALSE)</f>
        <v>0</v>
      </c>
      <c r="G863">
        <f>VLOOKUP(D863,'B-Business Capability'!B:H,7,FALSE)</f>
        <v>0</v>
      </c>
      <c r="I863" t="s">
        <v>53</v>
      </c>
      <c r="J863" t="s">
        <v>8549</v>
      </c>
      <c r="L863" t="s">
        <v>99</v>
      </c>
      <c r="M863" t="str">
        <f>VLOOKUP(L863,'A-Applications'!B:D,3,FALSE)</f>
        <v>SnagIt</v>
      </c>
      <c r="N863" t="s">
        <v>46</v>
      </c>
      <c r="O863" s="42" t="s">
        <v>52</v>
      </c>
      <c r="P863" t="s">
        <v>1040</v>
      </c>
      <c r="Q863" t="str">
        <f>VLOOKUP(KamstrupData[[#This Row],[IdLevel123]],'B-Business Capability'!B:L,10,FALSE)</f>
        <v>N/A</v>
      </c>
      <c r="R863">
        <f>VLOOKUP(KamstrupData[[#This Row],[IdLevel123]],'B-Business Capability'!B:L,11,FALSE)</f>
        <v>0</v>
      </c>
      <c r="T863" t="s">
        <v>8521</v>
      </c>
    </row>
    <row r="864" spans="2:20" hidden="1" x14ac:dyDescent="0.25">
      <c r="D864" t="s">
        <v>1634</v>
      </c>
      <c r="E864" t="str">
        <f>VLOOKUP(D864,'B-Business Capability'!B:H,5,FALSE)</f>
        <v>Not mapped to capability</v>
      </c>
      <c r="F864">
        <f>VLOOKUP(D864,'B-Business Capability'!B:H,6,FALSE)</f>
        <v>0</v>
      </c>
      <c r="G864">
        <f>VLOOKUP(D864,'B-Business Capability'!B:H,7,FALSE)</f>
        <v>0</v>
      </c>
      <c r="I864" t="s">
        <v>491</v>
      </c>
      <c r="J864" t="s">
        <v>8531</v>
      </c>
      <c r="K864" t="s">
        <v>8607</v>
      </c>
      <c r="L864" t="s">
        <v>99</v>
      </c>
      <c r="M864" t="str">
        <f>VLOOKUP(L864,'A-Applications'!B:D,3,FALSE)</f>
        <v>SnagIt</v>
      </c>
      <c r="N864" t="s">
        <v>46</v>
      </c>
      <c r="O864" s="42" t="s">
        <v>52</v>
      </c>
      <c r="P864" t="s">
        <v>1040</v>
      </c>
      <c r="Q864" t="str">
        <f>VLOOKUP(KamstrupData[[#This Row],[IdLevel123]],'B-Business Capability'!B:L,10,FALSE)</f>
        <v>N/A</v>
      </c>
      <c r="R864">
        <f>VLOOKUP(KamstrupData[[#This Row],[IdLevel123]],'B-Business Capability'!B:L,11,FALSE)</f>
        <v>0</v>
      </c>
    </row>
    <row r="865" spans="4:20" hidden="1" x14ac:dyDescent="0.25">
      <c r="D865" t="s">
        <v>1634</v>
      </c>
      <c r="E865" t="str">
        <f>VLOOKUP(D865,'B-Business Capability'!B:H,5,FALSE)</f>
        <v>Not mapped to capability</v>
      </c>
      <c r="F865">
        <f>VLOOKUP(D865,'B-Business Capability'!B:H,6,FALSE)</f>
        <v>0</v>
      </c>
      <c r="G865">
        <f>VLOOKUP(D865,'B-Business Capability'!B:H,7,FALSE)</f>
        <v>0</v>
      </c>
      <c r="I865" t="s">
        <v>491</v>
      </c>
      <c r="J865" t="s">
        <v>8531</v>
      </c>
      <c r="K865" t="s">
        <v>379</v>
      </c>
      <c r="L865" t="s">
        <v>99</v>
      </c>
      <c r="M865" t="str">
        <f>VLOOKUP(L865,'A-Applications'!B:D,3,FALSE)</f>
        <v>SnagIt</v>
      </c>
      <c r="N865" t="s">
        <v>46</v>
      </c>
      <c r="O865" s="42" t="s">
        <v>52</v>
      </c>
      <c r="P865" t="s">
        <v>56</v>
      </c>
      <c r="Q865" t="str">
        <f>VLOOKUP(KamstrupData[[#This Row],[IdLevel123]],'B-Business Capability'!B:L,10,FALSE)</f>
        <v>N/A</v>
      </c>
      <c r="R865">
        <f>VLOOKUP(KamstrupData[[#This Row],[IdLevel123]],'B-Business Capability'!B:L,11,FALSE)</f>
        <v>0</v>
      </c>
    </row>
    <row r="866" spans="4:20" hidden="1" x14ac:dyDescent="0.25">
      <c r="D866" s="28" t="s">
        <v>1634</v>
      </c>
      <c r="E866" t="str">
        <f>VLOOKUP(D866,'B-Business Capability'!B:H,5,FALSE)</f>
        <v>Not mapped to capability</v>
      </c>
      <c r="F866">
        <f>VLOOKUP(D866,'B-Business Capability'!B:H,6,FALSE)</f>
        <v>0</v>
      </c>
      <c r="G866">
        <f>VLOOKUP(D866,'B-Business Capability'!B:H,7,FALSE)</f>
        <v>0</v>
      </c>
      <c r="I866" t="s">
        <v>477</v>
      </c>
      <c r="J866" t="s">
        <v>8619</v>
      </c>
      <c r="L866" t="s">
        <v>99</v>
      </c>
      <c r="M866" t="str">
        <f>VLOOKUP(L866,'A-Applications'!B:D,3,FALSE)</f>
        <v>SnagIt</v>
      </c>
      <c r="O866" s="42"/>
      <c r="Q866" t="str">
        <f>VLOOKUP(KamstrupData[[#This Row],[IdLevel123]],'B-Business Capability'!B:L,10,FALSE)</f>
        <v>N/A</v>
      </c>
      <c r="R866">
        <f>VLOOKUP(KamstrupData[[#This Row],[IdLevel123]],'B-Business Capability'!B:L,11,FALSE)</f>
        <v>0</v>
      </c>
    </row>
    <row r="867" spans="4:20" hidden="1" x14ac:dyDescent="0.25">
      <c r="D867" s="28" t="s">
        <v>1634</v>
      </c>
      <c r="E867" t="str">
        <f>VLOOKUP(D867,'B-Business Capability'!B:H,5,FALSE)</f>
        <v>Not mapped to capability</v>
      </c>
      <c r="F867">
        <f>VLOOKUP(D867,'B-Business Capability'!B:H,6,FALSE)</f>
        <v>0</v>
      </c>
      <c r="G867">
        <f>VLOOKUP(D867,'B-Business Capability'!B:H,7,FALSE)</f>
        <v>0</v>
      </c>
      <c r="I867" t="s">
        <v>477</v>
      </c>
      <c r="J867" t="s">
        <v>8624</v>
      </c>
      <c r="L867" t="s">
        <v>99</v>
      </c>
      <c r="M867" t="str">
        <f>VLOOKUP(L867,'A-Applications'!B:D,3,FALSE)</f>
        <v>SnagIt</v>
      </c>
      <c r="N867" t="s">
        <v>46</v>
      </c>
      <c r="O867" s="42" t="s">
        <v>52</v>
      </c>
      <c r="P867" t="s">
        <v>1040</v>
      </c>
      <c r="Q867" t="str">
        <f>VLOOKUP(KamstrupData[[#This Row],[IdLevel123]],'B-Business Capability'!B:L,10,FALSE)</f>
        <v>N/A</v>
      </c>
      <c r="R867">
        <f>VLOOKUP(KamstrupData[[#This Row],[IdLevel123]],'B-Business Capability'!B:L,11,FALSE)</f>
        <v>0</v>
      </c>
    </row>
    <row r="868" spans="4:20" hidden="1" x14ac:dyDescent="0.25">
      <c r="D868" s="28" t="s">
        <v>1634</v>
      </c>
      <c r="E868" t="str">
        <f>VLOOKUP(D868,'B-Business Capability'!B:H,5,FALSE)</f>
        <v>Not mapped to capability</v>
      </c>
      <c r="F868">
        <f>VLOOKUP(D868,'B-Business Capability'!B:H,6,FALSE)</f>
        <v>0</v>
      </c>
      <c r="G868">
        <f>VLOOKUP(D868,'B-Business Capability'!B:H,7,FALSE)</f>
        <v>0</v>
      </c>
      <c r="I868" t="s">
        <v>477</v>
      </c>
      <c r="J868" t="s">
        <v>8624</v>
      </c>
      <c r="L868" t="s">
        <v>99</v>
      </c>
      <c r="M868" t="str">
        <f>VLOOKUP(L868,'A-Applications'!B:D,3,FALSE)</f>
        <v>SnagIt</v>
      </c>
      <c r="N868" t="s">
        <v>46</v>
      </c>
      <c r="O868" s="42" t="s">
        <v>47</v>
      </c>
      <c r="P868" t="s">
        <v>56</v>
      </c>
      <c r="Q868" t="str">
        <f>VLOOKUP(KamstrupData[[#This Row],[IdLevel123]],'B-Business Capability'!B:L,10,FALSE)</f>
        <v>N/A</v>
      </c>
      <c r="R868">
        <f>VLOOKUP(KamstrupData[[#This Row],[IdLevel123]],'B-Business Capability'!B:L,11,FALSE)</f>
        <v>0</v>
      </c>
    </row>
    <row r="869" spans="4:20" hidden="1" x14ac:dyDescent="0.25">
      <c r="D869" s="28" t="s">
        <v>1634</v>
      </c>
      <c r="E869" t="str">
        <f>VLOOKUP(D869,'B-Business Capability'!B:H,5,FALSE)</f>
        <v>Not mapped to capability</v>
      </c>
      <c r="F869">
        <f>VLOOKUP(D869,'B-Business Capability'!B:H,6,FALSE)</f>
        <v>0</v>
      </c>
      <c r="G869">
        <f>VLOOKUP(D869,'B-Business Capability'!B:H,7,FALSE)</f>
        <v>0</v>
      </c>
      <c r="I869" t="s">
        <v>487</v>
      </c>
      <c r="J869" t="s">
        <v>8529</v>
      </c>
      <c r="K869" t="s">
        <v>379</v>
      </c>
      <c r="L869" t="s">
        <v>99</v>
      </c>
      <c r="M869" t="str">
        <f>VLOOKUP(L869,'A-Applications'!B:D,3,FALSE)</f>
        <v>SnagIt</v>
      </c>
      <c r="N869" t="s">
        <v>46</v>
      </c>
      <c r="O869" s="42" t="s">
        <v>47</v>
      </c>
      <c r="Q869" t="str">
        <f>VLOOKUP(KamstrupData[[#This Row],[IdLevel123]],'B-Business Capability'!B:L,10,FALSE)</f>
        <v>N/A</v>
      </c>
      <c r="R869">
        <f>VLOOKUP(KamstrupData[[#This Row],[IdLevel123]],'B-Business Capability'!B:L,11,FALSE)</f>
        <v>0</v>
      </c>
    </row>
    <row r="870" spans="4:20" hidden="1" x14ac:dyDescent="0.25">
      <c r="D870" s="28" t="s">
        <v>1634</v>
      </c>
      <c r="E870" t="str">
        <f>VLOOKUP(D870,'B-Business Capability'!B:H,5,FALSE)</f>
        <v>Not mapped to capability</v>
      </c>
      <c r="F870">
        <f>VLOOKUP(D870,'B-Business Capability'!B:H,6,FALSE)</f>
        <v>0</v>
      </c>
      <c r="G870">
        <f>VLOOKUP(D870,'B-Business Capability'!B:H,7,FALSE)</f>
        <v>0</v>
      </c>
      <c r="I870" t="s">
        <v>62</v>
      </c>
      <c r="J870" t="s">
        <v>8633</v>
      </c>
      <c r="L870" t="s">
        <v>99</v>
      </c>
      <c r="M870" t="str">
        <f>VLOOKUP(L870,'A-Applications'!B:D,3,FALSE)</f>
        <v>SnagIt</v>
      </c>
      <c r="N870" t="s">
        <v>46</v>
      </c>
      <c r="O870" s="42" t="s">
        <v>52</v>
      </c>
      <c r="P870" t="s">
        <v>1040</v>
      </c>
      <c r="Q870" t="str">
        <f>VLOOKUP(KamstrupData[[#This Row],[IdLevel123]],'B-Business Capability'!B:L,10,FALSE)</f>
        <v>N/A</v>
      </c>
      <c r="R870">
        <f>VLOOKUP(KamstrupData[[#This Row],[IdLevel123]],'B-Business Capability'!B:L,11,FALSE)</f>
        <v>0</v>
      </c>
    </row>
    <row r="871" spans="4:20" hidden="1" x14ac:dyDescent="0.25">
      <c r="D871" s="28" t="s">
        <v>1634</v>
      </c>
      <c r="E871" t="str">
        <f>VLOOKUP(D871,'B-Business Capability'!B:H,5,FALSE)</f>
        <v>Not mapped to capability</v>
      </c>
      <c r="F871">
        <f>VLOOKUP(D871,'B-Business Capability'!B:H,6,FALSE)</f>
        <v>0</v>
      </c>
      <c r="G871">
        <f>VLOOKUP(D871,'B-Business Capability'!B:H,7,FALSE)</f>
        <v>0</v>
      </c>
      <c r="I871" t="s">
        <v>62</v>
      </c>
      <c r="J871" t="s">
        <v>8633</v>
      </c>
      <c r="L871" t="s">
        <v>99</v>
      </c>
      <c r="M871" t="str">
        <f>VLOOKUP(L871,'A-Applications'!B:D,3,FALSE)</f>
        <v>SnagIt</v>
      </c>
      <c r="N871" t="s">
        <v>46</v>
      </c>
      <c r="O871" s="42" t="s">
        <v>47</v>
      </c>
      <c r="P871" t="s">
        <v>56</v>
      </c>
      <c r="Q871" t="str">
        <f>VLOOKUP(KamstrupData[[#This Row],[IdLevel123]],'B-Business Capability'!B:L,10,FALSE)</f>
        <v>N/A</v>
      </c>
      <c r="R871">
        <f>VLOOKUP(KamstrupData[[#This Row],[IdLevel123]],'B-Business Capability'!B:L,11,FALSE)</f>
        <v>0</v>
      </c>
    </row>
    <row r="872" spans="4:20" hidden="1" x14ac:dyDescent="0.25">
      <c r="D872" s="28" t="s">
        <v>1610</v>
      </c>
      <c r="E872" t="str">
        <f>VLOOKUP(D872,'B-Business Capability'!B:H,5,FALSE)</f>
        <v>Digital Platform and Operations</v>
      </c>
      <c r="F872" t="str">
        <f>VLOOKUP(D872,'B-Business Capability'!B:H,6,FALSE)</f>
        <v>Digital Workplace &amp; Infrastructure Development</v>
      </c>
      <c r="G872" t="str">
        <f>VLOOKUP(D872,'B-Business Capability'!B:H,7,FALSE)</f>
        <v>Communication &amp; Collaboration</v>
      </c>
      <c r="I872" t="s">
        <v>43</v>
      </c>
      <c r="J872" t="s">
        <v>239</v>
      </c>
      <c r="K872" t="s">
        <v>1672</v>
      </c>
      <c r="L872" t="s">
        <v>99</v>
      </c>
      <c r="M872" t="str">
        <f>VLOOKUP(L872,'A-Applications'!B:D,3,FALSE)</f>
        <v>SnagIt</v>
      </c>
      <c r="N872" t="s">
        <v>46</v>
      </c>
      <c r="O872" s="42" t="s">
        <v>47</v>
      </c>
      <c r="P872" t="s">
        <v>38</v>
      </c>
      <c r="Q872" t="str">
        <f>VLOOKUP(KamstrupData[[#This Row],[IdLevel123]],'B-Business Capability'!B:L,10,FALSE)</f>
        <v>N/A</v>
      </c>
      <c r="R872">
        <f>VLOOKUP(KamstrupData[[#This Row],[IdLevel123]],'B-Business Capability'!B:L,11,FALSE)</f>
        <v>0</v>
      </c>
    </row>
    <row r="873" spans="4:20" hidden="1" x14ac:dyDescent="0.25">
      <c r="D873" t="s">
        <v>366</v>
      </c>
      <c r="E873" t="str">
        <f>VLOOKUP(D873,'B-Business Capability'!B:H,5,FALSE)</f>
        <v>Digital Management</v>
      </c>
      <c r="F873" t="str">
        <f>VLOOKUP(D873,'B-Business Capability'!B:H,6,FALSE)</f>
        <v>IT Strategy &amp; Transformation</v>
      </c>
      <c r="G873" t="str">
        <f>VLOOKUP(D873,'B-Business Capability'!B:H,7,FALSE)</f>
        <v>IT Project Management</v>
      </c>
      <c r="I873" t="s">
        <v>43</v>
      </c>
      <c r="J873" t="s">
        <v>239</v>
      </c>
      <c r="K873" t="s">
        <v>240</v>
      </c>
      <c r="L873" t="s">
        <v>369</v>
      </c>
      <c r="M873" t="str">
        <f>VLOOKUP(L873,'A-Applications'!B:D,3,FALSE)</f>
        <v>JIRA</v>
      </c>
      <c r="N873" t="s">
        <v>46</v>
      </c>
      <c r="O873" s="42" t="s">
        <v>52</v>
      </c>
      <c r="P873" t="s">
        <v>367</v>
      </c>
      <c r="Q873" t="str">
        <f>VLOOKUP(KamstrupData[[#This Row],[IdLevel123]],'B-Business Capability'!B:L,10,FALSE)</f>
        <v>N/A</v>
      </c>
      <c r="R873">
        <f>VLOOKUP(KamstrupData[[#This Row],[IdLevel123]],'B-Business Capability'!B:L,11,FALSE)</f>
        <v>0</v>
      </c>
      <c r="T873" t="s">
        <v>243</v>
      </c>
    </row>
    <row r="874" spans="4:20" hidden="1" x14ac:dyDescent="0.25">
      <c r="D874" t="s">
        <v>366</v>
      </c>
      <c r="E874" t="str">
        <f>VLOOKUP(D874,'B-Business Capability'!B:H,5,FALSE)</f>
        <v>Digital Management</v>
      </c>
      <c r="F874" t="str">
        <f>VLOOKUP(D874,'B-Business Capability'!B:H,6,FALSE)</f>
        <v>IT Strategy &amp; Transformation</v>
      </c>
      <c r="G874" t="str">
        <f>VLOOKUP(D874,'B-Business Capability'!B:H,7,FALSE)</f>
        <v>IT Project Management</v>
      </c>
      <c r="I874" t="s">
        <v>43</v>
      </c>
      <c r="J874" t="s">
        <v>239</v>
      </c>
      <c r="K874" t="s">
        <v>240</v>
      </c>
      <c r="L874" t="s">
        <v>369</v>
      </c>
      <c r="M874" t="str">
        <f>VLOOKUP(L874,'A-Applications'!B:D,3,FALSE)</f>
        <v>JIRA</v>
      </c>
      <c r="N874" t="s">
        <v>46</v>
      </c>
      <c r="O874" s="42" t="s">
        <v>52</v>
      </c>
      <c r="P874" t="s">
        <v>367</v>
      </c>
      <c r="Q874" t="str">
        <f>VLOOKUP(KamstrupData[[#This Row],[IdLevel123]],'B-Business Capability'!B:L,10,FALSE)</f>
        <v>N/A</v>
      </c>
      <c r="R874">
        <f>VLOOKUP(KamstrupData[[#This Row],[IdLevel123]],'B-Business Capability'!B:L,11,FALSE)</f>
        <v>0</v>
      </c>
      <c r="T874" t="s">
        <v>348</v>
      </c>
    </row>
    <row r="875" spans="4:20" hidden="1" x14ac:dyDescent="0.25">
      <c r="D875" s="28" t="s">
        <v>370</v>
      </c>
      <c r="E875" t="str">
        <f>VLOOKUP(D875,'B-Business Capability'!B:H,5,FALSE)</f>
        <v>Digital Platform and Operations</v>
      </c>
      <c r="F875" t="str">
        <f>VLOOKUP(D875,'B-Business Capability'!B:H,6,FALSE)</f>
        <v>Operations</v>
      </c>
      <c r="G875" t="str">
        <f>VLOOKUP(D875,'B-Business Capability'!B:H,7,FALSE)</f>
        <v>IT Service Management</v>
      </c>
      <c r="I875" t="s">
        <v>43</v>
      </c>
      <c r="J875" t="s">
        <v>239</v>
      </c>
      <c r="K875" t="s">
        <v>240</v>
      </c>
      <c r="L875" t="s">
        <v>369</v>
      </c>
      <c r="M875" t="str">
        <f>VLOOKUP(L875,'A-Applications'!B:D,3,FALSE)</f>
        <v>JIRA</v>
      </c>
      <c r="N875" t="s">
        <v>46</v>
      </c>
      <c r="O875" s="42" t="s">
        <v>52</v>
      </c>
      <c r="P875" t="s">
        <v>357</v>
      </c>
      <c r="Q875" t="str">
        <f>VLOOKUP(KamstrupData[[#This Row],[IdLevel123]],'B-Business Capability'!B:L,10,FALSE)</f>
        <v>N/A</v>
      </c>
      <c r="R875">
        <f>VLOOKUP(KamstrupData[[#This Row],[IdLevel123]],'B-Business Capability'!B:L,11,FALSE)</f>
        <v>0</v>
      </c>
      <c r="T875" t="s">
        <v>243</v>
      </c>
    </row>
    <row r="876" spans="4:20" hidden="1" x14ac:dyDescent="0.25">
      <c r="D876" t="s">
        <v>569</v>
      </c>
      <c r="E876" t="str">
        <f>VLOOKUP(D876,'B-Business Capability'!B:H,5,FALSE)</f>
        <v>Product &amp; Software Development</v>
      </c>
      <c r="F876" t="str">
        <f>VLOOKUP(D876,'B-Business Capability'!B:H,6,FALSE)</f>
        <v>Engineering</v>
      </c>
      <c r="G876" t="str">
        <f>VLOOKUP(D876,'B-Business Capability'!B:H,7,FALSE)</f>
        <v>Conceptualization</v>
      </c>
      <c r="I876" t="s">
        <v>43</v>
      </c>
      <c r="J876" t="s">
        <v>86</v>
      </c>
      <c r="K876" t="s">
        <v>87</v>
      </c>
      <c r="L876" t="s">
        <v>369</v>
      </c>
      <c r="M876" t="str">
        <f>VLOOKUP(L876,'A-Applications'!B:D,3,FALSE)</f>
        <v>JIRA</v>
      </c>
      <c r="N876" t="s">
        <v>46</v>
      </c>
      <c r="O876" s="42" t="s">
        <v>47</v>
      </c>
      <c r="P876" t="s">
        <v>89</v>
      </c>
      <c r="Q876" t="str">
        <f>VLOOKUP(KamstrupData[[#This Row],[IdLevel123]],'B-Business Capability'!B:L,10,FALSE)</f>
        <v>Idea-to-Release (I2R)</v>
      </c>
      <c r="R876">
        <f>VLOOKUP(KamstrupData[[#This Row],[IdLevel123]],'B-Business Capability'!B:L,11,FALSE)</f>
        <v>410</v>
      </c>
      <c r="T876" t="s">
        <v>196</v>
      </c>
    </row>
    <row r="877" spans="4:20" hidden="1" x14ac:dyDescent="0.25">
      <c r="D877" t="s">
        <v>569</v>
      </c>
      <c r="E877" t="str">
        <f>VLOOKUP(D877,'B-Business Capability'!B:H,5,FALSE)</f>
        <v>Product &amp; Software Development</v>
      </c>
      <c r="F877" t="str">
        <f>VLOOKUP(D877,'B-Business Capability'!B:H,6,FALSE)</f>
        <v>Engineering</v>
      </c>
      <c r="G877" t="str">
        <f>VLOOKUP(D877,'B-Business Capability'!B:H,7,FALSE)</f>
        <v>Conceptualization</v>
      </c>
      <c r="I877" t="s">
        <v>43</v>
      </c>
      <c r="J877" t="s">
        <v>98</v>
      </c>
      <c r="K877" t="s">
        <v>578</v>
      </c>
      <c r="L877" t="s">
        <v>369</v>
      </c>
      <c r="M877" t="str">
        <f>VLOOKUP(L877,'A-Applications'!B:D,3,FALSE)</f>
        <v>JIRA</v>
      </c>
      <c r="N877" t="s">
        <v>46</v>
      </c>
      <c r="O877" s="42" t="s">
        <v>102</v>
      </c>
      <c r="P877" t="s">
        <v>89</v>
      </c>
      <c r="Q877" t="str">
        <f>VLOOKUP(KamstrupData[[#This Row],[IdLevel123]],'B-Business Capability'!B:L,10,FALSE)</f>
        <v>Idea-to-Release (I2R)</v>
      </c>
      <c r="R877">
        <f>VLOOKUP(KamstrupData[[#This Row],[IdLevel123]],'B-Business Capability'!B:L,11,FALSE)</f>
        <v>410</v>
      </c>
      <c r="S877" t="s">
        <v>579</v>
      </c>
      <c r="T877" t="s">
        <v>580</v>
      </c>
    </row>
    <row r="878" spans="4:20" hidden="1" x14ac:dyDescent="0.25">
      <c r="D878" t="s">
        <v>569</v>
      </c>
      <c r="E878" t="str">
        <f>VLOOKUP(D878,'B-Business Capability'!B:H,5,FALSE)</f>
        <v>Product &amp; Software Development</v>
      </c>
      <c r="F878" t="str">
        <f>VLOOKUP(D878,'B-Business Capability'!B:H,6,FALSE)</f>
        <v>Engineering</v>
      </c>
      <c r="G878" t="str">
        <f>VLOOKUP(D878,'B-Business Capability'!B:H,7,FALSE)</f>
        <v>Conceptualization</v>
      </c>
      <c r="I878" t="s">
        <v>43</v>
      </c>
      <c r="J878" t="s">
        <v>98</v>
      </c>
      <c r="K878" t="s">
        <v>87</v>
      </c>
      <c r="L878" t="s">
        <v>369</v>
      </c>
      <c r="M878" t="str">
        <f>VLOOKUP(L878,'A-Applications'!B:D,3,FALSE)</f>
        <v>JIRA</v>
      </c>
      <c r="N878" t="s">
        <v>46</v>
      </c>
      <c r="O878" s="42" t="s">
        <v>102</v>
      </c>
      <c r="P878" t="s">
        <v>89</v>
      </c>
      <c r="Q878" t="str">
        <f>VLOOKUP(KamstrupData[[#This Row],[IdLevel123]],'B-Business Capability'!B:L,10,FALSE)</f>
        <v>Idea-to-Release (I2R)</v>
      </c>
      <c r="R878">
        <f>VLOOKUP(KamstrupData[[#This Row],[IdLevel123]],'B-Business Capability'!B:L,11,FALSE)</f>
        <v>410</v>
      </c>
      <c r="T878" t="s">
        <v>100</v>
      </c>
    </row>
    <row r="879" spans="4:20" hidden="1" x14ac:dyDescent="0.25">
      <c r="D879" t="s">
        <v>569</v>
      </c>
      <c r="E879" t="str">
        <f>VLOOKUP(D879,'B-Business Capability'!B:H,5,FALSE)</f>
        <v>Product &amp; Software Development</v>
      </c>
      <c r="F879" t="str">
        <f>VLOOKUP(D879,'B-Business Capability'!B:H,6,FALSE)</f>
        <v>Engineering</v>
      </c>
      <c r="G879" t="str">
        <f>VLOOKUP(D879,'B-Business Capability'!B:H,7,FALSE)</f>
        <v>Conceptualization</v>
      </c>
      <c r="I879" t="s">
        <v>43</v>
      </c>
      <c r="J879" t="s">
        <v>128</v>
      </c>
      <c r="K879" t="s">
        <v>87</v>
      </c>
      <c r="L879" t="s">
        <v>369</v>
      </c>
      <c r="M879" t="str">
        <f>VLOOKUP(L879,'A-Applications'!B:D,3,FALSE)</f>
        <v>JIRA</v>
      </c>
      <c r="N879" t="s">
        <v>46</v>
      </c>
      <c r="O879" s="42" t="s">
        <v>47</v>
      </c>
      <c r="P879" t="s">
        <v>89</v>
      </c>
      <c r="Q879" t="str">
        <f>VLOOKUP(KamstrupData[[#This Row],[IdLevel123]],'B-Business Capability'!B:L,10,FALSE)</f>
        <v>Idea-to-Release (I2R)</v>
      </c>
      <c r="R879">
        <f>VLOOKUP(KamstrupData[[#This Row],[IdLevel123]],'B-Business Capability'!B:L,11,FALSE)</f>
        <v>410</v>
      </c>
      <c r="T879" t="s">
        <v>129</v>
      </c>
    </row>
    <row r="880" spans="4:20" hidden="1" x14ac:dyDescent="0.25">
      <c r="D880" t="s">
        <v>583</v>
      </c>
      <c r="E880" t="str">
        <f>VLOOKUP(D880,'B-Business Capability'!B:H,5,FALSE)</f>
        <v>Product &amp; Software Development</v>
      </c>
      <c r="F880" t="str">
        <f>VLOOKUP(D880,'B-Business Capability'!B:H,6,FALSE)</f>
        <v>Engineering</v>
      </c>
      <c r="G880" t="str">
        <f>VLOOKUP(D880,'B-Business Capability'!B:H,7,FALSE)</f>
        <v>Construction &amp; Development</v>
      </c>
      <c r="I880" t="s">
        <v>43</v>
      </c>
      <c r="J880" t="s">
        <v>71</v>
      </c>
      <c r="K880" t="s">
        <v>72</v>
      </c>
      <c r="L880" t="s">
        <v>369</v>
      </c>
      <c r="M880" t="str">
        <f>VLOOKUP(L880,'A-Applications'!B:D,3,FALSE)</f>
        <v>JIRA</v>
      </c>
      <c r="N880" t="s">
        <v>46</v>
      </c>
      <c r="O880" s="42" t="s">
        <v>47</v>
      </c>
      <c r="P880" t="s">
        <v>75</v>
      </c>
      <c r="Q880" t="str">
        <f>VLOOKUP(KamstrupData[[#This Row],[IdLevel123]],'B-Business Capability'!B:L,10,FALSE)</f>
        <v>Idea-to-Release (I2R)</v>
      </c>
      <c r="R880">
        <f>VLOOKUP(KamstrupData[[#This Row],[IdLevel123]],'B-Business Capability'!B:L,11,FALSE)</f>
        <v>420</v>
      </c>
      <c r="T880" t="s">
        <v>76</v>
      </c>
    </row>
    <row r="881" spans="4:20" hidden="1" x14ac:dyDescent="0.25">
      <c r="D881" t="s">
        <v>583</v>
      </c>
      <c r="E881" t="str">
        <f>VLOOKUP(D881,'B-Business Capability'!B:H,5,FALSE)</f>
        <v>Product &amp; Software Development</v>
      </c>
      <c r="F881" t="str">
        <f>VLOOKUP(D881,'B-Business Capability'!B:H,6,FALSE)</f>
        <v>Engineering</v>
      </c>
      <c r="G881" t="str">
        <f>VLOOKUP(D881,'B-Business Capability'!B:H,7,FALSE)</f>
        <v>Construction &amp; Development</v>
      </c>
      <c r="I881" t="s">
        <v>43</v>
      </c>
      <c r="J881" t="s">
        <v>71</v>
      </c>
      <c r="K881" t="s">
        <v>81</v>
      </c>
      <c r="L881" t="s">
        <v>369</v>
      </c>
      <c r="M881" t="str">
        <f>VLOOKUP(L881,'A-Applications'!B:D,3,FALSE)</f>
        <v>JIRA</v>
      </c>
      <c r="N881" t="s">
        <v>46</v>
      </c>
      <c r="O881" s="42" t="s">
        <v>47</v>
      </c>
      <c r="P881" t="s">
        <v>75</v>
      </c>
      <c r="Q881" t="str">
        <f>VLOOKUP(KamstrupData[[#This Row],[IdLevel123]],'B-Business Capability'!B:L,10,FALSE)</f>
        <v>Idea-to-Release (I2R)</v>
      </c>
      <c r="R881">
        <f>VLOOKUP(KamstrupData[[#This Row],[IdLevel123]],'B-Business Capability'!B:L,11,FALSE)</f>
        <v>420</v>
      </c>
      <c r="T881" t="s">
        <v>76</v>
      </c>
    </row>
    <row r="882" spans="4:20" hidden="1" x14ac:dyDescent="0.25">
      <c r="D882" t="s">
        <v>583</v>
      </c>
      <c r="E882" t="str">
        <f>VLOOKUP(D882,'B-Business Capability'!B:H,5,FALSE)</f>
        <v>Product &amp; Software Development</v>
      </c>
      <c r="F882" t="str">
        <f>VLOOKUP(D882,'B-Business Capability'!B:H,6,FALSE)</f>
        <v>Engineering</v>
      </c>
      <c r="G882" t="str">
        <f>VLOOKUP(D882,'B-Business Capability'!B:H,7,FALSE)</f>
        <v>Construction &amp; Development</v>
      </c>
      <c r="I882" t="s">
        <v>43</v>
      </c>
      <c r="J882" t="s">
        <v>86</v>
      </c>
      <c r="K882" t="s">
        <v>87</v>
      </c>
      <c r="L882" t="s">
        <v>369</v>
      </c>
      <c r="M882" t="str">
        <f>VLOOKUP(L882,'A-Applications'!B:D,3,FALSE)</f>
        <v>JIRA</v>
      </c>
      <c r="N882" t="s">
        <v>46</v>
      </c>
      <c r="O882" s="42" t="s">
        <v>47</v>
      </c>
      <c r="P882" t="s">
        <v>89</v>
      </c>
      <c r="Q882" t="str">
        <f>VLOOKUP(KamstrupData[[#This Row],[IdLevel123]],'B-Business Capability'!B:L,10,FALSE)</f>
        <v>Idea-to-Release (I2R)</v>
      </c>
      <c r="R882">
        <f>VLOOKUP(KamstrupData[[#This Row],[IdLevel123]],'B-Business Capability'!B:L,11,FALSE)</f>
        <v>420</v>
      </c>
      <c r="T882" t="s">
        <v>196</v>
      </c>
    </row>
    <row r="883" spans="4:20" hidden="1" x14ac:dyDescent="0.25">
      <c r="D883" t="s">
        <v>583</v>
      </c>
      <c r="E883" t="str">
        <f>VLOOKUP(D883,'B-Business Capability'!B:H,5,FALSE)</f>
        <v>Product &amp; Software Development</v>
      </c>
      <c r="F883" t="str">
        <f>VLOOKUP(D883,'B-Business Capability'!B:H,6,FALSE)</f>
        <v>Engineering</v>
      </c>
      <c r="G883" t="str">
        <f>VLOOKUP(D883,'B-Business Capability'!B:H,7,FALSE)</f>
        <v>Construction &amp; Development</v>
      </c>
      <c r="I883" t="s">
        <v>43</v>
      </c>
      <c r="J883" t="s">
        <v>86</v>
      </c>
      <c r="K883" t="s">
        <v>87</v>
      </c>
      <c r="L883" t="s">
        <v>369</v>
      </c>
      <c r="M883" t="str">
        <f>VLOOKUP(L883,'A-Applications'!B:D,3,FALSE)</f>
        <v>JIRA</v>
      </c>
      <c r="N883" t="s">
        <v>46</v>
      </c>
      <c r="O883" s="42" t="s">
        <v>47</v>
      </c>
      <c r="P883" t="s">
        <v>89</v>
      </c>
      <c r="Q883" t="str">
        <f>VLOOKUP(KamstrupData[[#This Row],[IdLevel123]],'B-Business Capability'!B:L,10,FALSE)</f>
        <v>Idea-to-Release (I2R)</v>
      </c>
      <c r="R883">
        <f>VLOOKUP(KamstrupData[[#This Row],[IdLevel123]],'B-Business Capability'!B:L,11,FALSE)</f>
        <v>420</v>
      </c>
      <c r="T883" t="s">
        <v>196</v>
      </c>
    </row>
    <row r="884" spans="4:20" hidden="1" x14ac:dyDescent="0.25">
      <c r="D884" t="s">
        <v>583</v>
      </c>
      <c r="E884" t="str">
        <f>VLOOKUP(D884,'B-Business Capability'!B:H,5,FALSE)</f>
        <v>Product &amp; Software Development</v>
      </c>
      <c r="F884" t="str">
        <f>VLOOKUP(D884,'B-Business Capability'!B:H,6,FALSE)</f>
        <v>Engineering</v>
      </c>
      <c r="G884" t="str">
        <f>VLOOKUP(D884,'B-Business Capability'!B:H,7,FALSE)</f>
        <v>Construction &amp; Development</v>
      </c>
      <c r="I884" t="s">
        <v>43</v>
      </c>
      <c r="J884" t="s">
        <v>91</v>
      </c>
      <c r="K884" t="s">
        <v>291</v>
      </c>
      <c r="L884" t="s">
        <v>369</v>
      </c>
      <c r="M884" t="str">
        <f>VLOOKUP(L884,'A-Applications'!B:D,3,FALSE)</f>
        <v>JIRA</v>
      </c>
      <c r="N884" t="s">
        <v>46</v>
      </c>
      <c r="O884" s="42" t="s">
        <v>47</v>
      </c>
      <c r="P884" t="s">
        <v>75</v>
      </c>
      <c r="Q884" t="str">
        <f>VLOOKUP(KamstrupData[[#This Row],[IdLevel123]],'B-Business Capability'!B:L,10,FALSE)</f>
        <v>Idea-to-Release (I2R)</v>
      </c>
      <c r="R884">
        <f>VLOOKUP(KamstrupData[[#This Row],[IdLevel123]],'B-Business Capability'!B:L,11,FALSE)</f>
        <v>420</v>
      </c>
    </row>
    <row r="885" spans="4:20" hidden="1" x14ac:dyDescent="0.25">
      <c r="D885" t="s">
        <v>583</v>
      </c>
      <c r="E885" t="str">
        <f>VLOOKUP(D885,'B-Business Capability'!B:H,5,FALSE)</f>
        <v>Product &amp; Software Development</v>
      </c>
      <c r="F885" t="str">
        <f>VLOOKUP(D885,'B-Business Capability'!B:H,6,FALSE)</f>
        <v>Engineering</v>
      </c>
      <c r="G885" t="str">
        <f>VLOOKUP(D885,'B-Business Capability'!B:H,7,FALSE)</f>
        <v>Construction &amp; Development</v>
      </c>
      <c r="I885" t="s">
        <v>43</v>
      </c>
      <c r="J885" t="s">
        <v>91</v>
      </c>
      <c r="K885" t="s">
        <v>72</v>
      </c>
      <c r="L885" t="s">
        <v>369</v>
      </c>
      <c r="M885" t="str">
        <f>VLOOKUP(L885,'A-Applications'!B:D,3,FALSE)</f>
        <v>JIRA</v>
      </c>
      <c r="N885" t="s">
        <v>46</v>
      </c>
      <c r="O885" s="42" t="s">
        <v>47</v>
      </c>
      <c r="P885" t="s">
        <v>75</v>
      </c>
      <c r="Q885" t="str">
        <f>VLOOKUP(KamstrupData[[#This Row],[IdLevel123]],'B-Business Capability'!B:L,10,FALSE)</f>
        <v>Idea-to-Release (I2R)</v>
      </c>
      <c r="R885">
        <f>VLOOKUP(KamstrupData[[#This Row],[IdLevel123]],'B-Business Capability'!B:L,11,FALSE)</f>
        <v>420</v>
      </c>
    </row>
    <row r="886" spans="4:20" hidden="1" x14ac:dyDescent="0.25">
      <c r="D886" t="s">
        <v>583</v>
      </c>
      <c r="E886" t="str">
        <f>VLOOKUP(D886,'B-Business Capability'!B:H,5,FALSE)</f>
        <v>Product &amp; Software Development</v>
      </c>
      <c r="F886" t="str">
        <f>VLOOKUP(D886,'B-Business Capability'!B:H,6,FALSE)</f>
        <v>Engineering</v>
      </c>
      <c r="G886" t="str">
        <f>VLOOKUP(D886,'B-Business Capability'!B:H,7,FALSE)</f>
        <v>Construction &amp; Development</v>
      </c>
      <c r="I886" t="s">
        <v>43</v>
      </c>
      <c r="J886" t="s">
        <v>91</v>
      </c>
      <c r="K886" t="s">
        <v>293</v>
      </c>
      <c r="L886" t="s">
        <v>369</v>
      </c>
      <c r="M886" t="str">
        <f>VLOOKUP(L886,'A-Applications'!B:D,3,FALSE)</f>
        <v>JIRA</v>
      </c>
      <c r="N886" t="s">
        <v>46</v>
      </c>
      <c r="O886" s="42" t="s">
        <v>47</v>
      </c>
      <c r="P886" t="s">
        <v>75</v>
      </c>
      <c r="Q886" t="str">
        <f>VLOOKUP(KamstrupData[[#This Row],[IdLevel123]],'B-Business Capability'!B:L,10,FALSE)</f>
        <v>Idea-to-Release (I2R)</v>
      </c>
      <c r="R886">
        <f>VLOOKUP(KamstrupData[[#This Row],[IdLevel123]],'B-Business Capability'!B:L,11,FALSE)</f>
        <v>420</v>
      </c>
      <c r="T886" t="s">
        <v>294</v>
      </c>
    </row>
    <row r="887" spans="4:20" hidden="1" x14ac:dyDescent="0.25">
      <c r="D887" t="s">
        <v>583</v>
      </c>
      <c r="E887" t="str">
        <f>VLOOKUP(D887,'B-Business Capability'!B:H,5,FALSE)</f>
        <v>Product &amp; Software Development</v>
      </c>
      <c r="F887" t="str">
        <f>VLOOKUP(D887,'B-Business Capability'!B:H,6,FALSE)</f>
        <v>Engineering</v>
      </c>
      <c r="G887" t="str">
        <f>VLOOKUP(D887,'B-Business Capability'!B:H,7,FALSE)</f>
        <v>Construction &amp; Development</v>
      </c>
      <c r="I887" t="s">
        <v>43</v>
      </c>
      <c r="J887" t="s">
        <v>91</v>
      </c>
      <c r="K887" t="s">
        <v>81</v>
      </c>
      <c r="L887" t="s">
        <v>369</v>
      </c>
      <c r="M887" t="str">
        <f>VLOOKUP(L887,'A-Applications'!B:D,3,FALSE)</f>
        <v>JIRA</v>
      </c>
      <c r="N887" t="s">
        <v>46</v>
      </c>
      <c r="O887" s="42" t="s">
        <v>47</v>
      </c>
      <c r="P887" t="s">
        <v>75</v>
      </c>
      <c r="Q887" t="str">
        <f>VLOOKUP(KamstrupData[[#This Row],[IdLevel123]],'B-Business Capability'!B:L,10,FALSE)</f>
        <v>Idea-to-Release (I2R)</v>
      </c>
      <c r="R887">
        <f>VLOOKUP(KamstrupData[[#This Row],[IdLevel123]],'B-Business Capability'!B:L,11,FALSE)</f>
        <v>420</v>
      </c>
    </row>
    <row r="888" spans="4:20" hidden="1" x14ac:dyDescent="0.25">
      <c r="D888" t="s">
        <v>583</v>
      </c>
      <c r="E888" t="str">
        <f>VLOOKUP(D888,'B-Business Capability'!B:H,5,FALSE)</f>
        <v>Product &amp; Software Development</v>
      </c>
      <c r="F888" t="str">
        <f>VLOOKUP(D888,'B-Business Capability'!B:H,6,FALSE)</f>
        <v>Engineering</v>
      </c>
      <c r="G888" t="str">
        <f>VLOOKUP(D888,'B-Business Capability'!B:H,7,FALSE)</f>
        <v>Construction &amp; Development</v>
      </c>
      <c r="I888" t="s">
        <v>43</v>
      </c>
      <c r="J888" t="s">
        <v>98</v>
      </c>
      <c r="K888" t="s">
        <v>761</v>
      </c>
      <c r="L888" t="s">
        <v>369</v>
      </c>
      <c r="M888" t="str">
        <f>VLOOKUP(L888,'A-Applications'!B:D,3,FALSE)</f>
        <v>JIRA</v>
      </c>
      <c r="N888" t="s">
        <v>46</v>
      </c>
      <c r="O888" s="42" t="s">
        <v>52</v>
      </c>
      <c r="P888" t="s">
        <v>75</v>
      </c>
      <c r="Q888" t="str">
        <f>VLOOKUP(KamstrupData[[#This Row],[IdLevel123]],'B-Business Capability'!B:L,10,FALSE)</f>
        <v>Idea-to-Release (I2R)</v>
      </c>
      <c r="R888">
        <f>VLOOKUP(KamstrupData[[#This Row],[IdLevel123]],'B-Business Capability'!B:L,11,FALSE)</f>
        <v>420</v>
      </c>
      <c r="T888" t="s">
        <v>763</v>
      </c>
    </row>
    <row r="889" spans="4:20" hidden="1" x14ac:dyDescent="0.25">
      <c r="D889" t="s">
        <v>583</v>
      </c>
      <c r="E889" t="str">
        <f>VLOOKUP(D889,'B-Business Capability'!B:H,5,FALSE)</f>
        <v>Product &amp; Software Development</v>
      </c>
      <c r="F889" t="str">
        <f>VLOOKUP(D889,'B-Business Capability'!B:H,6,FALSE)</f>
        <v>Engineering</v>
      </c>
      <c r="G889" t="str">
        <f>VLOOKUP(D889,'B-Business Capability'!B:H,7,FALSE)</f>
        <v>Construction &amp; Development</v>
      </c>
      <c r="I889" t="s">
        <v>43</v>
      </c>
      <c r="J889" t="s">
        <v>98</v>
      </c>
      <c r="K889" t="s">
        <v>578</v>
      </c>
      <c r="L889" t="s">
        <v>369</v>
      </c>
      <c r="M889" t="str">
        <f>VLOOKUP(L889,'A-Applications'!B:D,3,FALSE)</f>
        <v>JIRA</v>
      </c>
      <c r="N889" t="s">
        <v>46</v>
      </c>
      <c r="O889" s="42" t="s">
        <v>102</v>
      </c>
      <c r="P889" t="s">
        <v>89</v>
      </c>
      <c r="Q889" t="str">
        <f>VLOOKUP(KamstrupData[[#This Row],[IdLevel123]],'B-Business Capability'!B:L,10,FALSE)</f>
        <v>Idea-to-Release (I2R)</v>
      </c>
      <c r="R889">
        <f>VLOOKUP(KamstrupData[[#This Row],[IdLevel123]],'B-Business Capability'!B:L,11,FALSE)</f>
        <v>420</v>
      </c>
      <c r="S889" t="s">
        <v>579</v>
      </c>
      <c r="T889" t="s">
        <v>580</v>
      </c>
    </row>
    <row r="890" spans="4:20" hidden="1" x14ac:dyDescent="0.25">
      <c r="D890" t="s">
        <v>583</v>
      </c>
      <c r="E890" t="str">
        <f>VLOOKUP(D890,'B-Business Capability'!B:H,5,FALSE)</f>
        <v>Product &amp; Software Development</v>
      </c>
      <c r="F890" t="str">
        <f>VLOOKUP(D890,'B-Business Capability'!B:H,6,FALSE)</f>
        <v>Engineering</v>
      </c>
      <c r="G890" t="str">
        <f>VLOOKUP(D890,'B-Business Capability'!B:H,7,FALSE)</f>
        <v>Construction &amp; Development</v>
      </c>
      <c r="I890" t="s">
        <v>43</v>
      </c>
      <c r="J890" t="s">
        <v>98</v>
      </c>
      <c r="K890" t="s">
        <v>87</v>
      </c>
      <c r="L890" t="s">
        <v>369</v>
      </c>
      <c r="M890" t="str">
        <f>VLOOKUP(L890,'A-Applications'!B:D,3,FALSE)</f>
        <v>JIRA</v>
      </c>
      <c r="N890" t="s">
        <v>46</v>
      </c>
      <c r="O890" s="42" t="s">
        <v>102</v>
      </c>
      <c r="P890" t="s">
        <v>89</v>
      </c>
      <c r="Q890" t="str">
        <f>VLOOKUP(KamstrupData[[#This Row],[IdLevel123]],'B-Business Capability'!B:L,10,FALSE)</f>
        <v>Idea-to-Release (I2R)</v>
      </c>
      <c r="R890">
        <f>VLOOKUP(KamstrupData[[#This Row],[IdLevel123]],'B-Business Capability'!B:L,11,FALSE)</f>
        <v>420</v>
      </c>
      <c r="T890" t="s">
        <v>100</v>
      </c>
    </row>
    <row r="891" spans="4:20" hidden="1" x14ac:dyDescent="0.25">
      <c r="D891" t="s">
        <v>583</v>
      </c>
      <c r="E891" t="str">
        <f>VLOOKUP(D891,'B-Business Capability'!B:H,5,FALSE)</f>
        <v>Product &amp; Software Development</v>
      </c>
      <c r="F891" t="str">
        <f>VLOOKUP(D891,'B-Business Capability'!B:H,6,FALSE)</f>
        <v>Engineering</v>
      </c>
      <c r="G891" t="str">
        <f>VLOOKUP(D891,'B-Business Capability'!B:H,7,FALSE)</f>
        <v>Construction &amp; Development</v>
      </c>
      <c r="I891" t="s">
        <v>43</v>
      </c>
      <c r="J891" t="s">
        <v>98</v>
      </c>
      <c r="K891" t="s">
        <v>87</v>
      </c>
      <c r="L891" t="s">
        <v>369</v>
      </c>
      <c r="M891" t="str">
        <f>VLOOKUP(L891,'A-Applications'!B:D,3,FALSE)</f>
        <v>JIRA</v>
      </c>
      <c r="N891" t="s">
        <v>46</v>
      </c>
      <c r="O891" s="42" t="s">
        <v>102</v>
      </c>
      <c r="P891" t="s">
        <v>89</v>
      </c>
      <c r="Q891" t="str">
        <f>VLOOKUP(KamstrupData[[#This Row],[IdLevel123]],'B-Business Capability'!B:L,10,FALSE)</f>
        <v>Idea-to-Release (I2R)</v>
      </c>
      <c r="R891">
        <f>VLOOKUP(KamstrupData[[#This Row],[IdLevel123]],'B-Business Capability'!B:L,11,FALSE)</f>
        <v>420</v>
      </c>
      <c r="T891" t="s">
        <v>100</v>
      </c>
    </row>
    <row r="892" spans="4:20" hidden="1" x14ac:dyDescent="0.25">
      <c r="D892" t="s">
        <v>583</v>
      </c>
      <c r="E892" t="str">
        <f>VLOOKUP(D892,'B-Business Capability'!B:H,5,FALSE)</f>
        <v>Product &amp; Software Development</v>
      </c>
      <c r="F892" t="str">
        <f>VLOOKUP(D892,'B-Business Capability'!B:H,6,FALSE)</f>
        <v>Engineering</v>
      </c>
      <c r="G892" t="str">
        <f>VLOOKUP(D892,'B-Business Capability'!B:H,7,FALSE)</f>
        <v>Construction &amp; Development</v>
      </c>
      <c r="I892" t="s">
        <v>43</v>
      </c>
      <c r="J892" t="s">
        <v>114</v>
      </c>
      <c r="K892" t="s">
        <v>78</v>
      </c>
      <c r="L892" t="s">
        <v>369</v>
      </c>
      <c r="M892" t="str">
        <f>VLOOKUP(L892,'A-Applications'!B:D,3,FALSE)</f>
        <v>JIRA</v>
      </c>
      <c r="N892" t="s">
        <v>46</v>
      </c>
      <c r="O892" s="42" t="s">
        <v>47</v>
      </c>
      <c r="P892" t="s">
        <v>75</v>
      </c>
      <c r="Q892" t="str">
        <f>VLOOKUP(KamstrupData[[#This Row],[IdLevel123]],'B-Business Capability'!B:L,10,FALSE)</f>
        <v>Idea-to-Release (I2R)</v>
      </c>
      <c r="R892">
        <f>VLOOKUP(KamstrupData[[#This Row],[IdLevel123]],'B-Business Capability'!B:L,11,FALSE)</f>
        <v>420</v>
      </c>
      <c r="T892" t="s">
        <v>120</v>
      </c>
    </row>
    <row r="893" spans="4:20" hidden="1" x14ac:dyDescent="0.25">
      <c r="D893" t="s">
        <v>583</v>
      </c>
      <c r="E893" t="str">
        <f>VLOOKUP(D893,'B-Business Capability'!B:H,5,FALSE)</f>
        <v>Product &amp; Software Development</v>
      </c>
      <c r="F893" t="str">
        <f>VLOOKUP(D893,'B-Business Capability'!B:H,6,FALSE)</f>
        <v>Engineering</v>
      </c>
      <c r="G893" t="str">
        <f>VLOOKUP(D893,'B-Business Capability'!B:H,7,FALSE)</f>
        <v>Construction &amp; Development</v>
      </c>
      <c r="I893" t="s">
        <v>43</v>
      </c>
      <c r="J893" t="s">
        <v>128</v>
      </c>
      <c r="K893" t="s">
        <v>87</v>
      </c>
      <c r="L893" t="s">
        <v>369</v>
      </c>
      <c r="M893" t="str">
        <f>VLOOKUP(L893,'A-Applications'!B:D,3,FALSE)</f>
        <v>JIRA</v>
      </c>
      <c r="N893" t="s">
        <v>46</v>
      </c>
      <c r="O893" s="42" t="s">
        <v>47</v>
      </c>
      <c r="P893" t="s">
        <v>89</v>
      </c>
      <c r="Q893" t="str">
        <f>VLOOKUP(KamstrupData[[#This Row],[IdLevel123]],'B-Business Capability'!B:L,10,FALSE)</f>
        <v>Idea-to-Release (I2R)</v>
      </c>
      <c r="R893">
        <f>VLOOKUP(KamstrupData[[#This Row],[IdLevel123]],'B-Business Capability'!B:L,11,FALSE)</f>
        <v>420</v>
      </c>
      <c r="T893" t="s">
        <v>129</v>
      </c>
    </row>
    <row r="894" spans="4:20" hidden="1" x14ac:dyDescent="0.25">
      <c r="D894" t="s">
        <v>583</v>
      </c>
      <c r="E894" t="str">
        <f>VLOOKUP(D894,'B-Business Capability'!B:H,5,FALSE)</f>
        <v>Product &amp; Software Development</v>
      </c>
      <c r="F894" t="str">
        <f>VLOOKUP(D894,'B-Business Capability'!B:H,6,FALSE)</f>
        <v>Engineering</v>
      </c>
      <c r="G894" t="str">
        <f>VLOOKUP(D894,'B-Business Capability'!B:H,7,FALSE)</f>
        <v>Construction &amp; Development</v>
      </c>
      <c r="I894" t="s">
        <v>43</v>
      </c>
      <c r="J894" t="s">
        <v>128</v>
      </c>
      <c r="K894" t="s">
        <v>87</v>
      </c>
      <c r="L894" t="s">
        <v>369</v>
      </c>
      <c r="M894" t="str">
        <f>VLOOKUP(L894,'A-Applications'!B:D,3,FALSE)</f>
        <v>JIRA</v>
      </c>
      <c r="N894" t="s">
        <v>46</v>
      </c>
      <c r="O894" s="42" t="s">
        <v>47</v>
      </c>
      <c r="P894" t="s">
        <v>89</v>
      </c>
      <c r="Q894" t="str">
        <f>VLOOKUP(KamstrupData[[#This Row],[IdLevel123]],'B-Business Capability'!B:L,10,FALSE)</f>
        <v>Idea-to-Release (I2R)</v>
      </c>
      <c r="R894">
        <f>VLOOKUP(KamstrupData[[#This Row],[IdLevel123]],'B-Business Capability'!B:L,11,FALSE)</f>
        <v>420</v>
      </c>
      <c r="T894" t="s">
        <v>129</v>
      </c>
    </row>
    <row r="895" spans="4:20" hidden="1" x14ac:dyDescent="0.25">
      <c r="D895" t="s">
        <v>904</v>
      </c>
      <c r="E895" t="str">
        <f>VLOOKUP(D895,'B-Business Capability'!B:H,5,FALSE)</f>
        <v>Product &amp; Software Development</v>
      </c>
      <c r="F895" t="str">
        <f>VLOOKUP(D895,'B-Business Capability'!B:H,6,FALSE)</f>
        <v>Engineering</v>
      </c>
      <c r="G895" t="str">
        <f>VLOOKUP(D895,'B-Business Capability'!B:H,7,FALSE)</f>
        <v>Design Products &amp; Software</v>
      </c>
      <c r="I895" t="s">
        <v>43</v>
      </c>
      <c r="J895" t="s">
        <v>71</v>
      </c>
      <c r="K895" t="s">
        <v>72</v>
      </c>
      <c r="L895" t="s">
        <v>369</v>
      </c>
      <c r="M895" t="str">
        <f>VLOOKUP(L895,'A-Applications'!B:D,3,FALSE)</f>
        <v>JIRA</v>
      </c>
      <c r="N895" t="s">
        <v>46</v>
      </c>
      <c r="O895" s="42" t="s">
        <v>47</v>
      </c>
      <c r="P895" t="s">
        <v>75</v>
      </c>
      <c r="Q895" t="str">
        <f>VLOOKUP(KamstrupData[[#This Row],[IdLevel123]],'B-Business Capability'!B:L,10,FALSE)</f>
        <v>Idea-to-Release (I2R)</v>
      </c>
      <c r="R895">
        <f>VLOOKUP(KamstrupData[[#This Row],[IdLevel123]],'B-Business Capability'!B:L,11,FALSE)</f>
        <v>430</v>
      </c>
      <c r="T895" t="s">
        <v>76</v>
      </c>
    </row>
    <row r="896" spans="4:20" hidden="1" x14ac:dyDescent="0.25">
      <c r="D896" t="s">
        <v>904</v>
      </c>
      <c r="E896" t="str">
        <f>VLOOKUP(D896,'B-Business Capability'!B:H,5,FALSE)</f>
        <v>Product &amp; Software Development</v>
      </c>
      <c r="F896" t="str">
        <f>VLOOKUP(D896,'B-Business Capability'!B:H,6,FALSE)</f>
        <v>Engineering</v>
      </c>
      <c r="G896" t="str">
        <f>VLOOKUP(D896,'B-Business Capability'!B:H,7,FALSE)</f>
        <v>Design Products &amp; Software</v>
      </c>
      <c r="I896" t="s">
        <v>43</v>
      </c>
      <c r="J896" t="s">
        <v>71</v>
      </c>
      <c r="K896" t="s">
        <v>81</v>
      </c>
      <c r="L896" t="s">
        <v>369</v>
      </c>
      <c r="M896" t="str">
        <f>VLOOKUP(L896,'A-Applications'!B:D,3,FALSE)</f>
        <v>JIRA</v>
      </c>
      <c r="N896" t="s">
        <v>46</v>
      </c>
      <c r="O896" s="42" t="s">
        <v>47</v>
      </c>
      <c r="P896" t="s">
        <v>75</v>
      </c>
      <c r="Q896" t="str">
        <f>VLOOKUP(KamstrupData[[#This Row],[IdLevel123]],'B-Business Capability'!B:L,10,FALSE)</f>
        <v>Idea-to-Release (I2R)</v>
      </c>
      <c r="R896">
        <f>VLOOKUP(KamstrupData[[#This Row],[IdLevel123]],'B-Business Capability'!B:L,11,FALSE)</f>
        <v>430</v>
      </c>
      <c r="T896" t="s">
        <v>76</v>
      </c>
    </row>
    <row r="897" spans="4:20" hidden="1" x14ac:dyDescent="0.25">
      <c r="D897" t="s">
        <v>904</v>
      </c>
      <c r="E897" t="str">
        <f>VLOOKUP(D897,'B-Business Capability'!B:H,5,FALSE)</f>
        <v>Product &amp; Software Development</v>
      </c>
      <c r="F897" t="str">
        <f>VLOOKUP(D897,'B-Business Capability'!B:H,6,FALSE)</f>
        <v>Engineering</v>
      </c>
      <c r="G897" t="str">
        <f>VLOOKUP(D897,'B-Business Capability'!B:H,7,FALSE)</f>
        <v>Design Products &amp; Software</v>
      </c>
      <c r="I897" t="s">
        <v>43</v>
      </c>
      <c r="J897" t="s">
        <v>86</v>
      </c>
      <c r="K897" t="s">
        <v>87</v>
      </c>
      <c r="L897" t="s">
        <v>369</v>
      </c>
      <c r="M897" t="str">
        <f>VLOOKUP(L897,'A-Applications'!B:D,3,FALSE)</f>
        <v>JIRA</v>
      </c>
      <c r="N897" t="s">
        <v>46</v>
      </c>
      <c r="O897" s="42" t="s">
        <v>47</v>
      </c>
      <c r="P897" t="s">
        <v>89</v>
      </c>
      <c r="Q897" t="str">
        <f>VLOOKUP(KamstrupData[[#This Row],[IdLevel123]],'B-Business Capability'!B:L,10,FALSE)</f>
        <v>Idea-to-Release (I2R)</v>
      </c>
      <c r="R897">
        <f>VLOOKUP(KamstrupData[[#This Row],[IdLevel123]],'B-Business Capability'!B:L,11,FALSE)</f>
        <v>430</v>
      </c>
      <c r="T897" t="s">
        <v>196</v>
      </c>
    </row>
    <row r="898" spans="4:20" ht="15" hidden="1" customHeight="1" x14ac:dyDescent="0.25">
      <c r="D898" t="s">
        <v>904</v>
      </c>
      <c r="E898" t="str">
        <f>VLOOKUP(D898,'B-Business Capability'!B:H,5,FALSE)</f>
        <v>Product &amp; Software Development</v>
      </c>
      <c r="F898" t="str">
        <f>VLOOKUP(D898,'B-Business Capability'!B:H,6,FALSE)</f>
        <v>Engineering</v>
      </c>
      <c r="G898" t="str">
        <f>VLOOKUP(D898,'B-Business Capability'!B:H,7,FALSE)</f>
        <v>Design Products &amp; Software</v>
      </c>
      <c r="I898" t="s">
        <v>43</v>
      </c>
      <c r="J898" t="s">
        <v>91</v>
      </c>
      <c r="K898" t="s">
        <v>291</v>
      </c>
      <c r="L898" t="s">
        <v>369</v>
      </c>
      <c r="M898" t="str">
        <f>VLOOKUP(L898,'A-Applications'!B:D,3,FALSE)</f>
        <v>JIRA</v>
      </c>
      <c r="N898" t="s">
        <v>46</v>
      </c>
      <c r="O898" s="42" t="s">
        <v>47</v>
      </c>
      <c r="P898" t="s">
        <v>75</v>
      </c>
      <c r="Q898" t="str">
        <f>VLOOKUP(KamstrupData[[#This Row],[IdLevel123]],'B-Business Capability'!B:L,10,FALSE)</f>
        <v>Idea-to-Release (I2R)</v>
      </c>
      <c r="R898">
        <f>VLOOKUP(KamstrupData[[#This Row],[IdLevel123]],'B-Business Capability'!B:L,11,FALSE)</f>
        <v>430</v>
      </c>
    </row>
    <row r="899" spans="4:20" ht="15" hidden="1" customHeight="1" x14ac:dyDescent="0.25">
      <c r="D899" t="s">
        <v>904</v>
      </c>
      <c r="E899" t="str">
        <f>VLOOKUP(D899,'B-Business Capability'!B:H,5,FALSE)</f>
        <v>Product &amp; Software Development</v>
      </c>
      <c r="F899" t="str">
        <f>VLOOKUP(D899,'B-Business Capability'!B:H,6,FALSE)</f>
        <v>Engineering</v>
      </c>
      <c r="G899" t="str">
        <f>VLOOKUP(D899,'B-Business Capability'!B:H,7,FALSE)</f>
        <v>Design Products &amp; Software</v>
      </c>
      <c r="I899" t="s">
        <v>43</v>
      </c>
      <c r="J899" t="s">
        <v>91</v>
      </c>
      <c r="K899" t="s">
        <v>72</v>
      </c>
      <c r="L899" t="s">
        <v>369</v>
      </c>
      <c r="M899" t="str">
        <f>VLOOKUP(L899,'A-Applications'!B:D,3,FALSE)</f>
        <v>JIRA</v>
      </c>
      <c r="N899" t="s">
        <v>46</v>
      </c>
      <c r="O899" s="42" t="s">
        <v>47</v>
      </c>
      <c r="P899" t="s">
        <v>75</v>
      </c>
      <c r="Q899" t="str">
        <f>VLOOKUP(KamstrupData[[#This Row],[IdLevel123]],'B-Business Capability'!B:L,10,FALSE)</f>
        <v>Idea-to-Release (I2R)</v>
      </c>
      <c r="R899">
        <f>VLOOKUP(KamstrupData[[#This Row],[IdLevel123]],'B-Business Capability'!B:L,11,FALSE)</f>
        <v>430</v>
      </c>
    </row>
    <row r="900" spans="4:20" hidden="1" x14ac:dyDescent="0.25">
      <c r="D900" t="s">
        <v>904</v>
      </c>
      <c r="E900" t="str">
        <f>VLOOKUP(D900,'B-Business Capability'!B:H,5,FALSE)</f>
        <v>Product &amp; Software Development</v>
      </c>
      <c r="F900" t="str">
        <f>VLOOKUP(D900,'B-Business Capability'!B:H,6,FALSE)</f>
        <v>Engineering</v>
      </c>
      <c r="G900" t="str">
        <f>VLOOKUP(D900,'B-Business Capability'!B:H,7,FALSE)</f>
        <v>Design Products &amp; Software</v>
      </c>
      <c r="I900" t="s">
        <v>43</v>
      </c>
      <c r="J900" t="s">
        <v>91</v>
      </c>
      <c r="K900" t="s">
        <v>293</v>
      </c>
      <c r="L900" t="s">
        <v>369</v>
      </c>
      <c r="M900" t="str">
        <f>VLOOKUP(L900,'A-Applications'!B:D,3,FALSE)</f>
        <v>JIRA</v>
      </c>
      <c r="N900" t="s">
        <v>46</v>
      </c>
      <c r="O900" s="42" t="s">
        <v>47</v>
      </c>
      <c r="P900" t="s">
        <v>75</v>
      </c>
      <c r="Q900" t="str">
        <f>VLOOKUP(KamstrupData[[#This Row],[IdLevel123]],'B-Business Capability'!B:L,10,FALSE)</f>
        <v>Idea-to-Release (I2R)</v>
      </c>
      <c r="R900">
        <f>VLOOKUP(KamstrupData[[#This Row],[IdLevel123]],'B-Business Capability'!B:L,11,FALSE)</f>
        <v>430</v>
      </c>
      <c r="T900" t="s">
        <v>294</v>
      </c>
    </row>
    <row r="901" spans="4:20" hidden="1" x14ac:dyDescent="0.25">
      <c r="D901" t="s">
        <v>904</v>
      </c>
      <c r="E901" t="str">
        <f>VLOOKUP(D901,'B-Business Capability'!B:H,5,FALSE)</f>
        <v>Product &amp; Software Development</v>
      </c>
      <c r="F901" t="str">
        <f>VLOOKUP(D901,'B-Business Capability'!B:H,6,FALSE)</f>
        <v>Engineering</v>
      </c>
      <c r="G901" t="str">
        <f>VLOOKUP(D901,'B-Business Capability'!B:H,7,FALSE)</f>
        <v>Design Products &amp; Software</v>
      </c>
      <c r="I901" t="s">
        <v>43</v>
      </c>
      <c r="J901" t="s">
        <v>91</v>
      </c>
      <c r="K901" t="s">
        <v>81</v>
      </c>
      <c r="L901" t="s">
        <v>369</v>
      </c>
      <c r="M901" t="str">
        <f>VLOOKUP(L901,'A-Applications'!B:D,3,FALSE)</f>
        <v>JIRA</v>
      </c>
      <c r="N901" t="s">
        <v>46</v>
      </c>
      <c r="O901" s="42" t="s">
        <v>47</v>
      </c>
      <c r="P901" t="s">
        <v>75</v>
      </c>
      <c r="Q901" t="str">
        <f>VLOOKUP(KamstrupData[[#This Row],[IdLevel123]],'B-Business Capability'!B:L,10,FALSE)</f>
        <v>Idea-to-Release (I2R)</v>
      </c>
      <c r="R901">
        <f>VLOOKUP(KamstrupData[[#This Row],[IdLevel123]],'B-Business Capability'!B:L,11,FALSE)</f>
        <v>430</v>
      </c>
    </row>
    <row r="902" spans="4:20" hidden="1" x14ac:dyDescent="0.25">
      <c r="D902" t="s">
        <v>904</v>
      </c>
      <c r="E902" t="str">
        <f>VLOOKUP(D902,'B-Business Capability'!B:H,5,FALSE)</f>
        <v>Product &amp; Software Development</v>
      </c>
      <c r="F902" t="str">
        <f>VLOOKUP(D902,'B-Business Capability'!B:H,6,FALSE)</f>
        <v>Engineering</v>
      </c>
      <c r="G902" t="str">
        <f>VLOOKUP(D902,'B-Business Capability'!B:H,7,FALSE)</f>
        <v>Design Products &amp; Software</v>
      </c>
      <c r="I902" t="s">
        <v>43</v>
      </c>
      <c r="J902" t="s">
        <v>98</v>
      </c>
      <c r="K902" t="s">
        <v>578</v>
      </c>
      <c r="L902" t="s">
        <v>369</v>
      </c>
      <c r="M902" t="str">
        <f>VLOOKUP(L902,'A-Applications'!B:D,3,FALSE)</f>
        <v>JIRA</v>
      </c>
      <c r="N902" t="s">
        <v>46</v>
      </c>
      <c r="O902" s="42" t="s">
        <v>102</v>
      </c>
      <c r="P902" t="s">
        <v>89</v>
      </c>
      <c r="Q902" t="str">
        <f>VLOOKUP(KamstrupData[[#This Row],[IdLevel123]],'B-Business Capability'!B:L,10,FALSE)</f>
        <v>Idea-to-Release (I2R)</v>
      </c>
      <c r="R902">
        <f>VLOOKUP(KamstrupData[[#This Row],[IdLevel123]],'B-Business Capability'!B:L,11,FALSE)</f>
        <v>430</v>
      </c>
      <c r="S902" t="s">
        <v>579</v>
      </c>
      <c r="T902" t="s">
        <v>580</v>
      </c>
    </row>
    <row r="903" spans="4:20" hidden="1" x14ac:dyDescent="0.25">
      <c r="D903" t="s">
        <v>904</v>
      </c>
      <c r="E903" t="str">
        <f>VLOOKUP(D903,'B-Business Capability'!B:H,5,FALSE)</f>
        <v>Product &amp; Software Development</v>
      </c>
      <c r="F903" t="str">
        <f>VLOOKUP(D903,'B-Business Capability'!B:H,6,FALSE)</f>
        <v>Engineering</v>
      </c>
      <c r="G903" t="str">
        <f>VLOOKUP(D903,'B-Business Capability'!B:H,7,FALSE)</f>
        <v>Design Products &amp; Software</v>
      </c>
      <c r="I903" t="s">
        <v>43</v>
      </c>
      <c r="J903" t="s">
        <v>98</v>
      </c>
      <c r="K903" t="s">
        <v>87</v>
      </c>
      <c r="L903" t="s">
        <v>369</v>
      </c>
      <c r="M903" t="str">
        <f>VLOOKUP(L903,'A-Applications'!B:D,3,FALSE)</f>
        <v>JIRA</v>
      </c>
      <c r="N903" t="s">
        <v>46</v>
      </c>
      <c r="O903" s="42" t="s">
        <v>102</v>
      </c>
      <c r="P903" t="s">
        <v>89</v>
      </c>
      <c r="Q903" t="str">
        <f>VLOOKUP(KamstrupData[[#This Row],[IdLevel123]],'B-Business Capability'!B:L,10,FALSE)</f>
        <v>Idea-to-Release (I2R)</v>
      </c>
      <c r="R903">
        <f>VLOOKUP(KamstrupData[[#This Row],[IdLevel123]],'B-Business Capability'!B:L,11,FALSE)</f>
        <v>430</v>
      </c>
      <c r="T903" t="s">
        <v>100</v>
      </c>
    </row>
    <row r="904" spans="4:20" hidden="1" x14ac:dyDescent="0.25">
      <c r="D904" t="s">
        <v>904</v>
      </c>
      <c r="E904" t="str">
        <f>VLOOKUP(D904,'B-Business Capability'!B:H,5,FALSE)</f>
        <v>Product &amp; Software Development</v>
      </c>
      <c r="F904" t="str">
        <f>VLOOKUP(D904,'B-Business Capability'!B:H,6,FALSE)</f>
        <v>Engineering</v>
      </c>
      <c r="G904" t="str">
        <f>VLOOKUP(D904,'B-Business Capability'!B:H,7,FALSE)</f>
        <v>Design Products &amp; Software</v>
      </c>
      <c r="I904" t="s">
        <v>43</v>
      </c>
      <c r="J904" t="s">
        <v>128</v>
      </c>
      <c r="K904" t="s">
        <v>87</v>
      </c>
      <c r="L904" t="s">
        <v>369</v>
      </c>
      <c r="M904" t="str">
        <f>VLOOKUP(L904,'A-Applications'!B:D,3,FALSE)</f>
        <v>JIRA</v>
      </c>
      <c r="N904" t="s">
        <v>46</v>
      </c>
      <c r="O904" s="42" t="s">
        <v>47</v>
      </c>
      <c r="P904" t="s">
        <v>89</v>
      </c>
      <c r="Q904" t="str">
        <f>VLOOKUP(KamstrupData[[#This Row],[IdLevel123]],'B-Business Capability'!B:L,10,FALSE)</f>
        <v>Idea-to-Release (I2R)</v>
      </c>
      <c r="R904">
        <f>VLOOKUP(KamstrupData[[#This Row],[IdLevel123]],'B-Business Capability'!B:L,11,FALSE)</f>
        <v>430</v>
      </c>
      <c r="T904" t="s">
        <v>129</v>
      </c>
    </row>
    <row r="905" spans="4:20" hidden="1" x14ac:dyDescent="0.25">
      <c r="D905" t="s">
        <v>905</v>
      </c>
      <c r="E905" t="str">
        <f>VLOOKUP(D905,'B-Business Capability'!B:H,5,FALSE)</f>
        <v>Product &amp; Software Development</v>
      </c>
      <c r="F905" t="str">
        <f>VLOOKUP(D905,'B-Business Capability'!B:H,6,FALSE)</f>
        <v>Engineering</v>
      </c>
      <c r="G905" t="str">
        <f>VLOOKUP(D905,'B-Business Capability'!B:H,7,FALSE)</f>
        <v>Manage Requirements</v>
      </c>
      <c r="I905" t="s">
        <v>43</v>
      </c>
      <c r="J905" t="s">
        <v>86</v>
      </c>
      <c r="K905" t="s">
        <v>87</v>
      </c>
      <c r="L905" t="s">
        <v>369</v>
      </c>
      <c r="M905" t="str">
        <f>VLOOKUP(L905,'A-Applications'!B:D,3,FALSE)</f>
        <v>JIRA</v>
      </c>
      <c r="N905" t="s">
        <v>46</v>
      </c>
      <c r="O905" s="42" t="s">
        <v>47</v>
      </c>
      <c r="P905" t="s">
        <v>89</v>
      </c>
      <c r="Q905" t="str">
        <f>VLOOKUP(KamstrupData[[#This Row],[IdLevel123]],'B-Business Capability'!B:L,10,FALSE)</f>
        <v>Idea-to-Release (I2R)</v>
      </c>
      <c r="R905">
        <f>VLOOKUP(KamstrupData[[#This Row],[IdLevel123]],'B-Business Capability'!B:L,11,FALSE)</f>
        <v>440</v>
      </c>
      <c r="T905" t="s">
        <v>196</v>
      </c>
    </row>
    <row r="906" spans="4:20" hidden="1" x14ac:dyDescent="0.25">
      <c r="D906" t="s">
        <v>905</v>
      </c>
      <c r="E906" t="str">
        <f>VLOOKUP(D906,'B-Business Capability'!B:H,5,FALSE)</f>
        <v>Product &amp; Software Development</v>
      </c>
      <c r="F906" t="str">
        <f>VLOOKUP(D906,'B-Business Capability'!B:H,6,FALSE)</f>
        <v>Engineering</v>
      </c>
      <c r="G906" t="str">
        <f>VLOOKUP(D906,'B-Business Capability'!B:H,7,FALSE)</f>
        <v>Manage Requirements</v>
      </c>
      <c r="I906" t="s">
        <v>43</v>
      </c>
      <c r="J906" t="s">
        <v>98</v>
      </c>
      <c r="K906" t="s">
        <v>578</v>
      </c>
      <c r="L906" t="s">
        <v>369</v>
      </c>
      <c r="M906" t="str">
        <f>VLOOKUP(L906,'A-Applications'!B:D,3,FALSE)</f>
        <v>JIRA</v>
      </c>
      <c r="N906" t="s">
        <v>46</v>
      </c>
      <c r="O906" s="42" t="s">
        <v>102</v>
      </c>
      <c r="P906" t="s">
        <v>89</v>
      </c>
      <c r="Q906" t="str">
        <f>VLOOKUP(KamstrupData[[#This Row],[IdLevel123]],'B-Business Capability'!B:L,10,FALSE)</f>
        <v>Idea-to-Release (I2R)</v>
      </c>
      <c r="R906">
        <f>VLOOKUP(KamstrupData[[#This Row],[IdLevel123]],'B-Business Capability'!B:L,11,FALSE)</f>
        <v>440</v>
      </c>
      <c r="S906" t="s">
        <v>579</v>
      </c>
      <c r="T906" t="s">
        <v>580</v>
      </c>
    </row>
    <row r="907" spans="4:20" hidden="1" x14ac:dyDescent="0.25">
      <c r="D907" t="s">
        <v>905</v>
      </c>
      <c r="E907" t="str">
        <f>VLOOKUP(D907,'B-Business Capability'!B:H,5,FALSE)</f>
        <v>Product &amp; Software Development</v>
      </c>
      <c r="F907" t="str">
        <f>VLOOKUP(D907,'B-Business Capability'!B:H,6,FALSE)</f>
        <v>Engineering</v>
      </c>
      <c r="G907" t="str">
        <f>VLOOKUP(D907,'B-Business Capability'!B:H,7,FALSE)</f>
        <v>Manage Requirements</v>
      </c>
      <c r="I907" t="s">
        <v>43</v>
      </c>
      <c r="J907" t="s">
        <v>98</v>
      </c>
      <c r="K907" t="s">
        <v>87</v>
      </c>
      <c r="L907" t="s">
        <v>369</v>
      </c>
      <c r="M907" t="str">
        <f>VLOOKUP(L907,'A-Applications'!B:D,3,FALSE)</f>
        <v>JIRA</v>
      </c>
      <c r="N907" t="s">
        <v>46</v>
      </c>
      <c r="O907" s="42" t="s">
        <v>102</v>
      </c>
      <c r="P907" t="s">
        <v>89</v>
      </c>
      <c r="Q907" t="str">
        <f>VLOOKUP(KamstrupData[[#This Row],[IdLevel123]],'B-Business Capability'!B:L,10,FALSE)</f>
        <v>Idea-to-Release (I2R)</v>
      </c>
      <c r="R907">
        <f>VLOOKUP(KamstrupData[[#This Row],[IdLevel123]],'B-Business Capability'!B:L,11,FALSE)</f>
        <v>440</v>
      </c>
      <c r="T907" t="s">
        <v>100</v>
      </c>
    </row>
    <row r="908" spans="4:20" hidden="1" x14ac:dyDescent="0.25">
      <c r="D908" t="s">
        <v>905</v>
      </c>
      <c r="E908" t="str">
        <f>VLOOKUP(D908,'B-Business Capability'!B:H,5,FALSE)</f>
        <v>Product &amp; Software Development</v>
      </c>
      <c r="F908" t="str">
        <f>VLOOKUP(D908,'B-Business Capability'!B:H,6,FALSE)</f>
        <v>Engineering</v>
      </c>
      <c r="G908" t="str">
        <f>VLOOKUP(D908,'B-Business Capability'!B:H,7,FALSE)</f>
        <v>Manage Requirements</v>
      </c>
      <c r="I908" t="s">
        <v>43</v>
      </c>
      <c r="J908" t="s">
        <v>128</v>
      </c>
      <c r="K908" t="s">
        <v>87</v>
      </c>
      <c r="L908" t="s">
        <v>369</v>
      </c>
      <c r="M908" t="str">
        <f>VLOOKUP(L908,'A-Applications'!B:D,3,FALSE)</f>
        <v>JIRA</v>
      </c>
      <c r="N908" t="s">
        <v>46</v>
      </c>
      <c r="O908" s="42" t="s">
        <v>47</v>
      </c>
      <c r="P908" t="s">
        <v>89</v>
      </c>
      <c r="Q908" t="str">
        <f>VLOOKUP(KamstrupData[[#This Row],[IdLevel123]],'B-Business Capability'!B:L,10,FALSE)</f>
        <v>Idea-to-Release (I2R)</v>
      </c>
      <c r="R908">
        <f>VLOOKUP(KamstrupData[[#This Row],[IdLevel123]],'B-Business Capability'!B:L,11,FALSE)</f>
        <v>440</v>
      </c>
      <c r="T908" t="s">
        <v>129</v>
      </c>
    </row>
    <row r="909" spans="4:20" hidden="1" x14ac:dyDescent="0.25">
      <c r="D909" t="s">
        <v>917</v>
      </c>
      <c r="E909" t="str">
        <f>VLOOKUP(D909,'B-Business Capability'!B:H,5,FALSE)</f>
        <v>Product &amp; Software Development</v>
      </c>
      <c r="F909" t="str">
        <f>VLOOKUP(D909,'B-Business Capability'!B:H,6,FALSE)</f>
        <v>Product &amp; Software Delivery</v>
      </c>
      <c r="G909" t="str">
        <f>VLOOKUP(D909,'B-Business Capability'!B:H,7,FALSE)</f>
        <v>Manage Product &amp; Software Traceability</v>
      </c>
      <c r="I909" t="s">
        <v>43</v>
      </c>
      <c r="J909" t="s">
        <v>86</v>
      </c>
      <c r="K909" t="s">
        <v>87</v>
      </c>
      <c r="L909" t="s">
        <v>369</v>
      </c>
      <c r="M909" t="str">
        <f>VLOOKUP(L909,'A-Applications'!B:D,3,FALSE)</f>
        <v>JIRA</v>
      </c>
      <c r="N909" t="s">
        <v>46</v>
      </c>
      <c r="O909" s="42" t="s">
        <v>47</v>
      </c>
      <c r="P909" t="s">
        <v>89</v>
      </c>
      <c r="Q909" t="str">
        <f>VLOOKUP(KamstrupData[[#This Row],[IdLevel123]],'B-Business Capability'!B:L,10,FALSE)</f>
        <v>Idea-to-Release (I2R)</v>
      </c>
      <c r="R909">
        <f>VLOOKUP(KamstrupData[[#This Row],[IdLevel123]],'B-Business Capability'!B:L,11,FALSE)</f>
        <v>510</v>
      </c>
      <c r="T909" t="s">
        <v>196</v>
      </c>
    </row>
    <row r="910" spans="4:20" hidden="1" x14ac:dyDescent="0.25">
      <c r="D910" t="s">
        <v>917</v>
      </c>
      <c r="E910" t="str">
        <f>VLOOKUP(D910,'B-Business Capability'!B:H,5,FALSE)</f>
        <v>Product &amp; Software Development</v>
      </c>
      <c r="F910" t="str">
        <f>VLOOKUP(D910,'B-Business Capability'!B:H,6,FALSE)</f>
        <v>Product &amp; Software Delivery</v>
      </c>
      <c r="G910" t="str">
        <f>VLOOKUP(D910,'B-Business Capability'!B:H,7,FALSE)</f>
        <v>Manage Product &amp; Software Traceability</v>
      </c>
      <c r="I910" t="s">
        <v>43</v>
      </c>
      <c r="J910" t="s">
        <v>98</v>
      </c>
      <c r="K910" t="s">
        <v>578</v>
      </c>
      <c r="L910" t="s">
        <v>369</v>
      </c>
      <c r="M910" t="str">
        <f>VLOOKUP(L910,'A-Applications'!B:D,3,FALSE)</f>
        <v>JIRA</v>
      </c>
      <c r="N910" t="s">
        <v>46</v>
      </c>
      <c r="O910" s="42" t="s">
        <v>102</v>
      </c>
      <c r="P910" t="s">
        <v>89</v>
      </c>
      <c r="Q910" t="str">
        <f>VLOOKUP(KamstrupData[[#This Row],[IdLevel123]],'B-Business Capability'!B:L,10,FALSE)</f>
        <v>Idea-to-Release (I2R)</v>
      </c>
      <c r="R910">
        <f>VLOOKUP(KamstrupData[[#This Row],[IdLevel123]],'B-Business Capability'!B:L,11,FALSE)</f>
        <v>510</v>
      </c>
      <c r="S910" t="s">
        <v>579</v>
      </c>
      <c r="T910" t="s">
        <v>580</v>
      </c>
    </row>
    <row r="911" spans="4:20" hidden="1" x14ac:dyDescent="0.25">
      <c r="D911" t="s">
        <v>917</v>
      </c>
      <c r="E911" t="str">
        <f>VLOOKUP(D911,'B-Business Capability'!B:H,5,FALSE)</f>
        <v>Product &amp; Software Development</v>
      </c>
      <c r="F911" t="str">
        <f>VLOOKUP(D911,'B-Business Capability'!B:H,6,FALSE)</f>
        <v>Product &amp; Software Delivery</v>
      </c>
      <c r="G911" t="str">
        <f>VLOOKUP(D911,'B-Business Capability'!B:H,7,FALSE)</f>
        <v>Manage Product &amp; Software Traceability</v>
      </c>
      <c r="I911" t="s">
        <v>43</v>
      </c>
      <c r="J911" t="s">
        <v>98</v>
      </c>
      <c r="K911" t="s">
        <v>87</v>
      </c>
      <c r="L911" t="s">
        <v>369</v>
      </c>
      <c r="M911" t="str">
        <f>VLOOKUP(L911,'A-Applications'!B:D,3,FALSE)</f>
        <v>JIRA</v>
      </c>
      <c r="N911" t="s">
        <v>46</v>
      </c>
      <c r="O911" s="42" t="s">
        <v>102</v>
      </c>
      <c r="P911" t="s">
        <v>89</v>
      </c>
      <c r="Q911" t="str">
        <f>VLOOKUP(KamstrupData[[#This Row],[IdLevel123]],'B-Business Capability'!B:L,10,FALSE)</f>
        <v>Idea-to-Release (I2R)</v>
      </c>
      <c r="R911">
        <f>VLOOKUP(KamstrupData[[#This Row],[IdLevel123]],'B-Business Capability'!B:L,11,FALSE)</f>
        <v>510</v>
      </c>
      <c r="T911" t="s">
        <v>100</v>
      </c>
    </row>
    <row r="912" spans="4:20" hidden="1" x14ac:dyDescent="0.25">
      <c r="D912" t="s">
        <v>917</v>
      </c>
      <c r="E912" t="str">
        <f>VLOOKUP(D912,'B-Business Capability'!B:H,5,FALSE)</f>
        <v>Product &amp; Software Development</v>
      </c>
      <c r="F912" t="str">
        <f>VLOOKUP(D912,'B-Business Capability'!B:H,6,FALSE)</f>
        <v>Product &amp; Software Delivery</v>
      </c>
      <c r="G912" t="str">
        <f>VLOOKUP(D912,'B-Business Capability'!B:H,7,FALSE)</f>
        <v>Manage Product &amp; Software Traceability</v>
      </c>
      <c r="I912" t="s">
        <v>43</v>
      </c>
      <c r="J912" t="s">
        <v>128</v>
      </c>
      <c r="K912" t="s">
        <v>87</v>
      </c>
      <c r="L912" t="s">
        <v>369</v>
      </c>
      <c r="M912" t="str">
        <f>VLOOKUP(L912,'A-Applications'!B:D,3,FALSE)</f>
        <v>JIRA</v>
      </c>
      <c r="N912" t="s">
        <v>46</v>
      </c>
      <c r="O912" s="42" t="s">
        <v>47</v>
      </c>
      <c r="P912" t="s">
        <v>89</v>
      </c>
      <c r="Q912" t="str">
        <f>VLOOKUP(KamstrupData[[#This Row],[IdLevel123]],'B-Business Capability'!B:L,10,FALSE)</f>
        <v>Idea-to-Release (I2R)</v>
      </c>
      <c r="R912">
        <f>VLOOKUP(KamstrupData[[#This Row],[IdLevel123]],'B-Business Capability'!B:L,11,FALSE)</f>
        <v>510</v>
      </c>
      <c r="T912" t="s">
        <v>129</v>
      </c>
    </row>
    <row r="913" spans="4:20" hidden="1" x14ac:dyDescent="0.25">
      <c r="D913" t="s">
        <v>920</v>
      </c>
      <c r="E913" t="str">
        <f>VLOOKUP(D913,'B-Business Capability'!B:H,5,FALSE)</f>
        <v>Product &amp; Software Development</v>
      </c>
      <c r="F913" t="str">
        <f>VLOOKUP(D913,'B-Business Capability'!B:H,6,FALSE)</f>
        <v>Product &amp; Software Delivery</v>
      </c>
      <c r="G913" t="str">
        <f>VLOOKUP(D913,'B-Business Capability'!B:H,7,FALSE)</f>
        <v>Manage Production &amp; Development</v>
      </c>
      <c r="I913" t="s">
        <v>43</v>
      </c>
      <c r="J913" t="s">
        <v>86</v>
      </c>
      <c r="K913" t="s">
        <v>87</v>
      </c>
      <c r="L913" t="s">
        <v>369</v>
      </c>
      <c r="M913" t="str">
        <f>VLOOKUP(L913,'A-Applications'!B:D,3,FALSE)</f>
        <v>JIRA</v>
      </c>
      <c r="N913" t="s">
        <v>46</v>
      </c>
      <c r="O913" s="42" t="s">
        <v>47</v>
      </c>
      <c r="P913" t="s">
        <v>89</v>
      </c>
      <c r="Q913" t="str">
        <f>VLOOKUP(KamstrupData[[#This Row],[IdLevel123]],'B-Business Capability'!B:L,10,FALSE)</f>
        <v>Idea-to-Release (I2R)</v>
      </c>
      <c r="R913">
        <f>VLOOKUP(KamstrupData[[#This Row],[IdLevel123]],'B-Business Capability'!B:L,11,FALSE)</f>
        <v>520</v>
      </c>
      <c r="T913" t="s">
        <v>196</v>
      </c>
    </row>
    <row r="914" spans="4:20" hidden="1" x14ac:dyDescent="0.25">
      <c r="D914" t="s">
        <v>920</v>
      </c>
      <c r="E914" t="str">
        <f>VLOOKUP(D914,'B-Business Capability'!B:H,5,FALSE)</f>
        <v>Product &amp; Software Development</v>
      </c>
      <c r="F914" t="str">
        <f>VLOOKUP(D914,'B-Business Capability'!B:H,6,FALSE)</f>
        <v>Product &amp; Software Delivery</v>
      </c>
      <c r="G914" t="str">
        <f>VLOOKUP(D914,'B-Business Capability'!B:H,7,FALSE)</f>
        <v>Manage Production &amp; Development</v>
      </c>
      <c r="I914" t="s">
        <v>43</v>
      </c>
      <c r="J914" t="s">
        <v>98</v>
      </c>
      <c r="K914" t="s">
        <v>578</v>
      </c>
      <c r="L914" t="s">
        <v>369</v>
      </c>
      <c r="M914" t="str">
        <f>VLOOKUP(L914,'A-Applications'!B:D,3,FALSE)</f>
        <v>JIRA</v>
      </c>
      <c r="N914" t="s">
        <v>46</v>
      </c>
      <c r="O914" s="42" t="s">
        <v>102</v>
      </c>
      <c r="P914" t="s">
        <v>89</v>
      </c>
      <c r="Q914" t="str">
        <f>VLOOKUP(KamstrupData[[#This Row],[IdLevel123]],'B-Business Capability'!B:L,10,FALSE)</f>
        <v>Idea-to-Release (I2R)</v>
      </c>
      <c r="R914">
        <f>VLOOKUP(KamstrupData[[#This Row],[IdLevel123]],'B-Business Capability'!B:L,11,FALSE)</f>
        <v>520</v>
      </c>
      <c r="S914" t="s">
        <v>579</v>
      </c>
      <c r="T914" t="s">
        <v>580</v>
      </c>
    </row>
    <row r="915" spans="4:20" hidden="1" x14ac:dyDescent="0.25">
      <c r="D915" t="s">
        <v>920</v>
      </c>
      <c r="E915" t="str">
        <f>VLOOKUP(D915,'B-Business Capability'!B:H,5,FALSE)</f>
        <v>Product &amp; Software Development</v>
      </c>
      <c r="F915" t="str">
        <f>VLOOKUP(D915,'B-Business Capability'!B:H,6,FALSE)</f>
        <v>Product &amp; Software Delivery</v>
      </c>
      <c r="G915" t="str">
        <f>VLOOKUP(D915,'B-Business Capability'!B:H,7,FALSE)</f>
        <v>Manage Production &amp; Development</v>
      </c>
      <c r="I915" t="s">
        <v>43</v>
      </c>
      <c r="J915" t="s">
        <v>98</v>
      </c>
      <c r="K915" t="s">
        <v>87</v>
      </c>
      <c r="L915" t="s">
        <v>369</v>
      </c>
      <c r="M915" t="str">
        <f>VLOOKUP(L915,'A-Applications'!B:D,3,FALSE)</f>
        <v>JIRA</v>
      </c>
      <c r="N915" t="s">
        <v>46</v>
      </c>
      <c r="O915" s="42" t="s">
        <v>102</v>
      </c>
      <c r="P915" t="s">
        <v>89</v>
      </c>
      <c r="Q915" t="str">
        <f>VLOOKUP(KamstrupData[[#This Row],[IdLevel123]],'B-Business Capability'!B:L,10,FALSE)</f>
        <v>Idea-to-Release (I2R)</v>
      </c>
      <c r="R915">
        <f>VLOOKUP(KamstrupData[[#This Row],[IdLevel123]],'B-Business Capability'!B:L,11,FALSE)</f>
        <v>520</v>
      </c>
      <c r="T915" t="s">
        <v>100</v>
      </c>
    </row>
    <row r="916" spans="4:20" hidden="1" x14ac:dyDescent="0.25">
      <c r="D916" t="s">
        <v>920</v>
      </c>
      <c r="E916" t="str">
        <f>VLOOKUP(D916,'B-Business Capability'!B:H,5,FALSE)</f>
        <v>Product &amp; Software Development</v>
      </c>
      <c r="F916" t="str">
        <f>VLOOKUP(D916,'B-Business Capability'!B:H,6,FALSE)</f>
        <v>Product &amp; Software Delivery</v>
      </c>
      <c r="G916" t="str">
        <f>VLOOKUP(D916,'B-Business Capability'!B:H,7,FALSE)</f>
        <v>Manage Production &amp; Development</v>
      </c>
      <c r="I916" t="s">
        <v>43</v>
      </c>
      <c r="J916" t="s">
        <v>128</v>
      </c>
      <c r="K916" t="s">
        <v>87</v>
      </c>
      <c r="L916" t="s">
        <v>369</v>
      </c>
      <c r="M916" t="str">
        <f>VLOOKUP(L916,'A-Applications'!B:D,3,FALSE)</f>
        <v>JIRA</v>
      </c>
      <c r="N916" t="s">
        <v>46</v>
      </c>
      <c r="O916" s="42" t="s">
        <v>47</v>
      </c>
      <c r="P916" t="s">
        <v>89</v>
      </c>
      <c r="Q916" t="str">
        <f>VLOOKUP(KamstrupData[[#This Row],[IdLevel123]],'B-Business Capability'!B:L,10,FALSE)</f>
        <v>Idea-to-Release (I2R)</v>
      </c>
      <c r="R916">
        <f>VLOOKUP(KamstrupData[[#This Row],[IdLevel123]],'B-Business Capability'!B:L,11,FALSE)</f>
        <v>520</v>
      </c>
      <c r="T916" t="s">
        <v>129</v>
      </c>
    </row>
    <row r="917" spans="4:20" hidden="1" x14ac:dyDescent="0.25">
      <c r="D917" t="s">
        <v>920</v>
      </c>
      <c r="E917" t="str">
        <f>VLOOKUP(D917,'B-Business Capability'!B:H,5,FALSE)</f>
        <v>Product &amp; Software Development</v>
      </c>
      <c r="F917" t="str">
        <f>VLOOKUP(D917,'B-Business Capability'!B:H,6,FALSE)</f>
        <v>Product &amp; Software Delivery</v>
      </c>
      <c r="G917" t="str">
        <f>VLOOKUP(D917,'B-Business Capability'!B:H,7,FALSE)</f>
        <v>Manage Production &amp; Development</v>
      </c>
      <c r="I917" t="s">
        <v>43</v>
      </c>
      <c r="J917" t="s">
        <v>285</v>
      </c>
      <c r="K917" t="s">
        <v>286</v>
      </c>
      <c r="L917" t="s">
        <v>369</v>
      </c>
      <c r="M917" t="str">
        <f>VLOOKUP(L917,'A-Applications'!B:D,3,FALSE)</f>
        <v>JIRA</v>
      </c>
      <c r="N917" t="s">
        <v>138</v>
      </c>
      <c r="O917" s="42" t="s">
        <v>102</v>
      </c>
      <c r="P917" t="s">
        <v>38</v>
      </c>
      <c r="Q917" t="str">
        <f>VLOOKUP(KamstrupData[[#This Row],[IdLevel123]],'B-Business Capability'!B:L,10,FALSE)</f>
        <v>Idea-to-Release (I2R)</v>
      </c>
      <c r="R917">
        <f>VLOOKUP(KamstrupData[[#This Row],[IdLevel123]],'B-Business Capability'!B:L,11,FALSE)</f>
        <v>520</v>
      </c>
      <c r="T917" t="s">
        <v>288</v>
      </c>
    </row>
    <row r="918" spans="4:20" hidden="1" x14ac:dyDescent="0.25">
      <c r="D918" t="s">
        <v>922</v>
      </c>
      <c r="E918" t="str">
        <f>VLOOKUP(D918,'B-Business Capability'!B:H,5,FALSE)</f>
        <v>Product &amp; Software Development</v>
      </c>
      <c r="F918" t="str">
        <f>VLOOKUP(D918,'B-Business Capability'!B:H,6,FALSE)</f>
        <v>Product &amp; Software Delivery</v>
      </c>
      <c r="G918" t="str">
        <f>VLOOKUP(D918,'B-Business Capability'!B:H,7,FALSE)</f>
        <v>Schedule Production &amp; Development</v>
      </c>
      <c r="I918" t="s">
        <v>43</v>
      </c>
      <c r="J918" t="s">
        <v>86</v>
      </c>
      <c r="K918" t="s">
        <v>87</v>
      </c>
      <c r="L918" t="s">
        <v>369</v>
      </c>
      <c r="M918" t="str">
        <f>VLOOKUP(L918,'A-Applications'!B:D,3,FALSE)</f>
        <v>JIRA</v>
      </c>
      <c r="N918" t="s">
        <v>46</v>
      </c>
      <c r="O918" s="42" t="s">
        <v>47</v>
      </c>
      <c r="P918" t="s">
        <v>89</v>
      </c>
      <c r="Q918" t="str">
        <f>VLOOKUP(KamstrupData[[#This Row],[IdLevel123]],'B-Business Capability'!B:L,10,FALSE)</f>
        <v>Plan-to-Produce (P2P)</v>
      </c>
      <c r="R918">
        <f>VLOOKUP(KamstrupData[[#This Row],[IdLevel123]],'B-Business Capability'!B:L,11,FALSE)</f>
        <v>0</v>
      </c>
      <c r="T918" t="s">
        <v>196</v>
      </c>
    </row>
    <row r="919" spans="4:20" hidden="1" x14ac:dyDescent="0.25">
      <c r="D919" t="s">
        <v>922</v>
      </c>
      <c r="E919" t="str">
        <f>VLOOKUP(D919,'B-Business Capability'!B:H,5,FALSE)</f>
        <v>Product &amp; Software Development</v>
      </c>
      <c r="F919" t="str">
        <f>VLOOKUP(D919,'B-Business Capability'!B:H,6,FALSE)</f>
        <v>Product &amp; Software Delivery</v>
      </c>
      <c r="G919" t="str">
        <f>VLOOKUP(D919,'B-Business Capability'!B:H,7,FALSE)</f>
        <v>Schedule Production &amp; Development</v>
      </c>
      <c r="I919" t="s">
        <v>43</v>
      </c>
      <c r="J919" t="s">
        <v>98</v>
      </c>
      <c r="K919" t="s">
        <v>578</v>
      </c>
      <c r="L919" t="s">
        <v>369</v>
      </c>
      <c r="M919" t="str">
        <f>VLOOKUP(L919,'A-Applications'!B:D,3,FALSE)</f>
        <v>JIRA</v>
      </c>
      <c r="N919" t="s">
        <v>46</v>
      </c>
      <c r="O919" s="42" t="s">
        <v>102</v>
      </c>
      <c r="P919" t="s">
        <v>89</v>
      </c>
      <c r="Q919" t="str">
        <f>VLOOKUP(KamstrupData[[#This Row],[IdLevel123]],'B-Business Capability'!B:L,10,FALSE)</f>
        <v>Plan-to-Produce (P2P)</v>
      </c>
      <c r="R919">
        <f>VLOOKUP(KamstrupData[[#This Row],[IdLevel123]],'B-Business Capability'!B:L,11,FALSE)</f>
        <v>0</v>
      </c>
      <c r="S919" t="s">
        <v>579</v>
      </c>
      <c r="T919" t="s">
        <v>580</v>
      </c>
    </row>
    <row r="920" spans="4:20" hidden="1" x14ac:dyDescent="0.25">
      <c r="D920" t="s">
        <v>922</v>
      </c>
      <c r="E920" t="str">
        <f>VLOOKUP(D920,'B-Business Capability'!B:H,5,FALSE)</f>
        <v>Product &amp; Software Development</v>
      </c>
      <c r="F920" t="str">
        <f>VLOOKUP(D920,'B-Business Capability'!B:H,6,FALSE)</f>
        <v>Product &amp; Software Delivery</v>
      </c>
      <c r="G920" t="str">
        <f>VLOOKUP(D920,'B-Business Capability'!B:H,7,FALSE)</f>
        <v>Schedule Production &amp; Development</v>
      </c>
      <c r="I920" t="s">
        <v>43</v>
      </c>
      <c r="J920" t="s">
        <v>98</v>
      </c>
      <c r="K920" t="s">
        <v>87</v>
      </c>
      <c r="L920" t="s">
        <v>369</v>
      </c>
      <c r="M920" t="str">
        <f>VLOOKUP(L920,'A-Applications'!B:D,3,FALSE)</f>
        <v>JIRA</v>
      </c>
      <c r="N920" t="s">
        <v>46</v>
      </c>
      <c r="O920" s="42" t="s">
        <v>102</v>
      </c>
      <c r="P920" t="s">
        <v>89</v>
      </c>
      <c r="Q920" t="str">
        <f>VLOOKUP(KamstrupData[[#This Row],[IdLevel123]],'B-Business Capability'!B:L,10,FALSE)</f>
        <v>Plan-to-Produce (P2P)</v>
      </c>
      <c r="R920">
        <f>VLOOKUP(KamstrupData[[#This Row],[IdLevel123]],'B-Business Capability'!B:L,11,FALSE)</f>
        <v>0</v>
      </c>
      <c r="T920" t="s">
        <v>100</v>
      </c>
    </row>
    <row r="921" spans="4:20" hidden="1" x14ac:dyDescent="0.25">
      <c r="D921" t="s">
        <v>922</v>
      </c>
      <c r="E921" t="str">
        <f>VLOOKUP(D921,'B-Business Capability'!B:H,5,FALSE)</f>
        <v>Product &amp; Software Development</v>
      </c>
      <c r="F921" t="str">
        <f>VLOOKUP(D921,'B-Business Capability'!B:H,6,FALSE)</f>
        <v>Product &amp; Software Delivery</v>
      </c>
      <c r="G921" t="str">
        <f>VLOOKUP(D921,'B-Business Capability'!B:H,7,FALSE)</f>
        <v>Schedule Production &amp; Development</v>
      </c>
      <c r="I921" t="s">
        <v>43</v>
      </c>
      <c r="J921" t="s">
        <v>128</v>
      </c>
      <c r="K921" t="s">
        <v>87</v>
      </c>
      <c r="L921" t="s">
        <v>369</v>
      </c>
      <c r="M921" t="str">
        <f>VLOOKUP(L921,'A-Applications'!B:D,3,FALSE)</f>
        <v>JIRA</v>
      </c>
      <c r="N921" t="s">
        <v>46</v>
      </c>
      <c r="O921" s="42" t="s">
        <v>47</v>
      </c>
      <c r="P921" t="s">
        <v>89</v>
      </c>
      <c r="Q921" t="str">
        <f>VLOOKUP(KamstrupData[[#This Row],[IdLevel123]],'B-Business Capability'!B:L,10,FALSE)</f>
        <v>Plan-to-Produce (P2P)</v>
      </c>
      <c r="R921">
        <f>VLOOKUP(KamstrupData[[#This Row],[IdLevel123]],'B-Business Capability'!B:L,11,FALSE)</f>
        <v>0</v>
      </c>
      <c r="T921" t="s">
        <v>129</v>
      </c>
    </row>
    <row r="922" spans="4:20" hidden="1" x14ac:dyDescent="0.25">
      <c r="D922" t="s">
        <v>923</v>
      </c>
      <c r="E922" t="str">
        <f>VLOOKUP(D922,'B-Business Capability'!B:H,5,FALSE)</f>
        <v>Product &amp; Software Development</v>
      </c>
      <c r="F922" t="str">
        <f>VLOOKUP(D922,'B-Business Capability'!B:H,6,FALSE)</f>
        <v>Product &amp; Software Delivery</v>
      </c>
      <c r="G922" t="str">
        <f>VLOOKUP(D922,'B-Business Capability'!B:H,7,FALSE)</f>
        <v>Test Quality Performance</v>
      </c>
      <c r="I922" t="s">
        <v>43</v>
      </c>
      <c r="J922" t="s">
        <v>86</v>
      </c>
      <c r="K922" t="s">
        <v>87</v>
      </c>
      <c r="L922" t="s">
        <v>369</v>
      </c>
      <c r="M922" t="str">
        <f>VLOOKUP(L922,'A-Applications'!B:D,3,FALSE)</f>
        <v>JIRA</v>
      </c>
      <c r="N922" t="s">
        <v>46</v>
      </c>
      <c r="O922" s="42" t="s">
        <v>47</v>
      </c>
      <c r="P922" t="s">
        <v>89</v>
      </c>
      <c r="Q922" t="str">
        <f>VLOOKUP(KamstrupData[[#This Row],[IdLevel123]],'B-Business Capability'!B:L,10,FALSE)</f>
        <v>Idea-to-Release (I2R)</v>
      </c>
      <c r="R922">
        <f>VLOOKUP(KamstrupData[[#This Row],[IdLevel123]],'B-Business Capability'!B:L,11,FALSE)</f>
        <v>530</v>
      </c>
      <c r="T922" t="s">
        <v>196</v>
      </c>
    </row>
    <row r="923" spans="4:20" hidden="1" x14ac:dyDescent="0.25">
      <c r="D923" t="s">
        <v>923</v>
      </c>
      <c r="E923" t="str">
        <f>VLOOKUP(D923,'B-Business Capability'!B:H,5,FALSE)</f>
        <v>Product &amp; Software Development</v>
      </c>
      <c r="F923" t="str">
        <f>VLOOKUP(D923,'B-Business Capability'!B:H,6,FALSE)</f>
        <v>Product &amp; Software Delivery</v>
      </c>
      <c r="G923" t="str">
        <f>VLOOKUP(D923,'B-Business Capability'!B:H,7,FALSE)</f>
        <v>Test Quality Performance</v>
      </c>
      <c r="I923" t="s">
        <v>43</v>
      </c>
      <c r="J923" t="s">
        <v>98</v>
      </c>
      <c r="K923" t="s">
        <v>578</v>
      </c>
      <c r="L923" t="s">
        <v>369</v>
      </c>
      <c r="M923" t="str">
        <f>VLOOKUP(L923,'A-Applications'!B:D,3,FALSE)</f>
        <v>JIRA</v>
      </c>
      <c r="N923" t="s">
        <v>46</v>
      </c>
      <c r="O923" s="42" t="s">
        <v>102</v>
      </c>
      <c r="P923" t="s">
        <v>89</v>
      </c>
      <c r="Q923" t="str">
        <f>VLOOKUP(KamstrupData[[#This Row],[IdLevel123]],'B-Business Capability'!B:L,10,FALSE)</f>
        <v>Idea-to-Release (I2R)</v>
      </c>
      <c r="R923">
        <f>VLOOKUP(KamstrupData[[#This Row],[IdLevel123]],'B-Business Capability'!B:L,11,FALSE)</f>
        <v>530</v>
      </c>
      <c r="S923" t="s">
        <v>579</v>
      </c>
      <c r="T923" t="s">
        <v>580</v>
      </c>
    </row>
    <row r="924" spans="4:20" hidden="1" x14ac:dyDescent="0.25">
      <c r="D924" t="s">
        <v>923</v>
      </c>
      <c r="E924" t="str">
        <f>VLOOKUP(D924,'B-Business Capability'!B:H,5,FALSE)</f>
        <v>Product &amp; Software Development</v>
      </c>
      <c r="F924" t="str">
        <f>VLOOKUP(D924,'B-Business Capability'!B:H,6,FALSE)</f>
        <v>Product &amp; Software Delivery</v>
      </c>
      <c r="G924" t="str">
        <f>VLOOKUP(D924,'B-Business Capability'!B:H,7,FALSE)</f>
        <v>Test Quality Performance</v>
      </c>
      <c r="I924" t="s">
        <v>43</v>
      </c>
      <c r="J924" t="s">
        <v>98</v>
      </c>
      <c r="K924" t="s">
        <v>87</v>
      </c>
      <c r="L924" t="s">
        <v>369</v>
      </c>
      <c r="M924" t="str">
        <f>VLOOKUP(L924,'A-Applications'!B:D,3,FALSE)</f>
        <v>JIRA</v>
      </c>
      <c r="N924" t="s">
        <v>46</v>
      </c>
      <c r="O924" s="42" t="s">
        <v>102</v>
      </c>
      <c r="P924" t="s">
        <v>89</v>
      </c>
      <c r="Q924" t="str">
        <f>VLOOKUP(KamstrupData[[#This Row],[IdLevel123]],'B-Business Capability'!B:L,10,FALSE)</f>
        <v>Idea-to-Release (I2R)</v>
      </c>
      <c r="R924">
        <f>VLOOKUP(KamstrupData[[#This Row],[IdLevel123]],'B-Business Capability'!B:L,11,FALSE)</f>
        <v>530</v>
      </c>
      <c r="T924" t="s">
        <v>100</v>
      </c>
    </row>
    <row r="925" spans="4:20" hidden="1" x14ac:dyDescent="0.25">
      <c r="D925" t="s">
        <v>923</v>
      </c>
      <c r="E925" t="str">
        <f>VLOOKUP(D925,'B-Business Capability'!B:H,5,FALSE)</f>
        <v>Product &amp; Software Development</v>
      </c>
      <c r="F925" t="str">
        <f>VLOOKUP(D925,'B-Business Capability'!B:H,6,FALSE)</f>
        <v>Product &amp; Software Delivery</v>
      </c>
      <c r="G925" t="str">
        <f>VLOOKUP(D925,'B-Business Capability'!B:H,7,FALSE)</f>
        <v>Test Quality Performance</v>
      </c>
      <c r="I925" t="s">
        <v>43</v>
      </c>
      <c r="J925" t="s">
        <v>128</v>
      </c>
      <c r="K925" t="s">
        <v>87</v>
      </c>
      <c r="L925" t="s">
        <v>369</v>
      </c>
      <c r="M925" t="str">
        <f>VLOOKUP(L925,'A-Applications'!B:D,3,FALSE)</f>
        <v>JIRA</v>
      </c>
      <c r="N925" t="s">
        <v>46</v>
      </c>
      <c r="O925" s="42" t="s">
        <v>47</v>
      </c>
      <c r="P925" t="s">
        <v>89</v>
      </c>
      <c r="Q925" t="str">
        <f>VLOOKUP(KamstrupData[[#This Row],[IdLevel123]],'B-Business Capability'!B:L,10,FALSE)</f>
        <v>Idea-to-Release (I2R)</v>
      </c>
      <c r="R925">
        <f>VLOOKUP(KamstrupData[[#This Row],[IdLevel123]],'B-Business Capability'!B:L,11,FALSE)</f>
        <v>530</v>
      </c>
      <c r="T925" t="s">
        <v>129</v>
      </c>
    </row>
    <row r="926" spans="4:20" hidden="1" x14ac:dyDescent="0.25">
      <c r="D926" t="s">
        <v>925</v>
      </c>
      <c r="E926" t="str">
        <f>VLOOKUP(D926,'B-Business Capability'!B:H,5,FALSE)</f>
        <v>Product &amp; Software Development</v>
      </c>
      <c r="F926" t="str">
        <f>VLOOKUP(D926,'B-Business Capability'!B:H,6,FALSE)</f>
        <v>Product Preparation</v>
      </c>
      <c r="G926" t="str">
        <f>VLOOKUP(D926,'B-Business Capability'!B:H,7,FALSE)</f>
        <v>Align Resources</v>
      </c>
      <c r="I926" t="s">
        <v>43</v>
      </c>
      <c r="J926" t="s">
        <v>71</v>
      </c>
      <c r="K926" t="s">
        <v>72</v>
      </c>
      <c r="L926" t="s">
        <v>369</v>
      </c>
      <c r="M926" t="str">
        <f>VLOOKUP(L926,'A-Applications'!B:D,3,FALSE)</f>
        <v>JIRA</v>
      </c>
      <c r="N926" t="s">
        <v>46</v>
      </c>
      <c r="O926" s="42" t="s">
        <v>47</v>
      </c>
      <c r="P926" t="s">
        <v>75</v>
      </c>
      <c r="Q926" t="str">
        <f>VLOOKUP(KamstrupData[[#This Row],[IdLevel123]],'B-Business Capability'!B:L,10,FALSE)</f>
        <v>Idea-to-Release (I2R)</v>
      </c>
      <c r="R926">
        <f>VLOOKUP(KamstrupData[[#This Row],[IdLevel123]],'B-Business Capability'!B:L,11,FALSE)</f>
        <v>120</v>
      </c>
      <c r="T926" t="s">
        <v>76</v>
      </c>
    </row>
    <row r="927" spans="4:20" hidden="1" x14ac:dyDescent="0.25">
      <c r="D927" t="s">
        <v>925</v>
      </c>
      <c r="E927" t="str">
        <f>VLOOKUP(D927,'B-Business Capability'!B:H,5,FALSE)</f>
        <v>Product &amp; Software Development</v>
      </c>
      <c r="F927" t="str">
        <f>VLOOKUP(D927,'B-Business Capability'!B:H,6,FALSE)</f>
        <v>Product Preparation</v>
      </c>
      <c r="G927" t="str">
        <f>VLOOKUP(D927,'B-Business Capability'!B:H,7,FALSE)</f>
        <v>Align Resources</v>
      </c>
      <c r="I927" t="s">
        <v>43</v>
      </c>
      <c r="J927" t="s">
        <v>71</v>
      </c>
      <c r="K927" t="s">
        <v>81</v>
      </c>
      <c r="L927" t="s">
        <v>369</v>
      </c>
      <c r="M927" t="str">
        <f>VLOOKUP(L927,'A-Applications'!B:D,3,FALSE)</f>
        <v>JIRA</v>
      </c>
      <c r="N927" t="s">
        <v>46</v>
      </c>
      <c r="O927" s="42" t="s">
        <v>47</v>
      </c>
      <c r="P927" t="s">
        <v>75</v>
      </c>
      <c r="Q927" t="str">
        <f>VLOOKUP(KamstrupData[[#This Row],[IdLevel123]],'B-Business Capability'!B:L,10,FALSE)</f>
        <v>Idea-to-Release (I2R)</v>
      </c>
      <c r="R927">
        <f>VLOOKUP(KamstrupData[[#This Row],[IdLevel123]],'B-Business Capability'!B:L,11,FALSE)</f>
        <v>120</v>
      </c>
      <c r="T927" t="s">
        <v>76</v>
      </c>
    </row>
    <row r="928" spans="4:20" hidden="1" x14ac:dyDescent="0.25">
      <c r="D928" t="s">
        <v>925</v>
      </c>
      <c r="E928" t="str">
        <f>VLOOKUP(D928,'B-Business Capability'!B:H,5,FALSE)</f>
        <v>Product &amp; Software Development</v>
      </c>
      <c r="F928" t="str">
        <f>VLOOKUP(D928,'B-Business Capability'!B:H,6,FALSE)</f>
        <v>Product Preparation</v>
      </c>
      <c r="G928" t="str">
        <f>VLOOKUP(D928,'B-Business Capability'!B:H,7,FALSE)</f>
        <v>Align Resources</v>
      </c>
      <c r="I928" t="s">
        <v>43</v>
      </c>
      <c r="J928" t="s">
        <v>91</v>
      </c>
      <c r="K928" t="s">
        <v>291</v>
      </c>
      <c r="L928" t="s">
        <v>369</v>
      </c>
      <c r="M928" t="str">
        <f>VLOOKUP(L928,'A-Applications'!B:D,3,FALSE)</f>
        <v>JIRA</v>
      </c>
      <c r="N928" t="s">
        <v>46</v>
      </c>
      <c r="O928" s="42" t="s">
        <v>47</v>
      </c>
      <c r="P928" t="s">
        <v>75</v>
      </c>
      <c r="Q928" t="str">
        <f>VLOOKUP(KamstrupData[[#This Row],[IdLevel123]],'B-Business Capability'!B:L,10,FALSE)</f>
        <v>Idea-to-Release (I2R)</v>
      </c>
      <c r="R928">
        <f>VLOOKUP(KamstrupData[[#This Row],[IdLevel123]],'B-Business Capability'!B:L,11,FALSE)</f>
        <v>120</v>
      </c>
    </row>
    <row r="929" spans="4:20" hidden="1" x14ac:dyDescent="0.25">
      <c r="D929" t="s">
        <v>925</v>
      </c>
      <c r="E929" t="str">
        <f>VLOOKUP(D929,'B-Business Capability'!B:H,5,FALSE)</f>
        <v>Product &amp; Software Development</v>
      </c>
      <c r="F929" t="str">
        <f>VLOOKUP(D929,'B-Business Capability'!B:H,6,FALSE)</f>
        <v>Product Preparation</v>
      </c>
      <c r="G929" t="str">
        <f>VLOOKUP(D929,'B-Business Capability'!B:H,7,FALSE)</f>
        <v>Align Resources</v>
      </c>
      <c r="I929" t="s">
        <v>43</v>
      </c>
      <c r="J929" t="s">
        <v>91</v>
      </c>
      <c r="K929" t="s">
        <v>72</v>
      </c>
      <c r="L929" t="s">
        <v>369</v>
      </c>
      <c r="M929" t="str">
        <f>VLOOKUP(L929,'A-Applications'!B:D,3,FALSE)</f>
        <v>JIRA</v>
      </c>
      <c r="N929" t="s">
        <v>46</v>
      </c>
      <c r="O929" s="42" t="s">
        <v>47</v>
      </c>
      <c r="P929" t="s">
        <v>75</v>
      </c>
      <c r="Q929" t="str">
        <f>VLOOKUP(KamstrupData[[#This Row],[IdLevel123]],'B-Business Capability'!B:L,10,FALSE)</f>
        <v>Idea-to-Release (I2R)</v>
      </c>
      <c r="R929">
        <f>VLOOKUP(KamstrupData[[#This Row],[IdLevel123]],'B-Business Capability'!B:L,11,FALSE)</f>
        <v>120</v>
      </c>
    </row>
    <row r="930" spans="4:20" hidden="1" x14ac:dyDescent="0.25">
      <c r="D930" t="s">
        <v>925</v>
      </c>
      <c r="E930" t="str">
        <f>VLOOKUP(D930,'B-Business Capability'!B:H,5,FALSE)</f>
        <v>Product &amp; Software Development</v>
      </c>
      <c r="F930" t="str">
        <f>VLOOKUP(D930,'B-Business Capability'!B:H,6,FALSE)</f>
        <v>Product Preparation</v>
      </c>
      <c r="G930" t="str">
        <f>VLOOKUP(D930,'B-Business Capability'!B:H,7,FALSE)</f>
        <v>Align Resources</v>
      </c>
      <c r="I930" t="s">
        <v>43</v>
      </c>
      <c r="J930" t="s">
        <v>91</v>
      </c>
      <c r="K930" t="s">
        <v>293</v>
      </c>
      <c r="L930" t="s">
        <v>369</v>
      </c>
      <c r="M930" t="str">
        <f>VLOOKUP(L930,'A-Applications'!B:D,3,FALSE)</f>
        <v>JIRA</v>
      </c>
      <c r="N930" t="s">
        <v>46</v>
      </c>
      <c r="O930" s="42" t="s">
        <v>47</v>
      </c>
      <c r="P930" t="s">
        <v>75</v>
      </c>
      <c r="Q930" t="str">
        <f>VLOOKUP(KamstrupData[[#This Row],[IdLevel123]],'B-Business Capability'!B:L,10,FALSE)</f>
        <v>Idea-to-Release (I2R)</v>
      </c>
      <c r="R930">
        <f>VLOOKUP(KamstrupData[[#This Row],[IdLevel123]],'B-Business Capability'!B:L,11,FALSE)</f>
        <v>120</v>
      </c>
      <c r="T930" t="s">
        <v>294</v>
      </c>
    </row>
    <row r="931" spans="4:20" hidden="1" x14ac:dyDescent="0.25">
      <c r="D931" t="s">
        <v>925</v>
      </c>
      <c r="E931" t="str">
        <f>VLOOKUP(D931,'B-Business Capability'!B:H,5,FALSE)</f>
        <v>Product &amp; Software Development</v>
      </c>
      <c r="F931" t="str">
        <f>VLOOKUP(D931,'B-Business Capability'!B:H,6,FALSE)</f>
        <v>Product Preparation</v>
      </c>
      <c r="G931" t="str">
        <f>VLOOKUP(D931,'B-Business Capability'!B:H,7,FALSE)</f>
        <v>Align Resources</v>
      </c>
      <c r="I931" t="s">
        <v>43</v>
      </c>
      <c r="J931" t="s">
        <v>91</v>
      </c>
      <c r="K931" t="s">
        <v>81</v>
      </c>
      <c r="L931" t="s">
        <v>369</v>
      </c>
      <c r="M931" t="str">
        <f>VLOOKUP(L931,'A-Applications'!B:D,3,FALSE)</f>
        <v>JIRA</v>
      </c>
      <c r="N931" t="s">
        <v>46</v>
      </c>
      <c r="O931" s="42" t="s">
        <v>47</v>
      </c>
      <c r="P931" t="s">
        <v>75</v>
      </c>
      <c r="Q931" t="str">
        <f>VLOOKUP(KamstrupData[[#This Row],[IdLevel123]],'B-Business Capability'!B:L,10,FALSE)</f>
        <v>Idea-to-Release (I2R)</v>
      </c>
      <c r="R931">
        <f>VLOOKUP(KamstrupData[[#This Row],[IdLevel123]],'B-Business Capability'!B:L,11,FALSE)</f>
        <v>120</v>
      </c>
    </row>
    <row r="932" spans="4:20" hidden="1" x14ac:dyDescent="0.25">
      <c r="D932" t="s">
        <v>955</v>
      </c>
      <c r="E932" t="str">
        <f>VLOOKUP(D932,'B-Business Capability'!B:H,5,FALSE)</f>
        <v>Product &amp; Software Development</v>
      </c>
      <c r="F932" t="str">
        <f>VLOOKUP(D932,'B-Business Capability'!B:H,6,FALSE)</f>
        <v>Quality Management</v>
      </c>
      <c r="G932" t="str">
        <f>VLOOKUP(D932,'B-Business Capability'!B:H,7,FALSE)</f>
        <v>Test Quality</v>
      </c>
      <c r="I932" t="s">
        <v>43</v>
      </c>
      <c r="J932" t="s">
        <v>86</v>
      </c>
      <c r="K932" t="s">
        <v>87</v>
      </c>
      <c r="L932" t="s">
        <v>369</v>
      </c>
      <c r="M932" t="str">
        <f>VLOOKUP(L932,'A-Applications'!B:D,3,FALSE)</f>
        <v>JIRA</v>
      </c>
      <c r="N932" t="s">
        <v>46</v>
      </c>
      <c r="O932" s="42" t="s">
        <v>47</v>
      </c>
      <c r="P932" t="s">
        <v>89</v>
      </c>
      <c r="Q932" t="str">
        <f>VLOOKUP(KamstrupData[[#This Row],[IdLevel123]],'B-Business Capability'!B:L,10,FALSE)</f>
        <v>Idea-to-Release (I2R)</v>
      </c>
      <c r="R932">
        <f>VLOOKUP(KamstrupData[[#This Row],[IdLevel123]],'B-Business Capability'!B:L,11,FALSE)</f>
        <v>906</v>
      </c>
      <c r="T932" t="s">
        <v>196</v>
      </c>
    </row>
    <row r="933" spans="4:20" hidden="1" x14ac:dyDescent="0.25">
      <c r="D933" t="s">
        <v>955</v>
      </c>
      <c r="E933" t="str">
        <f>VLOOKUP(D933,'B-Business Capability'!B:H,5,FALSE)</f>
        <v>Product &amp; Software Development</v>
      </c>
      <c r="F933" t="str">
        <f>VLOOKUP(D933,'B-Business Capability'!B:H,6,FALSE)</f>
        <v>Quality Management</v>
      </c>
      <c r="G933" t="str">
        <f>VLOOKUP(D933,'B-Business Capability'!B:H,7,FALSE)</f>
        <v>Test Quality</v>
      </c>
      <c r="I933" t="s">
        <v>43</v>
      </c>
      <c r="J933" t="s">
        <v>98</v>
      </c>
      <c r="K933" t="s">
        <v>578</v>
      </c>
      <c r="L933" t="s">
        <v>369</v>
      </c>
      <c r="M933" t="str">
        <f>VLOOKUP(L933,'A-Applications'!B:D,3,FALSE)</f>
        <v>JIRA</v>
      </c>
      <c r="N933" t="s">
        <v>46</v>
      </c>
      <c r="O933" s="42" t="s">
        <v>102</v>
      </c>
      <c r="P933" t="s">
        <v>89</v>
      </c>
      <c r="Q933" t="str">
        <f>VLOOKUP(KamstrupData[[#This Row],[IdLevel123]],'B-Business Capability'!B:L,10,FALSE)</f>
        <v>Idea-to-Release (I2R)</v>
      </c>
      <c r="R933">
        <f>VLOOKUP(KamstrupData[[#This Row],[IdLevel123]],'B-Business Capability'!B:L,11,FALSE)</f>
        <v>906</v>
      </c>
      <c r="S933" t="s">
        <v>579</v>
      </c>
      <c r="T933" t="s">
        <v>580</v>
      </c>
    </row>
    <row r="934" spans="4:20" hidden="1" x14ac:dyDescent="0.25">
      <c r="D934" t="s">
        <v>955</v>
      </c>
      <c r="E934" t="str">
        <f>VLOOKUP(D934,'B-Business Capability'!B:H,5,FALSE)</f>
        <v>Product &amp; Software Development</v>
      </c>
      <c r="F934" t="str">
        <f>VLOOKUP(D934,'B-Business Capability'!B:H,6,FALSE)</f>
        <v>Quality Management</v>
      </c>
      <c r="G934" t="str">
        <f>VLOOKUP(D934,'B-Business Capability'!B:H,7,FALSE)</f>
        <v>Test Quality</v>
      </c>
      <c r="I934" t="s">
        <v>43</v>
      </c>
      <c r="J934" t="s">
        <v>98</v>
      </c>
      <c r="K934" t="s">
        <v>87</v>
      </c>
      <c r="L934" t="s">
        <v>369</v>
      </c>
      <c r="M934" t="str">
        <f>VLOOKUP(L934,'A-Applications'!B:D,3,FALSE)</f>
        <v>JIRA</v>
      </c>
      <c r="N934" t="s">
        <v>46</v>
      </c>
      <c r="O934" s="42" t="s">
        <v>102</v>
      </c>
      <c r="P934" t="s">
        <v>89</v>
      </c>
      <c r="Q934" t="str">
        <f>VLOOKUP(KamstrupData[[#This Row],[IdLevel123]],'B-Business Capability'!B:L,10,FALSE)</f>
        <v>Idea-to-Release (I2R)</v>
      </c>
      <c r="R934">
        <f>VLOOKUP(KamstrupData[[#This Row],[IdLevel123]],'B-Business Capability'!B:L,11,FALSE)</f>
        <v>906</v>
      </c>
      <c r="T934" t="s">
        <v>100</v>
      </c>
    </row>
    <row r="935" spans="4:20" hidden="1" x14ac:dyDescent="0.25">
      <c r="D935" t="s">
        <v>955</v>
      </c>
      <c r="E935" t="str">
        <f>VLOOKUP(D935,'B-Business Capability'!B:H,5,FALSE)</f>
        <v>Product &amp; Software Development</v>
      </c>
      <c r="F935" t="str">
        <f>VLOOKUP(D935,'B-Business Capability'!B:H,6,FALSE)</f>
        <v>Quality Management</v>
      </c>
      <c r="G935" t="str">
        <f>VLOOKUP(D935,'B-Business Capability'!B:H,7,FALSE)</f>
        <v>Test Quality</v>
      </c>
      <c r="I935" t="s">
        <v>43</v>
      </c>
      <c r="J935" t="s">
        <v>128</v>
      </c>
      <c r="K935" t="s">
        <v>87</v>
      </c>
      <c r="L935" t="s">
        <v>369</v>
      </c>
      <c r="M935" t="str">
        <f>VLOOKUP(L935,'A-Applications'!B:D,3,FALSE)</f>
        <v>JIRA</v>
      </c>
      <c r="N935" t="s">
        <v>46</v>
      </c>
      <c r="O935" s="42" t="s">
        <v>47</v>
      </c>
      <c r="P935" t="s">
        <v>89</v>
      </c>
      <c r="Q935" t="str">
        <f>VLOOKUP(KamstrupData[[#This Row],[IdLevel123]],'B-Business Capability'!B:L,10,FALSE)</f>
        <v>Idea-to-Release (I2R)</v>
      </c>
      <c r="R935">
        <f>VLOOKUP(KamstrupData[[#This Row],[IdLevel123]],'B-Business Capability'!B:L,11,FALSE)</f>
        <v>906</v>
      </c>
      <c r="T935" t="s">
        <v>129</v>
      </c>
    </row>
    <row r="936" spans="4:20" hidden="1" x14ac:dyDescent="0.25">
      <c r="D936" t="s">
        <v>973</v>
      </c>
      <c r="E936" t="str">
        <f>VLOOKUP(D936,'B-Business Capability'!B:H,5,FALSE)</f>
        <v>Product &amp; Software Development</v>
      </c>
      <c r="F936" t="str">
        <f>VLOOKUP(D936,'B-Business Capability'!B:H,6,FALSE)</f>
        <v>Quality Management</v>
      </c>
      <c r="G936" t="str">
        <f>VLOOKUP(D936,'B-Business Capability'!B:H,7,FALSE)</f>
        <v>Track Quality</v>
      </c>
      <c r="I936" t="s">
        <v>43</v>
      </c>
      <c r="J936" t="s">
        <v>86</v>
      </c>
      <c r="K936" t="s">
        <v>87</v>
      </c>
      <c r="L936" t="s">
        <v>369</v>
      </c>
      <c r="M936" t="str">
        <f>VLOOKUP(L936,'A-Applications'!B:D,3,FALSE)</f>
        <v>JIRA</v>
      </c>
      <c r="N936" t="s">
        <v>46</v>
      </c>
      <c r="O936" s="42" t="s">
        <v>47</v>
      </c>
      <c r="P936" t="s">
        <v>89</v>
      </c>
      <c r="Q936" t="str">
        <f>VLOOKUP(KamstrupData[[#This Row],[IdLevel123]],'B-Business Capability'!B:L,10,FALSE)</f>
        <v>Idea-to-Release (I2R)</v>
      </c>
      <c r="R936">
        <f>VLOOKUP(KamstrupData[[#This Row],[IdLevel123]],'B-Business Capability'!B:L,11,FALSE)</f>
        <v>908</v>
      </c>
      <c r="T936" t="s">
        <v>196</v>
      </c>
    </row>
    <row r="937" spans="4:20" hidden="1" x14ac:dyDescent="0.25">
      <c r="D937" t="s">
        <v>973</v>
      </c>
      <c r="E937" t="str">
        <f>VLOOKUP(D937,'B-Business Capability'!B:H,5,FALSE)</f>
        <v>Product &amp; Software Development</v>
      </c>
      <c r="F937" t="str">
        <f>VLOOKUP(D937,'B-Business Capability'!B:H,6,FALSE)</f>
        <v>Quality Management</v>
      </c>
      <c r="G937" t="str">
        <f>VLOOKUP(D937,'B-Business Capability'!B:H,7,FALSE)</f>
        <v>Track Quality</v>
      </c>
      <c r="I937" t="s">
        <v>43</v>
      </c>
      <c r="J937" t="s">
        <v>98</v>
      </c>
      <c r="K937" t="s">
        <v>578</v>
      </c>
      <c r="L937" t="s">
        <v>369</v>
      </c>
      <c r="M937" t="str">
        <f>VLOOKUP(L937,'A-Applications'!B:D,3,FALSE)</f>
        <v>JIRA</v>
      </c>
      <c r="N937" t="s">
        <v>46</v>
      </c>
      <c r="O937" s="42" t="s">
        <v>102</v>
      </c>
      <c r="P937" t="s">
        <v>89</v>
      </c>
      <c r="Q937" t="str">
        <f>VLOOKUP(KamstrupData[[#This Row],[IdLevel123]],'B-Business Capability'!B:L,10,FALSE)</f>
        <v>Idea-to-Release (I2R)</v>
      </c>
      <c r="R937">
        <f>VLOOKUP(KamstrupData[[#This Row],[IdLevel123]],'B-Business Capability'!B:L,11,FALSE)</f>
        <v>908</v>
      </c>
      <c r="S937" t="s">
        <v>579</v>
      </c>
      <c r="T937" t="s">
        <v>580</v>
      </c>
    </row>
    <row r="938" spans="4:20" hidden="1" x14ac:dyDescent="0.25">
      <c r="D938" t="s">
        <v>973</v>
      </c>
      <c r="E938" t="str">
        <f>VLOOKUP(D938,'B-Business Capability'!B:H,5,FALSE)</f>
        <v>Product &amp; Software Development</v>
      </c>
      <c r="F938" t="str">
        <f>VLOOKUP(D938,'B-Business Capability'!B:H,6,FALSE)</f>
        <v>Quality Management</v>
      </c>
      <c r="G938" t="str">
        <f>VLOOKUP(D938,'B-Business Capability'!B:H,7,FALSE)</f>
        <v>Track Quality</v>
      </c>
      <c r="I938" t="s">
        <v>43</v>
      </c>
      <c r="J938" t="s">
        <v>98</v>
      </c>
      <c r="K938" t="s">
        <v>87</v>
      </c>
      <c r="L938" t="s">
        <v>369</v>
      </c>
      <c r="M938" t="str">
        <f>VLOOKUP(L938,'A-Applications'!B:D,3,FALSE)</f>
        <v>JIRA</v>
      </c>
      <c r="N938" t="s">
        <v>46</v>
      </c>
      <c r="O938" s="42" t="s">
        <v>102</v>
      </c>
      <c r="P938" t="s">
        <v>89</v>
      </c>
      <c r="Q938" t="str">
        <f>VLOOKUP(KamstrupData[[#This Row],[IdLevel123]],'B-Business Capability'!B:L,10,FALSE)</f>
        <v>Idea-to-Release (I2R)</v>
      </c>
      <c r="R938">
        <f>VLOOKUP(KamstrupData[[#This Row],[IdLevel123]],'B-Business Capability'!B:L,11,FALSE)</f>
        <v>908</v>
      </c>
      <c r="T938" t="s">
        <v>100</v>
      </c>
    </row>
    <row r="939" spans="4:20" hidden="1" x14ac:dyDescent="0.25">
      <c r="D939" t="s">
        <v>973</v>
      </c>
      <c r="E939" t="str">
        <f>VLOOKUP(D939,'B-Business Capability'!B:H,5,FALSE)</f>
        <v>Product &amp; Software Development</v>
      </c>
      <c r="F939" t="str">
        <f>VLOOKUP(D939,'B-Business Capability'!B:H,6,FALSE)</f>
        <v>Quality Management</v>
      </c>
      <c r="G939" t="str">
        <f>VLOOKUP(D939,'B-Business Capability'!B:H,7,FALSE)</f>
        <v>Track Quality</v>
      </c>
      <c r="I939" t="s">
        <v>43</v>
      </c>
      <c r="J939" t="s">
        <v>128</v>
      </c>
      <c r="K939" t="s">
        <v>87</v>
      </c>
      <c r="L939" t="s">
        <v>369</v>
      </c>
      <c r="M939" t="str">
        <f>VLOOKUP(L939,'A-Applications'!B:D,3,FALSE)</f>
        <v>JIRA</v>
      </c>
      <c r="N939" t="s">
        <v>46</v>
      </c>
      <c r="O939" s="42" t="s">
        <v>47</v>
      </c>
      <c r="P939" t="s">
        <v>89</v>
      </c>
      <c r="Q939" t="str">
        <f>VLOOKUP(KamstrupData[[#This Row],[IdLevel123]],'B-Business Capability'!B:L,10,FALSE)</f>
        <v>Idea-to-Release (I2R)</v>
      </c>
      <c r="R939">
        <f>VLOOKUP(KamstrupData[[#This Row],[IdLevel123]],'B-Business Capability'!B:L,11,FALSE)</f>
        <v>908</v>
      </c>
      <c r="T939" t="s">
        <v>129</v>
      </c>
    </row>
    <row r="940" spans="4:20" hidden="1" x14ac:dyDescent="0.25">
      <c r="D940" t="s">
        <v>985</v>
      </c>
      <c r="E940" t="str">
        <f>VLOOKUP(D940,'B-Business Capability'!B:H,5,FALSE)</f>
        <v>Product &amp; Software Development</v>
      </c>
      <c r="F940" t="str">
        <f>VLOOKUP(D940,'B-Business Capability'!B:H,6,FALSE)</f>
        <v>Requirements Definition</v>
      </c>
      <c r="G940" t="str">
        <f>VLOOKUP(D940,'B-Business Capability'!B:H,7,FALSE)</f>
        <v>Evaluate Existing Products</v>
      </c>
      <c r="I940" t="s">
        <v>43</v>
      </c>
      <c r="J940" t="s">
        <v>86</v>
      </c>
      <c r="K940" t="s">
        <v>87</v>
      </c>
      <c r="L940" t="s">
        <v>369</v>
      </c>
      <c r="M940" t="str">
        <f>VLOOKUP(L940,'A-Applications'!B:D,3,FALSE)</f>
        <v>JIRA</v>
      </c>
      <c r="N940" t="s">
        <v>46</v>
      </c>
      <c r="O940" s="42" t="s">
        <v>47</v>
      </c>
      <c r="P940" t="s">
        <v>89</v>
      </c>
      <c r="Q940" t="str">
        <f>VLOOKUP(KamstrupData[[#This Row],[IdLevel123]],'B-Business Capability'!B:L,10,FALSE)</f>
        <v>Idea-to-Release (I2R)</v>
      </c>
      <c r="R940">
        <f>VLOOKUP(KamstrupData[[#This Row],[IdLevel123]],'B-Business Capability'!B:L,11,FALSE)</f>
        <v>210</v>
      </c>
      <c r="T940" t="s">
        <v>196</v>
      </c>
    </row>
    <row r="941" spans="4:20" hidden="1" x14ac:dyDescent="0.25">
      <c r="D941" t="s">
        <v>985</v>
      </c>
      <c r="E941" t="str">
        <f>VLOOKUP(D941,'B-Business Capability'!B:H,5,FALSE)</f>
        <v>Product &amp; Software Development</v>
      </c>
      <c r="F941" t="str">
        <f>VLOOKUP(D941,'B-Business Capability'!B:H,6,FALSE)</f>
        <v>Requirements Definition</v>
      </c>
      <c r="G941" t="str">
        <f>VLOOKUP(D941,'B-Business Capability'!B:H,7,FALSE)</f>
        <v>Evaluate Existing Products</v>
      </c>
      <c r="I941" t="s">
        <v>43</v>
      </c>
      <c r="J941" t="s">
        <v>98</v>
      </c>
      <c r="K941" t="s">
        <v>578</v>
      </c>
      <c r="L941" t="s">
        <v>369</v>
      </c>
      <c r="M941" t="str">
        <f>VLOOKUP(L941,'A-Applications'!B:D,3,FALSE)</f>
        <v>JIRA</v>
      </c>
      <c r="N941" t="s">
        <v>46</v>
      </c>
      <c r="O941" s="42" t="s">
        <v>102</v>
      </c>
      <c r="P941" t="s">
        <v>89</v>
      </c>
      <c r="Q941" t="str">
        <f>VLOOKUP(KamstrupData[[#This Row],[IdLevel123]],'B-Business Capability'!B:L,10,FALSE)</f>
        <v>Idea-to-Release (I2R)</v>
      </c>
      <c r="R941">
        <f>VLOOKUP(KamstrupData[[#This Row],[IdLevel123]],'B-Business Capability'!B:L,11,FALSE)</f>
        <v>210</v>
      </c>
      <c r="S941" t="s">
        <v>579</v>
      </c>
      <c r="T941" t="s">
        <v>580</v>
      </c>
    </row>
    <row r="942" spans="4:20" hidden="1" x14ac:dyDescent="0.25">
      <c r="D942" t="s">
        <v>985</v>
      </c>
      <c r="E942" t="str">
        <f>VLOOKUP(D942,'B-Business Capability'!B:H,5,FALSE)</f>
        <v>Product &amp; Software Development</v>
      </c>
      <c r="F942" t="str">
        <f>VLOOKUP(D942,'B-Business Capability'!B:H,6,FALSE)</f>
        <v>Requirements Definition</v>
      </c>
      <c r="G942" t="str">
        <f>VLOOKUP(D942,'B-Business Capability'!B:H,7,FALSE)</f>
        <v>Evaluate Existing Products</v>
      </c>
      <c r="I942" t="s">
        <v>43</v>
      </c>
      <c r="J942" t="s">
        <v>98</v>
      </c>
      <c r="K942" t="s">
        <v>87</v>
      </c>
      <c r="L942" t="s">
        <v>369</v>
      </c>
      <c r="M942" t="str">
        <f>VLOOKUP(L942,'A-Applications'!B:D,3,FALSE)</f>
        <v>JIRA</v>
      </c>
      <c r="N942" t="s">
        <v>46</v>
      </c>
      <c r="O942" s="42" t="s">
        <v>102</v>
      </c>
      <c r="P942" t="s">
        <v>89</v>
      </c>
      <c r="Q942" t="str">
        <f>VLOOKUP(KamstrupData[[#This Row],[IdLevel123]],'B-Business Capability'!B:L,10,FALSE)</f>
        <v>Idea-to-Release (I2R)</v>
      </c>
      <c r="R942">
        <f>VLOOKUP(KamstrupData[[#This Row],[IdLevel123]],'B-Business Capability'!B:L,11,FALSE)</f>
        <v>210</v>
      </c>
      <c r="T942" t="s">
        <v>100</v>
      </c>
    </row>
    <row r="943" spans="4:20" hidden="1" x14ac:dyDescent="0.25">
      <c r="D943" t="s">
        <v>987</v>
      </c>
      <c r="E943" t="str">
        <f>VLOOKUP(D943,'B-Business Capability'!B:H,5,FALSE)</f>
        <v>Product &amp; Software Development</v>
      </c>
      <c r="F943" t="str">
        <f>VLOOKUP(D943,'B-Business Capability'!B:H,6,FALSE)</f>
        <v>Requirements Definition</v>
      </c>
      <c r="G943" t="str">
        <f>VLOOKUP(D943,'B-Business Capability'!B:H,7,FALSE)</f>
        <v>Require Distribution</v>
      </c>
      <c r="I943" t="s">
        <v>43</v>
      </c>
      <c r="J943" t="s">
        <v>244</v>
      </c>
      <c r="L943" t="s">
        <v>369</v>
      </c>
      <c r="M943" t="str">
        <f>VLOOKUP(L943,'A-Applications'!B:D,3,FALSE)</f>
        <v>JIRA</v>
      </c>
      <c r="N943" t="s">
        <v>46</v>
      </c>
      <c r="O943" s="42" t="s">
        <v>47</v>
      </c>
      <c r="P943" t="s">
        <v>988</v>
      </c>
      <c r="Q943" t="str">
        <f>VLOOKUP(KamstrupData[[#This Row],[IdLevel123]],'B-Business Capability'!B:L,10,FALSE)</f>
        <v>Idea-to-Release (I2R)</v>
      </c>
      <c r="R943">
        <f>VLOOKUP(KamstrupData[[#This Row],[IdLevel123]],'B-Business Capability'!B:L,11,FALSE)</f>
        <v>230</v>
      </c>
      <c r="T943" t="s">
        <v>246</v>
      </c>
    </row>
    <row r="944" spans="4:20" hidden="1" x14ac:dyDescent="0.25">
      <c r="D944" t="s">
        <v>987</v>
      </c>
      <c r="E944" t="str">
        <f>VLOOKUP(D944,'B-Business Capability'!B:H,5,FALSE)</f>
        <v>Product &amp; Software Development</v>
      </c>
      <c r="F944" t="str">
        <f>VLOOKUP(D944,'B-Business Capability'!B:H,6,FALSE)</f>
        <v>Requirements Definition</v>
      </c>
      <c r="G944" t="str">
        <f>VLOOKUP(D944,'B-Business Capability'!B:H,7,FALSE)</f>
        <v>Require Distribution</v>
      </c>
      <c r="I944" t="s">
        <v>43</v>
      </c>
      <c r="J944" t="s">
        <v>86</v>
      </c>
      <c r="K944" t="s">
        <v>87</v>
      </c>
      <c r="L944" t="s">
        <v>369</v>
      </c>
      <c r="M944" t="str">
        <f>VLOOKUP(L944,'A-Applications'!B:D,3,FALSE)</f>
        <v>JIRA</v>
      </c>
      <c r="N944" t="s">
        <v>46</v>
      </c>
      <c r="O944" s="42" t="s">
        <v>47</v>
      </c>
      <c r="P944" t="s">
        <v>89</v>
      </c>
      <c r="Q944" t="str">
        <f>VLOOKUP(KamstrupData[[#This Row],[IdLevel123]],'B-Business Capability'!B:L,10,FALSE)</f>
        <v>Idea-to-Release (I2R)</v>
      </c>
      <c r="R944">
        <f>VLOOKUP(KamstrupData[[#This Row],[IdLevel123]],'B-Business Capability'!B:L,11,FALSE)</f>
        <v>230</v>
      </c>
      <c r="T944" t="s">
        <v>196</v>
      </c>
    </row>
    <row r="945" spans="4:20" hidden="1" x14ac:dyDescent="0.25">
      <c r="D945" t="s">
        <v>987</v>
      </c>
      <c r="E945" t="str">
        <f>VLOOKUP(D945,'B-Business Capability'!B:H,5,FALSE)</f>
        <v>Product &amp; Software Development</v>
      </c>
      <c r="F945" t="str">
        <f>VLOOKUP(D945,'B-Business Capability'!B:H,6,FALSE)</f>
        <v>Requirements Definition</v>
      </c>
      <c r="G945" t="str">
        <f>VLOOKUP(D945,'B-Business Capability'!B:H,7,FALSE)</f>
        <v>Require Distribution</v>
      </c>
      <c r="I945" t="s">
        <v>43</v>
      </c>
      <c r="J945" t="s">
        <v>98</v>
      </c>
      <c r="K945" t="s">
        <v>578</v>
      </c>
      <c r="L945" t="s">
        <v>369</v>
      </c>
      <c r="M945" t="str">
        <f>VLOOKUP(L945,'A-Applications'!B:D,3,FALSE)</f>
        <v>JIRA</v>
      </c>
      <c r="N945" t="s">
        <v>46</v>
      </c>
      <c r="O945" s="42" t="s">
        <v>102</v>
      </c>
      <c r="P945" t="s">
        <v>89</v>
      </c>
      <c r="Q945" t="str">
        <f>VLOOKUP(KamstrupData[[#This Row],[IdLevel123]],'B-Business Capability'!B:L,10,FALSE)</f>
        <v>Idea-to-Release (I2R)</v>
      </c>
      <c r="R945">
        <f>VLOOKUP(KamstrupData[[#This Row],[IdLevel123]],'B-Business Capability'!B:L,11,FALSE)</f>
        <v>230</v>
      </c>
      <c r="S945" t="s">
        <v>579</v>
      </c>
      <c r="T945" t="s">
        <v>580</v>
      </c>
    </row>
    <row r="946" spans="4:20" hidden="1" x14ac:dyDescent="0.25">
      <c r="D946" t="s">
        <v>987</v>
      </c>
      <c r="E946" t="str">
        <f>VLOOKUP(D946,'B-Business Capability'!B:H,5,FALSE)</f>
        <v>Product &amp; Software Development</v>
      </c>
      <c r="F946" t="str">
        <f>VLOOKUP(D946,'B-Business Capability'!B:H,6,FALSE)</f>
        <v>Requirements Definition</v>
      </c>
      <c r="G946" t="str">
        <f>VLOOKUP(D946,'B-Business Capability'!B:H,7,FALSE)</f>
        <v>Require Distribution</v>
      </c>
      <c r="I946" t="s">
        <v>43</v>
      </c>
      <c r="J946" t="s">
        <v>98</v>
      </c>
      <c r="K946" t="s">
        <v>87</v>
      </c>
      <c r="L946" t="s">
        <v>369</v>
      </c>
      <c r="M946" t="str">
        <f>VLOOKUP(L946,'A-Applications'!B:D,3,FALSE)</f>
        <v>JIRA</v>
      </c>
      <c r="N946" t="s">
        <v>46</v>
      </c>
      <c r="O946" s="42" t="s">
        <v>102</v>
      </c>
      <c r="P946" t="s">
        <v>89</v>
      </c>
      <c r="Q946" t="str">
        <f>VLOOKUP(KamstrupData[[#This Row],[IdLevel123]],'B-Business Capability'!B:L,10,FALSE)</f>
        <v>Idea-to-Release (I2R)</v>
      </c>
      <c r="R946">
        <f>VLOOKUP(KamstrupData[[#This Row],[IdLevel123]],'B-Business Capability'!B:L,11,FALSE)</f>
        <v>230</v>
      </c>
      <c r="T946" t="s">
        <v>100</v>
      </c>
    </row>
    <row r="947" spans="4:20" hidden="1" x14ac:dyDescent="0.25">
      <c r="D947" t="s">
        <v>987</v>
      </c>
      <c r="E947" t="str">
        <f>VLOOKUP(D947,'B-Business Capability'!B:H,5,FALSE)</f>
        <v>Product &amp; Software Development</v>
      </c>
      <c r="F947" t="str">
        <f>VLOOKUP(D947,'B-Business Capability'!B:H,6,FALSE)</f>
        <v>Requirements Definition</v>
      </c>
      <c r="G947" t="str">
        <f>VLOOKUP(D947,'B-Business Capability'!B:H,7,FALSE)</f>
        <v>Require Distribution</v>
      </c>
      <c r="I947" t="s">
        <v>43</v>
      </c>
      <c r="J947" t="s">
        <v>161</v>
      </c>
      <c r="K947" t="s">
        <v>164</v>
      </c>
      <c r="L947" t="s">
        <v>369</v>
      </c>
      <c r="M947" t="str">
        <f>VLOOKUP(L947,'A-Applications'!B:D,3,FALSE)</f>
        <v>JIRA</v>
      </c>
      <c r="N947" t="s">
        <v>46</v>
      </c>
      <c r="O947" s="42" t="s">
        <v>47</v>
      </c>
      <c r="P947" t="s">
        <v>988</v>
      </c>
      <c r="Q947" t="str">
        <f>VLOOKUP(KamstrupData[[#This Row],[IdLevel123]],'B-Business Capability'!B:L,10,FALSE)</f>
        <v>Idea-to-Release (I2R)</v>
      </c>
      <c r="R947">
        <f>VLOOKUP(KamstrupData[[#This Row],[IdLevel123]],'B-Business Capability'!B:L,11,FALSE)</f>
        <v>230</v>
      </c>
    </row>
    <row r="948" spans="4:20" hidden="1" x14ac:dyDescent="0.25">
      <c r="D948" t="s">
        <v>987</v>
      </c>
      <c r="E948" t="str">
        <f>VLOOKUP(D948,'B-Business Capability'!B:H,5,FALSE)</f>
        <v>Product &amp; Software Development</v>
      </c>
      <c r="F948" t="str">
        <f>VLOOKUP(D948,'B-Business Capability'!B:H,6,FALSE)</f>
        <v>Requirements Definition</v>
      </c>
      <c r="G948" t="str">
        <f>VLOOKUP(D948,'B-Business Capability'!B:H,7,FALSE)</f>
        <v>Require Distribution</v>
      </c>
      <c r="I948" t="s">
        <v>43</v>
      </c>
      <c r="J948" t="s">
        <v>161</v>
      </c>
      <c r="K948" t="s">
        <v>165</v>
      </c>
      <c r="L948" t="s">
        <v>369</v>
      </c>
      <c r="M948" t="str">
        <f>VLOOKUP(L948,'A-Applications'!B:D,3,FALSE)</f>
        <v>JIRA</v>
      </c>
      <c r="N948" t="s">
        <v>46</v>
      </c>
      <c r="O948" s="42" t="s">
        <v>47</v>
      </c>
      <c r="P948" t="s">
        <v>988</v>
      </c>
      <c r="Q948" t="str">
        <f>VLOOKUP(KamstrupData[[#This Row],[IdLevel123]],'B-Business Capability'!B:L,10,FALSE)</f>
        <v>Idea-to-Release (I2R)</v>
      </c>
      <c r="R948">
        <f>VLOOKUP(KamstrupData[[#This Row],[IdLevel123]],'B-Business Capability'!B:L,11,FALSE)</f>
        <v>230</v>
      </c>
    </row>
    <row r="949" spans="4:20" hidden="1" x14ac:dyDescent="0.25">
      <c r="D949" t="s">
        <v>987</v>
      </c>
      <c r="E949" t="str">
        <f>VLOOKUP(D949,'B-Business Capability'!B:H,5,FALSE)</f>
        <v>Product &amp; Software Development</v>
      </c>
      <c r="F949" t="str">
        <f>VLOOKUP(D949,'B-Business Capability'!B:H,6,FALSE)</f>
        <v>Requirements Definition</v>
      </c>
      <c r="G949" t="str">
        <f>VLOOKUP(D949,'B-Business Capability'!B:H,7,FALSE)</f>
        <v>Require Distribution</v>
      </c>
      <c r="I949" t="s">
        <v>43</v>
      </c>
      <c r="J949" t="s">
        <v>161</v>
      </c>
      <c r="K949" t="s">
        <v>166</v>
      </c>
      <c r="L949" t="s">
        <v>369</v>
      </c>
      <c r="M949" t="str">
        <f>VLOOKUP(L949,'A-Applications'!B:D,3,FALSE)</f>
        <v>JIRA</v>
      </c>
      <c r="N949" t="s">
        <v>46</v>
      </c>
      <c r="O949" s="42" t="s">
        <v>47</v>
      </c>
      <c r="P949" t="s">
        <v>988</v>
      </c>
      <c r="Q949" t="str">
        <f>VLOOKUP(KamstrupData[[#This Row],[IdLevel123]],'B-Business Capability'!B:L,10,FALSE)</f>
        <v>Idea-to-Release (I2R)</v>
      </c>
      <c r="R949">
        <f>VLOOKUP(KamstrupData[[#This Row],[IdLevel123]],'B-Business Capability'!B:L,11,FALSE)</f>
        <v>230</v>
      </c>
    </row>
    <row r="950" spans="4:20" hidden="1" x14ac:dyDescent="0.25">
      <c r="D950" t="s">
        <v>989</v>
      </c>
      <c r="E950" t="str">
        <f>VLOOKUP(D950,'B-Business Capability'!B:H,5,FALSE)</f>
        <v>Product &amp; Software Development</v>
      </c>
      <c r="F950" t="str">
        <f>VLOOKUP(D950,'B-Business Capability'!B:H,6,FALSE)</f>
        <v>Requirements Definition</v>
      </c>
      <c r="G950" t="str">
        <f>VLOOKUP(D950,'B-Business Capability'!B:H,7,FALSE)</f>
        <v>Review Demand</v>
      </c>
      <c r="I950" t="s">
        <v>43</v>
      </c>
      <c r="J950" t="s">
        <v>86</v>
      </c>
      <c r="K950" t="s">
        <v>87</v>
      </c>
      <c r="L950" t="s">
        <v>369</v>
      </c>
      <c r="M950" t="str">
        <f>VLOOKUP(L950,'A-Applications'!B:D,3,FALSE)</f>
        <v>JIRA</v>
      </c>
      <c r="N950" t="s">
        <v>46</v>
      </c>
      <c r="O950" s="42" t="s">
        <v>47</v>
      </c>
      <c r="P950" t="s">
        <v>89</v>
      </c>
      <c r="Q950" t="str">
        <f>VLOOKUP(KamstrupData[[#This Row],[IdLevel123]],'B-Business Capability'!B:L,10,FALSE)</f>
        <v>Idea-to-Release (I2R)</v>
      </c>
      <c r="R950">
        <f>VLOOKUP(KamstrupData[[#This Row],[IdLevel123]],'B-Business Capability'!B:L,11,FALSE)</f>
        <v>240</v>
      </c>
      <c r="T950" t="s">
        <v>196</v>
      </c>
    </row>
    <row r="951" spans="4:20" hidden="1" x14ac:dyDescent="0.25">
      <c r="D951" t="s">
        <v>989</v>
      </c>
      <c r="E951" t="str">
        <f>VLOOKUP(D951,'B-Business Capability'!B:H,5,FALSE)</f>
        <v>Product &amp; Software Development</v>
      </c>
      <c r="F951" t="str">
        <f>VLOOKUP(D951,'B-Business Capability'!B:H,6,FALSE)</f>
        <v>Requirements Definition</v>
      </c>
      <c r="G951" t="str">
        <f>VLOOKUP(D951,'B-Business Capability'!B:H,7,FALSE)</f>
        <v>Review Demand</v>
      </c>
      <c r="I951" t="s">
        <v>43</v>
      </c>
      <c r="J951" t="s">
        <v>98</v>
      </c>
      <c r="K951" t="s">
        <v>578</v>
      </c>
      <c r="L951" t="s">
        <v>369</v>
      </c>
      <c r="M951" t="str">
        <f>VLOOKUP(L951,'A-Applications'!B:D,3,FALSE)</f>
        <v>JIRA</v>
      </c>
      <c r="N951" t="s">
        <v>46</v>
      </c>
      <c r="O951" s="42" t="s">
        <v>52</v>
      </c>
      <c r="P951" t="s">
        <v>89</v>
      </c>
      <c r="Q951" t="str">
        <f>VLOOKUP(KamstrupData[[#This Row],[IdLevel123]],'B-Business Capability'!B:L,10,FALSE)</f>
        <v>Idea-to-Release (I2R)</v>
      </c>
      <c r="R951">
        <f>VLOOKUP(KamstrupData[[#This Row],[IdLevel123]],'B-Business Capability'!B:L,11,FALSE)</f>
        <v>240</v>
      </c>
      <c r="S951" t="s">
        <v>579</v>
      </c>
      <c r="T951" t="s">
        <v>580</v>
      </c>
    </row>
    <row r="952" spans="4:20" hidden="1" x14ac:dyDescent="0.25">
      <c r="D952" t="s">
        <v>989</v>
      </c>
      <c r="E952" t="str">
        <f>VLOOKUP(D952,'B-Business Capability'!B:H,5,FALSE)</f>
        <v>Product &amp; Software Development</v>
      </c>
      <c r="F952" t="str">
        <f>VLOOKUP(D952,'B-Business Capability'!B:H,6,FALSE)</f>
        <v>Requirements Definition</v>
      </c>
      <c r="G952" t="str">
        <f>VLOOKUP(D952,'B-Business Capability'!B:H,7,FALSE)</f>
        <v>Review Demand</v>
      </c>
      <c r="I952" t="s">
        <v>43</v>
      </c>
      <c r="J952" t="s">
        <v>98</v>
      </c>
      <c r="K952" t="s">
        <v>87</v>
      </c>
      <c r="L952" t="s">
        <v>369</v>
      </c>
      <c r="M952" t="str">
        <f>VLOOKUP(L952,'A-Applications'!B:D,3,FALSE)</f>
        <v>JIRA</v>
      </c>
      <c r="N952" t="s">
        <v>46</v>
      </c>
      <c r="O952" s="42" t="s">
        <v>102</v>
      </c>
      <c r="P952" t="s">
        <v>89</v>
      </c>
      <c r="Q952" t="str">
        <f>VLOOKUP(KamstrupData[[#This Row],[IdLevel123]],'B-Business Capability'!B:L,10,FALSE)</f>
        <v>Idea-to-Release (I2R)</v>
      </c>
      <c r="R952">
        <f>VLOOKUP(KamstrupData[[#This Row],[IdLevel123]],'B-Business Capability'!B:L,11,FALSE)</f>
        <v>240</v>
      </c>
      <c r="T952" t="s">
        <v>100</v>
      </c>
    </row>
    <row r="953" spans="4:20" hidden="1" x14ac:dyDescent="0.25">
      <c r="D953" t="s">
        <v>989</v>
      </c>
      <c r="E953" t="str">
        <f>VLOOKUP(D953,'B-Business Capability'!B:H,5,FALSE)</f>
        <v>Product &amp; Software Development</v>
      </c>
      <c r="F953" t="str">
        <f>VLOOKUP(D953,'B-Business Capability'!B:H,6,FALSE)</f>
        <v>Requirements Definition</v>
      </c>
      <c r="G953" t="str">
        <f>VLOOKUP(D953,'B-Business Capability'!B:H,7,FALSE)</f>
        <v>Review Demand</v>
      </c>
      <c r="I953" t="s">
        <v>43</v>
      </c>
      <c r="J953" t="s">
        <v>128</v>
      </c>
      <c r="K953" t="s">
        <v>87</v>
      </c>
      <c r="L953" t="s">
        <v>369</v>
      </c>
      <c r="M953" t="str">
        <f>VLOOKUP(L953,'A-Applications'!B:D,3,FALSE)</f>
        <v>JIRA</v>
      </c>
      <c r="N953" t="s">
        <v>46</v>
      </c>
      <c r="O953" s="42" t="s">
        <v>47</v>
      </c>
      <c r="P953" t="s">
        <v>89</v>
      </c>
      <c r="Q953" t="str">
        <f>VLOOKUP(KamstrupData[[#This Row],[IdLevel123]],'B-Business Capability'!B:L,10,FALSE)</f>
        <v>Idea-to-Release (I2R)</v>
      </c>
      <c r="R953">
        <f>VLOOKUP(KamstrupData[[#This Row],[IdLevel123]],'B-Business Capability'!B:L,11,FALSE)</f>
        <v>240</v>
      </c>
      <c r="T953" t="s">
        <v>129</v>
      </c>
    </row>
    <row r="954" spans="4:20" hidden="1" x14ac:dyDescent="0.25">
      <c r="D954" t="s">
        <v>1039</v>
      </c>
      <c r="E954" t="str">
        <f>VLOOKUP(D954,'B-Business Capability'!B:H,5,FALSE)</f>
        <v>Strategic Management</v>
      </c>
      <c r="F954" t="str">
        <f>VLOOKUP(D954,'B-Business Capability'!B:H,6,FALSE)</f>
        <v>Manage Core Business</v>
      </c>
      <c r="G954" t="str">
        <f>VLOOKUP(D954,'B-Business Capability'!B:H,7,FALSE)</f>
        <v>Manage Projects</v>
      </c>
      <c r="I954" t="s">
        <v>43</v>
      </c>
      <c r="J954" t="s">
        <v>71</v>
      </c>
      <c r="K954" t="s">
        <v>72</v>
      </c>
      <c r="L954" t="s">
        <v>369</v>
      </c>
      <c r="M954" t="str">
        <f>VLOOKUP(L954,'A-Applications'!B:D,3,FALSE)</f>
        <v>JIRA</v>
      </c>
      <c r="N954" t="s">
        <v>46</v>
      </c>
      <c r="O954" s="42" t="s">
        <v>47</v>
      </c>
      <c r="P954" t="s">
        <v>75</v>
      </c>
      <c r="Q954" t="str">
        <f>VLOOKUP(KamstrupData[[#This Row],[IdLevel123]],'B-Business Capability'!B:L,10,FALSE)</f>
        <v>N/A</v>
      </c>
      <c r="R954">
        <f>VLOOKUP(KamstrupData[[#This Row],[IdLevel123]],'B-Business Capability'!B:L,11,FALSE)</f>
        <v>0</v>
      </c>
      <c r="T954" t="s">
        <v>76</v>
      </c>
    </row>
    <row r="955" spans="4:20" hidden="1" x14ac:dyDescent="0.25">
      <c r="D955" t="s">
        <v>1039</v>
      </c>
      <c r="E955" t="str">
        <f>VLOOKUP(D955,'B-Business Capability'!B:H,5,FALSE)</f>
        <v>Strategic Management</v>
      </c>
      <c r="F955" t="str">
        <f>VLOOKUP(D955,'B-Business Capability'!B:H,6,FALSE)</f>
        <v>Manage Core Business</v>
      </c>
      <c r="G955" t="str">
        <f>VLOOKUP(D955,'B-Business Capability'!B:H,7,FALSE)</f>
        <v>Manage Projects</v>
      </c>
      <c r="I955" t="s">
        <v>43</v>
      </c>
      <c r="J955" t="s">
        <v>71</v>
      </c>
      <c r="K955" t="s">
        <v>81</v>
      </c>
      <c r="L955" t="s">
        <v>369</v>
      </c>
      <c r="M955" t="str">
        <f>VLOOKUP(L955,'A-Applications'!B:D,3,FALSE)</f>
        <v>JIRA</v>
      </c>
      <c r="N955" t="s">
        <v>46</v>
      </c>
      <c r="O955" s="42" t="s">
        <v>47</v>
      </c>
      <c r="P955" t="s">
        <v>75</v>
      </c>
      <c r="Q955" t="str">
        <f>VLOOKUP(KamstrupData[[#This Row],[IdLevel123]],'B-Business Capability'!B:L,10,FALSE)</f>
        <v>N/A</v>
      </c>
      <c r="R955">
        <f>VLOOKUP(KamstrupData[[#This Row],[IdLevel123]],'B-Business Capability'!B:L,11,FALSE)</f>
        <v>0</v>
      </c>
      <c r="T955" t="s">
        <v>76</v>
      </c>
    </row>
    <row r="956" spans="4:20" hidden="1" x14ac:dyDescent="0.25">
      <c r="D956" t="s">
        <v>1039</v>
      </c>
      <c r="E956" t="str">
        <f>VLOOKUP(D956,'B-Business Capability'!B:H,5,FALSE)</f>
        <v>Strategic Management</v>
      </c>
      <c r="F956" t="str">
        <f>VLOOKUP(D956,'B-Business Capability'!B:H,6,FALSE)</f>
        <v>Manage Core Business</v>
      </c>
      <c r="G956" t="str">
        <f>VLOOKUP(D956,'B-Business Capability'!B:H,7,FALSE)</f>
        <v>Manage Projects</v>
      </c>
      <c r="I956" t="s">
        <v>43</v>
      </c>
      <c r="J956" t="s">
        <v>91</v>
      </c>
      <c r="K956" t="s">
        <v>291</v>
      </c>
      <c r="L956" t="s">
        <v>369</v>
      </c>
      <c r="M956" t="str">
        <f>VLOOKUP(L956,'A-Applications'!B:D,3,FALSE)</f>
        <v>JIRA</v>
      </c>
      <c r="N956" t="s">
        <v>46</v>
      </c>
      <c r="O956" s="42" t="s">
        <v>47</v>
      </c>
      <c r="P956" t="s">
        <v>75</v>
      </c>
      <c r="Q956" t="str">
        <f>VLOOKUP(KamstrupData[[#This Row],[IdLevel123]],'B-Business Capability'!B:L,10,FALSE)</f>
        <v>N/A</v>
      </c>
      <c r="R956">
        <f>VLOOKUP(KamstrupData[[#This Row],[IdLevel123]],'B-Business Capability'!B:L,11,FALSE)</f>
        <v>0</v>
      </c>
    </row>
    <row r="957" spans="4:20" hidden="1" x14ac:dyDescent="0.25">
      <c r="D957" t="s">
        <v>1039</v>
      </c>
      <c r="E957" t="str">
        <f>VLOOKUP(D957,'B-Business Capability'!B:H,5,FALSE)</f>
        <v>Strategic Management</v>
      </c>
      <c r="F957" t="str">
        <f>VLOOKUP(D957,'B-Business Capability'!B:H,6,FALSE)</f>
        <v>Manage Core Business</v>
      </c>
      <c r="G957" t="str">
        <f>VLOOKUP(D957,'B-Business Capability'!B:H,7,FALSE)</f>
        <v>Manage Projects</v>
      </c>
      <c r="I957" t="s">
        <v>43</v>
      </c>
      <c r="J957" t="s">
        <v>91</v>
      </c>
      <c r="K957" t="s">
        <v>72</v>
      </c>
      <c r="L957" t="s">
        <v>369</v>
      </c>
      <c r="M957" t="str">
        <f>VLOOKUP(L957,'A-Applications'!B:D,3,FALSE)</f>
        <v>JIRA</v>
      </c>
      <c r="N957" t="s">
        <v>46</v>
      </c>
      <c r="O957" s="42" t="s">
        <v>47</v>
      </c>
      <c r="P957" t="s">
        <v>75</v>
      </c>
      <c r="Q957" t="str">
        <f>VLOOKUP(KamstrupData[[#This Row],[IdLevel123]],'B-Business Capability'!B:L,10,FALSE)</f>
        <v>N/A</v>
      </c>
      <c r="R957">
        <f>VLOOKUP(KamstrupData[[#This Row],[IdLevel123]],'B-Business Capability'!B:L,11,FALSE)</f>
        <v>0</v>
      </c>
      <c r="T957" t="s">
        <v>92</v>
      </c>
    </row>
    <row r="958" spans="4:20" hidden="1" x14ac:dyDescent="0.25">
      <c r="D958" t="s">
        <v>1039</v>
      </c>
      <c r="E958" t="str">
        <f>VLOOKUP(D958,'B-Business Capability'!B:H,5,FALSE)</f>
        <v>Strategic Management</v>
      </c>
      <c r="F958" t="str">
        <f>VLOOKUP(D958,'B-Business Capability'!B:H,6,FALSE)</f>
        <v>Manage Core Business</v>
      </c>
      <c r="G958" t="str">
        <f>VLOOKUP(D958,'B-Business Capability'!B:H,7,FALSE)</f>
        <v>Manage Projects</v>
      </c>
      <c r="I958" t="s">
        <v>43</v>
      </c>
      <c r="J958" t="s">
        <v>91</v>
      </c>
      <c r="K958" t="s">
        <v>293</v>
      </c>
      <c r="L958" t="s">
        <v>369</v>
      </c>
      <c r="M958" t="str">
        <f>VLOOKUP(L958,'A-Applications'!B:D,3,FALSE)</f>
        <v>JIRA</v>
      </c>
      <c r="N958" t="s">
        <v>46</v>
      </c>
      <c r="O958" s="42" t="s">
        <v>47</v>
      </c>
      <c r="P958" t="s">
        <v>75</v>
      </c>
      <c r="Q958" t="str">
        <f>VLOOKUP(KamstrupData[[#This Row],[IdLevel123]],'B-Business Capability'!B:L,10,FALSE)</f>
        <v>N/A</v>
      </c>
      <c r="R958">
        <f>VLOOKUP(KamstrupData[[#This Row],[IdLevel123]],'B-Business Capability'!B:L,11,FALSE)</f>
        <v>0</v>
      </c>
      <c r="T958" t="s">
        <v>294</v>
      </c>
    </row>
    <row r="959" spans="4:20" hidden="1" x14ac:dyDescent="0.25">
      <c r="D959" t="s">
        <v>1039</v>
      </c>
      <c r="E959" t="str">
        <f>VLOOKUP(D959,'B-Business Capability'!B:H,5,FALSE)</f>
        <v>Strategic Management</v>
      </c>
      <c r="F959" t="str">
        <f>VLOOKUP(D959,'B-Business Capability'!B:H,6,FALSE)</f>
        <v>Manage Core Business</v>
      </c>
      <c r="G959" t="str">
        <f>VLOOKUP(D959,'B-Business Capability'!B:H,7,FALSE)</f>
        <v>Manage Projects</v>
      </c>
      <c r="I959" t="s">
        <v>43</v>
      </c>
      <c r="J959" t="s">
        <v>91</v>
      </c>
      <c r="K959" t="s">
        <v>81</v>
      </c>
      <c r="L959" t="s">
        <v>369</v>
      </c>
      <c r="M959" t="str">
        <f>VLOOKUP(L959,'A-Applications'!B:D,3,FALSE)</f>
        <v>JIRA</v>
      </c>
      <c r="N959" t="s">
        <v>46</v>
      </c>
      <c r="O959" s="42" t="s">
        <v>47</v>
      </c>
      <c r="P959" t="s">
        <v>75</v>
      </c>
      <c r="Q959" t="str">
        <f>VLOOKUP(KamstrupData[[#This Row],[IdLevel123]],'B-Business Capability'!B:L,10,FALSE)</f>
        <v>N/A</v>
      </c>
      <c r="R959">
        <f>VLOOKUP(KamstrupData[[#This Row],[IdLevel123]],'B-Business Capability'!B:L,11,FALSE)</f>
        <v>0</v>
      </c>
      <c r="T959" t="s">
        <v>96</v>
      </c>
    </row>
    <row r="960" spans="4:20" hidden="1" x14ac:dyDescent="0.25">
      <c r="D960" t="s">
        <v>1039</v>
      </c>
      <c r="E960" t="str">
        <f>VLOOKUP(D960,'B-Business Capability'!B:H,5,FALSE)</f>
        <v>Strategic Management</v>
      </c>
      <c r="F960" t="str">
        <f>VLOOKUP(D960,'B-Business Capability'!B:H,6,FALSE)</f>
        <v>Manage Core Business</v>
      </c>
      <c r="G960" t="str">
        <f>VLOOKUP(D960,'B-Business Capability'!B:H,7,FALSE)</f>
        <v>Manage Projects</v>
      </c>
      <c r="I960" t="s">
        <v>43</v>
      </c>
      <c r="J960" t="s">
        <v>325</v>
      </c>
      <c r="K960" t="s">
        <v>379</v>
      </c>
      <c r="L960" t="s">
        <v>369</v>
      </c>
      <c r="M960" t="str">
        <f>VLOOKUP(L960,'A-Applications'!B:D,3,FALSE)</f>
        <v>JIRA</v>
      </c>
      <c r="N960" t="s">
        <v>46</v>
      </c>
      <c r="O960" s="42" t="s">
        <v>52</v>
      </c>
      <c r="P960" t="s">
        <v>1042</v>
      </c>
      <c r="Q960" t="str">
        <f>VLOOKUP(KamstrupData[[#This Row],[IdLevel123]],'B-Business Capability'!B:L,10,FALSE)</f>
        <v>N/A</v>
      </c>
      <c r="R960">
        <f>VLOOKUP(KamstrupData[[#This Row],[IdLevel123]],'B-Business Capability'!B:L,11,FALSE)</f>
        <v>0</v>
      </c>
      <c r="T960" t="s">
        <v>380</v>
      </c>
    </row>
    <row r="961" spans="4:20" hidden="1" x14ac:dyDescent="0.25">
      <c r="D961" t="s">
        <v>1132</v>
      </c>
      <c r="E961" t="str">
        <f>VLOOKUP(D961,'B-Business Capability'!B:H,5,FALSE)</f>
        <v>Marketing</v>
      </c>
      <c r="F961" t="str">
        <f>VLOOKUP(D961,'B-Business Capability'!B:H,6,FALSE)</f>
        <v>Marketing demand management</v>
      </c>
      <c r="G961" t="str">
        <f>VLOOKUP(D961,'B-Business Capability'!B:H,7,FALSE)</f>
        <v>Marketing collaboration</v>
      </c>
      <c r="I961" t="s">
        <v>43</v>
      </c>
      <c r="J961" t="s">
        <v>325</v>
      </c>
      <c r="K961" t="s">
        <v>416</v>
      </c>
      <c r="L961" t="s">
        <v>369</v>
      </c>
      <c r="M961" t="str">
        <f>VLOOKUP(L961,'A-Applications'!B:D,3,FALSE)</f>
        <v>JIRA</v>
      </c>
      <c r="N961" t="s">
        <v>46</v>
      </c>
      <c r="O961" s="42" t="s">
        <v>47</v>
      </c>
      <c r="P961" t="s">
        <v>1087</v>
      </c>
      <c r="Q961" t="str">
        <f>VLOOKUP(KamstrupData[[#This Row],[IdLevel123]],'B-Business Capability'!B:L,10,FALSE)</f>
        <v>N/A</v>
      </c>
      <c r="R961">
        <f>VLOOKUP(KamstrupData[[#This Row],[IdLevel123]],'B-Business Capability'!B:L,11,FALSE)</f>
        <v>0</v>
      </c>
      <c r="T961" t="s">
        <v>1088</v>
      </c>
    </row>
    <row r="962" spans="4:20" hidden="1" x14ac:dyDescent="0.25">
      <c r="D962" t="s">
        <v>1278</v>
      </c>
      <c r="E962" t="str">
        <f>VLOOKUP(D962,'B-Business Capability'!B:H,5,FALSE)</f>
        <v>Strategic Management</v>
      </c>
      <c r="F962" t="str">
        <f>VLOOKUP(D962,'B-Business Capability'!B:H,6,FALSE)</f>
        <v>Enterprise Effectiveness &amp; Project Management</v>
      </c>
      <c r="G962" t="str">
        <f>VLOOKUP(D962,'B-Business Capability'!B:H,7,FALSE)</f>
        <v>Task Tracking and Planning</v>
      </c>
      <c r="I962" t="s">
        <v>43</v>
      </c>
      <c r="J962" t="s">
        <v>151</v>
      </c>
      <c r="K962" t="s">
        <v>152</v>
      </c>
      <c r="L962" t="s">
        <v>369</v>
      </c>
      <c r="M962" t="str">
        <f>VLOOKUP(L962,'A-Applications'!B:D,3,FALSE)</f>
        <v>JIRA</v>
      </c>
      <c r="N962" t="s">
        <v>46</v>
      </c>
      <c r="O962" s="42" t="s">
        <v>47</v>
      </c>
      <c r="P962" t="s">
        <v>68</v>
      </c>
      <c r="Q962" t="str">
        <f>VLOOKUP(KamstrupData[[#This Row],[IdLevel123]],'B-Business Capability'!B:L,10,FALSE)</f>
        <v>N/A</v>
      </c>
      <c r="R962">
        <f>VLOOKUP(KamstrupData[[#This Row],[IdLevel123]],'B-Business Capability'!B:L,11,FALSE)</f>
        <v>0</v>
      </c>
      <c r="T962" t="s">
        <v>153</v>
      </c>
    </row>
    <row r="963" spans="4:20" hidden="1" x14ac:dyDescent="0.25">
      <c r="D963" t="s">
        <v>1278</v>
      </c>
      <c r="E963" t="str">
        <f>VLOOKUP(D963,'B-Business Capability'!B:H,5,FALSE)</f>
        <v>Strategic Management</v>
      </c>
      <c r="F963" t="str">
        <f>VLOOKUP(D963,'B-Business Capability'!B:H,6,FALSE)</f>
        <v>Enterprise Effectiveness &amp; Project Management</v>
      </c>
      <c r="G963" t="str">
        <f>VLOOKUP(D963,'B-Business Capability'!B:H,7,FALSE)</f>
        <v>Task Tracking and Planning</v>
      </c>
      <c r="I963" t="s">
        <v>43</v>
      </c>
      <c r="J963" t="s">
        <v>71</v>
      </c>
      <c r="K963" t="s">
        <v>72</v>
      </c>
      <c r="L963" t="s">
        <v>369</v>
      </c>
      <c r="M963" t="str">
        <f>VLOOKUP(L963,'A-Applications'!B:D,3,FALSE)</f>
        <v>JIRA</v>
      </c>
      <c r="N963" t="s">
        <v>46</v>
      </c>
      <c r="O963" s="42" t="s">
        <v>47</v>
      </c>
      <c r="P963" t="s">
        <v>75</v>
      </c>
      <c r="Q963" t="str">
        <f>VLOOKUP(KamstrupData[[#This Row],[IdLevel123]],'B-Business Capability'!B:L,10,FALSE)</f>
        <v>N/A</v>
      </c>
      <c r="R963">
        <f>VLOOKUP(KamstrupData[[#This Row],[IdLevel123]],'B-Business Capability'!B:L,11,FALSE)</f>
        <v>0</v>
      </c>
      <c r="T963" t="s">
        <v>76</v>
      </c>
    </row>
    <row r="964" spans="4:20" hidden="1" x14ac:dyDescent="0.25">
      <c r="D964" t="s">
        <v>1278</v>
      </c>
      <c r="E964" t="str">
        <f>VLOOKUP(D964,'B-Business Capability'!B:H,5,FALSE)</f>
        <v>Strategic Management</v>
      </c>
      <c r="F964" t="str">
        <f>VLOOKUP(D964,'B-Business Capability'!B:H,6,FALSE)</f>
        <v>Enterprise Effectiveness &amp; Project Management</v>
      </c>
      <c r="G964" t="str">
        <f>VLOOKUP(D964,'B-Business Capability'!B:H,7,FALSE)</f>
        <v>Task Tracking and Planning</v>
      </c>
      <c r="I964" t="s">
        <v>43</v>
      </c>
      <c r="J964" t="s">
        <v>71</v>
      </c>
      <c r="K964" t="s">
        <v>81</v>
      </c>
      <c r="L964" t="s">
        <v>369</v>
      </c>
      <c r="M964" t="str">
        <f>VLOOKUP(L964,'A-Applications'!B:D,3,FALSE)</f>
        <v>JIRA</v>
      </c>
      <c r="N964" t="s">
        <v>46</v>
      </c>
      <c r="O964" s="42" t="s">
        <v>47</v>
      </c>
      <c r="P964" t="s">
        <v>75</v>
      </c>
      <c r="Q964" t="str">
        <f>VLOOKUP(KamstrupData[[#This Row],[IdLevel123]],'B-Business Capability'!B:L,10,FALSE)</f>
        <v>N/A</v>
      </c>
      <c r="R964">
        <f>VLOOKUP(KamstrupData[[#This Row],[IdLevel123]],'B-Business Capability'!B:L,11,FALSE)</f>
        <v>0</v>
      </c>
      <c r="T964" t="s">
        <v>76</v>
      </c>
    </row>
    <row r="965" spans="4:20" hidden="1" x14ac:dyDescent="0.25">
      <c r="D965" t="s">
        <v>1278</v>
      </c>
      <c r="E965" t="str">
        <f>VLOOKUP(D965,'B-Business Capability'!B:H,5,FALSE)</f>
        <v>Strategic Management</v>
      </c>
      <c r="F965" t="str">
        <f>VLOOKUP(D965,'B-Business Capability'!B:H,6,FALSE)</f>
        <v>Enterprise Effectiveness &amp; Project Management</v>
      </c>
      <c r="G965" t="str">
        <f>VLOOKUP(D965,'B-Business Capability'!B:H,7,FALSE)</f>
        <v>Task Tracking and Planning</v>
      </c>
      <c r="I965" t="s">
        <v>43</v>
      </c>
      <c r="J965" t="s">
        <v>91</v>
      </c>
      <c r="K965" t="s">
        <v>72</v>
      </c>
      <c r="L965" t="s">
        <v>369</v>
      </c>
      <c r="M965" t="str">
        <f>VLOOKUP(L965,'A-Applications'!B:D,3,FALSE)</f>
        <v>JIRA</v>
      </c>
      <c r="N965" t="s">
        <v>46</v>
      </c>
      <c r="O965" s="42" t="s">
        <v>47</v>
      </c>
      <c r="P965" t="s">
        <v>75</v>
      </c>
      <c r="Q965" t="str">
        <f>VLOOKUP(KamstrupData[[#This Row],[IdLevel123]],'B-Business Capability'!B:L,10,FALSE)</f>
        <v>N/A</v>
      </c>
      <c r="R965">
        <f>VLOOKUP(KamstrupData[[#This Row],[IdLevel123]],'B-Business Capability'!B:L,11,FALSE)</f>
        <v>0</v>
      </c>
      <c r="T965" t="s">
        <v>92</v>
      </c>
    </row>
    <row r="966" spans="4:20" hidden="1" x14ac:dyDescent="0.25">
      <c r="D966" t="s">
        <v>1278</v>
      </c>
      <c r="E966" t="str">
        <f>VLOOKUP(D966,'B-Business Capability'!B:H,5,FALSE)</f>
        <v>Strategic Management</v>
      </c>
      <c r="F966" t="str">
        <f>VLOOKUP(D966,'B-Business Capability'!B:H,6,FALSE)</f>
        <v>Enterprise Effectiveness &amp; Project Management</v>
      </c>
      <c r="G966" t="str">
        <f>VLOOKUP(D966,'B-Business Capability'!B:H,7,FALSE)</f>
        <v>Task Tracking and Planning</v>
      </c>
      <c r="I966" t="s">
        <v>43</v>
      </c>
      <c r="J966" t="s">
        <v>91</v>
      </c>
      <c r="K966" t="s">
        <v>81</v>
      </c>
      <c r="L966" t="s">
        <v>369</v>
      </c>
      <c r="M966" t="str">
        <f>VLOOKUP(L966,'A-Applications'!B:D,3,FALSE)</f>
        <v>JIRA</v>
      </c>
      <c r="N966" t="s">
        <v>46</v>
      </c>
      <c r="O966" s="42" t="s">
        <v>47</v>
      </c>
      <c r="P966" t="s">
        <v>75</v>
      </c>
      <c r="Q966" t="str">
        <f>VLOOKUP(KamstrupData[[#This Row],[IdLevel123]],'B-Business Capability'!B:L,10,FALSE)</f>
        <v>N/A</v>
      </c>
      <c r="R966">
        <f>VLOOKUP(KamstrupData[[#This Row],[IdLevel123]],'B-Business Capability'!B:L,11,FALSE)</f>
        <v>0</v>
      </c>
      <c r="T966" t="s">
        <v>576</v>
      </c>
    </row>
    <row r="967" spans="4:20" hidden="1" x14ac:dyDescent="0.25">
      <c r="D967" t="s">
        <v>1292</v>
      </c>
      <c r="E967" t="str">
        <f>VLOOKUP(D967,'B-Business Capability'!B:H,5,FALSE)</f>
        <v>Marketing</v>
      </c>
      <c r="F967" t="str">
        <f>VLOOKUP(D967,'B-Business Capability'!B:H,6,FALSE)</f>
        <v>Corporate communication and brand management</v>
      </c>
      <c r="G967" t="str">
        <f>VLOOKUP(D967,'B-Business Capability'!B:H,7,FALSE)</f>
        <v>Corporate website management</v>
      </c>
      <c r="I967" t="s">
        <v>43</v>
      </c>
      <c r="J967" t="s">
        <v>325</v>
      </c>
      <c r="K967" t="s">
        <v>416</v>
      </c>
      <c r="L967" t="s">
        <v>369</v>
      </c>
      <c r="M967" t="str">
        <f>VLOOKUP(L967,'A-Applications'!B:D,3,FALSE)</f>
        <v>JIRA</v>
      </c>
      <c r="N967" t="s">
        <v>46</v>
      </c>
      <c r="O967" s="42" t="s">
        <v>47</v>
      </c>
      <c r="P967" t="s">
        <v>1087</v>
      </c>
      <c r="Q967" t="str">
        <f>VLOOKUP(KamstrupData[[#This Row],[IdLevel123]],'B-Business Capability'!B:L,10,FALSE)</f>
        <v>N/A</v>
      </c>
      <c r="R967">
        <f>VLOOKUP(KamstrupData[[#This Row],[IdLevel123]],'B-Business Capability'!B:L,11,FALSE)</f>
        <v>0</v>
      </c>
      <c r="T967" t="s">
        <v>1088</v>
      </c>
    </row>
    <row r="968" spans="4:20" hidden="1" x14ac:dyDescent="0.25">
      <c r="D968" t="s">
        <v>1459</v>
      </c>
      <c r="E968" t="str">
        <f>VLOOKUP(D968,'B-Business Capability'!B:H,5,FALSE)</f>
        <v>Customer Service</v>
      </c>
      <c r="F968" t="str">
        <f>VLOOKUP(D968,'B-Business Capability'!B:H,6,FALSE)</f>
        <v>Customer Service and Support</v>
      </c>
      <c r="G968" t="str">
        <f>VLOOKUP(D968,'B-Business Capability'!B:H,7,FALSE)</f>
        <v>Service Request Management</v>
      </c>
      <c r="I968" t="s">
        <v>66</v>
      </c>
      <c r="J968" t="s">
        <v>228</v>
      </c>
      <c r="L968" t="s">
        <v>369</v>
      </c>
      <c r="M968" t="str">
        <f>VLOOKUP(L968,'A-Applications'!B:D,3,FALSE)</f>
        <v>JIRA</v>
      </c>
      <c r="N968" t="s">
        <v>46</v>
      </c>
      <c r="O968" s="42" t="s">
        <v>47</v>
      </c>
      <c r="P968" t="s">
        <v>229</v>
      </c>
      <c r="Q968" t="str">
        <f>VLOOKUP(KamstrupData[[#This Row],[IdLevel123]],'B-Business Capability'!B:L,10,FALSE)</f>
        <v>Customer Service and Support</v>
      </c>
      <c r="R968">
        <f>VLOOKUP(KamstrupData[[#This Row],[IdLevel123]],'B-Business Capability'!B:L,11,FALSE)</f>
        <v>0</v>
      </c>
      <c r="T968" t="s">
        <v>230</v>
      </c>
    </row>
    <row r="969" spans="4:20" hidden="1" x14ac:dyDescent="0.25">
      <c r="D969" t="s">
        <v>1459</v>
      </c>
      <c r="E969" t="str">
        <f>VLOOKUP(D969,'B-Business Capability'!B:H,5,FALSE)</f>
        <v>Customer Service</v>
      </c>
      <c r="F969" t="str">
        <f>VLOOKUP(D969,'B-Business Capability'!B:H,6,FALSE)</f>
        <v>Customer Service and Support</v>
      </c>
      <c r="G969" t="str">
        <f>VLOOKUP(D969,'B-Business Capability'!B:H,7,FALSE)</f>
        <v>Service Request Management</v>
      </c>
      <c r="I969" t="s">
        <v>43</v>
      </c>
      <c r="J969" t="s">
        <v>278</v>
      </c>
      <c r="L969" t="s">
        <v>369</v>
      </c>
      <c r="M969" t="str">
        <f>VLOOKUP(L969,'A-Applications'!B:D,3,FALSE)</f>
        <v>JIRA</v>
      </c>
      <c r="N969" t="s">
        <v>46</v>
      </c>
      <c r="O969" s="42" t="s">
        <v>47</v>
      </c>
      <c r="P969" t="s">
        <v>229</v>
      </c>
      <c r="Q969" t="str">
        <f>VLOOKUP(KamstrupData[[#This Row],[IdLevel123]],'B-Business Capability'!B:L,10,FALSE)</f>
        <v>Customer Service and Support</v>
      </c>
      <c r="R969">
        <f>VLOOKUP(KamstrupData[[#This Row],[IdLevel123]],'B-Business Capability'!B:L,11,FALSE)</f>
        <v>0</v>
      </c>
    </row>
    <row r="970" spans="4:20" hidden="1" x14ac:dyDescent="0.25">
      <c r="D970" t="s">
        <v>1459</v>
      </c>
      <c r="E970" t="str">
        <f>VLOOKUP(D970,'B-Business Capability'!B:H,5,FALSE)</f>
        <v>Customer Service</v>
      </c>
      <c r="F970" t="str">
        <f>VLOOKUP(D970,'B-Business Capability'!B:H,6,FALSE)</f>
        <v>Customer Service and Support</v>
      </c>
      <c r="G970" t="str">
        <f>VLOOKUP(D970,'B-Business Capability'!B:H,7,FALSE)</f>
        <v>Service Request Management</v>
      </c>
      <c r="I970" t="s">
        <v>43</v>
      </c>
      <c r="J970" t="s">
        <v>279</v>
      </c>
      <c r="L970" t="s">
        <v>369</v>
      </c>
      <c r="M970" t="str">
        <f>VLOOKUP(L970,'A-Applications'!B:D,3,FALSE)</f>
        <v>JIRA</v>
      </c>
      <c r="N970" t="s">
        <v>46</v>
      </c>
      <c r="O970" s="42" t="s">
        <v>47</v>
      </c>
      <c r="P970" t="s">
        <v>229</v>
      </c>
      <c r="Q970" t="str">
        <f>VLOOKUP(KamstrupData[[#This Row],[IdLevel123]],'B-Business Capability'!B:L,10,FALSE)</f>
        <v>Customer Service and Support</v>
      </c>
      <c r="R970">
        <f>VLOOKUP(KamstrupData[[#This Row],[IdLevel123]],'B-Business Capability'!B:L,11,FALSE)</f>
        <v>0</v>
      </c>
      <c r="T970" t="s">
        <v>410</v>
      </c>
    </row>
    <row r="971" spans="4:20" hidden="1" x14ac:dyDescent="0.25">
      <c r="D971" t="s">
        <v>1459</v>
      </c>
      <c r="E971" t="str">
        <f>VLOOKUP(D971,'B-Business Capability'!B:H,5,FALSE)</f>
        <v>Customer Service</v>
      </c>
      <c r="F971" t="str">
        <f>VLOOKUP(D971,'B-Business Capability'!B:H,6,FALSE)</f>
        <v>Customer Service and Support</v>
      </c>
      <c r="G971" t="str">
        <f>VLOOKUP(D971,'B-Business Capability'!B:H,7,FALSE)</f>
        <v>Service Request Management</v>
      </c>
      <c r="I971" t="s">
        <v>43</v>
      </c>
      <c r="J971" t="s">
        <v>282</v>
      </c>
      <c r="L971" t="s">
        <v>369</v>
      </c>
      <c r="M971" t="str">
        <f>VLOOKUP(L971,'A-Applications'!B:D,3,FALSE)</f>
        <v>JIRA</v>
      </c>
      <c r="N971" t="s">
        <v>46</v>
      </c>
      <c r="O971" s="42" t="s">
        <v>47</v>
      </c>
      <c r="P971" t="s">
        <v>229</v>
      </c>
      <c r="Q971" t="str">
        <f>VLOOKUP(KamstrupData[[#This Row],[IdLevel123]],'B-Business Capability'!B:L,10,FALSE)</f>
        <v>Customer Service and Support</v>
      </c>
      <c r="R971">
        <f>VLOOKUP(KamstrupData[[#This Row],[IdLevel123]],'B-Business Capability'!B:L,11,FALSE)</f>
        <v>0</v>
      </c>
    </row>
    <row r="972" spans="4:20" hidden="1" x14ac:dyDescent="0.25">
      <c r="D972" s="28" t="s">
        <v>1459</v>
      </c>
      <c r="E972" t="str">
        <f>VLOOKUP(D972,'B-Business Capability'!B:H,5,FALSE)</f>
        <v>Customer Service</v>
      </c>
      <c r="F972" t="str">
        <f>VLOOKUP(D972,'B-Business Capability'!B:H,6,FALSE)</f>
        <v>Customer Service and Support</v>
      </c>
      <c r="G972" t="str">
        <f>VLOOKUP(D972,'B-Business Capability'!B:H,7,FALSE)</f>
        <v>Service Request Management</v>
      </c>
      <c r="I972" t="s">
        <v>477</v>
      </c>
      <c r="J972" t="s">
        <v>8624</v>
      </c>
      <c r="L972" t="s">
        <v>369</v>
      </c>
      <c r="M972" t="str">
        <f>VLOOKUP(L972,'A-Applications'!B:D,3,FALSE)</f>
        <v>JIRA</v>
      </c>
      <c r="N972" t="s">
        <v>46</v>
      </c>
      <c r="O972" s="42" t="s">
        <v>47</v>
      </c>
      <c r="P972" t="s">
        <v>229</v>
      </c>
      <c r="Q972" t="str">
        <f>VLOOKUP(KamstrupData[[#This Row],[IdLevel123]],'B-Business Capability'!B:L,10,FALSE)</f>
        <v>Customer Service and Support</v>
      </c>
      <c r="R972">
        <f>VLOOKUP(KamstrupData[[#This Row],[IdLevel123]],'B-Business Capability'!B:L,11,FALSE)</f>
        <v>0</v>
      </c>
    </row>
    <row r="973" spans="4:20" hidden="1" x14ac:dyDescent="0.25">
      <c r="D973" t="s">
        <v>1498</v>
      </c>
      <c r="E973" t="str">
        <f>VLOOKUP(D973,'B-Business Capability'!B:H,5,FALSE)</f>
        <v>Customer Service</v>
      </c>
      <c r="F973" t="str">
        <f>VLOOKUP(D973,'B-Business Capability'!B:H,6,FALSE)</f>
        <v>Customer Service and Support</v>
      </c>
      <c r="G973" t="str">
        <f>VLOOKUP(D973,'B-Business Capability'!B:H,7,FALSE)</f>
        <v>Customer Claims Management</v>
      </c>
      <c r="I973" t="s">
        <v>43</v>
      </c>
      <c r="J973" t="s">
        <v>244</v>
      </c>
      <c r="L973" t="s">
        <v>369</v>
      </c>
      <c r="M973" t="str">
        <f>VLOOKUP(L973,'A-Applications'!B:D,3,FALSE)</f>
        <v>JIRA</v>
      </c>
      <c r="N973" t="s">
        <v>46</v>
      </c>
      <c r="O973" s="42" t="s">
        <v>47</v>
      </c>
      <c r="P973" t="s">
        <v>910</v>
      </c>
      <c r="Q973" t="str">
        <f>VLOOKUP(KamstrupData[[#This Row],[IdLevel123]],'B-Business Capability'!B:L,10,FALSE)</f>
        <v>Customer Service and Support</v>
      </c>
      <c r="R973">
        <f>VLOOKUP(KamstrupData[[#This Row],[IdLevel123]],'B-Business Capability'!B:L,11,FALSE)</f>
        <v>0</v>
      </c>
      <c r="T973" t="s">
        <v>246</v>
      </c>
    </row>
    <row r="974" spans="4:20" hidden="1" x14ac:dyDescent="0.25">
      <c r="D974" t="s">
        <v>1498</v>
      </c>
      <c r="E974" t="str">
        <f>VLOOKUP(D974,'B-Business Capability'!B:H,5,FALSE)</f>
        <v>Customer Service</v>
      </c>
      <c r="F974" t="str">
        <f>VLOOKUP(D974,'B-Business Capability'!B:H,6,FALSE)</f>
        <v>Customer Service and Support</v>
      </c>
      <c r="G974" t="str">
        <f>VLOOKUP(D974,'B-Business Capability'!B:H,7,FALSE)</f>
        <v>Customer Claims Management</v>
      </c>
      <c r="I974" t="s">
        <v>43</v>
      </c>
      <c r="J974" t="s">
        <v>161</v>
      </c>
      <c r="K974" t="s">
        <v>164</v>
      </c>
      <c r="L974" t="s">
        <v>369</v>
      </c>
      <c r="M974" t="str">
        <f>VLOOKUP(L974,'A-Applications'!B:D,3,FALSE)</f>
        <v>JIRA</v>
      </c>
      <c r="N974" t="s">
        <v>46</v>
      </c>
      <c r="O974" s="42" t="s">
        <v>47</v>
      </c>
      <c r="P974" t="s">
        <v>910</v>
      </c>
      <c r="Q974" t="str">
        <f>VLOOKUP(KamstrupData[[#This Row],[IdLevel123]],'B-Business Capability'!B:L,10,FALSE)</f>
        <v>Customer Service and Support</v>
      </c>
      <c r="R974">
        <f>VLOOKUP(KamstrupData[[#This Row],[IdLevel123]],'B-Business Capability'!B:L,11,FALSE)</f>
        <v>0</v>
      </c>
    </row>
    <row r="975" spans="4:20" hidden="1" x14ac:dyDescent="0.25">
      <c r="D975" t="s">
        <v>1498</v>
      </c>
      <c r="E975" t="str">
        <f>VLOOKUP(D975,'B-Business Capability'!B:H,5,FALSE)</f>
        <v>Customer Service</v>
      </c>
      <c r="F975" t="str">
        <f>VLOOKUP(D975,'B-Business Capability'!B:H,6,FALSE)</f>
        <v>Customer Service and Support</v>
      </c>
      <c r="G975" t="str">
        <f>VLOOKUP(D975,'B-Business Capability'!B:H,7,FALSE)</f>
        <v>Customer Claims Management</v>
      </c>
      <c r="I975" t="s">
        <v>43</v>
      </c>
      <c r="J975" t="s">
        <v>161</v>
      </c>
      <c r="K975" t="s">
        <v>165</v>
      </c>
      <c r="L975" t="s">
        <v>369</v>
      </c>
      <c r="M975" t="str">
        <f>VLOOKUP(L975,'A-Applications'!B:D,3,FALSE)</f>
        <v>JIRA</v>
      </c>
      <c r="N975" t="s">
        <v>46</v>
      </c>
      <c r="O975" s="42" t="s">
        <v>47</v>
      </c>
      <c r="P975" t="s">
        <v>910</v>
      </c>
      <c r="Q975" t="str">
        <f>VLOOKUP(KamstrupData[[#This Row],[IdLevel123]],'B-Business Capability'!B:L,10,FALSE)</f>
        <v>Customer Service and Support</v>
      </c>
      <c r="R975">
        <f>VLOOKUP(KamstrupData[[#This Row],[IdLevel123]],'B-Business Capability'!B:L,11,FALSE)</f>
        <v>0</v>
      </c>
    </row>
    <row r="976" spans="4:20" hidden="1" x14ac:dyDescent="0.25">
      <c r="D976" t="s">
        <v>1498</v>
      </c>
      <c r="E976" t="str">
        <f>VLOOKUP(D976,'B-Business Capability'!B:H,5,FALSE)</f>
        <v>Customer Service</v>
      </c>
      <c r="F976" t="str">
        <f>VLOOKUP(D976,'B-Business Capability'!B:H,6,FALSE)</f>
        <v>Customer Service and Support</v>
      </c>
      <c r="G976" t="str">
        <f>VLOOKUP(D976,'B-Business Capability'!B:H,7,FALSE)</f>
        <v>Customer Claims Management</v>
      </c>
      <c r="I976" t="s">
        <v>43</v>
      </c>
      <c r="J976" t="s">
        <v>161</v>
      </c>
      <c r="K976" t="s">
        <v>166</v>
      </c>
      <c r="L976" t="s">
        <v>369</v>
      </c>
      <c r="M976" t="str">
        <f>VLOOKUP(L976,'A-Applications'!B:D,3,FALSE)</f>
        <v>JIRA</v>
      </c>
      <c r="N976" t="s">
        <v>46</v>
      </c>
      <c r="O976" s="42" t="s">
        <v>47</v>
      </c>
      <c r="P976" t="s">
        <v>910</v>
      </c>
      <c r="Q976" t="str">
        <f>VLOOKUP(KamstrupData[[#This Row],[IdLevel123]],'B-Business Capability'!B:L,10,FALSE)</f>
        <v>Customer Service and Support</v>
      </c>
      <c r="R976">
        <f>VLOOKUP(KamstrupData[[#This Row],[IdLevel123]],'B-Business Capability'!B:L,11,FALSE)</f>
        <v>0</v>
      </c>
    </row>
    <row r="977" spans="2:20" hidden="1" x14ac:dyDescent="0.25">
      <c r="D977" t="s">
        <v>1517</v>
      </c>
      <c r="E977" t="str">
        <f>VLOOKUP(D977,'B-Business Capability'!B:H,5,FALSE)</f>
        <v>Customer Service</v>
      </c>
      <c r="F977" t="str">
        <f>VLOOKUP(D977,'B-Business Capability'!B:H,6,FALSE)</f>
        <v>Customer Project Management</v>
      </c>
      <c r="G977" t="str">
        <f>VLOOKUP(D977,'B-Business Capability'!B:H,7,FALSE)</f>
        <v>Project Management</v>
      </c>
      <c r="I977" t="s">
        <v>66</v>
      </c>
      <c r="J977" t="s">
        <v>228</v>
      </c>
      <c r="L977" t="s">
        <v>369</v>
      </c>
      <c r="M977" t="str">
        <f>VLOOKUP(L977,'A-Applications'!B:D,3,FALSE)</f>
        <v>JIRA</v>
      </c>
      <c r="N977" t="s">
        <v>46</v>
      </c>
      <c r="O977" s="42" t="s">
        <v>47</v>
      </c>
      <c r="P977" t="s">
        <v>1040</v>
      </c>
      <c r="Q977" t="str">
        <f>VLOOKUP(KamstrupData[[#This Row],[IdLevel123]],'B-Business Capability'!B:L,10,FALSE)</f>
        <v>Order-to-Cash (O2C)</v>
      </c>
      <c r="R977">
        <f>VLOOKUP(KamstrupData[[#This Row],[IdLevel123]],'B-Business Capability'!B:L,11,FALSE)</f>
        <v>0</v>
      </c>
      <c r="T977" t="s">
        <v>230</v>
      </c>
    </row>
    <row r="978" spans="2:20" hidden="1" x14ac:dyDescent="0.25">
      <c r="D978" t="s">
        <v>1517</v>
      </c>
      <c r="E978" t="str">
        <f>VLOOKUP(D978,'B-Business Capability'!B:H,5,FALSE)</f>
        <v>Customer Service</v>
      </c>
      <c r="F978" t="str">
        <f>VLOOKUP(D978,'B-Business Capability'!B:H,6,FALSE)</f>
        <v>Customer Project Management</v>
      </c>
      <c r="G978" t="str">
        <f>VLOOKUP(D978,'B-Business Capability'!B:H,7,FALSE)</f>
        <v>Project Management</v>
      </c>
      <c r="I978" t="s">
        <v>43</v>
      </c>
      <c r="J978" t="s">
        <v>278</v>
      </c>
      <c r="L978" t="s">
        <v>369</v>
      </c>
      <c r="M978" t="str">
        <f>VLOOKUP(L978,'A-Applications'!B:D,3,FALSE)</f>
        <v>JIRA</v>
      </c>
      <c r="N978" t="s">
        <v>46</v>
      </c>
      <c r="O978" s="42" t="s">
        <v>47</v>
      </c>
      <c r="P978" t="s">
        <v>1040</v>
      </c>
      <c r="Q978" t="str">
        <f>VLOOKUP(KamstrupData[[#This Row],[IdLevel123]],'B-Business Capability'!B:L,10,FALSE)</f>
        <v>Order-to-Cash (O2C)</v>
      </c>
      <c r="R978">
        <f>VLOOKUP(KamstrupData[[#This Row],[IdLevel123]],'B-Business Capability'!B:L,11,FALSE)</f>
        <v>0</v>
      </c>
    </row>
    <row r="979" spans="2:20" hidden="1" x14ac:dyDescent="0.25">
      <c r="D979" t="s">
        <v>1517</v>
      </c>
      <c r="E979" t="str">
        <f>VLOOKUP(D979,'B-Business Capability'!B:H,5,FALSE)</f>
        <v>Customer Service</v>
      </c>
      <c r="F979" t="str">
        <f>VLOOKUP(D979,'B-Business Capability'!B:H,6,FALSE)</f>
        <v>Customer Project Management</v>
      </c>
      <c r="G979" t="str">
        <f>VLOOKUP(D979,'B-Business Capability'!B:H,7,FALSE)</f>
        <v>Project Management</v>
      </c>
      <c r="I979" t="s">
        <v>43</v>
      </c>
      <c r="J979" t="s">
        <v>279</v>
      </c>
      <c r="L979" t="s">
        <v>369</v>
      </c>
      <c r="M979" t="str">
        <f>VLOOKUP(L979,'A-Applications'!B:D,3,FALSE)</f>
        <v>JIRA</v>
      </c>
      <c r="N979" t="s">
        <v>46</v>
      </c>
      <c r="O979" s="42" t="s">
        <v>47</v>
      </c>
      <c r="P979" t="s">
        <v>1040</v>
      </c>
      <c r="Q979" t="str">
        <f>VLOOKUP(KamstrupData[[#This Row],[IdLevel123]],'B-Business Capability'!B:L,10,FALSE)</f>
        <v>Order-to-Cash (O2C)</v>
      </c>
      <c r="R979">
        <f>VLOOKUP(KamstrupData[[#This Row],[IdLevel123]],'B-Business Capability'!B:L,11,FALSE)</f>
        <v>0</v>
      </c>
      <c r="T979" t="s">
        <v>410</v>
      </c>
    </row>
    <row r="980" spans="2:20" hidden="1" x14ac:dyDescent="0.25">
      <c r="D980" t="s">
        <v>1517</v>
      </c>
      <c r="E980" t="str">
        <f>VLOOKUP(D980,'B-Business Capability'!B:H,5,FALSE)</f>
        <v>Customer Service</v>
      </c>
      <c r="F980" t="str">
        <f>VLOOKUP(D980,'B-Business Capability'!B:H,6,FALSE)</f>
        <v>Customer Project Management</v>
      </c>
      <c r="G980" t="str">
        <f>VLOOKUP(D980,'B-Business Capability'!B:H,7,FALSE)</f>
        <v>Project Management</v>
      </c>
      <c r="I980" t="s">
        <v>43</v>
      </c>
      <c r="J980" t="s">
        <v>282</v>
      </c>
      <c r="L980" t="s">
        <v>369</v>
      </c>
      <c r="M980" t="str">
        <f>VLOOKUP(L980,'A-Applications'!B:D,3,FALSE)</f>
        <v>JIRA</v>
      </c>
      <c r="N980" t="s">
        <v>46</v>
      </c>
      <c r="O980" s="42" t="s">
        <v>47</v>
      </c>
      <c r="P980" t="s">
        <v>1040</v>
      </c>
      <c r="Q980" t="str">
        <f>VLOOKUP(KamstrupData[[#This Row],[IdLevel123]],'B-Business Capability'!B:L,10,FALSE)</f>
        <v>Order-to-Cash (O2C)</v>
      </c>
      <c r="R980">
        <f>VLOOKUP(KamstrupData[[#This Row],[IdLevel123]],'B-Business Capability'!B:L,11,FALSE)</f>
        <v>0</v>
      </c>
    </row>
    <row r="981" spans="2:20" hidden="1" x14ac:dyDescent="0.25">
      <c r="D981" s="28" t="s">
        <v>1517</v>
      </c>
      <c r="E981" t="str">
        <f>VLOOKUP(D981,'B-Business Capability'!B:H,5,FALSE)</f>
        <v>Customer Service</v>
      </c>
      <c r="F981" t="str">
        <f>VLOOKUP(D981,'B-Business Capability'!B:H,6,FALSE)</f>
        <v>Customer Project Management</v>
      </c>
      <c r="G981" t="str">
        <f>VLOOKUP(D981,'B-Business Capability'!B:H,7,FALSE)</f>
        <v>Project Management</v>
      </c>
      <c r="I981" t="s">
        <v>477</v>
      </c>
      <c r="J981" t="s">
        <v>8624</v>
      </c>
      <c r="L981" t="s">
        <v>369</v>
      </c>
      <c r="M981" t="str">
        <f>VLOOKUP(L981,'A-Applications'!B:D,3,FALSE)</f>
        <v>JIRA</v>
      </c>
      <c r="N981" t="s">
        <v>46</v>
      </c>
      <c r="O981" s="42" t="s">
        <v>47</v>
      </c>
      <c r="P981" t="s">
        <v>1040</v>
      </c>
      <c r="Q981" t="str">
        <f>VLOOKUP(KamstrupData[[#This Row],[IdLevel123]],'B-Business Capability'!B:L,10,FALSE)</f>
        <v>Order-to-Cash (O2C)</v>
      </c>
      <c r="R981">
        <f>VLOOKUP(KamstrupData[[#This Row],[IdLevel123]],'B-Business Capability'!B:L,11,FALSE)</f>
        <v>0</v>
      </c>
    </row>
    <row r="982" spans="2:20" hidden="1" x14ac:dyDescent="0.25">
      <c r="B982" s="28">
        <v>45292</v>
      </c>
      <c r="D982" s="28" t="s">
        <v>1589</v>
      </c>
      <c r="E982" t="str">
        <f>VLOOKUP(D982,'B-Business Capability'!B:H,5,FALSE)</f>
        <v>Digital Platform and Operations</v>
      </c>
      <c r="F982" t="str">
        <f>VLOOKUP(D982,'B-Business Capability'!B:H,6,FALSE)</f>
        <v>Engineering &amp; Platform</v>
      </c>
      <c r="G982" t="str">
        <f>VLOOKUP(D982,'B-Business Capability'!B:H,7,FALSE)</f>
        <v>Agile Excellence</v>
      </c>
      <c r="I982" t="s">
        <v>43</v>
      </c>
      <c r="J982" t="s">
        <v>285</v>
      </c>
      <c r="K982" t="s">
        <v>1639</v>
      </c>
      <c r="L982" t="s">
        <v>369</v>
      </c>
      <c r="M982" t="str">
        <f>VLOOKUP(L982,'A-Applications'!B:D,3,FALSE)</f>
        <v>JIRA</v>
      </c>
      <c r="N982" t="s">
        <v>46</v>
      </c>
      <c r="O982" s="42" t="s">
        <v>47</v>
      </c>
      <c r="Q982" t="str">
        <f>VLOOKUP(KamstrupData[[#This Row],[IdLevel123]],'B-Business Capability'!B:L,10,FALSE)</f>
        <v>N/A</v>
      </c>
      <c r="R982">
        <f>VLOOKUP(KamstrupData[[#This Row],[IdLevel123]],'B-Business Capability'!B:L,11,FALSE)</f>
        <v>0</v>
      </c>
    </row>
    <row r="983" spans="2:20" hidden="1" x14ac:dyDescent="0.25">
      <c r="D983" s="28" t="s">
        <v>1589</v>
      </c>
      <c r="E983" t="str">
        <f>VLOOKUP(D983,'B-Business Capability'!B:H,5,FALSE)</f>
        <v>Digital Platform and Operations</v>
      </c>
      <c r="F983" t="str">
        <f>VLOOKUP(D983,'B-Business Capability'!B:H,6,FALSE)</f>
        <v>Engineering &amp; Platform</v>
      </c>
      <c r="G983" t="str">
        <f>VLOOKUP(D983,'B-Business Capability'!B:H,7,FALSE)</f>
        <v>Agile Excellence</v>
      </c>
      <c r="I983" t="s">
        <v>43</v>
      </c>
      <c r="J983" t="s">
        <v>148</v>
      </c>
      <c r="K983" t="s">
        <v>149</v>
      </c>
      <c r="L983" t="s">
        <v>369</v>
      </c>
      <c r="M983" t="str">
        <f>VLOOKUP(L983,'A-Applications'!B:D,3,FALSE)</f>
        <v>JIRA</v>
      </c>
      <c r="N983" t="s">
        <v>138</v>
      </c>
      <c r="O983" s="42" t="s">
        <v>47</v>
      </c>
      <c r="P983" t="s">
        <v>56</v>
      </c>
      <c r="Q983" t="str">
        <f>VLOOKUP(KamstrupData[[#This Row],[IdLevel123]],'B-Business Capability'!B:L,10,FALSE)</f>
        <v>N/A</v>
      </c>
      <c r="R983">
        <f>VLOOKUP(KamstrupData[[#This Row],[IdLevel123]],'B-Business Capability'!B:L,11,FALSE)</f>
        <v>0</v>
      </c>
    </row>
    <row r="984" spans="2:20" hidden="1" x14ac:dyDescent="0.25">
      <c r="B984" s="28">
        <v>45292</v>
      </c>
      <c r="D984" s="28" t="s">
        <v>8539</v>
      </c>
      <c r="E984" t="str">
        <f>VLOOKUP(D984,'B-Business Capability'!B:H,5,FALSE)</f>
        <v>OT Hosting</v>
      </c>
      <c r="F984" t="str">
        <f>VLOOKUP(D984,'B-Business Capability'!B:H,6,FALSE)</f>
        <v>OT Engineering &amp; Innovation</v>
      </c>
      <c r="G984" t="str">
        <f>VLOOKUP(D984,'B-Business Capability'!B:H,7,FALSE)</f>
        <v>Continuous Improvement &amp; DevSecOps</v>
      </c>
      <c r="I984" t="s">
        <v>43</v>
      </c>
      <c r="J984" t="s">
        <v>285</v>
      </c>
      <c r="K984" t="s">
        <v>1615</v>
      </c>
      <c r="L984" t="s">
        <v>369</v>
      </c>
      <c r="M984" t="str">
        <f>VLOOKUP(L984,'A-Applications'!B:D,3,FALSE)</f>
        <v>JIRA</v>
      </c>
      <c r="N984" t="s">
        <v>46</v>
      </c>
      <c r="O984" s="42" t="s">
        <v>47</v>
      </c>
      <c r="P984" t="s">
        <v>38</v>
      </c>
      <c r="Q984" t="str">
        <f>VLOOKUP(KamstrupData[[#This Row],[IdLevel123]],'B-Business Capability'!B:L,10,FALSE)</f>
        <v>N/A</v>
      </c>
      <c r="R984">
        <f>VLOOKUP(KamstrupData[[#This Row],[IdLevel123]],'B-Business Capability'!B:L,11,FALSE)</f>
        <v>0</v>
      </c>
    </row>
    <row r="985" spans="2:20" hidden="1" x14ac:dyDescent="0.25">
      <c r="D985" s="28" t="s">
        <v>1459</v>
      </c>
      <c r="E985" t="str">
        <f>VLOOKUP(D985,'B-Business Capability'!B:H,5,FALSE)</f>
        <v>Customer Service</v>
      </c>
      <c r="F985" t="str">
        <f>VLOOKUP(D985,'B-Business Capability'!B:H,6,FALSE)</f>
        <v>Customer Service and Support</v>
      </c>
      <c r="G985" t="str">
        <f>VLOOKUP(D985,'B-Business Capability'!B:H,7,FALSE)</f>
        <v>Service Request Management</v>
      </c>
      <c r="I985" t="s">
        <v>62</v>
      </c>
      <c r="J985" t="s">
        <v>8633</v>
      </c>
      <c r="L985" t="s">
        <v>369</v>
      </c>
      <c r="M985" t="str">
        <f>VLOOKUP(L985,'A-Applications'!B:D,3,FALSE)</f>
        <v>JIRA</v>
      </c>
      <c r="N985" t="s">
        <v>46</v>
      </c>
      <c r="O985" s="42" t="s">
        <v>47</v>
      </c>
      <c r="P985" t="s">
        <v>229</v>
      </c>
      <c r="Q985" t="str">
        <f>VLOOKUP(KamstrupData[[#This Row],[IdLevel123]],'B-Business Capability'!B:L,10,FALSE)</f>
        <v>Customer Service and Support</v>
      </c>
      <c r="R985">
        <f>VLOOKUP(KamstrupData[[#This Row],[IdLevel123]],'B-Business Capability'!B:L,11,FALSE)</f>
        <v>0</v>
      </c>
    </row>
    <row r="986" spans="2:20" hidden="1" x14ac:dyDescent="0.25">
      <c r="D986" s="28" t="s">
        <v>1589</v>
      </c>
      <c r="E986" t="str">
        <f>VLOOKUP(D986,'B-Business Capability'!B:H,5,FALSE)</f>
        <v>Digital Platform and Operations</v>
      </c>
      <c r="F986" t="str">
        <f>VLOOKUP(D986,'B-Business Capability'!B:H,6,FALSE)</f>
        <v>Engineering &amp; Platform</v>
      </c>
      <c r="G986" t="str">
        <f>VLOOKUP(D986,'B-Business Capability'!B:H,7,FALSE)</f>
        <v>Agile Excellence</v>
      </c>
      <c r="I986" t="s">
        <v>43</v>
      </c>
      <c r="J986" t="s">
        <v>239</v>
      </c>
      <c r="K986" t="s">
        <v>1672</v>
      </c>
      <c r="L986" t="s">
        <v>369</v>
      </c>
      <c r="M986" t="str">
        <f>VLOOKUP(L986,'A-Applications'!B:D,3,FALSE)</f>
        <v>JIRA</v>
      </c>
      <c r="N986" t="s">
        <v>138</v>
      </c>
      <c r="O986" s="42" t="s">
        <v>47</v>
      </c>
      <c r="P986" t="s">
        <v>38</v>
      </c>
      <c r="Q986" t="str">
        <f>VLOOKUP(KamstrupData[[#This Row],[IdLevel123]],'B-Business Capability'!B:L,10,FALSE)</f>
        <v>N/A</v>
      </c>
      <c r="R986">
        <f>VLOOKUP(KamstrupData[[#This Row],[IdLevel123]],'B-Business Capability'!B:L,11,FALSE)</f>
        <v>0</v>
      </c>
    </row>
    <row r="987" spans="2:20" hidden="1" x14ac:dyDescent="0.25">
      <c r="D987" t="s">
        <v>583</v>
      </c>
      <c r="E987" t="str">
        <f>VLOOKUP(D987,'B-Business Capability'!B:H,5,FALSE)</f>
        <v>Product &amp; Software Development</v>
      </c>
      <c r="F987" t="str">
        <f>VLOOKUP(D987,'B-Business Capability'!B:H,6,FALSE)</f>
        <v>Engineering</v>
      </c>
      <c r="G987" t="str">
        <f>VLOOKUP(D987,'B-Business Capability'!B:H,7,FALSE)</f>
        <v>Construction &amp; Development</v>
      </c>
      <c r="I987" t="s">
        <v>43</v>
      </c>
      <c r="J987" t="s">
        <v>98</v>
      </c>
      <c r="K987" t="s">
        <v>87</v>
      </c>
      <c r="L987" t="s">
        <v>782</v>
      </c>
      <c r="M987" t="str">
        <f>VLOOKUP(L987,'A-Applications'!B:D,3,FALSE)</f>
        <v>SourceTree</v>
      </c>
      <c r="N987" t="s">
        <v>46</v>
      </c>
      <c r="O987" s="42" t="s">
        <v>47</v>
      </c>
      <c r="P987" t="s">
        <v>75</v>
      </c>
      <c r="Q987" t="str">
        <f>VLOOKUP(KamstrupData[[#This Row],[IdLevel123]],'B-Business Capability'!B:L,10,FALSE)</f>
        <v>Idea-to-Release (I2R)</v>
      </c>
      <c r="R987">
        <f>VLOOKUP(KamstrupData[[#This Row],[IdLevel123]],'B-Business Capability'!B:L,11,FALSE)</f>
        <v>420</v>
      </c>
      <c r="T987" t="s">
        <v>100</v>
      </c>
    </row>
    <row r="988" spans="2:20" hidden="1" x14ac:dyDescent="0.25">
      <c r="D988" t="s">
        <v>583</v>
      </c>
      <c r="E988" t="str">
        <f>VLOOKUP(D988,'B-Business Capability'!B:H,5,FALSE)</f>
        <v>Product &amp; Software Development</v>
      </c>
      <c r="F988" t="str">
        <f>VLOOKUP(D988,'B-Business Capability'!B:H,6,FALSE)</f>
        <v>Engineering</v>
      </c>
      <c r="G988" t="str">
        <f>VLOOKUP(D988,'B-Business Capability'!B:H,7,FALSE)</f>
        <v>Construction &amp; Development</v>
      </c>
      <c r="I988" t="s">
        <v>43</v>
      </c>
      <c r="J988" t="s">
        <v>128</v>
      </c>
      <c r="K988" t="s">
        <v>87</v>
      </c>
      <c r="L988" t="s">
        <v>782</v>
      </c>
      <c r="M988" t="str">
        <f>VLOOKUP(L988,'A-Applications'!B:D,3,FALSE)</f>
        <v>SourceTree</v>
      </c>
      <c r="N988" t="s">
        <v>46</v>
      </c>
      <c r="O988" s="42" t="s">
        <v>47</v>
      </c>
      <c r="P988" t="s">
        <v>75</v>
      </c>
      <c r="Q988" t="str">
        <f>VLOOKUP(KamstrupData[[#This Row],[IdLevel123]],'B-Business Capability'!B:L,10,FALSE)</f>
        <v>Idea-to-Release (I2R)</v>
      </c>
      <c r="R988">
        <f>VLOOKUP(KamstrupData[[#This Row],[IdLevel123]],'B-Business Capability'!B:L,11,FALSE)</f>
        <v>420</v>
      </c>
      <c r="T988" t="s">
        <v>129</v>
      </c>
    </row>
    <row r="989" spans="2:20" hidden="1" x14ac:dyDescent="0.25">
      <c r="D989" t="s">
        <v>1634</v>
      </c>
      <c r="E989" t="str">
        <f>VLOOKUP(D989,'B-Business Capability'!B:H,5,FALSE)</f>
        <v>Not mapped to capability</v>
      </c>
      <c r="F989">
        <f>VLOOKUP(D989,'B-Business Capability'!B:H,6,FALSE)</f>
        <v>0</v>
      </c>
      <c r="G989">
        <f>VLOOKUP(D989,'B-Business Capability'!B:H,7,FALSE)</f>
        <v>0</v>
      </c>
      <c r="I989" t="s">
        <v>43</v>
      </c>
      <c r="J989" t="s">
        <v>86</v>
      </c>
      <c r="L989" t="s">
        <v>782</v>
      </c>
      <c r="M989" t="str">
        <f>VLOOKUP(L989,'A-Applications'!B:D,3,FALSE)</f>
        <v>SourceTree</v>
      </c>
      <c r="O989" s="42"/>
      <c r="P989" t="s">
        <v>56</v>
      </c>
      <c r="Q989" t="str">
        <f>VLOOKUP(KamstrupData[[#This Row],[IdLevel123]],'B-Business Capability'!B:L,10,FALSE)</f>
        <v>N/A</v>
      </c>
      <c r="R989">
        <f>VLOOKUP(KamstrupData[[#This Row],[IdLevel123]],'B-Business Capability'!B:L,11,FALSE)</f>
        <v>0</v>
      </c>
      <c r="T989" t="s">
        <v>196</v>
      </c>
    </row>
    <row r="990" spans="2:20" hidden="1" x14ac:dyDescent="0.25">
      <c r="D990" t="s">
        <v>583</v>
      </c>
      <c r="E990" t="str">
        <f>VLOOKUP(D990,'B-Business Capability'!B:H,5,FALSE)</f>
        <v>Product &amp; Software Development</v>
      </c>
      <c r="F990" t="str">
        <f>VLOOKUP(D990,'B-Business Capability'!B:H,6,FALSE)</f>
        <v>Engineering</v>
      </c>
      <c r="G990" t="str">
        <f>VLOOKUP(D990,'B-Business Capability'!B:H,7,FALSE)</f>
        <v>Construction &amp; Development</v>
      </c>
      <c r="I990" t="s">
        <v>43</v>
      </c>
      <c r="J990" t="s">
        <v>91</v>
      </c>
      <c r="K990" t="s">
        <v>72</v>
      </c>
      <c r="L990" t="s">
        <v>726</v>
      </c>
      <c r="M990" t="str">
        <f>VLOOKUP(L990,'A-Applications'!B:D,3,FALSE)</f>
        <v>TeraTerm</v>
      </c>
      <c r="N990" t="s">
        <v>46</v>
      </c>
      <c r="O990" t="s">
        <v>47</v>
      </c>
      <c r="P990" t="s">
        <v>75</v>
      </c>
      <c r="Q990" t="str">
        <f>VLOOKUP(KamstrupData[[#This Row],[IdLevel123]],'B-Business Capability'!B:L,10,FALSE)</f>
        <v>Idea-to-Release (I2R)</v>
      </c>
      <c r="R990">
        <f>VLOOKUP(KamstrupData[[#This Row],[IdLevel123]],'B-Business Capability'!B:L,11,FALSE)</f>
        <v>420</v>
      </c>
      <c r="T990" t="s">
        <v>92</v>
      </c>
    </row>
    <row r="991" spans="2:20" hidden="1" x14ac:dyDescent="0.25">
      <c r="D991" t="s">
        <v>583</v>
      </c>
      <c r="E991" t="str">
        <f>VLOOKUP(D991,'B-Business Capability'!B:H,5,FALSE)</f>
        <v>Product &amp; Software Development</v>
      </c>
      <c r="F991" t="str">
        <f>VLOOKUP(D991,'B-Business Capability'!B:H,6,FALSE)</f>
        <v>Engineering</v>
      </c>
      <c r="G991" t="str">
        <f>VLOOKUP(D991,'B-Business Capability'!B:H,7,FALSE)</f>
        <v>Construction &amp; Development</v>
      </c>
      <c r="I991" t="s">
        <v>43</v>
      </c>
      <c r="J991" t="s">
        <v>91</v>
      </c>
      <c r="K991" t="s">
        <v>78</v>
      </c>
      <c r="L991" t="s">
        <v>726</v>
      </c>
      <c r="M991" t="str">
        <f>VLOOKUP(L991,'A-Applications'!B:D,3,FALSE)</f>
        <v>TeraTerm</v>
      </c>
      <c r="N991" t="s">
        <v>46</v>
      </c>
      <c r="O991" t="s">
        <v>47</v>
      </c>
      <c r="P991" t="s">
        <v>75</v>
      </c>
      <c r="Q991" t="str">
        <f>VLOOKUP(KamstrupData[[#This Row],[IdLevel123]],'B-Business Capability'!B:L,10,FALSE)</f>
        <v>Idea-to-Release (I2R)</v>
      </c>
      <c r="R991">
        <f>VLOOKUP(KamstrupData[[#This Row],[IdLevel123]],'B-Business Capability'!B:L,11,FALSE)</f>
        <v>420</v>
      </c>
      <c r="T991" t="s">
        <v>93</v>
      </c>
    </row>
    <row r="992" spans="2:20" hidden="1" x14ac:dyDescent="0.25">
      <c r="D992" t="s">
        <v>583</v>
      </c>
      <c r="E992" t="str">
        <f>VLOOKUP(D992,'B-Business Capability'!B:H,5,FALSE)</f>
        <v>Product &amp; Software Development</v>
      </c>
      <c r="F992" t="str">
        <f>VLOOKUP(D992,'B-Business Capability'!B:H,6,FALSE)</f>
        <v>Engineering</v>
      </c>
      <c r="G992" t="str">
        <f>VLOOKUP(D992,'B-Business Capability'!B:H,7,FALSE)</f>
        <v>Construction &amp; Development</v>
      </c>
      <c r="I992" t="s">
        <v>43</v>
      </c>
      <c r="J992" t="s">
        <v>91</v>
      </c>
      <c r="K992" t="s">
        <v>81</v>
      </c>
      <c r="L992" t="s">
        <v>726</v>
      </c>
      <c r="M992" t="str">
        <f>VLOOKUP(L992,'A-Applications'!B:D,3,FALSE)</f>
        <v>TeraTerm</v>
      </c>
      <c r="N992" t="s">
        <v>46</v>
      </c>
      <c r="O992" s="42" t="s">
        <v>47</v>
      </c>
      <c r="P992" t="s">
        <v>75</v>
      </c>
      <c r="Q992" t="str">
        <f>VLOOKUP(KamstrupData[[#This Row],[IdLevel123]],'B-Business Capability'!B:L,10,FALSE)</f>
        <v>Idea-to-Release (I2R)</v>
      </c>
      <c r="R992">
        <f>VLOOKUP(KamstrupData[[#This Row],[IdLevel123]],'B-Business Capability'!B:L,11,FALSE)</f>
        <v>420</v>
      </c>
      <c r="T992" t="s">
        <v>96</v>
      </c>
    </row>
    <row r="993" spans="4:20" hidden="1" x14ac:dyDescent="0.25">
      <c r="D993" s="76" t="s">
        <v>583</v>
      </c>
      <c r="E993" t="str">
        <f>VLOOKUP(D993,'B-Business Capability'!B:H,5,FALSE)</f>
        <v>Product &amp; Software Development</v>
      </c>
      <c r="F993" t="str">
        <f>VLOOKUP(D993,'B-Business Capability'!B:H,6,FALSE)</f>
        <v>Engineering</v>
      </c>
      <c r="G993" t="str">
        <f>VLOOKUP(D993,'B-Business Capability'!B:H,7,FALSE)</f>
        <v>Construction &amp; Development</v>
      </c>
      <c r="I993" t="s">
        <v>43</v>
      </c>
      <c r="J993" t="s">
        <v>114</v>
      </c>
      <c r="K993" t="s">
        <v>115</v>
      </c>
      <c r="L993" t="s">
        <v>726</v>
      </c>
      <c r="M993" t="str">
        <f>VLOOKUP(L993,'A-Applications'!B:D,3,FALSE)</f>
        <v>TeraTerm</v>
      </c>
      <c r="N993" t="s">
        <v>46</v>
      </c>
      <c r="O993" s="42" t="s">
        <v>47</v>
      </c>
      <c r="P993" t="s">
        <v>602</v>
      </c>
      <c r="Q993" t="str">
        <f>VLOOKUP(KamstrupData[[#This Row],[IdLevel123]],'B-Business Capability'!B:L,10,FALSE)</f>
        <v>Idea-to-Release (I2R)</v>
      </c>
      <c r="R993">
        <f>VLOOKUP(KamstrupData[[#This Row],[IdLevel123]],'B-Business Capability'!B:L,11,FALSE)</f>
        <v>420</v>
      </c>
      <c r="T993" t="s">
        <v>116</v>
      </c>
    </row>
    <row r="994" spans="4:20" hidden="1" x14ac:dyDescent="0.25">
      <c r="D994" s="76" t="s">
        <v>583</v>
      </c>
      <c r="E994" t="str">
        <f>VLOOKUP(D994,'B-Business Capability'!B:H,5,FALSE)</f>
        <v>Product &amp; Software Development</v>
      </c>
      <c r="F994" t="str">
        <f>VLOOKUP(D994,'B-Business Capability'!B:H,6,FALSE)</f>
        <v>Engineering</v>
      </c>
      <c r="G994" t="str">
        <f>VLOOKUP(D994,'B-Business Capability'!B:H,7,FALSE)</f>
        <v>Construction &amp; Development</v>
      </c>
      <c r="I994" t="s">
        <v>43</v>
      </c>
      <c r="J994" t="s">
        <v>114</v>
      </c>
      <c r="K994" t="s">
        <v>78</v>
      </c>
      <c r="L994" t="s">
        <v>726</v>
      </c>
      <c r="M994" t="str">
        <f>VLOOKUP(L994,'A-Applications'!B:D,3,FALSE)</f>
        <v>TeraTerm</v>
      </c>
      <c r="N994" t="s">
        <v>46</v>
      </c>
      <c r="O994" s="42" t="s">
        <v>47</v>
      </c>
      <c r="P994" t="s">
        <v>75</v>
      </c>
      <c r="Q994" t="str">
        <f>VLOOKUP(KamstrupData[[#This Row],[IdLevel123]],'B-Business Capability'!B:L,10,FALSE)</f>
        <v>Idea-to-Release (I2R)</v>
      </c>
      <c r="R994">
        <f>VLOOKUP(KamstrupData[[#This Row],[IdLevel123]],'B-Business Capability'!B:L,11,FALSE)</f>
        <v>420</v>
      </c>
      <c r="T994" t="s">
        <v>120</v>
      </c>
    </row>
    <row r="995" spans="4:20" hidden="1" x14ac:dyDescent="0.25">
      <c r="D995" s="75" t="s">
        <v>583</v>
      </c>
      <c r="E995" t="str">
        <f>VLOOKUP(D995,'B-Business Capability'!B:H,5,FALSE)</f>
        <v>Product &amp; Software Development</v>
      </c>
      <c r="F995" t="str">
        <f>VLOOKUP(D995,'B-Business Capability'!B:H,6,FALSE)</f>
        <v>Engineering</v>
      </c>
      <c r="G995" t="str">
        <f>VLOOKUP(D995,'B-Business Capability'!B:H,7,FALSE)</f>
        <v>Construction &amp; Development</v>
      </c>
      <c r="I995" t="s">
        <v>43</v>
      </c>
      <c r="J995" t="s">
        <v>114</v>
      </c>
      <c r="K995" t="s">
        <v>78</v>
      </c>
      <c r="L995" t="s">
        <v>726</v>
      </c>
      <c r="M995" t="str">
        <f>VLOOKUP(L995,'A-Applications'!B:D,3,FALSE)</f>
        <v>TeraTerm</v>
      </c>
      <c r="N995" t="s">
        <v>46</v>
      </c>
      <c r="O995" s="42" t="s">
        <v>47</v>
      </c>
      <c r="P995" t="s">
        <v>75</v>
      </c>
      <c r="Q995" t="str">
        <f>VLOOKUP(KamstrupData[[#This Row],[IdLevel123]],'B-Business Capability'!B:L,10,FALSE)</f>
        <v>Idea-to-Release (I2R)</v>
      </c>
      <c r="R995">
        <f>VLOOKUP(KamstrupData[[#This Row],[IdLevel123]],'B-Business Capability'!B:L,11,FALSE)</f>
        <v>420</v>
      </c>
      <c r="T995" t="s">
        <v>120</v>
      </c>
    </row>
    <row r="996" spans="4:20" hidden="1" x14ac:dyDescent="0.25">
      <c r="D996" s="76" t="s">
        <v>583</v>
      </c>
      <c r="E996" t="str">
        <f>VLOOKUP(D996,'B-Business Capability'!B:H,5,FALSE)</f>
        <v>Product &amp; Software Development</v>
      </c>
      <c r="F996" t="str">
        <f>VLOOKUP(D996,'B-Business Capability'!B:H,6,FALSE)</f>
        <v>Engineering</v>
      </c>
      <c r="G996" t="str">
        <f>VLOOKUP(D996,'B-Business Capability'!B:H,7,FALSE)</f>
        <v>Construction &amp; Development</v>
      </c>
      <c r="I996" t="s">
        <v>43</v>
      </c>
      <c r="J996" t="s">
        <v>114</v>
      </c>
      <c r="K996" t="s">
        <v>125</v>
      </c>
      <c r="L996" t="s">
        <v>726</v>
      </c>
      <c r="M996" t="str">
        <f>VLOOKUP(L996,'A-Applications'!B:D,3,FALSE)</f>
        <v>TeraTerm</v>
      </c>
      <c r="N996" t="s">
        <v>46</v>
      </c>
      <c r="O996" s="42" t="s">
        <v>47</v>
      </c>
      <c r="P996" t="s">
        <v>75</v>
      </c>
      <c r="Q996" t="str">
        <f>VLOOKUP(KamstrupData[[#This Row],[IdLevel123]],'B-Business Capability'!B:L,10,FALSE)</f>
        <v>Idea-to-Release (I2R)</v>
      </c>
      <c r="R996">
        <f>VLOOKUP(KamstrupData[[#This Row],[IdLevel123]],'B-Business Capability'!B:L,11,FALSE)</f>
        <v>420</v>
      </c>
      <c r="T996" t="s">
        <v>126</v>
      </c>
    </row>
    <row r="997" spans="4:20" hidden="1" x14ac:dyDescent="0.25">
      <c r="D997" t="s">
        <v>1634</v>
      </c>
      <c r="E997" t="str">
        <f>VLOOKUP(D997,'B-Business Capability'!B:H,5,FALSE)</f>
        <v>Not mapped to capability</v>
      </c>
      <c r="F997">
        <f>VLOOKUP(D997,'B-Business Capability'!B:H,6,FALSE)</f>
        <v>0</v>
      </c>
      <c r="G997">
        <f>VLOOKUP(D997,'B-Business Capability'!B:H,7,FALSE)</f>
        <v>0</v>
      </c>
      <c r="I997" t="s">
        <v>43</v>
      </c>
      <c r="J997" t="s">
        <v>278</v>
      </c>
      <c r="L997" t="s">
        <v>726</v>
      </c>
      <c r="M997" t="str">
        <f>VLOOKUP(L997,'A-Applications'!B:D,3,FALSE)</f>
        <v>TeraTerm</v>
      </c>
      <c r="O997" s="42"/>
      <c r="P997" t="s">
        <v>56</v>
      </c>
      <c r="Q997" t="str">
        <f>VLOOKUP(KamstrupData[[#This Row],[IdLevel123]],'B-Business Capability'!B:L,10,FALSE)</f>
        <v>N/A</v>
      </c>
      <c r="R997">
        <f>VLOOKUP(KamstrupData[[#This Row],[IdLevel123]],'B-Business Capability'!B:L,11,FALSE)</f>
        <v>0</v>
      </c>
    </row>
    <row r="998" spans="4:20" hidden="1" x14ac:dyDescent="0.25">
      <c r="D998" s="239" t="s">
        <v>1634</v>
      </c>
      <c r="E998" t="str">
        <f>VLOOKUP(D998,'B-Business Capability'!B:H,5,FALSE)</f>
        <v>Not mapped to capability</v>
      </c>
      <c r="F998">
        <f>VLOOKUP(D998,'B-Business Capability'!B:H,6,FALSE)</f>
        <v>0</v>
      </c>
      <c r="G998">
        <f>VLOOKUP(D998,'B-Business Capability'!B:H,7,FALSE)</f>
        <v>0</v>
      </c>
      <c r="I998" t="s">
        <v>477</v>
      </c>
      <c r="J998" t="s">
        <v>8624</v>
      </c>
      <c r="L998" t="s">
        <v>726</v>
      </c>
      <c r="M998" t="str">
        <f>VLOOKUP(L998,'A-Applications'!B:D,3,FALSE)</f>
        <v>TeraTerm</v>
      </c>
      <c r="O998" s="42"/>
      <c r="P998" t="s">
        <v>56</v>
      </c>
      <c r="Q998" t="str">
        <f>VLOOKUP(KamstrupData[[#This Row],[IdLevel123]],'B-Business Capability'!B:L,10,FALSE)</f>
        <v>N/A</v>
      </c>
      <c r="R998">
        <f>VLOOKUP(KamstrupData[[#This Row],[IdLevel123]],'B-Business Capability'!B:L,11,FALSE)</f>
        <v>0</v>
      </c>
    </row>
    <row r="999" spans="4:20" hidden="1" x14ac:dyDescent="0.25">
      <c r="D999" s="232" t="s">
        <v>1634</v>
      </c>
      <c r="E999" t="str">
        <f>VLOOKUP(D999,'B-Business Capability'!B:H,5,FALSE)</f>
        <v>Not mapped to capability</v>
      </c>
      <c r="F999">
        <f>VLOOKUP(D999,'B-Business Capability'!B:H,6,FALSE)</f>
        <v>0</v>
      </c>
      <c r="G999">
        <f>VLOOKUP(D999,'B-Business Capability'!B:H,7,FALSE)</f>
        <v>0</v>
      </c>
      <c r="I999" t="s">
        <v>62</v>
      </c>
      <c r="J999" t="s">
        <v>8633</v>
      </c>
      <c r="L999" t="s">
        <v>726</v>
      </c>
      <c r="M999" t="str">
        <f>VLOOKUP(L999,'A-Applications'!B:D,3,FALSE)</f>
        <v>TeraTerm</v>
      </c>
      <c r="N999" t="s">
        <v>46</v>
      </c>
      <c r="O999" s="42" t="s">
        <v>47</v>
      </c>
      <c r="P999" t="s">
        <v>56</v>
      </c>
      <c r="Q999" t="str">
        <f>VLOOKUP(KamstrupData[[#This Row],[IdLevel123]],'B-Business Capability'!B:L,10,FALSE)</f>
        <v>N/A</v>
      </c>
      <c r="R999">
        <f>VLOOKUP(KamstrupData[[#This Row],[IdLevel123]],'B-Business Capability'!B:L,11,FALSE)</f>
        <v>0</v>
      </c>
    </row>
    <row r="1000" spans="4:20" hidden="1" x14ac:dyDescent="0.25">
      <c r="D1000" s="76" t="s">
        <v>583</v>
      </c>
      <c r="E1000" t="str">
        <f>VLOOKUP(D1000,'B-Business Capability'!B:H,5,FALSE)</f>
        <v>Product &amp; Software Development</v>
      </c>
      <c r="F1000" t="str">
        <f>VLOOKUP(D1000,'B-Business Capability'!B:H,6,FALSE)</f>
        <v>Engineering</v>
      </c>
      <c r="G1000" t="str">
        <f>VLOOKUP(D1000,'B-Business Capability'!B:H,7,FALSE)</f>
        <v>Construction &amp; Development</v>
      </c>
      <c r="I1000" t="s">
        <v>43</v>
      </c>
      <c r="J1000" t="s">
        <v>71</v>
      </c>
      <c r="K1000" t="s">
        <v>72</v>
      </c>
      <c r="L1000" t="s">
        <v>636</v>
      </c>
      <c r="M1000" t="str">
        <f>VLOOKUP(L1000,'A-Applications'!B:D,3,FALSE)</f>
        <v>Wireshark (www.wireshark.org)</v>
      </c>
      <c r="N1000" t="s">
        <v>46</v>
      </c>
      <c r="O1000" s="42" t="s">
        <v>47</v>
      </c>
      <c r="P1000" t="s">
        <v>75</v>
      </c>
      <c r="Q1000" t="str">
        <f>VLOOKUP(KamstrupData[[#This Row],[IdLevel123]],'B-Business Capability'!B:L,10,FALSE)</f>
        <v>Idea-to-Release (I2R)</v>
      </c>
      <c r="R1000">
        <f>VLOOKUP(KamstrupData[[#This Row],[IdLevel123]],'B-Business Capability'!B:L,11,FALSE)</f>
        <v>420</v>
      </c>
      <c r="T1000" t="s">
        <v>76</v>
      </c>
    </row>
    <row r="1001" spans="4:20" hidden="1" x14ac:dyDescent="0.25">
      <c r="D1001" t="s">
        <v>583</v>
      </c>
      <c r="E1001" t="str">
        <f>VLOOKUP(D1001,'B-Business Capability'!B:H,5,FALSE)</f>
        <v>Product &amp; Software Development</v>
      </c>
      <c r="F1001" t="str">
        <f>VLOOKUP(D1001,'B-Business Capability'!B:H,6,FALSE)</f>
        <v>Engineering</v>
      </c>
      <c r="G1001" t="str">
        <f>VLOOKUP(D1001,'B-Business Capability'!B:H,7,FALSE)</f>
        <v>Construction &amp; Development</v>
      </c>
      <c r="I1001" t="s">
        <v>43</v>
      </c>
      <c r="J1001" t="s">
        <v>71</v>
      </c>
      <c r="K1001" t="s">
        <v>81</v>
      </c>
      <c r="L1001" t="s">
        <v>636</v>
      </c>
      <c r="M1001" t="str">
        <f>VLOOKUP(L1001,'A-Applications'!B:D,3,FALSE)</f>
        <v>Wireshark (www.wireshark.org)</v>
      </c>
      <c r="N1001" t="s">
        <v>46</v>
      </c>
      <c r="O1001" s="42" t="s">
        <v>47</v>
      </c>
      <c r="P1001" t="s">
        <v>75</v>
      </c>
      <c r="Q1001" t="str">
        <f>VLOOKUP(KamstrupData[[#This Row],[IdLevel123]],'B-Business Capability'!B:L,10,FALSE)</f>
        <v>Idea-to-Release (I2R)</v>
      </c>
      <c r="R1001">
        <f>VLOOKUP(KamstrupData[[#This Row],[IdLevel123]],'B-Business Capability'!B:L,11,FALSE)</f>
        <v>420</v>
      </c>
      <c r="T1001" t="s">
        <v>76</v>
      </c>
    </row>
    <row r="1002" spans="4:20" hidden="1" x14ac:dyDescent="0.25">
      <c r="D1002" t="s">
        <v>583</v>
      </c>
      <c r="E1002" t="str">
        <f>VLOOKUP(D1002,'B-Business Capability'!B:H,5,FALSE)</f>
        <v>Product &amp; Software Development</v>
      </c>
      <c r="F1002" t="str">
        <f>VLOOKUP(D1002,'B-Business Capability'!B:H,6,FALSE)</f>
        <v>Engineering</v>
      </c>
      <c r="G1002" t="str">
        <f>VLOOKUP(D1002,'B-Business Capability'!B:H,7,FALSE)</f>
        <v>Construction &amp; Development</v>
      </c>
      <c r="I1002" t="s">
        <v>43</v>
      </c>
      <c r="J1002" t="s">
        <v>91</v>
      </c>
      <c r="K1002" t="s">
        <v>72</v>
      </c>
      <c r="L1002" t="s">
        <v>636</v>
      </c>
      <c r="M1002" t="str">
        <f>VLOOKUP(L1002,'A-Applications'!B:D,3,FALSE)</f>
        <v>Wireshark (www.wireshark.org)</v>
      </c>
      <c r="N1002" t="s">
        <v>46</v>
      </c>
      <c r="O1002" t="s">
        <v>47</v>
      </c>
      <c r="P1002" t="s">
        <v>75</v>
      </c>
      <c r="Q1002" t="str">
        <f>VLOOKUP(KamstrupData[[#This Row],[IdLevel123]],'B-Business Capability'!B:L,10,FALSE)</f>
        <v>Idea-to-Release (I2R)</v>
      </c>
      <c r="R1002">
        <f>VLOOKUP(KamstrupData[[#This Row],[IdLevel123]],'B-Business Capability'!B:L,11,FALSE)</f>
        <v>420</v>
      </c>
      <c r="T1002" t="s">
        <v>92</v>
      </c>
    </row>
    <row r="1003" spans="4:20" hidden="1" x14ac:dyDescent="0.25">
      <c r="D1003" t="s">
        <v>583</v>
      </c>
      <c r="E1003" t="str">
        <f>VLOOKUP(D1003,'B-Business Capability'!B:H,5,FALSE)</f>
        <v>Product &amp; Software Development</v>
      </c>
      <c r="F1003" t="str">
        <f>VLOOKUP(D1003,'B-Business Capability'!B:H,6,FALSE)</f>
        <v>Engineering</v>
      </c>
      <c r="G1003" t="str">
        <f>VLOOKUP(D1003,'B-Business Capability'!B:H,7,FALSE)</f>
        <v>Construction &amp; Development</v>
      </c>
      <c r="I1003" t="s">
        <v>43</v>
      </c>
      <c r="J1003" t="s">
        <v>91</v>
      </c>
      <c r="K1003" t="s">
        <v>293</v>
      </c>
      <c r="L1003" t="s">
        <v>636</v>
      </c>
      <c r="M1003" t="str">
        <f>VLOOKUP(L1003,'A-Applications'!B:D,3,FALSE)</f>
        <v>Wireshark (www.wireshark.org)</v>
      </c>
      <c r="N1003" t="s">
        <v>46</v>
      </c>
      <c r="O1003" s="42" t="s">
        <v>47</v>
      </c>
      <c r="P1003" t="s">
        <v>75</v>
      </c>
      <c r="Q1003" t="str">
        <f>VLOOKUP(KamstrupData[[#This Row],[IdLevel123]],'B-Business Capability'!B:L,10,FALSE)</f>
        <v>Idea-to-Release (I2R)</v>
      </c>
      <c r="R1003">
        <f>VLOOKUP(KamstrupData[[#This Row],[IdLevel123]],'B-Business Capability'!B:L,11,FALSE)</f>
        <v>420</v>
      </c>
      <c r="T1003" t="s">
        <v>294</v>
      </c>
    </row>
    <row r="1004" spans="4:20" hidden="1" x14ac:dyDescent="0.25">
      <c r="D1004" t="s">
        <v>583</v>
      </c>
      <c r="E1004" t="str">
        <f>VLOOKUP(D1004,'B-Business Capability'!B:H,5,FALSE)</f>
        <v>Product &amp; Software Development</v>
      </c>
      <c r="F1004" t="str">
        <f>VLOOKUP(D1004,'B-Business Capability'!B:H,6,FALSE)</f>
        <v>Engineering</v>
      </c>
      <c r="G1004" t="str">
        <f>VLOOKUP(D1004,'B-Business Capability'!B:H,7,FALSE)</f>
        <v>Construction &amp; Development</v>
      </c>
      <c r="I1004" t="s">
        <v>43</v>
      </c>
      <c r="J1004" t="s">
        <v>91</v>
      </c>
      <c r="K1004" t="s">
        <v>81</v>
      </c>
      <c r="L1004" t="s">
        <v>636</v>
      </c>
      <c r="M1004" t="str">
        <f>VLOOKUP(L1004,'A-Applications'!B:D,3,FALSE)</f>
        <v>Wireshark (www.wireshark.org)</v>
      </c>
      <c r="N1004" t="s">
        <v>46</v>
      </c>
      <c r="O1004" s="42" t="s">
        <v>47</v>
      </c>
      <c r="P1004" t="s">
        <v>75</v>
      </c>
      <c r="Q1004" t="str">
        <f>VLOOKUP(KamstrupData[[#This Row],[IdLevel123]],'B-Business Capability'!B:L,10,FALSE)</f>
        <v>Idea-to-Release (I2R)</v>
      </c>
      <c r="R1004">
        <f>VLOOKUP(KamstrupData[[#This Row],[IdLevel123]],'B-Business Capability'!B:L,11,FALSE)</f>
        <v>420</v>
      </c>
      <c r="T1004" t="s">
        <v>96</v>
      </c>
    </row>
    <row r="1005" spans="4:20" hidden="1" x14ac:dyDescent="0.25">
      <c r="D1005" t="s">
        <v>583</v>
      </c>
      <c r="E1005" t="str">
        <f>VLOOKUP(D1005,'B-Business Capability'!B:H,5,FALSE)</f>
        <v>Product &amp; Software Development</v>
      </c>
      <c r="F1005" t="str">
        <f>VLOOKUP(D1005,'B-Business Capability'!B:H,6,FALSE)</f>
        <v>Engineering</v>
      </c>
      <c r="G1005" t="str">
        <f>VLOOKUP(D1005,'B-Business Capability'!B:H,7,FALSE)</f>
        <v>Construction &amp; Development</v>
      </c>
      <c r="I1005" t="s">
        <v>43</v>
      </c>
      <c r="J1005" t="s">
        <v>98</v>
      </c>
      <c r="K1005" t="s">
        <v>87</v>
      </c>
      <c r="L1005" t="s">
        <v>636</v>
      </c>
      <c r="M1005" t="str">
        <f>VLOOKUP(L1005,'A-Applications'!B:D,3,FALSE)</f>
        <v>Wireshark (www.wireshark.org)</v>
      </c>
      <c r="N1005" t="s">
        <v>46</v>
      </c>
      <c r="O1005" s="42" t="s">
        <v>47</v>
      </c>
      <c r="P1005" t="s">
        <v>75</v>
      </c>
      <c r="Q1005" t="str">
        <f>VLOOKUP(KamstrupData[[#This Row],[IdLevel123]],'B-Business Capability'!B:L,10,FALSE)</f>
        <v>Idea-to-Release (I2R)</v>
      </c>
      <c r="R1005">
        <f>VLOOKUP(KamstrupData[[#This Row],[IdLevel123]],'B-Business Capability'!B:L,11,FALSE)</f>
        <v>420</v>
      </c>
      <c r="T1005" t="s">
        <v>100</v>
      </c>
    </row>
    <row r="1006" spans="4:20" hidden="1" x14ac:dyDescent="0.25">
      <c r="D1006" t="s">
        <v>583</v>
      </c>
      <c r="E1006" t="str">
        <f>VLOOKUP(D1006,'B-Business Capability'!B:H,5,FALSE)</f>
        <v>Product &amp; Software Development</v>
      </c>
      <c r="F1006" t="str">
        <f>VLOOKUP(D1006,'B-Business Capability'!B:H,6,FALSE)</f>
        <v>Engineering</v>
      </c>
      <c r="G1006" t="str">
        <f>VLOOKUP(D1006,'B-Business Capability'!B:H,7,FALSE)</f>
        <v>Construction &amp; Development</v>
      </c>
      <c r="I1006" t="s">
        <v>43</v>
      </c>
      <c r="J1006" t="s">
        <v>114</v>
      </c>
      <c r="K1006" t="s">
        <v>115</v>
      </c>
      <c r="L1006" t="s">
        <v>636</v>
      </c>
      <c r="M1006" t="str">
        <f>VLOOKUP(L1006,'A-Applications'!B:D,3,FALSE)</f>
        <v>Wireshark (www.wireshark.org)</v>
      </c>
      <c r="N1006" t="s">
        <v>46</v>
      </c>
      <c r="O1006" s="42" t="s">
        <v>47</v>
      </c>
      <c r="P1006" t="s">
        <v>602</v>
      </c>
      <c r="Q1006" t="str">
        <f>VLOOKUP(KamstrupData[[#This Row],[IdLevel123]],'B-Business Capability'!B:L,10,FALSE)</f>
        <v>Idea-to-Release (I2R)</v>
      </c>
      <c r="R1006">
        <f>VLOOKUP(KamstrupData[[#This Row],[IdLevel123]],'B-Business Capability'!B:L,11,FALSE)</f>
        <v>420</v>
      </c>
      <c r="T1006" t="s">
        <v>116</v>
      </c>
    </row>
    <row r="1007" spans="4:20" hidden="1" x14ac:dyDescent="0.25">
      <c r="D1007" t="s">
        <v>583</v>
      </c>
      <c r="E1007" t="str">
        <f>VLOOKUP(D1007,'B-Business Capability'!B:H,5,FALSE)</f>
        <v>Product &amp; Software Development</v>
      </c>
      <c r="F1007" t="str">
        <f>VLOOKUP(D1007,'B-Business Capability'!B:H,6,FALSE)</f>
        <v>Engineering</v>
      </c>
      <c r="G1007" t="str">
        <f>VLOOKUP(D1007,'B-Business Capability'!B:H,7,FALSE)</f>
        <v>Construction &amp; Development</v>
      </c>
      <c r="I1007" t="s">
        <v>43</v>
      </c>
      <c r="J1007" t="s">
        <v>114</v>
      </c>
      <c r="K1007" t="s">
        <v>125</v>
      </c>
      <c r="L1007" t="s">
        <v>636</v>
      </c>
      <c r="M1007" t="str">
        <f>VLOOKUP(L1007,'A-Applications'!B:D,3,FALSE)</f>
        <v>Wireshark (www.wireshark.org)</v>
      </c>
      <c r="N1007" t="s">
        <v>46</v>
      </c>
      <c r="O1007" s="42" t="s">
        <v>47</v>
      </c>
      <c r="P1007" t="s">
        <v>75</v>
      </c>
      <c r="Q1007" t="str">
        <f>VLOOKUP(KamstrupData[[#This Row],[IdLevel123]],'B-Business Capability'!B:L,10,FALSE)</f>
        <v>Idea-to-Release (I2R)</v>
      </c>
      <c r="R1007">
        <f>VLOOKUP(KamstrupData[[#This Row],[IdLevel123]],'B-Business Capability'!B:L,11,FALSE)</f>
        <v>420</v>
      </c>
      <c r="T1007" t="s">
        <v>126</v>
      </c>
    </row>
    <row r="1008" spans="4:20" hidden="1" x14ac:dyDescent="0.25">
      <c r="D1008" t="s">
        <v>583</v>
      </c>
      <c r="E1008" t="str">
        <f>VLOOKUP(D1008,'B-Business Capability'!B:H,5,FALSE)</f>
        <v>Product &amp; Software Development</v>
      </c>
      <c r="F1008" t="str">
        <f>VLOOKUP(D1008,'B-Business Capability'!B:H,6,FALSE)</f>
        <v>Engineering</v>
      </c>
      <c r="G1008" t="str">
        <f>VLOOKUP(D1008,'B-Business Capability'!B:H,7,FALSE)</f>
        <v>Construction &amp; Development</v>
      </c>
      <c r="I1008" t="s">
        <v>43</v>
      </c>
      <c r="J1008" t="s">
        <v>128</v>
      </c>
      <c r="K1008" t="s">
        <v>87</v>
      </c>
      <c r="L1008" t="s">
        <v>636</v>
      </c>
      <c r="M1008" t="str">
        <f>VLOOKUP(L1008,'A-Applications'!B:D,3,FALSE)</f>
        <v>Wireshark (www.wireshark.org)</v>
      </c>
      <c r="N1008" t="s">
        <v>46</v>
      </c>
      <c r="O1008" s="42" t="s">
        <v>47</v>
      </c>
      <c r="P1008" t="s">
        <v>75</v>
      </c>
      <c r="Q1008" t="str">
        <f>VLOOKUP(KamstrupData[[#This Row],[IdLevel123]],'B-Business Capability'!B:L,10,FALSE)</f>
        <v>Idea-to-Release (I2R)</v>
      </c>
      <c r="R1008">
        <f>VLOOKUP(KamstrupData[[#This Row],[IdLevel123]],'B-Business Capability'!B:L,11,FALSE)</f>
        <v>420</v>
      </c>
      <c r="T1008" t="s">
        <v>129</v>
      </c>
    </row>
    <row r="1009" spans="2:20" hidden="1" x14ac:dyDescent="0.25">
      <c r="D1009" t="s">
        <v>1459</v>
      </c>
      <c r="E1009" t="str">
        <f>VLOOKUP(D1009,'B-Business Capability'!B:H,5,FALSE)</f>
        <v>Customer Service</v>
      </c>
      <c r="F1009" t="str">
        <f>VLOOKUP(D1009,'B-Business Capability'!B:H,6,FALSE)</f>
        <v>Customer Service and Support</v>
      </c>
      <c r="G1009" t="str">
        <f>VLOOKUP(D1009,'B-Business Capability'!B:H,7,FALSE)</f>
        <v>Service Request Management</v>
      </c>
      <c r="I1009" t="s">
        <v>43</v>
      </c>
      <c r="J1009" t="s">
        <v>114</v>
      </c>
      <c r="K1009" t="s">
        <v>115</v>
      </c>
      <c r="L1009" t="s">
        <v>636</v>
      </c>
      <c r="M1009" t="str">
        <f>VLOOKUP(L1009,'A-Applications'!B:D,3,FALSE)</f>
        <v>Wireshark (www.wireshark.org)</v>
      </c>
      <c r="N1009" t="s">
        <v>46</v>
      </c>
      <c r="O1009" s="42" t="s">
        <v>47</v>
      </c>
      <c r="P1009" t="s">
        <v>75</v>
      </c>
      <c r="Q1009" t="str">
        <f>VLOOKUP(KamstrupData[[#This Row],[IdLevel123]],'B-Business Capability'!B:L,10,FALSE)</f>
        <v>Customer Service and Support</v>
      </c>
      <c r="R1009">
        <f>VLOOKUP(KamstrupData[[#This Row],[IdLevel123]],'B-Business Capability'!B:L,11,FALSE)</f>
        <v>0</v>
      </c>
      <c r="T1009" t="s">
        <v>116</v>
      </c>
    </row>
    <row r="1010" spans="2:20" hidden="1" x14ac:dyDescent="0.25">
      <c r="D1010" t="s">
        <v>1459</v>
      </c>
      <c r="E1010" t="str">
        <f>VLOOKUP(D1010,'B-Business Capability'!B:H,5,FALSE)</f>
        <v>Customer Service</v>
      </c>
      <c r="F1010" t="str">
        <f>VLOOKUP(D1010,'B-Business Capability'!B:H,6,FALSE)</f>
        <v>Customer Service and Support</v>
      </c>
      <c r="G1010" t="str">
        <f>VLOOKUP(D1010,'B-Business Capability'!B:H,7,FALSE)</f>
        <v>Service Request Management</v>
      </c>
      <c r="I1010" t="s">
        <v>43</v>
      </c>
      <c r="J1010" t="s">
        <v>114</v>
      </c>
      <c r="K1010" t="s">
        <v>125</v>
      </c>
      <c r="L1010" t="s">
        <v>636</v>
      </c>
      <c r="M1010" t="str">
        <f>VLOOKUP(L1010,'A-Applications'!B:D,3,FALSE)</f>
        <v>Wireshark (www.wireshark.org)</v>
      </c>
      <c r="N1010" t="s">
        <v>46</v>
      </c>
      <c r="O1010" s="42" t="s">
        <v>47</v>
      </c>
      <c r="P1010" t="s">
        <v>75</v>
      </c>
      <c r="Q1010" t="str">
        <f>VLOOKUP(KamstrupData[[#This Row],[IdLevel123]],'B-Business Capability'!B:L,10,FALSE)</f>
        <v>Customer Service and Support</v>
      </c>
      <c r="R1010">
        <f>VLOOKUP(KamstrupData[[#This Row],[IdLevel123]],'B-Business Capability'!B:L,11,FALSE)</f>
        <v>0</v>
      </c>
      <c r="T1010" t="s">
        <v>1496</v>
      </c>
    </row>
    <row r="1011" spans="2:20" hidden="1" x14ac:dyDescent="0.25">
      <c r="D1011" t="s">
        <v>1497</v>
      </c>
      <c r="E1011" t="str">
        <f>VLOOKUP(D1011,'B-Business Capability'!B:H,5,FALSE)</f>
        <v>Customer Service</v>
      </c>
      <c r="F1011" t="str">
        <f>VLOOKUP(D1011,'B-Business Capability'!B:H,6,FALSE)</f>
        <v>Customer Service and Support</v>
      </c>
      <c r="G1011" t="str">
        <f>VLOOKUP(D1011,'B-Business Capability'!B:H,7,FALSE)</f>
        <v>Complaints Management</v>
      </c>
      <c r="I1011" t="s">
        <v>43</v>
      </c>
      <c r="J1011" t="s">
        <v>98</v>
      </c>
      <c r="K1011" t="s">
        <v>87</v>
      </c>
      <c r="L1011" t="s">
        <v>636</v>
      </c>
      <c r="M1011" t="str">
        <f>VLOOKUP(L1011,'A-Applications'!B:D,3,FALSE)</f>
        <v>Wireshark (www.wireshark.org)</v>
      </c>
      <c r="N1011" t="s">
        <v>46</v>
      </c>
      <c r="O1011" s="42" t="s">
        <v>47</v>
      </c>
      <c r="P1011" t="s">
        <v>75</v>
      </c>
      <c r="Q1011" t="str">
        <f>VLOOKUP(KamstrupData[[#This Row],[IdLevel123]],'B-Business Capability'!B:L,10,FALSE)</f>
        <v>Customer Service and Support</v>
      </c>
      <c r="R1011">
        <f>VLOOKUP(KamstrupData[[#This Row],[IdLevel123]],'B-Business Capability'!B:L,11,FALSE)</f>
        <v>0</v>
      </c>
      <c r="T1011" t="s">
        <v>100</v>
      </c>
    </row>
    <row r="1012" spans="2:20" hidden="1" x14ac:dyDescent="0.25">
      <c r="D1012" s="28" t="s">
        <v>1591</v>
      </c>
      <c r="E1012" t="str">
        <f>VLOOKUP(D1012,'B-Business Capability'!B:H,5,FALSE)</f>
        <v>Digital Platform and Operations</v>
      </c>
      <c r="F1012" t="str">
        <f>VLOOKUP(D1012,'B-Business Capability'!B:H,6,FALSE)</f>
        <v>Engineering &amp; Platform</v>
      </c>
      <c r="G1012" t="str">
        <f>VLOOKUP(D1012,'B-Business Capability'!B:H,7,FALSE)</f>
        <v>Cloud Governance</v>
      </c>
      <c r="I1012" t="s">
        <v>43</v>
      </c>
      <c r="J1012" t="s">
        <v>148</v>
      </c>
      <c r="K1012" t="s">
        <v>1079</v>
      </c>
      <c r="L1012" t="s">
        <v>636</v>
      </c>
      <c r="M1012" t="str">
        <f>VLOOKUP(L1012,'A-Applications'!B:D,3,FALSE)</f>
        <v>Wireshark (www.wireshark.org)</v>
      </c>
      <c r="N1012" t="s">
        <v>138</v>
      </c>
      <c r="O1012" s="42" t="s">
        <v>47</v>
      </c>
      <c r="P1012" t="s">
        <v>38</v>
      </c>
      <c r="Q1012" t="str">
        <f>VLOOKUP(KamstrupData[[#This Row],[IdLevel123]],'B-Business Capability'!B:L,10,FALSE)</f>
        <v>N/A</v>
      </c>
      <c r="R1012">
        <f>VLOOKUP(KamstrupData[[#This Row],[IdLevel123]],'B-Business Capability'!B:L,11,FALSE)</f>
        <v>0</v>
      </c>
    </row>
    <row r="1013" spans="2:20" hidden="1" x14ac:dyDescent="0.25">
      <c r="B1013" s="28">
        <v>46023</v>
      </c>
      <c r="D1013" s="28" t="s">
        <v>8603</v>
      </c>
      <c r="E1013" t="str">
        <f>VLOOKUP(D1013,'B-Business Capability'!B:H,5,FALSE)</f>
        <v>OT Manufacturing</v>
      </c>
      <c r="F1013" t="str">
        <f>VLOOKUP(D1013,'B-Business Capability'!B:H,6,FALSE)</f>
        <v>OT Infrastructure &amp; Hosting</v>
      </c>
      <c r="G1013" t="str">
        <f>VLOOKUP(D1013,'B-Business Capability'!B:H,7,FALSE)</f>
        <v>OT Network Segmentation &amp; Connectivity</v>
      </c>
      <c r="I1013" t="s">
        <v>43</v>
      </c>
      <c r="J1013" t="s">
        <v>239</v>
      </c>
      <c r="K1013" t="s">
        <v>1742</v>
      </c>
      <c r="L1013" t="s">
        <v>636</v>
      </c>
      <c r="M1013" t="str">
        <f>VLOOKUP(L1013,'A-Applications'!B:D,3,FALSE)</f>
        <v>Wireshark (www.wireshark.org)</v>
      </c>
      <c r="N1013" t="s">
        <v>46</v>
      </c>
      <c r="O1013" s="42" t="s">
        <v>52</v>
      </c>
      <c r="P1013" t="s">
        <v>56</v>
      </c>
      <c r="Q1013" t="str">
        <f>VLOOKUP(KamstrupData[[#This Row],[IdLevel123]],'B-Business Capability'!B:L,10,FALSE)</f>
        <v>N/A</v>
      </c>
      <c r="R1013">
        <f>VLOOKUP(KamstrupData[[#This Row],[IdLevel123]],'B-Business Capability'!B:L,11,FALSE)</f>
        <v>0</v>
      </c>
    </row>
    <row r="1014" spans="2:20" hidden="1" x14ac:dyDescent="0.25">
      <c r="B1014" s="28">
        <v>45292</v>
      </c>
      <c r="D1014" t="s">
        <v>1655</v>
      </c>
      <c r="E1014" t="str">
        <f>VLOOKUP(D1014,'B-Business Capability'!B:H,5,FALSE)</f>
        <v>OT Hosting</v>
      </c>
      <c r="F1014" t="str">
        <f>VLOOKUP(D1014,'B-Business Capability'!B:H,6,FALSE)</f>
        <v>OT Security &amp; Compliance</v>
      </c>
      <c r="G1014" t="str">
        <f>VLOOKUP(D1014,'B-Business Capability'!B:H,7,FALSE)</f>
        <v>Security Monitoring &amp; Incident Response</v>
      </c>
      <c r="I1014" t="s">
        <v>43</v>
      </c>
      <c r="J1014" t="s">
        <v>285</v>
      </c>
      <c r="K1014" t="s">
        <v>306</v>
      </c>
      <c r="L1014" t="s">
        <v>636</v>
      </c>
      <c r="M1014" t="str">
        <f>VLOOKUP(L1014,'A-Applications'!B:D,3,FALSE)</f>
        <v>Wireshark (www.wireshark.org)</v>
      </c>
      <c r="N1014" t="s">
        <v>46</v>
      </c>
      <c r="O1014" s="42" t="s">
        <v>47</v>
      </c>
      <c r="P1014" t="s">
        <v>38</v>
      </c>
      <c r="Q1014" t="str">
        <f>VLOOKUP(KamstrupData[[#This Row],[IdLevel123]],'B-Business Capability'!B:L,10,FALSE)</f>
        <v>N/A</v>
      </c>
      <c r="R1014">
        <f>VLOOKUP(KamstrupData[[#This Row],[IdLevel123]],'B-Business Capability'!B:L,11,FALSE)</f>
        <v>0</v>
      </c>
      <c r="T1014" t="s">
        <v>309</v>
      </c>
    </row>
    <row r="1015" spans="2:20" hidden="1" x14ac:dyDescent="0.25">
      <c r="B1015" s="28">
        <v>45292</v>
      </c>
      <c r="D1015" s="28" t="s">
        <v>1655</v>
      </c>
      <c r="E1015" t="str">
        <f>VLOOKUP(D1015,'B-Business Capability'!B:H,5,FALSE)</f>
        <v>OT Hosting</v>
      </c>
      <c r="F1015" t="str">
        <f>VLOOKUP(D1015,'B-Business Capability'!B:H,6,FALSE)</f>
        <v>OT Security &amp; Compliance</v>
      </c>
      <c r="G1015" t="str">
        <f>VLOOKUP(D1015,'B-Business Capability'!B:H,7,FALSE)</f>
        <v>Security Monitoring &amp; Incident Response</v>
      </c>
      <c r="I1015" t="s">
        <v>43</v>
      </c>
      <c r="J1015" t="s">
        <v>285</v>
      </c>
      <c r="K1015" t="s">
        <v>1615</v>
      </c>
      <c r="L1015" t="s">
        <v>636</v>
      </c>
      <c r="M1015" t="str">
        <f>VLOOKUP(L1015,'A-Applications'!B:D,3,FALSE)</f>
        <v>Wireshark (www.wireshark.org)</v>
      </c>
      <c r="N1015" t="s">
        <v>46</v>
      </c>
      <c r="O1015" s="42" t="s">
        <v>47</v>
      </c>
      <c r="P1015" t="s">
        <v>38</v>
      </c>
      <c r="Q1015" t="str">
        <f>VLOOKUP(KamstrupData[[#This Row],[IdLevel123]],'B-Business Capability'!B:L,10,FALSE)</f>
        <v>N/A</v>
      </c>
      <c r="R1015">
        <f>VLOOKUP(KamstrupData[[#This Row],[IdLevel123]],'B-Business Capability'!B:L,11,FALSE)</f>
        <v>0</v>
      </c>
    </row>
    <row r="1016" spans="2:20" hidden="1" x14ac:dyDescent="0.25">
      <c r="D1016" t="s">
        <v>1634</v>
      </c>
      <c r="E1016" t="str">
        <f>VLOOKUP(D1016,'B-Business Capability'!B:H,5,FALSE)</f>
        <v>Not mapped to capability</v>
      </c>
      <c r="F1016">
        <f>VLOOKUP(D1016,'B-Business Capability'!B:H,6,FALSE)</f>
        <v>0</v>
      </c>
      <c r="G1016">
        <f>VLOOKUP(D1016,'B-Business Capability'!B:H,7,FALSE)</f>
        <v>0</v>
      </c>
      <c r="I1016" t="s">
        <v>43</v>
      </c>
      <c r="J1016" t="s">
        <v>86</v>
      </c>
      <c r="L1016" t="s">
        <v>636</v>
      </c>
      <c r="M1016" t="str">
        <f>VLOOKUP(L1016,'A-Applications'!B:D,3,FALSE)</f>
        <v>Wireshark (www.wireshark.org)</v>
      </c>
      <c r="O1016" s="42"/>
      <c r="P1016" t="s">
        <v>56</v>
      </c>
      <c r="Q1016" t="str">
        <f>VLOOKUP(KamstrupData[[#This Row],[IdLevel123]],'B-Business Capability'!B:L,10,FALSE)</f>
        <v>N/A</v>
      </c>
      <c r="R1016">
        <f>VLOOKUP(KamstrupData[[#This Row],[IdLevel123]],'B-Business Capability'!B:L,11,FALSE)</f>
        <v>0</v>
      </c>
      <c r="T1016" t="s">
        <v>196</v>
      </c>
    </row>
    <row r="1017" spans="2:20" hidden="1" x14ac:dyDescent="0.25">
      <c r="D1017" t="s">
        <v>583</v>
      </c>
      <c r="E1017" t="str">
        <f>VLOOKUP(D1017,'B-Business Capability'!B:H,5,FALSE)</f>
        <v>Product &amp; Software Development</v>
      </c>
      <c r="F1017" t="str">
        <f>VLOOKUP(D1017,'B-Business Capability'!B:H,6,FALSE)</f>
        <v>Engineering</v>
      </c>
      <c r="G1017" t="str">
        <f>VLOOKUP(D1017,'B-Business Capability'!B:H,7,FALSE)</f>
        <v>Construction &amp; Development</v>
      </c>
      <c r="I1017" t="s">
        <v>43</v>
      </c>
      <c r="J1017" t="s">
        <v>86</v>
      </c>
      <c r="K1017" t="s">
        <v>87</v>
      </c>
      <c r="L1017" t="s">
        <v>668</v>
      </c>
      <c r="M1017" t="str">
        <f>VLOOKUP(L1017,'A-Applications'!B:D,3,FALSE)</f>
        <v>DotCover</v>
      </c>
      <c r="N1017" t="s">
        <v>46</v>
      </c>
      <c r="O1017" s="42" t="s">
        <v>47</v>
      </c>
      <c r="P1017" t="s">
        <v>89</v>
      </c>
      <c r="Q1017" t="str">
        <f>VLOOKUP(KamstrupData[[#This Row],[IdLevel123]],'B-Business Capability'!B:L,10,FALSE)</f>
        <v>Idea-to-Release (I2R)</v>
      </c>
      <c r="R1017">
        <f>VLOOKUP(KamstrupData[[#This Row],[IdLevel123]],'B-Business Capability'!B:L,11,FALSE)</f>
        <v>420</v>
      </c>
      <c r="T1017" t="s">
        <v>196</v>
      </c>
    </row>
    <row r="1018" spans="2:20" hidden="1" x14ac:dyDescent="0.25">
      <c r="D1018" t="s">
        <v>583</v>
      </c>
      <c r="E1018" t="str">
        <f>VLOOKUP(D1018,'B-Business Capability'!B:H,5,FALSE)</f>
        <v>Product &amp; Software Development</v>
      </c>
      <c r="F1018" t="str">
        <f>VLOOKUP(D1018,'B-Business Capability'!B:H,6,FALSE)</f>
        <v>Engineering</v>
      </c>
      <c r="G1018" t="str">
        <f>VLOOKUP(D1018,'B-Business Capability'!B:H,7,FALSE)</f>
        <v>Construction &amp; Development</v>
      </c>
      <c r="I1018" t="s">
        <v>43</v>
      </c>
      <c r="J1018" t="s">
        <v>98</v>
      </c>
      <c r="K1018" t="s">
        <v>87</v>
      </c>
      <c r="L1018" t="s">
        <v>668</v>
      </c>
      <c r="M1018" t="str">
        <f>VLOOKUP(L1018,'A-Applications'!B:D,3,FALSE)</f>
        <v>DotCover</v>
      </c>
      <c r="N1018" t="s">
        <v>46</v>
      </c>
      <c r="O1018" s="42" t="s">
        <v>52</v>
      </c>
      <c r="P1018" t="s">
        <v>89</v>
      </c>
      <c r="Q1018" t="str">
        <f>VLOOKUP(KamstrupData[[#This Row],[IdLevel123]],'B-Business Capability'!B:L,10,FALSE)</f>
        <v>Idea-to-Release (I2R)</v>
      </c>
      <c r="R1018">
        <f>VLOOKUP(KamstrupData[[#This Row],[IdLevel123]],'B-Business Capability'!B:L,11,FALSE)</f>
        <v>420</v>
      </c>
      <c r="T1018" t="s">
        <v>100</v>
      </c>
    </row>
    <row r="1019" spans="2:20" hidden="1" x14ac:dyDescent="0.25">
      <c r="D1019" t="s">
        <v>1537</v>
      </c>
      <c r="E1019" t="str">
        <f>VLOOKUP(D1019,'B-Business Capability'!B:H,5,FALSE)</f>
        <v>Manufacturing</v>
      </c>
      <c r="F1019" t="str">
        <f>VLOOKUP(D1019,'B-Business Capability'!B:H,6,FALSE)</f>
        <v>Manufacturing Software</v>
      </c>
      <c r="G1019" t="str">
        <f>VLOOKUP(D1019,'B-Business Capability'!B:H,7,FALSE)</f>
        <v>Software development</v>
      </c>
      <c r="I1019" t="s">
        <v>43</v>
      </c>
      <c r="J1019" t="s">
        <v>109</v>
      </c>
      <c r="K1019" t="s">
        <v>110</v>
      </c>
      <c r="L1019" t="s">
        <v>668</v>
      </c>
      <c r="M1019" t="str">
        <f>VLOOKUP(L1019,'A-Applications'!B:D,3,FALSE)</f>
        <v>DotCover</v>
      </c>
      <c r="N1019" t="s">
        <v>46</v>
      </c>
      <c r="O1019" s="42" t="s">
        <v>52</v>
      </c>
      <c r="P1019" t="s">
        <v>112</v>
      </c>
      <c r="Q1019" t="str">
        <f>VLOOKUP(KamstrupData[[#This Row],[IdLevel123]],'B-Business Capability'!B:L,10,FALSE)</f>
        <v>Idea-to-Release (I2R)</v>
      </c>
      <c r="R1019">
        <f>VLOOKUP(KamstrupData[[#This Row],[IdLevel123]],'B-Business Capability'!B:L,11,FALSE)</f>
        <v>970</v>
      </c>
      <c r="T1019" t="s">
        <v>993</v>
      </c>
    </row>
    <row r="1020" spans="2:20" hidden="1" x14ac:dyDescent="0.25">
      <c r="D1020" t="s">
        <v>583</v>
      </c>
      <c r="E1020" t="str">
        <f>VLOOKUP(D1020,'B-Business Capability'!B:H,5,FALSE)</f>
        <v>Product &amp; Software Development</v>
      </c>
      <c r="F1020" t="str">
        <f>VLOOKUP(D1020,'B-Business Capability'!B:H,6,FALSE)</f>
        <v>Engineering</v>
      </c>
      <c r="G1020" t="str">
        <f>VLOOKUP(D1020,'B-Business Capability'!B:H,7,FALSE)</f>
        <v>Construction &amp; Development</v>
      </c>
      <c r="I1020" t="s">
        <v>43</v>
      </c>
      <c r="J1020" t="s">
        <v>86</v>
      </c>
      <c r="K1020" t="s">
        <v>87</v>
      </c>
      <c r="L1020" t="s">
        <v>669</v>
      </c>
      <c r="M1020" t="str">
        <f>VLOOKUP(L1020,'A-Applications'!B:D,3,FALSE)</f>
        <v>Fiddler (http://www.telerik.com/fiddler)</v>
      </c>
      <c r="N1020" t="s">
        <v>46</v>
      </c>
      <c r="O1020" s="42" t="s">
        <v>47</v>
      </c>
      <c r="P1020" t="s">
        <v>89</v>
      </c>
      <c r="Q1020" t="str">
        <f>VLOOKUP(KamstrupData[[#This Row],[IdLevel123]],'B-Business Capability'!B:L,10,FALSE)</f>
        <v>Idea-to-Release (I2R)</v>
      </c>
      <c r="R1020">
        <f>VLOOKUP(KamstrupData[[#This Row],[IdLevel123]],'B-Business Capability'!B:L,11,FALSE)</f>
        <v>420</v>
      </c>
      <c r="T1020" t="s">
        <v>196</v>
      </c>
    </row>
    <row r="1021" spans="2:20" hidden="1" x14ac:dyDescent="0.25">
      <c r="D1021" t="s">
        <v>583</v>
      </c>
      <c r="E1021" t="str">
        <f>VLOOKUP(D1021,'B-Business Capability'!B:H,5,FALSE)</f>
        <v>Product &amp; Software Development</v>
      </c>
      <c r="F1021" t="str">
        <f>VLOOKUP(D1021,'B-Business Capability'!B:H,6,FALSE)</f>
        <v>Engineering</v>
      </c>
      <c r="G1021" t="str">
        <f>VLOOKUP(D1021,'B-Business Capability'!B:H,7,FALSE)</f>
        <v>Construction &amp; Development</v>
      </c>
      <c r="I1021" t="s">
        <v>43</v>
      </c>
      <c r="J1021" t="s">
        <v>98</v>
      </c>
      <c r="K1021" t="s">
        <v>87</v>
      </c>
      <c r="L1021" t="s">
        <v>669</v>
      </c>
      <c r="M1021" t="str">
        <f>VLOOKUP(L1021,'A-Applications'!B:D,3,FALSE)</f>
        <v>Fiddler (http://www.telerik.com/fiddler)</v>
      </c>
      <c r="N1021" t="s">
        <v>46</v>
      </c>
      <c r="O1021" s="42" t="s">
        <v>47</v>
      </c>
      <c r="P1021" t="s">
        <v>89</v>
      </c>
      <c r="Q1021" t="str">
        <f>VLOOKUP(KamstrupData[[#This Row],[IdLevel123]],'B-Business Capability'!B:L,10,FALSE)</f>
        <v>Idea-to-Release (I2R)</v>
      </c>
      <c r="R1021">
        <f>VLOOKUP(KamstrupData[[#This Row],[IdLevel123]],'B-Business Capability'!B:L,11,FALSE)</f>
        <v>420</v>
      </c>
      <c r="T1021" t="s">
        <v>100</v>
      </c>
    </row>
    <row r="1022" spans="2:20" hidden="1" x14ac:dyDescent="0.25">
      <c r="D1022" t="s">
        <v>583</v>
      </c>
      <c r="E1022" t="str">
        <f>VLOOKUP(D1022,'B-Business Capability'!B:H,5,FALSE)</f>
        <v>Product &amp; Software Development</v>
      </c>
      <c r="F1022" t="str">
        <f>VLOOKUP(D1022,'B-Business Capability'!B:H,6,FALSE)</f>
        <v>Engineering</v>
      </c>
      <c r="G1022" t="str">
        <f>VLOOKUP(D1022,'B-Business Capability'!B:H,7,FALSE)</f>
        <v>Construction &amp; Development</v>
      </c>
      <c r="I1022" t="s">
        <v>43</v>
      </c>
      <c r="J1022" t="s">
        <v>128</v>
      </c>
      <c r="K1022" t="s">
        <v>87</v>
      </c>
      <c r="L1022" t="s">
        <v>669</v>
      </c>
      <c r="M1022" t="str">
        <f>VLOOKUP(L1022,'A-Applications'!B:D,3,FALSE)</f>
        <v>Fiddler (http://www.telerik.com/fiddler)</v>
      </c>
      <c r="N1022" t="s">
        <v>46</v>
      </c>
      <c r="O1022" s="42" t="s">
        <v>47</v>
      </c>
      <c r="P1022" t="s">
        <v>75</v>
      </c>
      <c r="Q1022" t="str">
        <f>VLOOKUP(KamstrupData[[#This Row],[IdLevel123]],'B-Business Capability'!B:L,10,FALSE)</f>
        <v>Idea-to-Release (I2R)</v>
      </c>
      <c r="R1022">
        <f>VLOOKUP(KamstrupData[[#This Row],[IdLevel123]],'B-Business Capability'!B:L,11,FALSE)</f>
        <v>420</v>
      </c>
      <c r="T1022" t="s">
        <v>129</v>
      </c>
    </row>
    <row r="1023" spans="2:20" hidden="1" x14ac:dyDescent="0.25">
      <c r="D1023" t="s">
        <v>1497</v>
      </c>
      <c r="E1023" t="str">
        <f>VLOOKUP(D1023,'B-Business Capability'!B:H,5,FALSE)</f>
        <v>Customer Service</v>
      </c>
      <c r="F1023" t="str">
        <f>VLOOKUP(D1023,'B-Business Capability'!B:H,6,FALSE)</f>
        <v>Customer Service and Support</v>
      </c>
      <c r="G1023" t="str">
        <f>VLOOKUP(D1023,'B-Business Capability'!B:H,7,FALSE)</f>
        <v>Complaints Management</v>
      </c>
      <c r="I1023" t="s">
        <v>43</v>
      </c>
      <c r="J1023" t="s">
        <v>98</v>
      </c>
      <c r="K1023" t="s">
        <v>87</v>
      </c>
      <c r="L1023" t="s">
        <v>669</v>
      </c>
      <c r="M1023" t="str">
        <f>VLOOKUP(L1023,'A-Applications'!B:D,3,FALSE)</f>
        <v>Fiddler (http://www.telerik.com/fiddler)</v>
      </c>
      <c r="N1023" t="s">
        <v>46</v>
      </c>
      <c r="O1023" s="42" t="s">
        <v>47</v>
      </c>
      <c r="P1023" t="s">
        <v>75</v>
      </c>
      <c r="Q1023" t="str">
        <f>VLOOKUP(KamstrupData[[#This Row],[IdLevel123]],'B-Business Capability'!B:L,10,FALSE)</f>
        <v>Customer Service and Support</v>
      </c>
      <c r="R1023">
        <f>VLOOKUP(KamstrupData[[#This Row],[IdLevel123]],'B-Business Capability'!B:L,11,FALSE)</f>
        <v>0</v>
      </c>
      <c r="T1023" t="s">
        <v>100</v>
      </c>
    </row>
    <row r="1024" spans="2:20" hidden="1" x14ac:dyDescent="0.25">
      <c r="B1024" s="28">
        <v>45292</v>
      </c>
      <c r="D1024" s="28" t="s">
        <v>8539</v>
      </c>
      <c r="E1024" t="str">
        <f>VLOOKUP(D1024,'B-Business Capability'!B:H,5,FALSE)</f>
        <v>OT Hosting</v>
      </c>
      <c r="F1024" t="str">
        <f>VLOOKUP(D1024,'B-Business Capability'!B:H,6,FALSE)</f>
        <v>OT Engineering &amp; Innovation</v>
      </c>
      <c r="G1024" t="str">
        <f>VLOOKUP(D1024,'B-Business Capability'!B:H,7,FALSE)</f>
        <v>Continuous Improvement &amp; DevSecOps</v>
      </c>
      <c r="I1024" t="s">
        <v>43</v>
      </c>
      <c r="J1024" t="s">
        <v>285</v>
      </c>
      <c r="K1024" t="s">
        <v>1615</v>
      </c>
      <c r="L1024" t="s">
        <v>669</v>
      </c>
      <c r="M1024" t="str">
        <f>VLOOKUP(L1024,'A-Applications'!B:D,3,FALSE)</f>
        <v>Fiddler (http://www.telerik.com/fiddler)</v>
      </c>
      <c r="N1024" t="s">
        <v>46</v>
      </c>
      <c r="O1024" s="42" t="s">
        <v>47</v>
      </c>
      <c r="P1024" t="s">
        <v>38</v>
      </c>
      <c r="Q1024" t="str">
        <f>VLOOKUP(KamstrupData[[#This Row],[IdLevel123]],'B-Business Capability'!B:L,10,FALSE)</f>
        <v>N/A</v>
      </c>
      <c r="R1024">
        <f>VLOOKUP(KamstrupData[[#This Row],[IdLevel123]],'B-Business Capability'!B:L,11,FALSE)</f>
        <v>0</v>
      </c>
    </row>
    <row r="1025" spans="2:20" hidden="1" x14ac:dyDescent="0.25">
      <c r="D1025" t="s">
        <v>583</v>
      </c>
      <c r="E1025" t="str">
        <f>VLOOKUP(D1025,'B-Business Capability'!B:H,5,FALSE)</f>
        <v>Product &amp; Software Development</v>
      </c>
      <c r="F1025" t="str">
        <f>VLOOKUP(D1025,'B-Business Capability'!B:H,6,FALSE)</f>
        <v>Engineering</v>
      </c>
      <c r="G1025" t="str">
        <f>VLOOKUP(D1025,'B-Business Capability'!B:H,7,FALSE)</f>
        <v>Construction &amp; Development</v>
      </c>
      <c r="I1025" t="s">
        <v>43</v>
      </c>
      <c r="J1025" t="s">
        <v>91</v>
      </c>
      <c r="K1025" t="s">
        <v>293</v>
      </c>
      <c r="L1025" t="s">
        <v>733</v>
      </c>
      <c r="M1025" t="str">
        <f>VLOOKUP(L1025,'A-Applications'!B:D,3,FALSE)</f>
        <v>GIMP (https://www.gimp.org/)</v>
      </c>
      <c r="N1025" t="s">
        <v>46</v>
      </c>
      <c r="O1025" s="42" t="s">
        <v>47</v>
      </c>
      <c r="P1025" t="s">
        <v>75</v>
      </c>
      <c r="Q1025" t="str">
        <f>VLOOKUP(KamstrupData[[#This Row],[IdLevel123]],'B-Business Capability'!B:L,10,FALSE)</f>
        <v>Idea-to-Release (I2R)</v>
      </c>
      <c r="R1025">
        <f>VLOOKUP(KamstrupData[[#This Row],[IdLevel123]],'B-Business Capability'!B:L,11,FALSE)</f>
        <v>420</v>
      </c>
      <c r="T1025" t="s">
        <v>294</v>
      </c>
    </row>
    <row r="1026" spans="2:20" hidden="1" x14ac:dyDescent="0.25">
      <c r="D1026" t="s">
        <v>583</v>
      </c>
      <c r="E1026" t="str">
        <f>VLOOKUP(D1026,'B-Business Capability'!B:H,5,FALSE)</f>
        <v>Product &amp; Software Development</v>
      </c>
      <c r="F1026" t="str">
        <f>VLOOKUP(D1026,'B-Business Capability'!B:H,6,FALSE)</f>
        <v>Engineering</v>
      </c>
      <c r="G1026" t="str">
        <f>VLOOKUP(D1026,'B-Business Capability'!B:H,7,FALSE)</f>
        <v>Construction &amp; Development</v>
      </c>
      <c r="I1026" t="s">
        <v>43</v>
      </c>
      <c r="J1026" t="s">
        <v>114</v>
      </c>
      <c r="K1026" t="s">
        <v>115</v>
      </c>
      <c r="L1026" t="s">
        <v>733</v>
      </c>
      <c r="M1026" t="str">
        <f>VLOOKUP(L1026,'A-Applications'!B:D,3,FALSE)</f>
        <v>GIMP (https://www.gimp.org/)</v>
      </c>
      <c r="N1026" t="s">
        <v>46</v>
      </c>
      <c r="O1026" s="42" t="s">
        <v>47</v>
      </c>
      <c r="P1026" t="s">
        <v>602</v>
      </c>
      <c r="Q1026" t="str">
        <f>VLOOKUP(KamstrupData[[#This Row],[IdLevel123]],'B-Business Capability'!B:L,10,FALSE)</f>
        <v>Idea-to-Release (I2R)</v>
      </c>
      <c r="R1026">
        <f>VLOOKUP(KamstrupData[[#This Row],[IdLevel123]],'B-Business Capability'!B:L,11,FALSE)</f>
        <v>420</v>
      </c>
      <c r="T1026" t="s">
        <v>116</v>
      </c>
    </row>
    <row r="1027" spans="2:20" hidden="1" x14ac:dyDescent="0.25">
      <c r="D1027" s="28" t="s">
        <v>1634</v>
      </c>
      <c r="E1027" t="str">
        <f>VLOOKUP(D1027,'B-Business Capability'!B:H,5,FALSE)</f>
        <v>Not mapped to capability</v>
      </c>
      <c r="F1027">
        <f>VLOOKUP(D1027,'B-Business Capability'!B:H,6,FALSE)</f>
        <v>0</v>
      </c>
      <c r="G1027">
        <f>VLOOKUP(D1027,'B-Business Capability'!B:H,7,FALSE)</f>
        <v>0</v>
      </c>
      <c r="I1027" t="s">
        <v>487</v>
      </c>
      <c r="J1027" t="s">
        <v>8684</v>
      </c>
      <c r="K1027" t="s">
        <v>3176</v>
      </c>
      <c r="L1027" t="s">
        <v>733</v>
      </c>
      <c r="M1027" t="str">
        <f>VLOOKUP(L1027,'A-Applications'!B:D,3,FALSE)</f>
        <v>GIMP (https://www.gimp.org/)</v>
      </c>
      <c r="N1027" t="s">
        <v>46</v>
      </c>
      <c r="O1027" s="42" t="s">
        <v>52</v>
      </c>
      <c r="Q1027" t="str">
        <f>VLOOKUP(KamstrupData[[#This Row],[IdLevel123]],'B-Business Capability'!B:L,10,FALSE)</f>
        <v>N/A</v>
      </c>
      <c r="R1027">
        <f>VLOOKUP(KamstrupData[[#This Row],[IdLevel123]],'B-Business Capability'!B:L,11,FALSE)</f>
        <v>0</v>
      </c>
    </row>
    <row r="1028" spans="2:20" hidden="1" x14ac:dyDescent="0.25">
      <c r="D1028" t="s">
        <v>583</v>
      </c>
      <c r="E1028" t="str">
        <f>VLOOKUP(D1028,'B-Business Capability'!B:H,5,FALSE)</f>
        <v>Product &amp; Software Development</v>
      </c>
      <c r="F1028" t="str">
        <f>VLOOKUP(D1028,'B-Business Capability'!B:H,6,FALSE)</f>
        <v>Engineering</v>
      </c>
      <c r="G1028" t="str">
        <f>VLOOKUP(D1028,'B-Business Capability'!B:H,7,FALSE)</f>
        <v>Construction &amp; Development</v>
      </c>
      <c r="I1028" t="s">
        <v>43</v>
      </c>
      <c r="J1028" t="s">
        <v>71</v>
      </c>
      <c r="K1028" t="s">
        <v>78</v>
      </c>
      <c r="L1028" t="s">
        <v>644</v>
      </c>
      <c r="M1028" t="str">
        <f>VLOOKUP(L1028,'A-Applications'!B:D,3,FALSE)</f>
        <v>Inkscape (https://inkscape.org/en/)</v>
      </c>
      <c r="N1028" t="s">
        <v>46</v>
      </c>
      <c r="O1028" s="42" t="s">
        <v>52</v>
      </c>
      <c r="P1028" t="s">
        <v>75</v>
      </c>
      <c r="Q1028" t="str">
        <f>VLOOKUP(KamstrupData[[#This Row],[IdLevel123]],'B-Business Capability'!B:L,10,FALSE)</f>
        <v>Idea-to-Release (I2R)</v>
      </c>
      <c r="R1028">
        <f>VLOOKUP(KamstrupData[[#This Row],[IdLevel123]],'B-Business Capability'!B:L,11,FALSE)</f>
        <v>420</v>
      </c>
      <c r="T1028" t="s">
        <v>76</v>
      </c>
    </row>
    <row r="1029" spans="2:20" hidden="1" x14ac:dyDescent="0.25">
      <c r="D1029" t="s">
        <v>583</v>
      </c>
      <c r="E1029" t="str">
        <f>VLOOKUP(D1029,'B-Business Capability'!B:H,5,FALSE)</f>
        <v>Product &amp; Software Development</v>
      </c>
      <c r="F1029" t="str">
        <f>VLOOKUP(D1029,'B-Business Capability'!B:H,6,FALSE)</f>
        <v>Engineering</v>
      </c>
      <c r="G1029" t="str">
        <f>VLOOKUP(D1029,'B-Business Capability'!B:H,7,FALSE)</f>
        <v>Construction &amp; Development</v>
      </c>
      <c r="I1029" t="s">
        <v>43</v>
      </c>
      <c r="J1029" t="s">
        <v>91</v>
      </c>
      <c r="K1029" t="s">
        <v>293</v>
      </c>
      <c r="L1029" t="s">
        <v>644</v>
      </c>
      <c r="M1029" t="str">
        <f>VLOOKUP(L1029,'A-Applications'!B:D,3,FALSE)</f>
        <v>Inkscape (https://inkscape.org/en/)</v>
      </c>
      <c r="N1029" t="s">
        <v>46</v>
      </c>
      <c r="O1029" s="42" t="s">
        <v>47</v>
      </c>
      <c r="P1029" t="s">
        <v>75</v>
      </c>
      <c r="Q1029" t="str">
        <f>VLOOKUP(KamstrupData[[#This Row],[IdLevel123]],'B-Business Capability'!B:L,10,FALSE)</f>
        <v>Idea-to-Release (I2R)</v>
      </c>
      <c r="R1029">
        <f>VLOOKUP(KamstrupData[[#This Row],[IdLevel123]],'B-Business Capability'!B:L,11,FALSE)</f>
        <v>420</v>
      </c>
      <c r="T1029" t="s">
        <v>294</v>
      </c>
    </row>
    <row r="1030" spans="2:20" hidden="1" x14ac:dyDescent="0.25">
      <c r="D1030" t="s">
        <v>583</v>
      </c>
      <c r="E1030" t="str">
        <f>VLOOKUP(D1030,'B-Business Capability'!B:H,5,FALSE)</f>
        <v>Product &amp; Software Development</v>
      </c>
      <c r="F1030" t="str">
        <f>VLOOKUP(D1030,'B-Business Capability'!B:H,6,FALSE)</f>
        <v>Engineering</v>
      </c>
      <c r="G1030" t="str">
        <f>VLOOKUP(D1030,'B-Business Capability'!B:H,7,FALSE)</f>
        <v>Construction &amp; Development</v>
      </c>
      <c r="I1030" t="s">
        <v>43</v>
      </c>
      <c r="J1030" t="s">
        <v>114</v>
      </c>
      <c r="K1030" t="s">
        <v>115</v>
      </c>
      <c r="L1030" t="s">
        <v>644</v>
      </c>
      <c r="M1030" t="str">
        <f>VLOOKUP(L1030,'A-Applications'!B:D,3,FALSE)</f>
        <v>Inkscape (https://inkscape.org/en/)</v>
      </c>
      <c r="N1030" t="s">
        <v>46</v>
      </c>
      <c r="O1030" s="42" t="s">
        <v>47</v>
      </c>
      <c r="P1030" t="s">
        <v>602</v>
      </c>
      <c r="Q1030" t="str">
        <f>VLOOKUP(KamstrupData[[#This Row],[IdLevel123]],'B-Business Capability'!B:L,10,FALSE)</f>
        <v>Idea-to-Release (I2R)</v>
      </c>
      <c r="R1030">
        <f>VLOOKUP(KamstrupData[[#This Row],[IdLevel123]],'B-Business Capability'!B:L,11,FALSE)</f>
        <v>420</v>
      </c>
      <c r="T1030" t="s">
        <v>116</v>
      </c>
    </row>
    <row r="1031" spans="2:20" hidden="1" x14ac:dyDescent="0.25">
      <c r="D1031" s="76" t="s">
        <v>583</v>
      </c>
      <c r="E1031" t="str">
        <f>VLOOKUP(D1031,'B-Business Capability'!B:H,5,FALSE)</f>
        <v>Product &amp; Software Development</v>
      </c>
      <c r="F1031" t="str">
        <f>VLOOKUP(D1031,'B-Business Capability'!B:H,6,FALSE)</f>
        <v>Engineering</v>
      </c>
      <c r="G1031" t="str">
        <f>VLOOKUP(D1031,'B-Business Capability'!B:H,7,FALSE)</f>
        <v>Construction &amp; Development</v>
      </c>
      <c r="I1031" t="s">
        <v>43</v>
      </c>
      <c r="J1031" t="s">
        <v>114</v>
      </c>
      <c r="K1031" t="s">
        <v>123</v>
      </c>
      <c r="L1031" t="s">
        <v>644</v>
      </c>
      <c r="M1031" t="str">
        <f>VLOOKUP(L1031,'A-Applications'!B:D,3,FALSE)</f>
        <v>Inkscape (https://inkscape.org/en/)</v>
      </c>
      <c r="N1031" t="s">
        <v>46</v>
      </c>
      <c r="O1031" s="42" t="s">
        <v>47</v>
      </c>
      <c r="P1031" t="s">
        <v>75</v>
      </c>
      <c r="Q1031" t="str">
        <f>VLOOKUP(KamstrupData[[#This Row],[IdLevel123]],'B-Business Capability'!B:L,10,FALSE)</f>
        <v>Idea-to-Release (I2R)</v>
      </c>
      <c r="R1031">
        <f>VLOOKUP(KamstrupData[[#This Row],[IdLevel123]],'B-Business Capability'!B:L,11,FALSE)</f>
        <v>420</v>
      </c>
      <c r="T1031" t="s">
        <v>124</v>
      </c>
    </row>
    <row r="1032" spans="2:20" hidden="1" x14ac:dyDescent="0.25">
      <c r="B1032" s="28">
        <v>46023</v>
      </c>
      <c r="D1032" s="232" t="s">
        <v>8511</v>
      </c>
      <c r="E1032" t="str">
        <f>VLOOKUP(D1032,'B-Business Capability'!B:H,5,FALSE)</f>
        <v>Digital Platform and Operations</v>
      </c>
      <c r="F1032" t="str">
        <f>VLOOKUP(D1032,'B-Business Capability'!B:H,6,FALSE)</f>
        <v>Digital Workplace &amp; Infrastructure Development</v>
      </c>
      <c r="G1032">
        <f>VLOOKUP(D1032,'B-Business Capability'!B:H,7,FALSE)</f>
        <v>0</v>
      </c>
      <c r="I1032" t="s">
        <v>43</v>
      </c>
      <c r="J1032" t="s">
        <v>239</v>
      </c>
      <c r="K1032" t="s">
        <v>1742</v>
      </c>
      <c r="L1032" t="s">
        <v>644</v>
      </c>
      <c r="M1032" t="str">
        <f>VLOOKUP(L1032,'A-Applications'!B:D,3,FALSE)</f>
        <v>Inkscape (https://inkscape.org/en/)</v>
      </c>
      <c r="N1032" t="s">
        <v>46</v>
      </c>
      <c r="O1032" s="42" t="s">
        <v>52</v>
      </c>
      <c r="Q1032" t="str">
        <f>VLOOKUP(KamstrupData[[#This Row],[IdLevel123]],'B-Business Capability'!B:L,10,FALSE)</f>
        <v>N/A</v>
      </c>
      <c r="R1032">
        <f>VLOOKUP(KamstrupData[[#This Row],[IdLevel123]],'B-Business Capability'!B:L,11,FALSE)</f>
        <v>0</v>
      </c>
    </row>
    <row r="1033" spans="2:20" hidden="1" x14ac:dyDescent="0.25">
      <c r="D1033" s="76" t="s">
        <v>583</v>
      </c>
      <c r="E1033" t="str">
        <f>VLOOKUP(D1033,'B-Business Capability'!B:H,5,FALSE)</f>
        <v>Product &amp; Software Development</v>
      </c>
      <c r="F1033" t="str">
        <f>VLOOKUP(D1033,'B-Business Capability'!B:H,6,FALSE)</f>
        <v>Engineering</v>
      </c>
      <c r="G1033" t="str">
        <f>VLOOKUP(D1033,'B-Business Capability'!B:H,7,FALSE)</f>
        <v>Construction &amp; Development</v>
      </c>
      <c r="I1033" t="s">
        <v>43</v>
      </c>
      <c r="J1033" t="s">
        <v>98</v>
      </c>
      <c r="K1033" t="s">
        <v>87</v>
      </c>
      <c r="L1033" t="s">
        <v>783</v>
      </c>
      <c r="M1033" t="str">
        <f>VLOOKUP(L1033,'A-Applications'!B:D,3,FALSE)</f>
        <v>IntelliJ IDEA Community Edition</v>
      </c>
      <c r="N1033" t="s">
        <v>46</v>
      </c>
      <c r="O1033" s="42" t="s">
        <v>47</v>
      </c>
      <c r="P1033" t="s">
        <v>75</v>
      </c>
      <c r="Q1033" t="str">
        <f>VLOOKUP(KamstrupData[[#This Row],[IdLevel123]],'B-Business Capability'!B:L,10,FALSE)</f>
        <v>Idea-to-Release (I2R)</v>
      </c>
      <c r="R1033">
        <f>VLOOKUP(KamstrupData[[#This Row],[IdLevel123]],'B-Business Capability'!B:L,11,FALSE)</f>
        <v>420</v>
      </c>
      <c r="T1033" t="s">
        <v>100</v>
      </c>
    </row>
    <row r="1034" spans="2:20" hidden="1" x14ac:dyDescent="0.25">
      <c r="D1034" s="76" t="s">
        <v>1554</v>
      </c>
      <c r="E1034" t="str">
        <f>VLOOKUP(D1034,'B-Business Capability'!B:H,5,FALSE)</f>
        <v>Digital Management</v>
      </c>
      <c r="F1034">
        <f>VLOOKUP(D1034,'B-Business Capability'!B:H,6,FALSE)</f>
        <v>0</v>
      </c>
      <c r="G1034">
        <f>VLOOKUP(D1034,'B-Business Capability'!B:H,7,FALSE)</f>
        <v>0</v>
      </c>
      <c r="I1034" t="s">
        <v>66</v>
      </c>
      <c r="J1034" t="s">
        <v>351</v>
      </c>
      <c r="L1034" t="s">
        <v>1556</v>
      </c>
      <c r="M1034" t="str">
        <f>VLOOKUP(L1034,'A-Applications'!B:D,3,FALSE)</f>
        <v>paint.net (www.getpaint.net/index.html)</v>
      </c>
      <c r="N1034" t="s">
        <v>46</v>
      </c>
      <c r="O1034" s="42" t="s">
        <v>52</v>
      </c>
      <c r="P1034" t="s">
        <v>68</v>
      </c>
      <c r="Q1034" t="str">
        <f>VLOOKUP(KamstrupData[[#This Row],[IdLevel123]],'B-Business Capability'!B:L,10,FALSE)</f>
        <v>N/A</v>
      </c>
      <c r="R1034">
        <f>VLOOKUP(KamstrupData[[#This Row],[IdLevel123]],'B-Business Capability'!B:L,11,FALSE)</f>
        <v>0</v>
      </c>
      <c r="T1034" t="s">
        <v>352</v>
      </c>
    </row>
    <row r="1035" spans="2:20" hidden="1" x14ac:dyDescent="0.25">
      <c r="D1035" s="28" t="s">
        <v>1634</v>
      </c>
      <c r="E1035" t="str">
        <f>VLOOKUP(D1035,'B-Business Capability'!B:H,5,FALSE)</f>
        <v>Not mapped to capability</v>
      </c>
      <c r="F1035">
        <f>VLOOKUP(D1035,'B-Business Capability'!B:H,6,FALSE)</f>
        <v>0</v>
      </c>
      <c r="G1035">
        <f>VLOOKUP(D1035,'B-Business Capability'!B:H,7,FALSE)</f>
        <v>0</v>
      </c>
      <c r="I1035" t="s">
        <v>487</v>
      </c>
      <c r="J1035" t="s">
        <v>8712</v>
      </c>
      <c r="K1035" t="s">
        <v>8713</v>
      </c>
      <c r="L1035" t="s">
        <v>1556</v>
      </c>
      <c r="M1035" t="str">
        <f>VLOOKUP(L1035,'A-Applications'!B:D,3,FALSE)</f>
        <v>paint.net (www.getpaint.net/index.html)</v>
      </c>
      <c r="N1035" t="s">
        <v>46</v>
      </c>
      <c r="O1035" s="42" t="s">
        <v>47</v>
      </c>
      <c r="Q1035" t="str">
        <f>VLOOKUP(KamstrupData[[#This Row],[IdLevel123]],'B-Business Capability'!B:L,10,FALSE)</f>
        <v>N/A</v>
      </c>
      <c r="R1035">
        <f>VLOOKUP(KamstrupData[[#This Row],[IdLevel123]],'B-Business Capability'!B:L,11,FALSE)</f>
        <v>0</v>
      </c>
    </row>
    <row r="1036" spans="2:20" hidden="1" x14ac:dyDescent="0.25">
      <c r="D1036" s="76" t="s">
        <v>583</v>
      </c>
      <c r="E1036" t="str">
        <f>VLOOKUP(D1036,'B-Business Capability'!B:H,5,FALSE)</f>
        <v>Product &amp; Software Development</v>
      </c>
      <c r="F1036" t="str">
        <f>VLOOKUP(D1036,'B-Business Capability'!B:H,6,FALSE)</f>
        <v>Engineering</v>
      </c>
      <c r="G1036" t="str">
        <f>VLOOKUP(D1036,'B-Business Capability'!B:H,7,FALSE)</f>
        <v>Construction &amp; Development</v>
      </c>
      <c r="I1036" t="s">
        <v>43</v>
      </c>
      <c r="J1036" t="s">
        <v>71</v>
      </c>
      <c r="K1036" t="s">
        <v>659</v>
      </c>
      <c r="L1036" t="s">
        <v>664</v>
      </c>
      <c r="M1036" t="str">
        <f>VLOOKUP(L1036,'A-Applications'!B:D,3,FALSE)</f>
        <v>ReSharper</v>
      </c>
      <c r="N1036" t="s">
        <v>46</v>
      </c>
      <c r="O1036" s="42" t="s">
        <v>47</v>
      </c>
      <c r="P1036" t="s">
        <v>75</v>
      </c>
      <c r="Q1036" t="str">
        <f>VLOOKUP(KamstrupData[[#This Row],[IdLevel123]],'B-Business Capability'!B:L,10,FALSE)</f>
        <v>Idea-to-Release (I2R)</v>
      </c>
      <c r="R1036">
        <f>VLOOKUP(KamstrupData[[#This Row],[IdLevel123]],'B-Business Capability'!B:L,11,FALSE)</f>
        <v>420</v>
      </c>
      <c r="T1036" t="s">
        <v>76</v>
      </c>
    </row>
    <row r="1037" spans="2:20" hidden="1" x14ac:dyDescent="0.25">
      <c r="D1037" t="s">
        <v>583</v>
      </c>
      <c r="E1037" t="str">
        <f>VLOOKUP(D1037,'B-Business Capability'!B:H,5,FALSE)</f>
        <v>Product &amp; Software Development</v>
      </c>
      <c r="F1037" t="str">
        <f>VLOOKUP(D1037,'B-Business Capability'!B:H,6,FALSE)</f>
        <v>Engineering</v>
      </c>
      <c r="G1037" t="str">
        <f>VLOOKUP(D1037,'B-Business Capability'!B:H,7,FALSE)</f>
        <v>Construction &amp; Development</v>
      </c>
      <c r="I1037" t="s">
        <v>43</v>
      </c>
      <c r="J1037" t="s">
        <v>91</v>
      </c>
      <c r="K1037" t="s">
        <v>291</v>
      </c>
      <c r="L1037" t="s">
        <v>664</v>
      </c>
      <c r="M1037" t="str">
        <f>VLOOKUP(L1037,'A-Applications'!B:D,3,FALSE)</f>
        <v>ReSharper</v>
      </c>
      <c r="N1037" t="s">
        <v>46</v>
      </c>
      <c r="O1037" s="42" t="s">
        <v>47</v>
      </c>
      <c r="P1037" t="s">
        <v>75</v>
      </c>
      <c r="Q1037" t="str">
        <f>VLOOKUP(KamstrupData[[#This Row],[IdLevel123]],'B-Business Capability'!B:L,10,FALSE)</f>
        <v>Idea-to-Release (I2R)</v>
      </c>
      <c r="R1037">
        <f>VLOOKUP(KamstrupData[[#This Row],[IdLevel123]],'B-Business Capability'!B:L,11,FALSE)</f>
        <v>420</v>
      </c>
    </row>
    <row r="1038" spans="2:20" hidden="1" x14ac:dyDescent="0.25">
      <c r="D1038" t="s">
        <v>583</v>
      </c>
      <c r="E1038" t="str">
        <f>VLOOKUP(D1038,'B-Business Capability'!B:H,5,FALSE)</f>
        <v>Product &amp; Software Development</v>
      </c>
      <c r="F1038" t="str">
        <f>VLOOKUP(D1038,'B-Business Capability'!B:H,6,FALSE)</f>
        <v>Engineering</v>
      </c>
      <c r="G1038" t="str">
        <f>VLOOKUP(D1038,'B-Business Capability'!B:H,7,FALSE)</f>
        <v>Construction &amp; Development</v>
      </c>
      <c r="I1038" t="s">
        <v>43</v>
      </c>
      <c r="J1038" t="s">
        <v>91</v>
      </c>
      <c r="K1038" t="s">
        <v>72</v>
      </c>
      <c r="L1038" t="s">
        <v>664</v>
      </c>
      <c r="M1038" t="str">
        <f>VLOOKUP(L1038,'A-Applications'!B:D,3,FALSE)</f>
        <v>ReSharper</v>
      </c>
      <c r="N1038" t="s">
        <v>46</v>
      </c>
      <c r="O1038" s="42" t="s">
        <v>47</v>
      </c>
      <c r="P1038" t="s">
        <v>75</v>
      </c>
      <c r="Q1038" t="str">
        <f>VLOOKUP(KamstrupData[[#This Row],[IdLevel123]],'B-Business Capability'!B:L,10,FALSE)</f>
        <v>Idea-to-Release (I2R)</v>
      </c>
      <c r="R1038">
        <f>VLOOKUP(KamstrupData[[#This Row],[IdLevel123]],'B-Business Capability'!B:L,11,FALSE)</f>
        <v>420</v>
      </c>
      <c r="T1038" t="s">
        <v>294</v>
      </c>
    </row>
    <row r="1039" spans="2:20" hidden="1" x14ac:dyDescent="0.25">
      <c r="D1039" s="76" t="s">
        <v>583</v>
      </c>
      <c r="E1039" t="str">
        <f>VLOOKUP(D1039,'B-Business Capability'!B:H,5,FALSE)</f>
        <v>Product &amp; Software Development</v>
      </c>
      <c r="F1039" t="str">
        <f>VLOOKUP(D1039,'B-Business Capability'!B:H,6,FALSE)</f>
        <v>Engineering</v>
      </c>
      <c r="G1039" t="str">
        <f>VLOOKUP(D1039,'B-Business Capability'!B:H,7,FALSE)</f>
        <v>Construction &amp; Development</v>
      </c>
      <c r="I1039" t="s">
        <v>43</v>
      </c>
      <c r="J1039" t="s">
        <v>98</v>
      </c>
      <c r="K1039" t="s">
        <v>87</v>
      </c>
      <c r="L1039" t="s">
        <v>664</v>
      </c>
      <c r="M1039" t="str">
        <f>VLOOKUP(L1039,'A-Applications'!B:D,3,FALSE)</f>
        <v>ReSharper</v>
      </c>
      <c r="N1039" t="s">
        <v>46</v>
      </c>
      <c r="O1039" s="42" t="s">
        <v>47</v>
      </c>
      <c r="P1039" t="s">
        <v>75</v>
      </c>
      <c r="Q1039" t="str">
        <f>VLOOKUP(KamstrupData[[#This Row],[IdLevel123]],'B-Business Capability'!B:L,10,FALSE)</f>
        <v>Idea-to-Release (I2R)</v>
      </c>
      <c r="R1039">
        <f>VLOOKUP(KamstrupData[[#This Row],[IdLevel123]],'B-Business Capability'!B:L,11,FALSE)</f>
        <v>420</v>
      </c>
      <c r="T1039" t="s">
        <v>100</v>
      </c>
    </row>
    <row r="1040" spans="2:20" hidden="1" x14ac:dyDescent="0.25">
      <c r="D1040" s="76" t="s">
        <v>583</v>
      </c>
      <c r="E1040" t="str">
        <f>VLOOKUP(D1040,'B-Business Capability'!B:H,5,FALSE)</f>
        <v>Product &amp; Software Development</v>
      </c>
      <c r="F1040" t="str">
        <f>VLOOKUP(D1040,'B-Business Capability'!B:H,6,FALSE)</f>
        <v>Engineering</v>
      </c>
      <c r="G1040" t="str">
        <f>VLOOKUP(D1040,'B-Business Capability'!B:H,7,FALSE)</f>
        <v>Construction &amp; Development</v>
      </c>
      <c r="I1040" t="s">
        <v>43</v>
      </c>
      <c r="J1040" t="s">
        <v>114</v>
      </c>
      <c r="K1040" t="s">
        <v>659</v>
      </c>
      <c r="L1040" t="s">
        <v>664</v>
      </c>
      <c r="M1040" t="str">
        <f>VLOOKUP(L1040,'A-Applications'!B:D,3,FALSE)</f>
        <v>ReSharper</v>
      </c>
      <c r="N1040" t="s">
        <v>46</v>
      </c>
      <c r="O1040" s="42" t="s">
        <v>47</v>
      </c>
      <c r="P1040" t="s">
        <v>75</v>
      </c>
      <c r="Q1040" t="str">
        <f>VLOOKUP(KamstrupData[[#This Row],[IdLevel123]],'B-Business Capability'!B:L,10,FALSE)</f>
        <v>Idea-to-Release (I2R)</v>
      </c>
      <c r="R1040">
        <f>VLOOKUP(KamstrupData[[#This Row],[IdLevel123]],'B-Business Capability'!B:L,11,FALSE)</f>
        <v>420</v>
      </c>
      <c r="T1040" t="s">
        <v>888</v>
      </c>
    </row>
    <row r="1041" spans="3:20" hidden="1" x14ac:dyDescent="0.25">
      <c r="D1041" t="s">
        <v>583</v>
      </c>
      <c r="E1041" t="str">
        <f>VLOOKUP(D1041,'B-Business Capability'!B:H,5,FALSE)</f>
        <v>Product &amp; Software Development</v>
      </c>
      <c r="F1041" t="str">
        <f>VLOOKUP(D1041,'B-Business Capability'!B:H,6,FALSE)</f>
        <v>Engineering</v>
      </c>
      <c r="G1041" t="str">
        <f>VLOOKUP(D1041,'B-Business Capability'!B:H,7,FALSE)</f>
        <v>Construction &amp; Development</v>
      </c>
      <c r="I1041" t="s">
        <v>43</v>
      </c>
      <c r="J1041" t="s">
        <v>128</v>
      </c>
      <c r="K1041" t="s">
        <v>87</v>
      </c>
      <c r="L1041" t="s">
        <v>664</v>
      </c>
      <c r="M1041" t="str">
        <f>VLOOKUP(L1041,'A-Applications'!B:D,3,FALSE)</f>
        <v>ReSharper</v>
      </c>
      <c r="N1041" t="s">
        <v>46</v>
      </c>
      <c r="O1041" s="42" t="s">
        <v>47</v>
      </c>
      <c r="P1041" t="s">
        <v>75</v>
      </c>
      <c r="Q1041" t="str">
        <f>VLOOKUP(KamstrupData[[#This Row],[IdLevel123]],'B-Business Capability'!B:L,10,FALSE)</f>
        <v>Idea-to-Release (I2R)</v>
      </c>
      <c r="R1041">
        <f>VLOOKUP(KamstrupData[[#This Row],[IdLevel123]],'B-Business Capability'!B:L,11,FALSE)</f>
        <v>420</v>
      </c>
      <c r="T1041" t="s">
        <v>129</v>
      </c>
    </row>
    <row r="1042" spans="3:20" hidden="1" x14ac:dyDescent="0.25">
      <c r="D1042" t="s">
        <v>1537</v>
      </c>
      <c r="E1042" t="str">
        <f>VLOOKUP(D1042,'B-Business Capability'!B:H,5,FALSE)</f>
        <v>Manufacturing</v>
      </c>
      <c r="F1042" t="str">
        <f>VLOOKUP(D1042,'B-Business Capability'!B:H,6,FALSE)</f>
        <v>Manufacturing Software</v>
      </c>
      <c r="G1042" t="str">
        <f>VLOOKUP(D1042,'B-Business Capability'!B:H,7,FALSE)</f>
        <v>Software development</v>
      </c>
      <c r="I1042" t="s">
        <v>43</v>
      </c>
      <c r="J1042" t="s">
        <v>109</v>
      </c>
      <c r="K1042" t="s">
        <v>110</v>
      </c>
      <c r="L1042" t="s">
        <v>664</v>
      </c>
      <c r="M1042" t="str">
        <f>VLOOKUP(L1042,'A-Applications'!B:D,3,FALSE)</f>
        <v>ReSharper</v>
      </c>
      <c r="N1042" t="s">
        <v>46</v>
      </c>
      <c r="O1042" s="42" t="s">
        <v>52</v>
      </c>
      <c r="P1042" t="s">
        <v>112</v>
      </c>
      <c r="Q1042" t="str">
        <f>VLOOKUP(KamstrupData[[#This Row],[IdLevel123]],'B-Business Capability'!B:L,10,FALSE)</f>
        <v>Idea-to-Release (I2R)</v>
      </c>
      <c r="R1042">
        <f>VLOOKUP(KamstrupData[[#This Row],[IdLevel123]],'B-Business Capability'!B:L,11,FALSE)</f>
        <v>970</v>
      </c>
      <c r="T1042" t="s">
        <v>993</v>
      </c>
    </row>
    <row r="1043" spans="3:20" hidden="1" x14ac:dyDescent="0.25">
      <c r="D1043" t="s">
        <v>1634</v>
      </c>
      <c r="E1043" t="str">
        <f>VLOOKUP(D1043,'B-Business Capability'!B:H,5,FALSE)</f>
        <v>Not mapped to capability</v>
      </c>
      <c r="F1043">
        <f>VLOOKUP(D1043,'B-Business Capability'!B:H,6,FALSE)</f>
        <v>0</v>
      </c>
      <c r="G1043">
        <f>VLOOKUP(D1043,'B-Business Capability'!B:H,7,FALSE)</f>
        <v>0</v>
      </c>
      <c r="I1043" t="s">
        <v>43</v>
      </c>
      <c r="J1043" t="s">
        <v>86</v>
      </c>
      <c r="L1043" t="s">
        <v>664</v>
      </c>
      <c r="M1043" t="str">
        <f>VLOOKUP(L1043,'A-Applications'!B:D,3,FALSE)</f>
        <v>ReSharper</v>
      </c>
      <c r="O1043" s="42"/>
      <c r="P1043" t="s">
        <v>56</v>
      </c>
      <c r="Q1043" t="str">
        <f>VLOOKUP(KamstrupData[[#This Row],[IdLevel123]],'B-Business Capability'!B:L,10,FALSE)</f>
        <v>N/A</v>
      </c>
      <c r="R1043">
        <f>VLOOKUP(KamstrupData[[#This Row],[IdLevel123]],'B-Business Capability'!B:L,11,FALSE)</f>
        <v>0</v>
      </c>
      <c r="T1043" t="s">
        <v>196</v>
      </c>
    </row>
    <row r="1044" spans="3:20" hidden="1" x14ac:dyDescent="0.25">
      <c r="D1044" t="s">
        <v>955</v>
      </c>
      <c r="E1044" t="str">
        <f>VLOOKUP(D1044,'B-Business Capability'!B:H,5,FALSE)</f>
        <v>Product &amp; Software Development</v>
      </c>
      <c r="F1044" t="str">
        <f>VLOOKUP(D1044,'B-Business Capability'!B:H,6,FALSE)</f>
        <v>Quality Management</v>
      </c>
      <c r="G1044" t="str">
        <f>VLOOKUP(D1044,'B-Business Capability'!B:H,7,FALSE)</f>
        <v>Test Quality</v>
      </c>
      <c r="I1044" t="s">
        <v>43</v>
      </c>
      <c r="J1044" t="s">
        <v>91</v>
      </c>
      <c r="K1044" t="s">
        <v>72</v>
      </c>
      <c r="L1044" t="s">
        <v>965</v>
      </c>
      <c r="M1044" t="str">
        <f>VLOOKUP(L1044,'A-Applications'!B:D,3,FALSE)</f>
        <v>SQLite Browser (http://sqlitebrowser.org/)</v>
      </c>
      <c r="N1044" t="s">
        <v>46</v>
      </c>
      <c r="O1044" s="42" t="s">
        <v>47</v>
      </c>
      <c r="P1044" t="s">
        <v>75</v>
      </c>
      <c r="Q1044" t="str">
        <f>VLOOKUP(KamstrupData[[#This Row],[IdLevel123]],'B-Business Capability'!B:L,10,FALSE)</f>
        <v>Idea-to-Release (I2R)</v>
      </c>
      <c r="R1044">
        <f>VLOOKUP(KamstrupData[[#This Row],[IdLevel123]],'B-Business Capability'!B:L,11,FALSE)</f>
        <v>906</v>
      </c>
      <c r="T1044" t="s">
        <v>92</v>
      </c>
    </row>
    <row r="1045" spans="3:20" hidden="1" x14ac:dyDescent="0.25">
      <c r="D1045" t="s">
        <v>583</v>
      </c>
      <c r="E1045" t="str">
        <f>VLOOKUP(D1045,'B-Business Capability'!B:H,5,FALSE)</f>
        <v>Product &amp; Software Development</v>
      </c>
      <c r="F1045" t="str">
        <f>VLOOKUP(D1045,'B-Business Capability'!B:H,6,FALSE)</f>
        <v>Engineering</v>
      </c>
      <c r="G1045" t="str">
        <f>VLOOKUP(D1045,'B-Business Capability'!B:H,7,FALSE)</f>
        <v>Construction &amp; Development</v>
      </c>
      <c r="I1045" t="s">
        <v>43</v>
      </c>
      <c r="J1045" t="s">
        <v>91</v>
      </c>
      <c r="K1045" t="s">
        <v>293</v>
      </c>
      <c r="L1045" t="s">
        <v>744</v>
      </c>
      <c r="M1045" t="str">
        <f>VLOOKUP(L1045,'A-Applications'!B:D,3,FALSE)</f>
        <v>TortoiseSVN (https://tortoisesvn.net/downloads.html)</v>
      </c>
      <c r="N1045" t="s">
        <v>46</v>
      </c>
      <c r="O1045" s="42" t="s">
        <v>47</v>
      </c>
      <c r="P1045" t="s">
        <v>75</v>
      </c>
      <c r="Q1045" t="str">
        <f>VLOOKUP(KamstrupData[[#This Row],[IdLevel123]],'B-Business Capability'!B:L,10,FALSE)</f>
        <v>Idea-to-Release (I2R)</v>
      </c>
      <c r="R1045">
        <f>VLOOKUP(KamstrupData[[#This Row],[IdLevel123]],'B-Business Capability'!B:L,11,FALSE)</f>
        <v>420</v>
      </c>
      <c r="T1045" t="s">
        <v>745</v>
      </c>
    </row>
    <row r="1046" spans="3:20" hidden="1" x14ac:dyDescent="0.25">
      <c r="D1046" t="s">
        <v>934</v>
      </c>
      <c r="E1046" t="str">
        <f>VLOOKUP(D1046,'B-Business Capability'!B:H,5,FALSE)</f>
        <v>Product &amp; Software Development</v>
      </c>
      <c r="F1046" t="str">
        <f>VLOOKUP(D1046,'B-Business Capability'!B:H,6,FALSE)</f>
        <v>Quality Management</v>
      </c>
      <c r="G1046" t="str">
        <f>VLOOKUP(D1046,'B-Business Capability'!B:H,7,FALSE)</f>
        <v>Manage Product Document</v>
      </c>
      <c r="I1046" t="s">
        <v>43</v>
      </c>
      <c r="J1046" t="s">
        <v>91</v>
      </c>
      <c r="K1046" t="s">
        <v>293</v>
      </c>
      <c r="L1046" t="s">
        <v>744</v>
      </c>
      <c r="M1046" t="str">
        <f>VLOOKUP(L1046,'A-Applications'!B:D,3,FALSE)</f>
        <v>TortoiseSVN (https://tortoisesvn.net/downloads.html)</v>
      </c>
      <c r="N1046" t="s">
        <v>46</v>
      </c>
      <c r="O1046" s="42" t="s">
        <v>47</v>
      </c>
      <c r="P1046" t="s">
        <v>75</v>
      </c>
      <c r="Q1046" t="str">
        <f>VLOOKUP(KamstrupData[[#This Row],[IdLevel123]],'B-Business Capability'!B:L,10,FALSE)</f>
        <v>Idea-to-Release (I2R)</v>
      </c>
      <c r="R1046">
        <f>VLOOKUP(KamstrupData[[#This Row],[IdLevel123]],'B-Business Capability'!B:L,11,FALSE)</f>
        <v>904</v>
      </c>
      <c r="T1046" t="s">
        <v>745</v>
      </c>
    </row>
    <row r="1047" spans="3:20" hidden="1" x14ac:dyDescent="0.25">
      <c r="C1047" s="28">
        <v>46387</v>
      </c>
      <c r="D1047" t="s">
        <v>427</v>
      </c>
      <c r="E1047" t="str">
        <f>VLOOKUP(D1047,'B-Business Capability'!B:H,5,FALSE)</f>
        <v>Finance</v>
      </c>
      <c r="F1047" t="str">
        <f>VLOOKUP(D1047,'B-Business Capability'!B:H,6,FALSE)</f>
        <v>Accounting</v>
      </c>
      <c r="G1047" t="str">
        <f>VLOOKUP(D1047,'B-Business Capability'!B:H,7,FALSE)</f>
        <v>External Reporting</v>
      </c>
      <c r="I1047" t="s">
        <v>43</v>
      </c>
      <c r="J1047" t="s">
        <v>44</v>
      </c>
      <c r="L1047" t="s">
        <v>430</v>
      </c>
      <c r="M1047" t="str">
        <f>VLOOKUP(L1047,'A-Applications'!B:D,3,FALSE)</f>
        <v>VIS</v>
      </c>
      <c r="N1047" t="s">
        <v>74</v>
      </c>
      <c r="O1047" s="42" t="s">
        <v>102</v>
      </c>
      <c r="P1047" t="s">
        <v>68</v>
      </c>
      <c r="Q1047" t="str">
        <f>VLOOKUP(KamstrupData[[#This Row],[IdLevel123]],'B-Business Capability'!B:L,10,FALSE)</f>
        <v>N/A</v>
      </c>
      <c r="R1047">
        <f>VLOOKUP(KamstrupData[[#This Row],[IdLevel123]],'B-Business Capability'!B:L,11,FALSE)</f>
        <v>0</v>
      </c>
      <c r="S1047" t="s">
        <v>431</v>
      </c>
      <c r="T1047" t="s">
        <v>432</v>
      </c>
    </row>
    <row r="1048" spans="3:20" hidden="1" x14ac:dyDescent="0.25">
      <c r="C1048" s="28">
        <v>46387</v>
      </c>
      <c r="D1048" t="s">
        <v>437</v>
      </c>
      <c r="E1048" t="str">
        <f>VLOOKUP(D1048,'B-Business Capability'!B:H,5,FALSE)</f>
        <v>Finance</v>
      </c>
      <c r="F1048" t="str">
        <f>VLOOKUP(D1048,'B-Business Capability'!B:H,6,FALSE)</f>
        <v>Accounting</v>
      </c>
      <c r="G1048" t="str">
        <f>VLOOKUP(D1048,'B-Business Capability'!B:H,7,FALSE)</f>
        <v>Performance Reporting</v>
      </c>
      <c r="I1048" t="s">
        <v>43</v>
      </c>
      <c r="J1048" t="s">
        <v>44</v>
      </c>
      <c r="L1048" t="s">
        <v>430</v>
      </c>
      <c r="M1048" t="str">
        <f>VLOOKUP(L1048,'A-Applications'!B:D,3,FALSE)</f>
        <v>VIS</v>
      </c>
      <c r="N1048" t="s">
        <v>74</v>
      </c>
      <c r="O1048" s="42" t="s">
        <v>102</v>
      </c>
      <c r="P1048" t="s">
        <v>68</v>
      </c>
      <c r="Q1048" t="str">
        <f>VLOOKUP(KamstrupData[[#This Row],[IdLevel123]],'B-Business Capability'!B:L,10,FALSE)</f>
        <v>N/A</v>
      </c>
      <c r="R1048">
        <f>VLOOKUP(KamstrupData[[#This Row],[IdLevel123]],'B-Business Capability'!B:L,11,FALSE)</f>
        <v>0</v>
      </c>
      <c r="S1048" t="s">
        <v>431</v>
      </c>
      <c r="T1048" t="s">
        <v>432</v>
      </c>
    </row>
    <row r="1049" spans="3:20" hidden="1" x14ac:dyDescent="0.25">
      <c r="C1049" s="28">
        <v>46387</v>
      </c>
      <c r="D1049" t="s">
        <v>437</v>
      </c>
      <c r="E1049" t="str">
        <f>VLOOKUP(D1049,'B-Business Capability'!B:H,5,FALSE)</f>
        <v>Finance</v>
      </c>
      <c r="F1049" t="str">
        <f>VLOOKUP(D1049,'B-Business Capability'!B:H,6,FALSE)</f>
        <v>Accounting</v>
      </c>
      <c r="G1049" t="str">
        <f>VLOOKUP(D1049,'B-Business Capability'!B:H,7,FALSE)</f>
        <v>Performance Reporting</v>
      </c>
      <c r="I1049" t="s">
        <v>66</v>
      </c>
      <c r="J1049" t="s">
        <v>67</v>
      </c>
      <c r="L1049" t="s">
        <v>430</v>
      </c>
      <c r="M1049" t="str">
        <f>VLOOKUP(L1049,'A-Applications'!B:D,3,FALSE)</f>
        <v>VIS</v>
      </c>
      <c r="N1049" t="s">
        <v>74</v>
      </c>
      <c r="O1049" s="42" t="s">
        <v>102</v>
      </c>
      <c r="P1049" t="s">
        <v>68</v>
      </c>
      <c r="Q1049" t="str">
        <f>VLOOKUP(KamstrupData[[#This Row],[IdLevel123]],'B-Business Capability'!B:L,10,FALSE)</f>
        <v>N/A</v>
      </c>
      <c r="R1049">
        <f>VLOOKUP(KamstrupData[[#This Row],[IdLevel123]],'B-Business Capability'!B:L,11,FALSE)</f>
        <v>0</v>
      </c>
      <c r="S1049" t="s">
        <v>431</v>
      </c>
      <c r="T1049" t="s">
        <v>69</v>
      </c>
    </row>
    <row r="1050" spans="3:20" hidden="1" x14ac:dyDescent="0.25">
      <c r="C1050" s="28">
        <v>46387</v>
      </c>
      <c r="D1050" t="s">
        <v>461</v>
      </c>
      <c r="E1050" t="str">
        <f>VLOOKUP(D1050,'B-Business Capability'!B:H,5,FALSE)</f>
        <v>Finance</v>
      </c>
      <c r="F1050" t="str">
        <f>VLOOKUP(D1050,'B-Business Capability'!B:H,6,FALSE)</f>
        <v>Financial Planning &amp; Analysis</v>
      </c>
      <c r="G1050" t="str">
        <f>VLOOKUP(D1050,'B-Business Capability'!B:H,7,FALSE)</f>
        <v>Business Planning</v>
      </c>
      <c r="I1050" t="s">
        <v>43</v>
      </c>
      <c r="J1050" t="s">
        <v>44</v>
      </c>
      <c r="L1050" t="s">
        <v>430</v>
      </c>
      <c r="M1050" t="str">
        <f>VLOOKUP(L1050,'A-Applications'!B:D,3,FALSE)</f>
        <v>VIS</v>
      </c>
      <c r="N1050" t="s">
        <v>74</v>
      </c>
      <c r="O1050" s="42" t="s">
        <v>47</v>
      </c>
      <c r="P1050" t="s">
        <v>462</v>
      </c>
      <c r="Q1050" t="str">
        <f>VLOOKUP(KamstrupData[[#This Row],[IdLevel123]],'B-Business Capability'!B:L,10,FALSE)</f>
        <v>N/A</v>
      </c>
      <c r="R1050">
        <f>VLOOKUP(KamstrupData[[#This Row],[IdLevel123]],'B-Business Capability'!B:L,11,FALSE)</f>
        <v>0</v>
      </c>
      <c r="S1050" t="s">
        <v>431</v>
      </c>
      <c r="T1050" t="s">
        <v>463</v>
      </c>
    </row>
    <row r="1051" spans="3:20" hidden="1" x14ac:dyDescent="0.25">
      <c r="D1051" t="s">
        <v>461</v>
      </c>
      <c r="E1051" t="str">
        <f>VLOOKUP(D1051,'B-Business Capability'!B:H,5,FALSE)</f>
        <v>Finance</v>
      </c>
      <c r="F1051" t="str">
        <f>VLOOKUP(D1051,'B-Business Capability'!B:H,6,FALSE)</f>
        <v>Financial Planning &amp; Analysis</v>
      </c>
      <c r="G1051" t="str">
        <f>VLOOKUP(D1051,'B-Business Capability'!B:H,7,FALSE)</f>
        <v>Business Planning</v>
      </c>
      <c r="I1051" t="s">
        <v>43</v>
      </c>
      <c r="J1051" t="s">
        <v>411</v>
      </c>
      <c r="L1051" t="s">
        <v>430</v>
      </c>
      <c r="M1051" t="str">
        <f>VLOOKUP(L1051,'A-Applications'!B:D,3,FALSE)</f>
        <v>VIS</v>
      </c>
      <c r="N1051" t="s">
        <v>74</v>
      </c>
      <c r="O1051" s="42" t="s">
        <v>47</v>
      </c>
      <c r="P1051" t="s">
        <v>462</v>
      </c>
      <c r="Q1051" t="str">
        <f>VLOOKUP(KamstrupData[[#This Row],[IdLevel123]],'B-Business Capability'!B:L,10,FALSE)</f>
        <v>N/A</v>
      </c>
      <c r="R1051">
        <f>VLOOKUP(KamstrupData[[#This Row],[IdLevel123]],'B-Business Capability'!B:L,11,FALSE)</f>
        <v>0</v>
      </c>
      <c r="S1051" t="s">
        <v>431</v>
      </c>
      <c r="T1051" t="s">
        <v>468</v>
      </c>
    </row>
    <row r="1052" spans="3:20" hidden="1" x14ac:dyDescent="0.25">
      <c r="C1052" s="28">
        <v>46387</v>
      </c>
      <c r="D1052" t="s">
        <v>461</v>
      </c>
      <c r="E1052" t="str">
        <f>VLOOKUP(D1052,'B-Business Capability'!B:H,5,FALSE)</f>
        <v>Finance</v>
      </c>
      <c r="F1052" t="str">
        <f>VLOOKUP(D1052,'B-Business Capability'!B:H,6,FALSE)</f>
        <v>Financial Planning &amp; Analysis</v>
      </c>
      <c r="G1052" t="str">
        <f>VLOOKUP(D1052,'B-Business Capability'!B:H,7,FALSE)</f>
        <v>Business Planning</v>
      </c>
      <c r="I1052" t="s">
        <v>66</v>
      </c>
      <c r="J1052" t="s">
        <v>67</v>
      </c>
      <c r="L1052" t="s">
        <v>430</v>
      </c>
      <c r="M1052" t="str">
        <f>VLOOKUP(L1052,'A-Applications'!B:D,3,FALSE)</f>
        <v>VIS</v>
      </c>
      <c r="N1052" t="s">
        <v>74</v>
      </c>
      <c r="O1052" s="42" t="s">
        <v>47</v>
      </c>
      <c r="P1052" t="s">
        <v>462</v>
      </c>
      <c r="Q1052" t="str">
        <f>VLOOKUP(KamstrupData[[#This Row],[IdLevel123]],'B-Business Capability'!B:L,10,FALSE)</f>
        <v>N/A</v>
      </c>
      <c r="R1052">
        <f>VLOOKUP(KamstrupData[[#This Row],[IdLevel123]],'B-Business Capability'!B:L,11,FALSE)</f>
        <v>0</v>
      </c>
      <c r="S1052" t="s">
        <v>431</v>
      </c>
      <c r="T1052" t="s">
        <v>69</v>
      </c>
    </row>
    <row r="1053" spans="3:20" hidden="1" x14ac:dyDescent="0.25">
      <c r="C1053" s="28">
        <v>46387</v>
      </c>
      <c r="D1053" t="s">
        <v>469</v>
      </c>
      <c r="E1053" t="str">
        <f>VLOOKUP(D1053,'B-Business Capability'!B:H,5,FALSE)</f>
        <v>Finance</v>
      </c>
      <c r="F1053" t="str">
        <f>VLOOKUP(D1053,'B-Business Capability'!B:H,6,FALSE)</f>
        <v>Financial Planning &amp; Analysis</v>
      </c>
      <c r="G1053" t="str">
        <f>VLOOKUP(D1053,'B-Business Capability'!B:H,7,FALSE)</f>
        <v>Cost Accounting_Plan</v>
      </c>
      <c r="I1053" t="s">
        <v>43</v>
      </c>
      <c r="J1053" t="s">
        <v>303</v>
      </c>
      <c r="L1053" t="s">
        <v>430</v>
      </c>
      <c r="M1053" t="str">
        <f>VLOOKUP(L1053,'A-Applications'!B:D,3,FALSE)</f>
        <v>VIS</v>
      </c>
      <c r="N1053" t="s">
        <v>74</v>
      </c>
      <c r="O1053" s="42" t="s">
        <v>47</v>
      </c>
      <c r="P1053" t="s">
        <v>462</v>
      </c>
      <c r="Q1053" t="str">
        <f>VLOOKUP(KamstrupData[[#This Row],[IdLevel123]],'B-Business Capability'!B:L,10,FALSE)</f>
        <v>N/A</v>
      </c>
      <c r="R1053">
        <f>VLOOKUP(KamstrupData[[#This Row],[IdLevel123]],'B-Business Capability'!B:L,11,FALSE)</f>
        <v>0</v>
      </c>
      <c r="S1053" t="s">
        <v>431</v>
      </c>
      <c r="T1053" t="s">
        <v>305</v>
      </c>
    </row>
    <row r="1054" spans="3:20" hidden="1" x14ac:dyDescent="0.25">
      <c r="C1054" s="28">
        <v>46387</v>
      </c>
      <c r="D1054" t="s">
        <v>469</v>
      </c>
      <c r="E1054" t="str">
        <f>VLOOKUP(D1054,'B-Business Capability'!B:H,5,FALSE)</f>
        <v>Finance</v>
      </c>
      <c r="F1054" t="str">
        <f>VLOOKUP(D1054,'B-Business Capability'!B:H,6,FALSE)</f>
        <v>Financial Planning &amp; Analysis</v>
      </c>
      <c r="G1054" t="str">
        <f>VLOOKUP(D1054,'B-Business Capability'!B:H,7,FALSE)</f>
        <v>Cost Accounting_Plan</v>
      </c>
      <c r="I1054" t="s">
        <v>43</v>
      </c>
      <c r="J1054" t="s">
        <v>311</v>
      </c>
      <c r="L1054" t="s">
        <v>430</v>
      </c>
      <c r="M1054" t="str">
        <f>VLOOKUP(L1054,'A-Applications'!B:D,3,FALSE)</f>
        <v>VIS</v>
      </c>
      <c r="N1054" t="s">
        <v>74</v>
      </c>
      <c r="O1054" s="42" t="s">
        <v>102</v>
      </c>
      <c r="P1054" t="s">
        <v>462</v>
      </c>
      <c r="Q1054" t="str">
        <f>VLOOKUP(KamstrupData[[#This Row],[IdLevel123]],'B-Business Capability'!B:L,10,FALSE)</f>
        <v>N/A</v>
      </c>
      <c r="R1054">
        <f>VLOOKUP(KamstrupData[[#This Row],[IdLevel123]],'B-Business Capability'!B:L,11,FALSE)</f>
        <v>0</v>
      </c>
      <c r="S1054" t="s">
        <v>431</v>
      </c>
    </row>
    <row r="1055" spans="3:20" hidden="1" x14ac:dyDescent="0.25">
      <c r="C1055" s="28">
        <v>46387</v>
      </c>
      <c r="D1055" t="s">
        <v>469</v>
      </c>
      <c r="E1055" t="str">
        <f>VLOOKUP(D1055,'B-Business Capability'!B:H,5,FALSE)</f>
        <v>Finance</v>
      </c>
      <c r="F1055" t="str">
        <f>VLOOKUP(D1055,'B-Business Capability'!B:H,6,FALSE)</f>
        <v>Financial Planning &amp; Analysis</v>
      </c>
      <c r="G1055" t="str">
        <f>VLOOKUP(D1055,'B-Business Capability'!B:H,7,FALSE)</f>
        <v>Cost Accounting_Plan</v>
      </c>
      <c r="I1055" t="s">
        <v>43</v>
      </c>
      <c r="J1055" t="s">
        <v>137</v>
      </c>
      <c r="L1055" t="s">
        <v>430</v>
      </c>
      <c r="M1055" t="str">
        <f>VLOOKUP(L1055,'A-Applications'!B:D,3,FALSE)</f>
        <v>VIS</v>
      </c>
      <c r="N1055" t="s">
        <v>74</v>
      </c>
      <c r="O1055" s="42" t="s">
        <v>102</v>
      </c>
      <c r="P1055" t="s">
        <v>462</v>
      </c>
      <c r="Q1055" t="str">
        <f>VLOOKUP(KamstrupData[[#This Row],[IdLevel123]],'B-Business Capability'!B:L,10,FALSE)</f>
        <v>N/A</v>
      </c>
      <c r="R1055">
        <f>VLOOKUP(KamstrupData[[#This Row],[IdLevel123]],'B-Business Capability'!B:L,11,FALSE)</f>
        <v>0</v>
      </c>
      <c r="S1055" t="s">
        <v>431</v>
      </c>
    </row>
    <row r="1056" spans="3:20" hidden="1" x14ac:dyDescent="0.25">
      <c r="C1056" s="28">
        <v>46387</v>
      </c>
      <c r="D1056" t="s">
        <v>469</v>
      </c>
      <c r="E1056" t="str">
        <f>VLOOKUP(D1056,'B-Business Capability'!B:H,5,FALSE)</f>
        <v>Finance</v>
      </c>
      <c r="F1056" t="str">
        <f>VLOOKUP(D1056,'B-Business Capability'!B:H,6,FALSE)</f>
        <v>Financial Planning &amp; Analysis</v>
      </c>
      <c r="G1056" t="str">
        <f>VLOOKUP(D1056,'B-Business Capability'!B:H,7,FALSE)</f>
        <v>Cost Accounting_Plan</v>
      </c>
      <c r="I1056" t="s">
        <v>43</v>
      </c>
      <c r="J1056" t="s">
        <v>44</v>
      </c>
      <c r="L1056" t="s">
        <v>430</v>
      </c>
      <c r="M1056" t="str">
        <f>VLOOKUP(L1056,'A-Applications'!B:D,3,FALSE)</f>
        <v>VIS</v>
      </c>
      <c r="N1056" t="s">
        <v>74</v>
      </c>
      <c r="O1056" s="42" t="s">
        <v>102</v>
      </c>
      <c r="P1056" t="s">
        <v>462</v>
      </c>
      <c r="Q1056" t="str">
        <f>VLOOKUP(KamstrupData[[#This Row],[IdLevel123]],'B-Business Capability'!B:L,10,FALSE)</f>
        <v>N/A</v>
      </c>
      <c r="R1056">
        <f>VLOOKUP(KamstrupData[[#This Row],[IdLevel123]],'B-Business Capability'!B:L,11,FALSE)</f>
        <v>0</v>
      </c>
      <c r="S1056" t="s">
        <v>431</v>
      </c>
      <c r="T1056" t="s">
        <v>463</v>
      </c>
    </row>
    <row r="1057" spans="3:20" hidden="1" x14ac:dyDescent="0.25">
      <c r="C1057" s="28">
        <v>46387</v>
      </c>
      <c r="D1057" t="s">
        <v>469</v>
      </c>
      <c r="E1057" t="str">
        <f>VLOOKUP(D1057,'B-Business Capability'!B:H,5,FALSE)</f>
        <v>Finance</v>
      </c>
      <c r="F1057" t="str">
        <f>VLOOKUP(D1057,'B-Business Capability'!B:H,6,FALSE)</f>
        <v>Financial Planning &amp; Analysis</v>
      </c>
      <c r="G1057" t="str">
        <f>VLOOKUP(D1057,'B-Business Capability'!B:H,7,FALSE)</f>
        <v>Cost Accounting_Plan</v>
      </c>
      <c r="I1057" t="s">
        <v>43</v>
      </c>
      <c r="J1057" t="s">
        <v>264</v>
      </c>
      <c r="L1057" t="s">
        <v>430</v>
      </c>
      <c r="M1057" t="str">
        <f>VLOOKUP(L1057,'A-Applications'!B:D,3,FALSE)</f>
        <v>VIS</v>
      </c>
      <c r="N1057" t="s">
        <v>74</v>
      </c>
      <c r="O1057" s="42" t="s">
        <v>102</v>
      </c>
      <c r="P1057" t="s">
        <v>462</v>
      </c>
      <c r="Q1057" t="str">
        <f>VLOOKUP(KamstrupData[[#This Row],[IdLevel123]],'B-Business Capability'!B:L,10,FALSE)</f>
        <v>N/A</v>
      </c>
      <c r="R1057">
        <f>VLOOKUP(KamstrupData[[#This Row],[IdLevel123]],'B-Business Capability'!B:L,11,FALSE)</f>
        <v>0</v>
      </c>
      <c r="S1057" t="s">
        <v>431</v>
      </c>
    </row>
    <row r="1058" spans="3:20" hidden="1" x14ac:dyDescent="0.25">
      <c r="C1058" s="28">
        <v>46387</v>
      </c>
      <c r="D1058" t="s">
        <v>469</v>
      </c>
      <c r="E1058" t="str">
        <f>VLOOKUP(D1058,'B-Business Capability'!B:H,5,FALSE)</f>
        <v>Finance</v>
      </c>
      <c r="F1058" t="str">
        <f>VLOOKUP(D1058,'B-Business Capability'!B:H,6,FALSE)</f>
        <v>Financial Planning &amp; Analysis</v>
      </c>
      <c r="G1058" t="str">
        <f>VLOOKUP(D1058,'B-Business Capability'!B:H,7,FALSE)</f>
        <v>Cost Accounting_Plan</v>
      </c>
      <c r="I1058" t="s">
        <v>43</v>
      </c>
      <c r="J1058" t="s">
        <v>278</v>
      </c>
      <c r="L1058" t="s">
        <v>430</v>
      </c>
      <c r="M1058" t="str">
        <f>VLOOKUP(L1058,'A-Applications'!B:D,3,FALSE)</f>
        <v>VIS</v>
      </c>
      <c r="N1058" t="s">
        <v>74</v>
      </c>
      <c r="O1058" s="42" t="s">
        <v>102</v>
      </c>
      <c r="P1058" t="s">
        <v>462</v>
      </c>
      <c r="Q1058" t="str">
        <f>VLOOKUP(KamstrupData[[#This Row],[IdLevel123]],'B-Business Capability'!B:L,10,FALSE)</f>
        <v>N/A</v>
      </c>
      <c r="R1058">
        <f>VLOOKUP(KamstrupData[[#This Row],[IdLevel123]],'B-Business Capability'!B:L,11,FALSE)</f>
        <v>0</v>
      </c>
      <c r="S1058" t="s">
        <v>431</v>
      </c>
      <c r="T1058" t="s">
        <v>410</v>
      </c>
    </row>
    <row r="1059" spans="3:20" hidden="1" x14ac:dyDescent="0.25">
      <c r="D1059" t="s">
        <v>469</v>
      </c>
      <c r="E1059" t="str">
        <f>VLOOKUP(D1059,'B-Business Capability'!B:H,5,FALSE)</f>
        <v>Finance</v>
      </c>
      <c r="F1059" t="str">
        <f>VLOOKUP(D1059,'B-Business Capability'!B:H,6,FALSE)</f>
        <v>Financial Planning &amp; Analysis</v>
      </c>
      <c r="G1059" t="str">
        <f>VLOOKUP(D1059,'B-Business Capability'!B:H,7,FALSE)</f>
        <v>Cost Accounting_Plan</v>
      </c>
      <c r="I1059" t="s">
        <v>43</v>
      </c>
      <c r="J1059" t="s">
        <v>278</v>
      </c>
      <c r="L1059" t="s">
        <v>430</v>
      </c>
      <c r="M1059" t="str">
        <f>VLOOKUP(L1059,'A-Applications'!B:D,3,FALSE)</f>
        <v>VIS</v>
      </c>
      <c r="N1059" t="s">
        <v>74</v>
      </c>
      <c r="O1059" s="42" t="s">
        <v>102</v>
      </c>
      <c r="P1059" t="s">
        <v>462</v>
      </c>
      <c r="Q1059" t="str">
        <f>VLOOKUP(KamstrupData[[#This Row],[IdLevel123]],'B-Business Capability'!B:L,10,FALSE)</f>
        <v>N/A</v>
      </c>
      <c r="R1059">
        <f>VLOOKUP(KamstrupData[[#This Row],[IdLevel123]],'B-Business Capability'!B:L,11,FALSE)</f>
        <v>0</v>
      </c>
      <c r="S1059" t="s">
        <v>431</v>
      </c>
    </row>
    <row r="1060" spans="3:20" hidden="1" x14ac:dyDescent="0.25">
      <c r="C1060" s="28">
        <v>46387</v>
      </c>
      <c r="D1060" t="s">
        <v>469</v>
      </c>
      <c r="E1060" t="str">
        <f>VLOOKUP(D1060,'B-Business Capability'!B:H,5,FALSE)</f>
        <v>Finance</v>
      </c>
      <c r="F1060" t="str">
        <f>VLOOKUP(D1060,'B-Business Capability'!B:H,6,FALSE)</f>
        <v>Financial Planning &amp; Analysis</v>
      </c>
      <c r="G1060" t="str">
        <f>VLOOKUP(D1060,'B-Business Capability'!B:H,7,FALSE)</f>
        <v>Cost Accounting_Plan</v>
      </c>
      <c r="I1060" t="s">
        <v>43</v>
      </c>
      <c r="J1060" t="s">
        <v>244</v>
      </c>
      <c r="L1060" t="s">
        <v>430</v>
      </c>
      <c r="M1060" t="str">
        <f>VLOOKUP(L1060,'A-Applications'!B:D,3,FALSE)</f>
        <v>VIS</v>
      </c>
      <c r="N1060" t="s">
        <v>74</v>
      </c>
      <c r="O1060" s="42" t="s">
        <v>52</v>
      </c>
      <c r="P1060" t="s">
        <v>462</v>
      </c>
      <c r="Q1060" t="str">
        <f>VLOOKUP(KamstrupData[[#This Row],[IdLevel123]],'B-Business Capability'!B:L,10,FALSE)</f>
        <v>N/A</v>
      </c>
      <c r="R1060">
        <f>VLOOKUP(KamstrupData[[#This Row],[IdLevel123]],'B-Business Capability'!B:L,11,FALSE)</f>
        <v>0</v>
      </c>
      <c r="S1060" t="s">
        <v>431</v>
      </c>
      <c r="T1060" t="s">
        <v>246</v>
      </c>
    </row>
    <row r="1061" spans="3:20" hidden="1" x14ac:dyDescent="0.25">
      <c r="C1061" s="28">
        <v>46387</v>
      </c>
      <c r="D1061" t="s">
        <v>469</v>
      </c>
      <c r="E1061" t="str">
        <f>VLOOKUP(D1061,'B-Business Capability'!B:H,5,FALSE)</f>
        <v>Finance</v>
      </c>
      <c r="F1061" t="str">
        <f>VLOOKUP(D1061,'B-Business Capability'!B:H,6,FALSE)</f>
        <v>Financial Planning &amp; Analysis</v>
      </c>
      <c r="G1061" t="str">
        <f>VLOOKUP(D1061,'B-Business Capability'!B:H,7,FALSE)</f>
        <v>Cost Accounting_Plan</v>
      </c>
      <c r="I1061" t="s">
        <v>43</v>
      </c>
      <c r="J1061" t="s">
        <v>86</v>
      </c>
      <c r="K1061" t="s">
        <v>87</v>
      </c>
      <c r="L1061" t="s">
        <v>430</v>
      </c>
      <c r="M1061" t="str">
        <f>VLOOKUP(L1061,'A-Applications'!B:D,3,FALSE)</f>
        <v>VIS</v>
      </c>
      <c r="N1061" t="s">
        <v>74</v>
      </c>
      <c r="O1061" s="42" t="s">
        <v>52</v>
      </c>
      <c r="P1061" t="s">
        <v>462</v>
      </c>
      <c r="Q1061" t="str">
        <f>VLOOKUP(KamstrupData[[#This Row],[IdLevel123]],'B-Business Capability'!B:L,10,FALSE)</f>
        <v>N/A</v>
      </c>
      <c r="R1061">
        <f>VLOOKUP(KamstrupData[[#This Row],[IdLevel123]],'B-Business Capability'!B:L,11,FALSE)</f>
        <v>0</v>
      </c>
      <c r="S1061" t="s">
        <v>431</v>
      </c>
      <c r="T1061" t="s">
        <v>196</v>
      </c>
    </row>
    <row r="1062" spans="3:20" hidden="1" x14ac:dyDescent="0.25">
      <c r="C1062" s="28">
        <v>46387</v>
      </c>
      <c r="D1062" t="s">
        <v>469</v>
      </c>
      <c r="E1062" t="str">
        <f>VLOOKUP(D1062,'B-Business Capability'!B:H,5,FALSE)</f>
        <v>Finance</v>
      </c>
      <c r="F1062" t="str">
        <f>VLOOKUP(D1062,'B-Business Capability'!B:H,6,FALSE)</f>
        <v>Financial Planning &amp; Analysis</v>
      </c>
      <c r="G1062" t="str">
        <f>VLOOKUP(D1062,'B-Business Capability'!B:H,7,FALSE)</f>
        <v>Cost Accounting_Plan</v>
      </c>
      <c r="I1062" t="s">
        <v>43</v>
      </c>
      <c r="J1062" t="s">
        <v>279</v>
      </c>
      <c r="L1062" t="s">
        <v>430</v>
      </c>
      <c r="M1062" t="str">
        <f>VLOOKUP(L1062,'A-Applications'!B:D,3,FALSE)</f>
        <v>VIS</v>
      </c>
      <c r="N1062" t="s">
        <v>74</v>
      </c>
      <c r="O1062" s="42" t="s">
        <v>102</v>
      </c>
      <c r="P1062" t="s">
        <v>462</v>
      </c>
      <c r="Q1062" t="str">
        <f>VLOOKUP(KamstrupData[[#This Row],[IdLevel123]],'B-Business Capability'!B:L,10,FALSE)</f>
        <v>N/A</v>
      </c>
      <c r="R1062">
        <f>VLOOKUP(KamstrupData[[#This Row],[IdLevel123]],'B-Business Capability'!B:L,11,FALSE)</f>
        <v>0</v>
      </c>
      <c r="S1062" t="s">
        <v>431</v>
      </c>
      <c r="T1062" t="s">
        <v>410</v>
      </c>
    </row>
    <row r="1063" spans="3:20" hidden="1" x14ac:dyDescent="0.25">
      <c r="C1063" s="28">
        <v>46387</v>
      </c>
      <c r="D1063" t="s">
        <v>469</v>
      </c>
      <c r="E1063" t="str">
        <f>VLOOKUP(D1063,'B-Business Capability'!B:H,5,FALSE)</f>
        <v>Finance</v>
      </c>
      <c r="F1063" t="str">
        <f>VLOOKUP(D1063,'B-Business Capability'!B:H,6,FALSE)</f>
        <v>Financial Planning &amp; Analysis</v>
      </c>
      <c r="G1063" t="str">
        <f>VLOOKUP(D1063,'B-Business Capability'!B:H,7,FALSE)</f>
        <v>Cost Accounting_Plan</v>
      </c>
      <c r="I1063" t="s">
        <v>43</v>
      </c>
      <c r="J1063" t="s">
        <v>411</v>
      </c>
      <c r="L1063" t="s">
        <v>430</v>
      </c>
      <c r="M1063" t="str">
        <f>VLOOKUP(L1063,'A-Applications'!B:D,3,FALSE)</f>
        <v>VIS</v>
      </c>
      <c r="N1063" t="s">
        <v>74</v>
      </c>
      <c r="O1063" s="42" t="s">
        <v>102</v>
      </c>
      <c r="P1063" t="s">
        <v>462</v>
      </c>
      <c r="Q1063" t="str">
        <f>VLOOKUP(KamstrupData[[#This Row],[IdLevel123]],'B-Business Capability'!B:L,10,FALSE)</f>
        <v>N/A</v>
      </c>
      <c r="R1063">
        <f>VLOOKUP(KamstrupData[[#This Row],[IdLevel123]],'B-Business Capability'!B:L,11,FALSE)</f>
        <v>0</v>
      </c>
      <c r="S1063" t="s">
        <v>431</v>
      </c>
    </row>
    <row r="1064" spans="3:20" hidden="1" x14ac:dyDescent="0.25">
      <c r="C1064" s="28">
        <v>46387</v>
      </c>
      <c r="D1064" t="s">
        <v>469</v>
      </c>
      <c r="E1064" t="str">
        <f>VLOOKUP(D1064,'B-Business Capability'!B:H,5,FALSE)</f>
        <v>Finance</v>
      </c>
      <c r="F1064" t="str">
        <f>VLOOKUP(D1064,'B-Business Capability'!B:H,6,FALSE)</f>
        <v>Financial Planning &amp; Analysis</v>
      </c>
      <c r="G1064" t="str">
        <f>VLOOKUP(D1064,'B-Business Capability'!B:H,7,FALSE)</f>
        <v>Cost Accounting_Plan</v>
      </c>
      <c r="I1064" t="s">
        <v>43</v>
      </c>
      <c r="J1064" t="s">
        <v>91</v>
      </c>
      <c r="L1064" t="s">
        <v>430</v>
      </c>
      <c r="M1064" t="str">
        <f>VLOOKUP(L1064,'A-Applications'!B:D,3,FALSE)</f>
        <v>VIS</v>
      </c>
      <c r="N1064" t="s">
        <v>74</v>
      </c>
      <c r="O1064" s="42" t="s">
        <v>102</v>
      </c>
      <c r="P1064" t="s">
        <v>462</v>
      </c>
      <c r="Q1064" t="str">
        <f>VLOOKUP(KamstrupData[[#This Row],[IdLevel123]],'B-Business Capability'!B:L,10,FALSE)</f>
        <v>N/A</v>
      </c>
      <c r="R1064">
        <f>VLOOKUP(KamstrupData[[#This Row],[IdLevel123]],'B-Business Capability'!B:L,11,FALSE)</f>
        <v>0</v>
      </c>
      <c r="S1064" t="s">
        <v>431</v>
      </c>
      <c r="T1064" t="s">
        <v>294</v>
      </c>
    </row>
    <row r="1065" spans="3:20" hidden="1" x14ac:dyDescent="0.25">
      <c r="C1065" s="28">
        <v>46387</v>
      </c>
      <c r="D1065" t="s">
        <v>469</v>
      </c>
      <c r="E1065" t="str">
        <f>VLOOKUP(D1065,'B-Business Capability'!B:H,5,FALSE)</f>
        <v>Finance</v>
      </c>
      <c r="F1065" t="str">
        <f>VLOOKUP(D1065,'B-Business Capability'!B:H,6,FALSE)</f>
        <v>Financial Planning &amp; Analysis</v>
      </c>
      <c r="G1065" t="str">
        <f>VLOOKUP(D1065,'B-Business Capability'!B:H,7,FALSE)</f>
        <v>Cost Accounting_Plan</v>
      </c>
      <c r="I1065" t="s">
        <v>43</v>
      </c>
      <c r="J1065" t="s">
        <v>413</v>
      </c>
      <c r="L1065" t="s">
        <v>430</v>
      </c>
      <c r="M1065" t="str">
        <f>VLOOKUP(L1065,'A-Applications'!B:D,3,FALSE)</f>
        <v>VIS</v>
      </c>
      <c r="N1065" t="s">
        <v>74</v>
      </c>
      <c r="O1065" s="42" t="s">
        <v>52</v>
      </c>
      <c r="P1065" t="s">
        <v>462</v>
      </c>
      <c r="Q1065" t="str">
        <f>VLOOKUP(KamstrupData[[#This Row],[IdLevel123]],'B-Business Capability'!B:L,10,FALSE)</f>
        <v>N/A</v>
      </c>
      <c r="R1065">
        <f>VLOOKUP(KamstrupData[[#This Row],[IdLevel123]],'B-Business Capability'!B:L,11,FALSE)</f>
        <v>0</v>
      </c>
      <c r="S1065" t="s">
        <v>431</v>
      </c>
    </row>
    <row r="1066" spans="3:20" hidden="1" x14ac:dyDescent="0.25">
      <c r="C1066" s="28">
        <v>46387</v>
      </c>
      <c r="D1066" t="s">
        <v>469</v>
      </c>
      <c r="E1066" t="str">
        <f>VLOOKUP(D1066,'B-Business Capability'!B:H,5,FALSE)</f>
        <v>Finance</v>
      </c>
      <c r="F1066" t="str">
        <f>VLOOKUP(D1066,'B-Business Capability'!B:H,6,FALSE)</f>
        <v>Financial Planning &amp; Analysis</v>
      </c>
      <c r="G1066" t="str">
        <f>VLOOKUP(D1066,'B-Business Capability'!B:H,7,FALSE)</f>
        <v>Cost Accounting_Plan</v>
      </c>
      <c r="I1066" t="s">
        <v>43</v>
      </c>
      <c r="J1066" t="s">
        <v>325</v>
      </c>
      <c r="L1066" t="s">
        <v>430</v>
      </c>
      <c r="M1066" t="str">
        <f>VLOOKUP(L1066,'A-Applications'!B:D,3,FALSE)</f>
        <v>VIS</v>
      </c>
      <c r="N1066" t="s">
        <v>74</v>
      </c>
      <c r="O1066" s="42" t="s">
        <v>102</v>
      </c>
      <c r="P1066" t="s">
        <v>462</v>
      </c>
      <c r="Q1066" t="str">
        <f>VLOOKUP(KamstrupData[[#This Row],[IdLevel123]],'B-Business Capability'!B:L,10,FALSE)</f>
        <v>N/A</v>
      </c>
      <c r="R1066">
        <f>VLOOKUP(KamstrupData[[#This Row],[IdLevel123]],'B-Business Capability'!B:L,11,FALSE)</f>
        <v>0</v>
      </c>
      <c r="S1066" t="s">
        <v>431</v>
      </c>
    </row>
    <row r="1067" spans="3:20" hidden="1" x14ac:dyDescent="0.25">
      <c r="C1067" s="28">
        <v>46387</v>
      </c>
      <c r="D1067" t="s">
        <v>469</v>
      </c>
      <c r="E1067" t="str">
        <f>VLOOKUP(D1067,'B-Business Capability'!B:H,5,FALSE)</f>
        <v>Finance</v>
      </c>
      <c r="F1067" t="str">
        <f>VLOOKUP(D1067,'B-Business Capability'!B:H,6,FALSE)</f>
        <v>Financial Planning &amp; Analysis</v>
      </c>
      <c r="G1067" t="str">
        <f>VLOOKUP(D1067,'B-Business Capability'!B:H,7,FALSE)</f>
        <v>Cost Accounting_Plan</v>
      </c>
      <c r="I1067" t="s">
        <v>43</v>
      </c>
      <c r="J1067" t="s">
        <v>109</v>
      </c>
      <c r="K1067" t="s">
        <v>231</v>
      </c>
      <c r="L1067" t="s">
        <v>430</v>
      </c>
      <c r="M1067" t="str">
        <f>VLOOKUP(L1067,'A-Applications'!B:D,3,FALSE)</f>
        <v>VIS</v>
      </c>
      <c r="N1067" t="s">
        <v>74</v>
      </c>
      <c r="O1067" s="42" t="s">
        <v>102</v>
      </c>
      <c r="P1067" t="s">
        <v>462</v>
      </c>
      <c r="Q1067" t="str">
        <f>VLOOKUP(KamstrupData[[#This Row],[IdLevel123]],'B-Business Capability'!B:L,10,FALSE)</f>
        <v>N/A</v>
      </c>
      <c r="R1067">
        <f>VLOOKUP(KamstrupData[[#This Row],[IdLevel123]],'B-Business Capability'!B:L,11,FALSE)</f>
        <v>0</v>
      </c>
      <c r="S1067" t="s">
        <v>431</v>
      </c>
      <c r="T1067" t="s">
        <v>329</v>
      </c>
    </row>
    <row r="1068" spans="3:20" hidden="1" x14ac:dyDescent="0.25">
      <c r="C1068" s="28">
        <v>46387</v>
      </c>
      <c r="D1068" t="s">
        <v>469</v>
      </c>
      <c r="E1068" t="str">
        <f>VLOOKUP(D1068,'B-Business Capability'!B:H,5,FALSE)</f>
        <v>Finance</v>
      </c>
      <c r="F1068" t="str">
        <f>VLOOKUP(D1068,'B-Business Capability'!B:H,6,FALSE)</f>
        <v>Financial Planning &amp; Analysis</v>
      </c>
      <c r="G1068" t="str">
        <f>VLOOKUP(D1068,'B-Business Capability'!B:H,7,FALSE)</f>
        <v>Cost Accounting_Plan</v>
      </c>
      <c r="I1068" t="s">
        <v>66</v>
      </c>
      <c r="J1068" t="s">
        <v>67</v>
      </c>
      <c r="L1068" t="s">
        <v>430</v>
      </c>
      <c r="M1068" t="str">
        <f>VLOOKUP(L1068,'A-Applications'!B:D,3,FALSE)</f>
        <v>VIS</v>
      </c>
      <c r="N1068" t="s">
        <v>74</v>
      </c>
      <c r="O1068" s="42" t="s">
        <v>102</v>
      </c>
      <c r="P1068" t="s">
        <v>462</v>
      </c>
      <c r="Q1068" t="str">
        <f>VLOOKUP(KamstrupData[[#This Row],[IdLevel123]],'B-Business Capability'!B:L,10,FALSE)</f>
        <v>N/A</v>
      </c>
      <c r="R1068">
        <f>VLOOKUP(KamstrupData[[#This Row],[IdLevel123]],'B-Business Capability'!B:L,11,FALSE)</f>
        <v>0</v>
      </c>
      <c r="S1068" t="s">
        <v>431</v>
      </c>
      <c r="T1068" t="s">
        <v>69</v>
      </c>
    </row>
    <row r="1069" spans="3:20" hidden="1" x14ac:dyDescent="0.25">
      <c r="C1069" s="28">
        <v>46387</v>
      </c>
      <c r="D1069" t="s">
        <v>469</v>
      </c>
      <c r="E1069" t="str">
        <f>VLOOKUP(D1069,'B-Business Capability'!B:H,5,FALSE)</f>
        <v>Finance</v>
      </c>
      <c r="F1069" t="str">
        <f>VLOOKUP(D1069,'B-Business Capability'!B:H,6,FALSE)</f>
        <v>Financial Planning &amp; Analysis</v>
      </c>
      <c r="G1069" t="str">
        <f>VLOOKUP(D1069,'B-Business Capability'!B:H,7,FALSE)</f>
        <v>Cost Accounting_Plan</v>
      </c>
      <c r="I1069" t="s">
        <v>43</v>
      </c>
      <c r="J1069" t="s">
        <v>282</v>
      </c>
      <c r="L1069" t="s">
        <v>430</v>
      </c>
      <c r="M1069" t="str">
        <f>VLOOKUP(L1069,'A-Applications'!B:D,3,FALSE)</f>
        <v>VIS</v>
      </c>
      <c r="N1069" t="s">
        <v>74</v>
      </c>
      <c r="O1069" s="42" t="s">
        <v>102</v>
      </c>
      <c r="P1069" t="s">
        <v>462</v>
      </c>
      <c r="Q1069" t="str">
        <f>VLOOKUP(KamstrupData[[#This Row],[IdLevel123]],'B-Business Capability'!B:L,10,FALSE)</f>
        <v>N/A</v>
      </c>
      <c r="R1069">
        <f>VLOOKUP(KamstrupData[[#This Row],[IdLevel123]],'B-Business Capability'!B:L,11,FALSE)</f>
        <v>0</v>
      </c>
      <c r="S1069" t="s">
        <v>431</v>
      </c>
    </row>
    <row r="1070" spans="3:20" hidden="1" x14ac:dyDescent="0.25">
      <c r="C1070" s="28">
        <v>46387</v>
      </c>
      <c r="D1070" t="s">
        <v>469</v>
      </c>
      <c r="E1070" t="str">
        <f>VLOOKUP(D1070,'B-Business Capability'!B:H,5,FALSE)</f>
        <v>Finance</v>
      </c>
      <c r="F1070" t="str">
        <f>VLOOKUP(D1070,'B-Business Capability'!B:H,6,FALSE)</f>
        <v>Financial Planning &amp; Analysis</v>
      </c>
      <c r="G1070" t="str">
        <f>VLOOKUP(D1070,'B-Business Capability'!B:H,7,FALSE)</f>
        <v>Cost Accounting_Plan</v>
      </c>
      <c r="I1070" t="s">
        <v>43</v>
      </c>
      <c r="J1070" t="s">
        <v>161</v>
      </c>
      <c r="L1070" t="s">
        <v>430</v>
      </c>
      <c r="M1070" t="str">
        <f>VLOOKUP(L1070,'A-Applications'!B:D,3,FALSE)</f>
        <v>VIS</v>
      </c>
      <c r="N1070" t="s">
        <v>74</v>
      </c>
      <c r="O1070" s="42" t="s">
        <v>47</v>
      </c>
      <c r="P1070" t="s">
        <v>462</v>
      </c>
      <c r="Q1070" t="str">
        <f>VLOOKUP(KamstrupData[[#This Row],[IdLevel123]],'B-Business Capability'!B:L,10,FALSE)</f>
        <v>N/A</v>
      </c>
      <c r="R1070">
        <f>VLOOKUP(KamstrupData[[#This Row],[IdLevel123]],'B-Business Capability'!B:L,11,FALSE)</f>
        <v>0</v>
      </c>
      <c r="S1070" t="s">
        <v>431</v>
      </c>
    </row>
    <row r="1071" spans="3:20" hidden="1" x14ac:dyDescent="0.25">
      <c r="C1071" s="28">
        <v>46387</v>
      </c>
      <c r="D1071" t="s">
        <v>469</v>
      </c>
      <c r="E1071" t="str">
        <f>VLOOKUP(D1071,'B-Business Capability'!B:H,5,FALSE)</f>
        <v>Finance</v>
      </c>
      <c r="F1071" t="str">
        <f>VLOOKUP(D1071,'B-Business Capability'!B:H,6,FALSE)</f>
        <v>Financial Planning &amp; Analysis</v>
      </c>
      <c r="G1071" t="str">
        <f>VLOOKUP(D1071,'B-Business Capability'!B:H,7,FALSE)</f>
        <v>Cost Accounting_Plan</v>
      </c>
      <c r="I1071" t="s">
        <v>43</v>
      </c>
      <c r="J1071" t="s">
        <v>114</v>
      </c>
      <c r="L1071" t="s">
        <v>430</v>
      </c>
      <c r="M1071" t="str">
        <f>VLOOKUP(L1071,'A-Applications'!B:D,3,FALSE)</f>
        <v>VIS</v>
      </c>
      <c r="N1071" t="s">
        <v>74</v>
      </c>
      <c r="O1071" s="42" t="s">
        <v>102</v>
      </c>
      <c r="P1071" t="s">
        <v>462</v>
      </c>
      <c r="Q1071" t="str">
        <f>VLOOKUP(KamstrupData[[#This Row],[IdLevel123]],'B-Business Capability'!B:L,10,FALSE)</f>
        <v>N/A</v>
      </c>
      <c r="R1071">
        <f>VLOOKUP(KamstrupData[[#This Row],[IdLevel123]],'B-Business Capability'!B:L,11,FALSE)</f>
        <v>0</v>
      </c>
      <c r="S1071" t="s">
        <v>431</v>
      </c>
    </row>
    <row r="1072" spans="3:20" hidden="1" x14ac:dyDescent="0.25">
      <c r="D1072" s="28" t="s">
        <v>469</v>
      </c>
      <c r="E1072" t="str">
        <f>VLOOKUP(D1072,'B-Business Capability'!B:H,5,FALSE)</f>
        <v>Finance</v>
      </c>
      <c r="F1072" t="str">
        <f>VLOOKUP(D1072,'B-Business Capability'!B:H,6,FALSE)</f>
        <v>Financial Planning &amp; Analysis</v>
      </c>
      <c r="G1072" t="str">
        <f>VLOOKUP(D1072,'B-Business Capability'!B:H,7,FALSE)</f>
        <v>Cost Accounting_Plan</v>
      </c>
      <c r="I1072" t="s">
        <v>477</v>
      </c>
      <c r="J1072" t="s">
        <v>8624</v>
      </c>
      <c r="L1072" t="s">
        <v>430</v>
      </c>
      <c r="M1072" t="str">
        <f>VLOOKUP(L1072,'A-Applications'!B:D,3,FALSE)</f>
        <v>VIS</v>
      </c>
      <c r="N1072" t="s">
        <v>74</v>
      </c>
      <c r="O1072" s="42" t="s">
        <v>102</v>
      </c>
      <c r="P1072" t="s">
        <v>462</v>
      </c>
      <c r="Q1072" t="str">
        <f>VLOOKUP(KamstrupData[[#This Row],[IdLevel123]],'B-Business Capability'!B:L,10,FALSE)</f>
        <v>N/A</v>
      </c>
      <c r="R1072">
        <f>VLOOKUP(KamstrupData[[#This Row],[IdLevel123]],'B-Business Capability'!B:L,11,FALSE)</f>
        <v>0</v>
      </c>
    </row>
    <row r="1073" spans="3:20" hidden="1" x14ac:dyDescent="0.25">
      <c r="C1073" s="28">
        <v>46387</v>
      </c>
      <c r="D1073" t="s">
        <v>470</v>
      </c>
      <c r="E1073" t="str">
        <f>VLOOKUP(D1073,'B-Business Capability'!B:H,5,FALSE)</f>
        <v>Finance</v>
      </c>
      <c r="F1073" t="str">
        <f>VLOOKUP(D1073,'B-Business Capability'!B:H,6,FALSE)</f>
        <v>Financial Planning &amp; Analysis</v>
      </c>
      <c r="G1073" t="str">
        <f>VLOOKUP(D1073,'B-Business Capability'!B:H,7,FALSE)</f>
        <v>Forecasting</v>
      </c>
      <c r="I1073" t="s">
        <v>43</v>
      </c>
      <c r="J1073" t="s">
        <v>303</v>
      </c>
      <c r="L1073" t="s">
        <v>430</v>
      </c>
      <c r="M1073" t="str">
        <f>VLOOKUP(L1073,'A-Applications'!B:D,3,FALSE)</f>
        <v>VIS</v>
      </c>
      <c r="N1073" t="s">
        <v>74</v>
      </c>
      <c r="O1073" s="42" t="s">
        <v>52</v>
      </c>
      <c r="P1073" t="s">
        <v>462</v>
      </c>
      <c r="Q1073" t="str">
        <f>VLOOKUP(KamstrupData[[#This Row],[IdLevel123]],'B-Business Capability'!B:L,10,FALSE)</f>
        <v>N/A</v>
      </c>
      <c r="R1073">
        <f>VLOOKUP(KamstrupData[[#This Row],[IdLevel123]],'B-Business Capability'!B:L,11,FALSE)</f>
        <v>0</v>
      </c>
      <c r="S1073" t="s">
        <v>431</v>
      </c>
      <c r="T1073" t="s">
        <v>305</v>
      </c>
    </row>
    <row r="1074" spans="3:20" hidden="1" x14ac:dyDescent="0.25">
      <c r="C1074" s="28">
        <v>46387</v>
      </c>
      <c r="D1074" t="s">
        <v>470</v>
      </c>
      <c r="E1074" t="str">
        <f>VLOOKUP(D1074,'B-Business Capability'!B:H,5,FALSE)</f>
        <v>Finance</v>
      </c>
      <c r="F1074" t="str">
        <f>VLOOKUP(D1074,'B-Business Capability'!B:H,6,FALSE)</f>
        <v>Financial Planning &amp; Analysis</v>
      </c>
      <c r="G1074" t="str">
        <f>VLOOKUP(D1074,'B-Business Capability'!B:H,7,FALSE)</f>
        <v>Forecasting</v>
      </c>
      <c r="I1074" t="s">
        <v>43</v>
      </c>
      <c r="J1074" t="s">
        <v>311</v>
      </c>
      <c r="L1074" t="s">
        <v>430</v>
      </c>
      <c r="M1074" t="str">
        <f>VLOOKUP(L1074,'A-Applications'!B:D,3,FALSE)</f>
        <v>VIS</v>
      </c>
      <c r="N1074" t="s">
        <v>74</v>
      </c>
      <c r="O1074" s="42" t="s">
        <v>102</v>
      </c>
      <c r="P1074" t="s">
        <v>462</v>
      </c>
      <c r="Q1074" t="str">
        <f>VLOOKUP(KamstrupData[[#This Row],[IdLevel123]],'B-Business Capability'!B:L,10,FALSE)</f>
        <v>N/A</v>
      </c>
      <c r="R1074">
        <f>VLOOKUP(KamstrupData[[#This Row],[IdLevel123]],'B-Business Capability'!B:L,11,FALSE)</f>
        <v>0</v>
      </c>
      <c r="S1074" t="s">
        <v>431</v>
      </c>
    </row>
    <row r="1075" spans="3:20" hidden="1" x14ac:dyDescent="0.25">
      <c r="C1075" s="28">
        <v>46387</v>
      </c>
      <c r="D1075" t="s">
        <v>470</v>
      </c>
      <c r="E1075" t="str">
        <f>VLOOKUP(D1075,'B-Business Capability'!B:H,5,FALSE)</f>
        <v>Finance</v>
      </c>
      <c r="F1075" t="str">
        <f>VLOOKUP(D1075,'B-Business Capability'!B:H,6,FALSE)</f>
        <v>Financial Planning &amp; Analysis</v>
      </c>
      <c r="G1075" t="str">
        <f>VLOOKUP(D1075,'B-Business Capability'!B:H,7,FALSE)</f>
        <v>Forecasting</v>
      </c>
      <c r="I1075" t="s">
        <v>43</v>
      </c>
      <c r="J1075" t="s">
        <v>137</v>
      </c>
      <c r="L1075" t="s">
        <v>430</v>
      </c>
      <c r="M1075" t="str">
        <f>VLOOKUP(L1075,'A-Applications'!B:D,3,FALSE)</f>
        <v>VIS</v>
      </c>
      <c r="N1075" t="s">
        <v>74</v>
      </c>
      <c r="O1075" s="42" t="s">
        <v>102</v>
      </c>
      <c r="P1075" t="s">
        <v>462</v>
      </c>
      <c r="Q1075" t="str">
        <f>VLOOKUP(KamstrupData[[#This Row],[IdLevel123]],'B-Business Capability'!B:L,10,FALSE)</f>
        <v>N/A</v>
      </c>
      <c r="R1075">
        <f>VLOOKUP(KamstrupData[[#This Row],[IdLevel123]],'B-Business Capability'!B:L,11,FALSE)</f>
        <v>0</v>
      </c>
      <c r="S1075" t="s">
        <v>431</v>
      </c>
    </row>
    <row r="1076" spans="3:20" hidden="1" x14ac:dyDescent="0.25">
      <c r="C1076" s="28">
        <v>46387</v>
      </c>
      <c r="D1076" t="s">
        <v>470</v>
      </c>
      <c r="E1076" t="str">
        <f>VLOOKUP(D1076,'B-Business Capability'!B:H,5,FALSE)</f>
        <v>Finance</v>
      </c>
      <c r="F1076" t="str">
        <f>VLOOKUP(D1076,'B-Business Capability'!B:H,6,FALSE)</f>
        <v>Financial Planning &amp; Analysis</v>
      </c>
      <c r="G1076" t="str">
        <f>VLOOKUP(D1076,'B-Business Capability'!B:H,7,FALSE)</f>
        <v>Forecasting</v>
      </c>
      <c r="I1076" t="s">
        <v>43</v>
      </c>
      <c r="J1076" t="s">
        <v>44</v>
      </c>
      <c r="L1076" t="s">
        <v>430</v>
      </c>
      <c r="M1076" t="str">
        <f>VLOOKUP(L1076,'A-Applications'!B:D,3,FALSE)</f>
        <v>VIS</v>
      </c>
      <c r="N1076" t="s">
        <v>74</v>
      </c>
      <c r="O1076" s="42" t="s">
        <v>102</v>
      </c>
      <c r="P1076" t="s">
        <v>462</v>
      </c>
      <c r="Q1076" t="str">
        <f>VLOOKUP(KamstrupData[[#This Row],[IdLevel123]],'B-Business Capability'!B:L,10,FALSE)</f>
        <v>N/A</v>
      </c>
      <c r="R1076">
        <f>VLOOKUP(KamstrupData[[#This Row],[IdLevel123]],'B-Business Capability'!B:L,11,FALSE)</f>
        <v>0</v>
      </c>
      <c r="S1076" t="s">
        <v>431</v>
      </c>
      <c r="T1076" t="s">
        <v>463</v>
      </c>
    </row>
    <row r="1077" spans="3:20" hidden="1" x14ac:dyDescent="0.25">
      <c r="C1077" s="28">
        <v>46387</v>
      </c>
      <c r="D1077" t="s">
        <v>470</v>
      </c>
      <c r="E1077" t="str">
        <f>VLOOKUP(D1077,'B-Business Capability'!B:H,5,FALSE)</f>
        <v>Finance</v>
      </c>
      <c r="F1077" t="str">
        <f>VLOOKUP(D1077,'B-Business Capability'!B:H,6,FALSE)</f>
        <v>Financial Planning &amp; Analysis</v>
      </c>
      <c r="G1077" t="str">
        <f>VLOOKUP(D1077,'B-Business Capability'!B:H,7,FALSE)</f>
        <v>Forecasting</v>
      </c>
      <c r="I1077" t="s">
        <v>43</v>
      </c>
      <c r="J1077" t="s">
        <v>264</v>
      </c>
      <c r="L1077" t="s">
        <v>430</v>
      </c>
      <c r="M1077" t="str">
        <f>VLOOKUP(L1077,'A-Applications'!B:D,3,FALSE)</f>
        <v>VIS</v>
      </c>
      <c r="N1077" t="s">
        <v>74</v>
      </c>
      <c r="O1077" s="42" t="s">
        <v>102</v>
      </c>
      <c r="P1077" t="s">
        <v>462</v>
      </c>
      <c r="Q1077" t="str">
        <f>VLOOKUP(KamstrupData[[#This Row],[IdLevel123]],'B-Business Capability'!B:L,10,FALSE)</f>
        <v>N/A</v>
      </c>
      <c r="R1077">
        <f>VLOOKUP(KamstrupData[[#This Row],[IdLevel123]],'B-Business Capability'!B:L,11,FALSE)</f>
        <v>0</v>
      </c>
      <c r="S1077" t="s">
        <v>431</v>
      </c>
    </row>
    <row r="1078" spans="3:20" hidden="1" x14ac:dyDescent="0.25">
      <c r="C1078" s="28">
        <v>46387</v>
      </c>
      <c r="D1078" t="s">
        <v>470</v>
      </c>
      <c r="E1078" t="str">
        <f>VLOOKUP(D1078,'B-Business Capability'!B:H,5,FALSE)</f>
        <v>Finance</v>
      </c>
      <c r="F1078" t="str">
        <f>VLOOKUP(D1078,'B-Business Capability'!B:H,6,FALSE)</f>
        <v>Financial Planning &amp; Analysis</v>
      </c>
      <c r="G1078" t="str">
        <f>VLOOKUP(D1078,'B-Business Capability'!B:H,7,FALSE)</f>
        <v>Forecasting</v>
      </c>
      <c r="I1078" t="s">
        <v>43</v>
      </c>
      <c r="J1078" t="s">
        <v>278</v>
      </c>
      <c r="L1078" t="s">
        <v>430</v>
      </c>
      <c r="M1078" t="str">
        <f>VLOOKUP(L1078,'A-Applications'!B:D,3,FALSE)</f>
        <v>VIS</v>
      </c>
      <c r="N1078" t="s">
        <v>74</v>
      </c>
      <c r="O1078" s="42" t="s">
        <v>102</v>
      </c>
      <c r="P1078" t="s">
        <v>462</v>
      </c>
      <c r="Q1078" t="str">
        <f>VLOOKUP(KamstrupData[[#This Row],[IdLevel123]],'B-Business Capability'!B:L,10,FALSE)</f>
        <v>N/A</v>
      </c>
      <c r="R1078">
        <f>VLOOKUP(KamstrupData[[#This Row],[IdLevel123]],'B-Business Capability'!B:L,11,FALSE)</f>
        <v>0</v>
      </c>
      <c r="S1078" t="s">
        <v>431</v>
      </c>
      <c r="T1078" t="s">
        <v>410</v>
      </c>
    </row>
    <row r="1079" spans="3:20" hidden="1" x14ac:dyDescent="0.25">
      <c r="C1079" s="28">
        <v>46387</v>
      </c>
      <c r="D1079" t="s">
        <v>470</v>
      </c>
      <c r="E1079" t="str">
        <f>VLOOKUP(D1079,'B-Business Capability'!B:H,5,FALSE)</f>
        <v>Finance</v>
      </c>
      <c r="F1079" t="str">
        <f>VLOOKUP(D1079,'B-Business Capability'!B:H,6,FALSE)</f>
        <v>Financial Planning &amp; Analysis</v>
      </c>
      <c r="G1079" t="str">
        <f>VLOOKUP(D1079,'B-Business Capability'!B:H,7,FALSE)</f>
        <v>Forecasting</v>
      </c>
      <c r="I1079" t="s">
        <v>43</v>
      </c>
      <c r="J1079" t="s">
        <v>244</v>
      </c>
      <c r="L1079" t="s">
        <v>430</v>
      </c>
      <c r="M1079" t="str">
        <f>VLOOKUP(L1079,'A-Applications'!B:D,3,FALSE)</f>
        <v>VIS</v>
      </c>
      <c r="N1079" t="s">
        <v>74</v>
      </c>
      <c r="O1079" s="42" t="s">
        <v>52</v>
      </c>
      <c r="P1079" t="s">
        <v>462</v>
      </c>
      <c r="Q1079" t="str">
        <f>VLOOKUP(KamstrupData[[#This Row],[IdLevel123]],'B-Business Capability'!B:L,10,FALSE)</f>
        <v>N/A</v>
      </c>
      <c r="R1079">
        <f>VLOOKUP(KamstrupData[[#This Row],[IdLevel123]],'B-Business Capability'!B:L,11,FALSE)</f>
        <v>0</v>
      </c>
      <c r="S1079" t="s">
        <v>431</v>
      </c>
      <c r="T1079" t="s">
        <v>246</v>
      </c>
    </row>
    <row r="1080" spans="3:20" hidden="1" x14ac:dyDescent="0.25">
      <c r="C1080" s="28">
        <v>46387</v>
      </c>
      <c r="D1080" t="s">
        <v>470</v>
      </c>
      <c r="E1080" t="str">
        <f>VLOOKUP(D1080,'B-Business Capability'!B:H,5,FALSE)</f>
        <v>Finance</v>
      </c>
      <c r="F1080" t="str">
        <f>VLOOKUP(D1080,'B-Business Capability'!B:H,6,FALSE)</f>
        <v>Financial Planning &amp; Analysis</v>
      </c>
      <c r="G1080" t="str">
        <f>VLOOKUP(D1080,'B-Business Capability'!B:H,7,FALSE)</f>
        <v>Forecasting</v>
      </c>
      <c r="I1080" t="s">
        <v>43</v>
      </c>
      <c r="J1080" t="s">
        <v>86</v>
      </c>
      <c r="K1080" t="s">
        <v>87</v>
      </c>
      <c r="L1080" t="s">
        <v>430</v>
      </c>
      <c r="M1080" t="str">
        <f>VLOOKUP(L1080,'A-Applications'!B:D,3,FALSE)</f>
        <v>VIS</v>
      </c>
      <c r="N1080" t="s">
        <v>74</v>
      </c>
      <c r="O1080" s="42" t="s">
        <v>52</v>
      </c>
      <c r="P1080" t="s">
        <v>462</v>
      </c>
      <c r="Q1080" t="str">
        <f>VLOOKUP(KamstrupData[[#This Row],[IdLevel123]],'B-Business Capability'!B:L,10,FALSE)</f>
        <v>N/A</v>
      </c>
      <c r="R1080">
        <f>VLOOKUP(KamstrupData[[#This Row],[IdLevel123]],'B-Business Capability'!B:L,11,FALSE)</f>
        <v>0</v>
      </c>
      <c r="S1080" t="s">
        <v>431</v>
      </c>
      <c r="T1080" t="s">
        <v>196</v>
      </c>
    </row>
    <row r="1081" spans="3:20" hidden="1" x14ac:dyDescent="0.25">
      <c r="C1081" s="28">
        <v>46387</v>
      </c>
      <c r="D1081" t="s">
        <v>470</v>
      </c>
      <c r="E1081" t="str">
        <f>VLOOKUP(D1081,'B-Business Capability'!B:H,5,FALSE)</f>
        <v>Finance</v>
      </c>
      <c r="F1081" t="str">
        <f>VLOOKUP(D1081,'B-Business Capability'!B:H,6,FALSE)</f>
        <v>Financial Planning &amp; Analysis</v>
      </c>
      <c r="G1081" t="str">
        <f>VLOOKUP(D1081,'B-Business Capability'!B:H,7,FALSE)</f>
        <v>Forecasting</v>
      </c>
      <c r="I1081" t="s">
        <v>43</v>
      </c>
      <c r="J1081" t="s">
        <v>279</v>
      </c>
      <c r="L1081" t="s">
        <v>430</v>
      </c>
      <c r="M1081" t="str">
        <f>VLOOKUP(L1081,'A-Applications'!B:D,3,FALSE)</f>
        <v>VIS</v>
      </c>
      <c r="N1081" t="s">
        <v>74</v>
      </c>
      <c r="O1081" s="42" t="s">
        <v>102</v>
      </c>
      <c r="P1081" t="s">
        <v>462</v>
      </c>
      <c r="Q1081" t="str">
        <f>VLOOKUP(KamstrupData[[#This Row],[IdLevel123]],'B-Business Capability'!B:L,10,FALSE)</f>
        <v>N/A</v>
      </c>
      <c r="R1081">
        <f>VLOOKUP(KamstrupData[[#This Row],[IdLevel123]],'B-Business Capability'!B:L,11,FALSE)</f>
        <v>0</v>
      </c>
      <c r="S1081" t="s">
        <v>431</v>
      </c>
      <c r="T1081" t="s">
        <v>410</v>
      </c>
    </row>
    <row r="1082" spans="3:20" hidden="1" x14ac:dyDescent="0.25">
      <c r="C1082" s="28">
        <v>46387</v>
      </c>
      <c r="D1082" t="s">
        <v>470</v>
      </c>
      <c r="E1082" t="str">
        <f>VLOOKUP(D1082,'B-Business Capability'!B:H,5,FALSE)</f>
        <v>Finance</v>
      </c>
      <c r="F1082" t="str">
        <f>VLOOKUP(D1082,'B-Business Capability'!B:H,6,FALSE)</f>
        <v>Financial Planning &amp; Analysis</v>
      </c>
      <c r="G1082" t="str">
        <f>VLOOKUP(D1082,'B-Business Capability'!B:H,7,FALSE)</f>
        <v>Forecasting</v>
      </c>
      <c r="I1082" t="s">
        <v>43</v>
      </c>
      <c r="J1082" t="s">
        <v>411</v>
      </c>
      <c r="L1082" t="s">
        <v>430</v>
      </c>
      <c r="M1082" t="str">
        <f>VLOOKUP(L1082,'A-Applications'!B:D,3,FALSE)</f>
        <v>VIS</v>
      </c>
      <c r="N1082" t="s">
        <v>74</v>
      </c>
      <c r="O1082" s="42" t="s">
        <v>102</v>
      </c>
      <c r="P1082" t="s">
        <v>462</v>
      </c>
      <c r="Q1082" t="str">
        <f>VLOOKUP(KamstrupData[[#This Row],[IdLevel123]],'B-Business Capability'!B:L,10,FALSE)</f>
        <v>N/A</v>
      </c>
      <c r="R1082">
        <f>VLOOKUP(KamstrupData[[#This Row],[IdLevel123]],'B-Business Capability'!B:L,11,FALSE)</f>
        <v>0</v>
      </c>
      <c r="S1082" t="s">
        <v>431</v>
      </c>
    </row>
    <row r="1083" spans="3:20" hidden="1" x14ac:dyDescent="0.25">
      <c r="C1083" s="28">
        <v>46387</v>
      </c>
      <c r="D1083" t="s">
        <v>470</v>
      </c>
      <c r="E1083" t="str">
        <f>VLOOKUP(D1083,'B-Business Capability'!B:H,5,FALSE)</f>
        <v>Finance</v>
      </c>
      <c r="F1083" t="str">
        <f>VLOOKUP(D1083,'B-Business Capability'!B:H,6,FALSE)</f>
        <v>Financial Planning &amp; Analysis</v>
      </c>
      <c r="G1083" t="str">
        <f>VLOOKUP(D1083,'B-Business Capability'!B:H,7,FALSE)</f>
        <v>Forecasting</v>
      </c>
      <c r="I1083" t="s">
        <v>43</v>
      </c>
      <c r="J1083" t="s">
        <v>91</v>
      </c>
      <c r="L1083" t="s">
        <v>430</v>
      </c>
      <c r="M1083" t="str">
        <f>VLOOKUP(L1083,'A-Applications'!B:D,3,FALSE)</f>
        <v>VIS</v>
      </c>
      <c r="N1083" t="s">
        <v>74</v>
      </c>
      <c r="O1083" s="42" t="s">
        <v>102</v>
      </c>
      <c r="P1083" t="s">
        <v>462</v>
      </c>
      <c r="Q1083" t="str">
        <f>VLOOKUP(KamstrupData[[#This Row],[IdLevel123]],'B-Business Capability'!B:L,10,FALSE)</f>
        <v>N/A</v>
      </c>
      <c r="R1083">
        <f>VLOOKUP(KamstrupData[[#This Row],[IdLevel123]],'B-Business Capability'!B:L,11,FALSE)</f>
        <v>0</v>
      </c>
      <c r="S1083" t="s">
        <v>431</v>
      </c>
      <c r="T1083" t="s">
        <v>294</v>
      </c>
    </row>
    <row r="1084" spans="3:20" hidden="1" x14ac:dyDescent="0.25">
      <c r="C1084" s="28">
        <v>46387</v>
      </c>
      <c r="D1084" t="s">
        <v>470</v>
      </c>
      <c r="E1084" t="str">
        <f>VLOOKUP(D1084,'B-Business Capability'!B:H,5,FALSE)</f>
        <v>Finance</v>
      </c>
      <c r="F1084" t="str">
        <f>VLOOKUP(D1084,'B-Business Capability'!B:H,6,FALSE)</f>
        <v>Financial Planning &amp; Analysis</v>
      </c>
      <c r="G1084" t="str">
        <f>VLOOKUP(D1084,'B-Business Capability'!B:H,7,FALSE)</f>
        <v>Forecasting</v>
      </c>
      <c r="I1084" t="s">
        <v>43</v>
      </c>
      <c r="J1084" t="s">
        <v>413</v>
      </c>
      <c r="L1084" t="s">
        <v>430</v>
      </c>
      <c r="M1084" t="str">
        <f>VLOOKUP(L1084,'A-Applications'!B:D,3,FALSE)</f>
        <v>VIS</v>
      </c>
      <c r="N1084" t="s">
        <v>74</v>
      </c>
      <c r="O1084" s="42" t="s">
        <v>52</v>
      </c>
      <c r="P1084" t="s">
        <v>462</v>
      </c>
      <c r="Q1084" t="str">
        <f>VLOOKUP(KamstrupData[[#This Row],[IdLevel123]],'B-Business Capability'!B:L,10,FALSE)</f>
        <v>N/A</v>
      </c>
      <c r="R1084">
        <f>VLOOKUP(KamstrupData[[#This Row],[IdLevel123]],'B-Business Capability'!B:L,11,FALSE)</f>
        <v>0</v>
      </c>
      <c r="S1084" t="s">
        <v>431</v>
      </c>
      <c r="T1084" t="s">
        <v>471</v>
      </c>
    </row>
    <row r="1085" spans="3:20" hidden="1" x14ac:dyDescent="0.25">
      <c r="C1085" s="28">
        <v>46387</v>
      </c>
      <c r="D1085" t="s">
        <v>470</v>
      </c>
      <c r="E1085" t="str">
        <f>VLOOKUP(D1085,'B-Business Capability'!B:H,5,FALSE)</f>
        <v>Finance</v>
      </c>
      <c r="F1085" t="str">
        <f>VLOOKUP(D1085,'B-Business Capability'!B:H,6,FALSE)</f>
        <v>Financial Planning &amp; Analysis</v>
      </c>
      <c r="G1085" t="str">
        <f>VLOOKUP(D1085,'B-Business Capability'!B:H,7,FALSE)</f>
        <v>Forecasting</v>
      </c>
      <c r="I1085" t="s">
        <v>43</v>
      </c>
      <c r="J1085" t="s">
        <v>325</v>
      </c>
      <c r="L1085" t="s">
        <v>430</v>
      </c>
      <c r="M1085" t="str">
        <f>VLOOKUP(L1085,'A-Applications'!B:D,3,FALSE)</f>
        <v>VIS</v>
      </c>
      <c r="N1085" t="s">
        <v>74</v>
      </c>
      <c r="O1085" s="42" t="s">
        <v>102</v>
      </c>
      <c r="P1085" t="s">
        <v>462</v>
      </c>
      <c r="Q1085" t="str">
        <f>VLOOKUP(KamstrupData[[#This Row],[IdLevel123]],'B-Business Capability'!B:L,10,FALSE)</f>
        <v>N/A</v>
      </c>
      <c r="R1085">
        <f>VLOOKUP(KamstrupData[[#This Row],[IdLevel123]],'B-Business Capability'!B:L,11,FALSE)</f>
        <v>0</v>
      </c>
      <c r="S1085" t="s">
        <v>431</v>
      </c>
    </row>
    <row r="1086" spans="3:20" hidden="1" x14ac:dyDescent="0.25">
      <c r="C1086" s="28">
        <v>46387</v>
      </c>
      <c r="D1086" t="s">
        <v>470</v>
      </c>
      <c r="E1086" t="str">
        <f>VLOOKUP(D1086,'B-Business Capability'!B:H,5,FALSE)</f>
        <v>Finance</v>
      </c>
      <c r="F1086" t="str">
        <f>VLOOKUP(D1086,'B-Business Capability'!B:H,6,FALSE)</f>
        <v>Financial Planning &amp; Analysis</v>
      </c>
      <c r="G1086" t="str">
        <f>VLOOKUP(D1086,'B-Business Capability'!B:H,7,FALSE)</f>
        <v>Forecasting</v>
      </c>
      <c r="I1086" t="s">
        <v>43</v>
      </c>
      <c r="J1086" t="s">
        <v>109</v>
      </c>
      <c r="K1086" t="s">
        <v>231</v>
      </c>
      <c r="L1086" t="s">
        <v>430</v>
      </c>
      <c r="M1086" t="str">
        <f>VLOOKUP(L1086,'A-Applications'!B:D,3,FALSE)</f>
        <v>VIS</v>
      </c>
      <c r="N1086" t="s">
        <v>74</v>
      </c>
      <c r="O1086" s="42" t="s">
        <v>102</v>
      </c>
      <c r="P1086" t="s">
        <v>462</v>
      </c>
      <c r="Q1086" t="str">
        <f>VLOOKUP(KamstrupData[[#This Row],[IdLevel123]],'B-Business Capability'!B:L,10,FALSE)</f>
        <v>N/A</v>
      </c>
      <c r="R1086">
        <f>VLOOKUP(KamstrupData[[#This Row],[IdLevel123]],'B-Business Capability'!B:L,11,FALSE)</f>
        <v>0</v>
      </c>
      <c r="S1086" t="s">
        <v>431</v>
      </c>
      <c r="T1086" t="s">
        <v>329</v>
      </c>
    </row>
    <row r="1087" spans="3:20" hidden="1" x14ac:dyDescent="0.25">
      <c r="C1087" s="28">
        <v>46387</v>
      </c>
      <c r="D1087" t="s">
        <v>470</v>
      </c>
      <c r="E1087" t="str">
        <f>VLOOKUP(D1087,'B-Business Capability'!B:H,5,FALSE)</f>
        <v>Finance</v>
      </c>
      <c r="F1087" t="str">
        <f>VLOOKUP(D1087,'B-Business Capability'!B:H,6,FALSE)</f>
        <v>Financial Planning &amp; Analysis</v>
      </c>
      <c r="G1087" t="str">
        <f>VLOOKUP(D1087,'B-Business Capability'!B:H,7,FALSE)</f>
        <v>Forecasting</v>
      </c>
      <c r="I1087" t="s">
        <v>66</v>
      </c>
      <c r="J1087" t="s">
        <v>67</v>
      </c>
      <c r="L1087" t="s">
        <v>430</v>
      </c>
      <c r="M1087" t="str">
        <f>VLOOKUP(L1087,'A-Applications'!B:D,3,FALSE)</f>
        <v>VIS</v>
      </c>
      <c r="N1087" t="s">
        <v>74</v>
      </c>
      <c r="O1087" s="42" t="s">
        <v>102</v>
      </c>
      <c r="P1087" t="s">
        <v>462</v>
      </c>
      <c r="Q1087" t="str">
        <f>VLOOKUP(KamstrupData[[#This Row],[IdLevel123]],'B-Business Capability'!B:L,10,FALSE)</f>
        <v>N/A</v>
      </c>
      <c r="R1087">
        <f>VLOOKUP(KamstrupData[[#This Row],[IdLevel123]],'B-Business Capability'!B:L,11,FALSE)</f>
        <v>0</v>
      </c>
      <c r="S1087" t="s">
        <v>431</v>
      </c>
      <c r="T1087" t="s">
        <v>69</v>
      </c>
    </row>
    <row r="1088" spans="3:20" hidden="1" x14ac:dyDescent="0.25">
      <c r="C1088" s="28">
        <v>46387</v>
      </c>
      <c r="D1088" t="s">
        <v>470</v>
      </c>
      <c r="E1088" t="str">
        <f>VLOOKUP(D1088,'B-Business Capability'!B:H,5,FALSE)</f>
        <v>Finance</v>
      </c>
      <c r="F1088" t="str">
        <f>VLOOKUP(D1088,'B-Business Capability'!B:H,6,FALSE)</f>
        <v>Financial Planning &amp; Analysis</v>
      </c>
      <c r="G1088" t="str">
        <f>VLOOKUP(D1088,'B-Business Capability'!B:H,7,FALSE)</f>
        <v>Forecasting</v>
      </c>
      <c r="I1088" t="s">
        <v>43</v>
      </c>
      <c r="J1088" t="s">
        <v>282</v>
      </c>
      <c r="L1088" t="s">
        <v>430</v>
      </c>
      <c r="M1088" t="str">
        <f>VLOOKUP(L1088,'A-Applications'!B:D,3,FALSE)</f>
        <v>VIS</v>
      </c>
      <c r="N1088" t="s">
        <v>74</v>
      </c>
      <c r="O1088" s="42" t="s">
        <v>102</v>
      </c>
      <c r="P1088" t="s">
        <v>462</v>
      </c>
      <c r="Q1088" t="str">
        <f>VLOOKUP(KamstrupData[[#This Row],[IdLevel123]],'B-Business Capability'!B:L,10,FALSE)</f>
        <v>N/A</v>
      </c>
      <c r="R1088">
        <f>VLOOKUP(KamstrupData[[#This Row],[IdLevel123]],'B-Business Capability'!B:L,11,FALSE)</f>
        <v>0</v>
      </c>
      <c r="S1088" t="s">
        <v>431</v>
      </c>
      <c r="T1088" t="s">
        <v>410</v>
      </c>
    </row>
    <row r="1089" spans="3:20" hidden="1" x14ac:dyDescent="0.25">
      <c r="C1089" s="28">
        <v>46387</v>
      </c>
      <c r="D1089" t="s">
        <v>470</v>
      </c>
      <c r="E1089" t="str">
        <f>VLOOKUP(D1089,'B-Business Capability'!B:H,5,FALSE)</f>
        <v>Finance</v>
      </c>
      <c r="F1089" t="str">
        <f>VLOOKUP(D1089,'B-Business Capability'!B:H,6,FALSE)</f>
        <v>Financial Planning &amp; Analysis</v>
      </c>
      <c r="G1089" t="str">
        <f>VLOOKUP(D1089,'B-Business Capability'!B:H,7,FALSE)</f>
        <v>Forecasting</v>
      </c>
      <c r="I1089" t="s">
        <v>43</v>
      </c>
      <c r="J1089" t="s">
        <v>161</v>
      </c>
      <c r="L1089" t="s">
        <v>430</v>
      </c>
      <c r="M1089" t="str">
        <f>VLOOKUP(L1089,'A-Applications'!B:D,3,FALSE)</f>
        <v>VIS</v>
      </c>
      <c r="N1089" t="s">
        <v>74</v>
      </c>
      <c r="O1089" s="42" t="s">
        <v>47</v>
      </c>
      <c r="P1089" t="s">
        <v>462</v>
      </c>
      <c r="Q1089" t="str">
        <f>VLOOKUP(KamstrupData[[#This Row],[IdLevel123]],'B-Business Capability'!B:L,10,FALSE)</f>
        <v>N/A</v>
      </c>
      <c r="R1089">
        <f>VLOOKUP(KamstrupData[[#This Row],[IdLevel123]],'B-Business Capability'!B:L,11,FALSE)</f>
        <v>0</v>
      </c>
      <c r="S1089" t="s">
        <v>431</v>
      </c>
    </row>
    <row r="1090" spans="3:20" hidden="1" x14ac:dyDescent="0.25">
      <c r="C1090" s="28">
        <v>46387</v>
      </c>
      <c r="D1090" t="s">
        <v>470</v>
      </c>
      <c r="E1090" t="str">
        <f>VLOOKUP(D1090,'B-Business Capability'!B:H,5,FALSE)</f>
        <v>Finance</v>
      </c>
      <c r="F1090" t="str">
        <f>VLOOKUP(D1090,'B-Business Capability'!B:H,6,FALSE)</f>
        <v>Financial Planning &amp; Analysis</v>
      </c>
      <c r="G1090" t="str">
        <f>VLOOKUP(D1090,'B-Business Capability'!B:H,7,FALSE)</f>
        <v>Forecasting</v>
      </c>
      <c r="I1090" t="s">
        <v>43</v>
      </c>
      <c r="J1090" t="s">
        <v>114</v>
      </c>
      <c r="L1090" t="s">
        <v>430</v>
      </c>
      <c r="M1090" t="str">
        <f>VLOOKUP(L1090,'A-Applications'!B:D,3,FALSE)</f>
        <v>VIS</v>
      </c>
      <c r="N1090" t="s">
        <v>74</v>
      </c>
      <c r="O1090" s="42" t="s">
        <v>102</v>
      </c>
      <c r="P1090" t="s">
        <v>462</v>
      </c>
      <c r="Q1090" t="str">
        <f>VLOOKUP(KamstrupData[[#This Row],[IdLevel123]],'B-Business Capability'!B:L,10,FALSE)</f>
        <v>N/A</v>
      </c>
      <c r="R1090">
        <f>VLOOKUP(KamstrupData[[#This Row],[IdLevel123]],'B-Business Capability'!B:L,11,FALSE)</f>
        <v>0</v>
      </c>
      <c r="S1090" t="s">
        <v>431</v>
      </c>
    </row>
    <row r="1091" spans="3:20" hidden="1" x14ac:dyDescent="0.25">
      <c r="D1091" s="28" t="s">
        <v>470</v>
      </c>
      <c r="E1091" t="str">
        <f>VLOOKUP(D1091,'B-Business Capability'!B:H,5,FALSE)</f>
        <v>Finance</v>
      </c>
      <c r="F1091" t="str">
        <f>VLOOKUP(D1091,'B-Business Capability'!B:H,6,FALSE)</f>
        <v>Financial Planning &amp; Analysis</v>
      </c>
      <c r="G1091" t="str">
        <f>VLOOKUP(D1091,'B-Business Capability'!B:H,7,FALSE)</f>
        <v>Forecasting</v>
      </c>
      <c r="I1091" t="s">
        <v>477</v>
      </c>
      <c r="J1091" t="s">
        <v>8624</v>
      </c>
      <c r="L1091" t="s">
        <v>430</v>
      </c>
      <c r="M1091" t="str">
        <f>VLOOKUP(L1091,'A-Applications'!B:D,3,FALSE)</f>
        <v>VIS</v>
      </c>
      <c r="N1091" t="s">
        <v>74</v>
      </c>
      <c r="O1091" s="42" t="s">
        <v>102</v>
      </c>
      <c r="P1091" t="s">
        <v>462</v>
      </c>
      <c r="Q1091" t="str">
        <f>VLOOKUP(KamstrupData[[#This Row],[IdLevel123]],'B-Business Capability'!B:L,10,FALSE)</f>
        <v>N/A</v>
      </c>
      <c r="R1091">
        <f>VLOOKUP(KamstrupData[[#This Row],[IdLevel123]],'B-Business Capability'!B:L,11,FALSE)</f>
        <v>0</v>
      </c>
    </row>
    <row r="1092" spans="3:20" hidden="1" x14ac:dyDescent="0.25">
      <c r="D1092" t="s">
        <v>1039</v>
      </c>
      <c r="E1092" t="str">
        <f>VLOOKUP(D1092,'B-Business Capability'!B:H,5,FALSE)</f>
        <v>Strategic Management</v>
      </c>
      <c r="F1092" t="str">
        <f>VLOOKUP(D1092,'B-Business Capability'!B:H,6,FALSE)</f>
        <v>Manage Core Business</v>
      </c>
      <c r="G1092" t="str">
        <f>VLOOKUP(D1092,'B-Business Capability'!B:H,7,FALSE)</f>
        <v>Manage Projects</v>
      </c>
      <c r="I1092" t="s">
        <v>43</v>
      </c>
      <c r="J1092" t="s">
        <v>278</v>
      </c>
      <c r="L1092" t="s">
        <v>430</v>
      </c>
      <c r="M1092" t="str">
        <f>VLOOKUP(L1092,'A-Applications'!B:D,3,FALSE)</f>
        <v>VIS</v>
      </c>
      <c r="N1092" t="s">
        <v>74</v>
      </c>
      <c r="O1092" s="42" t="s">
        <v>102</v>
      </c>
      <c r="P1092" t="s">
        <v>1040</v>
      </c>
      <c r="Q1092" t="str">
        <f>VLOOKUP(KamstrupData[[#This Row],[IdLevel123]],'B-Business Capability'!B:L,10,FALSE)</f>
        <v>N/A</v>
      </c>
      <c r="R1092">
        <f>VLOOKUP(KamstrupData[[#This Row],[IdLevel123]],'B-Business Capability'!B:L,11,FALSE)</f>
        <v>0</v>
      </c>
      <c r="S1092" t="s">
        <v>431</v>
      </c>
    </row>
    <row r="1093" spans="3:20" hidden="1" x14ac:dyDescent="0.25">
      <c r="C1093" s="28">
        <v>46387</v>
      </c>
      <c r="D1093" t="s">
        <v>1039</v>
      </c>
      <c r="E1093" t="str">
        <f>VLOOKUP(D1093,'B-Business Capability'!B:H,5,FALSE)</f>
        <v>Strategic Management</v>
      </c>
      <c r="F1093" t="str">
        <f>VLOOKUP(D1093,'B-Business Capability'!B:H,6,FALSE)</f>
        <v>Manage Core Business</v>
      </c>
      <c r="G1093" t="str">
        <f>VLOOKUP(D1093,'B-Business Capability'!B:H,7,FALSE)</f>
        <v>Manage Projects</v>
      </c>
      <c r="I1093" t="s">
        <v>43</v>
      </c>
      <c r="J1093" t="s">
        <v>279</v>
      </c>
      <c r="L1093" t="s">
        <v>430</v>
      </c>
      <c r="M1093" t="str">
        <f>VLOOKUP(L1093,'A-Applications'!B:D,3,FALSE)</f>
        <v>VIS</v>
      </c>
      <c r="N1093" t="s">
        <v>74</v>
      </c>
      <c r="O1093" s="42" t="s">
        <v>102</v>
      </c>
      <c r="P1093" t="s">
        <v>1040</v>
      </c>
      <c r="Q1093" t="str">
        <f>VLOOKUP(KamstrupData[[#This Row],[IdLevel123]],'B-Business Capability'!B:L,10,FALSE)</f>
        <v>N/A</v>
      </c>
      <c r="R1093">
        <f>VLOOKUP(KamstrupData[[#This Row],[IdLevel123]],'B-Business Capability'!B:L,11,FALSE)</f>
        <v>0</v>
      </c>
      <c r="S1093" t="s">
        <v>431</v>
      </c>
      <c r="T1093" t="s">
        <v>1048</v>
      </c>
    </row>
    <row r="1094" spans="3:20" hidden="1" x14ac:dyDescent="0.25">
      <c r="D1094" t="s">
        <v>1039</v>
      </c>
      <c r="E1094" t="str">
        <f>VLOOKUP(D1094,'B-Business Capability'!B:H,5,FALSE)</f>
        <v>Strategic Management</v>
      </c>
      <c r="F1094" t="str">
        <f>VLOOKUP(D1094,'B-Business Capability'!B:H,6,FALSE)</f>
        <v>Manage Core Business</v>
      </c>
      <c r="G1094" t="str">
        <f>VLOOKUP(D1094,'B-Business Capability'!B:H,7,FALSE)</f>
        <v>Manage Projects</v>
      </c>
      <c r="I1094" t="s">
        <v>43</v>
      </c>
      <c r="J1094" t="s">
        <v>282</v>
      </c>
      <c r="L1094" t="s">
        <v>430</v>
      </c>
      <c r="M1094" t="str">
        <f>VLOOKUP(L1094,'A-Applications'!B:D,3,FALSE)</f>
        <v>VIS</v>
      </c>
      <c r="N1094" t="s">
        <v>74</v>
      </c>
      <c r="O1094" s="42" t="s">
        <v>102</v>
      </c>
      <c r="P1094" t="s">
        <v>1040</v>
      </c>
      <c r="Q1094" t="str">
        <f>VLOOKUP(KamstrupData[[#This Row],[IdLevel123]],'B-Business Capability'!B:L,10,FALSE)</f>
        <v>N/A</v>
      </c>
      <c r="R1094">
        <f>VLOOKUP(KamstrupData[[#This Row],[IdLevel123]],'B-Business Capability'!B:L,11,FALSE)</f>
        <v>0</v>
      </c>
      <c r="S1094" t="s">
        <v>431</v>
      </c>
    </row>
    <row r="1095" spans="3:20" hidden="1" x14ac:dyDescent="0.25">
      <c r="D1095" s="28" t="s">
        <v>1039</v>
      </c>
      <c r="E1095" t="str">
        <f>VLOOKUP(D1095,'B-Business Capability'!B:H,5,FALSE)</f>
        <v>Strategic Management</v>
      </c>
      <c r="F1095" t="str">
        <f>VLOOKUP(D1095,'B-Business Capability'!B:H,6,FALSE)</f>
        <v>Manage Core Business</v>
      </c>
      <c r="G1095" t="str">
        <f>VLOOKUP(D1095,'B-Business Capability'!B:H,7,FALSE)</f>
        <v>Manage Projects</v>
      </c>
      <c r="I1095" t="s">
        <v>477</v>
      </c>
      <c r="J1095" t="s">
        <v>8624</v>
      </c>
      <c r="L1095" t="s">
        <v>430</v>
      </c>
      <c r="M1095" t="str">
        <f>VLOOKUP(L1095,'A-Applications'!B:D,3,FALSE)</f>
        <v>VIS</v>
      </c>
      <c r="N1095" t="s">
        <v>74</v>
      </c>
      <c r="O1095" s="42" t="s">
        <v>102</v>
      </c>
      <c r="P1095" t="s">
        <v>1040</v>
      </c>
      <c r="Q1095" t="str">
        <f>VLOOKUP(KamstrupData[[#This Row],[IdLevel123]],'B-Business Capability'!B:L,10,FALSE)</f>
        <v>N/A</v>
      </c>
      <c r="R1095">
        <f>VLOOKUP(KamstrupData[[#This Row],[IdLevel123]],'B-Business Capability'!B:L,11,FALSE)</f>
        <v>0</v>
      </c>
    </row>
    <row r="1096" spans="3:20" hidden="1" x14ac:dyDescent="0.25">
      <c r="C1096" s="28">
        <v>46387</v>
      </c>
      <c r="D1096" t="s">
        <v>1603</v>
      </c>
      <c r="E1096" t="str">
        <f>VLOOKUP(D1096,'B-Business Capability'!B:H,5,FALSE)</f>
        <v>Digital Platform and Operations</v>
      </c>
      <c r="F1096" t="str">
        <f>VLOOKUP(D1096,'B-Business Capability'!B:H,6,FALSE)</f>
        <v>AI, Data &amp; Analytics</v>
      </c>
      <c r="G1096" t="str">
        <f>VLOOKUP(D1096,'B-Business Capability'!B:H,7,FALSE)</f>
        <v>Data Processing &amp; Modeling</v>
      </c>
      <c r="I1096" t="s">
        <v>43</v>
      </c>
      <c r="J1096" t="s">
        <v>151</v>
      </c>
      <c r="K1096" t="s">
        <v>340</v>
      </c>
      <c r="L1096" t="s">
        <v>430</v>
      </c>
      <c r="M1096" t="str">
        <f>VLOOKUP(L1096,'A-Applications'!B:D,3,FALSE)</f>
        <v>VIS</v>
      </c>
      <c r="N1096" t="s">
        <v>74</v>
      </c>
      <c r="O1096" s="42" t="s">
        <v>102</v>
      </c>
      <c r="P1096" t="s">
        <v>68</v>
      </c>
      <c r="Q1096" t="str">
        <f>VLOOKUP(KamstrupData[[#This Row],[IdLevel123]],'B-Business Capability'!B:L,10,FALSE)</f>
        <v>N/A</v>
      </c>
      <c r="R1096">
        <f>VLOOKUP(KamstrupData[[#This Row],[IdLevel123]],'B-Business Capability'!B:L,11,FALSE)</f>
        <v>0</v>
      </c>
      <c r="S1096" t="s">
        <v>431</v>
      </c>
      <c r="T1096" t="s">
        <v>342</v>
      </c>
    </row>
    <row r="1097" spans="3:20" hidden="1" x14ac:dyDescent="0.25">
      <c r="C1097" s="28">
        <v>46387</v>
      </c>
      <c r="D1097" t="s">
        <v>1603</v>
      </c>
      <c r="E1097" t="str">
        <f>VLOOKUP(D1097,'B-Business Capability'!B:H,5,FALSE)</f>
        <v>Digital Platform and Operations</v>
      </c>
      <c r="F1097" t="str">
        <f>VLOOKUP(D1097,'B-Business Capability'!B:H,6,FALSE)</f>
        <v>AI, Data &amp; Analytics</v>
      </c>
      <c r="G1097" t="str">
        <f>VLOOKUP(D1097,'B-Business Capability'!B:H,7,FALSE)</f>
        <v>Data Processing &amp; Modeling</v>
      </c>
      <c r="I1097" t="s">
        <v>43</v>
      </c>
      <c r="J1097" t="s">
        <v>151</v>
      </c>
      <c r="K1097" t="s">
        <v>340</v>
      </c>
      <c r="L1097" t="s">
        <v>430</v>
      </c>
      <c r="M1097" t="str">
        <f>VLOOKUP(L1097,'A-Applications'!B:D,3,FALSE)</f>
        <v>VIS</v>
      </c>
      <c r="N1097" t="s">
        <v>74</v>
      </c>
      <c r="O1097" s="42" t="s">
        <v>102</v>
      </c>
      <c r="P1097" t="s">
        <v>68</v>
      </c>
      <c r="Q1097" t="str">
        <f>VLOOKUP(KamstrupData[[#This Row],[IdLevel123]],'B-Business Capability'!B:L,10,FALSE)</f>
        <v>N/A</v>
      </c>
      <c r="R1097">
        <f>VLOOKUP(KamstrupData[[#This Row],[IdLevel123]],'B-Business Capability'!B:L,11,FALSE)</f>
        <v>0</v>
      </c>
      <c r="S1097" t="s">
        <v>431</v>
      </c>
      <c r="T1097" t="s">
        <v>342</v>
      </c>
    </row>
    <row r="1098" spans="3:20" hidden="1" x14ac:dyDescent="0.25">
      <c r="C1098" s="28">
        <v>46387</v>
      </c>
      <c r="D1098" t="s">
        <v>1609</v>
      </c>
      <c r="E1098" t="str">
        <f>VLOOKUP(D1098,'B-Business Capability'!B:H,5,FALSE)</f>
        <v>Digital Platform and Operations</v>
      </c>
      <c r="F1098" t="str">
        <f>VLOOKUP(D1098,'B-Business Capability'!B:H,6,FALSE)</f>
        <v>AI, Data &amp; Analytics</v>
      </c>
      <c r="G1098" t="str">
        <f>VLOOKUP(D1098,'B-Business Capability'!B:H,7,FALSE)</f>
        <v>Data Analytics</v>
      </c>
      <c r="I1098" t="s">
        <v>43</v>
      </c>
      <c r="J1098" t="s">
        <v>151</v>
      </c>
      <c r="K1098" t="s">
        <v>340</v>
      </c>
      <c r="L1098" t="s">
        <v>430</v>
      </c>
      <c r="M1098" t="str">
        <f>VLOOKUP(L1098,'A-Applications'!B:D,3,FALSE)</f>
        <v>VIS</v>
      </c>
      <c r="N1098" t="s">
        <v>74</v>
      </c>
      <c r="O1098" s="42" t="s">
        <v>102</v>
      </c>
      <c r="P1098" t="s">
        <v>68</v>
      </c>
      <c r="Q1098" t="str">
        <f>VLOOKUP(KamstrupData[[#This Row],[IdLevel123]],'B-Business Capability'!B:L,10,FALSE)</f>
        <v>N/A</v>
      </c>
      <c r="R1098">
        <f>VLOOKUP(KamstrupData[[#This Row],[IdLevel123]],'B-Business Capability'!B:L,11,FALSE)</f>
        <v>0</v>
      </c>
      <c r="S1098" t="s">
        <v>431</v>
      </c>
      <c r="T1098" t="s">
        <v>342</v>
      </c>
    </row>
    <row r="1099" spans="3:20" hidden="1" x14ac:dyDescent="0.25">
      <c r="D1099" t="s">
        <v>1634</v>
      </c>
      <c r="E1099" t="str">
        <f>VLOOKUP(D1099,'B-Business Capability'!B:H,5,FALSE)</f>
        <v>Not mapped to capability</v>
      </c>
      <c r="F1099">
        <f>VLOOKUP(D1099,'B-Business Capability'!B:H,6,FALSE)</f>
        <v>0</v>
      </c>
      <c r="G1099">
        <f>VLOOKUP(D1099,'B-Business Capability'!B:H,7,FALSE)</f>
        <v>0</v>
      </c>
      <c r="I1099" t="s">
        <v>66</v>
      </c>
      <c r="J1099" t="s">
        <v>169</v>
      </c>
      <c r="L1099" t="s">
        <v>430</v>
      </c>
      <c r="M1099" t="str">
        <f>VLOOKUP(L1099,'A-Applications'!B:D,3,FALSE)</f>
        <v>VIS</v>
      </c>
      <c r="N1099" t="s">
        <v>46</v>
      </c>
      <c r="O1099" s="42" t="s">
        <v>47</v>
      </c>
      <c r="P1099" t="s">
        <v>68</v>
      </c>
      <c r="Q1099" t="str">
        <f>VLOOKUP(KamstrupData[[#This Row],[IdLevel123]],'B-Business Capability'!B:L,10,FALSE)</f>
        <v>N/A</v>
      </c>
      <c r="R1099">
        <f>VLOOKUP(KamstrupData[[#This Row],[IdLevel123]],'B-Business Capability'!B:L,11,FALSE)</f>
        <v>0</v>
      </c>
      <c r="T1099" t="s">
        <v>171</v>
      </c>
    </row>
    <row r="1100" spans="3:20" hidden="1" x14ac:dyDescent="0.25">
      <c r="D1100" t="s">
        <v>583</v>
      </c>
      <c r="E1100" t="str">
        <f>VLOOKUP(D1100,'B-Business Capability'!B:H,5,FALSE)</f>
        <v>Product &amp; Software Development</v>
      </c>
      <c r="F1100" t="str">
        <f>VLOOKUP(D1100,'B-Business Capability'!B:H,6,FALSE)</f>
        <v>Engineering</v>
      </c>
      <c r="G1100" t="str">
        <f>VLOOKUP(D1100,'B-Business Capability'!B:H,7,FALSE)</f>
        <v>Construction &amp; Development</v>
      </c>
      <c r="I1100" t="s">
        <v>43</v>
      </c>
      <c r="J1100" t="s">
        <v>71</v>
      </c>
      <c r="K1100" t="s">
        <v>72</v>
      </c>
      <c r="L1100" t="s">
        <v>588</v>
      </c>
      <c r="M1100" t="str">
        <f>VLOOKUP(L1100,'A-Applications'!B:D,3,FALSE)</f>
        <v>Beyond Compare Pro</v>
      </c>
      <c r="N1100" t="s">
        <v>46</v>
      </c>
      <c r="O1100" s="42" t="s">
        <v>52</v>
      </c>
      <c r="P1100" t="s">
        <v>75</v>
      </c>
      <c r="Q1100" t="str">
        <f>VLOOKUP(KamstrupData[[#This Row],[IdLevel123]],'B-Business Capability'!B:L,10,FALSE)</f>
        <v>Idea-to-Release (I2R)</v>
      </c>
      <c r="R1100">
        <f>VLOOKUP(KamstrupData[[#This Row],[IdLevel123]],'B-Business Capability'!B:L,11,FALSE)</f>
        <v>420</v>
      </c>
      <c r="T1100" t="s">
        <v>76</v>
      </c>
    </row>
    <row r="1101" spans="3:20" hidden="1" x14ac:dyDescent="0.25">
      <c r="D1101" t="s">
        <v>583</v>
      </c>
      <c r="E1101" t="str">
        <f>VLOOKUP(D1101,'B-Business Capability'!B:H,5,FALSE)</f>
        <v>Product &amp; Software Development</v>
      </c>
      <c r="F1101" t="str">
        <f>VLOOKUP(D1101,'B-Business Capability'!B:H,6,FALSE)</f>
        <v>Engineering</v>
      </c>
      <c r="G1101" t="str">
        <f>VLOOKUP(D1101,'B-Business Capability'!B:H,7,FALSE)</f>
        <v>Construction &amp; Development</v>
      </c>
      <c r="I1101" t="s">
        <v>43</v>
      </c>
      <c r="J1101" t="s">
        <v>71</v>
      </c>
      <c r="K1101" t="s">
        <v>81</v>
      </c>
      <c r="L1101" t="s">
        <v>588</v>
      </c>
      <c r="M1101" t="str">
        <f>VLOOKUP(L1101,'A-Applications'!B:D,3,FALSE)</f>
        <v>Beyond Compare Pro</v>
      </c>
      <c r="N1101" t="s">
        <v>46</v>
      </c>
      <c r="O1101" s="42" t="s">
        <v>52</v>
      </c>
      <c r="P1101" t="s">
        <v>75</v>
      </c>
      <c r="Q1101" t="str">
        <f>VLOOKUP(KamstrupData[[#This Row],[IdLevel123]],'B-Business Capability'!B:L,10,FALSE)</f>
        <v>Idea-to-Release (I2R)</v>
      </c>
      <c r="R1101">
        <f>VLOOKUP(KamstrupData[[#This Row],[IdLevel123]],'B-Business Capability'!B:L,11,FALSE)</f>
        <v>420</v>
      </c>
      <c r="T1101" t="s">
        <v>76</v>
      </c>
    </row>
    <row r="1102" spans="3:20" hidden="1" x14ac:dyDescent="0.25">
      <c r="D1102" t="s">
        <v>583</v>
      </c>
      <c r="E1102" t="str">
        <f>VLOOKUP(D1102,'B-Business Capability'!B:H,5,FALSE)</f>
        <v>Product &amp; Software Development</v>
      </c>
      <c r="F1102" t="str">
        <f>VLOOKUP(D1102,'B-Business Capability'!B:H,6,FALSE)</f>
        <v>Engineering</v>
      </c>
      <c r="G1102" t="str">
        <f>VLOOKUP(D1102,'B-Business Capability'!B:H,7,FALSE)</f>
        <v>Construction &amp; Development</v>
      </c>
      <c r="I1102" t="s">
        <v>43</v>
      </c>
      <c r="J1102" t="s">
        <v>91</v>
      </c>
      <c r="K1102" t="s">
        <v>72</v>
      </c>
      <c r="L1102" t="s">
        <v>588</v>
      </c>
      <c r="M1102" t="str">
        <f>VLOOKUP(L1102,'A-Applications'!B:D,3,FALSE)</f>
        <v>Beyond Compare Pro</v>
      </c>
      <c r="N1102" t="s">
        <v>46</v>
      </c>
      <c r="O1102" t="s">
        <v>47</v>
      </c>
      <c r="P1102" t="s">
        <v>75</v>
      </c>
      <c r="Q1102" t="str">
        <f>VLOOKUP(KamstrupData[[#This Row],[IdLevel123]],'B-Business Capability'!B:L,10,FALSE)</f>
        <v>Idea-to-Release (I2R)</v>
      </c>
      <c r="R1102">
        <f>VLOOKUP(KamstrupData[[#This Row],[IdLevel123]],'B-Business Capability'!B:L,11,FALSE)</f>
        <v>420</v>
      </c>
      <c r="T1102" t="s">
        <v>92</v>
      </c>
    </row>
    <row r="1103" spans="3:20" hidden="1" x14ac:dyDescent="0.25">
      <c r="D1103" t="s">
        <v>583</v>
      </c>
      <c r="E1103" t="str">
        <f>VLOOKUP(D1103,'B-Business Capability'!B:H,5,FALSE)</f>
        <v>Product &amp; Software Development</v>
      </c>
      <c r="F1103" t="str">
        <f>VLOOKUP(D1103,'B-Business Capability'!B:H,6,FALSE)</f>
        <v>Engineering</v>
      </c>
      <c r="G1103" t="str">
        <f>VLOOKUP(D1103,'B-Business Capability'!B:H,7,FALSE)</f>
        <v>Construction &amp; Development</v>
      </c>
      <c r="I1103" t="s">
        <v>43</v>
      </c>
      <c r="J1103" t="s">
        <v>91</v>
      </c>
      <c r="K1103" t="s">
        <v>293</v>
      </c>
      <c r="L1103" t="s">
        <v>588</v>
      </c>
      <c r="M1103" t="str">
        <f>VLOOKUP(L1103,'A-Applications'!B:D,3,FALSE)</f>
        <v>Beyond Compare Pro</v>
      </c>
      <c r="N1103" t="s">
        <v>46</v>
      </c>
      <c r="O1103" s="42" t="s">
        <v>47</v>
      </c>
      <c r="P1103" t="s">
        <v>75</v>
      </c>
      <c r="Q1103" t="str">
        <f>VLOOKUP(KamstrupData[[#This Row],[IdLevel123]],'B-Business Capability'!B:L,10,FALSE)</f>
        <v>Idea-to-Release (I2R)</v>
      </c>
      <c r="R1103">
        <f>VLOOKUP(KamstrupData[[#This Row],[IdLevel123]],'B-Business Capability'!B:L,11,FALSE)</f>
        <v>420</v>
      </c>
      <c r="T1103" t="s">
        <v>294</v>
      </c>
    </row>
    <row r="1104" spans="3:20" hidden="1" x14ac:dyDescent="0.25">
      <c r="D1104" t="s">
        <v>583</v>
      </c>
      <c r="E1104" t="str">
        <f>VLOOKUP(D1104,'B-Business Capability'!B:H,5,FALSE)</f>
        <v>Product &amp; Software Development</v>
      </c>
      <c r="F1104" t="str">
        <f>VLOOKUP(D1104,'B-Business Capability'!B:H,6,FALSE)</f>
        <v>Engineering</v>
      </c>
      <c r="G1104" t="str">
        <f>VLOOKUP(D1104,'B-Business Capability'!B:H,7,FALSE)</f>
        <v>Construction &amp; Development</v>
      </c>
      <c r="I1104" t="s">
        <v>43</v>
      </c>
      <c r="J1104" t="s">
        <v>91</v>
      </c>
      <c r="K1104" t="s">
        <v>81</v>
      </c>
      <c r="L1104" t="s">
        <v>588</v>
      </c>
      <c r="M1104" t="str">
        <f>VLOOKUP(L1104,'A-Applications'!B:D,3,FALSE)</f>
        <v>Beyond Compare Pro</v>
      </c>
      <c r="N1104" t="s">
        <v>46</v>
      </c>
      <c r="O1104" s="42" t="s">
        <v>47</v>
      </c>
      <c r="P1104" t="s">
        <v>75</v>
      </c>
      <c r="Q1104" t="str">
        <f>VLOOKUP(KamstrupData[[#This Row],[IdLevel123]],'B-Business Capability'!B:L,10,FALSE)</f>
        <v>Idea-to-Release (I2R)</v>
      </c>
      <c r="R1104">
        <f>VLOOKUP(KamstrupData[[#This Row],[IdLevel123]],'B-Business Capability'!B:L,11,FALSE)</f>
        <v>420</v>
      </c>
      <c r="T1104" t="s">
        <v>96</v>
      </c>
    </row>
    <row r="1105" spans="4:20" hidden="1" x14ac:dyDescent="0.25">
      <c r="D1105" t="s">
        <v>583</v>
      </c>
      <c r="E1105" t="str">
        <f>VLOOKUP(D1105,'B-Business Capability'!B:H,5,FALSE)</f>
        <v>Product &amp; Software Development</v>
      </c>
      <c r="F1105" t="str">
        <f>VLOOKUP(D1105,'B-Business Capability'!B:H,6,FALSE)</f>
        <v>Engineering</v>
      </c>
      <c r="G1105" t="str">
        <f>VLOOKUP(D1105,'B-Business Capability'!B:H,7,FALSE)</f>
        <v>Construction &amp; Development</v>
      </c>
      <c r="I1105" t="s">
        <v>43</v>
      </c>
      <c r="J1105" t="s">
        <v>98</v>
      </c>
      <c r="K1105" t="s">
        <v>87</v>
      </c>
      <c r="L1105" t="s">
        <v>588</v>
      </c>
      <c r="M1105" t="str">
        <f>VLOOKUP(L1105,'A-Applications'!B:D,3,FALSE)</f>
        <v>Beyond Compare Pro</v>
      </c>
      <c r="N1105" t="s">
        <v>46</v>
      </c>
      <c r="O1105" s="42" t="s">
        <v>52</v>
      </c>
      <c r="P1105" t="s">
        <v>75</v>
      </c>
      <c r="Q1105" t="str">
        <f>VLOOKUP(KamstrupData[[#This Row],[IdLevel123]],'B-Business Capability'!B:L,10,FALSE)</f>
        <v>Idea-to-Release (I2R)</v>
      </c>
      <c r="R1105">
        <f>VLOOKUP(KamstrupData[[#This Row],[IdLevel123]],'B-Business Capability'!B:L,11,FALSE)</f>
        <v>420</v>
      </c>
      <c r="T1105" t="s">
        <v>100</v>
      </c>
    </row>
    <row r="1106" spans="4:20" hidden="1" x14ac:dyDescent="0.25">
      <c r="D1106" t="s">
        <v>583</v>
      </c>
      <c r="E1106" t="str">
        <f>VLOOKUP(D1106,'B-Business Capability'!B:H,5,FALSE)</f>
        <v>Product &amp; Software Development</v>
      </c>
      <c r="F1106" t="str">
        <f>VLOOKUP(D1106,'B-Business Capability'!B:H,6,FALSE)</f>
        <v>Engineering</v>
      </c>
      <c r="G1106" t="str">
        <f>VLOOKUP(D1106,'B-Business Capability'!B:H,7,FALSE)</f>
        <v>Construction &amp; Development</v>
      </c>
      <c r="I1106" t="s">
        <v>43</v>
      </c>
      <c r="J1106" t="s">
        <v>114</v>
      </c>
      <c r="K1106" t="s">
        <v>115</v>
      </c>
      <c r="L1106" t="s">
        <v>588</v>
      </c>
      <c r="M1106" t="str">
        <f>VLOOKUP(L1106,'A-Applications'!B:D,3,FALSE)</f>
        <v>Beyond Compare Pro</v>
      </c>
      <c r="N1106" t="s">
        <v>46</v>
      </c>
      <c r="O1106" s="42" t="s">
        <v>47</v>
      </c>
      <c r="P1106" t="s">
        <v>602</v>
      </c>
      <c r="Q1106" t="str">
        <f>VLOOKUP(KamstrupData[[#This Row],[IdLevel123]],'B-Business Capability'!B:L,10,FALSE)</f>
        <v>Idea-to-Release (I2R)</v>
      </c>
      <c r="R1106">
        <f>VLOOKUP(KamstrupData[[#This Row],[IdLevel123]],'B-Business Capability'!B:L,11,FALSE)</f>
        <v>420</v>
      </c>
      <c r="T1106" t="s">
        <v>116</v>
      </c>
    </row>
    <row r="1107" spans="4:20" hidden="1" x14ac:dyDescent="0.25">
      <c r="D1107" t="s">
        <v>583</v>
      </c>
      <c r="E1107" t="str">
        <f>VLOOKUP(D1107,'B-Business Capability'!B:H,5,FALSE)</f>
        <v>Product &amp; Software Development</v>
      </c>
      <c r="F1107" t="str">
        <f>VLOOKUP(D1107,'B-Business Capability'!B:H,6,FALSE)</f>
        <v>Engineering</v>
      </c>
      <c r="G1107" t="str">
        <f>VLOOKUP(D1107,'B-Business Capability'!B:H,7,FALSE)</f>
        <v>Construction &amp; Development</v>
      </c>
      <c r="I1107" t="s">
        <v>43</v>
      </c>
      <c r="J1107" t="s">
        <v>114</v>
      </c>
      <c r="K1107" t="s">
        <v>78</v>
      </c>
      <c r="L1107" t="s">
        <v>588</v>
      </c>
      <c r="M1107" t="str">
        <f>VLOOKUP(L1107,'A-Applications'!B:D,3,FALSE)</f>
        <v>Beyond Compare Pro</v>
      </c>
      <c r="N1107" t="s">
        <v>46</v>
      </c>
      <c r="O1107" s="42" t="s">
        <v>47</v>
      </c>
      <c r="P1107" t="s">
        <v>75</v>
      </c>
      <c r="Q1107" t="str">
        <f>VLOOKUP(KamstrupData[[#This Row],[IdLevel123]],'B-Business Capability'!B:L,10,FALSE)</f>
        <v>Idea-to-Release (I2R)</v>
      </c>
      <c r="R1107">
        <f>VLOOKUP(KamstrupData[[#This Row],[IdLevel123]],'B-Business Capability'!B:L,11,FALSE)</f>
        <v>420</v>
      </c>
      <c r="T1107" t="s">
        <v>120</v>
      </c>
    </row>
    <row r="1108" spans="4:20" hidden="1" x14ac:dyDescent="0.25">
      <c r="D1108" t="s">
        <v>583</v>
      </c>
      <c r="E1108" t="str">
        <f>VLOOKUP(D1108,'B-Business Capability'!B:H,5,FALSE)</f>
        <v>Product &amp; Software Development</v>
      </c>
      <c r="F1108" t="str">
        <f>VLOOKUP(D1108,'B-Business Capability'!B:H,6,FALSE)</f>
        <v>Engineering</v>
      </c>
      <c r="G1108" t="str">
        <f>VLOOKUP(D1108,'B-Business Capability'!B:H,7,FALSE)</f>
        <v>Construction &amp; Development</v>
      </c>
      <c r="I1108" t="s">
        <v>43</v>
      </c>
      <c r="J1108" t="s">
        <v>91</v>
      </c>
      <c r="K1108" t="s">
        <v>72</v>
      </c>
      <c r="L1108" t="s">
        <v>687</v>
      </c>
      <c r="M1108" t="str">
        <f>VLOOKUP(L1108,'A-Applications'!B:D,3,FALSE)</f>
        <v>CppCheck</v>
      </c>
      <c r="N1108" t="s">
        <v>46</v>
      </c>
      <c r="O1108" t="s">
        <v>47</v>
      </c>
      <c r="P1108" t="s">
        <v>75</v>
      </c>
      <c r="Q1108" t="str">
        <f>VLOOKUP(KamstrupData[[#This Row],[IdLevel123]],'B-Business Capability'!B:L,10,FALSE)</f>
        <v>Idea-to-Release (I2R)</v>
      </c>
      <c r="R1108">
        <f>VLOOKUP(KamstrupData[[#This Row],[IdLevel123]],'B-Business Capability'!B:L,11,FALSE)</f>
        <v>420</v>
      </c>
      <c r="T1108" t="s">
        <v>92</v>
      </c>
    </row>
    <row r="1109" spans="4:20" hidden="1" x14ac:dyDescent="0.25">
      <c r="D1109" t="s">
        <v>583</v>
      </c>
      <c r="E1109" t="str">
        <f>VLOOKUP(D1109,'B-Business Capability'!B:H,5,FALSE)</f>
        <v>Product &amp; Software Development</v>
      </c>
      <c r="F1109" t="str">
        <f>VLOOKUP(D1109,'B-Business Capability'!B:H,6,FALSE)</f>
        <v>Engineering</v>
      </c>
      <c r="G1109" t="str">
        <f>VLOOKUP(D1109,'B-Business Capability'!B:H,7,FALSE)</f>
        <v>Construction &amp; Development</v>
      </c>
      <c r="I1109" t="s">
        <v>43</v>
      </c>
      <c r="J1109" t="s">
        <v>91</v>
      </c>
      <c r="K1109" t="s">
        <v>81</v>
      </c>
      <c r="L1109" t="s">
        <v>687</v>
      </c>
      <c r="M1109" t="str">
        <f>VLOOKUP(L1109,'A-Applications'!B:D,3,FALSE)</f>
        <v>CppCheck</v>
      </c>
      <c r="N1109" t="s">
        <v>46</v>
      </c>
      <c r="O1109" s="42" t="s">
        <v>47</v>
      </c>
      <c r="P1109" t="s">
        <v>75</v>
      </c>
      <c r="Q1109" t="str">
        <f>VLOOKUP(KamstrupData[[#This Row],[IdLevel123]],'B-Business Capability'!B:L,10,FALSE)</f>
        <v>Idea-to-Release (I2R)</v>
      </c>
      <c r="R1109">
        <f>VLOOKUP(KamstrupData[[#This Row],[IdLevel123]],'B-Business Capability'!B:L,11,FALSE)</f>
        <v>420</v>
      </c>
      <c r="T1109" t="s">
        <v>96</v>
      </c>
    </row>
    <row r="1110" spans="4:20" hidden="1" x14ac:dyDescent="0.25">
      <c r="D1110" t="s">
        <v>583</v>
      </c>
      <c r="E1110" t="str">
        <f>VLOOKUP(D1110,'B-Business Capability'!B:H,5,FALSE)</f>
        <v>Product &amp; Software Development</v>
      </c>
      <c r="F1110" t="str">
        <f>VLOOKUP(D1110,'B-Business Capability'!B:H,6,FALSE)</f>
        <v>Engineering</v>
      </c>
      <c r="G1110" t="str">
        <f>VLOOKUP(D1110,'B-Business Capability'!B:H,7,FALSE)</f>
        <v>Construction &amp; Development</v>
      </c>
      <c r="I1110" t="s">
        <v>43</v>
      </c>
      <c r="J1110" t="s">
        <v>91</v>
      </c>
      <c r="K1110" t="s">
        <v>72</v>
      </c>
      <c r="L1110" t="s">
        <v>688</v>
      </c>
      <c r="M1110" t="str">
        <f>VLOOKUP(L1110,'A-Applications'!B:D,3,FALSE)</f>
        <v>Cygwin</v>
      </c>
      <c r="N1110" t="s">
        <v>46</v>
      </c>
      <c r="O1110" t="s">
        <v>47</v>
      </c>
      <c r="P1110" t="s">
        <v>75</v>
      </c>
      <c r="Q1110" t="str">
        <f>VLOOKUP(KamstrupData[[#This Row],[IdLevel123]],'B-Business Capability'!B:L,10,FALSE)</f>
        <v>Idea-to-Release (I2R)</v>
      </c>
      <c r="R1110">
        <f>VLOOKUP(KamstrupData[[#This Row],[IdLevel123]],'B-Business Capability'!B:L,11,FALSE)</f>
        <v>420</v>
      </c>
      <c r="T1110" t="s">
        <v>92</v>
      </c>
    </row>
    <row r="1111" spans="4:20" hidden="1" x14ac:dyDescent="0.25">
      <c r="D1111" t="s">
        <v>583</v>
      </c>
      <c r="E1111" t="str">
        <f>VLOOKUP(D1111,'B-Business Capability'!B:H,5,FALSE)</f>
        <v>Product &amp; Software Development</v>
      </c>
      <c r="F1111" t="str">
        <f>VLOOKUP(D1111,'B-Business Capability'!B:H,6,FALSE)</f>
        <v>Engineering</v>
      </c>
      <c r="G1111" t="str">
        <f>VLOOKUP(D1111,'B-Business Capability'!B:H,7,FALSE)</f>
        <v>Construction &amp; Development</v>
      </c>
      <c r="I1111" t="s">
        <v>43</v>
      </c>
      <c r="J1111" t="s">
        <v>91</v>
      </c>
      <c r="K1111" t="s">
        <v>81</v>
      </c>
      <c r="L1111" t="s">
        <v>688</v>
      </c>
      <c r="M1111" t="str">
        <f>VLOOKUP(L1111,'A-Applications'!B:D,3,FALSE)</f>
        <v>Cygwin</v>
      </c>
      <c r="N1111" t="s">
        <v>46</v>
      </c>
      <c r="O1111" s="42" t="s">
        <v>47</v>
      </c>
      <c r="P1111" t="s">
        <v>75</v>
      </c>
      <c r="Q1111" t="str">
        <f>VLOOKUP(KamstrupData[[#This Row],[IdLevel123]],'B-Business Capability'!B:L,10,FALSE)</f>
        <v>Idea-to-Release (I2R)</v>
      </c>
      <c r="R1111">
        <f>VLOOKUP(KamstrupData[[#This Row],[IdLevel123]],'B-Business Capability'!B:L,11,FALSE)</f>
        <v>420</v>
      </c>
      <c r="T1111" t="s">
        <v>96</v>
      </c>
    </row>
    <row r="1112" spans="4:20" hidden="1" x14ac:dyDescent="0.25">
      <c r="D1112" t="s">
        <v>583</v>
      </c>
      <c r="E1112" t="str">
        <f>VLOOKUP(D1112,'B-Business Capability'!B:H,5,FALSE)</f>
        <v>Product &amp; Software Development</v>
      </c>
      <c r="F1112" t="str">
        <f>VLOOKUP(D1112,'B-Business Capability'!B:H,6,FALSE)</f>
        <v>Engineering</v>
      </c>
      <c r="G1112" t="str">
        <f>VLOOKUP(D1112,'B-Business Capability'!B:H,7,FALSE)</f>
        <v>Construction &amp; Development</v>
      </c>
      <c r="I1112" t="s">
        <v>43</v>
      </c>
      <c r="J1112" t="s">
        <v>71</v>
      </c>
      <c r="K1112" t="s">
        <v>72</v>
      </c>
      <c r="L1112" t="s">
        <v>604</v>
      </c>
      <c r="M1112" t="str">
        <f>VLOOKUP(L1112,'A-Applications'!B:D,3,FALSE)</f>
        <v>Git</v>
      </c>
      <c r="N1112" t="s">
        <v>46</v>
      </c>
      <c r="O1112" s="42" t="s">
        <v>102</v>
      </c>
      <c r="P1112" t="s">
        <v>75</v>
      </c>
      <c r="Q1112" t="str">
        <f>VLOOKUP(KamstrupData[[#This Row],[IdLevel123]],'B-Business Capability'!B:L,10,FALSE)</f>
        <v>Idea-to-Release (I2R)</v>
      </c>
      <c r="R1112">
        <f>VLOOKUP(KamstrupData[[#This Row],[IdLevel123]],'B-Business Capability'!B:L,11,FALSE)</f>
        <v>420</v>
      </c>
      <c r="T1112" t="s">
        <v>76</v>
      </c>
    </row>
    <row r="1113" spans="4:20" hidden="1" x14ac:dyDescent="0.25">
      <c r="D1113" t="s">
        <v>583</v>
      </c>
      <c r="E1113" t="str">
        <f>VLOOKUP(D1113,'B-Business Capability'!B:H,5,FALSE)</f>
        <v>Product &amp; Software Development</v>
      </c>
      <c r="F1113" t="str">
        <f>VLOOKUP(D1113,'B-Business Capability'!B:H,6,FALSE)</f>
        <v>Engineering</v>
      </c>
      <c r="G1113" t="str">
        <f>VLOOKUP(D1113,'B-Business Capability'!B:H,7,FALSE)</f>
        <v>Construction &amp; Development</v>
      </c>
      <c r="I1113" t="s">
        <v>43</v>
      </c>
      <c r="J1113" t="s">
        <v>71</v>
      </c>
      <c r="K1113" t="s">
        <v>81</v>
      </c>
      <c r="L1113" t="s">
        <v>604</v>
      </c>
      <c r="M1113" t="str">
        <f>VLOOKUP(L1113,'A-Applications'!B:D,3,FALSE)</f>
        <v>Git</v>
      </c>
      <c r="N1113" t="s">
        <v>46</v>
      </c>
      <c r="O1113" s="42" t="s">
        <v>102</v>
      </c>
      <c r="P1113" t="s">
        <v>75</v>
      </c>
      <c r="Q1113" t="str">
        <f>VLOOKUP(KamstrupData[[#This Row],[IdLevel123]],'B-Business Capability'!B:L,10,FALSE)</f>
        <v>Idea-to-Release (I2R)</v>
      </c>
      <c r="R1113">
        <f>VLOOKUP(KamstrupData[[#This Row],[IdLevel123]],'B-Business Capability'!B:L,11,FALSE)</f>
        <v>420</v>
      </c>
      <c r="T1113" t="s">
        <v>76</v>
      </c>
    </row>
    <row r="1114" spans="4:20" hidden="1" x14ac:dyDescent="0.25">
      <c r="D1114" t="s">
        <v>583</v>
      </c>
      <c r="E1114" t="str">
        <f>VLOOKUP(D1114,'B-Business Capability'!B:H,5,FALSE)</f>
        <v>Product &amp; Software Development</v>
      </c>
      <c r="F1114" t="str">
        <f>VLOOKUP(D1114,'B-Business Capability'!B:H,6,FALSE)</f>
        <v>Engineering</v>
      </c>
      <c r="G1114" t="str">
        <f>VLOOKUP(D1114,'B-Business Capability'!B:H,7,FALSE)</f>
        <v>Construction &amp; Development</v>
      </c>
      <c r="I1114" t="s">
        <v>43</v>
      </c>
      <c r="J1114" t="s">
        <v>71</v>
      </c>
      <c r="K1114" t="s">
        <v>659</v>
      </c>
      <c r="L1114" t="s">
        <v>604</v>
      </c>
      <c r="M1114" t="str">
        <f>VLOOKUP(L1114,'A-Applications'!B:D,3,FALSE)</f>
        <v>Git</v>
      </c>
      <c r="N1114" t="s">
        <v>46</v>
      </c>
      <c r="O1114" s="42" t="s">
        <v>102</v>
      </c>
      <c r="P1114" t="s">
        <v>75</v>
      </c>
      <c r="Q1114" t="str">
        <f>VLOOKUP(KamstrupData[[#This Row],[IdLevel123]],'B-Business Capability'!B:L,10,FALSE)</f>
        <v>Idea-to-Release (I2R)</v>
      </c>
      <c r="R1114">
        <f>VLOOKUP(KamstrupData[[#This Row],[IdLevel123]],'B-Business Capability'!B:L,11,FALSE)</f>
        <v>420</v>
      </c>
      <c r="T1114" t="s">
        <v>76</v>
      </c>
    </row>
    <row r="1115" spans="4:20" hidden="1" x14ac:dyDescent="0.25">
      <c r="D1115" t="s">
        <v>583</v>
      </c>
      <c r="E1115" t="str">
        <f>VLOOKUP(D1115,'B-Business Capability'!B:H,5,FALSE)</f>
        <v>Product &amp; Software Development</v>
      </c>
      <c r="F1115" t="str">
        <f>VLOOKUP(D1115,'B-Business Capability'!B:H,6,FALSE)</f>
        <v>Engineering</v>
      </c>
      <c r="G1115" t="str">
        <f>VLOOKUP(D1115,'B-Business Capability'!B:H,7,FALSE)</f>
        <v>Construction &amp; Development</v>
      </c>
      <c r="I1115" t="s">
        <v>43</v>
      </c>
      <c r="J1115" t="s">
        <v>91</v>
      </c>
      <c r="K1115" t="s">
        <v>72</v>
      </c>
      <c r="L1115" t="s">
        <v>604</v>
      </c>
      <c r="M1115" t="str">
        <f>VLOOKUP(L1115,'A-Applications'!B:D,3,FALSE)</f>
        <v>Git</v>
      </c>
      <c r="N1115" t="s">
        <v>46</v>
      </c>
      <c r="O1115" s="42" t="s">
        <v>47</v>
      </c>
      <c r="P1115" t="s">
        <v>75</v>
      </c>
      <c r="Q1115" t="str">
        <f>VLOOKUP(KamstrupData[[#This Row],[IdLevel123]],'B-Business Capability'!B:L,10,FALSE)</f>
        <v>Idea-to-Release (I2R)</v>
      </c>
      <c r="R1115">
        <f>VLOOKUP(KamstrupData[[#This Row],[IdLevel123]],'B-Business Capability'!B:L,11,FALSE)</f>
        <v>420</v>
      </c>
      <c r="T1115" t="s">
        <v>92</v>
      </c>
    </row>
    <row r="1116" spans="4:20" hidden="1" x14ac:dyDescent="0.25">
      <c r="D1116" t="s">
        <v>583</v>
      </c>
      <c r="E1116" t="str">
        <f>VLOOKUP(D1116,'B-Business Capability'!B:H,5,FALSE)</f>
        <v>Product &amp; Software Development</v>
      </c>
      <c r="F1116" t="str">
        <f>VLOOKUP(D1116,'B-Business Capability'!B:H,6,FALSE)</f>
        <v>Engineering</v>
      </c>
      <c r="G1116" t="str">
        <f>VLOOKUP(D1116,'B-Business Capability'!B:H,7,FALSE)</f>
        <v>Construction &amp; Development</v>
      </c>
      <c r="I1116" t="s">
        <v>43</v>
      </c>
      <c r="J1116" t="s">
        <v>98</v>
      </c>
      <c r="K1116" t="s">
        <v>761</v>
      </c>
      <c r="L1116" t="s">
        <v>604</v>
      </c>
      <c r="M1116" t="str">
        <f>VLOOKUP(L1116,'A-Applications'!B:D,3,FALSE)</f>
        <v>Git</v>
      </c>
      <c r="N1116" t="s">
        <v>138</v>
      </c>
      <c r="O1116" s="42" t="s">
        <v>102</v>
      </c>
      <c r="P1116" t="s">
        <v>75</v>
      </c>
      <c r="Q1116" t="str">
        <f>VLOOKUP(KamstrupData[[#This Row],[IdLevel123]],'B-Business Capability'!B:L,10,FALSE)</f>
        <v>Idea-to-Release (I2R)</v>
      </c>
      <c r="R1116">
        <f>VLOOKUP(KamstrupData[[#This Row],[IdLevel123]],'B-Business Capability'!B:L,11,FALSE)</f>
        <v>420</v>
      </c>
      <c r="T1116" t="s">
        <v>763</v>
      </c>
    </row>
    <row r="1117" spans="4:20" hidden="1" x14ac:dyDescent="0.25">
      <c r="D1117" t="s">
        <v>583</v>
      </c>
      <c r="E1117" t="str">
        <f>VLOOKUP(D1117,'B-Business Capability'!B:H,5,FALSE)</f>
        <v>Product &amp; Software Development</v>
      </c>
      <c r="F1117" t="str">
        <f>VLOOKUP(D1117,'B-Business Capability'!B:H,6,FALSE)</f>
        <v>Engineering</v>
      </c>
      <c r="G1117" t="str">
        <f>VLOOKUP(D1117,'B-Business Capability'!B:H,7,FALSE)</f>
        <v>Construction &amp; Development</v>
      </c>
      <c r="I1117" t="s">
        <v>43</v>
      </c>
      <c r="J1117" t="s">
        <v>98</v>
      </c>
      <c r="K1117" t="s">
        <v>87</v>
      </c>
      <c r="L1117" t="s">
        <v>604</v>
      </c>
      <c r="M1117" t="str">
        <f>VLOOKUP(L1117,'A-Applications'!B:D,3,FALSE)</f>
        <v>Git</v>
      </c>
      <c r="N1117" t="s">
        <v>46</v>
      </c>
      <c r="O1117" s="42" t="s">
        <v>47</v>
      </c>
      <c r="P1117" t="s">
        <v>75</v>
      </c>
      <c r="Q1117" t="str">
        <f>VLOOKUP(KamstrupData[[#This Row],[IdLevel123]],'B-Business Capability'!B:L,10,FALSE)</f>
        <v>Idea-to-Release (I2R)</v>
      </c>
      <c r="R1117">
        <f>VLOOKUP(KamstrupData[[#This Row],[IdLevel123]],'B-Business Capability'!B:L,11,FALSE)</f>
        <v>420</v>
      </c>
      <c r="T1117" t="s">
        <v>100</v>
      </c>
    </row>
    <row r="1118" spans="4:20" hidden="1" x14ac:dyDescent="0.25">
      <c r="D1118" t="s">
        <v>583</v>
      </c>
      <c r="E1118" t="str">
        <f>VLOOKUP(D1118,'B-Business Capability'!B:H,5,FALSE)</f>
        <v>Product &amp; Software Development</v>
      </c>
      <c r="F1118" t="str">
        <f>VLOOKUP(D1118,'B-Business Capability'!B:H,6,FALSE)</f>
        <v>Engineering</v>
      </c>
      <c r="G1118" t="str">
        <f>VLOOKUP(D1118,'B-Business Capability'!B:H,7,FALSE)</f>
        <v>Construction &amp; Development</v>
      </c>
      <c r="I1118" t="s">
        <v>43</v>
      </c>
      <c r="J1118" t="s">
        <v>114</v>
      </c>
      <c r="K1118" t="s">
        <v>115</v>
      </c>
      <c r="L1118" t="s">
        <v>604</v>
      </c>
      <c r="M1118" t="str">
        <f>VLOOKUP(L1118,'A-Applications'!B:D,3,FALSE)</f>
        <v>Git</v>
      </c>
      <c r="N1118" t="s">
        <v>46</v>
      </c>
      <c r="O1118" s="42" t="s">
        <v>47</v>
      </c>
      <c r="P1118" t="s">
        <v>602</v>
      </c>
      <c r="Q1118" t="str">
        <f>VLOOKUP(KamstrupData[[#This Row],[IdLevel123]],'B-Business Capability'!B:L,10,FALSE)</f>
        <v>Idea-to-Release (I2R)</v>
      </c>
      <c r="R1118">
        <f>VLOOKUP(KamstrupData[[#This Row],[IdLevel123]],'B-Business Capability'!B:L,11,FALSE)</f>
        <v>420</v>
      </c>
      <c r="T1118" t="s">
        <v>116</v>
      </c>
    </row>
    <row r="1119" spans="4:20" hidden="1" x14ac:dyDescent="0.25">
      <c r="D1119" t="s">
        <v>583</v>
      </c>
      <c r="E1119" t="str">
        <f>VLOOKUP(D1119,'B-Business Capability'!B:H,5,FALSE)</f>
        <v>Product &amp; Software Development</v>
      </c>
      <c r="F1119" t="str">
        <f>VLOOKUP(D1119,'B-Business Capability'!B:H,6,FALSE)</f>
        <v>Engineering</v>
      </c>
      <c r="G1119" t="str">
        <f>VLOOKUP(D1119,'B-Business Capability'!B:H,7,FALSE)</f>
        <v>Construction &amp; Development</v>
      </c>
      <c r="I1119" t="s">
        <v>43</v>
      </c>
      <c r="J1119" t="s">
        <v>114</v>
      </c>
      <c r="K1119" t="s">
        <v>125</v>
      </c>
      <c r="L1119" t="s">
        <v>604</v>
      </c>
      <c r="M1119" t="str">
        <f>VLOOKUP(L1119,'A-Applications'!B:D,3,FALSE)</f>
        <v>Git</v>
      </c>
      <c r="N1119" t="s">
        <v>46</v>
      </c>
      <c r="O1119" s="42" t="s">
        <v>47</v>
      </c>
      <c r="P1119" t="s">
        <v>75</v>
      </c>
      <c r="Q1119" t="str">
        <f>VLOOKUP(KamstrupData[[#This Row],[IdLevel123]],'B-Business Capability'!B:L,10,FALSE)</f>
        <v>Idea-to-Release (I2R)</v>
      </c>
      <c r="R1119">
        <f>VLOOKUP(KamstrupData[[#This Row],[IdLevel123]],'B-Business Capability'!B:L,11,FALSE)</f>
        <v>420</v>
      </c>
      <c r="T1119" t="s">
        <v>126</v>
      </c>
    </row>
    <row r="1120" spans="4:20" hidden="1" x14ac:dyDescent="0.25">
      <c r="D1120" t="s">
        <v>583</v>
      </c>
      <c r="E1120" t="str">
        <f>VLOOKUP(D1120,'B-Business Capability'!B:H,5,FALSE)</f>
        <v>Product &amp; Software Development</v>
      </c>
      <c r="F1120" t="str">
        <f>VLOOKUP(D1120,'B-Business Capability'!B:H,6,FALSE)</f>
        <v>Engineering</v>
      </c>
      <c r="G1120" t="str">
        <f>VLOOKUP(D1120,'B-Business Capability'!B:H,7,FALSE)</f>
        <v>Construction &amp; Development</v>
      </c>
      <c r="I1120" t="s">
        <v>43</v>
      </c>
      <c r="J1120" t="s">
        <v>114</v>
      </c>
      <c r="K1120" t="s">
        <v>659</v>
      </c>
      <c r="L1120" t="s">
        <v>604</v>
      </c>
      <c r="M1120" t="str">
        <f>VLOOKUP(L1120,'A-Applications'!B:D,3,FALSE)</f>
        <v>Git</v>
      </c>
      <c r="N1120" t="s">
        <v>46</v>
      </c>
      <c r="O1120" s="42" t="s">
        <v>102</v>
      </c>
      <c r="P1120" t="s">
        <v>75</v>
      </c>
      <c r="Q1120" t="str">
        <f>VLOOKUP(KamstrupData[[#This Row],[IdLevel123]],'B-Business Capability'!B:L,10,FALSE)</f>
        <v>Idea-to-Release (I2R)</v>
      </c>
      <c r="R1120">
        <f>VLOOKUP(KamstrupData[[#This Row],[IdLevel123]],'B-Business Capability'!B:L,11,FALSE)</f>
        <v>420</v>
      </c>
      <c r="T1120" t="s">
        <v>888</v>
      </c>
    </row>
    <row r="1121" spans="2:20" hidden="1" x14ac:dyDescent="0.25">
      <c r="D1121" t="s">
        <v>583</v>
      </c>
      <c r="E1121" t="str">
        <f>VLOOKUP(D1121,'B-Business Capability'!B:H,5,FALSE)</f>
        <v>Product &amp; Software Development</v>
      </c>
      <c r="F1121" t="str">
        <f>VLOOKUP(D1121,'B-Business Capability'!B:H,6,FALSE)</f>
        <v>Engineering</v>
      </c>
      <c r="G1121" t="str">
        <f>VLOOKUP(D1121,'B-Business Capability'!B:H,7,FALSE)</f>
        <v>Construction &amp; Development</v>
      </c>
      <c r="I1121" t="s">
        <v>43</v>
      </c>
      <c r="J1121" t="s">
        <v>128</v>
      </c>
      <c r="K1121" t="s">
        <v>87</v>
      </c>
      <c r="L1121" t="s">
        <v>604</v>
      </c>
      <c r="M1121" t="str">
        <f>VLOOKUP(L1121,'A-Applications'!B:D,3,FALSE)</f>
        <v>Git</v>
      </c>
      <c r="N1121" t="s">
        <v>46</v>
      </c>
      <c r="O1121" s="42" t="s">
        <v>47</v>
      </c>
      <c r="P1121" t="s">
        <v>75</v>
      </c>
      <c r="Q1121" t="str">
        <f>VLOOKUP(KamstrupData[[#This Row],[IdLevel123]],'B-Business Capability'!B:L,10,FALSE)</f>
        <v>Idea-to-Release (I2R)</v>
      </c>
      <c r="R1121">
        <f>VLOOKUP(KamstrupData[[#This Row],[IdLevel123]],'B-Business Capability'!B:L,11,FALSE)</f>
        <v>420</v>
      </c>
      <c r="T1121" t="s">
        <v>129</v>
      </c>
    </row>
    <row r="1122" spans="2:20" hidden="1" x14ac:dyDescent="0.25">
      <c r="D1122" t="s">
        <v>920</v>
      </c>
      <c r="E1122" t="str">
        <f>VLOOKUP(D1122,'B-Business Capability'!B:H,5,FALSE)</f>
        <v>Product &amp; Software Development</v>
      </c>
      <c r="F1122" t="str">
        <f>VLOOKUP(D1122,'B-Business Capability'!B:H,6,FALSE)</f>
        <v>Product &amp; Software Delivery</v>
      </c>
      <c r="G1122" t="str">
        <f>VLOOKUP(D1122,'B-Business Capability'!B:H,7,FALSE)</f>
        <v>Manage Production &amp; Development</v>
      </c>
      <c r="I1122" t="s">
        <v>43</v>
      </c>
      <c r="J1122" t="s">
        <v>285</v>
      </c>
      <c r="K1122" t="s">
        <v>286</v>
      </c>
      <c r="L1122" t="s">
        <v>604</v>
      </c>
      <c r="M1122" t="str">
        <f>VLOOKUP(L1122,'A-Applications'!B:D,3,FALSE)</f>
        <v>Git</v>
      </c>
      <c r="N1122" t="s">
        <v>138</v>
      </c>
      <c r="O1122" s="42" t="s">
        <v>47</v>
      </c>
      <c r="P1122" t="s">
        <v>38</v>
      </c>
      <c r="Q1122" t="str">
        <f>VLOOKUP(KamstrupData[[#This Row],[IdLevel123]],'B-Business Capability'!B:L,10,FALSE)</f>
        <v>Idea-to-Release (I2R)</v>
      </c>
      <c r="R1122">
        <f>VLOOKUP(KamstrupData[[#This Row],[IdLevel123]],'B-Business Capability'!B:L,11,FALSE)</f>
        <v>520</v>
      </c>
      <c r="T1122" t="s">
        <v>288</v>
      </c>
    </row>
    <row r="1123" spans="2:20" hidden="1" x14ac:dyDescent="0.25">
      <c r="B1123" s="28">
        <v>45292</v>
      </c>
      <c r="D1123" t="s">
        <v>1590</v>
      </c>
      <c r="E1123" t="str">
        <f>VLOOKUP(D1123,'B-Business Capability'!B:H,5,FALSE)</f>
        <v>Digital Platform and Operations</v>
      </c>
      <c r="F1123" t="str">
        <f>VLOOKUP(D1123,'B-Business Capability'!B:H,6,FALSE)</f>
        <v>Engineering &amp; Platform</v>
      </c>
      <c r="G1123" t="str">
        <f>VLOOKUP(D1123,'B-Business Capability'!B:H,7,FALSE)</f>
        <v>CI/CD</v>
      </c>
      <c r="I1123" t="s">
        <v>43</v>
      </c>
      <c r="J1123" t="s">
        <v>285</v>
      </c>
      <c r="K1123" t="s">
        <v>306</v>
      </c>
      <c r="L1123" t="s">
        <v>604</v>
      </c>
      <c r="M1123" t="str">
        <f>VLOOKUP(L1123,'A-Applications'!B:D,3,FALSE)</f>
        <v>Git</v>
      </c>
      <c r="N1123" t="s">
        <v>46</v>
      </c>
      <c r="O1123" s="42" t="s">
        <v>47</v>
      </c>
      <c r="P1123" t="s">
        <v>38</v>
      </c>
      <c r="Q1123" t="str">
        <f>VLOOKUP(KamstrupData[[#This Row],[IdLevel123]],'B-Business Capability'!B:L,10,FALSE)</f>
        <v>N/A</v>
      </c>
      <c r="R1123">
        <f>VLOOKUP(KamstrupData[[#This Row],[IdLevel123]],'B-Business Capability'!B:L,11,FALSE)</f>
        <v>0</v>
      </c>
      <c r="T1123" t="s">
        <v>309</v>
      </c>
    </row>
    <row r="1124" spans="2:20" hidden="1" x14ac:dyDescent="0.25">
      <c r="D1124" t="s">
        <v>1634</v>
      </c>
      <c r="E1124" t="str">
        <f>VLOOKUP(D1124,'B-Business Capability'!B:H,5,FALSE)</f>
        <v>Not mapped to capability</v>
      </c>
      <c r="F1124">
        <f>VLOOKUP(D1124,'B-Business Capability'!B:H,6,FALSE)</f>
        <v>0</v>
      </c>
      <c r="G1124">
        <f>VLOOKUP(D1124,'B-Business Capability'!B:H,7,FALSE)</f>
        <v>0</v>
      </c>
      <c r="I1124" t="s">
        <v>43</v>
      </c>
      <c r="J1124" t="s">
        <v>86</v>
      </c>
      <c r="L1124" t="s">
        <v>604</v>
      </c>
      <c r="M1124" t="str">
        <f>VLOOKUP(L1124,'A-Applications'!B:D,3,FALSE)</f>
        <v>Git</v>
      </c>
      <c r="O1124" s="42"/>
      <c r="P1124" t="s">
        <v>56</v>
      </c>
      <c r="Q1124" t="str">
        <f>VLOOKUP(KamstrupData[[#This Row],[IdLevel123]],'B-Business Capability'!B:L,10,FALSE)</f>
        <v>N/A</v>
      </c>
      <c r="R1124">
        <f>VLOOKUP(KamstrupData[[#This Row],[IdLevel123]],'B-Business Capability'!B:L,11,FALSE)</f>
        <v>0</v>
      </c>
      <c r="T1124" t="s">
        <v>196</v>
      </c>
    </row>
    <row r="1125" spans="2:20" hidden="1" x14ac:dyDescent="0.25">
      <c r="D1125" s="28" t="s">
        <v>370</v>
      </c>
      <c r="E1125" t="str">
        <f>VLOOKUP(D1125,'B-Business Capability'!B:H,5,FALSE)</f>
        <v>Digital Platform and Operations</v>
      </c>
      <c r="F1125" t="str">
        <f>VLOOKUP(D1125,'B-Business Capability'!B:H,6,FALSE)</f>
        <v>Operations</v>
      </c>
      <c r="G1125" t="str">
        <f>VLOOKUP(D1125,'B-Business Capability'!B:H,7,FALSE)</f>
        <v>IT Service Management</v>
      </c>
      <c r="I1125" t="s">
        <v>43</v>
      </c>
      <c r="J1125" t="s">
        <v>239</v>
      </c>
      <c r="K1125" t="s">
        <v>240</v>
      </c>
      <c r="L1125" t="s">
        <v>373</v>
      </c>
      <c r="M1125" t="str">
        <f>VLOOKUP(L1125,'A-Applications'!B:D,3,FALSE)</f>
        <v>Microsoft Visual Studio Pro MSDN</v>
      </c>
      <c r="N1125" t="s">
        <v>46</v>
      </c>
      <c r="O1125" s="42" t="s">
        <v>52</v>
      </c>
      <c r="P1125" t="s">
        <v>347</v>
      </c>
      <c r="Q1125" t="str">
        <f>VLOOKUP(KamstrupData[[#This Row],[IdLevel123]],'B-Business Capability'!B:L,10,FALSE)</f>
        <v>N/A</v>
      </c>
      <c r="R1125">
        <f>VLOOKUP(KamstrupData[[#This Row],[IdLevel123]],'B-Business Capability'!B:L,11,FALSE)</f>
        <v>0</v>
      </c>
      <c r="T1125" t="s">
        <v>374</v>
      </c>
    </row>
    <row r="1126" spans="2:20" hidden="1" x14ac:dyDescent="0.25">
      <c r="D1126" t="s">
        <v>583</v>
      </c>
      <c r="E1126" t="str">
        <f>VLOOKUP(D1126,'B-Business Capability'!B:H,5,FALSE)</f>
        <v>Product &amp; Software Development</v>
      </c>
      <c r="F1126" t="str">
        <f>VLOOKUP(D1126,'B-Business Capability'!B:H,6,FALSE)</f>
        <v>Engineering</v>
      </c>
      <c r="G1126" t="str">
        <f>VLOOKUP(D1126,'B-Business Capability'!B:H,7,FALSE)</f>
        <v>Construction &amp; Development</v>
      </c>
      <c r="I1126" t="s">
        <v>43</v>
      </c>
      <c r="J1126" t="s">
        <v>71</v>
      </c>
      <c r="K1126" t="s">
        <v>72</v>
      </c>
      <c r="L1126" t="s">
        <v>373</v>
      </c>
      <c r="M1126" t="str">
        <f>VLOOKUP(L1126,'A-Applications'!B:D,3,FALSE)</f>
        <v>Microsoft Visual Studio Pro MSDN</v>
      </c>
      <c r="N1126" t="s">
        <v>46</v>
      </c>
      <c r="O1126" s="42" t="s">
        <v>47</v>
      </c>
      <c r="P1126" t="s">
        <v>75</v>
      </c>
      <c r="Q1126" t="str">
        <f>VLOOKUP(KamstrupData[[#This Row],[IdLevel123]],'B-Business Capability'!B:L,10,FALSE)</f>
        <v>Idea-to-Release (I2R)</v>
      </c>
      <c r="R1126">
        <f>VLOOKUP(KamstrupData[[#This Row],[IdLevel123]],'B-Business Capability'!B:L,11,FALSE)</f>
        <v>420</v>
      </c>
      <c r="T1126" t="s">
        <v>76</v>
      </c>
    </row>
    <row r="1127" spans="2:20" hidden="1" x14ac:dyDescent="0.25">
      <c r="D1127" t="s">
        <v>583</v>
      </c>
      <c r="E1127" t="str">
        <f>VLOOKUP(D1127,'B-Business Capability'!B:H,5,FALSE)</f>
        <v>Product &amp; Software Development</v>
      </c>
      <c r="F1127" t="str">
        <f>VLOOKUP(D1127,'B-Business Capability'!B:H,6,FALSE)</f>
        <v>Engineering</v>
      </c>
      <c r="G1127" t="str">
        <f>VLOOKUP(D1127,'B-Business Capability'!B:H,7,FALSE)</f>
        <v>Construction &amp; Development</v>
      </c>
      <c r="I1127" t="s">
        <v>43</v>
      </c>
      <c r="J1127" t="s">
        <v>71</v>
      </c>
      <c r="K1127" t="s">
        <v>659</v>
      </c>
      <c r="L1127" t="s">
        <v>373</v>
      </c>
      <c r="M1127" t="str">
        <f>VLOOKUP(L1127,'A-Applications'!B:D,3,FALSE)</f>
        <v>Microsoft Visual Studio Pro MSDN</v>
      </c>
      <c r="N1127" t="s">
        <v>46</v>
      </c>
      <c r="O1127" s="42" t="s">
        <v>47</v>
      </c>
      <c r="P1127" t="s">
        <v>75</v>
      </c>
      <c r="Q1127" t="str">
        <f>VLOOKUP(KamstrupData[[#This Row],[IdLevel123]],'B-Business Capability'!B:L,10,FALSE)</f>
        <v>Idea-to-Release (I2R)</v>
      </c>
      <c r="R1127">
        <f>VLOOKUP(KamstrupData[[#This Row],[IdLevel123]],'B-Business Capability'!B:L,11,FALSE)</f>
        <v>420</v>
      </c>
      <c r="T1127" t="s">
        <v>76</v>
      </c>
    </row>
    <row r="1128" spans="2:20" hidden="1" x14ac:dyDescent="0.25">
      <c r="D1128" t="s">
        <v>583</v>
      </c>
      <c r="E1128" t="str">
        <f>VLOOKUP(D1128,'B-Business Capability'!B:H,5,FALSE)</f>
        <v>Product &amp; Software Development</v>
      </c>
      <c r="F1128" t="str">
        <f>VLOOKUP(D1128,'B-Business Capability'!B:H,6,FALSE)</f>
        <v>Engineering</v>
      </c>
      <c r="G1128" t="str">
        <f>VLOOKUP(D1128,'B-Business Capability'!B:H,7,FALSE)</f>
        <v>Construction &amp; Development</v>
      </c>
      <c r="I1128" t="s">
        <v>43</v>
      </c>
      <c r="J1128" t="s">
        <v>86</v>
      </c>
      <c r="K1128" t="s">
        <v>87</v>
      </c>
      <c r="L1128" t="s">
        <v>373</v>
      </c>
      <c r="M1128" t="str">
        <f>VLOOKUP(L1128,'A-Applications'!B:D,3,FALSE)</f>
        <v>Microsoft Visual Studio Pro MSDN</v>
      </c>
      <c r="N1128" t="s">
        <v>46</v>
      </c>
      <c r="O1128" s="42" t="s">
        <v>47</v>
      </c>
      <c r="P1128" t="s">
        <v>89</v>
      </c>
      <c r="Q1128" t="str">
        <f>VLOOKUP(KamstrupData[[#This Row],[IdLevel123]],'B-Business Capability'!B:L,10,FALSE)</f>
        <v>Idea-to-Release (I2R)</v>
      </c>
      <c r="R1128">
        <f>VLOOKUP(KamstrupData[[#This Row],[IdLevel123]],'B-Business Capability'!B:L,11,FALSE)</f>
        <v>420</v>
      </c>
      <c r="T1128" t="s">
        <v>671</v>
      </c>
    </row>
    <row r="1129" spans="2:20" hidden="1" x14ac:dyDescent="0.25">
      <c r="D1129" t="s">
        <v>583</v>
      </c>
      <c r="E1129" t="str">
        <f>VLOOKUP(D1129,'B-Business Capability'!B:H,5,FALSE)</f>
        <v>Product &amp; Software Development</v>
      </c>
      <c r="F1129" t="str">
        <f>VLOOKUP(D1129,'B-Business Capability'!B:H,6,FALSE)</f>
        <v>Engineering</v>
      </c>
      <c r="G1129" t="str">
        <f>VLOOKUP(D1129,'B-Business Capability'!B:H,7,FALSE)</f>
        <v>Construction &amp; Development</v>
      </c>
      <c r="I1129" t="s">
        <v>43</v>
      </c>
      <c r="J1129" t="s">
        <v>91</v>
      </c>
      <c r="K1129" t="s">
        <v>291</v>
      </c>
      <c r="L1129" t="s">
        <v>373</v>
      </c>
      <c r="M1129" t="str">
        <f>VLOOKUP(L1129,'A-Applications'!B:D,3,FALSE)</f>
        <v>Microsoft Visual Studio Pro MSDN</v>
      </c>
      <c r="N1129" t="s">
        <v>46</v>
      </c>
      <c r="O1129" s="42" t="s">
        <v>47</v>
      </c>
      <c r="P1129" t="s">
        <v>602</v>
      </c>
      <c r="Q1129" t="str">
        <f>VLOOKUP(KamstrupData[[#This Row],[IdLevel123]],'B-Business Capability'!B:L,10,FALSE)</f>
        <v>Idea-to-Release (I2R)</v>
      </c>
      <c r="R1129">
        <f>VLOOKUP(KamstrupData[[#This Row],[IdLevel123]],'B-Business Capability'!B:L,11,FALSE)</f>
        <v>420</v>
      </c>
      <c r="T1129" t="s">
        <v>679</v>
      </c>
    </row>
    <row r="1130" spans="2:20" hidden="1" x14ac:dyDescent="0.25">
      <c r="D1130" t="s">
        <v>583</v>
      </c>
      <c r="E1130" t="str">
        <f>VLOOKUP(D1130,'B-Business Capability'!B:H,5,FALSE)</f>
        <v>Product &amp; Software Development</v>
      </c>
      <c r="F1130" t="str">
        <f>VLOOKUP(D1130,'B-Business Capability'!B:H,6,FALSE)</f>
        <v>Engineering</v>
      </c>
      <c r="G1130" t="str">
        <f>VLOOKUP(D1130,'B-Business Capability'!B:H,7,FALSE)</f>
        <v>Construction &amp; Development</v>
      </c>
      <c r="I1130" t="s">
        <v>43</v>
      </c>
      <c r="J1130" t="s">
        <v>91</v>
      </c>
      <c r="K1130" t="s">
        <v>72</v>
      </c>
      <c r="L1130" t="s">
        <v>373</v>
      </c>
      <c r="M1130" t="str">
        <f>VLOOKUP(L1130,'A-Applications'!B:D,3,FALSE)</f>
        <v>Microsoft Visual Studio Pro MSDN</v>
      </c>
      <c r="N1130" t="s">
        <v>46</v>
      </c>
      <c r="O1130" s="42" t="s">
        <v>47</v>
      </c>
      <c r="P1130" t="s">
        <v>75</v>
      </c>
      <c r="Q1130" t="str">
        <f>VLOOKUP(KamstrupData[[#This Row],[IdLevel123]],'B-Business Capability'!B:L,10,FALSE)</f>
        <v>Idea-to-Release (I2R)</v>
      </c>
      <c r="R1130">
        <f>VLOOKUP(KamstrupData[[#This Row],[IdLevel123]],'B-Business Capability'!B:L,11,FALSE)</f>
        <v>420</v>
      </c>
      <c r="T1130" t="s">
        <v>92</v>
      </c>
    </row>
    <row r="1131" spans="2:20" hidden="1" x14ac:dyDescent="0.25">
      <c r="D1131" t="s">
        <v>583</v>
      </c>
      <c r="E1131" t="str">
        <f>VLOOKUP(D1131,'B-Business Capability'!B:H,5,FALSE)</f>
        <v>Product &amp; Software Development</v>
      </c>
      <c r="F1131" t="str">
        <f>VLOOKUP(D1131,'B-Business Capability'!B:H,6,FALSE)</f>
        <v>Engineering</v>
      </c>
      <c r="G1131" t="str">
        <f>VLOOKUP(D1131,'B-Business Capability'!B:H,7,FALSE)</f>
        <v>Construction &amp; Development</v>
      </c>
      <c r="I1131" t="s">
        <v>43</v>
      </c>
      <c r="J1131" t="s">
        <v>91</v>
      </c>
      <c r="K1131" t="s">
        <v>293</v>
      </c>
      <c r="L1131" t="s">
        <v>373</v>
      </c>
      <c r="M1131" t="str">
        <f>VLOOKUP(L1131,'A-Applications'!B:D,3,FALSE)</f>
        <v>Microsoft Visual Studio Pro MSDN</v>
      </c>
      <c r="N1131" t="s">
        <v>46</v>
      </c>
      <c r="O1131" s="42" t="s">
        <v>47</v>
      </c>
      <c r="P1131" t="s">
        <v>75</v>
      </c>
      <c r="Q1131" t="str">
        <f>VLOOKUP(KamstrupData[[#This Row],[IdLevel123]],'B-Business Capability'!B:L,10,FALSE)</f>
        <v>Idea-to-Release (I2R)</v>
      </c>
      <c r="R1131">
        <f>VLOOKUP(KamstrupData[[#This Row],[IdLevel123]],'B-Business Capability'!B:L,11,FALSE)</f>
        <v>420</v>
      </c>
      <c r="T1131" t="s">
        <v>294</v>
      </c>
    </row>
    <row r="1132" spans="2:20" hidden="1" x14ac:dyDescent="0.25">
      <c r="D1132" t="s">
        <v>583</v>
      </c>
      <c r="E1132" t="str">
        <f>VLOOKUP(D1132,'B-Business Capability'!B:H,5,FALSE)</f>
        <v>Product &amp; Software Development</v>
      </c>
      <c r="F1132" t="str">
        <f>VLOOKUP(D1132,'B-Business Capability'!B:H,6,FALSE)</f>
        <v>Engineering</v>
      </c>
      <c r="G1132" t="str">
        <f>VLOOKUP(D1132,'B-Business Capability'!B:H,7,FALSE)</f>
        <v>Construction &amp; Development</v>
      </c>
      <c r="I1132" t="s">
        <v>43</v>
      </c>
      <c r="J1132" t="s">
        <v>98</v>
      </c>
      <c r="K1132" t="s">
        <v>87</v>
      </c>
      <c r="L1132" t="s">
        <v>373</v>
      </c>
      <c r="M1132" t="str">
        <f>VLOOKUP(L1132,'A-Applications'!B:D,3,FALSE)</f>
        <v>Microsoft Visual Studio Pro MSDN</v>
      </c>
      <c r="N1132" t="s">
        <v>46</v>
      </c>
      <c r="O1132" s="42" t="s">
        <v>47</v>
      </c>
      <c r="P1132" t="s">
        <v>89</v>
      </c>
      <c r="Q1132" t="str">
        <f>VLOOKUP(KamstrupData[[#This Row],[IdLevel123]],'B-Business Capability'!B:L,10,FALSE)</f>
        <v>Idea-to-Release (I2R)</v>
      </c>
      <c r="R1132">
        <f>VLOOKUP(KamstrupData[[#This Row],[IdLevel123]],'B-Business Capability'!B:L,11,FALSE)</f>
        <v>420</v>
      </c>
      <c r="T1132" t="s">
        <v>100</v>
      </c>
    </row>
    <row r="1133" spans="2:20" hidden="1" x14ac:dyDescent="0.25">
      <c r="D1133" t="s">
        <v>583</v>
      </c>
      <c r="E1133" t="str">
        <f>VLOOKUP(D1133,'B-Business Capability'!B:H,5,FALSE)</f>
        <v>Product &amp; Software Development</v>
      </c>
      <c r="F1133" t="str">
        <f>VLOOKUP(D1133,'B-Business Capability'!B:H,6,FALSE)</f>
        <v>Engineering</v>
      </c>
      <c r="G1133" t="str">
        <f>VLOOKUP(D1133,'B-Business Capability'!B:H,7,FALSE)</f>
        <v>Construction &amp; Development</v>
      </c>
      <c r="I1133" t="s">
        <v>43</v>
      </c>
      <c r="J1133" t="s">
        <v>114</v>
      </c>
      <c r="K1133" t="s">
        <v>115</v>
      </c>
      <c r="L1133" t="s">
        <v>373</v>
      </c>
      <c r="M1133" t="str">
        <f>VLOOKUP(L1133,'A-Applications'!B:D,3,FALSE)</f>
        <v>Microsoft Visual Studio Pro MSDN</v>
      </c>
      <c r="N1133" t="s">
        <v>46</v>
      </c>
      <c r="O1133" s="42" t="s">
        <v>47</v>
      </c>
      <c r="P1133" t="s">
        <v>602</v>
      </c>
      <c r="Q1133" t="str">
        <f>VLOOKUP(KamstrupData[[#This Row],[IdLevel123]],'B-Business Capability'!B:L,10,FALSE)</f>
        <v>Idea-to-Release (I2R)</v>
      </c>
      <c r="R1133">
        <f>VLOOKUP(KamstrupData[[#This Row],[IdLevel123]],'B-Business Capability'!B:L,11,FALSE)</f>
        <v>420</v>
      </c>
      <c r="T1133" t="s">
        <v>116</v>
      </c>
    </row>
    <row r="1134" spans="2:20" hidden="1" x14ac:dyDescent="0.25">
      <c r="D1134" t="s">
        <v>583</v>
      </c>
      <c r="E1134" t="str">
        <f>VLOOKUP(D1134,'B-Business Capability'!B:H,5,FALSE)</f>
        <v>Product &amp; Software Development</v>
      </c>
      <c r="F1134" t="str">
        <f>VLOOKUP(D1134,'B-Business Capability'!B:H,6,FALSE)</f>
        <v>Engineering</v>
      </c>
      <c r="G1134" t="str">
        <f>VLOOKUP(D1134,'B-Business Capability'!B:H,7,FALSE)</f>
        <v>Construction &amp; Development</v>
      </c>
      <c r="I1134" t="s">
        <v>43</v>
      </c>
      <c r="J1134" t="s">
        <v>114</v>
      </c>
      <c r="K1134" t="s">
        <v>78</v>
      </c>
      <c r="L1134" t="s">
        <v>373</v>
      </c>
      <c r="M1134" t="str">
        <f>VLOOKUP(L1134,'A-Applications'!B:D,3,FALSE)</f>
        <v>Microsoft Visual Studio Pro MSDN</v>
      </c>
      <c r="N1134" t="s">
        <v>46</v>
      </c>
      <c r="O1134" s="42" t="s">
        <v>47</v>
      </c>
      <c r="P1134" t="s">
        <v>75</v>
      </c>
      <c r="Q1134" t="str">
        <f>VLOOKUP(KamstrupData[[#This Row],[IdLevel123]],'B-Business Capability'!B:L,10,FALSE)</f>
        <v>Idea-to-Release (I2R)</v>
      </c>
      <c r="R1134">
        <f>VLOOKUP(KamstrupData[[#This Row],[IdLevel123]],'B-Business Capability'!B:L,11,FALSE)</f>
        <v>420</v>
      </c>
      <c r="T1134" t="s">
        <v>120</v>
      </c>
    </row>
    <row r="1135" spans="2:20" hidden="1" x14ac:dyDescent="0.25">
      <c r="D1135" t="s">
        <v>583</v>
      </c>
      <c r="E1135" t="str">
        <f>VLOOKUP(D1135,'B-Business Capability'!B:H,5,FALSE)</f>
        <v>Product &amp; Software Development</v>
      </c>
      <c r="F1135" t="str">
        <f>VLOOKUP(D1135,'B-Business Capability'!B:H,6,FALSE)</f>
        <v>Engineering</v>
      </c>
      <c r="G1135" t="str">
        <f>VLOOKUP(D1135,'B-Business Capability'!B:H,7,FALSE)</f>
        <v>Construction &amp; Development</v>
      </c>
      <c r="I1135" t="s">
        <v>43</v>
      </c>
      <c r="J1135" t="s">
        <v>114</v>
      </c>
      <c r="K1135" t="s">
        <v>123</v>
      </c>
      <c r="L1135" t="s">
        <v>373</v>
      </c>
      <c r="M1135" t="str">
        <f>VLOOKUP(L1135,'A-Applications'!B:D,3,FALSE)</f>
        <v>Microsoft Visual Studio Pro MSDN</v>
      </c>
      <c r="N1135" t="s">
        <v>46</v>
      </c>
      <c r="O1135" s="42" t="s">
        <v>47</v>
      </c>
      <c r="P1135" t="s">
        <v>75</v>
      </c>
      <c r="Q1135" t="str">
        <f>VLOOKUP(KamstrupData[[#This Row],[IdLevel123]],'B-Business Capability'!B:L,10,FALSE)</f>
        <v>Idea-to-Release (I2R)</v>
      </c>
      <c r="R1135">
        <f>VLOOKUP(KamstrupData[[#This Row],[IdLevel123]],'B-Business Capability'!B:L,11,FALSE)</f>
        <v>420</v>
      </c>
      <c r="T1135" t="s">
        <v>124</v>
      </c>
    </row>
    <row r="1136" spans="2:20" hidden="1" x14ac:dyDescent="0.25">
      <c r="D1136" t="s">
        <v>583</v>
      </c>
      <c r="E1136" t="str">
        <f>VLOOKUP(D1136,'B-Business Capability'!B:H,5,FALSE)</f>
        <v>Product &amp; Software Development</v>
      </c>
      <c r="F1136" t="str">
        <f>VLOOKUP(D1136,'B-Business Capability'!B:H,6,FALSE)</f>
        <v>Engineering</v>
      </c>
      <c r="G1136" t="str">
        <f>VLOOKUP(D1136,'B-Business Capability'!B:H,7,FALSE)</f>
        <v>Construction &amp; Development</v>
      </c>
      <c r="I1136" t="s">
        <v>43</v>
      </c>
      <c r="J1136" t="s">
        <v>114</v>
      </c>
      <c r="K1136" t="s">
        <v>125</v>
      </c>
      <c r="L1136" t="s">
        <v>373</v>
      </c>
      <c r="M1136" t="str">
        <f>VLOOKUP(L1136,'A-Applications'!B:D,3,FALSE)</f>
        <v>Microsoft Visual Studio Pro MSDN</v>
      </c>
      <c r="N1136" t="s">
        <v>46</v>
      </c>
      <c r="O1136" s="42" t="s">
        <v>47</v>
      </c>
      <c r="P1136" t="s">
        <v>75</v>
      </c>
      <c r="Q1136" t="str">
        <f>VLOOKUP(KamstrupData[[#This Row],[IdLevel123]],'B-Business Capability'!B:L,10,FALSE)</f>
        <v>Idea-to-Release (I2R)</v>
      </c>
      <c r="R1136">
        <f>VLOOKUP(KamstrupData[[#This Row],[IdLevel123]],'B-Business Capability'!B:L,11,FALSE)</f>
        <v>420</v>
      </c>
      <c r="T1136" t="s">
        <v>126</v>
      </c>
    </row>
    <row r="1137" spans="2:20" hidden="1" x14ac:dyDescent="0.25">
      <c r="D1137" t="s">
        <v>583</v>
      </c>
      <c r="E1137" t="str">
        <f>VLOOKUP(D1137,'B-Business Capability'!B:H,5,FALSE)</f>
        <v>Product &amp; Software Development</v>
      </c>
      <c r="F1137" t="str">
        <f>VLOOKUP(D1137,'B-Business Capability'!B:H,6,FALSE)</f>
        <v>Engineering</v>
      </c>
      <c r="G1137" t="str">
        <f>VLOOKUP(D1137,'B-Business Capability'!B:H,7,FALSE)</f>
        <v>Construction &amp; Development</v>
      </c>
      <c r="I1137" t="s">
        <v>43</v>
      </c>
      <c r="J1137" t="s">
        <v>114</v>
      </c>
      <c r="K1137" t="s">
        <v>659</v>
      </c>
      <c r="L1137" t="s">
        <v>373</v>
      </c>
      <c r="M1137" t="str">
        <f>VLOOKUP(L1137,'A-Applications'!B:D,3,FALSE)</f>
        <v>Microsoft Visual Studio Pro MSDN</v>
      </c>
      <c r="N1137" t="s">
        <v>46</v>
      </c>
      <c r="O1137" s="42" t="s">
        <v>47</v>
      </c>
      <c r="P1137" t="s">
        <v>75</v>
      </c>
      <c r="Q1137" t="str">
        <f>VLOOKUP(KamstrupData[[#This Row],[IdLevel123]],'B-Business Capability'!B:L,10,FALSE)</f>
        <v>Idea-to-Release (I2R)</v>
      </c>
      <c r="R1137">
        <f>VLOOKUP(KamstrupData[[#This Row],[IdLevel123]],'B-Business Capability'!B:L,11,FALSE)</f>
        <v>420</v>
      </c>
      <c r="T1137" t="s">
        <v>888</v>
      </c>
    </row>
    <row r="1138" spans="2:20" hidden="1" x14ac:dyDescent="0.25">
      <c r="D1138" t="s">
        <v>583</v>
      </c>
      <c r="E1138" t="str">
        <f>VLOOKUP(D1138,'B-Business Capability'!B:H,5,FALSE)</f>
        <v>Product &amp; Software Development</v>
      </c>
      <c r="F1138" t="str">
        <f>VLOOKUP(D1138,'B-Business Capability'!B:H,6,FALSE)</f>
        <v>Engineering</v>
      </c>
      <c r="G1138" t="str">
        <f>VLOOKUP(D1138,'B-Business Capability'!B:H,7,FALSE)</f>
        <v>Construction &amp; Development</v>
      </c>
      <c r="I1138" t="s">
        <v>43</v>
      </c>
      <c r="J1138" t="s">
        <v>128</v>
      </c>
      <c r="K1138" t="s">
        <v>87</v>
      </c>
      <c r="L1138" t="s">
        <v>373</v>
      </c>
      <c r="M1138" t="str">
        <f>VLOOKUP(L1138,'A-Applications'!B:D,3,FALSE)</f>
        <v>Microsoft Visual Studio Pro MSDN</v>
      </c>
      <c r="N1138" t="s">
        <v>46</v>
      </c>
      <c r="O1138" s="42" t="s">
        <v>47</v>
      </c>
      <c r="P1138" t="s">
        <v>89</v>
      </c>
      <c r="Q1138" t="str">
        <f>VLOOKUP(KamstrupData[[#This Row],[IdLevel123]],'B-Business Capability'!B:L,10,FALSE)</f>
        <v>Idea-to-Release (I2R)</v>
      </c>
      <c r="R1138">
        <f>VLOOKUP(KamstrupData[[#This Row],[IdLevel123]],'B-Business Capability'!B:L,11,FALSE)</f>
        <v>420</v>
      </c>
      <c r="T1138" t="s">
        <v>129</v>
      </c>
    </row>
    <row r="1139" spans="2:20" hidden="1" x14ac:dyDescent="0.25">
      <c r="D1139" t="s">
        <v>920</v>
      </c>
      <c r="E1139" t="str">
        <f>VLOOKUP(D1139,'B-Business Capability'!B:H,5,FALSE)</f>
        <v>Product &amp; Software Development</v>
      </c>
      <c r="F1139" t="str">
        <f>VLOOKUP(D1139,'B-Business Capability'!B:H,6,FALSE)</f>
        <v>Product &amp; Software Delivery</v>
      </c>
      <c r="G1139" t="str">
        <f>VLOOKUP(D1139,'B-Business Capability'!B:H,7,FALSE)</f>
        <v>Manage Production &amp; Development</v>
      </c>
      <c r="I1139" t="s">
        <v>43</v>
      </c>
      <c r="J1139" t="s">
        <v>285</v>
      </c>
      <c r="K1139" t="s">
        <v>286</v>
      </c>
      <c r="L1139" t="s">
        <v>373</v>
      </c>
      <c r="M1139" t="str">
        <f>VLOOKUP(L1139,'A-Applications'!B:D,3,FALSE)</f>
        <v>Microsoft Visual Studio Pro MSDN</v>
      </c>
      <c r="N1139" t="s">
        <v>138</v>
      </c>
      <c r="O1139" s="42" t="s">
        <v>102</v>
      </c>
      <c r="P1139" t="s">
        <v>38</v>
      </c>
      <c r="Q1139" t="str">
        <f>VLOOKUP(KamstrupData[[#This Row],[IdLevel123]],'B-Business Capability'!B:L,10,FALSE)</f>
        <v>Idea-to-Release (I2R)</v>
      </c>
      <c r="R1139">
        <f>VLOOKUP(KamstrupData[[#This Row],[IdLevel123]],'B-Business Capability'!B:L,11,FALSE)</f>
        <v>520</v>
      </c>
      <c r="T1139" t="s">
        <v>288</v>
      </c>
    </row>
    <row r="1140" spans="2:20" hidden="1" x14ac:dyDescent="0.25">
      <c r="D1140" t="s">
        <v>1537</v>
      </c>
      <c r="E1140" t="str">
        <f>VLOOKUP(D1140,'B-Business Capability'!B:H,5,FALSE)</f>
        <v>Manufacturing</v>
      </c>
      <c r="F1140" t="str">
        <f>VLOOKUP(D1140,'B-Business Capability'!B:H,6,FALSE)</f>
        <v>Manufacturing Software</v>
      </c>
      <c r="G1140" t="str">
        <f>VLOOKUP(D1140,'B-Business Capability'!B:H,7,FALSE)</f>
        <v>Software development</v>
      </c>
      <c r="I1140" t="s">
        <v>43</v>
      </c>
      <c r="J1140" t="s">
        <v>109</v>
      </c>
      <c r="K1140" t="s">
        <v>110</v>
      </c>
      <c r="L1140" t="s">
        <v>373</v>
      </c>
      <c r="M1140" t="str">
        <f>VLOOKUP(L1140,'A-Applications'!B:D,3,FALSE)</f>
        <v>Microsoft Visual Studio Pro MSDN</v>
      </c>
      <c r="N1140" t="s">
        <v>46</v>
      </c>
      <c r="O1140" s="42" t="s">
        <v>47</v>
      </c>
      <c r="P1140" t="s">
        <v>112</v>
      </c>
      <c r="Q1140" t="str">
        <f>VLOOKUP(KamstrupData[[#This Row],[IdLevel123]],'B-Business Capability'!B:L,10,FALSE)</f>
        <v>Idea-to-Release (I2R)</v>
      </c>
      <c r="R1140">
        <f>VLOOKUP(KamstrupData[[#This Row],[IdLevel123]],'B-Business Capability'!B:L,11,FALSE)</f>
        <v>970</v>
      </c>
      <c r="T1140" t="s">
        <v>993</v>
      </c>
    </row>
    <row r="1141" spans="2:20" hidden="1" x14ac:dyDescent="0.25">
      <c r="D1141" t="s">
        <v>1537</v>
      </c>
      <c r="E1141" t="str">
        <f>VLOOKUP(D1141,'B-Business Capability'!B:H,5,FALSE)</f>
        <v>Manufacturing</v>
      </c>
      <c r="F1141" t="str">
        <f>VLOOKUP(D1141,'B-Business Capability'!B:H,6,FALSE)</f>
        <v>Manufacturing Software</v>
      </c>
      <c r="G1141" t="str">
        <f>VLOOKUP(D1141,'B-Business Capability'!B:H,7,FALSE)</f>
        <v>Software development</v>
      </c>
      <c r="I1141" t="s">
        <v>66</v>
      </c>
      <c r="J1141" t="s">
        <v>109</v>
      </c>
      <c r="K1141" t="s">
        <v>110</v>
      </c>
      <c r="L1141" t="s">
        <v>373</v>
      </c>
      <c r="M1141" t="str">
        <f>VLOOKUP(L1141,'A-Applications'!B:D,3,FALSE)</f>
        <v>Microsoft Visual Studio Pro MSDN</v>
      </c>
      <c r="N1141" t="s">
        <v>46</v>
      </c>
      <c r="O1141" s="42" t="s">
        <v>47</v>
      </c>
      <c r="P1141" t="s">
        <v>112</v>
      </c>
      <c r="Q1141" t="str">
        <f>VLOOKUP(KamstrupData[[#This Row],[IdLevel123]],'B-Business Capability'!B:L,10,FALSE)</f>
        <v>Idea-to-Release (I2R)</v>
      </c>
      <c r="R1141">
        <f>VLOOKUP(KamstrupData[[#This Row],[IdLevel123]],'B-Business Capability'!B:L,11,FALSE)</f>
        <v>970</v>
      </c>
      <c r="T1141" t="s">
        <v>188</v>
      </c>
    </row>
    <row r="1142" spans="2:20" hidden="1" x14ac:dyDescent="0.25">
      <c r="B1142" s="28">
        <v>45292</v>
      </c>
      <c r="D1142" t="s">
        <v>1593</v>
      </c>
      <c r="E1142" t="str">
        <f>VLOOKUP(D1142,'B-Business Capability'!B:H,5,FALSE)</f>
        <v>Digital Platform and Operations</v>
      </c>
      <c r="F1142" t="str">
        <f>VLOOKUP(D1142,'B-Business Capability'!B:H,6,FALSE)</f>
        <v>Engineering &amp; Platform</v>
      </c>
      <c r="G1142" t="str">
        <f>VLOOKUP(D1142,'B-Business Capability'!B:H,7,FALSE)</f>
        <v>Software development</v>
      </c>
      <c r="I1142" t="s">
        <v>43</v>
      </c>
      <c r="J1142" t="s">
        <v>285</v>
      </c>
      <c r="K1142" t="s">
        <v>306</v>
      </c>
      <c r="L1142" t="s">
        <v>373</v>
      </c>
      <c r="M1142" t="str">
        <f>VLOOKUP(L1142,'A-Applications'!B:D,3,FALSE)</f>
        <v>Microsoft Visual Studio Pro MSDN</v>
      </c>
      <c r="N1142" t="s">
        <v>46</v>
      </c>
      <c r="O1142" s="42" t="s">
        <v>47</v>
      </c>
      <c r="P1142" t="s">
        <v>38</v>
      </c>
      <c r="Q1142" t="str">
        <f>VLOOKUP(KamstrupData[[#This Row],[IdLevel123]],'B-Business Capability'!B:L,10,FALSE)</f>
        <v>N/A</v>
      </c>
      <c r="R1142">
        <f>VLOOKUP(KamstrupData[[#This Row],[IdLevel123]],'B-Business Capability'!B:L,11,FALSE)</f>
        <v>0</v>
      </c>
      <c r="T1142" t="s">
        <v>309</v>
      </c>
    </row>
    <row r="1143" spans="2:20" hidden="1" x14ac:dyDescent="0.25">
      <c r="D1143" t="s">
        <v>583</v>
      </c>
      <c r="E1143" t="str">
        <f>VLOOKUP(D1143,'B-Business Capability'!B:H,5,FALSE)</f>
        <v>Product &amp; Software Development</v>
      </c>
      <c r="F1143" t="str">
        <f>VLOOKUP(D1143,'B-Business Capability'!B:H,6,FALSE)</f>
        <v>Engineering</v>
      </c>
      <c r="G1143" t="str">
        <f>VLOOKUP(D1143,'B-Business Capability'!B:H,7,FALSE)</f>
        <v>Construction &amp; Development</v>
      </c>
      <c r="I1143" t="s">
        <v>43</v>
      </c>
      <c r="J1143" t="s">
        <v>71</v>
      </c>
      <c r="K1143" t="s">
        <v>72</v>
      </c>
      <c r="L1143" t="s">
        <v>613</v>
      </c>
      <c r="M1143" t="str">
        <f>VLOOKUP(L1143,'A-Applications'!B:D,3,FALSE)</f>
        <v>J-Link</v>
      </c>
      <c r="N1143" t="s">
        <v>46</v>
      </c>
      <c r="O1143" s="42" t="s">
        <v>47</v>
      </c>
      <c r="P1143" t="s">
        <v>75</v>
      </c>
      <c r="Q1143" t="str">
        <f>VLOOKUP(KamstrupData[[#This Row],[IdLevel123]],'B-Business Capability'!B:L,10,FALSE)</f>
        <v>Idea-to-Release (I2R)</v>
      </c>
      <c r="R1143">
        <f>VLOOKUP(KamstrupData[[#This Row],[IdLevel123]],'B-Business Capability'!B:L,11,FALSE)</f>
        <v>420</v>
      </c>
      <c r="T1143" t="s">
        <v>76</v>
      </c>
    </row>
    <row r="1144" spans="2:20" hidden="1" x14ac:dyDescent="0.25">
      <c r="D1144" t="s">
        <v>583</v>
      </c>
      <c r="E1144" t="str">
        <f>VLOOKUP(D1144,'B-Business Capability'!B:H,5,FALSE)</f>
        <v>Product &amp; Software Development</v>
      </c>
      <c r="F1144" t="str">
        <f>VLOOKUP(D1144,'B-Business Capability'!B:H,6,FALSE)</f>
        <v>Engineering</v>
      </c>
      <c r="G1144" t="str">
        <f>VLOOKUP(D1144,'B-Business Capability'!B:H,7,FALSE)</f>
        <v>Construction &amp; Development</v>
      </c>
      <c r="I1144" t="s">
        <v>43</v>
      </c>
      <c r="J1144" t="s">
        <v>71</v>
      </c>
      <c r="K1144" t="s">
        <v>81</v>
      </c>
      <c r="L1144" t="s">
        <v>613</v>
      </c>
      <c r="M1144" t="str">
        <f>VLOOKUP(L1144,'A-Applications'!B:D,3,FALSE)</f>
        <v>J-Link</v>
      </c>
      <c r="N1144" t="s">
        <v>46</v>
      </c>
      <c r="O1144" s="42" t="s">
        <v>47</v>
      </c>
      <c r="P1144" t="s">
        <v>75</v>
      </c>
      <c r="Q1144" t="str">
        <f>VLOOKUP(KamstrupData[[#This Row],[IdLevel123]],'B-Business Capability'!B:L,10,FALSE)</f>
        <v>Idea-to-Release (I2R)</v>
      </c>
      <c r="R1144">
        <f>VLOOKUP(KamstrupData[[#This Row],[IdLevel123]],'B-Business Capability'!B:L,11,FALSE)</f>
        <v>420</v>
      </c>
      <c r="T1144" t="s">
        <v>76</v>
      </c>
    </row>
    <row r="1145" spans="2:20" hidden="1" x14ac:dyDescent="0.25">
      <c r="D1145" t="s">
        <v>583</v>
      </c>
      <c r="E1145" t="str">
        <f>VLOOKUP(D1145,'B-Business Capability'!B:H,5,FALSE)</f>
        <v>Product &amp; Software Development</v>
      </c>
      <c r="F1145" t="str">
        <f>VLOOKUP(D1145,'B-Business Capability'!B:H,6,FALSE)</f>
        <v>Engineering</v>
      </c>
      <c r="G1145" t="str">
        <f>VLOOKUP(D1145,'B-Business Capability'!B:H,7,FALSE)</f>
        <v>Construction &amp; Development</v>
      </c>
      <c r="I1145" t="s">
        <v>43</v>
      </c>
      <c r="J1145" t="s">
        <v>91</v>
      </c>
      <c r="K1145" t="s">
        <v>72</v>
      </c>
      <c r="L1145" t="s">
        <v>613</v>
      </c>
      <c r="M1145" t="str">
        <f>VLOOKUP(L1145,'A-Applications'!B:D,3,FALSE)</f>
        <v>J-Link</v>
      </c>
      <c r="N1145" t="s">
        <v>46</v>
      </c>
      <c r="O1145" s="42" t="s">
        <v>47</v>
      </c>
      <c r="P1145" t="s">
        <v>75</v>
      </c>
      <c r="Q1145" t="str">
        <f>VLOOKUP(KamstrupData[[#This Row],[IdLevel123]],'B-Business Capability'!B:L,10,FALSE)</f>
        <v>Idea-to-Release (I2R)</v>
      </c>
      <c r="R1145">
        <f>VLOOKUP(KamstrupData[[#This Row],[IdLevel123]],'B-Business Capability'!B:L,11,FALSE)</f>
        <v>420</v>
      </c>
      <c r="T1145" t="s">
        <v>92</v>
      </c>
    </row>
    <row r="1146" spans="2:20" hidden="1" x14ac:dyDescent="0.25">
      <c r="D1146" t="s">
        <v>583</v>
      </c>
      <c r="E1146" t="str">
        <f>VLOOKUP(D1146,'B-Business Capability'!B:H,5,FALSE)</f>
        <v>Product &amp; Software Development</v>
      </c>
      <c r="F1146" t="str">
        <f>VLOOKUP(D1146,'B-Business Capability'!B:H,6,FALSE)</f>
        <v>Engineering</v>
      </c>
      <c r="G1146" t="str">
        <f>VLOOKUP(D1146,'B-Business Capability'!B:H,7,FALSE)</f>
        <v>Construction &amp; Development</v>
      </c>
      <c r="I1146" t="s">
        <v>43</v>
      </c>
      <c r="J1146" t="s">
        <v>114</v>
      </c>
      <c r="K1146" t="s">
        <v>115</v>
      </c>
      <c r="L1146" t="s">
        <v>613</v>
      </c>
      <c r="M1146" t="str">
        <f>VLOOKUP(L1146,'A-Applications'!B:D,3,FALSE)</f>
        <v>J-Link</v>
      </c>
      <c r="N1146" t="s">
        <v>46</v>
      </c>
      <c r="O1146" s="42" t="s">
        <v>102</v>
      </c>
      <c r="P1146" t="s">
        <v>602</v>
      </c>
      <c r="Q1146" t="str">
        <f>VLOOKUP(KamstrupData[[#This Row],[IdLevel123]],'B-Business Capability'!B:L,10,FALSE)</f>
        <v>Idea-to-Release (I2R)</v>
      </c>
      <c r="R1146">
        <f>VLOOKUP(KamstrupData[[#This Row],[IdLevel123]],'B-Business Capability'!B:L,11,FALSE)</f>
        <v>420</v>
      </c>
      <c r="T1146" t="s">
        <v>116</v>
      </c>
    </row>
    <row r="1147" spans="2:20" hidden="1" x14ac:dyDescent="0.25">
      <c r="D1147" t="s">
        <v>931</v>
      </c>
      <c r="E1147" t="str">
        <f>VLOOKUP(D1147,'B-Business Capability'!B:H,5,FALSE)</f>
        <v>Product &amp; Software Development</v>
      </c>
      <c r="F1147" t="str">
        <f>VLOOKUP(D1147,'B-Business Capability'!B:H,6,FALSE)</f>
        <v>Quality Management</v>
      </c>
      <c r="G1147" t="str">
        <f>VLOOKUP(D1147,'B-Business Capability'!B:H,7,FALSE)</f>
        <v>Manage Debugging</v>
      </c>
      <c r="I1147" t="s">
        <v>43</v>
      </c>
      <c r="J1147" t="s">
        <v>91</v>
      </c>
      <c r="K1147" t="s">
        <v>72</v>
      </c>
      <c r="L1147" t="s">
        <v>613</v>
      </c>
      <c r="M1147" t="str">
        <f>VLOOKUP(L1147,'A-Applications'!B:D,3,FALSE)</f>
        <v>J-Link</v>
      </c>
      <c r="N1147" t="s">
        <v>46</v>
      </c>
      <c r="O1147" s="42" t="s">
        <v>47</v>
      </c>
      <c r="P1147" t="s">
        <v>75</v>
      </c>
      <c r="Q1147" t="str">
        <f>VLOOKUP(KamstrupData[[#This Row],[IdLevel123]],'B-Business Capability'!B:L,10,FALSE)</f>
        <v>Idea-to-Release (I2R)</v>
      </c>
      <c r="R1147">
        <f>VLOOKUP(KamstrupData[[#This Row],[IdLevel123]],'B-Business Capability'!B:L,11,FALSE)</f>
        <v>902</v>
      </c>
      <c r="T1147" t="s">
        <v>92</v>
      </c>
    </row>
    <row r="1148" spans="2:20" hidden="1" x14ac:dyDescent="0.25">
      <c r="D1148" t="s">
        <v>583</v>
      </c>
      <c r="E1148" t="str">
        <f>VLOOKUP(D1148,'B-Business Capability'!B:H,5,FALSE)</f>
        <v>Product &amp; Software Development</v>
      </c>
      <c r="F1148" t="str">
        <f>VLOOKUP(D1148,'B-Business Capability'!B:H,6,FALSE)</f>
        <v>Engineering</v>
      </c>
      <c r="G1148" t="str">
        <f>VLOOKUP(D1148,'B-Business Capability'!B:H,7,FALSE)</f>
        <v>Construction &amp; Development</v>
      </c>
      <c r="I1148" t="s">
        <v>43</v>
      </c>
      <c r="J1148" t="s">
        <v>114</v>
      </c>
      <c r="K1148" t="s">
        <v>115</v>
      </c>
      <c r="L1148" t="s">
        <v>818</v>
      </c>
      <c r="M1148" t="str">
        <f>VLOOKUP(L1148,'A-Applications'!B:D,3,FALSE)</f>
        <v>Kleopetra</v>
      </c>
      <c r="N1148" t="s">
        <v>46</v>
      </c>
      <c r="O1148" s="42" t="s">
        <v>47</v>
      </c>
      <c r="P1148" t="s">
        <v>602</v>
      </c>
      <c r="Q1148" t="str">
        <f>VLOOKUP(KamstrupData[[#This Row],[IdLevel123]],'B-Business Capability'!B:L,10,FALSE)</f>
        <v>Idea-to-Release (I2R)</v>
      </c>
      <c r="R1148">
        <f>VLOOKUP(KamstrupData[[#This Row],[IdLevel123]],'B-Business Capability'!B:L,11,FALSE)</f>
        <v>420</v>
      </c>
      <c r="T1148" t="s">
        <v>116</v>
      </c>
    </row>
    <row r="1149" spans="2:20" hidden="1" x14ac:dyDescent="0.25">
      <c r="D1149" t="s">
        <v>583</v>
      </c>
      <c r="E1149" t="str">
        <f>VLOOKUP(D1149,'B-Business Capability'!B:H,5,FALSE)</f>
        <v>Product &amp; Software Development</v>
      </c>
      <c r="F1149" t="str">
        <f>VLOOKUP(D1149,'B-Business Capability'!B:H,6,FALSE)</f>
        <v>Engineering</v>
      </c>
      <c r="G1149" t="str">
        <f>VLOOKUP(D1149,'B-Business Capability'!B:H,7,FALSE)</f>
        <v>Construction &amp; Development</v>
      </c>
      <c r="I1149" t="s">
        <v>43</v>
      </c>
      <c r="J1149" t="s">
        <v>114</v>
      </c>
      <c r="K1149" t="s">
        <v>125</v>
      </c>
      <c r="L1149" t="s">
        <v>818</v>
      </c>
      <c r="M1149" t="str">
        <f>VLOOKUP(L1149,'A-Applications'!B:D,3,FALSE)</f>
        <v>Kleopetra</v>
      </c>
      <c r="N1149" t="s">
        <v>46</v>
      </c>
      <c r="O1149" s="42" t="s">
        <v>47</v>
      </c>
      <c r="P1149" t="s">
        <v>75</v>
      </c>
      <c r="Q1149" t="str">
        <f>VLOOKUP(KamstrupData[[#This Row],[IdLevel123]],'B-Business Capability'!B:L,10,FALSE)</f>
        <v>Idea-to-Release (I2R)</v>
      </c>
      <c r="R1149">
        <f>VLOOKUP(KamstrupData[[#This Row],[IdLevel123]],'B-Business Capability'!B:L,11,FALSE)</f>
        <v>420</v>
      </c>
      <c r="T1149" t="s">
        <v>880</v>
      </c>
    </row>
    <row r="1150" spans="2:20" hidden="1" x14ac:dyDescent="0.25">
      <c r="D1150" t="s">
        <v>583</v>
      </c>
      <c r="E1150" t="str">
        <f>VLOOKUP(D1150,'B-Business Capability'!B:H,5,FALSE)</f>
        <v>Product &amp; Software Development</v>
      </c>
      <c r="F1150" t="str">
        <f>VLOOKUP(D1150,'B-Business Capability'!B:H,6,FALSE)</f>
        <v>Engineering</v>
      </c>
      <c r="G1150" t="str">
        <f>VLOOKUP(D1150,'B-Business Capability'!B:H,7,FALSE)</f>
        <v>Construction &amp; Development</v>
      </c>
      <c r="I1150" t="s">
        <v>43</v>
      </c>
      <c r="J1150" t="s">
        <v>71</v>
      </c>
      <c r="K1150" t="s">
        <v>78</v>
      </c>
      <c r="L1150" t="s">
        <v>645</v>
      </c>
      <c r="M1150" t="str">
        <f>VLOOKUP(L1150,'A-Applications'!B:D,3,FALSE)</f>
        <v>Matlab</v>
      </c>
      <c r="N1150" t="s">
        <v>46</v>
      </c>
      <c r="O1150" s="42" t="s">
        <v>47</v>
      </c>
      <c r="P1150" t="s">
        <v>75</v>
      </c>
      <c r="Q1150" t="str">
        <f>VLOOKUP(KamstrupData[[#This Row],[IdLevel123]],'B-Business Capability'!B:L,10,FALSE)</f>
        <v>Idea-to-Release (I2R)</v>
      </c>
      <c r="R1150">
        <f>VLOOKUP(KamstrupData[[#This Row],[IdLevel123]],'B-Business Capability'!B:L,11,FALSE)</f>
        <v>420</v>
      </c>
      <c r="T1150" t="s">
        <v>76</v>
      </c>
    </row>
    <row r="1151" spans="2:20" hidden="1" x14ac:dyDescent="0.25">
      <c r="D1151" t="s">
        <v>583</v>
      </c>
      <c r="E1151" t="str">
        <f>VLOOKUP(D1151,'B-Business Capability'!B:H,5,FALSE)</f>
        <v>Product &amp; Software Development</v>
      </c>
      <c r="F1151" t="str">
        <f>VLOOKUP(D1151,'B-Business Capability'!B:H,6,FALSE)</f>
        <v>Engineering</v>
      </c>
      <c r="G1151" t="str">
        <f>VLOOKUP(D1151,'B-Business Capability'!B:H,7,FALSE)</f>
        <v>Construction &amp; Development</v>
      </c>
      <c r="I1151" t="s">
        <v>43</v>
      </c>
      <c r="J1151" t="s">
        <v>91</v>
      </c>
      <c r="L1151" t="s">
        <v>645</v>
      </c>
      <c r="M1151" t="str">
        <f>VLOOKUP(L1151,'A-Applications'!B:D,3,FALSE)</f>
        <v>Matlab</v>
      </c>
      <c r="O1151" s="42"/>
      <c r="P1151" t="s">
        <v>75</v>
      </c>
      <c r="Q1151" t="str">
        <f>VLOOKUP(KamstrupData[[#This Row],[IdLevel123]],'B-Business Capability'!B:L,10,FALSE)</f>
        <v>Idea-to-Release (I2R)</v>
      </c>
      <c r="R1151">
        <f>VLOOKUP(KamstrupData[[#This Row],[IdLevel123]],'B-Business Capability'!B:L,11,FALSE)</f>
        <v>420</v>
      </c>
      <c r="T1151" t="s">
        <v>294</v>
      </c>
    </row>
    <row r="1152" spans="2:20" hidden="1" x14ac:dyDescent="0.25">
      <c r="D1152" t="s">
        <v>583</v>
      </c>
      <c r="E1152" t="str">
        <f>VLOOKUP(D1152,'B-Business Capability'!B:H,5,FALSE)</f>
        <v>Product &amp; Software Development</v>
      </c>
      <c r="F1152" t="str">
        <f>VLOOKUP(D1152,'B-Business Capability'!B:H,6,FALSE)</f>
        <v>Engineering</v>
      </c>
      <c r="G1152" t="str">
        <f>VLOOKUP(D1152,'B-Business Capability'!B:H,7,FALSE)</f>
        <v>Construction &amp; Development</v>
      </c>
      <c r="I1152" t="s">
        <v>43</v>
      </c>
      <c r="J1152" t="s">
        <v>114</v>
      </c>
      <c r="K1152" t="s">
        <v>78</v>
      </c>
      <c r="L1152" t="s">
        <v>645</v>
      </c>
      <c r="M1152" t="str">
        <f>VLOOKUP(L1152,'A-Applications'!B:D,3,FALSE)</f>
        <v>Matlab</v>
      </c>
      <c r="N1152" t="s">
        <v>46</v>
      </c>
      <c r="O1152" s="42" t="s">
        <v>47</v>
      </c>
      <c r="P1152" t="s">
        <v>75</v>
      </c>
      <c r="Q1152" t="str">
        <f>VLOOKUP(KamstrupData[[#This Row],[IdLevel123]],'B-Business Capability'!B:L,10,FALSE)</f>
        <v>Idea-to-Release (I2R)</v>
      </c>
      <c r="R1152">
        <f>VLOOKUP(KamstrupData[[#This Row],[IdLevel123]],'B-Business Capability'!B:L,11,FALSE)</f>
        <v>420</v>
      </c>
      <c r="T1152" t="s">
        <v>120</v>
      </c>
    </row>
    <row r="1153" spans="4:20" hidden="1" x14ac:dyDescent="0.25">
      <c r="D1153" t="s">
        <v>583</v>
      </c>
      <c r="E1153" t="str">
        <f>VLOOKUP(D1153,'B-Business Capability'!B:H,5,FALSE)</f>
        <v>Product &amp; Software Development</v>
      </c>
      <c r="F1153" t="str">
        <f>VLOOKUP(D1153,'B-Business Capability'!B:H,6,FALSE)</f>
        <v>Engineering</v>
      </c>
      <c r="G1153" t="str">
        <f>VLOOKUP(D1153,'B-Business Capability'!B:H,7,FALSE)</f>
        <v>Construction &amp; Development</v>
      </c>
      <c r="I1153" t="s">
        <v>43</v>
      </c>
      <c r="J1153" t="s">
        <v>114</v>
      </c>
      <c r="K1153" t="s">
        <v>123</v>
      </c>
      <c r="L1153" t="s">
        <v>645</v>
      </c>
      <c r="M1153" t="str">
        <f>VLOOKUP(L1153,'A-Applications'!B:D,3,FALSE)</f>
        <v>Matlab</v>
      </c>
      <c r="N1153" t="s">
        <v>46</v>
      </c>
      <c r="O1153" s="42" t="s">
        <v>47</v>
      </c>
      <c r="P1153" t="s">
        <v>75</v>
      </c>
      <c r="Q1153" t="str">
        <f>VLOOKUP(KamstrupData[[#This Row],[IdLevel123]],'B-Business Capability'!B:L,10,FALSE)</f>
        <v>Idea-to-Release (I2R)</v>
      </c>
      <c r="R1153">
        <f>VLOOKUP(KamstrupData[[#This Row],[IdLevel123]],'B-Business Capability'!B:L,11,FALSE)</f>
        <v>420</v>
      </c>
      <c r="T1153" t="s">
        <v>124</v>
      </c>
    </row>
    <row r="1154" spans="4:20" hidden="1" x14ac:dyDescent="0.25">
      <c r="D1154" t="s">
        <v>1365</v>
      </c>
      <c r="E1154" t="str">
        <f>VLOOKUP(D1154,'B-Business Capability'!B:H,5,FALSE)</f>
        <v>Governance, Risk and Compliance</v>
      </c>
      <c r="F1154" t="str">
        <f>VLOOKUP(D1154,'B-Business Capability'!B:H,6,FALSE)</f>
        <v>Enterprise Risk and Compliance</v>
      </c>
      <c r="G1154" t="str">
        <f>VLOOKUP(D1154,'B-Business Capability'!B:H,7,FALSE)</f>
        <v>Controls Management</v>
      </c>
      <c r="I1154" t="s">
        <v>66</v>
      </c>
      <c r="J1154" t="s">
        <v>413</v>
      </c>
      <c r="K1154" t="s">
        <v>414</v>
      </c>
      <c r="L1154" s="101" t="s">
        <v>645</v>
      </c>
      <c r="M1154" t="str">
        <f>VLOOKUP(L1154,'A-Applications'!B:D,3,FALSE)</f>
        <v>Matlab</v>
      </c>
      <c r="N1154" t="s">
        <v>46</v>
      </c>
      <c r="O1154" s="42" t="s">
        <v>52</v>
      </c>
      <c r="P1154" t="s">
        <v>1364</v>
      </c>
      <c r="Q1154" t="str">
        <f>VLOOKUP(KamstrupData[[#This Row],[IdLevel123]],'B-Business Capability'!B:L,10,FALSE)</f>
        <v>N/A</v>
      </c>
      <c r="R1154">
        <f>VLOOKUP(KamstrupData[[#This Row],[IdLevel123]],'B-Business Capability'!B:L,11,FALSE)</f>
        <v>0</v>
      </c>
      <c r="T1154" t="s">
        <v>1370</v>
      </c>
    </row>
    <row r="1155" spans="4:20" hidden="1" x14ac:dyDescent="0.25">
      <c r="D1155" t="s">
        <v>1371</v>
      </c>
      <c r="E1155" t="str">
        <f>VLOOKUP(D1155,'B-Business Capability'!B:H,5,FALSE)</f>
        <v>Governance, Risk and Compliance</v>
      </c>
      <c r="F1155" t="str">
        <f>VLOOKUP(D1155,'B-Business Capability'!B:H,6,FALSE)</f>
        <v>Enterprise Risk and Compliance</v>
      </c>
      <c r="G1155" t="str">
        <f>VLOOKUP(D1155,'B-Business Capability'!B:H,7,FALSE)</f>
        <v>Regulatory Compliance Management</v>
      </c>
      <c r="I1155" t="s">
        <v>66</v>
      </c>
      <c r="J1155" t="s">
        <v>413</v>
      </c>
      <c r="K1155" t="s">
        <v>414</v>
      </c>
      <c r="L1155" s="101" t="s">
        <v>645</v>
      </c>
      <c r="M1155" t="str">
        <f>VLOOKUP(L1155,'A-Applications'!B:D,3,FALSE)</f>
        <v>Matlab</v>
      </c>
      <c r="N1155" t="s">
        <v>46</v>
      </c>
      <c r="O1155" s="42" t="s">
        <v>52</v>
      </c>
      <c r="P1155" t="s">
        <v>1364</v>
      </c>
      <c r="Q1155" t="str">
        <f>VLOOKUP(KamstrupData[[#This Row],[IdLevel123]],'B-Business Capability'!B:L,10,FALSE)</f>
        <v>N/A</v>
      </c>
      <c r="R1155">
        <f>VLOOKUP(KamstrupData[[#This Row],[IdLevel123]],'B-Business Capability'!B:L,11,FALSE)</f>
        <v>0</v>
      </c>
      <c r="T1155" t="s">
        <v>1370</v>
      </c>
    </row>
    <row r="1156" spans="4:20" hidden="1" x14ac:dyDescent="0.25">
      <c r="D1156" t="s">
        <v>1394</v>
      </c>
      <c r="E1156" t="str">
        <f>VLOOKUP(D1156,'B-Business Capability'!B:H,5,FALSE)</f>
        <v>Governance, Risk and Compliance</v>
      </c>
      <c r="F1156" t="str">
        <f>VLOOKUP(D1156,'B-Business Capability'!B:H,6,FALSE)</f>
        <v>Enterprise Risk and Compliance</v>
      </c>
      <c r="G1156" t="str">
        <f>VLOOKUP(D1156,'B-Business Capability'!B:H,7,FALSE)</f>
        <v>Risk Management</v>
      </c>
      <c r="I1156" t="s">
        <v>66</v>
      </c>
      <c r="J1156" t="s">
        <v>413</v>
      </c>
      <c r="K1156" t="s">
        <v>414</v>
      </c>
      <c r="L1156" s="101" t="s">
        <v>645</v>
      </c>
      <c r="M1156" t="str">
        <f>VLOOKUP(L1156,'A-Applications'!B:D,3,FALSE)</f>
        <v>Matlab</v>
      </c>
      <c r="N1156" t="s">
        <v>46</v>
      </c>
      <c r="O1156" s="42" t="s">
        <v>47</v>
      </c>
      <c r="P1156" t="s">
        <v>1364</v>
      </c>
      <c r="Q1156" t="str">
        <f>VLOOKUP(KamstrupData[[#This Row],[IdLevel123]],'B-Business Capability'!B:L,10,FALSE)</f>
        <v>N/A</v>
      </c>
      <c r="R1156">
        <f>VLOOKUP(KamstrupData[[#This Row],[IdLevel123]],'B-Business Capability'!B:L,11,FALSE)</f>
        <v>0</v>
      </c>
      <c r="T1156" t="s">
        <v>1370</v>
      </c>
    </row>
    <row r="1157" spans="4:20" hidden="1" x14ac:dyDescent="0.25">
      <c r="D1157" t="s">
        <v>583</v>
      </c>
      <c r="E1157" t="str">
        <f>VLOOKUP(D1157,'B-Business Capability'!B:H,5,FALSE)</f>
        <v>Product &amp; Software Development</v>
      </c>
      <c r="F1157" t="str">
        <f>VLOOKUP(D1157,'B-Business Capability'!B:H,6,FALSE)</f>
        <v>Engineering</v>
      </c>
      <c r="G1157" t="str">
        <f>VLOOKUP(D1157,'B-Business Capability'!B:H,7,FALSE)</f>
        <v>Construction &amp; Development</v>
      </c>
      <c r="I1157" t="s">
        <v>43</v>
      </c>
      <c r="J1157" t="s">
        <v>91</v>
      </c>
      <c r="K1157" t="s">
        <v>72</v>
      </c>
      <c r="L1157" t="s">
        <v>707</v>
      </c>
      <c r="M1157" t="str">
        <f>VLOOKUP(L1157,'A-Applications'!B:D,3,FALSE)</f>
        <v>MC301_Test</v>
      </c>
      <c r="N1157" t="s">
        <v>46</v>
      </c>
      <c r="O1157" t="s">
        <v>47</v>
      </c>
      <c r="P1157" t="s">
        <v>75</v>
      </c>
      <c r="Q1157" t="str">
        <f>VLOOKUP(KamstrupData[[#This Row],[IdLevel123]],'B-Business Capability'!B:L,10,FALSE)</f>
        <v>Idea-to-Release (I2R)</v>
      </c>
      <c r="R1157">
        <f>VLOOKUP(KamstrupData[[#This Row],[IdLevel123]],'B-Business Capability'!B:L,11,FALSE)</f>
        <v>420</v>
      </c>
      <c r="T1157" t="s">
        <v>92</v>
      </c>
    </row>
    <row r="1158" spans="4:20" hidden="1" x14ac:dyDescent="0.25">
      <c r="D1158" t="s">
        <v>583</v>
      </c>
      <c r="E1158" t="str">
        <f>VLOOKUP(D1158,'B-Business Capability'!B:H,5,FALSE)</f>
        <v>Product &amp; Software Development</v>
      </c>
      <c r="F1158" t="str">
        <f>VLOOKUP(D1158,'B-Business Capability'!B:H,6,FALSE)</f>
        <v>Engineering</v>
      </c>
      <c r="G1158" t="str">
        <f>VLOOKUP(D1158,'B-Business Capability'!B:H,7,FALSE)</f>
        <v>Construction &amp; Development</v>
      </c>
      <c r="I1158" t="s">
        <v>43</v>
      </c>
      <c r="J1158" t="s">
        <v>91</v>
      </c>
      <c r="K1158" t="s">
        <v>81</v>
      </c>
      <c r="L1158" t="s">
        <v>707</v>
      </c>
      <c r="M1158" t="str">
        <f>VLOOKUP(L1158,'A-Applications'!B:D,3,FALSE)</f>
        <v>MC301_Test</v>
      </c>
      <c r="N1158" t="s">
        <v>46</v>
      </c>
      <c r="O1158" s="42" t="s">
        <v>47</v>
      </c>
      <c r="P1158" t="s">
        <v>75</v>
      </c>
      <c r="Q1158" t="str">
        <f>VLOOKUP(KamstrupData[[#This Row],[IdLevel123]],'B-Business Capability'!B:L,10,FALSE)</f>
        <v>Idea-to-Release (I2R)</v>
      </c>
      <c r="R1158">
        <f>VLOOKUP(KamstrupData[[#This Row],[IdLevel123]],'B-Business Capability'!B:L,11,FALSE)</f>
        <v>420</v>
      </c>
      <c r="T1158" t="s">
        <v>96</v>
      </c>
    </row>
    <row r="1159" spans="4:20" hidden="1" x14ac:dyDescent="0.25">
      <c r="D1159" t="s">
        <v>42</v>
      </c>
      <c r="E1159" t="str">
        <f>VLOOKUP(D1159,'B-Business Capability'!B:H,5,FALSE)</f>
        <v>Finance</v>
      </c>
      <c r="F1159">
        <f>VLOOKUP(D1159,'B-Business Capability'!B:H,6,FALSE)</f>
        <v>0</v>
      </c>
      <c r="G1159">
        <f>VLOOKUP(D1159,'B-Business Capability'!B:H,7,FALSE)</f>
        <v>0</v>
      </c>
      <c r="I1159" t="s">
        <v>43</v>
      </c>
      <c r="J1159" t="s">
        <v>44</v>
      </c>
      <c r="L1159" t="s">
        <v>51</v>
      </c>
      <c r="M1159" t="str">
        <f>VLOOKUP(L1159,'A-Applications'!B:D,3,FALSE)</f>
        <v>Microsoft Visio</v>
      </c>
      <c r="N1159" t="s">
        <v>46</v>
      </c>
      <c r="O1159" s="42" t="s">
        <v>52</v>
      </c>
      <c r="P1159" t="s">
        <v>48</v>
      </c>
      <c r="Q1159" t="str">
        <f>VLOOKUP(KamstrupData[[#This Row],[IdLevel123]],'B-Business Capability'!B:L,10,FALSE)</f>
        <v>N/A</v>
      </c>
      <c r="R1159">
        <f>VLOOKUP(KamstrupData[[#This Row],[IdLevel123]],'B-Business Capability'!B:L,11,FALSE)</f>
        <v>0</v>
      </c>
    </row>
    <row r="1160" spans="4:20" hidden="1" x14ac:dyDescent="0.25">
      <c r="D1160" t="s">
        <v>255</v>
      </c>
      <c r="E1160" t="str">
        <f>VLOOKUP(D1160,'B-Business Capability'!B:H,5,FALSE)</f>
        <v>Governance, Risk and Compliance</v>
      </c>
      <c r="F1160" t="str">
        <f>VLOOKUP(D1160,'B-Business Capability'!B:H,6,FALSE)</f>
        <v>Enterprise Risk Management</v>
      </c>
      <c r="G1160" t="str">
        <f>VLOOKUP(D1160,'B-Business Capability'!B:H,7,FALSE)</f>
        <v>Manage Compliance</v>
      </c>
      <c r="I1160" t="s">
        <v>66</v>
      </c>
      <c r="J1160" t="s">
        <v>106</v>
      </c>
      <c r="K1160" t="s">
        <v>256</v>
      </c>
      <c r="L1160" t="s">
        <v>51</v>
      </c>
      <c r="M1160" t="str">
        <f>VLOOKUP(L1160,'A-Applications'!B:D,3,FALSE)</f>
        <v>Microsoft Visio</v>
      </c>
      <c r="N1160" t="s">
        <v>46</v>
      </c>
      <c r="O1160" s="42" t="s">
        <v>52</v>
      </c>
      <c r="P1160" t="s">
        <v>257</v>
      </c>
      <c r="Q1160" t="str">
        <f>VLOOKUP(KamstrupData[[#This Row],[IdLevel123]],'B-Business Capability'!B:L,10,FALSE)</f>
        <v>N/A</v>
      </c>
      <c r="R1160">
        <f>VLOOKUP(KamstrupData[[#This Row],[IdLevel123]],'B-Business Capability'!B:L,11,FALSE)</f>
        <v>0</v>
      </c>
      <c r="T1160" t="s">
        <v>260</v>
      </c>
    </row>
    <row r="1161" spans="4:20" hidden="1" x14ac:dyDescent="0.25">
      <c r="D1161" t="s">
        <v>362</v>
      </c>
      <c r="E1161" t="str">
        <f>VLOOKUP(D1161,'B-Business Capability'!B:H,5,FALSE)</f>
        <v>Digital Management</v>
      </c>
      <c r="F1161" t="str">
        <f>VLOOKUP(D1161,'B-Business Capability'!B:H,6,FALSE)</f>
        <v>IT Strategy &amp; Transformation</v>
      </c>
      <c r="G1161" t="str">
        <f>VLOOKUP(D1161,'B-Business Capability'!B:H,7,FALSE)</f>
        <v>Enterprise Architecture</v>
      </c>
      <c r="I1161" t="s">
        <v>43</v>
      </c>
      <c r="J1161" t="s">
        <v>148</v>
      </c>
      <c r="K1161" t="s">
        <v>363</v>
      </c>
      <c r="L1161" t="s">
        <v>51</v>
      </c>
      <c r="M1161" t="str">
        <f>VLOOKUP(L1161,'A-Applications'!B:D,3,FALSE)</f>
        <v>Microsoft Visio</v>
      </c>
      <c r="N1161" t="s">
        <v>46</v>
      </c>
      <c r="O1161" s="42" t="s">
        <v>52</v>
      </c>
      <c r="P1161" t="s">
        <v>68</v>
      </c>
      <c r="Q1161" t="str">
        <f>VLOOKUP(KamstrupData[[#This Row],[IdLevel123]],'B-Business Capability'!B:L,10,FALSE)</f>
        <v>N/A</v>
      </c>
      <c r="R1161">
        <f>VLOOKUP(KamstrupData[[#This Row],[IdLevel123]],'B-Business Capability'!B:L,11,FALSE)</f>
        <v>0</v>
      </c>
      <c r="T1161" t="s">
        <v>277</v>
      </c>
    </row>
    <row r="1162" spans="4:20" hidden="1" x14ac:dyDescent="0.25">
      <c r="D1162" t="s">
        <v>393</v>
      </c>
      <c r="E1162" t="str">
        <f>VLOOKUP(D1162,'B-Business Capability'!B:H,5,FALSE)</f>
        <v>Legal</v>
      </c>
      <c r="F1162" t="str">
        <f>VLOOKUP(D1162,'B-Business Capability'!B:H,6,FALSE)</f>
        <v>Ensure Compliance</v>
      </c>
      <c r="G1162">
        <f>VLOOKUP(D1162,'B-Business Capability'!B:H,7,FALSE)</f>
        <v>0</v>
      </c>
      <c r="I1162" t="s">
        <v>66</v>
      </c>
      <c r="J1162" t="s">
        <v>169</v>
      </c>
      <c r="L1162" t="s">
        <v>51</v>
      </c>
      <c r="M1162" t="str">
        <f>VLOOKUP(L1162,'A-Applications'!B:D,3,FALSE)</f>
        <v>Microsoft Visio</v>
      </c>
      <c r="N1162" t="s">
        <v>46</v>
      </c>
      <c r="O1162" s="42" t="s">
        <v>47</v>
      </c>
      <c r="P1162" t="s">
        <v>68</v>
      </c>
      <c r="Q1162" t="str">
        <f>VLOOKUP(KamstrupData[[#This Row],[IdLevel123]],'B-Business Capability'!B:L,10,FALSE)</f>
        <v>N/A</v>
      </c>
      <c r="R1162">
        <f>VLOOKUP(KamstrupData[[#This Row],[IdLevel123]],'B-Business Capability'!B:L,11,FALSE)</f>
        <v>0</v>
      </c>
      <c r="T1162" t="s">
        <v>171</v>
      </c>
    </row>
    <row r="1163" spans="4:20" hidden="1" x14ac:dyDescent="0.25">
      <c r="D1163" t="s">
        <v>569</v>
      </c>
      <c r="E1163" t="str">
        <f>VLOOKUP(D1163,'B-Business Capability'!B:H,5,FALSE)</f>
        <v>Product &amp; Software Development</v>
      </c>
      <c r="F1163" t="str">
        <f>VLOOKUP(D1163,'B-Business Capability'!B:H,6,FALSE)</f>
        <v>Engineering</v>
      </c>
      <c r="G1163" t="str">
        <f>VLOOKUP(D1163,'B-Business Capability'!B:H,7,FALSE)</f>
        <v>Conceptualization</v>
      </c>
      <c r="I1163" t="s">
        <v>43</v>
      </c>
      <c r="J1163" t="s">
        <v>244</v>
      </c>
      <c r="L1163" t="s">
        <v>51</v>
      </c>
      <c r="M1163" t="str">
        <f>VLOOKUP(L1163,'A-Applications'!B:D,3,FALSE)</f>
        <v>Microsoft Visio</v>
      </c>
      <c r="N1163" t="s">
        <v>46</v>
      </c>
      <c r="O1163" s="42" t="s">
        <v>52</v>
      </c>
      <c r="P1163" t="s">
        <v>386</v>
      </c>
      <c r="Q1163" t="str">
        <f>VLOOKUP(KamstrupData[[#This Row],[IdLevel123]],'B-Business Capability'!B:L,10,FALSE)</f>
        <v>Idea-to-Release (I2R)</v>
      </c>
      <c r="R1163">
        <f>VLOOKUP(KamstrupData[[#This Row],[IdLevel123]],'B-Business Capability'!B:L,11,FALSE)</f>
        <v>410</v>
      </c>
      <c r="T1163" t="s">
        <v>246</v>
      </c>
    </row>
    <row r="1164" spans="4:20" hidden="1" x14ac:dyDescent="0.25">
      <c r="D1164" t="s">
        <v>569</v>
      </c>
      <c r="E1164" t="str">
        <f>VLOOKUP(D1164,'B-Business Capability'!B:H,5,FALSE)</f>
        <v>Product &amp; Software Development</v>
      </c>
      <c r="F1164" t="str">
        <f>VLOOKUP(D1164,'B-Business Capability'!B:H,6,FALSE)</f>
        <v>Engineering</v>
      </c>
      <c r="G1164" t="str">
        <f>VLOOKUP(D1164,'B-Business Capability'!B:H,7,FALSE)</f>
        <v>Conceptualization</v>
      </c>
      <c r="I1164" t="s">
        <v>43</v>
      </c>
      <c r="J1164" t="s">
        <v>71</v>
      </c>
      <c r="L1164" t="s">
        <v>51</v>
      </c>
      <c r="M1164" t="str">
        <f>VLOOKUP(L1164,'A-Applications'!B:D,3,FALSE)</f>
        <v>Microsoft Visio</v>
      </c>
      <c r="N1164" t="s">
        <v>74</v>
      </c>
      <c r="O1164" s="42" t="s">
        <v>52</v>
      </c>
      <c r="P1164" t="s">
        <v>75</v>
      </c>
      <c r="Q1164" t="str">
        <f>VLOOKUP(KamstrupData[[#This Row],[IdLevel123]],'B-Business Capability'!B:L,10,FALSE)</f>
        <v>Idea-to-Release (I2R)</v>
      </c>
      <c r="R1164">
        <f>VLOOKUP(KamstrupData[[#This Row],[IdLevel123]],'B-Business Capability'!B:L,11,FALSE)</f>
        <v>410</v>
      </c>
      <c r="T1164" t="s">
        <v>76</v>
      </c>
    </row>
    <row r="1165" spans="4:20" hidden="1" x14ac:dyDescent="0.25">
      <c r="D1165" t="s">
        <v>569</v>
      </c>
      <c r="E1165" t="str">
        <f>VLOOKUP(D1165,'B-Business Capability'!B:H,5,FALSE)</f>
        <v>Product &amp; Software Development</v>
      </c>
      <c r="F1165" t="str">
        <f>VLOOKUP(D1165,'B-Business Capability'!B:H,6,FALSE)</f>
        <v>Engineering</v>
      </c>
      <c r="G1165" t="str">
        <f>VLOOKUP(D1165,'B-Business Capability'!B:H,7,FALSE)</f>
        <v>Conceptualization</v>
      </c>
      <c r="I1165" t="s">
        <v>43</v>
      </c>
      <c r="J1165" t="s">
        <v>411</v>
      </c>
      <c r="L1165" t="s">
        <v>51</v>
      </c>
      <c r="M1165" t="str">
        <f>VLOOKUP(L1165,'A-Applications'!B:D,3,FALSE)</f>
        <v>Microsoft Visio</v>
      </c>
      <c r="N1165" t="s">
        <v>46</v>
      </c>
      <c r="O1165" s="42" t="s">
        <v>47</v>
      </c>
      <c r="P1165" t="s">
        <v>386</v>
      </c>
      <c r="Q1165" t="str">
        <f>VLOOKUP(KamstrupData[[#This Row],[IdLevel123]],'B-Business Capability'!B:L,10,FALSE)</f>
        <v>Idea-to-Release (I2R)</v>
      </c>
      <c r="R1165">
        <f>VLOOKUP(KamstrupData[[#This Row],[IdLevel123]],'B-Business Capability'!B:L,11,FALSE)</f>
        <v>410</v>
      </c>
      <c r="T1165" t="s">
        <v>468</v>
      </c>
    </row>
    <row r="1166" spans="4:20" hidden="1" x14ac:dyDescent="0.25">
      <c r="D1166" t="s">
        <v>569</v>
      </c>
      <c r="E1166" t="str">
        <f>VLOOKUP(D1166,'B-Business Capability'!B:H,5,FALSE)</f>
        <v>Product &amp; Software Development</v>
      </c>
      <c r="F1166" t="str">
        <f>VLOOKUP(D1166,'B-Business Capability'!B:H,6,FALSE)</f>
        <v>Engineering</v>
      </c>
      <c r="G1166" t="str">
        <f>VLOOKUP(D1166,'B-Business Capability'!B:H,7,FALSE)</f>
        <v>Conceptualization</v>
      </c>
      <c r="I1166" t="s">
        <v>43</v>
      </c>
      <c r="J1166" t="s">
        <v>91</v>
      </c>
      <c r="K1166" t="s">
        <v>72</v>
      </c>
      <c r="L1166" t="s">
        <v>51</v>
      </c>
      <c r="M1166" t="str">
        <f>VLOOKUP(L1166,'A-Applications'!B:D,3,FALSE)</f>
        <v>Microsoft Visio</v>
      </c>
      <c r="N1166" t="s">
        <v>46</v>
      </c>
      <c r="O1166" t="s">
        <v>47</v>
      </c>
      <c r="P1166" t="s">
        <v>75</v>
      </c>
      <c r="Q1166" t="str">
        <f>VLOOKUP(KamstrupData[[#This Row],[IdLevel123]],'B-Business Capability'!B:L,10,FALSE)</f>
        <v>Idea-to-Release (I2R)</v>
      </c>
      <c r="R1166">
        <f>VLOOKUP(KamstrupData[[#This Row],[IdLevel123]],'B-Business Capability'!B:L,11,FALSE)</f>
        <v>410</v>
      </c>
      <c r="T1166" t="s">
        <v>92</v>
      </c>
    </row>
    <row r="1167" spans="4:20" hidden="1" x14ac:dyDescent="0.25">
      <c r="D1167" t="s">
        <v>569</v>
      </c>
      <c r="E1167" t="str">
        <f>VLOOKUP(D1167,'B-Business Capability'!B:H,5,FALSE)</f>
        <v>Product &amp; Software Development</v>
      </c>
      <c r="F1167" t="str">
        <f>VLOOKUP(D1167,'B-Business Capability'!B:H,6,FALSE)</f>
        <v>Engineering</v>
      </c>
      <c r="G1167" t="str">
        <f>VLOOKUP(D1167,'B-Business Capability'!B:H,7,FALSE)</f>
        <v>Conceptualization</v>
      </c>
      <c r="I1167" t="s">
        <v>43</v>
      </c>
      <c r="J1167" t="s">
        <v>91</v>
      </c>
      <c r="K1167" t="s">
        <v>293</v>
      </c>
      <c r="L1167" t="s">
        <v>51</v>
      </c>
      <c r="M1167" t="str">
        <f>VLOOKUP(L1167,'A-Applications'!B:D,3,FALSE)</f>
        <v>Microsoft Visio</v>
      </c>
      <c r="N1167" t="s">
        <v>46</v>
      </c>
      <c r="O1167" t="s">
        <v>47</v>
      </c>
      <c r="P1167" t="s">
        <v>75</v>
      </c>
      <c r="Q1167" t="str">
        <f>VLOOKUP(KamstrupData[[#This Row],[IdLevel123]],'B-Business Capability'!B:L,10,FALSE)</f>
        <v>Idea-to-Release (I2R)</v>
      </c>
      <c r="R1167">
        <f>VLOOKUP(KamstrupData[[#This Row],[IdLevel123]],'B-Business Capability'!B:L,11,FALSE)</f>
        <v>410</v>
      </c>
      <c r="T1167" t="s">
        <v>294</v>
      </c>
    </row>
    <row r="1168" spans="4:20" hidden="1" x14ac:dyDescent="0.25">
      <c r="D1168" t="s">
        <v>569</v>
      </c>
      <c r="E1168" t="str">
        <f>VLOOKUP(D1168,'B-Business Capability'!B:H,5,FALSE)</f>
        <v>Product &amp; Software Development</v>
      </c>
      <c r="F1168" t="str">
        <f>VLOOKUP(D1168,'B-Business Capability'!B:H,6,FALSE)</f>
        <v>Engineering</v>
      </c>
      <c r="G1168" t="str">
        <f>VLOOKUP(D1168,'B-Business Capability'!B:H,7,FALSE)</f>
        <v>Conceptualization</v>
      </c>
      <c r="I1168" t="s">
        <v>43</v>
      </c>
      <c r="J1168" t="s">
        <v>91</v>
      </c>
      <c r="K1168" t="s">
        <v>78</v>
      </c>
      <c r="L1168" t="s">
        <v>51</v>
      </c>
      <c r="M1168" t="str">
        <f>VLOOKUP(L1168,'A-Applications'!B:D,3,FALSE)</f>
        <v>Microsoft Visio</v>
      </c>
      <c r="N1168" t="s">
        <v>46</v>
      </c>
      <c r="O1168" t="s">
        <v>47</v>
      </c>
      <c r="P1168" t="s">
        <v>75</v>
      </c>
      <c r="Q1168" t="str">
        <f>VLOOKUP(KamstrupData[[#This Row],[IdLevel123]],'B-Business Capability'!B:L,10,FALSE)</f>
        <v>Idea-to-Release (I2R)</v>
      </c>
      <c r="R1168">
        <f>VLOOKUP(KamstrupData[[#This Row],[IdLevel123]],'B-Business Capability'!B:L,11,FALSE)</f>
        <v>410</v>
      </c>
      <c r="T1168" t="s">
        <v>93</v>
      </c>
    </row>
    <row r="1169" spans="4:20" hidden="1" x14ac:dyDescent="0.25">
      <c r="D1169" t="s">
        <v>569</v>
      </c>
      <c r="E1169" t="str">
        <f>VLOOKUP(D1169,'B-Business Capability'!B:H,5,FALSE)</f>
        <v>Product &amp; Software Development</v>
      </c>
      <c r="F1169" t="str">
        <f>VLOOKUP(D1169,'B-Business Capability'!B:H,6,FALSE)</f>
        <v>Engineering</v>
      </c>
      <c r="G1169" t="str">
        <f>VLOOKUP(D1169,'B-Business Capability'!B:H,7,FALSE)</f>
        <v>Conceptualization</v>
      </c>
      <c r="I1169" t="s">
        <v>43</v>
      </c>
      <c r="J1169" t="s">
        <v>91</v>
      </c>
      <c r="K1169" t="s">
        <v>81</v>
      </c>
      <c r="L1169" t="s">
        <v>51</v>
      </c>
      <c r="M1169" t="str">
        <f>VLOOKUP(L1169,'A-Applications'!B:D,3,FALSE)</f>
        <v>Microsoft Visio</v>
      </c>
      <c r="N1169" t="s">
        <v>46</v>
      </c>
      <c r="O1169" s="42" t="s">
        <v>47</v>
      </c>
      <c r="P1169" t="s">
        <v>75</v>
      </c>
      <c r="Q1169" t="str">
        <f>VLOOKUP(KamstrupData[[#This Row],[IdLevel123]],'B-Business Capability'!B:L,10,FALSE)</f>
        <v>Idea-to-Release (I2R)</v>
      </c>
      <c r="R1169">
        <f>VLOOKUP(KamstrupData[[#This Row],[IdLevel123]],'B-Business Capability'!B:L,11,FALSE)</f>
        <v>410</v>
      </c>
      <c r="T1169" t="s">
        <v>576</v>
      </c>
    </row>
    <row r="1170" spans="4:20" hidden="1" x14ac:dyDescent="0.25">
      <c r="D1170" t="s">
        <v>569</v>
      </c>
      <c r="E1170" t="str">
        <f>VLOOKUP(D1170,'B-Business Capability'!B:H,5,FALSE)</f>
        <v>Product &amp; Software Development</v>
      </c>
      <c r="F1170" t="str">
        <f>VLOOKUP(D1170,'B-Business Capability'!B:H,6,FALSE)</f>
        <v>Engineering</v>
      </c>
      <c r="G1170" t="str">
        <f>VLOOKUP(D1170,'B-Business Capability'!B:H,7,FALSE)</f>
        <v>Conceptualization</v>
      </c>
      <c r="I1170" t="s">
        <v>43</v>
      </c>
      <c r="J1170" t="s">
        <v>114</v>
      </c>
      <c r="K1170" t="s">
        <v>78</v>
      </c>
      <c r="L1170" t="s">
        <v>51</v>
      </c>
      <c r="M1170" t="str">
        <f>VLOOKUP(L1170,'A-Applications'!B:D,3,FALSE)</f>
        <v>Microsoft Visio</v>
      </c>
      <c r="N1170" t="s">
        <v>46</v>
      </c>
      <c r="O1170" s="42" t="s">
        <v>47</v>
      </c>
      <c r="P1170" t="s">
        <v>75</v>
      </c>
      <c r="Q1170" t="str">
        <f>VLOOKUP(KamstrupData[[#This Row],[IdLevel123]],'B-Business Capability'!B:L,10,FALSE)</f>
        <v>Idea-to-Release (I2R)</v>
      </c>
      <c r="R1170">
        <f>VLOOKUP(KamstrupData[[#This Row],[IdLevel123]],'B-Business Capability'!B:L,11,FALSE)</f>
        <v>410</v>
      </c>
      <c r="T1170" t="s">
        <v>120</v>
      </c>
    </row>
    <row r="1171" spans="4:20" hidden="1" x14ac:dyDescent="0.25">
      <c r="D1171" t="s">
        <v>583</v>
      </c>
      <c r="E1171" t="str">
        <f>VLOOKUP(D1171,'B-Business Capability'!B:H,5,FALSE)</f>
        <v>Product &amp; Software Development</v>
      </c>
      <c r="F1171" t="str">
        <f>VLOOKUP(D1171,'B-Business Capability'!B:H,6,FALSE)</f>
        <v>Engineering</v>
      </c>
      <c r="G1171" t="str">
        <f>VLOOKUP(D1171,'B-Business Capability'!B:H,7,FALSE)</f>
        <v>Construction &amp; Development</v>
      </c>
      <c r="I1171" t="s">
        <v>43</v>
      </c>
      <c r="J1171" t="s">
        <v>114</v>
      </c>
      <c r="K1171" t="s">
        <v>115</v>
      </c>
      <c r="L1171" t="s">
        <v>51</v>
      </c>
      <c r="M1171" t="str">
        <f>VLOOKUP(L1171,'A-Applications'!B:D,3,FALSE)</f>
        <v>Microsoft Visio</v>
      </c>
      <c r="N1171" t="s">
        <v>46</v>
      </c>
      <c r="O1171" s="42" t="s">
        <v>47</v>
      </c>
      <c r="P1171" t="s">
        <v>602</v>
      </c>
      <c r="Q1171" t="str">
        <f>VLOOKUP(KamstrupData[[#This Row],[IdLevel123]],'B-Business Capability'!B:L,10,FALSE)</f>
        <v>Idea-to-Release (I2R)</v>
      </c>
      <c r="R1171">
        <f>VLOOKUP(KamstrupData[[#This Row],[IdLevel123]],'B-Business Capability'!B:L,11,FALSE)</f>
        <v>420</v>
      </c>
      <c r="T1171" t="s">
        <v>116</v>
      </c>
    </row>
    <row r="1172" spans="4:20" hidden="1" x14ac:dyDescent="0.25">
      <c r="D1172" t="s">
        <v>583</v>
      </c>
      <c r="E1172" t="str">
        <f>VLOOKUP(D1172,'B-Business Capability'!B:H,5,FALSE)</f>
        <v>Product &amp; Software Development</v>
      </c>
      <c r="F1172" t="str">
        <f>VLOOKUP(D1172,'B-Business Capability'!B:H,6,FALSE)</f>
        <v>Engineering</v>
      </c>
      <c r="G1172" t="str">
        <f>VLOOKUP(D1172,'B-Business Capability'!B:H,7,FALSE)</f>
        <v>Construction &amp; Development</v>
      </c>
      <c r="I1172" t="s">
        <v>43</v>
      </c>
      <c r="J1172" t="s">
        <v>114</v>
      </c>
      <c r="K1172" t="s">
        <v>125</v>
      </c>
      <c r="L1172" t="s">
        <v>51</v>
      </c>
      <c r="M1172" t="str">
        <f>VLOOKUP(L1172,'A-Applications'!B:D,3,FALSE)</f>
        <v>Microsoft Visio</v>
      </c>
      <c r="N1172" t="s">
        <v>46</v>
      </c>
      <c r="O1172" s="42" t="s">
        <v>47</v>
      </c>
      <c r="P1172" t="s">
        <v>75</v>
      </c>
      <c r="Q1172" t="str">
        <f>VLOOKUP(KamstrupData[[#This Row],[IdLevel123]],'B-Business Capability'!B:L,10,FALSE)</f>
        <v>Idea-to-Release (I2R)</v>
      </c>
      <c r="R1172">
        <f>VLOOKUP(KamstrupData[[#This Row],[IdLevel123]],'B-Business Capability'!B:L,11,FALSE)</f>
        <v>420</v>
      </c>
      <c r="T1172" t="s">
        <v>126</v>
      </c>
    </row>
    <row r="1173" spans="4:20" hidden="1" x14ac:dyDescent="0.25">
      <c r="D1173" t="s">
        <v>583</v>
      </c>
      <c r="E1173" t="str">
        <f>VLOOKUP(D1173,'B-Business Capability'!B:H,5,FALSE)</f>
        <v>Product &amp; Software Development</v>
      </c>
      <c r="F1173" t="str">
        <f>VLOOKUP(D1173,'B-Business Capability'!B:H,6,FALSE)</f>
        <v>Engineering</v>
      </c>
      <c r="G1173" t="str">
        <f>VLOOKUP(D1173,'B-Business Capability'!B:H,7,FALSE)</f>
        <v>Construction &amp; Development</v>
      </c>
      <c r="I1173" t="s">
        <v>43</v>
      </c>
      <c r="J1173" t="s">
        <v>128</v>
      </c>
      <c r="K1173" t="s">
        <v>87</v>
      </c>
      <c r="L1173" t="s">
        <v>51</v>
      </c>
      <c r="M1173" t="str">
        <f>VLOOKUP(L1173,'A-Applications'!B:D,3,FALSE)</f>
        <v>Microsoft Visio</v>
      </c>
      <c r="N1173" t="s">
        <v>46</v>
      </c>
      <c r="O1173" s="42" t="s">
        <v>47</v>
      </c>
      <c r="P1173" t="s">
        <v>75</v>
      </c>
      <c r="Q1173" t="str">
        <f>VLOOKUP(KamstrupData[[#This Row],[IdLevel123]],'B-Business Capability'!B:L,10,FALSE)</f>
        <v>Idea-to-Release (I2R)</v>
      </c>
      <c r="R1173">
        <f>VLOOKUP(KamstrupData[[#This Row],[IdLevel123]],'B-Business Capability'!B:L,11,FALSE)</f>
        <v>420</v>
      </c>
      <c r="T1173" t="s">
        <v>129</v>
      </c>
    </row>
    <row r="1174" spans="4:20" hidden="1" x14ac:dyDescent="0.25">
      <c r="D1174" t="s">
        <v>907</v>
      </c>
      <c r="E1174" t="str">
        <f>VLOOKUP(D1174,'B-Business Capability'!B:H,5,FALSE)</f>
        <v>Product &amp; Software Development</v>
      </c>
      <c r="F1174" t="str">
        <f>VLOOKUP(D1174,'B-Business Capability'!B:H,6,FALSE)</f>
        <v>Marketing Testing</v>
      </c>
      <c r="G1174" t="str">
        <f>VLOOKUP(D1174,'B-Business Capability'!B:H,7,FALSE)</f>
        <v>Analyse Customer Intelligence</v>
      </c>
      <c r="I1174" t="s">
        <v>43</v>
      </c>
      <c r="J1174" t="s">
        <v>161</v>
      </c>
      <c r="K1174" t="s">
        <v>162</v>
      </c>
      <c r="L1174" t="s">
        <v>51</v>
      </c>
      <c r="M1174" t="str">
        <f>VLOOKUP(L1174,'A-Applications'!B:D,3,FALSE)</f>
        <v>Microsoft Visio</v>
      </c>
      <c r="N1174" t="s">
        <v>46</v>
      </c>
      <c r="O1174" s="42" t="s">
        <v>52</v>
      </c>
      <c r="P1174" t="s">
        <v>56</v>
      </c>
      <c r="Q1174" t="str">
        <f>VLOOKUP(KamstrupData[[#This Row],[IdLevel123]],'B-Business Capability'!B:L,10,FALSE)</f>
        <v>Idea-to-Release (I2R)</v>
      </c>
      <c r="R1174">
        <f>VLOOKUP(KamstrupData[[#This Row],[IdLevel123]],'B-Business Capability'!B:L,11,FALSE)</f>
        <v>160</v>
      </c>
    </row>
    <row r="1175" spans="4:20" hidden="1" x14ac:dyDescent="0.25">
      <c r="D1175" t="s">
        <v>920</v>
      </c>
      <c r="E1175" t="str">
        <f>VLOOKUP(D1175,'B-Business Capability'!B:H,5,FALSE)</f>
        <v>Product &amp; Software Development</v>
      </c>
      <c r="F1175" t="str">
        <f>VLOOKUP(D1175,'B-Business Capability'!B:H,6,FALSE)</f>
        <v>Product &amp; Software Delivery</v>
      </c>
      <c r="G1175" t="str">
        <f>VLOOKUP(D1175,'B-Business Capability'!B:H,7,FALSE)</f>
        <v>Manage Production &amp; Development</v>
      </c>
      <c r="I1175" t="s">
        <v>43</v>
      </c>
      <c r="J1175" t="s">
        <v>285</v>
      </c>
      <c r="K1175" t="s">
        <v>286</v>
      </c>
      <c r="L1175" t="s">
        <v>51</v>
      </c>
      <c r="M1175" t="str">
        <f>VLOOKUP(L1175,'A-Applications'!B:D,3,FALSE)</f>
        <v>Microsoft Visio</v>
      </c>
      <c r="N1175" t="s">
        <v>74</v>
      </c>
      <c r="O1175" s="42" t="s">
        <v>47</v>
      </c>
      <c r="P1175" t="s">
        <v>38</v>
      </c>
      <c r="Q1175" t="str">
        <f>VLOOKUP(KamstrupData[[#This Row],[IdLevel123]],'B-Business Capability'!B:L,10,FALSE)</f>
        <v>Idea-to-Release (I2R)</v>
      </c>
      <c r="R1175">
        <f>VLOOKUP(KamstrupData[[#This Row],[IdLevel123]],'B-Business Capability'!B:L,11,FALSE)</f>
        <v>520</v>
      </c>
      <c r="T1175" t="s">
        <v>288</v>
      </c>
    </row>
    <row r="1176" spans="4:20" hidden="1" x14ac:dyDescent="0.25">
      <c r="D1176" t="s">
        <v>934</v>
      </c>
      <c r="E1176" t="str">
        <f>VLOOKUP(D1176,'B-Business Capability'!B:H,5,FALSE)</f>
        <v>Product &amp; Software Development</v>
      </c>
      <c r="F1176" t="str">
        <f>VLOOKUP(D1176,'B-Business Capability'!B:H,6,FALSE)</f>
        <v>Quality Management</v>
      </c>
      <c r="G1176" t="str">
        <f>VLOOKUP(D1176,'B-Business Capability'!B:H,7,FALSE)</f>
        <v>Manage Product Document</v>
      </c>
      <c r="I1176" t="s">
        <v>43</v>
      </c>
      <c r="J1176" t="s">
        <v>244</v>
      </c>
      <c r="L1176" t="s">
        <v>51</v>
      </c>
      <c r="M1176" t="str">
        <f>VLOOKUP(L1176,'A-Applications'!B:D,3,FALSE)</f>
        <v>Microsoft Visio</v>
      </c>
      <c r="N1176" t="s">
        <v>46</v>
      </c>
      <c r="O1176" s="42" t="s">
        <v>52</v>
      </c>
      <c r="P1176" t="s">
        <v>386</v>
      </c>
      <c r="Q1176" t="str">
        <f>VLOOKUP(KamstrupData[[#This Row],[IdLevel123]],'B-Business Capability'!B:L,10,FALSE)</f>
        <v>Idea-to-Release (I2R)</v>
      </c>
      <c r="R1176">
        <f>VLOOKUP(KamstrupData[[#This Row],[IdLevel123]],'B-Business Capability'!B:L,11,FALSE)</f>
        <v>904</v>
      </c>
      <c r="T1176" t="s">
        <v>246</v>
      </c>
    </row>
    <row r="1177" spans="4:20" hidden="1" x14ac:dyDescent="0.25">
      <c r="D1177" t="s">
        <v>934</v>
      </c>
      <c r="E1177" t="str">
        <f>VLOOKUP(D1177,'B-Business Capability'!B:H,5,FALSE)</f>
        <v>Product &amp; Software Development</v>
      </c>
      <c r="F1177" t="str">
        <f>VLOOKUP(D1177,'B-Business Capability'!B:H,6,FALSE)</f>
        <v>Quality Management</v>
      </c>
      <c r="G1177" t="str">
        <f>VLOOKUP(D1177,'B-Business Capability'!B:H,7,FALSE)</f>
        <v>Manage Product Document</v>
      </c>
      <c r="I1177" t="s">
        <v>43</v>
      </c>
      <c r="J1177" t="s">
        <v>71</v>
      </c>
      <c r="L1177" t="s">
        <v>51</v>
      </c>
      <c r="M1177" t="str">
        <f>VLOOKUP(L1177,'A-Applications'!B:D,3,FALSE)</f>
        <v>Microsoft Visio</v>
      </c>
      <c r="N1177" t="s">
        <v>74</v>
      </c>
      <c r="O1177" s="42" t="s">
        <v>52</v>
      </c>
      <c r="P1177" t="s">
        <v>75</v>
      </c>
      <c r="Q1177" t="str">
        <f>VLOOKUP(KamstrupData[[#This Row],[IdLevel123]],'B-Business Capability'!B:L,10,FALSE)</f>
        <v>Idea-to-Release (I2R)</v>
      </c>
      <c r="R1177">
        <f>VLOOKUP(KamstrupData[[#This Row],[IdLevel123]],'B-Business Capability'!B:L,11,FALSE)</f>
        <v>904</v>
      </c>
      <c r="T1177" t="s">
        <v>76</v>
      </c>
    </row>
    <row r="1178" spans="4:20" hidden="1" x14ac:dyDescent="0.25">
      <c r="D1178" t="s">
        <v>934</v>
      </c>
      <c r="E1178" t="str">
        <f>VLOOKUP(D1178,'B-Business Capability'!B:H,5,FALSE)</f>
        <v>Product &amp; Software Development</v>
      </c>
      <c r="F1178" t="str">
        <f>VLOOKUP(D1178,'B-Business Capability'!B:H,6,FALSE)</f>
        <v>Quality Management</v>
      </c>
      <c r="G1178" t="str">
        <f>VLOOKUP(D1178,'B-Business Capability'!B:H,7,FALSE)</f>
        <v>Manage Product Document</v>
      </c>
      <c r="I1178" t="s">
        <v>43</v>
      </c>
      <c r="J1178" t="s">
        <v>411</v>
      </c>
      <c r="L1178" t="s">
        <v>51</v>
      </c>
      <c r="M1178" t="str">
        <f>VLOOKUP(L1178,'A-Applications'!B:D,3,FALSE)</f>
        <v>Microsoft Visio</v>
      </c>
      <c r="N1178" t="s">
        <v>46</v>
      </c>
      <c r="O1178" s="42" t="s">
        <v>47</v>
      </c>
      <c r="P1178" t="s">
        <v>386</v>
      </c>
      <c r="Q1178" t="str">
        <f>VLOOKUP(KamstrupData[[#This Row],[IdLevel123]],'B-Business Capability'!B:L,10,FALSE)</f>
        <v>Idea-to-Release (I2R)</v>
      </c>
      <c r="R1178">
        <f>VLOOKUP(KamstrupData[[#This Row],[IdLevel123]],'B-Business Capability'!B:L,11,FALSE)</f>
        <v>904</v>
      </c>
      <c r="T1178" t="s">
        <v>468</v>
      </c>
    </row>
    <row r="1179" spans="4:20" hidden="1" x14ac:dyDescent="0.25">
      <c r="D1179" t="s">
        <v>934</v>
      </c>
      <c r="E1179" t="str">
        <f>VLOOKUP(D1179,'B-Business Capability'!B:H,5,FALSE)</f>
        <v>Product &amp; Software Development</v>
      </c>
      <c r="F1179" t="str">
        <f>VLOOKUP(D1179,'B-Business Capability'!B:H,6,FALSE)</f>
        <v>Quality Management</v>
      </c>
      <c r="G1179" t="str">
        <f>VLOOKUP(D1179,'B-Business Capability'!B:H,7,FALSE)</f>
        <v>Manage Product Document</v>
      </c>
      <c r="I1179" t="s">
        <v>43</v>
      </c>
      <c r="J1179" t="s">
        <v>91</v>
      </c>
      <c r="K1179" t="s">
        <v>72</v>
      </c>
      <c r="L1179" t="s">
        <v>51</v>
      </c>
      <c r="M1179" t="str">
        <f>VLOOKUP(L1179,'A-Applications'!B:D,3,FALSE)</f>
        <v>Microsoft Visio</v>
      </c>
      <c r="N1179" t="s">
        <v>46</v>
      </c>
      <c r="O1179" t="s">
        <v>47</v>
      </c>
      <c r="P1179" t="s">
        <v>75</v>
      </c>
      <c r="Q1179" t="str">
        <f>VLOOKUP(KamstrupData[[#This Row],[IdLevel123]],'B-Business Capability'!B:L,10,FALSE)</f>
        <v>Idea-to-Release (I2R)</v>
      </c>
      <c r="R1179">
        <f>VLOOKUP(KamstrupData[[#This Row],[IdLevel123]],'B-Business Capability'!B:L,11,FALSE)</f>
        <v>904</v>
      </c>
      <c r="T1179" t="s">
        <v>92</v>
      </c>
    </row>
    <row r="1180" spans="4:20" hidden="1" x14ac:dyDescent="0.25">
      <c r="D1180" t="s">
        <v>934</v>
      </c>
      <c r="E1180" t="str">
        <f>VLOOKUP(D1180,'B-Business Capability'!B:H,5,FALSE)</f>
        <v>Product &amp; Software Development</v>
      </c>
      <c r="F1180" t="str">
        <f>VLOOKUP(D1180,'B-Business Capability'!B:H,6,FALSE)</f>
        <v>Quality Management</v>
      </c>
      <c r="G1180" t="str">
        <f>VLOOKUP(D1180,'B-Business Capability'!B:H,7,FALSE)</f>
        <v>Manage Product Document</v>
      </c>
      <c r="I1180" t="s">
        <v>43</v>
      </c>
      <c r="J1180" t="s">
        <v>91</v>
      </c>
      <c r="K1180" t="s">
        <v>293</v>
      </c>
      <c r="L1180" t="s">
        <v>51</v>
      </c>
      <c r="M1180" t="str">
        <f>VLOOKUP(L1180,'A-Applications'!B:D,3,FALSE)</f>
        <v>Microsoft Visio</v>
      </c>
      <c r="N1180" t="s">
        <v>46</v>
      </c>
      <c r="O1180" t="s">
        <v>47</v>
      </c>
      <c r="P1180" t="s">
        <v>75</v>
      </c>
      <c r="Q1180" t="str">
        <f>VLOOKUP(KamstrupData[[#This Row],[IdLevel123]],'B-Business Capability'!B:L,10,FALSE)</f>
        <v>Idea-to-Release (I2R)</v>
      </c>
      <c r="R1180">
        <f>VLOOKUP(KamstrupData[[#This Row],[IdLevel123]],'B-Business Capability'!B:L,11,FALSE)</f>
        <v>904</v>
      </c>
      <c r="T1180" t="s">
        <v>294</v>
      </c>
    </row>
    <row r="1181" spans="4:20" hidden="1" x14ac:dyDescent="0.25">
      <c r="D1181" t="s">
        <v>934</v>
      </c>
      <c r="E1181" t="str">
        <f>VLOOKUP(D1181,'B-Business Capability'!B:H,5,FALSE)</f>
        <v>Product &amp; Software Development</v>
      </c>
      <c r="F1181" t="str">
        <f>VLOOKUP(D1181,'B-Business Capability'!B:H,6,FALSE)</f>
        <v>Quality Management</v>
      </c>
      <c r="G1181" t="str">
        <f>VLOOKUP(D1181,'B-Business Capability'!B:H,7,FALSE)</f>
        <v>Manage Product Document</v>
      </c>
      <c r="I1181" t="s">
        <v>43</v>
      </c>
      <c r="J1181" t="s">
        <v>91</v>
      </c>
      <c r="K1181" t="s">
        <v>78</v>
      </c>
      <c r="L1181" t="s">
        <v>51</v>
      </c>
      <c r="M1181" t="str">
        <f>VLOOKUP(L1181,'A-Applications'!B:D,3,FALSE)</f>
        <v>Microsoft Visio</v>
      </c>
      <c r="N1181" t="s">
        <v>46</v>
      </c>
      <c r="O1181" t="s">
        <v>47</v>
      </c>
      <c r="P1181" t="s">
        <v>75</v>
      </c>
      <c r="Q1181" t="str">
        <f>VLOOKUP(KamstrupData[[#This Row],[IdLevel123]],'B-Business Capability'!B:L,10,FALSE)</f>
        <v>Idea-to-Release (I2R)</v>
      </c>
      <c r="R1181">
        <f>VLOOKUP(KamstrupData[[#This Row],[IdLevel123]],'B-Business Capability'!B:L,11,FALSE)</f>
        <v>904</v>
      </c>
      <c r="T1181" t="s">
        <v>93</v>
      </c>
    </row>
    <row r="1182" spans="4:20" hidden="1" x14ac:dyDescent="0.25">
      <c r="D1182" t="s">
        <v>934</v>
      </c>
      <c r="E1182" t="str">
        <f>VLOOKUP(D1182,'B-Business Capability'!B:H,5,FALSE)</f>
        <v>Product &amp; Software Development</v>
      </c>
      <c r="F1182" t="str">
        <f>VLOOKUP(D1182,'B-Business Capability'!B:H,6,FALSE)</f>
        <v>Quality Management</v>
      </c>
      <c r="G1182" t="str">
        <f>VLOOKUP(D1182,'B-Business Capability'!B:H,7,FALSE)</f>
        <v>Manage Product Document</v>
      </c>
      <c r="I1182" t="s">
        <v>43</v>
      </c>
      <c r="J1182" t="s">
        <v>91</v>
      </c>
      <c r="K1182" t="s">
        <v>81</v>
      </c>
      <c r="L1182" t="s">
        <v>51</v>
      </c>
      <c r="M1182" t="str">
        <f>VLOOKUP(L1182,'A-Applications'!B:D,3,FALSE)</f>
        <v>Microsoft Visio</v>
      </c>
      <c r="N1182" t="s">
        <v>46</v>
      </c>
      <c r="O1182" s="42" t="s">
        <v>47</v>
      </c>
      <c r="P1182" t="s">
        <v>75</v>
      </c>
      <c r="Q1182" t="str">
        <f>VLOOKUP(KamstrupData[[#This Row],[IdLevel123]],'B-Business Capability'!B:L,10,FALSE)</f>
        <v>Idea-to-Release (I2R)</v>
      </c>
      <c r="R1182">
        <f>VLOOKUP(KamstrupData[[#This Row],[IdLevel123]],'B-Business Capability'!B:L,11,FALSE)</f>
        <v>904</v>
      </c>
      <c r="T1182" t="s">
        <v>96</v>
      </c>
    </row>
    <row r="1183" spans="4:20" hidden="1" x14ac:dyDescent="0.25">
      <c r="D1183" t="s">
        <v>934</v>
      </c>
      <c r="E1183" t="str">
        <f>VLOOKUP(D1183,'B-Business Capability'!B:H,5,FALSE)</f>
        <v>Product &amp; Software Development</v>
      </c>
      <c r="F1183" t="str">
        <f>VLOOKUP(D1183,'B-Business Capability'!B:H,6,FALSE)</f>
        <v>Quality Management</v>
      </c>
      <c r="G1183" t="str">
        <f>VLOOKUP(D1183,'B-Business Capability'!B:H,7,FALSE)</f>
        <v>Manage Product Document</v>
      </c>
      <c r="I1183" t="s">
        <v>66</v>
      </c>
      <c r="J1183" t="s">
        <v>106</v>
      </c>
      <c r="L1183" t="s">
        <v>51</v>
      </c>
      <c r="M1183" t="str">
        <f>VLOOKUP(L1183,'A-Applications'!B:D,3,FALSE)</f>
        <v>Microsoft Visio</v>
      </c>
      <c r="N1183" t="s">
        <v>46</v>
      </c>
      <c r="O1183" s="42" t="s">
        <v>52</v>
      </c>
      <c r="P1183" t="s">
        <v>68</v>
      </c>
      <c r="Q1183" t="str">
        <f>VLOOKUP(KamstrupData[[#This Row],[IdLevel123]],'B-Business Capability'!B:L,10,FALSE)</f>
        <v>Idea-to-Release (I2R)</v>
      </c>
      <c r="R1183">
        <f>VLOOKUP(KamstrupData[[#This Row],[IdLevel123]],'B-Business Capability'!B:L,11,FALSE)</f>
        <v>904</v>
      </c>
      <c r="T1183" t="s">
        <v>108</v>
      </c>
    </row>
    <row r="1184" spans="4:20" hidden="1" x14ac:dyDescent="0.25">
      <c r="D1184" t="s">
        <v>934</v>
      </c>
      <c r="E1184" t="str">
        <f>VLOOKUP(D1184,'B-Business Capability'!B:H,5,FALSE)</f>
        <v>Product &amp; Software Development</v>
      </c>
      <c r="F1184" t="str">
        <f>VLOOKUP(D1184,'B-Business Capability'!B:H,6,FALSE)</f>
        <v>Quality Management</v>
      </c>
      <c r="G1184" t="str">
        <f>VLOOKUP(D1184,'B-Business Capability'!B:H,7,FALSE)</f>
        <v>Manage Product Document</v>
      </c>
      <c r="I1184" t="s">
        <v>43</v>
      </c>
      <c r="J1184" t="s">
        <v>161</v>
      </c>
      <c r="K1184" t="s">
        <v>162</v>
      </c>
      <c r="L1184" t="s">
        <v>51</v>
      </c>
      <c r="M1184" t="str">
        <f>VLOOKUP(L1184,'A-Applications'!B:D,3,FALSE)</f>
        <v>Microsoft Visio</v>
      </c>
      <c r="N1184" t="s">
        <v>46</v>
      </c>
      <c r="O1184" s="42" t="s">
        <v>52</v>
      </c>
      <c r="P1184" t="s">
        <v>386</v>
      </c>
      <c r="Q1184" t="str">
        <f>VLOOKUP(KamstrupData[[#This Row],[IdLevel123]],'B-Business Capability'!B:L,10,FALSE)</f>
        <v>Idea-to-Release (I2R)</v>
      </c>
      <c r="R1184">
        <f>VLOOKUP(KamstrupData[[#This Row],[IdLevel123]],'B-Business Capability'!B:L,11,FALSE)</f>
        <v>904</v>
      </c>
    </row>
    <row r="1185" spans="4:20" hidden="1" x14ac:dyDescent="0.25">
      <c r="D1185" t="s">
        <v>934</v>
      </c>
      <c r="E1185" t="str">
        <f>VLOOKUP(D1185,'B-Business Capability'!B:H,5,FALSE)</f>
        <v>Product &amp; Software Development</v>
      </c>
      <c r="F1185" t="str">
        <f>VLOOKUP(D1185,'B-Business Capability'!B:H,6,FALSE)</f>
        <v>Quality Management</v>
      </c>
      <c r="G1185" t="str">
        <f>VLOOKUP(D1185,'B-Business Capability'!B:H,7,FALSE)</f>
        <v>Manage Product Document</v>
      </c>
      <c r="I1185" t="s">
        <v>43</v>
      </c>
      <c r="J1185" t="s">
        <v>114</v>
      </c>
      <c r="K1185" t="s">
        <v>78</v>
      </c>
      <c r="L1185" t="s">
        <v>51</v>
      </c>
      <c r="M1185" t="str">
        <f>VLOOKUP(L1185,'A-Applications'!B:D,3,FALSE)</f>
        <v>Microsoft Visio</v>
      </c>
      <c r="N1185" t="s">
        <v>46</v>
      </c>
      <c r="O1185" s="42" t="s">
        <v>47</v>
      </c>
      <c r="P1185" t="s">
        <v>75</v>
      </c>
      <c r="Q1185" t="str">
        <f>VLOOKUP(KamstrupData[[#This Row],[IdLevel123]],'B-Business Capability'!B:L,10,FALSE)</f>
        <v>Idea-to-Release (I2R)</v>
      </c>
      <c r="R1185">
        <f>VLOOKUP(KamstrupData[[#This Row],[IdLevel123]],'B-Business Capability'!B:L,11,FALSE)</f>
        <v>904</v>
      </c>
      <c r="T1185" t="s">
        <v>120</v>
      </c>
    </row>
    <row r="1186" spans="4:20" hidden="1" x14ac:dyDescent="0.25">
      <c r="D1186" t="s">
        <v>934</v>
      </c>
      <c r="E1186" t="str">
        <f>VLOOKUP(D1186,'B-Business Capability'!B:H,5,FALSE)</f>
        <v>Product &amp; Software Development</v>
      </c>
      <c r="F1186" t="str">
        <f>VLOOKUP(D1186,'B-Business Capability'!B:H,6,FALSE)</f>
        <v>Quality Management</v>
      </c>
      <c r="G1186" t="str">
        <f>VLOOKUP(D1186,'B-Business Capability'!B:H,7,FALSE)</f>
        <v>Manage Product Document</v>
      </c>
      <c r="I1186" t="s">
        <v>43</v>
      </c>
      <c r="J1186" t="s">
        <v>114</v>
      </c>
      <c r="K1186" t="s">
        <v>125</v>
      </c>
      <c r="L1186" t="s">
        <v>51</v>
      </c>
      <c r="M1186" t="str">
        <f>VLOOKUP(L1186,'A-Applications'!B:D,3,FALSE)</f>
        <v>Microsoft Visio</v>
      </c>
      <c r="N1186" t="s">
        <v>46</v>
      </c>
      <c r="O1186" s="42" t="s">
        <v>47</v>
      </c>
      <c r="P1186" t="s">
        <v>75</v>
      </c>
      <c r="Q1186" t="str">
        <f>VLOOKUP(KamstrupData[[#This Row],[IdLevel123]],'B-Business Capability'!B:L,10,FALSE)</f>
        <v>Idea-to-Release (I2R)</v>
      </c>
      <c r="R1186">
        <f>VLOOKUP(KamstrupData[[#This Row],[IdLevel123]],'B-Business Capability'!B:L,11,FALSE)</f>
        <v>904</v>
      </c>
      <c r="T1186" t="s">
        <v>126</v>
      </c>
    </row>
    <row r="1187" spans="4:20" hidden="1" x14ac:dyDescent="0.25">
      <c r="D1187" t="s">
        <v>934</v>
      </c>
      <c r="E1187" t="str">
        <f>VLOOKUP(D1187,'B-Business Capability'!B:H,5,FALSE)</f>
        <v>Product &amp; Software Development</v>
      </c>
      <c r="F1187" t="str">
        <f>VLOOKUP(D1187,'B-Business Capability'!B:H,6,FALSE)</f>
        <v>Quality Management</v>
      </c>
      <c r="G1187" t="str">
        <f>VLOOKUP(D1187,'B-Business Capability'!B:H,7,FALSE)</f>
        <v>Manage Product Document</v>
      </c>
      <c r="I1187" t="s">
        <v>43</v>
      </c>
      <c r="J1187" t="s">
        <v>128</v>
      </c>
      <c r="K1187" t="s">
        <v>87</v>
      </c>
      <c r="L1187" t="s">
        <v>51</v>
      </c>
      <c r="M1187" t="str">
        <f>VLOOKUP(L1187,'A-Applications'!B:D,3,FALSE)</f>
        <v>Microsoft Visio</v>
      </c>
      <c r="N1187" t="s">
        <v>46</v>
      </c>
      <c r="O1187" s="42" t="s">
        <v>47</v>
      </c>
      <c r="P1187" t="s">
        <v>75</v>
      </c>
      <c r="Q1187" t="str">
        <f>VLOOKUP(KamstrupData[[#This Row],[IdLevel123]],'B-Business Capability'!B:L,10,FALSE)</f>
        <v>Idea-to-Release (I2R)</v>
      </c>
      <c r="R1187">
        <f>VLOOKUP(KamstrupData[[#This Row],[IdLevel123]],'B-Business Capability'!B:L,11,FALSE)</f>
        <v>904</v>
      </c>
      <c r="T1187" t="s">
        <v>129</v>
      </c>
    </row>
    <row r="1188" spans="4:20" hidden="1" x14ac:dyDescent="0.25">
      <c r="D1188" t="s">
        <v>982</v>
      </c>
      <c r="E1188" t="str">
        <f>VLOOKUP(D1188,'B-Business Capability'!B:H,5,FALSE)</f>
        <v>Product &amp; Software Development</v>
      </c>
      <c r="F1188" t="str">
        <f>VLOOKUP(D1188,'B-Business Capability'!B:H,6,FALSE)</f>
        <v>R&amp;D</v>
      </c>
      <c r="G1188" t="str">
        <f>VLOOKUP(D1188,'B-Business Capability'!B:H,7,FALSE)</f>
        <v>Manage R&amp;D Process</v>
      </c>
      <c r="I1188" t="s">
        <v>43</v>
      </c>
      <c r="J1188" t="s">
        <v>244</v>
      </c>
      <c r="L1188" t="s">
        <v>51</v>
      </c>
      <c r="M1188" t="str">
        <f>VLOOKUP(L1188,'A-Applications'!B:D,3,FALSE)</f>
        <v>Microsoft Visio</v>
      </c>
      <c r="N1188" t="s">
        <v>46</v>
      </c>
      <c r="O1188" s="42" t="s">
        <v>52</v>
      </c>
      <c r="P1188" t="s">
        <v>75</v>
      </c>
      <c r="Q1188" t="str">
        <f>VLOOKUP(KamstrupData[[#This Row],[IdLevel123]],'B-Business Capability'!B:L,10,FALSE)</f>
        <v>Idea-to-Release (I2R)</v>
      </c>
      <c r="R1188">
        <f>VLOOKUP(KamstrupData[[#This Row],[IdLevel123]],'B-Business Capability'!B:L,11,FALSE)</f>
        <v>340</v>
      </c>
      <c r="T1188" t="s">
        <v>246</v>
      </c>
    </row>
    <row r="1189" spans="4:20" hidden="1" x14ac:dyDescent="0.25">
      <c r="D1189" t="s">
        <v>982</v>
      </c>
      <c r="E1189" t="str">
        <f>VLOOKUP(D1189,'B-Business Capability'!B:H,5,FALSE)</f>
        <v>Product &amp; Software Development</v>
      </c>
      <c r="F1189" t="str">
        <f>VLOOKUP(D1189,'B-Business Capability'!B:H,6,FALSE)</f>
        <v>R&amp;D</v>
      </c>
      <c r="G1189" t="str">
        <f>VLOOKUP(D1189,'B-Business Capability'!B:H,7,FALSE)</f>
        <v>Manage R&amp;D Process</v>
      </c>
      <c r="I1189" t="s">
        <v>43</v>
      </c>
      <c r="J1189" t="s">
        <v>411</v>
      </c>
      <c r="L1189" t="s">
        <v>51</v>
      </c>
      <c r="M1189" t="str">
        <f>VLOOKUP(L1189,'A-Applications'!B:D,3,FALSE)</f>
        <v>Microsoft Visio</v>
      </c>
      <c r="N1189" t="s">
        <v>46</v>
      </c>
      <c r="O1189" s="42" t="s">
        <v>47</v>
      </c>
      <c r="P1189" t="s">
        <v>75</v>
      </c>
      <c r="Q1189" t="str">
        <f>VLOOKUP(KamstrupData[[#This Row],[IdLevel123]],'B-Business Capability'!B:L,10,FALSE)</f>
        <v>Idea-to-Release (I2R)</v>
      </c>
      <c r="R1189">
        <f>VLOOKUP(KamstrupData[[#This Row],[IdLevel123]],'B-Business Capability'!B:L,11,FALSE)</f>
        <v>340</v>
      </c>
      <c r="T1189" t="s">
        <v>468</v>
      </c>
    </row>
    <row r="1190" spans="4:20" hidden="1" x14ac:dyDescent="0.25">
      <c r="D1190" t="s">
        <v>1039</v>
      </c>
      <c r="E1190" t="str">
        <f>VLOOKUP(D1190,'B-Business Capability'!B:H,5,FALSE)</f>
        <v>Strategic Management</v>
      </c>
      <c r="F1190" t="str">
        <f>VLOOKUP(D1190,'B-Business Capability'!B:H,6,FALSE)</f>
        <v>Manage Core Business</v>
      </c>
      <c r="G1190" t="str">
        <f>VLOOKUP(D1190,'B-Business Capability'!B:H,7,FALSE)</f>
        <v>Manage Projects</v>
      </c>
      <c r="I1190" t="s">
        <v>66</v>
      </c>
      <c r="J1190" t="s">
        <v>228</v>
      </c>
      <c r="L1190" t="s">
        <v>51</v>
      </c>
      <c r="M1190" t="str">
        <f>VLOOKUP(L1190,'A-Applications'!B:D,3,FALSE)</f>
        <v>Microsoft Visio</v>
      </c>
      <c r="N1190" t="s">
        <v>46</v>
      </c>
      <c r="O1190" s="42" t="s">
        <v>47</v>
      </c>
      <c r="P1190" t="s">
        <v>1040</v>
      </c>
      <c r="Q1190" t="str">
        <f>VLOOKUP(KamstrupData[[#This Row],[IdLevel123]],'B-Business Capability'!B:L,10,FALSE)</f>
        <v>N/A</v>
      </c>
      <c r="R1190">
        <f>VLOOKUP(KamstrupData[[#This Row],[IdLevel123]],'B-Business Capability'!B:L,11,FALSE)</f>
        <v>0</v>
      </c>
      <c r="T1190" t="s">
        <v>230</v>
      </c>
    </row>
    <row r="1191" spans="4:20" hidden="1" x14ac:dyDescent="0.25">
      <c r="D1191" t="s">
        <v>1039</v>
      </c>
      <c r="E1191" t="str">
        <f>VLOOKUP(D1191,'B-Business Capability'!B:H,5,FALSE)</f>
        <v>Strategic Management</v>
      </c>
      <c r="F1191" t="str">
        <f>VLOOKUP(D1191,'B-Business Capability'!B:H,6,FALSE)</f>
        <v>Manage Core Business</v>
      </c>
      <c r="G1191" t="str">
        <f>VLOOKUP(D1191,'B-Business Capability'!B:H,7,FALSE)</f>
        <v>Manage Projects</v>
      </c>
      <c r="I1191" t="s">
        <v>43</v>
      </c>
      <c r="J1191" t="s">
        <v>278</v>
      </c>
      <c r="L1191" t="s">
        <v>51</v>
      </c>
      <c r="M1191" t="str">
        <f>VLOOKUP(L1191,'A-Applications'!B:D,3,FALSE)</f>
        <v>Microsoft Visio</v>
      </c>
      <c r="N1191" t="s">
        <v>46</v>
      </c>
      <c r="O1191" s="42" t="s">
        <v>47</v>
      </c>
      <c r="P1191" t="s">
        <v>1040</v>
      </c>
      <c r="Q1191" t="str">
        <f>VLOOKUP(KamstrupData[[#This Row],[IdLevel123]],'B-Business Capability'!B:L,10,FALSE)</f>
        <v>N/A</v>
      </c>
      <c r="R1191">
        <f>VLOOKUP(KamstrupData[[#This Row],[IdLevel123]],'B-Business Capability'!B:L,11,FALSE)</f>
        <v>0</v>
      </c>
    </row>
    <row r="1192" spans="4:20" hidden="1" x14ac:dyDescent="0.25">
      <c r="D1192" t="s">
        <v>1039</v>
      </c>
      <c r="E1192" t="str">
        <f>VLOOKUP(D1192,'B-Business Capability'!B:H,5,FALSE)</f>
        <v>Strategic Management</v>
      </c>
      <c r="F1192" t="str">
        <f>VLOOKUP(D1192,'B-Business Capability'!B:H,6,FALSE)</f>
        <v>Manage Core Business</v>
      </c>
      <c r="G1192" t="str">
        <f>VLOOKUP(D1192,'B-Business Capability'!B:H,7,FALSE)</f>
        <v>Manage Projects</v>
      </c>
      <c r="I1192" t="s">
        <v>43</v>
      </c>
      <c r="J1192" t="s">
        <v>279</v>
      </c>
      <c r="L1192" t="s">
        <v>51</v>
      </c>
      <c r="M1192" t="str">
        <f>VLOOKUP(L1192,'A-Applications'!B:D,3,FALSE)</f>
        <v>Microsoft Visio</v>
      </c>
      <c r="N1192" t="s">
        <v>46</v>
      </c>
      <c r="O1192" s="42" t="s">
        <v>47</v>
      </c>
      <c r="P1192" t="s">
        <v>1040</v>
      </c>
      <c r="Q1192" t="str">
        <f>VLOOKUP(KamstrupData[[#This Row],[IdLevel123]],'B-Business Capability'!B:L,10,FALSE)</f>
        <v>N/A</v>
      </c>
      <c r="R1192">
        <f>VLOOKUP(KamstrupData[[#This Row],[IdLevel123]],'B-Business Capability'!B:L,11,FALSE)</f>
        <v>0</v>
      </c>
      <c r="T1192" t="s">
        <v>1045</v>
      </c>
    </row>
    <row r="1193" spans="4:20" hidden="1" x14ac:dyDescent="0.25">
      <c r="D1193" t="s">
        <v>1039</v>
      </c>
      <c r="E1193" t="str">
        <f>VLOOKUP(D1193,'B-Business Capability'!B:H,5,FALSE)</f>
        <v>Strategic Management</v>
      </c>
      <c r="F1193" t="str">
        <f>VLOOKUP(D1193,'B-Business Capability'!B:H,6,FALSE)</f>
        <v>Manage Core Business</v>
      </c>
      <c r="G1193" t="str">
        <f>VLOOKUP(D1193,'B-Business Capability'!B:H,7,FALSE)</f>
        <v>Manage Projects</v>
      </c>
      <c r="I1193" t="s">
        <v>43</v>
      </c>
      <c r="J1193" t="s">
        <v>109</v>
      </c>
      <c r="L1193" t="s">
        <v>51</v>
      </c>
      <c r="M1193" t="str">
        <f>VLOOKUP(L1193,'A-Applications'!B:D,3,FALSE)</f>
        <v>Microsoft Visio</v>
      </c>
      <c r="N1193" t="s">
        <v>46</v>
      </c>
      <c r="O1193" s="42" t="s">
        <v>52</v>
      </c>
      <c r="P1193" t="s">
        <v>1056</v>
      </c>
      <c r="Q1193" t="str">
        <f>VLOOKUP(KamstrupData[[#This Row],[IdLevel123]],'B-Business Capability'!B:L,10,FALSE)</f>
        <v>N/A</v>
      </c>
      <c r="R1193">
        <f>VLOOKUP(KamstrupData[[#This Row],[IdLevel123]],'B-Business Capability'!B:L,11,FALSE)</f>
        <v>0</v>
      </c>
      <c r="T1193" t="s">
        <v>1057</v>
      </c>
    </row>
    <row r="1194" spans="4:20" hidden="1" x14ac:dyDescent="0.25">
      <c r="D1194" t="s">
        <v>1039</v>
      </c>
      <c r="E1194" t="str">
        <f>VLOOKUP(D1194,'B-Business Capability'!B:H,5,FALSE)</f>
        <v>Strategic Management</v>
      </c>
      <c r="F1194" t="str">
        <f>VLOOKUP(D1194,'B-Business Capability'!B:H,6,FALSE)</f>
        <v>Manage Core Business</v>
      </c>
      <c r="G1194" t="str">
        <f>VLOOKUP(D1194,'B-Business Capability'!B:H,7,FALSE)</f>
        <v>Manage Projects</v>
      </c>
      <c r="I1194" t="s">
        <v>43</v>
      </c>
      <c r="J1194" t="s">
        <v>282</v>
      </c>
      <c r="L1194" t="s">
        <v>51</v>
      </c>
      <c r="M1194" t="str">
        <f>VLOOKUP(L1194,'A-Applications'!B:D,3,FALSE)</f>
        <v>Microsoft Visio</v>
      </c>
      <c r="N1194" t="s">
        <v>46</v>
      </c>
      <c r="O1194" s="42" t="s">
        <v>47</v>
      </c>
      <c r="P1194" t="s">
        <v>1040</v>
      </c>
      <c r="Q1194" t="str">
        <f>VLOOKUP(KamstrupData[[#This Row],[IdLevel123]],'B-Business Capability'!B:L,10,FALSE)</f>
        <v>N/A</v>
      </c>
      <c r="R1194">
        <f>VLOOKUP(KamstrupData[[#This Row],[IdLevel123]],'B-Business Capability'!B:L,11,FALSE)</f>
        <v>0</v>
      </c>
    </row>
    <row r="1195" spans="4:20" hidden="1" x14ac:dyDescent="0.25">
      <c r="D1195" s="28" t="s">
        <v>1039</v>
      </c>
      <c r="E1195" t="str">
        <f>VLOOKUP(D1195,'B-Business Capability'!B:H,5,FALSE)</f>
        <v>Strategic Management</v>
      </c>
      <c r="F1195" t="str">
        <f>VLOOKUP(D1195,'B-Business Capability'!B:H,6,FALSE)</f>
        <v>Manage Core Business</v>
      </c>
      <c r="G1195" t="str">
        <f>VLOOKUP(D1195,'B-Business Capability'!B:H,7,FALSE)</f>
        <v>Manage Projects</v>
      </c>
      <c r="I1195" t="s">
        <v>477</v>
      </c>
      <c r="J1195" t="s">
        <v>8624</v>
      </c>
      <c r="L1195" t="s">
        <v>51</v>
      </c>
      <c r="M1195" t="str">
        <f>VLOOKUP(L1195,'A-Applications'!B:D,3,FALSE)</f>
        <v>Microsoft Visio</v>
      </c>
      <c r="N1195" t="s">
        <v>46</v>
      </c>
      <c r="O1195" s="42" t="s">
        <v>47</v>
      </c>
      <c r="P1195" t="s">
        <v>1040</v>
      </c>
      <c r="Q1195" t="str">
        <f>VLOOKUP(KamstrupData[[#This Row],[IdLevel123]],'B-Business Capability'!B:L,10,FALSE)</f>
        <v>N/A</v>
      </c>
      <c r="R1195">
        <f>VLOOKUP(KamstrupData[[#This Row],[IdLevel123]],'B-Business Capability'!B:L,11,FALSE)</f>
        <v>0</v>
      </c>
    </row>
    <row r="1196" spans="4:20" hidden="1" x14ac:dyDescent="0.25">
      <c r="D1196" t="s">
        <v>1342</v>
      </c>
      <c r="E1196" t="str">
        <f>VLOOKUP(D1196,'B-Business Capability'!B:H,5,FALSE)</f>
        <v>Strategic Management</v>
      </c>
      <c r="F1196" t="str">
        <f>VLOOKUP(D1196,'B-Business Capability'!B:H,6,FALSE)</f>
        <v>Business Process Management</v>
      </c>
      <c r="G1196" t="str">
        <f>VLOOKUP(D1196,'B-Business Capability'!B:H,7,FALSE)</f>
        <v>Business Process Modeling</v>
      </c>
      <c r="I1196" t="s">
        <v>43</v>
      </c>
      <c r="J1196" t="s">
        <v>151</v>
      </c>
      <c r="K1196" t="s">
        <v>152</v>
      </c>
      <c r="L1196" t="s">
        <v>51</v>
      </c>
      <c r="M1196" t="str">
        <f>VLOOKUP(L1196,'A-Applications'!B:D,3,FALSE)</f>
        <v>Microsoft Visio</v>
      </c>
      <c r="N1196" t="s">
        <v>74</v>
      </c>
      <c r="O1196" s="42" t="s">
        <v>47</v>
      </c>
      <c r="P1196" t="s">
        <v>68</v>
      </c>
      <c r="Q1196" t="str">
        <f>VLOOKUP(KamstrupData[[#This Row],[IdLevel123]],'B-Business Capability'!B:L,10,FALSE)</f>
        <v>N/A</v>
      </c>
      <c r="R1196">
        <f>VLOOKUP(KamstrupData[[#This Row],[IdLevel123]],'B-Business Capability'!B:L,11,FALSE)</f>
        <v>0</v>
      </c>
      <c r="T1196" t="s">
        <v>1344</v>
      </c>
    </row>
    <row r="1197" spans="4:20" hidden="1" x14ac:dyDescent="0.25">
      <c r="D1197" t="s">
        <v>1342</v>
      </c>
      <c r="E1197" t="str">
        <f>VLOOKUP(D1197,'B-Business Capability'!B:H,5,FALSE)</f>
        <v>Strategic Management</v>
      </c>
      <c r="F1197" t="str">
        <f>VLOOKUP(D1197,'B-Business Capability'!B:H,6,FALSE)</f>
        <v>Business Process Management</v>
      </c>
      <c r="G1197" t="str">
        <f>VLOOKUP(D1197,'B-Business Capability'!B:H,7,FALSE)</f>
        <v>Business Process Modeling</v>
      </c>
      <c r="I1197" t="s">
        <v>43</v>
      </c>
      <c r="J1197" t="s">
        <v>148</v>
      </c>
      <c r="K1197" t="s">
        <v>363</v>
      </c>
      <c r="L1197" t="s">
        <v>51</v>
      </c>
      <c r="M1197" t="str">
        <f>VLOOKUP(L1197,'A-Applications'!B:D,3,FALSE)</f>
        <v>Microsoft Visio</v>
      </c>
      <c r="N1197" t="s">
        <v>46</v>
      </c>
      <c r="O1197" s="42" t="s">
        <v>52</v>
      </c>
      <c r="P1197" t="s">
        <v>68</v>
      </c>
      <c r="Q1197" t="str">
        <f>VLOOKUP(KamstrupData[[#This Row],[IdLevel123]],'B-Business Capability'!B:L,10,FALSE)</f>
        <v>N/A</v>
      </c>
      <c r="R1197">
        <f>VLOOKUP(KamstrupData[[#This Row],[IdLevel123]],'B-Business Capability'!B:L,11,FALSE)</f>
        <v>0</v>
      </c>
      <c r="T1197" t="s">
        <v>277</v>
      </c>
    </row>
    <row r="1198" spans="4:20" hidden="1" x14ac:dyDescent="0.25">
      <c r="D1198" t="s">
        <v>1342</v>
      </c>
      <c r="E1198" t="str">
        <f>VLOOKUP(D1198,'B-Business Capability'!B:H,5,FALSE)</f>
        <v>Strategic Management</v>
      </c>
      <c r="F1198" t="str">
        <f>VLOOKUP(D1198,'B-Business Capability'!B:H,6,FALSE)</f>
        <v>Business Process Management</v>
      </c>
      <c r="G1198" t="str">
        <f>VLOOKUP(D1198,'B-Business Capability'!B:H,7,FALSE)</f>
        <v>Business Process Modeling</v>
      </c>
      <c r="I1198" t="s">
        <v>43</v>
      </c>
      <c r="J1198" t="s">
        <v>325</v>
      </c>
      <c r="K1198" t="s">
        <v>379</v>
      </c>
      <c r="L1198" t="s">
        <v>51</v>
      </c>
      <c r="M1198" t="str">
        <f>VLOOKUP(L1198,'A-Applications'!B:D,3,FALSE)</f>
        <v>Microsoft Visio</v>
      </c>
      <c r="N1198" t="s">
        <v>46</v>
      </c>
      <c r="O1198" s="42" t="s">
        <v>52</v>
      </c>
      <c r="P1198" t="s">
        <v>68</v>
      </c>
      <c r="Q1198" t="str">
        <f>VLOOKUP(KamstrupData[[#This Row],[IdLevel123]],'B-Business Capability'!B:L,10,FALSE)</f>
        <v>N/A</v>
      </c>
      <c r="R1198">
        <f>VLOOKUP(KamstrupData[[#This Row],[IdLevel123]],'B-Business Capability'!B:L,11,FALSE)</f>
        <v>0</v>
      </c>
      <c r="T1198" t="s">
        <v>380</v>
      </c>
    </row>
    <row r="1199" spans="4:20" hidden="1" x14ac:dyDescent="0.25">
      <c r="D1199" t="s">
        <v>1347</v>
      </c>
      <c r="E1199" t="str">
        <f>VLOOKUP(D1199,'B-Business Capability'!B:H,5,FALSE)</f>
        <v>Strategic Management</v>
      </c>
      <c r="F1199" t="str">
        <f>VLOOKUP(D1199,'B-Business Capability'!B:H,6,FALSE)</f>
        <v>Business Process Management</v>
      </c>
      <c r="G1199" t="str">
        <f>VLOOKUP(D1199,'B-Business Capability'!B:H,7,FALSE)</f>
        <v>Business Process Optimization</v>
      </c>
      <c r="I1199" t="s">
        <v>43</v>
      </c>
      <c r="J1199" t="s">
        <v>148</v>
      </c>
      <c r="K1199" t="s">
        <v>363</v>
      </c>
      <c r="L1199" t="s">
        <v>51</v>
      </c>
      <c r="M1199" t="str">
        <f>VLOOKUP(L1199,'A-Applications'!B:D,3,FALSE)</f>
        <v>Microsoft Visio</v>
      </c>
      <c r="N1199" t="s">
        <v>46</v>
      </c>
      <c r="O1199" s="42" t="s">
        <v>52</v>
      </c>
      <c r="P1199" t="s">
        <v>68</v>
      </c>
      <c r="Q1199" t="str">
        <f>VLOOKUP(KamstrupData[[#This Row],[IdLevel123]],'B-Business Capability'!B:L,10,FALSE)</f>
        <v>Order-to-Cash (O2C)</v>
      </c>
      <c r="R1199">
        <f>VLOOKUP(KamstrupData[[#This Row],[IdLevel123]],'B-Business Capability'!B:L,11,FALSE)</f>
        <v>800</v>
      </c>
      <c r="T1199" t="s">
        <v>277</v>
      </c>
    </row>
    <row r="1200" spans="4:20" hidden="1" x14ac:dyDescent="0.25">
      <c r="D1200" t="s">
        <v>1347</v>
      </c>
      <c r="E1200" t="str">
        <f>VLOOKUP(D1200,'B-Business Capability'!B:H,5,FALSE)</f>
        <v>Strategic Management</v>
      </c>
      <c r="F1200" t="str">
        <f>VLOOKUP(D1200,'B-Business Capability'!B:H,6,FALSE)</f>
        <v>Business Process Management</v>
      </c>
      <c r="G1200" t="str">
        <f>VLOOKUP(D1200,'B-Business Capability'!B:H,7,FALSE)</f>
        <v>Business Process Optimization</v>
      </c>
      <c r="I1200" t="s">
        <v>43</v>
      </c>
      <c r="J1200" t="s">
        <v>109</v>
      </c>
      <c r="K1200" t="s">
        <v>231</v>
      </c>
      <c r="L1200" t="s">
        <v>51</v>
      </c>
      <c r="M1200" t="str">
        <f>VLOOKUP(L1200,'A-Applications'!B:D,3,FALSE)</f>
        <v>Microsoft Visio</v>
      </c>
      <c r="N1200" t="s">
        <v>46</v>
      </c>
      <c r="O1200" s="42" t="s">
        <v>52</v>
      </c>
      <c r="P1200" t="s">
        <v>68</v>
      </c>
      <c r="Q1200" t="str">
        <f>VLOOKUP(KamstrupData[[#This Row],[IdLevel123]],'B-Business Capability'!B:L,10,FALSE)</f>
        <v>Order-to-Cash (O2C)</v>
      </c>
      <c r="R1200">
        <f>VLOOKUP(KamstrupData[[#This Row],[IdLevel123]],'B-Business Capability'!B:L,11,FALSE)</f>
        <v>800</v>
      </c>
      <c r="T1200" t="s">
        <v>329</v>
      </c>
    </row>
    <row r="1201" spans="2:20" hidden="1" x14ac:dyDescent="0.25">
      <c r="D1201" t="s">
        <v>1359</v>
      </c>
      <c r="E1201" t="str">
        <f>VLOOKUP(D1201,'B-Business Capability'!B:H,5,FALSE)</f>
        <v>Sales</v>
      </c>
      <c r="F1201">
        <f>VLOOKUP(D1201,'B-Business Capability'!B:H,6,FALSE)</f>
        <v>0</v>
      </c>
      <c r="G1201">
        <f>VLOOKUP(D1201,'B-Business Capability'!B:H,7,FALSE)</f>
        <v>0</v>
      </c>
      <c r="I1201" t="s">
        <v>66</v>
      </c>
      <c r="J1201" t="s">
        <v>325</v>
      </c>
      <c r="K1201" t="s">
        <v>379</v>
      </c>
      <c r="L1201" s="101" t="s">
        <v>51</v>
      </c>
      <c r="M1201" t="str">
        <f>VLOOKUP(L1201,'A-Applications'!B:D,3,FALSE)</f>
        <v>Microsoft Visio</v>
      </c>
      <c r="N1201" t="s">
        <v>46</v>
      </c>
      <c r="O1201" s="42" t="s">
        <v>52</v>
      </c>
      <c r="P1201" t="s">
        <v>68</v>
      </c>
      <c r="Q1201" t="str">
        <f>VLOOKUP(KamstrupData[[#This Row],[IdLevel123]],'B-Business Capability'!B:L,10,FALSE)</f>
        <v>N/A</v>
      </c>
      <c r="R1201">
        <f>VLOOKUP(KamstrupData[[#This Row],[IdLevel123]],'B-Business Capability'!B:L,11,FALSE)</f>
        <v>0</v>
      </c>
      <c r="T1201" t="s">
        <v>381</v>
      </c>
    </row>
    <row r="1202" spans="2:20" hidden="1" x14ac:dyDescent="0.25">
      <c r="D1202" t="s">
        <v>1517</v>
      </c>
      <c r="E1202" t="str">
        <f>VLOOKUP(D1202,'B-Business Capability'!B:H,5,FALSE)</f>
        <v>Customer Service</v>
      </c>
      <c r="F1202" t="str">
        <f>VLOOKUP(D1202,'B-Business Capability'!B:H,6,FALSE)</f>
        <v>Customer Project Management</v>
      </c>
      <c r="G1202" t="str">
        <f>VLOOKUP(D1202,'B-Business Capability'!B:H,7,FALSE)</f>
        <v>Project Management</v>
      </c>
      <c r="I1202" t="s">
        <v>66</v>
      </c>
      <c r="J1202" t="s">
        <v>228</v>
      </c>
      <c r="L1202" t="s">
        <v>51</v>
      </c>
      <c r="M1202" t="str">
        <f>VLOOKUP(L1202,'A-Applications'!B:D,3,FALSE)</f>
        <v>Microsoft Visio</v>
      </c>
      <c r="N1202" t="s">
        <v>46</v>
      </c>
      <c r="O1202" s="42" t="s">
        <v>47</v>
      </c>
      <c r="P1202" t="s">
        <v>1040</v>
      </c>
      <c r="Q1202" t="str">
        <f>VLOOKUP(KamstrupData[[#This Row],[IdLevel123]],'B-Business Capability'!B:L,10,FALSE)</f>
        <v>Order-to-Cash (O2C)</v>
      </c>
      <c r="R1202">
        <f>VLOOKUP(KamstrupData[[#This Row],[IdLevel123]],'B-Business Capability'!B:L,11,FALSE)</f>
        <v>0</v>
      </c>
      <c r="T1202" t="s">
        <v>230</v>
      </c>
    </row>
    <row r="1203" spans="2:20" hidden="1" x14ac:dyDescent="0.25">
      <c r="D1203" t="s">
        <v>1554</v>
      </c>
      <c r="E1203" t="str">
        <f>VLOOKUP(D1203,'B-Business Capability'!B:H,5,FALSE)</f>
        <v>Digital Management</v>
      </c>
      <c r="F1203">
        <f>VLOOKUP(D1203,'B-Business Capability'!B:H,6,FALSE)</f>
        <v>0</v>
      </c>
      <c r="G1203">
        <f>VLOOKUP(D1203,'B-Business Capability'!B:H,7,FALSE)</f>
        <v>0</v>
      </c>
      <c r="I1203" t="s">
        <v>43</v>
      </c>
      <c r="J1203" t="s">
        <v>239</v>
      </c>
      <c r="K1203" t="s">
        <v>240</v>
      </c>
      <c r="L1203" t="s">
        <v>51</v>
      </c>
      <c r="M1203" t="str">
        <f>VLOOKUP(L1203,'A-Applications'!B:D,3,FALSE)</f>
        <v>Microsoft Visio</v>
      </c>
      <c r="N1203" t="s">
        <v>308</v>
      </c>
      <c r="O1203" s="42" t="s">
        <v>52</v>
      </c>
      <c r="P1203" t="s">
        <v>347</v>
      </c>
      <c r="Q1203" t="str">
        <f>VLOOKUP(KamstrupData[[#This Row],[IdLevel123]],'B-Business Capability'!B:L,10,FALSE)</f>
        <v>N/A</v>
      </c>
      <c r="R1203">
        <f>VLOOKUP(KamstrupData[[#This Row],[IdLevel123]],'B-Business Capability'!B:L,11,FALSE)</f>
        <v>0</v>
      </c>
      <c r="T1203" t="s">
        <v>1555</v>
      </c>
    </row>
    <row r="1204" spans="2:20" hidden="1" x14ac:dyDescent="0.25">
      <c r="D1204" t="s">
        <v>1554</v>
      </c>
      <c r="E1204" t="str">
        <f>VLOOKUP(D1204,'B-Business Capability'!B:H,5,FALSE)</f>
        <v>Digital Management</v>
      </c>
      <c r="F1204">
        <f>VLOOKUP(D1204,'B-Business Capability'!B:H,6,FALSE)</f>
        <v>0</v>
      </c>
      <c r="G1204">
        <f>VLOOKUP(D1204,'B-Business Capability'!B:H,7,FALSE)</f>
        <v>0</v>
      </c>
      <c r="I1204" t="s">
        <v>66</v>
      </c>
      <c r="J1204" t="s">
        <v>351</v>
      </c>
      <c r="L1204" t="s">
        <v>51</v>
      </c>
      <c r="M1204" t="str">
        <f>VLOOKUP(L1204,'A-Applications'!B:D,3,FALSE)</f>
        <v>Microsoft Visio</v>
      </c>
      <c r="N1204" t="s">
        <v>46</v>
      </c>
      <c r="O1204" s="42" t="s">
        <v>102</v>
      </c>
      <c r="P1204" t="s">
        <v>68</v>
      </c>
      <c r="Q1204" t="str">
        <f>VLOOKUP(KamstrupData[[#This Row],[IdLevel123]],'B-Business Capability'!B:L,10,FALSE)</f>
        <v>N/A</v>
      </c>
      <c r="R1204">
        <f>VLOOKUP(KamstrupData[[#This Row],[IdLevel123]],'B-Business Capability'!B:L,11,FALSE)</f>
        <v>0</v>
      </c>
      <c r="T1204" t="s">
        <v>352</v>
      </c>
    </row>
    <row r="1205" spans="2:20" hidden="1" x14ac:dyDescent="0.25">
      <c r="B1205" s="28">
        <v>45292</v>
      </c>
      <c r="D1205" t="s">
        <v>1593</v>
      </c>
      <c r="E1205" t="str">
        <f>VLOOKUP(D1205,'B-Business Capability'!B:H,5,FALSE)</f>
        <v>Digital Platform and Operations</v>
      </c>
      <c r="F1205" t="str">
        <f>VLOOKUP(D1205,'B-Business Capability'!B:H,6,FALSE)</f>
        <v>Engineering &amp; Platform</v>
      </c>
      <c r="G1205" t="str">
        <f>VLOOKUP(D1205,'B-Business Capability'!B:H,7,FALSE)</f>
        <v>Software development</v>
      </c>
      <c r="I1205" t="s">
        <v>43</v>
      </c>
      <c r="J1205" t="s">
        <v>285</v>
      </c>
      <c r="K1205" t="s">
        <v>306</v>
      </c>
      <c r="L1205" t="s">
        <v>51</v>
      </c>
      <c r="M1205" t="str">
        <f>VLOOKUP(L1205,'A-Applications'!B:D,3,FALSE)</f>
        <v>Microsoft Visio</v>
      </c>
      <c r="N1205" t="s">
        <v>46</v>
      </c>
      <c r="O1205" s="42" t="s">
        <v>47</v>
      </c>
      <c r="P1205" t="s">
        <v>38</v>
      </c>
      <c r="Q1205" t="str">
        <f>VLOOKUP(KamstrupData[[#This Row],[IdLevel123]],'B-Business Capability'!B:L,10,FALSE)</f>
        <v>N/A</v>
      </c>
      <c r="R1205">
        <f>VLOOKUP(KamstrupData[[#This Row],[IdLevel123]],'B-Business Capability'!B:L,11,FALSE)</f>
        <v>0</v>
      </c>
      <c r="T1205" t="s">
        <v>309</v>
      </c>
    </row>
    <row r="1206" spans="2:20" hidden="1" x14ac:dyDescent="0.25">
      <c r="D1206" t="s">
        <v>1634</v>
      </c>
      <c r="E1206" t="str">
        <f>VLOOKUP(D1206,'B-Business Capability'!B:H,5,FALSE)</f>
        <v>Not mapped to capability</v>
      </c>
      <c r="F1206">
        <f>VLOOKUP(D1206,'B-Business Capability'!B:H,6,FALSE)</f>
        <v>0</v>
      </c>
      <c r="G1206">
        <f>VLOOKUP(D1206,'B-Business Capability'!B:H,7,FALSE)</f>
        <v>0</v>
      </c>
      <c r="I1206" t="s">
        <v>43</v>
      </c>
      <c r="J1206" t="s">
        <v>86</v>
      </c>
      <c r="L1206" t="s">
        <v>51</v>
      </c>
      <c r="M1206" t="str">
        <f>VLOOKUP(L1206,'A-Applications'!B:D,3,FALSE)</f>
        <v>Microsoft Visio</v>
      </c>
      <c r="O1206" s="42"/>
      <c r="P1206" t="s">
        <v>56</v>
      </c>
      <c r="Q1206" t="str">
        <f>VLOOKUP(KamstrupData[[#This Row],[IdLevel123]],'B-Business Capability'!B:L,10,FALSE)</f>
        <v>N/A</v>
      </c>
      <c r="R1206">
        <f>VLOOKUP(KamstrupData[[#This Row],[IdLevel123]],'B-Business Capability'!B:L,11,FALSE)</f>
        <v>0</v>
      </c>
      <c r="T1206" t="s">
        <v>196</v>
      </c>
    </row>
    <row r="1207" spans="2:20" hidden="1" x14ac:dyDescent="0.25">
      <c r="D1207" t="s">
        <v>1634</v>
      </c>
      <c r="E1207" t="str">
        <f>VLOOKUP(D1207,'B-Business Capability'!B:H,5,FALSE)</f>
        <v>Not mapped to capability</v>
      </c>
      <c r="F1207">
        <f>VLOOKUP(D1207,'B-Business Capability'!B:H,6,FALSE)</f>
        <v>0</v>
      </c>
      <c r="G1207">
        <f>VLOOKUP(D1207,'B-Business Capability'!B:H,7,FALSE)</f>
        <v>0</v>
      </c>
      <c r="I1207" t="s">
        <v>66</v>
      </c>
      <c r="J1207" t="s">
        <v>109</v>
      </c>
      <c r="L1207" t="s">
        <v>51</v>
      </c>
      <c r="M1207" t="str">
        <f>VLOOKUP(L1207,'A-Applications'!B:D,3,FALSE)</f>
        <v>Microsoft Visio</v>
      </c>
      <c r="O1207" s="42"/>
      <c r="P1207" t="s">
        <v>56</v>
      </c>
      <c r="Q1207" t="str">
        <f>VLOOKUP(KamstrupData[[#This Row],[IdLevel123]],'B-Business Capability'!B:L,10,FALSE)</f>
        <v>N/A</v>
      </c>
      <c r="R1207">
        <f>VLOOKUP(KamstrupData[[#This Row],[IdLevel123]],'B-Business Capability'!B:L,11,FALSE)</f>
        <v>0</v>
      </c>
      <c r="T1207" t="s">
        <v>188</v>
      </c>
    </row>
    <row r="1208" spans="2:20" hidden="1" x14ac:dyDescent="0.25">
      <c r="D1208" s="28" t="s">
        <v>1342</v>
      </c>
      <c r="E1208" t="str">
        <f>VLOOKUP(D1208,'B-Business Capability'!B:H,5,FALSE)</f>
        <v>Strategic Management</v>
      </c>
      <c r="F1208" t="str">
        <f>VLOOKUP(D1208,'B-Business Capability'!B:H,6,FALSE)</f>
        <v>Business Process Management</v>
      </c>
      <c r="G1208" t="str">
        <f>VLOOKUP(D1208,'B-Business Capability'!B:H,7,FALSE)</f>
        <v>Business Process Modeling</v>
      </c>
      <c r="I1208" t="s">
        <v>62</v>
      </c>
      <c r="J1208" t="s">
        <v>8632</v>
      </c>
      <c r="L1208" t="s">
        <v>51</v>
      </c>
      <c r="M1208" t="str">
        <f>VLOOKUP(L1208,'A-Applications'!B:D,3,FALSE)</f>
        <v>Microsoft Visio</v>
      </c>
      <c r="N1208" t="s">
        <v>46</v>
      </c>
      <c r="O1208" s="42" t="s">
        <v>52</v>
      </c>
      <c r="P1208" t="s">
        <v>68</v>
      </c>
      <c r="Q1208" t="str">
        <f>VLOOKUP(KamstrupData[[#This Row],[IdLevel123]],'B-Business Capability'!B:L,10,FALSE)</f>
        <v>N/A</v>
      </c>
      <c r="R1208">
        <f>VLOOKUP(KamstrupData[[#This Row],[IdLevel123]],'B-Business Capability'!B:L,11,FALSE)</f>
        <v>0</v>
      </c>
    </row>
    <row r="1209" spans="2:20" hidden="1" x14ac:dyDescent="0.25">
      <c r="D1209" t="s">
        <v>526</v>
      </c>
      <c r="E1209" t="str">
        <f>VLOOKUP(D1209,'B-Business Capability'!B:H,5,FALSE)</f>
        <v>Procurement &amp; Logistics</v>
      </c>
      <c r="F1209" t="str">
        <f>VLOOKUP(D1209,'B-Business Capability'!B:H,6,FALSE)</f>
        <v>Logistics Management</v>
      </c>
      <c r="G1209" t="str">
        <f>VLOOKUP(D1209,'B-Business Capability'!B:H,7,FALSE)</f>
        <v>Manage Transportation</v>
      </c>
      <c r="I1209" t="s">
        <v>43</v>
      </c>
      <c r="J1209" t="s">
        <v>109</v>
      </c>
      <c r="L1209" t="s">
        <v>530</v>
      </c>
      <c r="M1209" t="str">
        <f>VLOOKUP(L1209,'A-Applications'!B:D,3,FALSE)</f>
        <v>TMS</v>
      </c>
      <c r="N1209" t="s">
        <v>46</v>
      </c>
      <c r="O1209" s="42" t="s">
        <v>47</v>
      </c>
      <c r="P1209" t="s">
        <v>528</v>
      </c>
      <c r="Q1209" t="str">
        <f>VLOOKUP(KamstrupData[[#This Row],[IdLevel123]],'B-Business Capability'!B:L,10,FALSE)</f>
        <v>Make-to-Delivery (M2D)</v>
      </c>
      <c r="R1209">
        <f>VLOOKUP(KamstrupData[[#This Row],[IdLevel123]],'B-Business Capability'!B:L,11,FALSE)</f>
        <v>0</v>
      </c>
    </row>
    <row r="1210" spans="2:20" hidden="1" x14ac:dyDescent="0.25">
      <c r="D1210" t="s">
        <v>583</v>
      </c>
      <c r="E1210" t="str">
        <f>VLOOKUP(D1210,'B-Business Capability'!B:H,5,FALSE)</f>
        <v>Product &amp; Software Development</v>
      </c>
      <c r="F1210" t="str">
        <f>VLOOKUP(D1210,'B-Business Capability'!B:H,6,FALSE)</f>
        <v>Engineering</v>
      </c>
      <c r="G1210" t="str">
        <f>VLOOKUP(D1210,'B-Business Capability'!B:H,7,FALSE)</f>
        <v>Construction &amp; Development</v>
      </c>
      <c r="I1210" t="s">
        <v>43</v>
      </c>
      <c r="J1210" t="s">
        <v>91</v>
      </c>
      <c r="K1210" t="s">
        <v>72</v>
      </c>
      <c r="L1210" t="s">
        <v>710</v>
      </c>
      <c r="M1210" t="str">
        <f>VLOOKUP(L1210,'A-Applications'!B:D,3,FALSE)</f>
        <v>Parasoft</v>
      </c>
      <c r="N1210" t="s">
        <v>46</v>
      </c>
      <c r="O1210" s="42" t="s">
        <v>47</v>
      </c>
      <c r="P1210" t="s">
        <v>75</v>
      </c>
      <c r="Q1210" t="str">
        <f>VLOOKUP(KamstrupData[[#This Row],[IdLevel123]],'B-Business Capability'!B:L,10,FALSE)</f>
        <v>Idea-to-Release (I2R)</v>
      </c>
      <c r="R1210">
        <f>VLOOKUP(KamstrupData[[#This Row],[IdLevel123]],'B-Business Capability'!B:L,11,FALSE)</f>
        <v>420</v>
      </c>
      <c r="T1210" t="s">
        <v>294</v>
      </c>
    </row>
    <row r="1211" spans="2:20" hidden="1" x14ac:dyDescent="0.25">
      <c r="D1211" t="s">
        <v>583</v>
      </c>
      <c r="E1211" t="str">
        <f>VLOOKUP(D1211,'B-Business Capability'!B:H,5,FALSE)</f>
        <v>Product &amp; Software Development</v>
      </c>
      <c r="F1211" t="str">
        <f>VLOOKUP(D1211,'B-Business Capability'!B:H,6,FALSE)</f>
        <v>Engineering</v>
      </c>
      <c r="G1211" t="str">
        <f>VLOOKUP(D1211,'B-Business Capability'!B:H,7,FALSE)</f>
        <v>Construction &amp; Development</v>
      </c>
      <c r="I1211" t="s">
        <v>43</v>
      </c>
      <c r="J1211" t="s">
        <v>91</v>
      </c>
      <c r="K1211" t="s">
        <v>293</v>
      </c>
      <c r="L1211" t="s">
        <v>710</v>
      </c>
      <c r="M1211" t="str">
        <f>VLOOKUP(L1211,'A-Applications'!B:D,3,FALSE)</f>
        <v>Parasoft</v>
      </c>
      <c r="N1211" t="s">
        <v>46</v>
      </c>
      <c r="O1211" s="42" t="s">
        <v>47</v>
      </c>
      <c r="P1211" t="s">
        <v>75</v>
      </c>
      <c r="Q1211" t="str">
        <f>VLOOKUP(KamstrupData[[#This Row],[IdLevel123]],'B-Business Capability'!B:L,10,FALSE)</f>
        <v>Idea-to-Release (I2R)</v>
      </c>
      <c r="R1211">
        <f>VLOOKUP(KamstrupData[[#This Row],[IdLevel123]],'B-Business Capability'!B:L,11,FALSE)</f>
        <v>420</v>
      </c>
      <c r="T1211" t="s">
        <v>294</v>
      </c>
    </row>
    <row r="1212" spans="2:20" hidden="1" x14ac:dyDescent="0.25">
      <c r="D1212" t="s">
        <v>583</v>
      </c>
      <c r="E1212" t="str">
        <f>VLOOKUP(D1212,'B-Business Capability'!B:H,5,FALSE)</f>
        <v>Product &amp; Software Development</v>
      </c>
      <c r="F1212" t="str">
        <f>VLOOKUP(D1212,'B-Business Capability'!B:H,6,FALSE)</f>
        <v>Engineering</v>
      </c>
      <c r="G1212" t="str">
        <f>VLOOKUP(D1212,'B-Business Capability'!B:H,7,FALSE)</f>
        <v>Construction &amp; Development</v>
      </c>
      <c r="I1212" t="s">
        <v>43</v>
      </c>
      <c r="J1212" t="s">
        <v>71</v>
      </c>
      <c r="K1212" t="s">
        <v>72</v>
      </c>
      <c r="L1212" t="s">
        <v>620</v>
      </c>
      <c r="M1212" t="str">
        <f>VLOOKUP(L1212,'A-Applications'!B:D,3,FALSE)</f>
        <v>Picoscope</v>
      </c>
      <c r="N1212" t="s">
        <v>46</v>
      </c>
      <c r="O1212" s="42" t="s">
        <v>52</v>
      </c>
      <c r="P1212" t="s">
        <v>75</v>
      </c>
      <c r="Q1212" t="str">
        <f>VLOOKUP(KamstrupData[[#This Row],[IdLevel123]],'B-Business Capability'!B:L,10,FALSE)</f>
        <v>Idea-to-Release (I2R)</v>
      </c>
      <c r="R1212">
        <f>VLOOKUP(KamstrupData[[#This Row],[IdLevel123]],'B-Business Capability'!B:L,11,FALSE)</f>
        <v>420</v>
      </c>
      <c r="T1212" t="s">
        <v>76</v>
      </c>
    </row>
    <row r="1213" spans="2:20" hidden="1" x14ac:dyDescent="0.25">
      <c r="D1213" t="s">
        <v>583</v>
      </c>
      <c r="E1213" t="str">
        <f>VLOOKUP(D1213,'B-Business Capability'!B:H,5,FALSE)</f>
        <v>Product &amp; Software Development</v>
      </c>
      <c r="F1213" t="str">
        <f>VLOOKUP(D1213,'B-Business Capability'!B:H,6,FALSE)</f>
        <v>Engineering</v>
      </c>
      <c r="G1213" t="str">
        <f>VLOOKUP(D1213,'B-Business Capability'!B:H,7,FALSE)</f>
        <v>Construction &amp; Development</v>
      </c>
      <c r="I1213" t="s">
        <v>43</v>
      </c>
      <c r="J1213" t="s">
        <v>91</v>
      </c>
      <c r="K1213" t="s">
        <v>293</v>
      </c>
      <c r="L1213" t="s">
        <v>620</v>
      </c>
      <c r="M1213" t="str">
        <f>VLOOKUP(L1213,'A-Applications'!B:D,3,FALSE)</f>
        <v>Picoscope</v>
      </c>
      <c r="N1213" t="s">
        <v>46</v>
      </c>
      <c r="O1213" s="42" t="s">
        <v>47</v>
      </c>
      <c r="P1213" t="s">
        <v>75</v>
      </c>
      <c r="Q1213" t="str">
        <f>VLOOKUP(KamstrupData[[#This Row],[IdLevel123]],'B-Business Capability'!B:L,10,FALSE)</f>
        <v>Idea-to-Release (I2R)</v>
      </c>
      <c r="R1213">
        <f>VLOOKUP(KamstrupData[[#This Row],[IdLevel123]],'B-Business Capability'!B:L,11,FALSE)</f>
        <v>420</v>
      </c>
      <c r="T1213" t="s">
        <v>294</v>
      </c>
    </row>
    <row r="1214" spans="2:20" hidden="1" x14ac:dyDescent="0.25">
      <c r="D1214" t="s">
        <v>583</v>
      </c>
      <c r="E1214" t="str">
        <f>VLOOKUP(D1214,'B-Business Capability'!B:H,5,FALSE)</f>
        <v>Product &amp; Software Development</v>
      </c>
      <c r="F1214" t="str">
        <f>VLOOKUP(D1214,'B-Business Capability'!B:H,6,FALSE)</f>
        <v>Engineering</v>
      </c>
      <c r="G1214" t="str">
        <f>VLOOKUP(D1214,'B-Business Capability'!B:H,7,FALSE)</f>
        <v>Construction &amp; Development</v>
      </c>
      <c r="I1214" t="s">
        <v>43</v>
      </c>
      <c r="J1214" t="s">
        <v>114</v>
      </c>
      <c r="K1214" t="s">
        <v>78</v>
      </c>
      <c r="L1214" t="s">
        <v>620</v>
      </c>
      <c r="M1214" t="str">
        <f>VLOOKUP(L1214,'A-Applications'!B:D,3,FALSE)</f>
        <v>Picoscope</v>
      </c>
      <c r="N1214" t="s">
        <v>46</v>
      </c>
      <c r="O1214" s="42" t="s">
        <v>47</v>
      </c>
      <c r="P1214" t="s">
        <v>75</v>
      </c>
      <c r="Q1214" t="str">
        <f>VLOOKUP(KamstrupData[[#This Row],[IdLevel123]],'B-Business Capability'!B:L,10,FALSE)</f>
        <v>Idea-to-Release (I2R)</v>
      </c>
      <c r="R1214">
        <f>VLOOKUP(KamstrupData[[#This Row],[IdLevel123]],'B-Business Capability'!B:L,11,FALSE)</f>
        <v>420</v>
      </c>
      <c r="T1214" t="s">
        <v>120</v>
      </c>
    </row>
    <row r="1215" spans="2:20" hidden="1" x14ac:dyDescent="0.25">
      <c r="D1215" t="s">
        <v>583</v>
      </c>
      <c r="E1215" t="str">
        <f>VLOOKUP(D1215,'B-Business Capability'!B:H,5,FALSE)</f>
        <v>Product &amp; Software Development</v>
      </c>
      <c r="F1215" t="str">
        <f>VLOOKUP(D1215,'B-Business Capability'!B:H,6,FALSE)</f>
        <v>Engineering</v>
      </c>
      <c r="G1215" t="str">
        <f>VLOOKUP(D1215,'B-Business Capability'!B:H,7,FALSE)</f>
        <v>Construction &amp; Development</v>
      </c>
      <c r="I1215" t="s">
        <v>43</v>
      </c>
      <c r="J1215" t="s">
        <v>114</v>
      </c>
      <c r="K1215" t="s">
        <v>123</v>
      </c>
      <c r="L1215" t="s">
        <v>620</v>
      </c>
      <c r="M1215" t="str">
        <f>VLOOKUP(L1215,'A-Applications'!B:D,3,FALSE)</f>
        <v>Picoscope</v>
      </c>
      <c r="N1215" t="s">
        <v>46</v>
      </c>
      <c r="O1215" s="42" t="s">
        <v>47</v>
      </c>
      <c r="P1215" t="s">
        <v>75</v>
      </c>
      <c r="Q1215" t="str">
        <f>VLOOKUP(KamstrupData[[#This Row],[IdLevel123]],'B-Business Capability'!B:L,10,FALSE)</f>
        <v>Idea-to-Release (I2R)</v>
      </c>
      <c r="R1215">
        <f>VLOOKUP(KamstrupData[[#This Row],[IdLevel123]],'B-Business Capability'!B:L,11,FALSE)</f>
        <v>420</v>
      </c>
      <c r="T1215" t="s">
        <v>124</v>
      </c>
    </row>
    <row r="1216" spans="2:20" hidden="1" x14ac:dyDescent="0.25">
      <c r="B1216" s="28">
        <v>46023</v>
      </c>
      <c r="D1216" s="28" t="s">
        <v>370</v>
      </c>
      <c r="E1216" t="str">
        <f>VLOOKUP(D1216,'B-Business Capability'!B:H,5,FALSE)</f>
        <v>Digital Platform and Operations</v>
      </c>
      <c r="F1216" t="str">
        <f>VLOOKUP(D1216,'B-Business Capability'!B:H,6,FALSE)</f>
        <v>Operations</v>
      </c>
      <c r="G1216" t="str">
        <f>VLOOKUP(D1216,'B-Business Capability'!B:H,7,FALSE)</f>
        <v>IT Service Management</v>
      </c>
      <c r="I1216" t="s">
        <v>43</v>
      </c>
      <c r="J1216" t="s">
        <v>239</v>
      </c>
      <c r="K1216" t="s">
        <v>1742</v>
      </c>
      <c r="L1216" t="s">
        <v>621</v>
      </c>
      <c r="M1216" t="str">
        <f>VLOOKUP(L1216,'A-Applications'!B:D,3,FALSE)</f>
        <v>Putty</v>
      </c>
      <c r="N1216" t="s">
        <v>46</v>
      </c>
      <c r="O1216" s="42" t="s">
        <v>52</v>
      </c>
      <c r="Q1216" t="str">
        <f>VLOOKUP(KamstrupData[[#This Row],[IdLevel123]],'B-Business Capability'!B:L,10,FALSE)</f>
        <v>N/A</v>
      </c>
      <c r="R1216">
        <f>VLOOKUP(KamstrupData[[#This Row],[IdLevel123]],'B-Business Capability'!B:L,11,FALSE)</f>
        <v>0</v>
      </c>
    </row>
    <row r="1217" spans="4:20" hidden="1" x14ac:dyDescent="0.25">
      <c r="D1217" t="s">
        <v>583</v>
      </c>
      <c r="E1217" t="str">
        <f>VLOOKUP(D1217,'B-Business Capability'!B:H,5,FALSE)</f>
        <v>Product &amp; Software Development</v>
      </c>
      <c r="F1217" t="str">
        <f>VLOOKUP(D1217,'B-Business Capability'!B:H,6,FALSE)</f>
        <v>Engineering</v>
      </c>
      <c r="G1217" t="str">
        <f>VLOOKUP(D1217,'B-Business Capability'!B:H,7,FALSE)</f>
        <v>Construction &amp; Development</v>
      </c>
      <c r="I1217" t="s">
        <v>43</v>
      </c>
      <c r="J1217" t="s">
        <v>71</v>
      </c>
      <c r="K1217" t="s">
        <v>72</v>
      </c>
      <c r="L1217" t="s">
        <v>621</v>
      </c>
      <c r="M1217" t="str">
        <f>VLOOKUP(L1217,'A-Applications'!B:D,3,FALSE)</f>
        <v>Putty</v>
      </c>
      <c r="N1217" t="s">
        <v>46</v>
      </c>
      <c r="O1217" s="42" t="s">
        <v>52</v>
      </c>
      <c r="P1217" t="s">
        <v>75</v>
      </c>
      <c r="Q1217" t="str">
        <f>VLOOKUP(KamstrupData[[#This Row],[IdLevel123]],'B-Business Capability'!B:L,10,FALSE)</f>
        <v>Idea-to-Release (I2R)</v>
      </c>
      <c r="R1217">
        <f>VLOOKUP(KamstrupData[[#This Row],[IdLevel123]],'B-Business Capability'!B:L,11,FALSE)</f>
        <v>420</v>
      </c>
      <c r="T1217" t="s">
        <v>76</v>
      </c>
    </row>
    <row r="1218" spans="4:20" hidden="1" x14ac:dyDescent="0.25">
      <c r="D1218" t="s">
        <v>583</v>
      </c>
      <c r="E1218" t="str">
        <f>VLOOKUP(D1218,'B-Business Capability'!B:H,5,FALSE)</f>
        <v>Product &amp; Software Development</v>
      </c>
      <c r="F1218" t="str">
        <f>VLOOKUP(D1218,'B-Business Capability'!B:H,6,FALSE)</f>
        <v>Engineering</v>
      </c>
      <c r="G1218" t="str">
        <f>VLOOKUP(D1218,'B-Business Capability'!B:H,7,FALSE)</f>
        <v>Construction &amp; Development</v>
      </c>
      <c r="I1218" t="s">
        <v>43</v>
      </c>
      <c r="J1218" t="s">
        <v>71</v>
      </c>
      <c r="K1218" t="s">
        <v>78</v>
      </c>
      <c r="L1218" t="s">
        <v>621</v>
      </c>
      <c r="M1218" t="str">
        <f>VLOOKUP(L1218,'A-Applications'!B:D,3,FALSE)</f>
        <v>Putty</v>
      </c>
      <c r="N1218" t="s">
        <v>46</v>
      </c>
      <c r="O1218" s="42" t="s">
        <v>52</v>
      </c>
      <c r="P1218" t="s">
        <v>75</v>
      </c>
      <c r="Q1218" t="str">
        <f>VLOOKUP(KamstrupData[[#This Row],[IdLevel123]],'B-Business Capability'!B:L,10,FALSE)</f>
        <v>Idea-to-Release (I2R)</v>
      </c>
      <c r="R1218">
        <f>VLOOKUP(KamstrupData[[#This Row],[IdLevel123]],'B-Business Capability'!B:L,11,FALSE)</f>
        <v>420</v>
      </c>
      <c r="T1218" t="s">
        <v>76</v>
      </c>
    </row>
    <row r="1219" spans="4:20" hidden="1" x14ac:dyDescent="0.25">
      <c r="D1219" t="s">
        <v>583</v>
      </c>
      <c r="E1219" t="str">
        <f>VLOOKUP(D1219,'B-Business Capability'!B:H,5,FALSE)</f>
        <v>Product &amp; Software Development</v>
      </c>
      <c r="F1219" t="str">
        <f>VLOOKUP(D1219,'B-Business Capability'!B:H,6,FALSE)</f>
        <v>Engineering</v>
      </c>
      <c r="G1219" t="str">
        <f>VLOOKUP(D1219,'B-Business Capability'!B:H,7,FALSE)</f>
        <v>Construction &amp; Development</v>
      </c>
      <c r="I1219" t="s">
        <v>43</v>
      </c>
      <c r="J1219" t="s">
        <v>71</v>
      </c>
      <c r="K1219" t="s">
        <v>81</v>
      </c>
      <c r="L1219" t="s">
        <v>621</v>
      </c>
      <c r="M1219" t="str">
        <f>VLOOKUP(L1219,'A-Applications'!B:D,3,FALSE)</f>
        <v>Putty</v>
      </c>
      <c r="N1219" t="s">
        <v>46</v>
      </c>
      <c r="O1219" s="42" t="s">
        <v>52</v>
      </c>
      <c r="P1219" t="s">
        <v>75</v>
      </c>
      <c r="Q1219" t="str">
        <f>VLOOKUP(KamstrupData[[#This Row],[IdLevel123]],'B-Business Capability'!B:L,10,FALSE)</f>
        <v>Idea-to-Release (I2R)</v>
      </c>
      <c r="R1219">
        <f>VLOOKUP(KamstrupData[[#This Row],[IdLevel123]],'B-Business Capability'!B:L,11,FALSE)</f>
        <v>420</v>
      </c>
      <c r="T1219" t="s">
        <v>76</v>
      </c>
    </row>
    <row r="1220" spans="4:20" hidden="1" x14ac:dyDescent="0.25">
      <c r="D1220" t="s">
        <v>583</v>
      </c>
      <c r="E1220" t="str">
        <f>VLOOKUP(D1220,'B-Business Capability'!B:H,5,FALSE)</f>
        <v>Product &amp; Software Development</v>
      </c>
      <c r="F1220" t="str">
        <f>VLOOKUP(D1220,'B-Business Capability'!B:H,6,FALSE)</f>
        <v>Engineering</v>
      </c>
      <c r="G1220" t="str">
        <f>VLOOKUP(D1220,'B-Business Capability'!B:H,7,FALSE)</f>
        <v>Construction &amp; Development</v>
      </c>
      <c r="I1220" t="s">
        <v>43</v>
      </c>
      <c r="J1220" t="s">
        <v>91</v>
      </c>
      <c r="K1220" t="s">
        <v>291</v>
      </c>
      <c r="L1220" t="s">
        <v>621</v>
      </c>
      <c r="M1220" t="str">
        <f>VLOOKUP(L1220,'A-Applications'!B:D,3,FALSE)</f>
        <v>Putty</v>
      </c>
      <c r="N1220" t="s">
        <v>46</v>
      </c>
      <c r="O1220" s="42" t="s">
        <v>47</v>
      </c>
      <c r="P1220" t="s">
        <v>602</v>
      </c>
      <c r="Q1220" t="str">
        <f>VLOOKUP(KamstrupData[[#This Row],[IdLevel123]],'B-Business Capability'!B:L,10,FALSE)</f>
        <v>Idea-to-Release (I2R)</v>
      </c>
      <c r="R1220">
        <f>VLOOKUP(KamstrupData[[#This Row],[IdLevel123]],'B-Business Capability'!B:L,11,FALSE)</f>
        <v>420</v>
      </c>
      <c r="T1220" t="s">
        <v>292</v>
      </c>
    </row>
    <row r="1221" spans="4:20" hidden="1" x14ac:dyDescent="0.25">
      <c r="D1221" t="s">
        <v>583</v>
      </c>
      <c r="E1221" t="str">
        <f>VLOOKUP(D1221,'B-Business Capability'!B:H,5,FALSE)</f>
        <v>Product &amp; Software Development</v>
      </c>
      <c r="F1221" t="str">
        <f>VLOOKUP(D1221,'B-Business Capability'!B:H,6,FALSE)</f>
        <v>Engineering</v>
      </c>
      <c r="G1221" t="str">
        <f>VLOOKUP(D1221,'B-Business Capability'!B:H,7,FALSE)</f>
        <v>Construction &amp; Development</v>
      </c>
      <c r="I1221" t="s">
        <v>43</v>
      </c>
      <c r="J1221" t="s">
        <v>91</v>
      </c>
      <c r="K1221" t="s">
        <v>72</v>
      </c>
      <c r="L1221" t="s">
        <v>621</v>
      </c>
      <c r="M1221" t="str">
        <f>VLOOKUP(L1221,'A-Applications'!B:D,3,FALSE)</f>
        <v>Putty</v>
      </c>
      <c r="N1221" t="s">
        <v>46</v>
      </c>
      <c r="O1221" t="s">
        <v>47</v>
      </c>
      <c r="P1221" t="s">
        <v>602</v>
      </c>
      <c r="Q1221" t="str">
        <f>VLOOKUP(KamstrupData[[#This Row],[IdLevel123]],'B-Business Capability'!B:L,10,FALSE)</f>
        <v>Idea-to-Release (I2R)</v>
      </c>
      <c r="R1221">
        <f>VLOOKUP(KamstrupData[[#This Row],[IdLevel123]],'B-Business Capability'!B:L,11,FALSE)</f>
        <v>420</v>
      </c>
      <c r="T1221" t="s">
        <v>92</v>
      </c>
    </row>
    <row r="1222" spans="4:20" hidden="1" x14ac:dyDescent="0.25">
      <c r="D1222" t="s">
        <v>583</v>
      </c>
      <c r="E1222" t="str">
        <f>VLOOKUP(D1222,'B-Business Capability'!B:H,5,FALSE)</f>
        <v>Product &amp; Software Development</v>
      </c>
      <c r="F1222" t="str">
        <f>VLOOKUP(D1222,'B-Business Capability'!B:H,6,FALSE)</f>
        <v>Engineering</v>
      </c>
      <c r="G1222" t="str">
        <f>VLOOKUP(D1222,'B-Business Capability'!B:H,7,FALSE)</f>
        <v>Construction &amp; Development</v>
      </c>
      <c r="I1222" t="s">
        <v>43</v>
      </c>
      <c r="J1222" t="s">
        <v>91</v>
      </c>
      <c r="K1222" t="s">
        <v>293</v>
      </c>
      <c r="L1222" t="s">
        <v>621</v>
      </c>
      <c r="M1222" t="str">
        <f>VLOOKUP(L1222,'A-Applications'!B:D,3,FALSE)</f>
        <v>Putty</v>
      </c>
      <c r="N1222" t="s">
        <v>46</v>
      </c>
      <c r="O1222" s="42" t="s">
        <v>47</v>
      </c>
      <c r="P1222" t="s">
        <v>75</v>
      </c>
      <c r="Q1222" t="str">
        <f>VLOOKUP(KamstrupData[[#This Row],[IdLevel123]],'B-Business Capability'!B:L,10,FALSE)</f>
        <v>Idea-to-Release (I2R)</v>
      </c>
      <c r="R1222">
        <f>VLOOKUP(KamstrupData[[#This Row],[IdLevel123]],'B-Business Capability'!B:L,11,FALSE)</f>
        <v>420</v>
      </c>
      <c r="T1222" t="s">
        <v>294</v>
      </c>
    </row>
    <row r="1223" spans="4:20" hidden="1" x14ac:dyDescent="0.25">
      <c r="D1223" t="s">
        <v>583</v>
      </c>
      <c r="E1223" t="str">
        <f>VLOOKUP(D1223,'B-Business Capability'!B:H,5,FALSE)</f>
        <v>Product &amp; Software Development</v>
      </c>
      <c r="F1223" t="str">
        <f>VLOOKUP(D1223,'B-Business Capability'!B:H,6,FALSE)</f>
        <v>Engineering</v>
      </c>
      <c r="G1223" t="str">
        <f>VLOOKUP(D1223,'B-Business Capability'!B:H,7,FALSE)</f>
        <v>Construction &amp; Development</v>
      </c>
      <c r="I1223" t="s">
        <v>43</v>
      </c>
      <c r="J1223" t="s">
        <v>91</v>
      </c>
      <c r="K1223" t="s">
        <v>78</v>
      </c>
      <c r="L1223" t="s">
        <v>621</v>
      </c>
      <c r="M1223" t="str">
        <f>VLOOKUP(L1223,'A-Applications'!B:D,3,FALSE)</f>
        <v>Putty</v>
      </c>
      <c r="N1223" t="s">
        <v>46</v>
      </c>
      <c r="O1223" t="s">
        <v>47</v>
      </c>
      <c r="P1223" t="s">
        <v>602</v>
      </c>
      <c r="Q1223" t="str">
        <f>VLOOKUP(KamstrupData[[#This Row],[IdLevel123]],'B-Business Capability'!B:L,10,FALSE)</f>
        <v>Idea-to-Release (I2R)</v>
      </c>
      <c r="R1223">
        <f>VLOOKUP(KamstrupData[[#This Row],[IdLevel123]],'B-Business Capability'!B:L,11,FALSE)</f>
        <v>420</v>
      </c>
      <c r="T1223" t="s">
        <v>93</v>
      </c>
    </row>
    <row r="1224" spans="4:20" hidden="1" x14ac:dyDescent="0.25">
      <c r="D1224" t="s">
        <v>583</v>
      </c>
      <c r="E1224" t="str">
        <f>VLOOKUP(D1224,'B-Business Capability'!B:H,5,FALSE)</f>
        <v>Product &amp; Software Development</v>
      </c>
      <c r="F1224" t="str">
        <f>VLOOKUP(D1224,'B-Business Capability'!B:H,6,FALSE)</f>
        <v>Engineering</v>
      </c>
      <c r="G1224" t="str">
        <f>VLOOKUP(D1224,'B-Business Capability'!B:H,7,FALSE)</f>
        <v>Construction &amp; Development</v>
      </c>
      <c r="I1224" t="s">
        <v>43</v>
      </c>
      <c r="J1224" t="s">
        <v>91</v>
      </c>
      <c r="K1224" t="s">
        <v>81</v>
      </c>
      <c r="L1224" t="s">
        <v>621</v>
      </c>
      <c r="M1224" t="str">
        <f>VLOOKUP(L1224,'A-Applications'!B:D,3,FALSE)</f>
        <v>Putty</v>
      </c>
      <c r="N1224" t="s">
        <v>46</v>
      </c>
      <c r="O1224" s="42" t="s">
        <v>47</v>
      </c>
      <c r="P1224" t="s">
        <v>602</v>
      </c>
      <c r="Q1224" t="str">
        <f>VLOOKUP(KamstrupData[[#This Row],[IdLevel123]],'B-Business Capability'!B:L,10,FALSE)</f>
        <v>Idea-to-Release (I2R)</v>
      </c>
      <c r="R1224">
        <f>VLOOKUP(KamstrupData[[#This Row],[IdLevel123]],'B-Business Capability'!B:L,11,FALSE)</f>
        <v>420</v>
      </c>
      <c r="T1224" t="s">
        <v>96</v>
      </c>
    </row>
    <row r="1225" spans="4:20" hidden="1" x14ac:dyDescent="0.25">
      <c r="D1225" t="s">
        <v>583</v>
      </c>
      <c r="E1225" t="str">
        <f>VLOOKUP(D1225,'B-Business Capability'!B:H,5,FALSE)</f>
        <v>Product &amp; Software Development</v>
      </c>
      <c r="F1225" t="str">
        <f>VLOOKUP(D1225,'B-Business Capability'!B:H,6,FALSE)</f>
        <v>Engineering</v>
      </c>
      <c r="G1225" t="str">
        <f>VLOOKUP(D1225,'B-Business Capability'!B:H,7,FALSE)</f>
        <v>Construction &amp; Development</v>
      </c>
      <c r="I1225" t="s">
        <v>43</v>
      </c>
      <c r="J1225" t="s">
        <v>98</v>
      </c>
      <c r="K1225" t="s">
        <v>87</v>
      </c>
      <c r="L1225" t="s">
        <v>621</v>
      </c>
      <c r="M1225" t="str">
        <f>VLOOKUP(L1225,'A-Applications'!B:D,3,FALSE)</f>
        <v>Putty</v>
      </c>
      <c r="N1225" t="s">
        <v>46</v>
      </c>
      <c r="O1225" s="42" t="s">
        <v>47</v>
      </c>
      <c r="P1225" t="s">
        <v>75</v>
      </c>
      <c r="Q1225" t="str">
        <f>VLOOKUP(KamstrupData[[#This Row],[IdLevel123]],'B-Business Capability'!B:L,10,FALSE)</f>
        <v>Idea-to-Release (I2R)</v>
      </c>
      <c r="R1225">
        <f>VLOOKUP(KamstrupData[[#This Row],[IdLevel123]],'B-Business Capability'!B:L,11,FALSE)</f>
        <v>420</v>
      </c>
      <c r="T1225" t="s">
        <v>100</v>
      </c>
    </row>
    <row r="1226" spans="4:20" hidden="1" x14ac:dyDescent="0.25">
      <c r="D1226" t="s">
        <v>583</v>
      </c>
      <c r="E1226" t="str">
        <f>VLOOKUP(D1226,'B-Business Capability'!B:H,5,FALSE)</f>
        <v>Product &amp; Software Development</v>
      </c>
      <c r="F1226" t="str">
        <f>VLOOKUP(D1226,'B-Business Capability'!B:H,6,FALSE)</f>
        <v>Engineering</v>
      </c>
      <c r="G1226" t="str">
        <f>VLOOKUP(D1226,'B-Business Capability'!B:H,7,FALSE)</f>
        <v>Construction &amp; Development</v>
      </c>
      <c r="I1226" t="s">
        <v>43</v>
      </c>
      <c r="J1226" t="s">
        <v>114</v>
      </c>
      <c r="K1226" t="s">
        <v>115</v>
      </c>
      <c r="L1226" t="s">
        <v>621</v>
      </c>
      <c r="M1226" t="str">
        <f>VLOOKUP(L1226,'A-Applications'!B:D,3,FALSE)</f>
        <v>Putty</v>
      </c>
      <c r="N1226" t="s">
        <v>46</v>
      </c>
      <c r="O1226" s="42" t="s">
        <v>47</v>
      </c>
      <c r="P1226" t="s">
        <v>602</v>
      </c>
      <c r="Q1226" t="str">
        <f>VLOOKUP(KamstrupData[[#This Row],[IdLevel123]],'B-Business Capability'!B:L,10,FALSE)</f>
        <v>Idea-to-Release (I2R)</v>
      </c>
      <c r="R1226">
        <f>VLOOKUP(KamstrupData[[#This Row],[IdLevel123]],'B-Business Capability'!B:L,11,FALSE)</f>
        <v>420</v>
      </c>
      <c r="T1226" t="s">
        <v>116</v>
      </c>
    </row>
    <row r="1227" spans="4:20" hidden="1" x14ac:dyDescent="0.25">
      <c r="D1227" t="s">
        <v>583</v>
      </c>
      <c r="E1227" t="str">
        <f>VLOOKUP(D1227,'B-Business Capability'!B:H,5,FALSE)</f>
        <v>Product &amp; Software Development</v>
      </c>
      <c r="F1227" t="str">
        <f>VLOOKUP(D1227,'B-Business Capability'!B:H,6,FALSE)</f>
        <v>Engineering</v>
      </c>
      <c r="G1227" t="str">
        <f>VLOOKUP(D1227,'B-Business Capability'!B:H,7,FALSE)</f>
        <v>Construction &amp; Development</v>
      </c>
      <c r="I1227" t="s">
        <v>43</v>
      </c>
      <c r="J1227" t="s">
        <v>114</v>
      </c>
      <c r="K1227" t="s">
        <v>78</v>
      </c>
      <c r="L1227" t="s">
        <v>621</v>
      </c>
      <c r="M1227" t="str">
        <f>VLOOKUP(L1227,'A-Applications'!B:D,3,FALSE)</f>
        <v>Putty</v>
      </c>
      <c r="N1227" t="s">
        <v>46</v>
      </c>
      <c r="O1227" s="42" t="s">
        <v>47</v>
      </c>
      <c r="P1227" t="s">
        <v>75</v>
      </c>
      <c r="Q1227" t="str">
        <f>VLOOKUP(KamstrupData[[#This Row],[IdLevel123]],'B-Business Capability'!B:L,10,FALSE)</f>
        <v>Idea-to-Release (I2R)</v>
      </c>
      <c r="R1227">
        <f>VLOOKUP(KamstrupData[[#This Row],[IdLevel123]],'B-Business Capability'!B:L,11,FALSE)</f>
        <v>420</v>
      </c>
      <c r="T1227" t="s">
        <v>120</v>
      </c>
    </row>
    <row r="1228" spans="4:20" hidden="1" x14ac:dyDescent="0.25">
      <c r="D1228" t="s">
        <v>583</v>
      </c>
      <c r="E1228" t="str">
        <f>VLOOKUP(D1228,'B-Business Capability'!B:H,5,FALSE)</f>
        <v>Product &amp; Software Development</v>
      </c>
      <c r="F1228" t="str">
        <f>VLOOKUP(D1228,'B-Business Capability'!B:H,6,FALSE)</f>
        <v>Engineering</v>
      </c>
      <c r="G1228" t="str">
        <f>VLOOKUP(D1228,'B-Business Capability'!B:H,7,FALSE)</f>
        <v>Construction &amp; Development</v>
      </c>
      <c r="I1228" t="s">
        <v>43</v>
      </c>
      <c r="J1228" t="s">
        <v>114</v>
      </c>
      <c r="K1228" t="s">
        <v>125</v>
      </c>
      <c r="L1228" t="s">
        <v>621</v>
      </c>
      <c r="M1228" t="str">
        <f>VLOOKUP(L1228,'A-Applications'!B:D,3,FALSE)</f>
        <v>Putty</v>
      </c>
      <c r="N1228" t="s">
        <v>46</v>
      </c>
      <c r="O1228" s="42" t="s">
        <v>47</v>
      </c>
      <c r="P1228" t="s">
        <v>75</v>
      </c>
      <c r="Q1228" t="str">
        <f>VLOOKUP(KamstrupData[[#This Row],[IdLevel123]],'B-Business Capability'!B:L,10,FALSE)</f>
        <v>Idea-to-Release (I2R)</v>
      </c>
      <c r="R1228">
        <f>VLOOKUP(KamstrupData[[#This Row],[IdLevel123]],'B-Business Capability'!B:L,11,FALSE)</f>
        <v>420</v>
      </c>
      <c r="T1228" t="s">
        <v>126</v>
      </c>
    </row>
    <row r="1229" spans="4:20" hidden="1" x14ac:dyDescent="0.25">
      <c r="D1229" t="s">
        <v>583</v>
      </c>
      <c r="E1229" t="str">
        <f>VLOOKUP(D1229,'B-Business Capability'!B:H,5,FALSE)</f>
        <v>Product &amp; Software Development</v>
      </c>
      <c r="F1229" t="str">
        <f>VLOOKUP(D1229,'B-Business Capability'!B:H,6,FALSE)</f>
        <v>Engineering</v>
      </c>
      <c r="G1229" t="str">
        <f>VLOOKUP(D1229,'B-Business Capability'!B:H,7,FALSE)</f>
        <v>Construction &amp; Development</v>
      </c>
      <c r="I1229" t="s">
        <v>43</v>
      </c>
      <c r="J1229" t="s">
        <v>128</v>
      </c>
      <c r="K1229" t="s">
        <v>87</v>
      </c>
      <c r="L1229" t="s">
        <v>621</v>
      </c>
      <c r="M1229" t="str">
        <f>VLOOKUP(L1229,'A-Applications'!B:D,3,FALSE)</f>
        <v>Putty</v>
      </c>
      <c r="N1229" t="s">
        <v>46</v>
      </c>
      <c r="O1229" s="42" t="s">
        <v>47</v>
      </c>
      <c r="P1229" t="s">
        <v>75</v>
      </c>
      <c r="Q1229" t="str">
        <f>VLOOKUP(KamstrupData[[#This Row],[IdLevel123]],'B-Business Capability'!B:L,10,FALSE)</f>
        <v>Idea-to-Release (I2R)</v>
      </c>
      <c r="R1229">
        <f>VLOOKUP(KamstrupData[[#This Row],[IdLevel123]],'B-Business Capability'!B:L,11,FALSE)</f>
        <v>420</v>
      </c>
      <c r="T1229" t="s">
        <v>129</v>
      </c>
    </row>
    <row r="1230" spans="4:20" hidden="1" x14ac:dyDescent="0.25">
      <c r="D1230" t="s">
        <v>1459</v>
      </c>
      <c r="E1230" t="str">
        <f>VLOOKUP(D1230,'B-Business Capability'!B:H,5,FALSE)</f>
        <v>Customer Service</v>
      </c>
      <c r="F1230" t="str">
        <f>VLOOKUP(D1230,'B-Business Capability'!B:H,6,FALSE)</f>
        <v>Customer Service and Support</v>
      </c>
      <c r="G1230" t="str">
        <f>VLOOKUP(D1230,'B-Business Capability'!B:H,7,FALSE)</f>
        <v>Service Request Management</v>
      </c>
      <c r="I1230" t="s">
        <v>43</v>
      </c>
      <c r="J1230" t="s">
        <v>278</v>
      </c>
      <c r="L1230" t="s">
        <v>621</v>
      </c>
      <c r="M1230" t="str">
        <f>VLOOKUP(L1230,'A-Applications'!B:D,3,FALSE)</f>
        <v>Putty</v>
      </c>
      <c r="N1230" t="s">
        <v>46</v>
      </c>
      <c r="O1230" s="42" t="s">
        <v>47</v>
      </c>
      <c r="P1230" t="s">
        <v>1040</v>
      </c>
      <c r="Q1230" t="str">
        <f>VLOOKUP(KamstrupData[[#This Row],[IdLevel123]],'B-Business Capability'!B:L,10,FALSE)</f>
        <v>Customer Service and Support</v>
      </c>
      <c r="R1230">
        <f>VLOOKUP(KamstrupData[[#This Row],[IdLevel123]],'B-Business Capability'!B:L,11,FALSE)</f>
        <v>0</v>
      </c>
    </row>
    <row r="1231" spans="4:20" hidden="1" x14ac:dyDescent="0.25">
      <c r="D1231" t="s">
        <v>1459</v>
      </c>
      <c r="E1231" t="str">
        <f>VLOOKUP(D1231,'B-Business Capability'!B:H,5,FALSE)</f>
        <v>Customer Service</v>
      </c>
      <c r="F1231" t="str">
        <f>VLOOKUP(D1231,'B-Business Capability'!B:H,6,FALSE)</f>
        <v>Customer Service and Support</v>
      </c>
      <c r="G1231" t="str">
        <f>VLOOKUP(D1231,'B-Business Capability'!B:H,7,FALSE)</f>
        <v>Service Request Management</v>
      </c>
      <c r="I1231" t="s">
        <v>43</v>
      </c>
      <c r="J1231" t="s">
        <v>279</v>
      </c>
      <c r="L1231" t="s">
        <v>621</v>
      </c>
      <c r="M1231" t="str">
        <f>VLOOKUP(L1231,'A-Applications'!B:D,3,FALSE)</f>
        <v>Putty</v>
      </c>
      <c r="N1231" t="s">
        <v>46</v>
      </c>
      <c r="O1231" s="42" t="s">
        <v>47</v>
      </c>
      <c r="P1231" t="s">
        <v>1040</v>
      </c>
      <c r="Q1231" t="str">
        <f>VLOOKUP(KamstrupData[[#This Row],[IdLevel123]],'B-Business Capability'!B:L,10,FALSE)</f>
        <v>Customer Service and Support</v>
      </c>
      <c r="R1231">
        <f>VLOOKUP(KamstrupData[[#This Row],[IdLevel123]],'B-Business Capability'!B:L,11,FALSE)</f>
        <v>0</v>
      </c>
    </row>
    <row r="1232" spans="4:20" hidden="1" x14ac:dyDescent="0.25">
      <c r="D1232" t="s">
        <v>1459</v>
      </c>
      <c r="E1232" t="str">
        <f>VLOOKUP(D1232,'B-Business Capability'!B:H,5,FALSE)</f>
        <v>Customer Service</v>
      </c>
      <c r="F1232" t="str">
        <f>VLOOKUP(D1232,'B-Business Capability'!B:H,6,FALSE)</f>
        <v>Customer Service and Support</v>
      </c>
      <c r="G1232" t="str">
        <f>VLOOKUP(D1232,'B-Business Capability'!B:H,7,FALSE)</f>
        <v>Service Request Management</v>
      </c>
      <c r="I1232" t="s">
        <v>43</v>
      </c>
      <c r="J1232" t="s">
        <v>282</v>
      </c>
      <c r="L1232" t="s">
        <v>621</v>
      </c>
      <c r="M1232" t="str">
        <f>VLOOKUP(L1232,'A-Applications'!B:D,3,FALSE)</f>
        <v>Putty</v>
      </c>
      <c r="N1232" t="s">
        <v>46</v>
      </c>
      <c r="O1232" s="42" t="s">
        <v>47</v>
      </c>
      <c r="P1232" t="s">
        <v>1040</v>
      </c>
      <c r="Q1232" t="str">
        <f>VLOOKUP(KamstrupData[[#This Row],[IdLevel123]],'B-Business Capability'!B:L,10,FALSE)</f>
        <v>Customer Service and Support</v>
      </c>
      <c r="R1232">
        <f>VLOOKUP(KamstrupData[[#This Row],[IdLevel123]],'B-Business Capability'!B:L,11,FALSE)</f>
        <v>0</v>
      </c>
    </row>
    <row r="1233" spans="2:20" hidden="1" x14ac:dyDescent="0.25">
      <c r="D1233" s="28" t="s">
        <v>1459</v>
      </c>
      <c r="E1233" t="str">
        <f>VLOOKUP(D1233,'B-Business Capability'!B:H,5,FALSE)</f>
        <v>Customer Service</v>
      </c>
      <c r="F1233" t="str">
        <f>VLOOKUP(D1233,'B-Business Capability'!B:H,6,FALSE)</f>
        <v>Customer Service and Support</v>
      </c>
      <c r="G1233" t="str">
        <f>VLOOKUP(D1233,'B-Business Capability'!B:H,7,FALSE)</f>
        <v>Service Request Management</v>
      </c>
      <c r="I1233" t="s">
        <v>491</v>
      </c>
      <c r="J1233" t="s">
        <v>8531</v>
      </c>
      <c r="K1233" t="s">
        <v>8607</v>
      </c>
      <c r="L1233" t="s">
        <v>621</v>
      </c>
      <c r="M1233" t="str">
        <f>VLOOKUP(L1233,'A-Applications'!B:D,3,FALSE)</f>
        <v>Putty</v>
      </c>
      <c r="N1233" t="s">
        <v>46</v>
      </c>
      <c r="O1233" s="42" t="s">
        <v>47</v>
      </c>
      <c r="P1233" t="s">
        <v>1040</v>
      </c>
      <c r="Q1233" t="str">
        <f>VLOOKUP(KamstrupData[[#This Row],[IdLevel123]],'B-Business Capability'!B:L,10,FALSE)</f>
        <v>Customer Service and Support</v>
      </c>
      <c r="R1233">
        <f>VLOOKUP(KamstrupData[[#This Row],[IdLevel123]],'B-Business Capability'!B:L,11,FALSE)</f>
        <v>0</v>
      </c>
    </row>
    <row r="1234" spans="2:20" hidden="1" x14ac:dyDescent="0.25">
      <c r="D1234" s="28" t="s">
        <v>1459</v>
      </c>
      <c r="E1234" t="str">
        <f>VLOOKUP(D1234,'B-Business Capability'!B:H,5,FALSE)</f>
        <v>Customer Service</v>
      </c>
      <c r="F1234" t="str">
        <f>VLOOKUP(D1234,'B-Business Capability'!B:H,6,FALSE)</f>
        <v>Customer Service and Support</v>
      </c>
      <c r="G1234" t="str">
        <f>VLOOKUP(D1234,'B-Business Capability'!B:H,7,FALSE)</f>
        <v>Service Request Management</v>
      </c>
      <c r="I1234" t="s">
        <v>477</v>
      </c>
      <c r="J1234" t="s">
        <v>8624</v>
      </c>
      <c r="L1234" t="s">
        <v>621</v>
      </c>
      <c r="M1234" t="str">
        <f>VLOOKUP(L1234,'A-Applications'!B:D,3,FALSE)</f>
        <v>Putty</v>
      </c>
      <c r="N1234" t="s">
        <v>46</v>
      </c>
      <c r="O1234" s="42" t="s">
        <v>47</v>
      </c>
      <c r="P1234" t="s">
        <v>1040</v>
      </c>
      <c r="Q1234" t="str">
        <f>VLOOKUP(KamstrupData[[#This Row],[IdLevel123]],'B-Business Capability'!B:L,10,FALSE)</f>
        <v>Customer Service and Support</v>
      </c>
      <c r="R1234">
        <f>VLOOKUP(KamstrupData[[#This Row],[IdLevel123]],'B-Business Capability'!B:L,11,FALSE)</f>
        <v>0</v>
      </c>
    </row>
    <row r="1235" spans="2:20" hidden="1" x14ac:dyDescent="0.25">
      <c r="D1235" s="28" t="s">
        <v>1753</v>
      </c>
      <c r="E1235" t="str">
        <f>VLOOKUP(D1235,'B-Business Capability'!B:H,5,FALSE)</f>
        <v>Digital Platform and Operations</v>
      </c>
      <c r="F1235" t="str">
        <f>VLOOKUP(D1235,'B-Business Capability'!B:H,6,FALSE)</f>
        <v>Engineering &amp; Platform</v>
      </c>
      <c r="G1235" t="str">
        <f>VLOOKUP(D1235,'B-Business Capability'!B:H,7,FALSE)</f>
        <v>Integration, Custom Application &amp; Platform Maintenance and Support</v>
      </c>
      <c r="I1235" t="s">
        <v>43</v>
      </c>
      <c r="J1235" t="s">
        <v>148</v>
      </c>
      <c r="K1235" t="s">
        <v>1079</v>
      </c>
      <c r="L1235" t="s">
        <v>621</v>
      </c>
      <c r="M1235" t="str">
        <f>VLOOKUP(L1235,'A-Applications'!B:D,3,FALSE)</f>
        <v>Putty</v>
      </c>
      <c r="N1235" t="s">
        <v>46</v>
      </c>
      <c r="O1235" s="42" t="s">
        <v>47</v>
      </c>
      <c r="P1235" t="s">
        <v>38</v>
      </c>
      <c r="Q1235" t="str">
        <f>VLOOKUP(KamstrupData[[#This Row],[IdLevel123]],'B-Business Capability'!B:L,10,FALSE)</f>
        <v>N/A</v>
      </c>
      <c r="R1235">
        <f>VLOOKUP(KamstrupData[[#This Row],[IdLevel123]],'B-Business Capability'!B:L,11,FALSE)</f>
        <v>0</v>
      </c>
    </row>
    <row r="1236" spans="2:20" hidden="1" x14ac:dyDescent="0.25">
      <c r="B1236" s="28">
        <v>45292</v>
      </c>
      <c r="D1236" t="s">
        <v>1650</v>
      </c>
      <c r="E1236" t="str">
        <f>VLOOKUP(D1236,'B-Business Capability'!B:H,5,FALSE)</f>
        <v>OT Hosting</v>
      </c>
      <c r="F1236" t="str">
        <f>VLOOKUP(D1236,'B-Business Capability'!B:H,6,FALSE)</f>
        <v>Customer Experience &amp; Interface</v>
      </c>
      <c r="G1236" t="str">
        <f>VLOOKUP(D1236,'B-Business Capability'!B:H,7,FALSE)</f>
        <v>API Gateway &amp; Developer Experience</v>
      </c>
      <c r="I1236" t="s">
        <v>43</v>
      </c>
      <c r="J1236" t="s">
        <v>285</v>
      </c>
      <c r="K1236" t="s">
        <v>306</v>
      </c>
      <c r="L1236" t="s">
        <v>621</v>
      </c>
      <c r="M1236" t="str">
        <f>VLOOKUP(L1236,'A-Applications'!B:D,3,FALSE)</f>
        <v>Putty</v>
      </c>
      <c r="N1236" t="s">
        <v>46</v>
      </c>
      <c r="O1236" s="42" t="s">
        <v>47</v>
      </c>
      <c r="P1236" t="s">
        <v>38</v>
      </c>
      <c r="Q1236" t="str">
        <f>VLOOKUP(KamstrupData[[#This Row],[IdLevel123]],'B-Business Capability'!B:L,10,FALSE)</f>
        <v>N/A</v>
      </c>
      <c r="R1236">
        <f>VLOOKUP(KamstrupData[[#This Row],[IdLevel123]],'B-Business Capability'!B:L,11,FALSE)</f>
        <v>0</v>
      </c>
      <c r="T1236" t="s">
        <v>309</v>
      </c>
    </row>
    <row r="1237" spans="2:20" hidden="1" x14ac:dyDescent="0.25">
      <c r="B1237" s="28">
        <v>45292</v>
      </c>
      <c r="D1237" s="28" t="s">
        <v>1650</v>
      </c>
      <c r="E1237" t="str">
        <f>VLOOKUP(D1237,'B-Business Capability'!B:H,5,FALSE)</f>
        <v>OT Hosting</v>
      </c>
      <c r="F1237" t="str">
        <f>VLOOKUP(D1237,'B-Business Capability'!B:H,6,FALSE)</f>
        <v>Customer Experience &amp; Interface</v>
      </c>
      <c r="G1237" t="str">
        <f>VLOOKUP(D1237,'B-Business Capability'!B:H,7,FALSE)</f>
        <v>API Gateway &amp; Developer Experience</v>
      </c>
      <c r="I1237" t="s">
        <v>43</v>
      </c>
      <c r="J1237" t="s">
        <v>285</v>
      </c>
      <c r="K1237" t="s">
        <v>1615</v>
      </c>
      <c r="L1237" t="s">
        <v>621</v>
      </c>
      <c r="M1237" t="str">
        <f>VLOOKUP(L1237,'A-Applications'!B:D,3,FALSE)</f>
        <v>Putty</v>
      </c>
      <c r="N1237" t="s">
        <v>46</v>
      </c>
      <c r="O1237" s="42" t="s">
        <v>47</v>
      </c>
      <c r="P1237" t="s">
        <v>38</v>
      </c>
      <c r="Q1237" t="str">
        <f>VLOOKUP(KamstrupData[[#This Row],[IdLevel123]],'B-Business Capability'!B:L,10,FALSE)</f>
        <v>N/A</v>
      </c>
      <c r="R1237">
        <f>VLOOKUP(KamstrupData[[#This Row],[IdLevel123]],'B-Business Capability'!B:L,11,FALSE)</f>
        <v>0</v>
      </c>
    </row>
    <row r="1238" spans="2:20" hidden="1" x14ac:dyDescent="0.25">
      <c r="D1238" t="s">
        <v>1634</v>
      </c>
      <c r="E1238" t="str">
        <f>VLOOKUP(D1238,'B-Business Capability'!B:H,5,FALSE)</f>
        <v>Not mapped to capability</v>
      </c>
      <c r="F1238">
        <f>VLOOKUP(D1238,'B-Business Capability'!B:H,6,FALSE)</f>
        <v>0</v>
      </c>
      <c r="G1238">
        <f>VLOOKUP(D1238,'B-Business Capability'!B:H,7,FALSE)</f>
        <v>0</v>
      </c>
      <c r="I1238" t="s">
        <v>43</v>
      </c>
      <c r="J1238" t="s">
        <v>86</v>
      </c>
      <c r="L1238" t="s">
        <v>621</v>
      </c>
      <c r="M1238" t="str">
        <f>VLOOKUP(L1238,'A-Applications'!B:D,3,FALSE)</f>
        <v>Putty</v>
      </c>
      <c r="O1238" s="42"/>
      <c r="P1238" t="s">
        <v>56</v>
      </c>
      <c r="Q1238" t="str">
        <f>VLOOKUP(KamstrupData[[#This Row],[IdLevel123]],'B-Business Capability'!B:L,10,FALSE)</f>
        <v>N/A</v>
      </c>
      <c r="R1238">
        <f>VLOOKUP(KamstrupData[[#This Row],[IdLevel123]],'B-Business Capability'!B:L,11,FALSE)</f>
        <v>0</v>
      </c>
      <c r="T1238" t="s">
        <v>196</v>
      </c>
    </row>
    <row r="1239" spans="2:20" hidden="1" x14ac:dyDescent="0.25">
      <c r="D1239" s="28" t="s">
        <v>1459</v>
      </c>
      <c r="E1239" t="str">
        <f>VLOOKUP(D1239,'B-Business Capability'!B:H,5,FALSE)</f>
        <v>Customer Service</v>
      </c>
      <c r="F1239" t="str">
        <f>VLOOKUP(D1239,'B-Business Capability'!B:H,6,FALSE)</f>
        <v>Customer Service and Support</v>
      </c>
      <c r="G1239" t="str">
        <f>VLOOKUP(D1239,'B-Business Capability'!B:H,7,FALSE)</f>
        <v>Service Request Management</v>
      </c>
      <c r="I1239" t="s">
        <v>62</v>
      </c>
      <c r="J1239" t="s">
        <v>8633</v>
      </c>
      <c r="L1239" t="s">
        <v>621</v>
      </c>
      <c r="M1239" t="str">
        <f>VLOOKUP(L1239,'A-Applications'!B:D,3,FALSE)</f>
        <v>Putty</v>
      </c>
      <c r="N1239" t="s">
        <v>46</v>
      </c>
      <c r="O1239" s="42" t="s">
        <v>47</v>
      </c>
      <c r="P1239" t="s">
        <v>1040</v>
      </c>
      <c r="Q1239" t="str">
        <f>VLOOKUP(KamstrupData[[#This Row],[IdLevel123]],'B-Business Capability'!B:L,10,FALSE)</f>
        <v>Customer Service and Support</v>
      </c>
      <c r="R1239">
        <f>VLOOKUP(KamstrupData[[#This Row],[IdLevel123]],'B-Business Capability'!B:L,11,FALSE)</f>
        <v>0</v>
      </c>
    </row>
    <row r="1240" spans="2:20" hidden="1" x14ac:dyDescent="0.25">
      <c r="D1240" t="s">
        <v>583</v>
      </c>
      <c r="E1240" t="str">
        <f>VLOOKUP(D1240,'B-Business Capability'!B:H,5,FALSE)</f>
        <v>Product &amp; Software Development</v>
      </c>
      <c r="F1240" t="str">
        <f>VLOOKUP(D1240,'B-Business Capability'!B:H,6,FALSE)</f>
        <v>Engineering</v>
      </c>
      <c r="G1240" t="str">
        <f>VLOOKUP(D1240,'B-Business Capability'!B:H,7,FALSE)</f>
        <v>Construction &amp; Development</v>
      </c>
      <c r="I1240" t="s">
        <v>43</v>
      </c>
      <c r="J1240" t="s">
        <v>71</v>
      </c>
      <c r="K1240" t="s">
        <v>72</v>
      </c>
      <c r="L1240" t="s">
        <v>626</v>
      </c>
      <c r="M1240" t="str">
        <f>VLOOKUP(L1240,'A-Applications'!B:D,3,FALSE)</f>
        <v>SEGGER Jlink</v>
      </c>
      <c r="N1240" t="s">
        <v>46</v>
      </c>
      <c r="O1240" s="42" t="s">
        <v>47</v>
      </c>
      <c r="P1240" t="s">
        <v>75</v>
      </c>
      <c r="Q1240" t="str">
        <f>VLOOKUP(KamstrupData[[#This Row],[IdLevel123]],'B-Business Capability'!B:L,10,FALSE)</f>
        <v>Idea-to-Release (I2R)</v>
      </c>
      <c r="R1240">
        <f>VLOOKUP(KamstrupData[[#This Row],[IdLevel123]],'B-Business Capability'!B:L,11,FALSE)</f>
        <v>420</v>
      </c>
      <c r="T1240" t="s">
        <v>76</v>
      </c>
    </row>
    <row r="1241" spans="2:20" hidden="1" x14ac:dyDescent="0.25">
      <c r="D1241" t="s">
        <v>583</v>
      </c>
      <c r="E1241" t="str">
        <f>VLOOKUP(D1241,'B-Business Capability'!B:H,5,FALSE)</f>
        <v>Product &amp; Software Development</v>
      </c>
      <c r="F1241" t="str">
        <f>VLOOKUP(D1241,'B-Business Capability'!B:H,6,FALSE)</f>
        <v>Engineering</v>
      </c>
      <c r="G1241" t="str">
        <f>VLOOKUP(D1241,'B-Business Capability'!B:H,7,FALSE)</f>
        <v>Construction &amp; Development</v>
      </c>
      <c r="I1241" t="s">
        <v>43</v>
      </c>
      <c r="J1241" t="s">
        <v>71</v>
      </c>
      <c r="K1241" t="s">
        <v>78</v>
      </c>
      <c r="L1241" t="s">
        <v>626</v>
      </c>
      <c r="M1241" t="str">
        <f>VLOOKUP(L1241,'A-Applications'!B:D,3,FALSE)</f>
        <v>SEGGER Jlink</v>
      </c>
      <c r="N1241" t="s">
        <v>46</v>
      </c>
      <c r="O1241" s="42" t="s">
        <v>47</v>
      </c>
      <c r="P1241" t="s">
        <v>75</v>
      </c>
      <c r="Q1241" t="str">
        <f>VLOOKUP(KamstrupData[[#This Row],[IdLevel123]],'B-Business Capability'!B:L,10,FALSE)</f>
        <v>Idea-to-Release (I2R)</v>
      </c>
      <c r="R1241">
        <f>VLOOKUP(KamstrupData[[#This Row],[IdLevel123]],'B-Business Capability'!B:L,11,FALSE)</f>
        <v>420</v>
      </c>
      <c r="T1241" t="s">
        <v>76</v>
      </c>
    </row>
    <row r="1242" spans="2:20" hidden="1" x14ac:dyDescent="0.25">
      <c r="D1242" t="s">
        <v>583</v>
      </c>
      <c r="E1242" t="str">
        <f>VLOOKUP(D1242,'B-Business Capability'!B:H,5,FALSE)</f>
        <v>Product &amp; Software Development</v>
      </c>
      <c r="F1242" t="str">
        <f>VLOOKUP(D1242,'B-Business Capability'!B:H,6,FALSE)</f>
        <v>Engineering</v>
      </c>
      <c r="G1242" t="str">
        <f>VLOOKUP(D1242,'B-Business Capability'!B:H,7,FALSE)</f>
        <v>Construction &amp; Development</v>
      </c>
      <c r="I1242" t="s">
        <v>43</v>
      </c>
      <c r="J1242" t="s">
        <v>71</v>
      </c>
      <c r="K1242" t="s">
        <v>81</v>
      </c>
      <c r="L1242" t="s">
        <v>626</v>
      </c>
      <c r="M1242" t="str">
        <f>VLOOKUP(L1242,'A-Applications'!B:D,3,FALSE)</f>
        <v>SEGGER Jlink</v>
      </c>
      <c r="N1242" t="s">
        <v>46</v>
      </c>
      <c r="O1242" s="42" t="s">
        <v>47</v>
      </c>
      <c r="P1242" t="s">
        <v>75</v>
      </c>
      <c r="Q1242" t="str">
        <f>VLOOKUP(KamstrupData[[#This Row],[IdLevel123]],'B-Business Capability'!B:L,10,FALSE)</f>
        <v>Idea-to-Release (I2R)</v>
      </c>
      <c r="R1242">
        <f>VLOOKUP(KamstrupData[[#This Row],[IdLevel123]],'B-Business Capability'!B:L,11,FALSE)</f>
        <v>420</v>
      </c>
      <c r="T1242" t="s">
        <v>76</v>
      </c>
    </row>
    <row r="1243" spans="2:20" hidden="1" x14ac:dyDescent="0.25">
      <c r="D1243" t="s">
        <v>583</v>
      </c>
      <c r="E1243" t="str">
        <f>VLOOKUP(D1243,'B-Business Capability'!B:H,5,FALSE)</f>
        <v>Product &amp; Software Development</v>
      </c>
      <c r="F1243" t="str">
        <f>VLOOKUP(D1243,'B-Business Capability'!B:H,6,FALSE)</f>
        <v>Engineering</v>
      </c>
      <c r="G1243" t="str">
        <f>VLOOKUP(D1243,'B-Business Capability'!B:H,7,FALSE)</f>
        <v>Construction &amp; Development</v>
      </c>
      <c r="I1243" t="s">
        <v>43</v>
      </c>
      <c r="J1243" t="s">
        <v>91</v>
      </c>
      <c r="K1243" t="s">
        <v>72</v>
      </c>
      <c r="L1243" t="s">
        <v>626</v>
      </c>
      <c r="M1243" t="str">
        <f>VLOOKUP(L1243,'A-Applications'!B:D,3,FALSE)</f>
        <v>SEGGER Jlink</v>
      </c>
      <c r="N1243" t="s">
        <v>46</v>
      </c>
      <c r="O1243" t="s">
        <v>47</v>
      </c>
      <c r="P1243" t="s">
        <v>75</v>
      </c>
      <c r="Q1243" t="str">
        <f>VLOOKUP(KamstrupData[[#This Row],[IdLevel123]],'B-Business Capability'!B:L,10,FALSE)</f>
        <v>Idea-to-Release (I2R)</v>
      </c>
      <c r="R1243">
        <f>VLOOKUP(KamstrupData[[#This Row],[IdLevel123]],'B-Business Capability'!B:L,11,FALSE)</f>
        <v>420</v>
      </c>
      <c r="T1243" t="s">
        <v>92</v>
      </c>
    </row>
    <row r="1244" spans="2:20" hidden="1" x14ac:dyDescent="0.25">
      <c r="D1244" t="s">
        <v>583</v>
      </c>
      <c r="E1244" t="str">
        <f>VLOOKUP(D1244,'B-Business Capability'!B:H,5,FALSE)</f>
        <v>Product &amp; Software Development</v>
      </c>
      <c r="F1244" t="str">
        <f>VLOOKUP(D1244,'B-Business Capability'!B:H,6,FALSE)</f>
        <v>Engineering</v>
      </c>
      <c r="G1244" t="str">
        <f>VLOOKUP(D1244,'B-Business Capability'!B:H,7,FALSE)</f>
        <v>Construction &amp; Development</v>
      </c>
      <c r="I1244" t="s">
        <v>43</v>
      </c>
      <c r="J1244" t="s">
        <v>91</v>
      </c>
      <c r="K1244" t="s">
        <v>293</v>
      </c>
      <c r="L1244" t="s">
        <v>626</v>
      </c>
      <c r="M1244" t="str">
        <f>VLOOKUP(L1244,'A-Applications'!B:D,3,FALSE)</f>
        <v>SEGGER Jlink</v>
      </c>
      <c r="N1244" t="s">
        <v>46</v>
      </c>
      <c r="O1244" s="42" t="s">
        <v>47</v>
      </c>
      <c r="P1244" t="s">
        <v>75</v>
      </c>
      <c r="Q1244" t="str">
        <f>VLOOKUP(KamstrupData[[#This Row],[IdLevel123]],'B-Business Capability'!B:L,10,FALSE)</f>
        <v>Idea-to-Release (I2R)</v>
      </c>
      <c r="R1244">
        <f>VLOOKUP(KamstrupData[[#This Row],[IdLevel123]],'B-Business Capability'!B:L,11,FALSE)</f>
        <v>420</v>
      </c>
      <c r="T1244" t="s">
        <v>294</v>
      </c>
    </row>
    <row r="1245" spans="2:20" hidden="1" x14ac:dyDescent="0.25">
      <c r="D1245" t="s">
        <v>583</v>
      </c>
      <c r="E1245" t="str">
        <f>VLOOKUP(D1245,'B-Business Capability'!B:H,5,FALSE)</f>
        <v>Product &amp; Software Development</v>
      </c>
      <c r="F1245" t="str">
        <f>VLOOKUP(D1245,'B-Business Capability'!B:H,6,FALSE)</f>
        <v>Engineering</v>
      </c>
      <c r="G1245" t="str">
        <f>VLOOKUP(D1245,'B-Business Capability'!B:H,7,FALSE)</f>
        <v>Construction &amp; Development</v>
      </c>
      <c r="I1245" t="s">
        <v>43</v>
      </c>
      <c r="J1245" t="s">
        <v>91</v>
      </c>
      <c r="K1245" t="s">
        <v>81</v>
      </c>
      <c r="L1245" t="s">
        <v>626</v>
      </c>
      <c r="M1245" t="str">
        <f>VLOOKUP(L1245,'A-Applications'!B:D,3,FALSE)</f>
        <v>SEGGER Jlink</v>
      </c>
      <c r="N1245" t="s">
        <v>46</v>
      </c>
      <c r="O1245" s="42" t="s">
        <v>47</v>
      </c>
      <c r="P1245" t="s">
        <v>75</v>
      </c>
      <c r="Q1245" t="str">
        <f>VLOOKUP(KamstrupData[[#This Row],[IdLevel123]],'B-Business Capability'!B:L,10,FALSE)</f>
        <v>Idea-to-Release (I2R)</v>
      </c>
      <c r="R1245">
        <f>VLOOKUP(KamstrupData[[#This Row],[IdLevel123]],'B-Business Capability'!B:L,11,FALSE)</f>
        <v>420</v>
      </c>
      <c r="T1245" t="s">
        <v>96</v>
      </c>
    </row>
    <row r="1246" spans="2:20" hidden="1" x14ac:dyDescent="0.25">
      <c r="D1246" t="s">
        <v>583</v>
      </c>
      <c r="E1246" t="str">
        <f>VLOOKUP(D1246,'B-Business Capability'!B:H,5,FALSE)</f>
        <v>Product &amp; Software Development</v>
      </c>
      <c r="F1246" t="str">
        <f>VLOOKUP(D1246,'B-Business Capability'!B:H,6,FALSE)</f>
        <v>Engineering</v>
      </c>
      <c r="G1246" t="str">
        <f>VLOOKUP(D1246,'B-Business Capability'!B:H,7,FALSE)</f>
        <v>Construction &amp; Development</v>
      </c>
      <c r="I1246" t="s">
        <v>43</v>
      </c>
      <c r="J1246" t="s">
        <v>114</v>
      </c>
      <c r="K1246" t="s">
        <v>115</v>
      </c>
      <c r="L1246" t="s">
        <v>626</v>
      </c>
      <c r="M1246" t="str">
        <f>VLOOKUP(L1246,'A-Applications'!B:D,3,FALSE)</f>
        <v>SEGGER Jlink</v>
      </c>
      <c r="N1246" t="s">
        <v>46</v>
      </c>
      <c r="O1246" s="42" t="s">
        <v>102</v>
      </c>
      <c r="P1246" t="s">
        <v>602</v>
      </c>
      <c r="Q1246" t="str">
        <f>VLOOKUP(KamstrupData[[#This Row],[IdLevel123]],'B-Business Capability'!B:L,10,FALSE)</f>
        <v>Idea-to-Release (I2R)</v>
      </c>
      <c r="R1246">
        <f>VLOOKUP(KamstrupData[[#This Row],[IdLevel123]],'B-Business Capability'!B:L,11,FALSE)</f>
        <v>420</v>
      </c>
      <c r="T1246" t="s">
        <v>116</v>
      </c>
    </row>
    <row r="1247" spans="2:20" hidden="1" x14ac:dyDescent="0.25">
      <c r="D1247" t="s">
        <v>583</v>
      </c>
      <c r="E1247" t="str">
        <f>VLOOKUP(D1247,'B-Business Capability'!B:H,5,FALSE)</f>
        <v>Product &amp; Software Development</v>
      </c>
      <c r="F1247" t="str">
        <f>VLOOKUP(D1247,'B-Business Capability'!B:H,6,FALSE)</f>
        <v>Engineering</v>
      </c>
      <c r="G1247" t="str">
        <f>VLOOKUP(D1247,'B-Business Capability'!B:H,7,FALSE)</f>
        <v>Construction &amp; Development</v>
      </c>
      <c r="I1247" t="s">
        <v>43</v>
      </c>
      <c r="J1247" t="s">
        <v>114</v>
      </c>
      <c r="K1247" t="s">
        <v>78</v>
      </c>
      <c r="L1247" t="s">
        <v>626</v>
      </c>
      <c r="M1247" t="str">
        <f>VLOOKUP(L1247,'A-Applications'!B:D,3,FALSE)</f>
        <v>SEGGER Jlink</v>
      </c>
      <c r="N1247" t="s">
        <v>46</v>
      </c>
      <c r="O1247" s="42" t="s">
        <v>47</v>
      </c>
      <c r="P1247" t="s">
        <v>75</v>
      </c>
      <c r="Q1247" t="str">
        <f>VLOOKUP(KamstrupData[[#This Row],[IdLevel123]],'B-Business Capability'!B:L,10,FALSE)</f>
        <v>Idea-to-Release (I2R)</v>
      </c>
      <c r="R1247">
        <f>VLOOKUP(KamstrupData[[#This Row],[IdLevel123]],'B-Business Capability'!B:L,11,FALSE)</f>
        <v>420</v>
      </c>
      <c r="T1247" t="s">
        <v>852</v>
      </c>
    </row>
    <row r="1248" spans="2:20" hidden="1" x14ac:dyDescent="0.25">
      <c r="D1248" t="s">
        <v>583</v>
      </c>
      <c r="E1248" t="str">
        <f>VLOOKUP(D1248,'B-Business Capability'!B:H,5,FALSE)</f>
        <v>Product &amp; Software Development</v>
      </c>
      <c r="F1248" t="str">
        <f>VLOOKUP(D1248,'B-Business Capability'!B:H,6,FALSE)</f>
        <v>Engineering</v>
      </c>
      <c r="G1248" t="str">
        <f>VLOOKUP(D1248,'B-Business Capability'!B:H,7,FALSE)</f>
        <v>Construction &amp; Development</v>
      </c>
      <c r="I1248" t="s">
        <v>43</v>
      </c>
      <c r="J1248" t="s">
        <v>114</v>
      </c>
      <c r="K1248" t="s">
        <v>125</v>
      </c>
      <c r="L1248" t="s">
        <v>626</v>
      </c>
      <c r="M1248" t="str">
        <f>VLOOKUP(L1248,'A-Applications'!B:D,3,FALSE)</f>
        <v>SEGGER Jlink</v>
      </c>
      <c r="N1248" t="s">
        <v>46</v>
      </c>
      <c r="O1248" s="42" t="s">
        <v>210</v>
      </c>
      <c r="P1248" t="s">
        <v>75</v>
      </c>
      <c r="Q1248" t="str">
        <f>VLOOKUP(KamstrupData[[#This Row],[IdLevel123]],'B-Business Capability'!B:L,10,FALSE)</f>
        <v>Idea-to-Release (I2R)</v>
      </c>
      <c r="R1248">
        <f>VLOOKUP(KamstrupData[[#This Row],[IdLevel123]],'B-Business Capability'!B:L,11,FALSE)</f>
        <v>420</v>
      </c>
      <c r="T1248" t="s">
        <v>884</v>
      </c>
    </row>
    <row r="1249" spans="4:20" hidden="1" x14ac:dyDescent="0.25">
      <c r="D1249" t="s">
        <v>583</v>
      </c>
      <c r="E1249" t="str">
        <f>VLOOKUP(D1249,'B-Business Capability'!B:H,5,FALSE)</f>
        <v>Product &amp; Software Development</v>
      </c>
      <c r="F1249" t="str">
        <f>VLOOKUP(D1249,'B-Business Capability'!B:H,6,FALSE)</f>
        <v>Engineering</v>
      </c>
      <c r="G1249" t="str">
        <f>VLOOKUP(D1249,'B-Business Capability'!B:H,7,FALSE)</f>
        <v>Construction &amp; Development</v>
      </c>
      <c r="I1249" t="s">
        <v>43</v>
      </c>
      <c r="J1249" t="s">
        <v>71</v>
      </c>
      <c r="K1249" t="s">
        <v>78</v>
      </c>
      <c r="L1249" t="s">
        <v>640</v>
      </c>
      <c r="M1249" t="str">
        <f>VLOOKUP(L1249,'A-Applications'!B:D,3,FALSE)</f>
        <v>CST Studio Suite</v>
      </c>
      <c r="N1249" t="s">
        <v>46</v>
      </c>
      <c r="O1249" s="42" t="s">
        <v>47</v>
      </c>
      <c r="P1249" t="s">
        <v>75</v>
      </c>
      <c r="Q1249" t="str">
        <f>VLOOKUP(KamstrupData[[#This Row],[IdLevel123]],'B-Business Capability'!B:L,10,FALSE)</f>
        <v>Idea-to-Release (I2R)</v>
      </c>
      <c r="R1249">
        <f>VLOOKUP(KamstrupData[[#This Row],[IdLevel123]],'B-Business Capability'!B:L,11,FALSE)</f>
        <v>420</v>
      </c>
      <c r="T1249" t="s">
        <v>76</v>
      </c>
    </row>
    <row r="1250" spans="4:20" hidden="1" x14ac:dyDescent="0.25">
      <c r="D1250" t="s">
        <v>583</v>
      </c>
      <c r="E1250" t="str">
        <f>VLOOKUP(D1250,'B-Business Capability'!B:H,5,FALSE)</f>
        <v>Product &amp; Software Development</v>
      </c>
      <c r="F1250" t="str">
        <f>VLOOKUP(D1250,'B-Business Capability'!B:H,6,FALSE)</f>
        <v>Engineering</v>
      </c>
      <c r="G1250" t="str">
        <f>VLOOKUP(D1250,'B-Business Capability'!B:H,7,FALSE)</f>
        <v>Construction &amp; Development</v>
      </c>
      <c r="I1250" t="s">
        <v>43</v>
      </c>
      <c r="J1250" t="s">
        <v>91</v>
      </c>
      <c r="K1250" t="s">
        <v>78</v>
      </c>
      <c r="L1250" t="s">
        <v>640</v>
      </c>
      <c r="M1250" t="str">
        <f>VLOOKUP(L1250,'A-Applications'!B:D,3,FALSE)</f>
        <v>CST Studio Suite</v>
      </c>
      <c r="N1250" t="s">
        <v>46</v>
      </c>
      <c r="O1250" s="42" t="s">
        <v>47</v>
      </c>
      <c r="P1250" t="s">
        <v>75</v>
      </c>
      <c r="Q1250" t="str">
        <f>VLOOKUP(KamstrupData[[#This Row],[IdLevel123]],'B-Business Capability'!B:L,10,FALSE)</f>
        <v>Idea-to-Release (I2R)</v>
      </c>
      <c r="R1250">
        <f>VLOOKUP(KamstrupData[[#This Row],[IdLevel123]],'B-Business Capability'!B:L,11,FALSE)</f>
        <v>420</v>
      </c>
      <c r="T1250" t="s">
        <v>93</v>
      </c>
    </row>
    <row r="1251" spans="4:20" hidden="1" x14ac:dyDescent="0.25">
      <c r="D1251" t="s">
        <v>583</v>
      </c>
      <c r="E1251" t="str">
        <f>VLOOKUP(D1251,'B-Business Capability'!B:H,5,FALSE)</f>
        <v>Product &amp; Software Development</v>
      </c>
      <c r="F1251" t="str">
        <f>VLOOKUP(D1251,'B-Business Capability'!B:H,6,FALSE)</f>
        <v>Engineering</v>
      </c>
      <c r="G1251" t="str">
        <f>VLOOKUP(D1251,'B-Business Capability'!B:H,7,FALSE)</f>
        <v>Construction &amp; Development</v>
      </c>
      <c r="I1251" t="s">
        <v>43</v>
      </c>
      <c r="J1251" t="s">
        <v>114</v>
      </c>
      <c r="K1251" t="s">
        <v>78</v>
      </c>
      <c r="L1251" t="s">
        <v>640</v>
      </c>
      <c r="M1251" t="str">
        <f>VLOOKUP(L1251,'A-Applications'!B:D,3,FALSE)</f>
        <v>CST Studio Suite</v>
      </c>
      <c r="N1251" t="s">
        <v>46</v>
      </c>
      <c r="O1251" s="42" t="s">
        <v>47</v>
      </c>
      <c r="P1251" t="s">
        <v>75</v>
      </c>
      <c r="Q1251" t="str">
        <f>VLOOKUP(KamstrupData[[#This Row],[IdLevel123]],'B-Business Capability'!B:L,10,FALSE)</f>
        <v>Idea-to-Release (I2R)</v>
      </c>
      <c r="R1251">
        <f>VLOOKUP(KamstrupData[[#This Row],[IdLevel123]],'B-Business Capability'!B:L,11,FALSE)</f>
        <v>420</v>
      </c>
      <c r="T1251" t="s">
        <v>120</v>
      </c>
    </row>
    <row r="1252" spans="4:20" hidden="1" x14ac:dyDescent="0.25">
      <c r="D1252" t="s">
        <v>583</v>
      </c>
      <c r="E1252" t="str">
        <f>VLOOKUP(D1252,'B-Business Capability'!B:H,5,FALSE)</f>
        <v>Product &amp; Software Development</v>
      </c>
      <c r="F1252" t="str">
        <f>VLOOKUP(D1252,'B-Business Capability'!B:H,6,FALSE)</f>
        <v>Engineering</v>
      </c>
      <c r="G1252" t="str">
        <f>VLOOKUP(D1252,'B-Business Capability'!B:H,7,FALSE)</f>
        <v>Construction &amp; Development</v>
      </c>
      <c r="I1252" t="s">
        <v>43</v>
      </c>
      <c r="J1252" t="s">
        <v>71</v>
      </c>
      <c r="K1252" t="s">
        <v>72</v>
      </c>
      <c r="L1252" t="s">
        <v>584</v>
      </c>
      <c r="M1252" t="str">
        <f>VLOOKUP(L1252,'A-Applications'!B:D,3,FALSE)</f>
        <v>GITLAB</v>
      </c>
      <c r="N1252" t="s">
        <v>46</v>
      </c>
      <c r="O1252" s="42" t="s">
        <v>210</v>
      </c>
      <c r="P1252" t="s">
        <v>75</v>
      </c>
      <c r="Q1252" t="str">
        <f>VLOOKUP(KamstrupData[[#This Row],[IdLevel123]],'B-Business Capability'!B:L,10,FALSE)</f>
        <v>Idea-to-Release (I2R)</v>
      </c>
      <c r="R1252">
        <f>VLOOKUP(KamstrupData[[#This Row],[IdLevel123]],'B-Business Capability'!B:L,11,FALSE)</f>
        <v>420</v>
      </c>
      <c r="T1252" t="s">
        <v>76</v>
      </c>
    </row>
    <row r="1253" spans="4:20" hidden="1" x14ac:dyDescent="0.25">
      <c r="D1253" t="s">
        <v>583</v>
      </c>
      <c r="E1253" t="str">
        <f>VLOOKUP(D1253,'B-Business Capability'!B:H,5,FALSE)</f>
        <v>Product &amp; Software Development</v>
      </c>
      <c r="F1253" t="str">
        <f>VLOOKUP(D1253,'B-Business Capability'!B:H,6,FALSE)</f>
        <v>Engineering</v>
      </c>
      <c r="G1253" t="str">
        <f>VLOOKUP(D1253,'B-Business Capability'!B:H,7,FALSE)</f>
        <v>Construction &amp; Development</v>
      </c>
      <c r="I1253" t="s">
        <v>43</v>
      </c>
      <c r="J1253" t="s">
        <v>71</v>
      </c>
      <c r="K1253" t="s">
        <v>81</v>
      </c>
      <c r="L1253" t="s">
        <v>584</v>
      </c>
      <c r="M1253" t="str">
        <f>VLOOKUP(L1253,'A-Applications'!B:D,3,FALSE)</f>
        <v>GITLAB</v>
      </c>
      <c r="N1253" t="s">
        <v>46</v>
      </c>
      <c r="O1253" s="42" t="s">
        <v>210</v>
      </c>
      <c r="P1253" t="s">
        <v>75</v>
      </c>
      <c r="Q1253" t="str">
        <f>VLOOKUP(KamstrupData[[#This Row],[IdLevel123]],'B-Business Capability'!B:L,10,FALSE)</f>
        <v>Idea-to-Release (I2R)</v>
      </c>
      <c r="R1253">
        <f>VLOOKUP(KamstrupData[[#This Row],[IdLevel123]],'B-Business Capability'!B:L,11,FALSE)</f>
        <v>420</v>
      </c>
      <c r="T1253" t="s">
        <v>76</v>
      </c>
    </row>
    <row r="1254" spans="4:20" hidden="1" x14ac:dyDescent="0.25">
      <c r="D1254" t="s">
        <v>583</v>
      </c>
      <c r="E1254" t="str">
        <f>VLOOKUP(D1254,'B-Business Capability'!B:H,5,FALSE)</f>
        <v>Product &amp; Software Development</v>
      </c>
      <c r="F1254" t="str">
        <f>VLOOKUP(D1254,'B-Business Capability'!B:H,6,FALSE)</f>
        <v>Engineering</v>
      </c>
      <c r="G1254" t="str">
        <f>VLOOKUP(D1254,'B-Business Capability'!B:H,7,FALSE)</f>
        <v>Construction &amp; Development</v>
      </c>
      <c r="I1254" t="s">
        <v>43</v>
      </c>
      <c r="J1254" t="s">
        <v>71</v>
      </c>
      <c r="K1254" t="s">
        <v>659</v>
      </c>
      <c r="L1254" t="s">
        <v>584</v>
      </c>
      <c r="M1254" t="str">
        <f>VLOOKUP(L1254,'A-Applications'!B:D,3,FALSE)</f>
        <v>GITLAB</v>
      </c>
      <c r="N1254" t="s">
        <v>46</v>
      </c>
      <c r="O1254" s="42" t="s">
        <v>210</v>
      </c>
      <c r="P1254" t="s">
        <v>75</v>
      </c>
      <c r="Q1254" t="str">
        <f>VLOOKUP(KamstrupData[[#This Row],[IdLevel123]],'B-Business Capability'!B:L,10,FALSE)</f>
        <v>Idea-to-Release (I2R)</v>
      </c>
      <c r="R1254">
        <f>VLOOKUP(KamstrupData[[#This Row],[IdLevel123]],'B-Business Capability'!B:L,11,FALSE)</f>
        <v>420</v>
      </c>
      <c r="T1254" t="s">
        <v>76</v>
      </c>
    </row>
    <row r="1255" spans="4:20" hidden="1" x14ac:dyDescent="0.25">
      <c r="D1255" t="s">
        <v>583</v>
      </c>
      <c r="E1255" t="str">
        <f>VLOOKUP(D1255,'B-Business Capability'!B:H,5,FALSE)</f>
        <v>Product &amp; Software Development</v>
      </c>
      <c r="F1255" t="str">
        <f>VLOOKUP(D1255,'B-Business Capability'!B:H,6,FALSE)</f>
        <v>Engineering</v>
      </c>
      <c r="G1255" t="str">
        <f>VLOOKUP(D1255,'B-Business Capability'!B:H,7,FALSE)</f>
        <v>Construction &amp; Development</v>
      </c>
      <c r="I1255" t="s">
        <v>43</v>
      </c>
      <c r="J1255" t="s">
        <v>86</v>
      </c>
      <c r="K1255" t="s">
        <v>87</v>
      </c>
      <c r="L1255" t="s">
        <v>584</v>
      </c>
      <c r="M1255" t="str">
        <f>VLOOKUP(L1255,'A-Applications'!B:D,3,FALSE)</f>
        <v>GITLAB</v>
      </c>
      <c r="N1255" t="s">
        <v>46</v>
      </c>
      <c r="O1255" s="42" t="s">
        <v>102</v>
      </c>
      <c r="P1255" t="s">
        <v>89</v>
      </c>
      <c r="Q1255" t="str">
        <f>VLOOKUP(KamstrupData[[#This Row],[IdLevel123]],'B-Business Capability'!B:L,10,FALSE)</f>
        <v>Idea-to-Release (I2R)</v>
      </c>
      <c r="R1255">
        <f>VLOOKUP(KamstrupData[[#This Row],[IdLevel123]],'B-Business Capability'!B:L,11,FALSE)</f>
        <v>420</v>
      </c>
      <c r="T1255" t="s">
        <v>196</v>
      </c>
    </row>
    <row r="1256" spans="4:20" hidden="1" x14ac:dyDescent="0.25">
      <c r="D1256" t="s">
        <v>583</v>
      </c>
      <c r="E1256" t="str">
        <f>VLOOKUP(D1256,'B-Business Capability'!B:H,5,FALSE)</f>
        <v>Product &amp; Software Development</v>
      </c>
      <c r="F1256" t="str">
        <f>VLOOKUP(D1256,'B-Business Capability'!B:H,6,FALSE)</f>
        <v>Engineering</v>
      </c>
      <c r="G1256" t="str">
        <f>VLOOKUP(D1256,'B-Business Capability'!B:H,7,FALSE)</f>
        <v>Construction &amp; Development</v>
      </c>
      <c r="I1256" t="s">
        <v>43</v>
      </c>
      <c r="J1256" t="s">
        <v>91</v>
      </c>
      <c r="K1256" t="s">
        <v>291</v>
      </c>
      <c r="L1256" t="s">
        <v>584</v>
      </c>
      <c r="M1256" t="str">
        <f>VLOOKUP(L1256,'A-Applications'!B:D,3,FALSE)</f>
        <v>GITLAB</v>
      </c>
      <c r="N1256" t="s">
        <v>138</v>
      </c>
      <c r="O1256" s="42" t="s">
        <v>47</v>
      </c>
      <c r="P1256" t="s">
        <v>602</v>
      </c>
      <c r="Q1256" t="str">
        <f>VLOOKUP(KamstrupData[[#This Row],[IdLevel123]],'B-Business Capability'!B:L,10,FALSE)</f>
        <v>Idea-to-Release (I2R)</v>
      </c>
      <c r="R1256">
        <f>VLOOKUP(KamstrupData[[#This Row],[IdLevel123]],'B-Business Capability'!B:L,11,FALSE)</f>
        <v>420</v>
      </c>
      <c r="T1256" t="s">
        <v>676</v>
      </c>
    </row>
    <row r="1257" spans="4:20" hidden="1" x14ac:dyDescent="0.25">
      <c r="D1257" t="s">
        <v>583</v>
      </c>
      <c r="E1257" t="str">
        <f>VLOOKUP(D1257,'B-Business Capability'!B:H,5,FALSE)</f>
        <v>Product &amp; Software Development</v>
      </c>
      <c r="F1257" t="str">
        <f>VLOOKUP(D1257,'B-Business Capability'!B:H,6,FALSE)</f>
        <v>Engineering</v>
      </c>
      <c r="G1257" t="str">
        <f>VLOOKUP(D1257,'B-Business Capability'!B:H,7,FALSE)</f>
        <v>Construction &amp; Development</v>
      </c>
      <c r="I1257" t="s">
        <v>43</v>
      </c>
      <c r="J1257" t="s">
        <v>91</v>
      </c>
      <c r="K1257" t="s">
        <v>72</v>
      </c>
      <c r="L1257" t="s">
        <v>584</v>
      </c>
      <c r="M1257" t="str">
        <f>VLOOKUP(L1257,'A-Applications'!B:D,3,FALSE)</f>
        <v>GITLAB</v>
      </c>
      <c r="N1257" t="s">
        <v>46</v>
      </c>
      <c r="O1257" t="s">
        <v>47</v>
      </c>
      <c r="P1257" t="s">
        <v>602</v>
      </c>
      <c r="Q1257" t="str">
        <f>VLOOKUP(KamstrupData[[#This Row],[IdLevel123]],'B-Business Capability'!B:L,10,FALSE)</f>
        <v>Idea-to-Release (I2R)</v>
      </c>
      <c r="R1257">
        <f>VLOOKUP(KamstrupData[[#This Row],[IdLevel123]],'B-Business Capability'!B:L,11,FALSE)</f>
        <v>420</v>
      </c>
      <c r="T1257" t="s">
        <v>92</v>
      </c>
    </row>
    <row r="1258" spans="4:20" hidden="1" x14ac:dyDescent="0.25">
      <c r="D1258" t="s">
        <v>583</v>
      </c>
      <c r="E1258" t="str">
        <f>VLOOKUP(D1258,'B-Business Capability'!B:H,5,FALSE)</f>
        <v>Product &amp; Software Development</v>
      </c>
      <c r="F1258" t="str">
        <f>VLOOKUP(D1258,'B-Business Capability'!B:H,6,FALSE)</f>
        <v>Engineering</v>
      </c>
      <c r="G1258" t="str">
        <f>VLOOKUP(D1258,'B-Business Capability'!B:H,7,FALSE)</f>
        <v>Construction &amp; Development</v>
      </c>
      <c r="I1258" t="s">
        <v>43</v>
      </c>
      <c r="J1258" t="s">
        <v>91</v>
      </c>
      <c r="K1258" t="s">
        <v>293</v>
      </c>
      <c r="L1258" t="s">
        <v>584</v>
      </c>
      <c r="M1258" t="str">
        <f>VLOOKUP(L1258,'A-Applications'!B:D,3,FALSE)</f>
        <v>GITLAB</v>
      </c>
      <c r="N1258" t="s">
        <v>46</v>
      </c>
      <c r="O1258" t="s">
        <v>47</v>
      </c>
      <c r="P1258" t="s">
        <v>602</v>
      </c>
      <c r="Q1258" t="str">
        <f>VLOOKUP(KamstrupData[[#This Row],[IdLevel123]],'B-Business Capability'!B:L,10,FALSE)</f>
        <v>Idea-to-Release (I2R)</v>
      </c>
      <c r="R1258">
        <f>VLOOKUP(KamstrupData[[#This Row],[IdLevel123]],'B-Business Capability'!B:L,11,FALSE)</f>
        <v>420</v>
      </c>
      <c r="T1258" t="s">
        <v>294</v>
      </c>
    </row>
    <row r="1259" spans="4:20" hidden="1" x14ac:dyDescent="0.25">
      <c r="D1259" t="s">
        <v>583</v>
      </c>
      <c r="E1259" t="str">
        <f>VLOOKUP(D1259,'B-Business Capability'!B:H,5,FALSE)</f>
        <v>Product &amp; Software Development</v>
      </c>
      <c r="F1259" t="str">
        <f>VLOOKUP(D1259,'B-Business Capability'!B:H,6,FALSE)</f>
        <v>Engineering</v>
      </c>
      <c r="G1259" t="str">
        <f>VLOOKUP(D1259,'B-Business Capability'!B:H,7,FALSE)</f>
        <v>Construction &amp; Development</v>
      </c>
      <c r="I1259" t="s">
        <v>43</v>
      </c>
      <c r="J1259" t="s">
        <v>91</v>
      </c>
      <c r="K1259" t="s">
        <v>81</v>
      </c>
      <c r="L1259" t="s">
        <v>584</v>
      </c>
      <c r="M1259" t="str">
        <f>VLOOKUP(L1259,'A-Applications'!B:D,3,FALSE)</f>
        <v>GITLAB</v>
      </c>
      <c r="N1259" t="s">
        <v>46</v>
      </c>
      <c r="O1259" s="42" t="s">
        <v>47</v>
      </c>
      <c r="P1259" t="s">
        <v>602</v>
      </c>
      <c r="Q1259" t="str">
        <f>VLOOKUP(KamstrupData[[#This Row],[IdLevel123]],'B-Business Capability'!B:L,10,FALSE)</f>
        <v>Idea-to-Release (I2R)</v>
      </c>
      <c r="R1259">
        <f>VLOOKUP(KamstrupData[[#This Row],[IdLevel123]],'B-Business Capability'!B:L,11,FALSE)</f>
        <v>420</v>
      </c>
      <c r="T1259" t="s">
        <v>96</v>
      </c>
    </row>
    <row r="1260" spans="4:20" hidden="1" x14ac:dyDescent="0.25">
      <c r="D1260" t="s">
        <v>583</v>
      </c>
      <c r="E1260" t="str">
        <f>VLOOKUP(D1260,'B-Business Capability'!B:H,5,FALSE)</f>
        <v>Product &amp; Software Development</v>
      </c>
      <c r="F1260" t="str">
        <f>VLOOKUP(D1260,'B-Business Capability'!B:H,6,FALSE)</f>
        <v>Engineering</v>
      </c>
      <c r="G1260" t="str">
        <f>VLOOKUP(D1260,'B-Business Capability'!B:H,7,FALSE)</f>
        <v>Construction &amp; Development</v>
      </c>
      <c r="I1260" t="s">
        <v>43</v>
      </c>
      <c r="J1260" t="s">
        <v>98</v>
      </c>
      <c r="K1260" t="s">
        <v>761</v>
      </c>
      <c r="L1260" t="s">
        <v>584</v>
      </c>
      <c r="M1260" t="str">
        <f>VLOOKUP(L1260,'A-Applications'!B:D,3,FALSE)</f>
        <v>GITLAB</v>
      </c>
      <c r="N1260" t="s">
        <v>138</v>
      </c>
      <c r="O1260" s="42" t="s">
        <v>102</v>
      </c>
      <c r="P1260" t="s">
        <v>75</v>
      </c>
      <c r="Q1260" t="str">
        <f>VLOOKUP(KamstrupData[[#This Row],[IdLevel123]],'B-Business Capability'!B:L,10,FALSE)</f>
        <v>Idea-to-Release (I2R)</v>
      </c>
      <c r="R1260">
        <f>VLOOKUP(KamstrupData[[#This Row],[IdLevel123]],'B-Business Capability'!B:L,11,FALSE)</f>
        <v>420</v>
      </c>
      <c r="T1260" t="s">
        <v>763</v>
      </c>
    </row>
    <row r="1261" spans="4:20" hidden="1" x14ac:dyDescent="0.25">
      <c r="D1261" t="s">
        <v>583</v>
      </c>
      <c r="E1261" t="str">
        <f>VLOOKUP(D1261,'B-Business Capability'!B:H,5,FALSE)</f>
        <v>Product &amp; Software Development</v>
      </c>
      <c r="F1261" t="str">
        <f>VLOOKUP(D1261,'B-Business Capability'!B:H,6,FALSE)</f>
        <v>Engineering</v>
      </c>
      <c r="G1261" t="str">
        <f>VLOOKUP(D1261,'B-Business Capability'!B:H,7,FALSE)</f>
        <v>Construction &amp; Development</v>
      </c>
      <c r="I1261" t="s">
        <v>43</v>
      </c>
      <c r="J1261" t="s">
        <v>98</v>
      </c>
      <c r="K1261" t="s">
        <v>578</v>
      </c>
      <c r="L1261" t="s">
        <v>584</v>
      </c>
      <c r="M1261" t="str">
        <f>VLOOKUP(L1261,'A-Applications'!B:D,3,FALSE)</f>
        <v>GITLAB</v>
      </c>
      <c r="N1261" t="s">
        <v>46</v>
      </c>
      <c r="O1261" s="42" t="s">
        <v>102</v>
      </c>
      <c r="P1261" t="s">
        <v>75</v>
      </c>
      <c r="Q1261" t="str">
        <f>VLOOKUP(KamstrupData[[#This Row],[IdLevel123]],'B-Business Capability'!B:L,10,FALSE)</f>
        <v>Idea-to-Release (I2R)</v>
      </c>
      <c r="R1261">
        <f>VLOOKUP(KamstrupData[[#This Row],[IdLevel123]],'B-Business Capability'!B:L,11,FALSE)</f>
        <v>420</v>
      </c>
      <c r="S1261" t="s">
        <v>579</v>
      </c>
      <c r="T1261" t="s">
        <v>780</v>
      </c>
    </row>
    <row r="1262" spans="4:20" hidden="1" x14ac:dyDescent="0.25">
      <c r="D1262" t="s">
        <v>583</v>
      </c>
      <c r="E1262" t="str">
        <f>VLOOKUP(D1262,'B-Business Capability'!B:H,5,FALSE)</f>
        <v>Product &amp; Software Development</v>
      </c>
      <c r="F1262" t="str">
        <f>VLOOKUP(D1262,'B-Business Capability'!B:H,6,FALSE)</f>
        <v>Engineering</v>
      </c>
      <c r="G1262" t="str">
        <f>VLOOKUP(D1262,'B-Business Capability'!B:H,7,FALSE)</f>
        <v>Construction &amp; Development</v>
      </c>
      <c r="I1262" t="s">
        <v>43</v>
      </c>
      <c r="J1262" t="s">
        <v>98</v>
      </c>
      <c r="K1262" t="s">
        <v>87</v>
      </c>
      <c r="L1262" t="s">
        <v>584</v>
      </c>
      <c r="M1262" t="str">
        <f>VLOOKUP(L1262,'A-Applications'!B:D,3,FALSE)</f>
        <v>GITLAB</v>
      </c>
      <c r="N1262" t="s">
        <v>46</v>
      </c>
      <c r="O1262" s="42" t="s">
        <v>210</v>
      </c>
      <c r="P1262" t="s">
        <v>75</v>
      </c>
      <c r="Q1262" t="str">
        <f>VLOOKUP(KamstrupData[[#This Row],[IdLevel123]],'B-Business Capability'!B:L,10,FALSE)</f>
        <v>Idea-to-Release (I2R)</v>
      </c>
      <c r="R1262">
        <f>VLOOKUP(KamstrupData[[#This Row],[IdLevel123]],'B-Business Capability'!B:L,11,FALSE)</f>
        <v>420</v>
      </c>
      <c r="T1262" t="s">
        <v>100</v>
      </c>
    </row>
    <row r="1263" spans="4:20" hidden="1" x14ac:dyDescent="0.25">
      <c r="D1263" t="s">
        <v>583</v>
      </c>
      <c r="E1263" t="str">
        <f>VLOOKUP(D1263,'B-Business Capability'!B:H,5,FALSE)</f>
        <v>Product &amp; Software Development</v>
      </c>
      <c r="F1263" t="str">
        <f>VLOOKUP(D1263,'B-Business Capability'!B:H,6,FALSE)</f>
        <v>Engineering</v>
      </c>
      <c r="G1263" t="str">
        <f>VLOOKUP(D1263,'B-Business Capability'!B:H,7,FALSE)</f>
        <v>Construction &amp; Development</v>
      </c>
      <c r="I1263" t="s">
        <v>43</v>
      </c>
      <c r="J1263" t="s">
        <v>114</v>
      </c>
      <c r="K1263" t="s">
        <v>78</v>
      </c>
      <c r="L1263" t="s">
        <v>584</v>
      </c>
      <c r="M1263" t="str">
        <f>VLOOKUP(L1263,'A-Applications'!B:D,3,FALSE)</f>
        <v>GITLAB</v>
      </c>
      <c r="N1263" t="s">
        <v>46</v>
      </c>
      <c r="O1263" s="42" t="s">
        <v>47</v>
      </c>
      <c r="P1263" t="s">
        <v>602</v>
      </c>
      <c r="Q1263" t="str">
        <f>VLOOKUP(KamstrupData[[#This Row],[IdLevel123]],'B-Business Capability'!B:L,10,FALSE)</f>
        <v>Idea-to-Release (I2R)</v>
      </c>
      <c r="R1263">
        <f>VLOOKUP(KamstrupData[[#This Row],[IdLevel123]],'B-Business Capability'!B:L,11,FALSE)</f>
        <v>420</v>
      </c>
      <c r="T1263" t="s">
        <v>120</v>
      </c>
    </row>
    <row r="1264" spans="4:20" hidden="1" x14ac:dyDescent="0.25">
      <c r="D1264" t="s">
        <v>583</v>
      </c>
      <c r="E1264" t="str">
        <f>VLOOKUP(D1264,'B-Business Capability'!B:H,5,FALSE)</f>
        <v>Product &amp; Software Development</v>
      </c>
      <c r="F1264" t="str">
        <f>VLOOKUP(D1264,'B-Business Capability'!B:H,6,FALSE)</f>
        <v>Engineering</v>
      </c>
      <c r="G1264" t="str">
        <f>VLOOKUP(D1264,'B-Business Capability'!B:H,7,FALSE)</f>
        <v>Construction &amp; Development</v>
      </c>
      <c r="I1264" t="s">
        <v>43</v>
      </c>
      <c r="J1264" t="s">
        <v>114</v>
      </c>
      <c r="K1264" t="s">
        <v>78</v>
      </c>
      <c r="L1264" t="s">
        <v>584</v>
      </c>
      <c r="M1264" t="str">
        <f>VLOOKUP(L1264,'A-Applications'!B:D,3,FALSE)</f>
        <v>GITLAB</v>
      </c>
      <c r="N1264" t="s">
        <v>46</v>
      </c>
      <c r="O1264" s="42" t="s">
        <v>47</v>
      </c>
      <c r="P1264" t="s">
        <v>75</v>
      </c>
      <c r="Q1264" t="str">
        <f>VLOOKUP(KamstrupData[[#This Row],[IdLevel123]],'B-Business Capability'!B:L,10,FALSE)</f>
        <v>Idea-to-Release (I2R)</v>
      </c>
      <c r="R1264">
        <f>VLOOKUP(KamstrupData[[#This Row],[IdLevel123]],'B-Business Capability'!B:L,11,FALSE)</f>
        <v>420</v>
      </c>
      <c r="T1264" t="s">
        <v>120</v>
      </c>
    </row>
    <row r="1265" spans="4:20" hidden="1" x14ac:dyDescent="0.25">
      <c r="D1265" t="s">
        <v>583</v>
      </c>
      <c r="E1265" t="str">
        <f>VLOOKUP(D1265,'B-Business Capability'!B:H,5,FALSE)</f>
        <v>Product &amp; Software Development</v>
      </c>
      <c r="F1265" t="str">
        <f>VLOOKUP(D1265,'B-Business Capability'!B:H,6,FALSE)</f>
        <v>Engineering</v>
      </c>
      <c r="G1265" t="str">
        <f>VLOOKUP(D1265,'B-Business Capability'!B:H,7,FALSE)</f>
        <v>Construction &amp; Development</v>
      </c>
      <c r="I1265" t="s">
        <v>43</v>
      </c>
      <c r="J1265" t="s">
        <v>114</v>
      </c>
      <c r="K1265" t="s">
        <v>659</v>
      </c>
      <c r="L1265" t="s">
        <v>584</v>
      </c>
      <c r="M1265" t="str">
        <f>VLOOKUP(L1265,'A-Applications'!B:D,3,FALSE)</f>
        <v>GITLAB</v>
      </c>
      <c r="N1265" t="s">
        <v>46</v>
      </c>
      <c r="O1265" s="42" t="s">
        <v>210</v>
      </c>
      <c r="P1265" t="s">
        <v>75</v>
      </c>
      <c r="Q1265" t="str">
        <f>VLOOKUP(KamstrupData[[#This Row],[IdLevel123]],'B-Business Capability'!B:L,10,FALSE)</f>
        <v>Idea-to-Release (I2R)</v>
      </c>
      <c r="R1265">
        <f>VLOOKUP(KamstrupData[[#This Row],[IdLevel123]],'B-Business Capability'!B:L,11,FALSE)</f>
        <v>420</v>
      </c>
      <c r="T1265" t="s">
        <v>888</v>
      </c>
    </row>
    <row r="1266" spans="4:20" hidden="1" x14ac:dyDescent="0.25">
      <c r="D1266" t="s">
        <v>583</v>
      </c>
      <c r="E1266" t="str">
        <f>VLOOKUP(D1266,'B-Business Capability'!B:H,5,FALSE)</f>
        <v>Product &amp; Software Development</v>
      </c>
      <c r="F1266" t="str">
        <f>VLOOKUP(D1266,'B-Business Capability'!B:H,6,FALSE)</f>
        <v>Engineering</v>
      </c>
      <c r="G1266" t="str">
        <f>VLOOKUP(D1266,'B-Business Capability'!B:H,7,FALSE)</f>
        <v>Construction &amp; Development</v>
      </c>
      <c r="I1266" t="s">
        <v>43</v>
      </c>
      <c r="J1266" t="s">
        <v>128</v>
      </c>
      <c r="K1266" t="s">
        <v>87</v>
      </c>
      <c r="L1266" t="s">
        <v>584</v>
      </c>
      <c r="M1266" t="str">
        <f>VLOOKUP(L1266,'A-Applications'!B:D,3,FALSE)</f>
        <v>GITLAB</v>
      </c>
      <c r="N1266" t="s">
        <v>138</v>
      </c>
      <c r="O1266" s="42" t="s">
        <v>47</v>
      </c>
      <c r="P1266" t="s">
        <v>75</v>
      </c>
      <c r="Q1266" t="str">
        <f>VLOOKUP(KamstrupData[[#This Row],[IdLevel123]],'B-Business Capability'!B:L,10,FALSE)</f>
        <v>Idea-to-Release (I2R)</v>
      </c>
      <c r="R1266">
        <f>VLOOKUP(KamstrupData[[#This Row],[IdLevel123]],'B-Business Capability'!B:L,11,FALSE)</f>
        <v>420</v>
      </c>
      <c r="T1266" t="s">
        <v>129</v>
      </c>
    </row>
    <row r="1267" spans="4:20" hidden="1" x14ac:dyDescent="0.25">
      <c r="D1267" t="s">
        <v>917</v>
      </c>
      <c r="E1267" t="str">
        <f>VLOOKUP(D1267,'B-Business Capability'!B:H,5,FALSE)</f>
        <v>Product &amp; Software Development</v>
      </c>
      <c r="F1267" t="str">
        <f>VLOOKUP(D1267,'B-Business Capability'!B:H,6,FALSE)</f>
        <v>Product &amp; Software Delivery</v>
      </c>
      <c r="G1267" t="str">
        <f>VLOOKUP(D1267,'B-Business Capability'!B:H,7,FALSE)</f>
        <v>Manage Product &amp; Software Traceability</v>
      </c>
      <c r="I1267" t="s">
        <v>43</v>
      </c>
      <c r="J1267" t="s">
        <v>71</v>
      </c>
      <c r="K1267" t="s">
        <v>72</v>
      </c>
      <c r="L1267" t="s">
        <v>584</v>
      </c>
      <c r="M1267" t="str">
        <f>VLOOKUP(L1267,'A-Applications'!B:D,3,FALSE)</f>
        <v>GITLAB</v>
      </c>
      <c r="N1267" t="s">
        <v>46</v>
      </c>
      <c r="O1267" s="42" t="s">
        <v>210</v>
      </c>
      <c r="P1267" t="s">
        <v>75</v>
      </c>
      <c r="Q1267" t="str">
        <f>VLOOKUP(KamstrupData[[#This Row],[IdLevel123]],'B-Business Capability'!B:L,10,FALSE)</f>
        <v>Idea-to-Release (I2R)</v>
      </c>
      <c r="R1267">
        <f>VLOOKUP(KamstrupData[[#This Row],[IdLevel123]],'B-Business Capability'!B:L,11,FALSE)</f>
        <v>510</v>
      </c>
    </row>
    <row r="1268" spans="4:20" hidden="1" x14ac:dyDescent="0.25">
      <c r="D1268" t="s">
        <v>917</v>
      </c>
      <c r="E1268" t="str">
        <f>VLOOKUP(D1268,'B-Business Capability'!B:H,5,FALSE)</f>
        <v>Product &amp; Software Development</v>
      </c>
      <c r="F1268" t="str">
        <f>VLOOKUP(D1268,'B-Business Capability'!B:H,6,FALSE)</f>
        <v>Product &amp; Software Delivery</v>
      </c>
      <c r="G1268" t="str">
        <f>VLOOKUP(D1268,'B-Business Capability'!B:H,7,FALSE)</f>
        <v>Manage Product &amp; Software Traceability</v>
      </c>
      <c r="I1268" t="s">
        <v>43</v>
      </c>
      <c r="J1268" t="s">
        <v>71</v>
      </c>
      <c r="K1268" t="s">
        <v>81</v>
      </c>
      <c r="L1268" t="s">
        <v>584</v>
      </c>
      <c r="M1268" t="str">
        <f>VLOOKUP(L1268,'A-Applications'!B:D,3,FALSE)</f>
        <v>GITLAB</v>
      </c>
      <c r="N1268" t="s">
        <v>46</v>
      </c>
      <c r="O1268" s="42" t="s">
        <v>210</v>
      </c>
      <c r="P1268" t="s">
        <v>75</v>
      </c>
      <c r="Q1268" t="str">
        <f>VLOOKUP(KamstrupData[[#This Row],[IdLevel123]],'B-Business Capability'!B:L,10,FALSE)</f>
        <v>Idea-to-Release (I2R)</v>
      </c>
      <c r="R1268">
        <f>VLOOKUP(KamstrupData[[#This Row],[IdLevel123]],'B-Business Capability'!B:L,11,FALSE)</f>
        <v>510</v>
      </c>
    </row>
    <row r="1269" spans="4:20" hidden="1" x14ac:dyDescent="0.25">
      <c r="D1269" t="s">
        <v>917</v>
      </c>
      <c r="E1269" t="str">
        <f>VLOOKUP(D1269,'B-Business Capability'!B:H,5,FALSE)</f>
        <v>Product &amp; Software Development</v>
      </c>
      <c r="F1269" t="str">
        <f>VLOOKUP(D1269,'B-Business Capability'!B:H,6,FALSE)</f>
        <v>Product &amp; Software Delivery</v>
      </c>
      <c r="G1269" t="str">
        <f>VLOOKUP(D1269,'B-Business Capability'!B:H,7,FALSE)</f>
        <v>Manage Product &amp; Software Traceability</v>
      </c>
      <c r="I1269" t="s">
        <v>43</v>
      </c>
      <c r="J1269" t="s">
        <v>71</v>
      </c>
      <c r="K1269" t="s">
        <v>659</v>
      </c>
      <c r="L1269" t="s">
        <v>584</v>
      </c>
      <c r="M1269" t="str">
        <f>VLOOKUP(L1269,'A-Applications'!B:D,3,FALSE)</f>
        <v>GITLAB</v>
      </c>
      <c r="N1269" t="s">
        <v>46</v>
      </c>
      <c r="O1269" s="42" t="s">
        <v>210</v>
      </c>
      <c r="P1269" t="s">
        <v>75</v>
      </c>
      <c r="Q1269" t="str">
        <f>VLOOKUP(KamstrupData[[#This Row],[IdLevel123]],'B-Business Capability'!B:L,10,FALSE)</f>
        <v>Idea-to-Release (I2R)</v>
      </c>
      <c r="R1269">
        <f>VLOOKUP(KamstrupData[[#This Row],[IdLevel123]],'B-Business Capability'!B:L,11,FALSE)</f>
        <v>510</v>
      </c>
      <c r="T1269" t="s">
        <v>76</v>
      </c>
    </row>
    <row r="1270" spans="4:20" hidden="1" x14ac:dyDescent="0.25">
      <c r="D1270" t="s">
        <v>917</v>
      </c>
      <c r="E1270" t="str">
        <f>VLOOKUP(D1270,'B-Business Capability'!B:H,5,FALSE)</f>
        <v>Product &amp; Software Development</v>
      </c>
      <c r="F1270" t="str">
        <f>VLOOKUP(D1270,'B-Business Capability'!B:H,6,FALSE)</f>
        <v>Product &amp; Software Delivery</v>
      </c>
      <c r="G1270" t="str">
        <f>VLOOKUP(D1270,'B-Business Capability'!B:H,7,FALSE)</f>
        <v>Manage Product &amp; Software Traceability</v>
      </c>
      <c r="I1270" t="s">
        <v>43</v>
      </c>
      <c r="J1270" t="s">
        <v>114</v>
      </c>
      <c r="K1270" t="s">
        <v>659</v>
      </c>
      <c r="L1270" t="s">
        <v>584</v>
      </c>
      <c r="M1270" t="str">
        <f>VLOOKUP(L1270,'A-Applications'!B:D,3,FALSE)</f>
        <v>GITLAB</v>
      </c>
      <c r="N1270" t="s">
        <v>46</v>
      </c>
      <c r="O1270" s="42" t="s">
        <v>210</v>
      </c>
      <c r="P1270" t="s">
        <v>75</v>
      </c>
      <c r="Q1270" t="str">
        <f>VLOOKUP(KamstrupData[[#This Row],[IdLevel123]],'B-Business Capability'!B:L,10,FALSE)</f>
        <v>Idea-to-Release (I2R)</v>
      </c>
      <c r="R1270">
        <f>VLOOKUP(KamstrupData[[#This Row],[IdLevel123]],'B-Business Capability'!B:L,11,FALSE)</f>
        <v>510</v>
      </c>
      <c r="T1270" t="s">
        <v>888</v>
      </c>
    </row>
    <row r="1271" spans="4:20" hidden="1" x14ac:dyDescent="0.25">
      <c r="D1271" t="s">
        <v>920</v>
      </c>
      <c r="E1271" t="str">
        <f>VLOOKUP(D1271,'B-Business Capability'!B:H,5,FALSE)</f>
        <v>Product &amp; Software Development</v>
      </c>
      <c r="F1271" t="str">
        <f>VLOOKUP(D1271,'B-Business Capability'!B:H,6,FALSE)</f>
        <v>Product &amp; Software Delivery</v>
      </c>
      <c r="G1271" t="str">
        <f>VLOOKUP(D1271,'B-Business Capability'!B:H,7,FALSE)</f>
        <v>Manage Production &amp; Development</v>
      </c>
      <c r="I1271" t="s">
        <v>43</v>
      </c>
      <c r="J1271" t="s">
        <v>98</v>
      </c>
      <c r="K1271" t="s">
        <v>761</v>
      </c>
      <c r="L1271" t="s">
        <v>584</v>
      </c>
      <c r="M1271" t="str">
        <f>VLOOKUP(L1271,'A-Applications'!B:D,3,FALSE)</f>
        <v>GITLAB</v>
      </c>
      <c r="N1271" t="s">
        <v>138</v>
      </c>
      <c r="O1271" s="42" t="s">
        <v>102</v>
      </c>
      <c r="P1271" t="s">
        <v>75</v>
      </c>
      <c r="Q1271" t="str">
        <f>VLOOKUP(KamstrupData[[#This Row],[IdLevel123]],'B-Business Capability'!B:L,10,FALSE)</f>
        <v>Idea-to-Release (I2R)</v>
      </c>
      <c r="R1271">
        <f>VLOOKUP(KamstrupData[[#This Row],[IdLevel123]],'B-Business Capability'!B:L,11,FALSE)</f>
        <v>520</v>
      </c>
      <c r="T1271" t="s">
        <v>763</v>
      </c>
    </row>
    <row r="1272" spans="4:20" hidden="1" x14ac:dyDescent="0.25">
      <c r="D1272" t="s">
        <v>920</v>
      </c>
      <c r="E1272" t="str">
        <f>VLOOKUP(D1272,'B-Business Capability'!B:H,5,FALSE)</f>
        <v>Product &amp; Software Development</v>
      </c>
      <c r="F1272" t="str">
        <f>VLOOKUP(D1272,'B-Business Capability'!B:H,6,FALSE)</f>
        <v>Product &amp; Software Delivery</v>
      </c>
      <c r="G1272" t="str">
        <f>VLOOKUP(D1272,'B-Business Capability'!B:H,7,FALSE)</f>
        <v>Manage Production &amp; Development</v>
      </c>
      <c r="I1272" t="s">
        <v>43</v>
      </c>
      <c r="J1272" t="s">
        <v>98</v>
      </c>
      <c r="K1272" t="s">
        <v>578</v>
      </c>
      <c r="L1272" t="s">
        <v>584</v>
      </c>
      <c r="M1272" t="str">
        <f>VLOOKUP(L1272,'A-Applications'!B:D,3,FALSE)</f>
        <v>GITLAB</v>
      </c>
      <c r="N1272" t="s">
        <v>46</v>
      </c>
      <c r="O1272" s="42" t="s">
        <v>102</v>
      </c>
      <c r="P1272" t="s">
        <v>75</v>
      </c>
      <c r="Q1272" t="str">
        <f>VLOOKUP(KamstrupData[[#This Row],[IdLevel123]],'B-Business Capability'!B:L,10,FALSE)</f>
        <v>Idea-to-Release (I2R)</v>
      </c>
      <c r="R1272">
        <f>VLOOKUP(KamstrupData[[#This Row],[IdLevel123]],'B-Business Capability'!B:L,11,FALSE)</f>
        <v>520</v>
      </c>
      <c r="S1272" t="s">
        <v>579</v>
      </c>
      <c r="T1272" t="s">
        <v>780</v>
      </c>
    </row>
    <row r="1273" spans="4:20" hidden="1" x14ac:dyDescent="0.25">
      <c r="D1273" t="s">
        <v>920</v>
      </c>
      <c r="E1273" t="str">
        <f>VLOOKUP(D1273,'B-Business Capability'!B:H,5,FALSE)</f>
        <v>Product &amp; Software Development</v>
      </c>
      <c r="F1273" t="str">
        <f>VLOOKUP(D1273,'B-Business Capability'!B:H,6,FALSE)</f>
        <v>Product &amp; Software Delivery</v>
      </c>
      <c r="G1273" t="str">
        <f>VLOOKUP(D1273,'B-Business Capability'!B:H,7,FALSE)</f>
        <v>Manage Production &amp; Development</v>
      </c>
      <c r="I1273" t="s">
        <v>43</v>
      </c>
      <c r="J1273" t="s">
        <v>285</v>
      </c>
      <c r="K1273" t="s">
        <v>286</v>
      </c>
      <c r="L1273" t="s">
        <v>584</v>
      </c>
      <c r="M1273" t="str">
        <f>VLOOKUP(L1273,'A-Applications'!B:D,3,FALSE)</f>
        <v>GITLAB</v>
      </c>
      <c r="N1273" t="s">
        <v>138</v>
      </c>
      <c r="O1273" s="42" t="s">
        <v>102</v>
      </c>
      <c r="P1273" t="s">
        <v>75</v>
      </c>
      <c r="Q1273" t="str">
        <f>VLOOKUP(KamstrupData[[#This Row],[IdLevel123]],'B-Business Capability'!B:L,10,FALSE)</f>
        <v>Idea-to-Release (I2R)</v>
      </c>
      <c r="R1273">
        <f>VLOOKUP(KamstrupData[[#This Row],[IdLevel123]],'B-Business Capability'!B:L,11,FALSE)</f>
        <v>520</v>
      </c>
      <c r="T1273" t="s">
        <v>288</v>
      </c>
    </row>
    <row r="1274" spans="4:20" hidden="1" x14ac:dyDescent="0.25">
      <c r="D1274" t="s">
        <v>922</v>
      </c>
      <c r="E1274" t="str">
        <f>VLOOKUP(D1274,'B-Business Capability'!B:H,5,FALSE)</f>
        <v>Product &amp; Software Development</v>
      </c>
      <c r="F1274" t="str">
        <f>VLOOKUP(D1274,'B-Business Capability'!B:H,6,FALSE)</f>
        <v>Product &amp; Software Delivery</v>
      </c>
      <c r="G1274" t="str">
        <f>VLOOKUP(D1274,'B-Business Capability'!B:H,7,FALSE)</f>
        <v>Schedule Production &amp; Development</v>
      </c>
      <c r="I1274" t="s">
        <v>43</v>
      </c>
      <c r="J1274" t="s">
        <v>98</v>
      </c>
      <c r="K1274" t="s">
        <v>761</v>
      </c>
      <c r="L1274" t="s">
        <v>584</v>
      </c>
      <c r="M1274" t="str">
        <f>VLOOKUP(L1274,'A-Applications'!B:D,3,FALSE)</f>
        <v>GITLAB</v>
      </c>
      <c r="N1274" t="s">
        <v>138</v>
      </c>
      <c r="O1274" s="42" t="s">
        <v>102</v>
      </c>
      <c r="P1274" t="s">
        <v>75</v>
      </c>
      <c r="Q1274" t="str">
        <f>VLOOKUP(KamstrupData[[#This Row],[IdLevel123]],'B-Business Capability'!B:L,10,FALSE)</f>
        <v>Plan-to-Produce (P2P)</v>
      </c>
      <c r="R1274">
        <f>VLOOKUP(KamstrupData[[#This Row],[IdLevel123]],'B-Business Capability'!B:L,11,FALSE)</f>
        <v>0</v>
      </c>
      <c r="T1274" t="s">
        <v>763</v>
      </c>
    </row>
    <row r="1275" spans="4:20" hidden="1" x14ac:dyDescent="0.25">
      <c r="D1275" t="s">
        <v>922</v>
      </c>
      <c r="E1275" t="str">
        <f>VLOOKUP(D1275,'B-Business Capability'!B:H,5,FALSE)</f>
        <v>Product &amp; Software Development</v>
      </c>
      <c r="F1275" t="str">
        <f>VLOOKUP(D1275,'B-Business Capability'!B:H,6,FALSE)</f>
        <v>Product &amp; Software Delivery</v>
      </c>
      <c r="G1275" t="str">
        <f>VLOOKUP(D1275,'B-Business Capability'!B:H,7,FALSE)</f>
        <v>Schedule Production &amp; Development</v>
      </c>
      <c r="I1275" t="s">
        <v>43</v>
      </c>
      <c r="J1275" t="s">
        <v>98</v>
      </c>
      <c r="K1275" t="s">
        <v>578</v>
      </c>
      <c r="L1275" t="s">
        <v>584</v>
      </c>
      <c r="M1275" t="str">
        <f>VLOOKUP(L1275,'A-Applications'!B:D,3,FALSE)</f>
        <v>GITLAB</v>
      </c>
      <c r="N1275" t="s">
        <v>46</v>
      </c>
      <c r="O1275" s="42" t="s">
        <v>102</v>
      </c>
      <c r="P1275" t="s">
        <v>75</v>
      </c>
      <c r="Q1275" t="str">
        <f>VLOOKUP(KamstrupData[[#This Row],[IdLevel123]],'B-Business Capability'!B:L,10,FALSE)</f>
        <v>Plan-to-Produce (P2P)</v>
      </c>
      <c r="R1275">
        <f>VLOOKUP(KamstrupData[[#This Row],[IdLevel123]],'B-Business Capability'!B:L,11,FALSE)</f>
        <v>0</v>
      </c>
      <c r="S1275" t="s">
        <v>579</v>
      </c>
      <c r="T1275" t="s">
        <v>780</v>
      </c>
    </row>
    <row r="1276" spans="4:20" hidden="1" x14ac:dyDescent="0.25">
      <c r="D1276" t="s">
        <v>923</v>
      </c>
      <c r="E1276" t="str">
        <f>VLOOKUP(D1276,'B-Business Capability'!B:H,5,FALSE)</f>
        <v>Product &amp; Software Development</v>
      </c>
      <c r="F1276" t="str">
        <f>VLOOKUP(D1276,'B-Business Capability'!B:H,6,FALSE)</f>
        <v>Product &amp; Software Delivery</v>
      </c>
      <c r="G1276" t="str">
        <f>VLOOKUP(D1276,'B-Business Capability'!B:H,7,FALSE)</f>
        <v>Test Quality Performance</v>
      </c>
      <c r="I1276" t="s">
        <v>43</v>
      </c>
      <c r="J1276" t="s">
        <v>86</v>
      </c>
      <c r="K1276" t="s">
        <v>87</v>
      </c>
      <c r="L1276" t="s">
        <v>584</v>
      </c>
      <c r="M1276" t="str">
        <f>VLOOKUP(L1276,'A-Applications'!B:D,3,FALSE)</f>
        <v>GITLAB</v>
      </c>
      <c r="N1276" t="s">
        <v>46</v>
      </c>
      <c r="O1276" s="42" t="s">
        <v>102</v>
      </c>
      <c r="P1276" t="s">
        <v>89</v>
      </c>
      <c r="Q1276" t="str">
        <f>VLOOKUP(KamstrupData[[#This Row],[IdLevel123]],'B-Business Capability'!B:L,10,FALSE)</f>
        <v>Idea-to-Release (I2R)</v>
      </c>
      <c r="R1276">
        <f>VLOOKUP(KamstrupData[[#This Row],[IdLevel123]],'B-Business Capability'!B:L,11,FALSE)</f>
        <v>530</v>
      </c>
      <c r="T1276" t="s">
        <v>196</v>
      </c>
    </row>
    <row r="1277" spans="4:20" hidden="1" x14ac:dyDescent="0.25">
      <c r="D1277" t="s">
        <v>1517</v>
      </c>
      <c r="E1277" t="str">
        <f>VLOOKUP(D1277,'B-Business Capability'!B:H,5,FALSE)</f>
        <v>Customer Service</v>
      </c>
      <c r="F1277" t="str">
        <f>VLOOKUP(D1277,'B-Business Capability'!B:H,6,FALSE)</f>
        <v>Customer Project Management</v>
      </c>
      <c r="G1277" t="str">
        <f>VLOOKUP(D1277,'B-Business Capability'!B:H,7,FALSE)</f>
        <v>Project Management</v>
      </c>
      <c r="I1277" t="s">
        <v>43</v>
      </c>
      <c r="J1277" t="s">
        <v>278</v>
      </c>
      <c r="L1277" t="s">
        <v>584</v>
      </c>
      <c r="M1277" t="str">
        <f>VLOOKUP(L1277,'A-Applications'!B:D,3,FALSE)</f>
        <v>GITLAB</v>
      </c>
      <c r="N1277" t="s">
        <v>46</v>
      </c>
      <c r="O1277" s="42" t="s">
        <v>47</v>
      </c>
      <c r="P1277" t="s">
        <v>1040</v>
      </c>
      <c r="Q1277" t="str">
        <f>VLOOKUP(KamstrupData[[#This Row],[IdLevel123]],'B-Business Capability'!B:L,10,FALSE)</f>
        <v>Order-to-Cash (O2C)</v>
      </c>
      <c r="R1277">
        <f>VLOOKUP(KamstrupData[[#This Row],[IdLevel123]],'B-Business Capability'!B:L,11,FALSE)</f>
        <v>0</v>
      </c>
      <c r="T1277" t="s">
        <v>410</v>
      </c>
    </row>
    <row r="1278" spans="4:20" hidden="1" x14ac:dyDescent="0.25">
      <c r="D1278" s="28" t="s">
        <v>1517</v>
      </c>
      <c r="E1278" t="str">
        <f>VLOOKUP(D1278,'B-Business Capability'!B:H,5,FALSE)</f>
        <v>Customer Service</v>
      </c>
      <c r="F1278" t="str">
        <f>VLOOKUP(D1278,'B-Business Capability'!B:H,6,FALSE)</f>
        <v>Customer Project Management</v>
      </c>
      <c r="G1278" t="str">
        <f>VLOOKUP(D1278,'B-Business Capability'!B:H,7,FALSE)</f>
        <v>Project Management</v>
      </c>
      <c r="I1278" t="s">
        <v>477</v>
      </c>
      <c r="J1278" t="s">
        <v>8624</v>
      </c>
      <c r="L1278" t="s">
        <v>584</v>
      </c>
      <c r="M1278" t="str">
        <f>VLOOKUP(L1278,'A-Applications'!B:D,3,FALSE)</f>
        <v>GITLAB</v>
      </c>
      <c r="N1278" t="s">
        <v>46</v>
      </c>
      <c r="O1278" s="42" t="s">
        <v>47</v>
      </c>
      <c r="P1278" t="s">
        <v>1040</v>
      </c>
      <c r="Q1278" t="str">
        <f>VLOOKUP(KamstrupData[[#This Row],[IdLevel123]],'B-Business Capability'!B:L,10,FALSE)</f>
        <v>Order-to-Cash (O2C)</v>
      </c>
      <c r="R1278">
        <f>VLOOKUP(KamstrupData[[#This Row],[IdLevel123]],'B-Business Capability'!B:L,11,FALSE)</f>
        <v>0</v>
      </c>
    </row>
    <row r="1279" spans="4:20" hidden="1" x14ac:dyDescent="0.25">
      <c r="D1279" t="s">
        <v>1537</v>
      </c>
      <c r="E1279" t="str">
        <f>VLOOKUP(D1279,'B-Business Capability'!B:H,5,FALSE)</f>
        <v>Manufacturing</v>
      </c>
      <c r="F1279" t="str">
        <f>VLOOKUP(D1279,'B-Business Capability'!B:H,6,FALSE)</f>
        <v>Manufacturing Software</v>
      </c>
      <c r="G1279" t="str">
        <f>VLOOKUP(D1279,'B-Business Capability'!B:H,7,FALSE)</f>
        <v>Software development</v>
      </c>
      <c r="I1279" t="s">
        <v>43</v>
      </c>
      <c r="J1279" t="s">
        <v>109</v>
      </c>
      <c r="K1279" t="s">
        <v>110</v>
      </c>
      <c r="L1279" t="s">
        <v>584</v>
      </c>
      <c r="M1279" t="str">
        <f>VLOOKUP(L1279,'A-Applications'!B:D,3,FALSE)</f>
        <v>GITLAB</v>
      </c>
      <c r="N1279" t="s">
        <v>46</v>
      </c>
      <c r="O1279" s="42" t="s">
        <v>102</v>
      </c>
      <c r="P1279" t="s">
        <v>112</v>
      </c>
      <c r="Q1279" t="str">
        <f>VLOOKUP(KamstrupData[[#This Row],[IdLevel123]],'B-Business Capability'!B:L,10,FALSE)</f>
        <v>Idea-to-Release (I2R)</v>
      </c>
      <c r="R1279">
        <f>VLOOKUP(KamstrupData[[#This Row],[IdLevel123]],'B-Business Capability'!B:L,11,FALSE)</f>
        <v>970</v>
      </c>
      <c r="T1279" t="s">
        <v>993</v>
      </c>
    </row>
    <row r="1280" spans="4:20" hidden="1" x14ac:dyDescent="0.25">
      <c r="D1280" t="s">
        <v>1537</v>
      </c>
      <c r="E1280" t="str">
        <f>VLOOKUP(D1280,'B-Business Capability'!B:H,5,FALSE)</f>
        <v>Manufacturing</v>
      </c>
      <c r="F1280" t="str">
        <f>VLOOKUP(D1280,'B-Business Capability'!B:H,6,FALSE)</f>
        <v>Manufacturing Software</v>
      </c>
      <c r="G1280" t="str">
        <f>VLOOKUP(D1280,'B-Business Capability'!B:H,7,FALSE)</f>
        <v>Software development</v>
      </c>
      <c r="I1280" t="s">
        <v>66</v>
      </c>
      <c r="J1280" t="s">
        <v>109</v>
      </c>
      <c r="K1280" t="s">
        <v>110</v>
      </c>
      <c r="L1280" t="s">
        <v>584</v>
      </c>
      <c r="M1280" t="str">
        <f>VLOOKUP(L1280,'A-Applications'!B:D,3,FALSE)</f>
        <v>GITLAB</v>
      </c>
      <c r="N1280" t="s">
        <v>46</v>
      </c>
      <c r="O1280" s="42" t="s">
        <v>102</v>
      </c>
      <c r="P1280" t="s">
        <v>112</v>
      </c>
      <c r="Q1280" t="str">
        <f>VLOOKUP(KamstrupData[[#This Row],[IdLevel123]],'B-Business Capability'!B:L,10,FALSE)</f>
        <v>Idea-to-Release (I2R)</v>
      </c>
      <c r="R1280">
        <f>VLOOKUP(KamstrupData[[#This Row],[IdLevel123]],'B-Business Capability'!B:L,11,FALSE)</f>
        <v>970</v>
      </c>
      <c r="T1280" t="s">
        <v>188</v>
      </c>
    </row>
    <row r="1281" spans="2:20" hidden="1" x14ac:dyDescent="0.25">
      <c r="D1281" s="28" t="s">
        <v>1590</v>
      </c>
      <c r="E1281" t="str">
        <f>VLOOKUP(D1281,'B-Business Capability'!B:H,5,FALSE)</f>
        <v>Digital Platform and Operations</v>
      </c>
      <c r="F1281" t="str">
        <f>VLOOKUP(D1281,'B-Business Capability'!B:H,6,FALSE)</f>
        <v>Engineering &amp; Platform</v>
      </c>
      <c r="G1281" t="str">
        <f>VLOOKUP(D1281,'B-Business Capability'!B:H,7,FALSE)</f>
        <v>CI/CD</v>
      </c>
      <c r="I1281" t="s">
        <v>43</v>
      </c>
      <c r="J1281" t="s">
        <v>148</v>
      </c>
      <c r="K1281" t="s">
        <v>149</v>
      </c>
      <c r="L1281" t="s">
        <v>584</v>
      </c>
      <c r="M1281" t="str">
        <f>VLOOKUP(L1281,'A-Applications'!B:D,3,FALSE)</f>
        <v>GITLAB</v>
      </c>
      <c r="N1281" t="s">
        <v>138</v>
      </c>
      <c r="O1281" s="42" t="s">
        <v>102</v>
      </c>
      <c r="P1281" t="s">
        <v>56</v>
      </c>
      <c r="Q1281" t="str">
        <f>VLOOKUP(KamstrupData[[#This Row],[IdLevel123]],'B-Business Capability'!B:L,10,FALSE)</f>
        <v>N/A</v>
      </c>
      <c r="R1281">
        <f>VLOOKUP(KamstrupData[[#This Row],[IdLevel123]],'B-Business Capability'!B:L,11,FALSE)</f>
        <v>0</v>
      </c>
    </row>
    <row r="1282" spans="2:20" hidden="1" x14ac:dyDescent="0.25">
      <c r="B1282" s="28">
        <v>45292</v>
      </c>
      <c r="D1282" s="28" t="s">
        <v>1590</v>
      </c>
      <c r="E1282" t="str">
        <f>VLOOKUP(D1282,'B-Business Capability'!B:H,5,FALSE)</f>
        <v>Digital Platform and Operations</v>
      </c>
      <c r="F1282" t="str">
        <f>VLOOKUP(D1282,'B-Business Capability'!B:H,6,FALSE)</f>
        <v>Engineering &amp; Platform</v>
      </c>
      <c r="G1282" t="str">
        <f>VLOOKUP(D1282,'B-Business Capability'!B:H,7,FALSE)</f>
        <v>CI/CD</v>
      </c>
      <c r="I1282" t="s">
        <v>43</v>
      </c>
      <c r="J1282" t="s">
        <v>285</v>
      </c>
      <c r="K1282" t="s">
        <v>1615</v>
      </c>
      <c r="L1282" t="s">
        <v>584</v>
      </c>
      <c r="M1282" t="str">
        <f>VLOOKUP(L1282,'A-Applications'!B:D,3,FALSE)</f>
        <v>GITLAB</v>
      </c>
      <c r="N1282" t="s">
        <v>46</v>
      </c>
      <c r="O1282" s="42" t="s">
        <v>102</v>
      </c>
      <c r="P1282" t="s">
        <v>38</v>
      </c>
      <c r="Q1282" t="str">
        <f>VLOOKUP(KamstrupData[[#This Row],[IdLevel123]],'B-Business Capability'!B:L,10,FALSE)</f>
        <v>N/A</v>
      </c>
      <c r="R1282">
        <f>VLOOKUP(KamstrupData[[#This Row],[IdLevel123]],'B-Business Capability'!B:L,11,FALSE)</f>
        <v>0</v>
      </c>
    </row>
    <row r="1283" spans="2:20" hidden="1" x14ac:dyDescent="0.25">
      <c r="D1283" s="28" t="s">
        <v>1590</v>
      </c>
      <c r="E1283" t="str">
        <f>VLOOKUP(D1283,'B-Business Capability'!B:H,5,FALSE)</f>
        <v>Digital Platform and Operations</v>
      </c>
      <c r="F1283" t="str">
        <f>VLOOKUP(D1283,'B-Business Capability'!B:H,6,FALSE)</f>
        <v>Engineering &amp; Platform</v>
      </c>
      <c r="G1283" t="str">
        <f>VLOOKUP(D1283,'B-Business Capability'!B:H,7,FALSE)</f>
        <v>CI/CD</v>
      </c>
      <c r="J1283" t="s">
        <v>239</v>
      </c>
      <c r="K1283" t="s">
        <v>240</v>
      </c>
      <c r="L1283" t="s">
        <v>584</v>
      </c>
      <c r="M1283" t="str">
        <f>VLOOKUP(L1283,'A-Applications'!B:D,3,FALSE)</f>
        <v>GITLAB</v>
      </c>
      <c r="N1283" t="s">
        <v>46</v>
      </c>
      <c r="O1283" s="42" t="s">
        <v>47</v>
      </c>
      <c r="Q1283" t="str">
        <f>VLOOKUP(KamstrupData[[#This Row],[IdLevel123]],'B-Business Capability'!B:L,10,FALSE)</f>
        <v>N/A</v>
      </c>
      <c r="R1283">
        <f>VLOOKUP(KamstrupData[[#This Row],[IdLevel123]],'B-Business Capability'!B:L,11,FALSE)</f>
        <v>0</v>
      </c>
    </row>
    <row r="1284" spans="2:20" hidden="1" x14ac:dyDescent="0.25">
      <c r="B1284" s="28">
        <v>45292</v>
      </c>
      <c r="D1284" t="s">
        <v>1590</v>
      </c>
      <c r="E1284" t="str">
        <f>VLOOKUP(D1284,'B-Business Capability'!B:H,5,FALSE)</f>
        <v>Digital Platform and Operations</v>
      </c>
      <c r="F1284" t="str">
        <f>VLOOKUP(D1284,'B-Business Capability'!B:H,6,FALSE)</f>
        <v>Engineering &amp; Platform</v>
      </c>
      <c r="G1284" t="str">
        <f>VLOOKUP(D1284,'B-Business Capability'!B:H,7,FALSE)</f>
        <v>CI/CD</v>
      </c>
      <c r="I1284" t="s">
        <v>43</v>
      </c>
      <c r="J1284" t="s">
        <v>285</v>
      </c>
      <c r="K1284" t="s">
        <v>306</v>
      </c>
      <c r="L1284" t="s">
        <v>584</v>
      </c>
      <c r="M1284" t="str">
        <f>VLOOKUP(L1284,'A-Applications'!B:D,3,FALSE)</f>
        <v>GITLAB</v>
      </c>
      <c r="N1284" t="s">
        <v>46</v>
      </c>
      <c r="O1284" s="42" t="s">
        <v>47</v>
      </c>
      <c r="P1284" t="s">
        <v>38</v>
      </c>
      <c r="Q1284" t="str">
        <f>VLOOKUP(KamstrupData[[#This Row],[IdLevel123]],'B-Business Capability'!B:L,10,FALSE)</f>
        <v>N/A</v>
      </c>
      <c r="R1284">
        <f>VLOOKUP(KamstrupData[[#This Row],[IdLevel123]],'B-Business Capability'!B:L,11,FALSE)</f>
        <v>0</v>
      </c>
      <c r="T1284" t="s">
        <v>309</v>
      </c>
    </row>
    <row r="1285" spans="2:20" hidden="1" x14ac:dyDescent="0.25">
      <c r="D1285" t="s">
        <v>917</v>
      </c>
      <c r="E1285" t="str">
        <f>VLOOKUP(D1285,'B-Business Capability'!B:H,5,FALSE)</f>
        <v>Product &amp; Software Development</v>
      </c>
      <c r="F1285" t="str">
        <f>VLOOKUP(D1285,'B-Business Capability'!B:H,6,FALSE)</f>
        <v>Product &amp; Software Delivery</v>
      </c>
      <c r="G1285" t="str">
        <f>VLOOKUP(D1285,'B-Business Capability'!B:H,7,FALSE)</f>
        <v>Manage Product &amp; Software Traceability</v>
      </c>
      <c r="I1285" t="s">
        <v>43</v>
      </c>
      <c r="J1285" t="s">
        <v>91</v>
      </c>
      <c r="K1285" t="s">
        <v>78</v>
      </c>
      <c r="L1285" t="s">
        <v>918</v>
      </c>
      <c r="M1285" t="str">
        <f>VLOOKUP(L1285,'A-Applications'!B:D,3,FALSE)</f>
        <v>QAD ERP</v>
      </c>
      <c r="N1285" t="s">
        <v>308</v>
      </c>
      <c r="O1285" s="42" t="s">
        <v>52</v>
      </c>
      <c r="P1285" t="s">
        <v>68</v>
      </c>
      <c r="Q1285" t="str">
        <f>VLOOKUP(KamstrupData[[#This Row],[IdLevel123]],'B-Business Capability'!B:L,10,FALSE)</f>
        <v>Idea-to-Release (I2R)</v>
      </c>
      <c r="R1285">
        <f>VLOOKUP(KamstrupData[[#This Row],[IdLevel123]],'B-Business Capability'!B:L,11,FALSE)</f>
        <v>510</v>
      </c>
      <c r="T1285" t="s">
        <v>919</v>
      </c>
    </row>
    <row r="1286" spans="2:20" hidden="1" x14ac:dyDescent="0.25">
      <c r="D1286" t="s">
        <v>1176</v>
      </c>
      <c r="E1286" t="str">
        <f>VLOOKUP(D1286,'B-Business Capability'!B:H,5,FALSE)</f>
        <v>Sales</v>
      </c>
      <c r="F1286" t="str">
        <f>VLOOKUP(D1286,'B-Business Capability'!B:H,6,FALSE)</f>
        <v>Sales Operations</v>
      </c>
      <c r="G1286" t="str">
        <f>VLOOKUP(D1286,'B-Business Capability'!B:H,7,FALSE)</f>
        <v>Service control</v>
      </c>
      <c r="I1286" t="s">
        <v>43</v>
      </c>
      <c r="J1286" t="s">
        <v>109</v>
      </c>
      <c r="K1286" t="s">
        <v>231</v>
      </c>
      <c r="L1286" t="s">
        <v>918</v>
      </c>
      <c r="M1286" t="str">
        <f>VLOOKUP(L1286,'A-Applications'!B:D,3,FALSE)</f>
        <v>QAD ERP</v>
      </c>
      <c r="N1286" t="s">
        <v>74</v>
      </c>
      <c r="O1286" s="42" t="s">
        <v>47</v>
      </c>
      <c r="P1286" t="s">
        <v>68</v>
      </c>
      <c r="Q1286" t="str">
        <f>VLOOKUP(KamstrupData[[#This Row],[IdLevel123]],'B-Business Capability'!B:L,10,FALSE)</f>
        <v>N/A</v>
      </c>
      <c r="R1286">
        <f>VLOOKUP(KamstrupData[[#This Row],[IdLevel123]],'B-Business Capability'!B:L,11,FALSE)</f>
        <v>0</v>
      </c>
      <c r="T1286" t="s">
        <v>233</v>
      </c>
    </row>
    <row r="1287" spans="2:20" hidden="1" x14ac:dyDescent="0.25">
      <c r="D1287" s="28" t="s">
        <v>1332</v>
      </c>
      <c r="E1287" t="str">
        <f>VLOOKUP(D1287,'B-Business Capability'!B:H,5,FALSE)</f>
        <v>Sales</v>
      </c>
      <c r="F1287" t="str">
        <f>VLOOKUP(D1287,'B-Business Capability'!B:H,6,FALSE)</f>
        <v>Sales Operations</v>
      </c>
      <c r="G1287">
        <f>VLOOKUP(D1287,'B-Business Capability'!B:H,7,FALSE)</f>
        <v>0</v>
      </c>
      <c r="I1287" t="s">
        <v>491</v>
      </c>
      <c r="J1287" t="s">
        <v>8531</v>
      </c>
      <c r="K1287" t="s">
        <v>379</v>
      </c>
      <c r="L1287" t="s">
        <v>918</v>
      </c>
      <c r="M1287" t="str">
        <f>VLOOKUP(L1287,'A-Applications'!B:D,3,FALSE)</f>
        <v>QAD ERP</v>
      </c>
      <c r="N1287" t="s">
        <v>46</v>
      </c>
      <c r="O1287" s="42" t="s">
        <v>52</v>
      </c>
      <c r="P1287" t="s">
        <v>1040</v>
      </c>
      <c r="Q1287" t="str">
        <f>VLOOKUP(KamstrupData[[#This Row],[IdLevel123]],'B-Business Capability'!B:L,10,FALSE)</f>
        <v>Order-to-Cash (O2C)</v>
      </c>
      <c r="R1287">
        <f>VLOOKUP(KamstrupData[[#This Row],[IdLevel123]],'B-Business Capability'!B:L,11,FALSE)</f>
        <v>111</v>
      </c>
    </row>
    <row r="1288" spans="2:20" hidden="1" x14ac:dyDescent="0.25">
      <c r="D1288" t="s">
        <v>1517</v>
      </c>
      <c r="E1288" t="str">
        <f>VLOOKUP(D1288,'B-Business Capability'!B:H,5,FALSE)</f>
        <v>Customer Service</v>
      </c>
      <c r="F1288" t="str">
        <f>VLOOKUP(D1288,'B-Business Capability'!B:H,6,FALSE)</f>
        <v>Customer Project Management</v>
      </c>
      <c r="G1288" t="str">
        <f>VLOOKUP(D1288,'B-Business Capability'!B:H,7,FALSE)</f>
        <v>Project Management</v>
      </c>
      <c r="I1288" t="s">
        <v>43</v>
      </c>
      <c r="J1288" t="s">
        <v>278</v>
      </c>
      <c r="L1288" t="s">
        <v>918</v>
      </c>
      <c r="M1288" t="str">
        <f>VLOOKUP(L1288,'A-Applications'!B:D,3,FALSE)</f>
        <v>QAD ERP</v>
      </c>
      <c r="N1288" t="s">
        <v>46</v>
      </c>
      <c r="O1288" s="42" t="s">
        <v>47</v>
      </c>
      <c r="P1288" t="s">
        <v>1040</v>
      </c>
      <c r="Q1288" t="str">
        <f>VLOOKUP(KamstrupData[[#This Row],[IdLevel123]],'B-Business Capability'!B:L,10,FALSE)</f>
        <v>Order-to-Cash (O2C)</v>
      </c>
      <c r="R1288">
        <f>VLOOKUP(KamstrupData[[#This Row],[IdLevel123]],'B-Business Capability'!B:L,11,FALSE)</f>
        <v>0</v>
      </c>
    </row>
    <row r="1289" spans="2:20" hidden="1" x14ac:dyDescent="0.25">
      <c r="D1289" t="s">
        <v>1517</v>
      </c>
      <c r="E1289" t="str">
        <f>VLOOKUP(D1289,'B-Business Capability'!B:H,5,FALSE)</f>
        <v>Customer Service</v>
      </c>
      <c r="F1289" t="str">
        <f>VLOOKUP(D1289,'B-Business Capability'!B:H,6,FALSE)</f>
        <v>Customer Project Management</v>
      </c>
      <c r="G1289" t="str">
        <f>VLOOKUP(D1289,'B-Business Capability'!B:H,7,FALSE)</f>
        <v>Project Management</v>
      </c>
      <c r="I1289" t="s">
        <v>43</v>
      </c>
      <c r="J1289" t="s">
        <v>279</v>
      </c>
      <c r="L1289" t="s">
        <v>918</v>
      </c>
      <c r="M1289" t="str">
        <f>VLOOKUP(L1289,'A-Applications'!B:D,3,FALSE)</f>
        <v>QAD ERP</v>
      </c>
      <c r="N1289" t="s">
        <v>46</v>
      </c>
      <c r="O1289" s="42" t="s">
        <v>47</v>
      </c>
      <c r="P1289" t="s">
        <v>1040</v>
      </c>
      <c r="Q1289" t="str">
        <f>VLOOKUP(KamstrupData[[#This Row],[IdLevel123]],'B-Business Capability'!B:L,10,FALSE)</f>
        <v>Order-to-Cash (O2C)</v>
      </c>
      <c r="R1289">
        <f>VLOOKUP(KamstrupData[[#This Row],[IdLevel123]],'B-Business Capability'!B:L,11,FALSE)</f>
        <v>0</v>
      </c>
      <c r="T1289" t="s">
        <v>410</v>
      </c>
    </row>
    <row r="1290" spans="2:20" hidden="1" x14ac:dyDescent="0.25">
      <c r="D1290" t="s">
        <v>1517</v>
      </c>
      <c r="E1290" t="str">
        <f>VLOOKUP(D1290,'B-Business Capability'!B:H,5,FALSE)</f>
        <v>Customer Service</v>
      </c>
      <c r="F1290" t="str">
        <f>VLOOKUP(D1290,'B-Business Capability'!B:H,6,FALSE)</f>
        <v>Customer Project Management</v>
      </c>
      <c r="G1290" t="str">
        <f>VLOOKUP(D1290,'B-Business Capability'!B:H,7,FALSE)</f>
        <v>Project Management</v>
      </c>
      <c r="I1290" t="s">
        <v>43</v>
      </c>
      <c r="J1290" t="s">
        <v>282</v>
      </c>
      <c r="L1290" t="s">
        <v>918</v>
      </c>
      <c r="M1290" t="str">
        <f>VLOOKUP(L1290,'A-Applications'!B:D,3,FALSE)</f>
        <v>QAD ERP</v>
      </c>
      <c r="N1290" t="s">
        <v>46</v>
      </c>
      <c r="O1290" s="42" t="s">
        <v>47</v>
      </c>
      <c r="P1290" t="s">
        <v>1040</v>
      </c>
      <c r="Q1290" t="str">
        <f>VLOOKUP(KamstrupData[[#This Row],[IdLevel123]],'B-Business Capability'!B:L,10,FALSE)</f>
        <v>Order-to-Cash (O2C)</v>
      </c>
      <c r="R1290">
        <f>VLOOKUP(KamstrupData[[#This Row],[IdLevel123]],'B-Business Capability'!B:L,11,FALSE)</f>
        <v>0</v>
      </c>
    </row>
    <row r="1291" spans="2:20" hidden="1" x14ac:dyDescent="0.25">
      <c r="D1291" t="s">
        <v>1517</v>
      </c>
      <c r="E1291" t="str">
        <f>VLOOKUP(D1291,'B-Business Capability'!B:H,5,FALSE)</f>
        <v>Customer Service</v>
      </c>
      <c r="F1291" t="str">
        <f>VLOOKUP(D1291,'B-Business Capability'!B:H,6,FALSE)</f>
        <v>Customer Project Management</v>
      </c>
      <c r="G1291" t="str">
        <f>VLOOKUP(D1291,'B-Business Capability'!B:H,7,FALSE)</f>
        <v>Project Management</v>
      </c>
      <c r="I1291" t="s">
        <v>491</v>
      </c>
      <c r="J1291" t="s">
        <v>8531</v>
      </c>
      <c r="K1291" t="s">
        <v>379</v>
      </c>
      <c r="L1291" t="s">
        <v>918</v>
      </c>
      <c r="M1291" t="str">
        <f>VLOOKUP(L1291,'A-Applications'!B:D,3,FALSE)</f>
        <v>QAD ERP</v>
      </c>
      <c r="N1291" t="s">
        <v>46</v>
      </c>
      <c r="O1291" s="42" t="s">
        <v>52</v>
      </c>
      <c r="P1291" t="s">
        <v>1040</v>
      </c>
      <c r="Q1291" t="str">
        <f>VLOOKUP(KamstrupData[[#This Row],[IdLevel123]],'B-Business Capability'!B:L,10,FALSE)</f>
        <v>Order-to-Cash (O2C)</v>
      </c>
      <c r="R1291">
        <f>VLOOKUP(KamstrupData[[#This Row],[IdLevel123]],'B-Business Capability'!B:L,11,FALSE)</f>
        <v>0</v>
      </c>
    </row>
    <row r="1292" spans="2:20" hidden="1" x14ac:dyDescent="0.25">
      <c r="D1292" t="s">
        <v>1517</v>
      </c>
      <c r="E1292" t="str">
        <f>VLOOKUP(D1292,'B-Business Capability'!B:H,5,FALSE)</f>
        <v>Customer Service</v>
      </c>
      <c r="F1292" t="str">
        <f>VLOOKUP(D1292,'B-Business Capability'!B:H,6,FALSE)</f>
        <v>Customer Project Management</v>
      </c>
      <c r="G1292" t="str">
        <f>VLOOKUP(D1292,'B-Business Capability'!B:H,7,FALSE)</f>
        <v>Project Management</v>
      </c>
      <c r="I1292" t="s">
        <v>491</v>
      </c>
      <c r="J1292" t="s">
        <v>8531</v>
      </c>
      <c r="K1292" t="s">
        <v>8607</v>
      </c>
      <c r="L1292" t="s">
        <v>918</v>
      </c>
      <c r="M1292" t="str">
        <f>VLOOKUP(L1292,'A-Applications'!B:D,3,FALSE)</f>
        <v>QAD ERP</v>
      </c>
      <c r="N1292" t="s">
        <v>46</v>
      </c>
      <c r="O1292" s="42" t="s">
        <v>52</v>
      </c>
      <c r="P1292" t="s">
        <v>1040</v>
      </c>
      <c r="Q1292" t="str">
        <f>VLOOKUP(KamstrupData[[#This Row],[IdLevel123]],'B-Business Capability'!B:L,10,FALSE)</f>
        <v>Order-to-Cash (O2C)</v>
      </c>
      <c r="R1292">
        <f>VLOOKUP(KamstrupData[[#This Row],[IdLevel123]],'B-Business Capability'!B:L,11,FALSE)</f>
        <v>0</v>
      </c>
    </row>
    <row r="1293" spans="2:20" hidden="1" x14ac:dyDescent="0.25">
      <c r="D1293" s="28" t="s">
        <v>1517</v>
      </c>
      <c r="E1293" t="str">
        <f>VLOOKUP(D1293,'B-Business Capability'!B:H,5,FALSE)</f>
        <v>Customer Service</v>
      </c>
      <c r="F1293" t="str">
        <f>VLOOKUP(D1293,'B-Business Capability'!B:H,6,FALSE)</f>
        <v>Customer Project Management</v>
      </c>
      <c r="G1293" t="str">
        <f>VLOOKUP(D1293,'B-Business Capability'!B:H,7,FALSE)</f>
        <v>Project Management</v>
      </c>
      <c r="I1293" t="s">
        <v>477</v>
      </c>
      <c r="J1293" t="s">
        <v>8619</v>
      </c>
      <c r="L1293" t="s">
        <v>918</v>
      </c>
      <c r="M1293" t="str">
        <f>VLOOKUP(L1293,'A-Applications'!B:D,3,FALSE)</f>
        <v>QAD ERP</v>
      </c>
      <c r="O1293" s="42"/>
      <c r="Q1293" t="str">
        <f>VLOOKUP(KamstrupData[[#This Row],[IdLevel123]],'B-Business Capability'!B:L,10,FALSE)</f>
        <v>Order-to-Cash (O2C)</v>
      </c>
      <c r="R1293">
        <f>VLOOKUP(KamstrupData[[#This Row],[IdLevel123]],'B-Business Capability'!B:L,11,FALSE)</f>
        <v>0</v>
      </c>
    </row>
    <row r="1294" spans="2:20" hidden="1" x14ac:dyDescent="0.25">
      <c r="D1294" s="28" t="s">
        <v>1517</v>
      </c>
      <c r="E1294" t="str">
        <f>VLOOKUP(D1294,'B-Business Capability'!B:H,5,FALSE)</f>
        <v>Customer Service</v>
      </c>
      <c r="F1294" t="str">
        <f>VLOOKUP(D1294,'B-Business Capability'!B:H,6,FALSE)</f>
        <v>Customer Project Management</v>
      </c>
      <c r="G1294" t="str">
        <f>VLOOKUP(D1294,'B-Business Capability'!B:H,7,FALSE)</f>
        <v>Project Management</v>
      </c>
      <c r="I1294" t="s">
        <v>477</v>
      </c>
      <c r="J1294" t="s">
        <v>8624</v>
      </c>
      <c r="L1294" t="s">
        <v>918</v>
      </c>
      <c r="M1294" t="str">
        <f>VLOOKUP(L1294,'A-Applications'!B:D,3,FALSE)</f>
        <v>QAD ERP</v>
      </c>
      <c r="N1294" t="s">
        <v>46</v>
      </c>
      <c r="O1294" s="42" t="s">
        <v>47</v>
      </c>
      <c r="P1294" t="s">
        <v>1040</v>
      </c>
      <c r="Q1294" t="str">
        <f>VLOOKUP(KamstrupData[[#This Row],[IdLevel123]],'B-Business Capability'!B:L,10,FALSE)</f>
        <v>Order-to-Cash (O2C)</v>
      </c>
      <c r="R1294">
        <f>VLOOKUP(KamstrupData[[#This Row],[IdLevel123]],'B-Business Capability'!B:L,11,FALSE)</f>
        <v>0</v>
      </c>
    </row>
    <row r="1295" spans="2:20" hidden="1" x14ac:dyDescent="0.25">
      <c r="D1295" t="s">
        <v>1459</v>
      </c>
      <c r="E1295" t="str">
        <f>VLOOKUP(D1295,'B-Business Capability'!B:H,5,FALSE)</f>
        <v>Customer Service</v>
      </c>
      <c r="F1295" t="str">
        <f>VLOOKUP(D1295,'B-Business Capability'!B:H,6,FALSE)</f>
        <v>Customer Service and Support</v>
      </c>
      <c r="G1295" t="str">
        <f>VLOOKUP(D1295,'B-Business Capability'!B:H,7,FALSE)</f>
        <v>Service Request Management</v>
      </c>
      <c r="I1295" t="s">
        <v>43</v>
      </c>
      <c r="J1295" t="s">
        <v>278</v>
      </c>
      <c r="L1295" t="s">
        <v>1475</v>
      </c>
      <c r="M1295" t="str">
        <f>VLOOKUP(L1295,'A-Applications'!B:D,3,FALSE)</f>
        <v>Kamstrup GPRS Portal</v>
      </c>
      <c r="N1295" t="s">
        <v>46</v>
      </c>
      <c r="O1295" s="42" t="s">
        <v>47</v>
      </c>
      <c r="P1295" t="s">
        <v>229</v>
      </c>
      <c r="Q1295" t="str">
        <f>VLOOKUP(KamstrupData[[#This Row],[IdLevel123]],'B-Business Capability'!B:L,10,FALSE)</f>
        <v>Customer Service and Support</v>
      </c>
      <c r="R1295">
        <f>VLOOKUP(KamstrupData[[#This Row],[IdLevel123]],'B-Business Capability'!B:L,11,FALSE)</f>
        <v>0</v>
      </c>
      <c r="T1295" t="s">
        <v>410</v>
      </c>
    </row>
    <row r="1296" spans="2:20" hidden="1" x14ac:dyDescent="0.25">
      <c r="D1296" t="s">
        <v>1459</v>
      </c>
      <c r="E1296" t="str">
        <f>VLOOKUP(D1296,'B-Business Capability'!B:H,5,FALSE)</f>
        <v>Customer Service</v>
      </c>
      <c r="F1296" t="str">
        <f>VLOOKUP(D1296,'B-Business Capability'!B:H,6,FALSE)</f>
        <v>Customer Service and Support</v>
      </c>
      <c r="G1296" t="str">
        <f>VLOOKUP(D1296,'B-Business Capability'!B:H,7,FALSE)</f>
        <v>Service Request Management</v>
      </c>
      <c r="I1296" t="s">
        <v>43</v>
      </c>
      <c r="J1296" t="s">
        <v>279</v>
      </c>
      <c r="L1296" t="s">
        <v>1475</v>
      </c>
      <c r="M1296" t="str">
        <f>VLOOKUP(L1296,'A-Applications'!B:D,3,FALSE)</f>
        <v>Kamstrup GPRS Portal</v>
      </c>
      <c r="N1296" t="s">
        <v>46</v>
      </c>
      <c r="O1296" s="42" t="s">
        <v>47</v>
      </c>
      <c r="P1296" t="s">
        <v>229</v>
      </c>
      <c r="Q1296" t="str">
        <f>VLOOKUP(KamstrupData[[#This Row],[IdLevel123]],'B-Business Capability'!B:L,10,FALSE)</f>
        <v>Customer Service and Support</v>
      </c>
      <c r="R1296">
        <f>VLOOKUP(KamstrupData[[#This Row],[IdLevel123]],'B-Business Capability'!B:L,11,FALSE)</f>
        <v>0</v>
      </c>
    </row>
    <row r="1297" spans="4:20" hidden="1" x14ac:dyDescent="0.25">
      <c r="D1297" t="s">
        <v>1459</v>
      </c>
      <c r="E1297" t="str">
        <f>VLOOKUP(D1297,'B-Business Capability'!B:H,5,FALSE)</f>
        <v>Customer Service</v>
      </c>
      <c r="F1297" t="str">
        <f>VLOOKUP(D1297,'B-Business Capability'!B:H,6,FALSE)</f>
        <v>Customer Service and Support</v>
      </c>
      <c r="G1297" t="str">
        <f>VLOOKUP(D1297,'B-Business Capability'!B:H,7,FALSE)</f>
        <v>Service Request Management</v>
      </c>
      <c r="I1297" t="s">
        <v>43</v>
      </c>
      <c r="J1297" t="s">
        <v>282</v>
      </c>
      <c r="L1297" t="s">
        <v>1475</v>
      </c>
      <c r="M1297" t="str">
        <f>VLOOKUP(L1297,'A-Applications'!B:D,3,FALSE)</f>
        <v>Kamstrup GPRS Portal</v>
      </c>
      <c r="N1297" t="s">
        <v>46</v>
      </c>
      <c r="O1297" s="42" t="s">
        <v>47</v>
      </c>
      <c r="P1297" t="s">
        <v>229</v>
      </c>
      <c r="Q1297" t="str">
        <f>VLOOKUP(KamstrupData[[#This Row],[IdLevel123]],'B-Business Capability'!B:L,10,FALSE)</f>
        <v>Customer Service and Support</v>
      </c>
      <c r="R1297">
        <f>VLOOKUP(KamstrupData[[#This Row],[IdLevel123]],'B-Business Capability'!B:L,11,FALSE)</f>
        <v>0</v>
      </c>
    </row>
    <row r="1298" spans="4:20" hidden="1" x14ac:dyDescent="0.25">
      <c r="D1298" s="28" t="s">
        <v>1459</v>
      </c>
      <c r="E1298" t="str">
        <f>VLOOKUP(D1298,'B-Business Capability'!B:H,5,FALSE)</f>
        <v>Customer Service</v>
      </c>
      <c r="F1298" t="str">
        <f>VLOOKUP(D1298,'B-Business Capability'!B:H,6,FALSE)</f>
        <v>Customer Service and Support</v>
      </c>
      <c r="G1298" t="str">
        <f>VLOOKUP(D1298,'B-Business Capability'!B:H,7,FALSE)</f>
        <v>Service Request Management</v>
      </c>
      <c r="I1298" t="s">
        <v>477</v>
      </c>
      <c r="J1298" t="s">
        <v>8624</v>
      </c>
      <c r="L1298" t="s">
        <v>1475</v>
      </c>
      <c r="M1298" t="str">
        <f>VLOOKUP(L1298,'A-Applications'!B:D,3,FALSE)</f>
        <v>Kamstrup GPRS Portal</v>
      </c>
      <c r="N1298" t="s">
        <v>46</v>
      </c>
      <c r="O1298" s="42" t="s">
        <v>47</v>
      </c>
      <c r="P1298" t="s">
        <v>229</v>
      </c>
      <c r="Q1298" t="str">
        <f>VLOOKUP(KamstrupData[[#This Row],[IdLevel123]],'B-Business Capability'!B:L,10,FALSE)</f>
        <v>Customer Service and Support</v>
      </c>
      <c r="R1298">
        <f>VLOOKUP(KamstrupData[[#This Row],[IdLevel123]],'B-Business Capability'!B:L,11,FALSE)</f>
        <v>0</v>
      </c>
    </row>
    <row r="1299" spans="4:20" hidden="1" x14ac:dyDescent="0.25">
      <c r="D1299" t="s">
        <v>1517</v>
      </c>
      <c r="E1299" t="str">
        <f>VLOOKUP(D1299,'B-Business Capability'!B:H,5,FALSE)</f>
        <v>Customer Service</v>
      </c>
      <c r="F1299" t="str">
        <f>VLOOKUP(D1299,'B-Business Capability'!B:H,6,FALSE)</f>
        <v>Customer Project Management</v>
      </c>
      <c r="G1299" t="str">
        <f>VLOOKUP(D1299,'B-Business Capability'!B:H,7,FALSE)</f>
        <v>Project Management</v>
      </c>
      <c r="I1299" t="s">
        <v>43</v>
      </c>
      <c r="J1299" t="s">
        <v>278</v>
      </c>
      <c r="L1299" t="s">
        <v>1475</v>
      </c>
      <c r="M1299" t="str">
        <f>VLOOKUP(L1299,'A-Applications'!B:D,3,FALSE)</f>
        <v>Kamstrup GPRS Portal</v>
      </c>
      <c r="N1299" t="s">
        <v>46</v>
      </c>
      <c r="O1299" s="42" t="s">
        <v>47</v>
      </c>
      <c r="P1299" t="s">
        <v>1040</v>
      </c>
      <c r="Q1299" t="str">
        <f>VLOOKUP(KamstrupData[[#This Row],[IdLevel123]],'B-Business Capability'!B:L,10,FALSE)</f>
        <v>Order-to-Cash (O2C)</v>
      </c>
      <c r="R1299">
        <f>VLOOKUP(KamstrupData[[#This Row],[IdLevel123]],'B-Business Capability'!B:L,11,FALSE)</f>
        <v>0</v>
      </c>
      <c r="T1299" t="s">
        <v>410</v>
      </c>
    </row>
    <row r="1300" spans="4:20" hidden="1" x14ac:dyDescent="0.25">
      <c r="D1300" t="s">
        <v>1517</v>
      </c>
      <c r="E1300" t="str">
        <f>VLOOKUP(D1300,'B-Business Capability'!B:H,5,FALSE)</f>
        <v>Customer Service</v>
      </c>
      <c r="F1300" t="str">
        <f>VLOOKUP(D1300,'B-Business Capability'!B:H,6,FALSE)</f>
        <v>Customer Project Management</v>
      </c>
      <c r="G1300" t="str">
        <f>VLOOKUP(D1300,'B-Business Capability'!B:H,7,FALSE)</f>
        <v>Project Management</v>
      </c>
      <c r="I1300" t="s">
        <v>43</v>
      </c>
      <c r="J1300" t="s">
        <v>279</v>
      </c>
      <c r="L1300" t="s">
        <v>1475</v>
      </c>
      <c r="M1300" t="str">
        <f>VLOOKUP(L1300,'A-Applications'!B:D,3,FALSE)</f>
        <v>Kamstrup GPRS Portal</v>
      </c>
      <c r="N1300" t="s">
        <v>46</v>
      </c>
      <c r="O1300" s="42" t="s">
        <v>47</v>
      </c>
      <c r="P1300" t="s">
        <v>1040</v>
      </c>
      <c r="Q1300" t="str">
        <f>VLOOKUP(KamstrupData[[#This Row],[IdLevel123]],'B-Business Capability'!B:L,10,FALSE)</f>
        <v>Order-to-Cash (O2C)</v>
      </c>
      <c r="R1300">
        <f>VLOOKUP(KamstrupData[[#This Row],[IdLevel123]],'B-Business Capability'!B:L,11,FALSE)</f>
        <v>0</v>
      </c>
    </row>
    <row r="1301" spans="4:20" hidden="1" x14ac:dyDescent="0.25">
      <c r="D1301" t="s">
        <v>1517</v>
      </c>
      <c r="E1301" t="str">
        <f>VLOOKUP(D1301,'B-Business Capability'!B:H,5,FALSE)</f>
        <v>Customer Service</v>
      </c>
      <c r="F1301" t="str">
        <f>VLOOKUP(D1301,'B-Business Capability'!B:H,6,FALSE)</f>
        <v>Customer Project Management</v>
      </c>
      <c r="G1301" t="str">
        <f>VLOOKUP(D1301,'B-Business Capability'!B:H,7,FALSE)</f>
        <v>Project Management</v>
      </c>
      <c r="I1301" t="s">
        <v>43</v>
      </c>
      <c r="J1301" t="s">
        <v>282</v>
      </c>
      <c r="L1301" t="s">
        <v>1475</v>
      </c>
      <c r="M1301" t="str">
        <f>VLOOKUP(L1301,'A-Applications'!B:D,3,FALSE)</f>
        <v>Kamstrup GPRS Portal</v>
      </c>
      <c r="N1301" t="s">
        <v>46</v>
      </c>
      <c r="O1301" s="42" t="s">
        <v>47</v>
      </c>
      <c r="P1301" t="s">
        <v>1040</v>
      </c>
      <c r="Q1301" t="str">
        <f>VLOOKUP(KamstrupData[[#This Row],[IdLevel123]],'B-Business Capability'!B:L,10,FALSE)</f>
        <v>Order-to-Cash (O2C)</v>
      </c>
      <c r="R1301">
        <f>VLOOKUP(KamstrupData[[#This Row],[IdLevel123]],'B-Business Capability'!B:L,11,FALSE)</f>
        <v>0</v>
      </c>
    </row>
    <row r="1302" spans="4:20" hidden="1" x14ac:dyDescent="0.25">
      <c r="D1302" s="28" t="s">
        <v>1517</v>
      </c>
      <c r="E1302" t="str">
        <f>VLOOKUP(D1302,'B-Business Capability'!B:H,5,FALSE)</f>
        <v>Customer Service</v>
      </c>
      <c r="F1302" t="str">
        <f>VLOOKUP(D1302,'B-Business Capability'!B:H,6,FALSE)</f>
        <v>Customer Project Management</v>
      </c>
      <c r="G1302" t="str">
        <f>VLOOKUP(D1302,'B-Business Capability'!B:H,7,FALSE)</f>
        <v>Project Management</v>
      </c>
      <c r="I1302" t="s">
        <v>477</v>
      </c>
      <c r="J1302" t="s">
        <v>8624</v>
      </c>
      <c r="L1302" t="s">
        <v>1475</v>
      </c>
      <c r="M1302" t="str">
        <f>VLOOKUP(L1302,'A-Applications'!B:D,3,FALSE)</f>
        <v>Kamstrup GPRS Portal</v>
      </c>
      <c r="N1302" t="s">
        <v>46</v>
      </c>
      <c r="O1302" s="42" t="s">
        <v>47</v>
      </c>
      <c r="P1302" t="s">
        <v>1040</v>
      </c>
      <c r="Q1302" t="str">
        <f>VLOOKUP(KamstrupData[[#This Row],[IdLevel123]],'B-Business Capability'!B:L,10,FALSE)</f>
        <v>Order-to-Cash (O2C)</v>
      </c>
      <c r="R1302">
        <f>VLOOKUP(KamstrupData[[#This Row],[IdLevel123]],'B-Business Capability'!B:L,11,FALSE)</f>
        <v>0</v>
      </c>
    </row>
    <row r="1303" spans="4:20" hidden="1" x14ac:dyDescent="0.25">
      <c r="D1303" s="28" t="s">
        <v>1459</v>
      </c>
      <c r="E1303" t="str">
        <f>VLOOKUP(D1303,'B-Business Capability'!B:H,5,FALSE)</f>
        <v>Customer Service</v>
      </c>
      <c r="F1303" t="str">
        <f>VLOOKUP(D1303,'B-Business Capability'!B:H,6,FALSE)</f>
        <v>Customer Service and Support</v>
      </c>
      <c r="G1303" t="str">
        <f>VLOOKUP(D1303,'B-Business Capability'!B:H,7,FALSE)</f>
        <v>Service Request Management</v>
      </c>
      <c r="I1303" t="s">
        <v>62</v>
      </c>
      <c r="J1303" t="s">
        <v>8633</v>
      </c>
      <c r="L1303" t="s">
        <v>1475</v>
      </c>
      <c r="M1303" t="str">
        <f>VLOOKUP(L1303,'A-Applications'!B:D,3,FALSE)</f>
        <v>Kamstrup GPRS Portal</v>
      </c>
      <c r="N1303" t="s">
        <v>46</v>
      </c>
      <c r="O1303" s="42" t="s">
        <v>47</v>
      </c>
      <c r="P1303" t="s">
        <v>229</v>
      </c>
      <c r="Q1303" t="str">
        <f>VLOOKUP(KamstrupData[[#This Row],[IdLevel123]],'B-Business Capability'!B:L,10,FALSE)</f>
        <v>Customer Service and Support</v>
      </c>
      <c r="R1303">
        <f>VLOOKUP(KamstrupData[[#This Row],[IdLevel123]],'B-Business Capability'!B:L,11,FALSE)</f>
        <v>0</v>
      </c>
    </row>
    <row r="1304" spans="4:20" hidden="1" x14ac:dyDescent="0.25">
      <c r="D1304" t="s">
        <v>472</v>
      </c>
      <c r="E1304" t="str">
        <f>VLOOKUP(D1304,'B-Business Capability'!B:H,5,FALSE)</f>
        <v>Finance</v>
      </c>
      <c r="F1304" t="str">
        <f>VLOOKUP(D1304,'B-Business Capability'!B:H,6,FALSE)</f>
        <v>Settlements &amp; Payments</v>
      </c>
      <c r="G1304" t="str">
        <f>VLOOKUP(D1304,'B-Business Capability'!B:H,7,FALSE)</f>
        <v>Account Payables</v>
      </c>
      <c r="I1304" t="s">
        <v>491</v>
      </c>
      <c r="J1304" t="s">
        <v>492</v>
      </c>
      <c r="L1304" t="s">
        <v>484</v>
      </c>
      <c r="M1304" t="str">
        <f>VLOOKUP(L1304,'A-Applications'!B:D,3,FALSE)</f>
        <v>Readsoft</v>
      </c>
      <c r="N1304" t="s">
        <v>46</v>
      </c>
      <c r="O1304" s="42" t="s">
        <v>52</v>
      </c>
      <c r="P1304" t="s">
        <v>485</v>
      </c>
      <c r="Q1304" t="str">
        <f>VLOOKUP(KamstrupData[[#This Row],[IdLevel123]],'B-Business Capability'!B:L,10,FALSE)</f>
        <v>Procure-to-Pay (P2P)</v>
      </c>
      <c r="R1304">
        <f>VLOOKUP(KamstrupData[[#This Row],[IdLevel123]],'B-Business Capability'!B:L,11,FALSE)</f>
        <v>500</v>
      </c>
    </row>
    <row r="1305" spans="4:20" hidden="1" x14ac:dyDescent="0.25">
      <c r="D1305" t="s">
        <v>472</v>
      </c>
      <c r="E1305" t="str">
        <f>VLOOKUP(D1305,'B-Business Capability'!B:H,5,FALSE)</f>
        <v>Finance</v>
      </c>
      <c r="F1305" t="str">
        <f>VLOOKUP(D1305,'B-Business Capability'!B:H,6,FALSE)</f>
        <v>Settlements &amp; Payments</v>
      </c>
      <c r="G1305" t="str">
        <f>VLOOKUP(D1305,'B-Business Capability'!B:H,7,FALSE)</f>
        <v>Account Payables</v>
      </c>
      <c r="I1305" t="s">
        <v>43</v>
      </c>
      <c r="J1305" t="s">
        <v>44</v>
      </c>
      <c r="L1305" t="s">
        <v>484</v>
      </c>
      <c r="M1305" t="str">
        <f>VLOOKUP(L1305,'A-Applications'!B:D,3,FALSE)</f>
        <v>Readsoft</v>
      </c>
      <c r="N1305" t="s">
        <v>138</v>
      </c>
      <c r="O1305" s="42" t="s">
        <v>52</v>
      </c>
      <c r="P1305" t="s">
        <v>485</v>
      </c>
      <c r="Q1305" t="str">
        <f>VLOOKUP(KamstrupData[[#This Row],[IdLevel123]],'B-Business Capability'!B:L,10,FALSE)</f>
        <v>Procure-to-Pay (P2P)</v>
      </c>
      <c r="R1305">
        <f>VLOOKUP(KamstrupData[[#This Row],[IdLevel123]],'B-Business Capability'!B:L,11,FALSE)</f>
        <v>500</v>
      </c>
      <c r="T1305" t="s">
        <v>486</v>
      </c>
    </row>
    <row r="1306" spans="4:20" hidden="1" x14ac:dyDescent="0.25">
      <c r="D1306" s="28" t="s">
        <v>472</v>
      </c>
      <c r="E1306" t="str">
        <f>VLOOKUP(D1306,'B-Business Capability'!B:H,5,FALSE)</f>
        <v>Finance</v>
      </c>
      <c r="F1306" t="str">
        <f>VLOOKUP(D1306,'B-Business Capability'!B:H,6,FALSE)</f>
        <v>Settlements &amp; Payments</v>
      </c>
      <c r="G1306" t="str">
        <f>VLOOKUP(D1306,'B-Business Capability'!B:H,7,FALSE)</f>
        <v>Account Payables</v>
      </c>
      <c r="I1306" t="s">
        <v>62</v>
      </c>
      <c r="J1306" t="s">
        <v>63</v>
      </c>
      <c r="L1306" t="s">
        <v>484</v>
      </c>
      <c r="M1306" t="str">
        <f>VLOOKUP(L1306,'A-Applications'!B:D,3,FALSE)</f>
        <v>Readsoft</v>
      </c>
      <c r="N1306" t="s">
        <v>46</v>
      </c>
      <c r="O1306" s="42" t="s">
        <v>52</v>
      </c>
      <c r="P1306" t="s">
        <v>485</v>
      </c>
      <c r="Q1306" t="str">
        <f>VLOOKUP(KamstrupData[[#This Row],[IdLevel123]],'B-Business Capability'!B:L,10,FALSE)</f>
        <v>Procure-to-Pay (P2P)</v>
      </c>
      <c r="R1306">
        <f>VLOOKUP(KamstrupData[[#This Row],[IdLevel123]],'B-Business Capability'!B:L,11,FALSE)</f>
        <v>500</v>
      </c>
    </row>
    <row r="1307" spans="4:20" hidden="1" x14ac:dyDescent="0.25">
      <c r="D1307" s="28" t="s">
        <v>472</v>
      </c>
      <c r="E1307" t="str">
        <f>VLOOKUP(D1307,'B-Business Capability'!B:H,5,FALSE)</f>
        <v>Finance</v>
      </c>
      <c r="F1307" t="str">
        <f>VLOOKUP(D1307,'B-Business Capability'!B:H,6,FALSE)</f>
        <v>Settlements &amp; Payments</v>
      </c>
      <c r="G1307" t="str">
        <f>VLOOKUP(D1307,'B-Business Capability'!B:H,7,FALSE)</f>
        <v>Account Payables</v>
      </c>
      <c r="I1307" t="s">
        <v>64</v>
      </c>
      <c r="J1307" t="s">
        <v>65</v>
      </c>
      <c r="L1307" t="s">
        <v>484</v>
      </c>
      <c r="M1307" t="str">
        <f>VLOOKUP(L1307,'A-Applications'!B:D,3,FALSE)</f>
        <v>Readsoft</v>
      </c>
      <c r="N1307" t="s">
        <v>46</v>
      </c>
      <c r="O1307" s="42" t="s">
        <v>52</v>
      </c>
      <c r="P1307" t="s">
        <v>485</v>
      </c>
      <c r="Q1307" t="str">
        <f>VLOOKUP(KamstrupData[[#This Row],[IdLevel123]],'B-Business Capability'!B:L,10,FALSE)</f>
        <v>Procure-to-Pay (P2P)</v>
      </c>
      <c r="R1307">
        <f>VLOOKUP(KamstrupData[[#This Row],[IdLevel123]],'B-Business Capability'!B:L,11,FALSE)</f>
        <v>500</v>
      </c>
    </row>
    <row r="1308" spans="4:20" hidden="1" x14ac:dyDescent="0.25">
      <c r="D1308" t="s">
        <v>955</v>
      </c>
      <c r="E1308" t="str">
        <f>VLOOKUP(D1308,'B-Business Capability'!B:H,5,FALSE)</f>
        <v>Product &amp; Software Development</v>
      </c>
      <c r="F1308" t="str">
        <f>VLOOKUP(D1308,'B-Business Capability'!B:H,6,FALSE)</f>
        <v>Quality Management</v>
      </c>
      <c r="G1308" t="str">
        <f>VLOOKUP(D1308,'B-Business Capability'!B:H,7,FALSE)</f>
        <v>Test Quality</v>
      </c>
      <c r="I1308" t="s">
        <v>43</v>
      </c>
      <c r="J1308" t="s">
        <v>109</v>
      </c>
      <c r="L1308" t="s">
        <v>966</v>
      </c>
      <c r="M1308" t="str">
        <f>VLOOKUP(L1308,'A-Applications'!B:D,3,FALSE)</f>
        <v>QDA-IQS</v>
      </c>
      <c r="N1308" t="s">
        <v>46</v>
      </c>
      <c r="O1308" s="42" t="s">
        <v>102</v>
      </c>
      <c r="P1308" t="s">
        <v>967</v>
      </c>
      <c r="Q1308" t="str">
        <f>VLOOKUP(KamstrupData[[#This Row],[IdLevel123]],'B-Business Capability'!B:L,10,FALSE)</f>
        <v>Idea-to-Release (I2R)</v>
      </c>
      <c r="R1308">
        <f>VLOOKUP(KamstrupData[[#This Row],[IdLevel123]],'B-Business Capability'!B:L,11,FALSE)</f>
        <v>906</v>
      </c>
      <c r="T1308" t="s">
        <v>218</v>
      </c>
    </row>
    <row r="1309" spans="4:20" hidden="1" x14ac:dyDescent="0.25">
      <c r="D1309" t="s">
        <v>973</v>
      </c>
      <c r="E1309" t="str">
        <f>VLOOKUP(D1309,'B-Business Capability'!B:H,5,FALSE)</f>
        <v>Product &amp; Software Development</v>
      </c>
      <c r="F1309" t="str">
        <f>VLOOKUP(D1309,'B-Business Capability'!B:H,6,FALSE)</f>
        <v>Quality Management</v>
      </c>
      <c r="G1309" t="str">
        <f>VLOOKUP(D1309,'B-Business Capability'!B:H,7,FALSE)</f>
        <v>Track Quality</v>
      </c>
      <c r="I1309" t="s">
        <v>66</v>
      </c>
      <c r="J1309" t="s">
        <v>109</v>
      </c>
      <c r="K1309" t="s">
        <v>110</v>
      </c>
      <c r="L1309" t="s">
        <v>966</v>
      </c>
      <c r="M1309" t="str">
        <f>VLOOKUP(L1309,'A-Applications'!B:D,3,FALSE)</f>
        <v>QDA-IQS</v>
      </c>
      <c r="N1309" t="s">
        <v>46</v>
      </c>
      <c r="O1309" s="42" t="s">
        <v>47</v>
      </c>
      <c r="P1309" t="s">
        <v>112</v>
      </c>
      <c r="Q1309" t="str">
        <f>VLOOKUP(KamstrupData[[#This Row],[IdLevel123]],'B-Business Capability'!B:L,10,FALSE)</f>
        <v>Idea-to-Release (I2R)</v>
      </c>
      <c r="R1309">
        <f>VLOOKUP(KamstrupData[[#This Row],[IdLevel123]],'B-Business Capability'!B:L,11,FALSE)</f>
        <v>908</v>
      </c>
      <c r="T1309" t="s">
        <v>113</v>
      </c>
    </row>
    <row r="1310" spans="4:20" hidden="1" x14ac:dyDescent="0.25">
      <c r="D1310" t="s">
        <v>1398</v>
      </c>
      <c r="E1310" t="str">
        <f>VLOOKUP(D1310,'B-Business Capability'!B:H,5,FALSE)</f>
        <v xml:space="preserve">Digital Management </v>
      </c>
      <c r="F1310" t="str">
        <f>VLOOKUP(D1310,'B-Business Capability'!B:H,6,FALSE)</f>
        <v>Identity and Access Governance</v>
      </c>
      <c r="G1310" t="str">
        <f>VLOOKUP(D1310,'B-Business Capability'!B:H,7,FALSE)</f>
        <v>Access Governance</v>
      </c>
      <c r="I1310" t="s">
        <v>66</v>
      </c>
      <c r="J1310" t="s">
        <v>351</v>
      </c>
      <c r="L1310" t="s">
        <v>1399</v>
      </c>
      <c r="M1310" t="str">
        <f>VLOOKUP(L1310,'A-Applications'!B:D,3,FALSE)</f>
        <v>Active Directory</v>
      </c>
      <c r="N1310" t="s">
        <v>46</v>
      </c>
      <c r="O1310" s="42" t="s">
        <v>102</v>
      </c>
      <c r="P1310" t="s">
        <v>360</v>
      </c>
      <c r="Q1310" t="str">
        <f>VLOOKUP(KamstrupData[[#This Row],[IdLevel123]],'B-Business Capability'!B:L,10,FALSE)</f>
        <v>N/A</v>
      </c>
      <c r="R1310">
        <f>VLOOKUP(KamstrupData[[#This Row],[IdLevel123]],'B-Business Capability'!B:L,11,FALSE)</f>
        <v>0</v>
      </c>
      <c r="T1310" t="s">
        <v>352</v>
      </c>
    </row>
    <row r="1311" spans="4:20" hidden="1" x14ac:dyDescent="0.25">
      <c r="D1311" t="s">
        <v>1403</v>
      </c>
      <c r="E1311" t="str">
        <f>VLOOKUP(D1311,'B-Business Capability'!B:H,5,FALSE)</f>
        <v xml:space="preserve">Digital Management </v>
      </c>
      <c r="F1311" t="str">
        <f>VLOOKUP(D1311,'B-Business Capability'!B:H,6,FALSE)</f>
        <v>Identity and Access Governance</v>
      </c>
      <c r="G1311" t="str">
        <f>VLOOKUP(D1311,'B-Business Capability'!B:H,7,FALSE)</f>
        <v>Authentication Management</v>
      </c>
      <c r="I1311" t="s">
        <v>66</v>
      </c>
      <c r="J1311" t="s">
        <v>351</v>
      </c>
      <c r="L1311" t="s">
        <v>1399</v>
      </c>
      <c r="M1311" t="str">
        <f>VLOOKUP(L1311,'A-Applications'!B:D,3,FALSE)</f>
        <v>Active Directory</v>
      </c>
      <c r="N1311" t="s">
        <v>46</v>
      </c>
      <c r="O1311" s="42" t="s">
        <v>102</v>
      </c>
      <c r="P1311" t="s">
        <v>1404</v>
      </c>
      <c r="Q1311" t="str">
        <f>VLOOKUP(KamstrupData[[#This Row],[IdLevel123]],'B-Business Capability'!B:L,10,FALSE)</f>
        <v>N/A</v>
      </c>
      <c r="R1311">
        <f>VLOOKUP(KamstrupData[[#This Row],[IdLevel123]],'B-Business Capability'!B:L,11,FALSE)</f>
        <v>0</v>
      </c>
      <c r="T1311" t="s">
        <v>352</v>
      </c>
    </row>
    <row r="1312" spans="4:20" hidden="1" x14ac:dyDescent="0.25">
      <c r="D1312" t="s">
        <v>1405</v>
      </c>
      <c r="E1312" t="str">
        <f>VLOOKUP(D1312,'B-Business Capability'!B:H,5,FALSE)</f>
        <v xml:space="preserve">Digital Management </v>
      </c>
      <c r="F1312" t="str">
        <f>VLOOKUP(D1312,'B-Business Capability'!B:H,6,FALSE)</f>
        <v>Identity and Access Governance</v>
      </c>
      <c r="G1312" t="str">
        <f>VLOOKUP(D1312,'B-Business Capability'!B:H,7,FALSE)</f>
        <v>Identity Management</v>
      </c>
      <c r="I1312" t="s">
        <v>66</v>
      </c>
      <c r="J1312" t="s">
        <v>351</v>
      </c>
      <c r="L1312" t="s">
        <v>1399</v>
      </c>
      <c r="M1312" t="str">
        <f>VLOOKUP(L1312,'A-Applications'!B:D,3,FALSE)</f>
        <v>Active Directory</v>
      </c>
      <c r="N1312" t="s">
        <v>46</v>
      </c>
      <c r="O1312" s="42" t="s">
        <v>102</v>
      </c>
      <c r="P1312" t="s">
        <v>1404</v>
      </c>
      <c r="Q1312" t="str">
        <f>VLOOKUP(KamstrupData[[#This Row],[IdLevel123]],'B-Business Capability'!B:L,10,FALSE)</f>
        <v>N/A</v>
      </c>
      <c r="R1312">
        <f>VLOOKUP(KamstrupData[[#This Row],[IdLevel123]],'B-Business Capability'!B:L,11,FALSE)</f>
        <v>0</v>
      </c>
      <c r="T1312" t="s">
        <v>352</v>
      </c>
    </row>
    <row r="1313" spans="2:20" hidden="1" x14ac:dyDescent="0.25">
      <c r="D1313" s="28" t="s">
        <v>1405</v>
      </c>
      <c r="E1313" t="str">
        <f>VLOOKUP(D1313,'B-Business Capability'!B:H,5,FALSE)</f>
        <v xml:space="preserve">Digital Management </v>
      </c>
      <c r="F1313" t="str">
        <f>VLOOKUP(D1313,'B-Business Capability'!B:H,6,FALSE)</f>
        <v>Identity and Access Governance</v>
      </c>
      <c r="G1313" t="str">
        <f>VLOOKUP(D1313,'B-Business Capability'!B:H,7,FALSE)</f>
        <v>Identity Management</v>
      </c>
      <c r="I1313" t="s">
        <v>43</v>
      </c>
      <c r="J1313" t="s">
        <v>148</v>
      </c>
      <c r="K1313" t="s">
        <v>1079</v>
      </c>
      <c r="L1313" t="s">
        <v>1399</v>
      </c>
      <c r="M1313" t="str">
        <f>VLOOKUP(L1313,'A-Applications'!B:D,3,FALSE)</f>
        <v>Active Directory</v>
      </c>
      <c r="N1313" t="s">
        <v>46</v>
      </c>
      <c r="O1313" s="42" t="s">
        <v>210</v>
      </c>
      <c r="P1313" t="s">
        <v>38</v>
      </c>
      <c r="Q1313" t="str">
        <f>VLOOKUP(KamstrupData[[#This Row],[IdLevel123]],'B-Business Capability'!B:L,10,FALSE)</f>
        <v>N/A</v>
      </c>
      <c r="R1313">
        <f>VLOOKUP(KamstrupData[[#This Row],[IdLevel123]],'B-Business Capability'!B:L,11,FALSE)</f>
        <v>0</v>
      </c>
    </row>
    <row r="1314" spans="2:20" hidden="1" x14ac:dyDescent="0.25">
      <c r="B1314" s="28">
        <v>46023</v>
      </c>
      <c r="D1314" s="28" t="s">
        <v>8543</v>
      </c>
      <c r="E1314" t="str">
        <f>VLOOKUP(D1314,'B-Business Capability'!B:H,5,FALSE)</f>
        <v>OT Manufacturing</v>
      </c>
      <c r="F1314" t="str">
        <f>VLOOKUP(D1314,'B-Business Capability'!B:H,6,FALSE)</f>
        <v>OT Security &amp; Compliance</v>
      </c>
      <c r="G1314" t="str">
        <f>VLOOKUP(D1314,'B-Business Capability'!B:H,7,FALSE)</f>
        <v>OT Access Control &amp; Identity Management</v>
      </c>
      <c r="I1314" t="s">
        <v>43</v>
      </c>
      <c r="J1314" t="s">
        <v>239</v>
      </c>
      <c r="K1314" t="s">
        <v>1742</v>
      </c>
      <c r="L1314" t="s">
        <v>1399</v>
      </c>
      <c r="M1314" t="str">
        <f>VLOOKUP(L1314,'A-Applications'!B:D,3,FALSE)</f>
        <v>Active Directory</v>
      </c>
      <c r="N1314" t="s">
        <v>46</v>
      </c>
      <c r="O1314" s="42" t="s">
        <v>47</v>
      </c>
      <c r="P1314" t="s">
        <v>56</v>
      </c>
      <c r="Q1314" t="str">
        <f>VLOOKUP(KamstrupData[[#This Row],[IdLevel123]],'B-Business Capability'!B:L,10,FALSE)</f>
        <v>N/A</v>
      </c>
      <c r="R1314">
        <f>VLOOKUP(KamstrupData[[#This Row],[IdLevel123]],'B-Business Capability'!B:L,11,FALSE)</f>
        <v>0</v>
      </c>
    </row>
    <row r="1315" spans="2:20" hidden="1" x14ac:dyDescent="0.25">
      <c r="D1315" t="s">
        <v>583</v>
      </c>
      <c r="E1315" t="str">
        <f>VLOOKUP(D1315,'B-Business Capability'!B:H,5,FALSE)</f>
        <v>Product &amp; Software Development</v>
      </c>
      <c r="F1315" t="str">
        <f>VLOOKUP(D1315,'B-Business Capability'!B:H,6,FALSE)</f>
        <v>Engineering</v>
      </c>
      <c r="G1315" t="str">
        <f>VLOOKUP(D1315,'B-Business Capability'!B:H,7,FALSE)</f>
        <v>Construction &amp; Development</v>
      </c>
      <c r="I1315" t="s">
        <v>43</v>
      </c>
      <c r="J1315" t="s">
        <v>71</v>
      </c>
      <c r="K1315" t="s">
        <v>78</v>
      </c>
      <c r="L1315" t="s">
        <v>639</v>
      </c>
      <c r="M1315" t="str">
        <f>VLOOKUP(L1315,'A-Applications'!B:D,3,FALSE)</f>
        <v>Bomgar/BeyondTrust</v>
      </c>
      <c r="N1315" t="s">
        <v>46</v>
      </c>
      <c r="O1315" s="42" t="s">
        <v>52</v>
      </c>
      <c r="P1315" t="s">
        <v>75</v>
      </c>
      <c r="Q1315" t="str">
        <f>VLOOKUP(KamstrupData[[#This Row],[IdLevel123]],'B-Business Capability'!B:L,10,FALSE)</f>
        <v>Idea-to-Release (I2R)</v>
      </c>
      <c r="R1315">
        <f>VLOOKUP(KamstrupData[[#This Row],[IdLevel123]],'B-Business Capability'!B:L,11,FALSE)</f>
        <v>420</v>
      </c>
      <c r="T1315" t="s">
        <v>76</v>
      </c>
    </row>
    <row r="1316" spans="2:20" hidden="1" x14ac:dyDescent="0.25">
      <c r="D1316" t="s">
        <v>583</v>
      </c>
      <c r="E1316" t="str">
        <f>VLOOKUP(D1316,'B-Business Capability'!B:H,5,FALSE)</f>
        <v>Product &amp; Software Development</v>
      </c>
      <c r="F1316" t="str">
        <f>VLOOKUP(D1316,'B-Business Capability'!B:H,6,FALSE)</f>
        <v>Engineering</v>
      </c>
      <c r="G1316" t="str">
        <f>VLOOKUP(D1316,'B-Business Capability'!B:H,7,FALSE)</f>
        <v>Construction &amp; Development</v>
      </c>
      <c r="I1316" t="s">
        <v>43</v>
      </c>
      <c r="J1316" t="s">
        <v>71</v>
      </c>
      <c r="K1316" t="s">
        <v>81</v>
      </c>
      <c r="L1316" t="s">
        <v>639</v>
      </c>
      <c r="M1316" t="str">
        <f>VLOOKUP(L1316,'A-Applications'!B:D,3,FALSE)</f>
        <v>Bomgar/BeyondTrust</v>
      </c>
      <c r="N1316" t="s">
        <v>46</v>
      </c>
      <c r="O1316" s="42" t="s">
        <v>52</v>
      </c>
      <c r="P1316" t="s">
        <v>75</v>
      </c>
      <c r="Q1316" t="str">
        <f>VLOOKUP(KamstrupData[[#This Row],[IdLevel123]],'B-Business Capability'!B:L,10,FALSE)</f>
        <v>Idea-to-Release (I2R)</v>
      </c>
      <c r="R1316">
        <f>VLOOKUP(KamstrupData[[#This Row],[IdLevel123]],'B-Business Capability'!B:L,11,FALSE)</f>
        <v>420</v>
      </c>
      <c r="T1316" t="s">
        <v>76</v>
      </c>
    </row>
    <row r="1317" spans="2:20" hidden="1" x14ac:dyDescent="0.25">
      <c r="D1317" t="s">
        <v>583</v>
      </c>
      <c r="E1317" t="str">
        <f>VLOOKUP(D1317,'B-Business Capability'!B:H,5,FALSE)</f>
        <v>Product &amp; Software Development</v>
      </c>
      <c r="F1317" t="str">
        <f>VLOOKUP(D1317,'B-Business Capability'!B:H,6,FALSE)</f>
        <v>Engineering</v>
      </c>
      <c r="G1317" t="str">
        <f>VLOOKUP(D1317,'B-Business Capability'!B:H,7,FALSE)</f>
        <v>Construction &amp; Development</v>
      </c>
      <c r="I1317" t="s">
        <v>43</v>
      </c>
      <c r="J1317" t="s">
        <v>71</v>
      </c>
      <c r="K1317" t="s">
        <v>659</v>
      </c>
      <c r="L1317" t="s">
        <v>639</v>
      </c>
      <c r="M1317" t="str">
        <f>VLOOKUP(L1317,'A-Applications'!B:D,3,FALSE)</f>
        <v>Bomgar/BeyondTrust</v>
      </c>
      <c r="N1317" t="s">
        <v>46</v>
      </c>
      <c r="O1317" s="42" t="s">
        <v>52</v>
      </c>
      <c r="P1317" t="s">
        <v>75</v>
      </c>
      <c r="Q1317" t="str">
        <f>VLOOKUP(KamstrupData[[#This Row],[IdLevel123]],'B-Business Capability'!B:L,10,FALSE)</f>
        <v>Idea-to-Release (I2R)</v>
      </c>
      <c r="R1317">
        <f>VLOOKUP(KamstrupData[[#This Row],[IdLevel123]],'B-Business Capability'!B:L,11,FALSE)</f>
        <v>420</v>
      </c>
      <c r="T1317" t="s">
        <v>76</v>
      </c>
    </row>
    <row r="1318" spans="2:20" hidden="1" x14ac:dyDescent="0.25">
      <c r="D1318" t="s">
        <v>583</v>
      </c>
      <c r="E1318" t="str">
        <f>VLOOKUP(D1318,'B-Business Capability'!B:H,5,FALSE)</f>
        <v>Product &amp; Software Development</v>
      </c>
      <c r="F1318" t="str">
        <f>VLOOKUP(D1318,'B-Business Capability'!B:H,6,FALSE)</f>
        <v>Engineering</v>
      </c>
      <c r="G1318" t="str">
        <f>VLOOKUP(D1318,'B-Business Capability'!B:H,7,FALSE)</f>
        <v>Construction &amp; Development</v>
      </c>
      <c r="I1318" t="s">
        <v>43</v>
      </c>
      <c r="J1318" t="s">
        <v>91</v>
      </c>
      <c r="K1318" t="s">
        <v>72</v>
      </c>
      <c r="L1318" t="s">
        <v>639</v>
      </c>
      <c r="M1318" t="str">
        <f>VLOOKUP(L1318,'A-Applications'!B:D,3,FALSE)</f>
        <v>Bomgar/BeyondTrust</v>
      </c>
      <c r="N1318" t="s">
        <v>46</v>
      </c>
      <c r="O1318" t="s">
        <v>47</v>
      </c>
      <c r="P1318" t="s">
        <v>75</v>
      </c>
      <c r="Q1318" t="str">
        <f>VLOOKUP(KamstrupData[[#This Row],[IdLevel123]],'B-Business Capability'!B:L,10,FALSE)</f>
        <v>Idea-to-Release (I2R)</v>
      </c>
      <c r="R1318">
        <f>VLOOKUP(KamstrupData[[#This Row],[IdLevel123]],'B-Business Capability'!B:L,11,FALSE)</f>
        <v>420</v>
      </c>
      <c r="T1318" t="s">
        <v>92</v>
      </c>
    </row>
    <row r="1319" spans="2:20" hidden="1" x14ac:dyDescent="0.25">
      <c r="D1319" t="s">
        <v>583</v>
      </c>
      <c r="E1319" t="str">
        <f>VLOOKUP(D1319,'B-Business Capability'!B:H,5,FALSE)</f>
        <v>Product &amp; Software Development</v>
      </c>
      <c r="F1319" t="str">
        <f>VLOOKUP(D1319,'B-Business Capability'!B:H,6,FALSE)</f>
        <v>Engineering</v>
      </c>
      <c r="G1319" t="str">
        <f>VLOOKUP(D1319,'B-Business Capability'!B:H,7,FALSE)</f>
        <v>Construction &amp; Development</v>
      </c>
      <c r="I1319" t="s">
        <v>43</v>
      </c>
      <c r="J1319" t="s">
        <v>91</v>
      </c>
      <c r="K1319" t="s">
        <v>293</v>
      </c>
      <c r="L1319" t="s">
        <v>639</v>
      </c>
      <c r="M1319" t="str">
        <f>VLOOKUP(L1319,'A-Applications'!B:D,3,FALSE)</f>
        <v>Bomgar/BeyondTrust</v>
      </c>
      <c r="N1319" t="s">
        <v>46</v>
      </c>
      <c r="O1319" s="42" t="s">
        <v>47</v>
      </c>
      <c r="P1319" t="s">
        <v>75</v>
      </c>
      <c r="Q1319" t="str">
        <f>VLOOKUP(KamstrupData[[#This Row],[IdLevel123]],'B-Business Capability'!B:L,10,FALSE)</f>
        <v>Idea-to-Release (I2R)</v>
      </c>
      <c r="R1319">
        <f>VLOOKUP(KamstrupData[[#This Row],[IdLevel123]],'B-Business Capability'!B:L,11,FALSE)</f>
        <v>420</v>
      </c>
      <c r="T1319" t="s">
        <v>294</v>
      </c>
    </row>
    <row r="1320" spans="2:20" hidden="1" x14ac:dyDescent="0.25">
      <c r="D1320" t="s">
        <v>583</v>
      </c>
      <c r="E1320" t="str">
        <f>VLOOKUP(D1320,'B-Business Capability'!B:H,5,FALSE)</f>
        <v>Product &amp; Software Development</v>
      </c>
      <c r="F1320" t="str">
        <f>VLOOKUP(D1320,'B-Business Capability'!B:H,6,FALSE)</f>
        <v>Engineering</v>
      </c>
      <c r="G1320" t="str">
        <f>VLOOKUP(D1320,'B-Business Capability'!B:H,7,FALSE)</f>
        <v>Construction &amp; Development</v>
      </c>
      <c r="I1320" t="s">
        <v>43</v>
      </c>
      <c r="J1320" t="s">
        <v>91</v>
      </c>
      <c r="K1320" t="s">
        <v>78</v>
      </c>
      <c r="L1320" t="s">
        <v>639</v>
      </c>
      <c r="M1320" t="str">
        <f>VLOOKUP(L1320,'A-Applications'!B:D,3,FALSE)</f>
        <v>Bomgar/BeyondTrust</v>
      </c>
      <c r="N1320" t="s">
        <v>46</v>
      </c>
      <c r="O1320" t="s">
        <v>47</v>
      </c>
      <c r="P1320" t="s">
        <v>75</v>
      </c>
      <c r="Q1320" t="str">
        <f>VLOOKUP(KamstrupData[[#This Row],[IdLevel123]],'B-Business Capability'!B:L,10,FALSE)</f>
        <v>Idea-to-Release (I2R)</v>
      </c>
      <c r="R1320">
        <f>VLOOKUP(KamstrupData[[#This Row],[IdLevel123]],'B-Business Capability'!B:L,11,FALSE)</f>
        <v>420</v>
      </c>
      <c r="T1320" t="s">
        <v>93</v>
      </c>
    </row>
    <row r="1321" spans="2:20" hidden="1" x14ac:dyDescent="0.25">
      <c r="D1321" t="s">
        <v>583</v>
      </c>
      <c r="E1321" t="str">
        <f>VLOOKUP(D1321,'B-Business Capability'!B:H,5,FALSE)</f>
        <v>Product &amp; Software Development</v>
      </c>
      <c r="F1321" t="str">
        <f>VLOOKUP(D1321,'B-Business Capability'!B:H,6,FALSE)</f>
        <v>Engineering</v>
      </c>
      <c r="G1321" t="str">
        <f>VLOOKUP(D1321,'B-Business Capability'!B:H,7,FALSE)</f>
        <v>Construction &amp; Development</v>
      </c>
      <c r="I1321" t="s">
        <v>43</v>
      </c>
      <c r="J1321" t="s">
        <v>91</v>
      </c>
      <c r="K1321" t="s">
        <v>81</v>
      </c>
      <c r="L1321" t="s">
        <v>639</v>
      </c>
      <c r="M1321" t="str">
        <f>VLOOKUP(L1321,'A-Applications'!B:D,3,FALSE)</f>
        <v>Bomgar/BeyondTrust</v>
      </c>
      <c r="N1321" t="s">
        <v>46</v>
      </c>
      <c r="O1321" s="42" t="s">
        <v>47</v>
      </c>
      <c r="P1321" t="s">
        <v>75</v>
      </c>
      <c r="Q1321" t="str">
        <f>VLOOKUP(KamstrupData[[#This Row],[IdLevel123]],'B-Business Capability'!B:L,10,FALSE)</f>
        <v>Idea-to-Release (I2R)</v>
      </c>
      <c r="R1321">
        <f>VLOOKUP(KamstrupData[[#This Row],[IdLevel123]],'B-Business Capability'!B:L,11,FALSE)</f>
        <v>420</v>
      </c>
      <c r="T1321" t="s">
        <v>96</v>
      </c>
    </row>
    <row r="1322" spans="2:20" hidden="1" x14ac:dyDescent="0.25">
      <c r="D1322" t="s">
        <v>583</v>
      </c>
      <c r="E1322" t="str">
        <f>VLOOKUP(D1322,'B-Business Capability'!B:H,5,FALSE)</f>
        <v>Product &amp; Software Development</v>
      </c>
      <c r="F1322" t="str">
        <f>VLOOKUP(D1322,'B-Business Capability'!B:H,6,FALSE)</f>
        <v>Engineering</v>
      </c>
      <c r="G1322" t="str">
        <f>VLOOKUP(D1322,'B-Business Capability'!B:H,7,FALSE)</f>
        <v>Construction &amp; Development</v>
      </c>
      <c r="I1322" t="s">
        <v>43</v>
      </c>
      <c r="J1322" t="s">
        <v>114</v>
      </c>
      <c r="K1322" t="s">
        <v>115</v>
      </c>
      <c r="L1322" t="s">
        <v>639</v>
      </c>
      <c r="M1322" t="str">
        <f>VLOOKUP(L1322,'A-Applications'!B:D,3,FALSE)</f>
        <v>Bomgar/BeyondTrust</v>
      </c>
      <c r="N1322" t="s">
        <v>46</v>
      </c>
      <c r="O1322" s="42" t="s">
        <v>47</v>
      </c>
      <c r="P1322" t="s">
        <v>602</v>
      </c>
      <c r="Q1322" t="str">
        <f>VLOOKUP(KamstrupData[[#This Row],[IdLevel123]],'B-Business Capability'!B:L,10,FALSE)</f>
        <v>Idea-to-Release (I2R)</v>
      </c>
      <c r="R1322">
        <f>VLOOKUP(KamstrupData[[#This Row],[IdLevel123]],'B-Business Capability'!B:L,11,FALSE)</f>
        <v>420</v>
      </c>
      <c r="T1322" t="s">
        <v>116</v>
      </c>
    </row>
    <row r="1323" spans="2:20" hidden="1" x14ac:dyDescent="0.25">
      <c r="D1323" t="s">
        <v>583</v>
      </c>
      <c r="E1323" t="str">
        <f>VLOOKUP(D1323,'B-Business Capability'!B:H,5,FALSE)</f>
        <v>Product &amp; Software Development</v>
      </c>
      <c r="F1323" t="str">
        <f>VLOOKUP(D1323,'B-Business Capability'!B:H,6,FALSE)</f>
        <v>Engineering</v>
      </c>
      <c r="G1323" t="str">
        <f>VLOOKUP(D1323,'B-Business Capability'!B:H,7,FALSE)</f>
        <v>Construction &amp; Development</v>
      </c>
      <c r="I1323" t="s">
        <v>43</v>
      </c>
      <c r="J1323" t="s">
        <v>114</v>
      </c>
      <c r="K1323" t="s">
        <v>78</v>
      </c>
      <c r="L1323" t="s">
        <v>639</v>
      </c>
      <c r="M1323" t="str">
        <f>VLOOKUP(L1323,'A-Applications'!B:D,3,FALSE)</f>
        <v>Bomgar/BeyondTrust</v>
      </c>
      <c r="N1323" t="s">
        <v>46</v>
      </c>
      <c r="O1323" s="42" t="s">
        <v>47</v>
      </c>
      <c r="P1323" t="s">
        <v>75</v>
      </c>
      <c r="Q1323" t="str">
        <f>VLOOKUP(KamstrupData[[#This Row],[IdLevel123]],'B-Business Capability'!B:L,10,FALSE)</f>
        <v>Idea-to-Release (I2R)</v>
      </c>
      <c r="R1323">
        <f>VLOOKUP(KamstrupData[[#This Row],[IdLevel123]],'B-Business Capability'!B:L,11,FALSE)</f>
        <v>420</v>
      </c>
      <c r="T1323" t="s">
        <v>120</v>
      </c>
    </row>
    <row r="1324" spans="2:20" hidden="1" x14ac:dyDescent="0.25">
      <c r="D1324" t="s">
        <v>583</v>
      </c>
      <c r="E1324" t="str">
        <f>VLOOKUP(D1324,'B-Business Capability'!B:H,5,FALSE)</f>
        <v>Product &amp; Software Development</v>
      </c>
      <c r="F1324" t="str">
        <f>VLOOKUP(D1324,'B-Business Capability'!B:H,6,FALSE)</f>
        <v>Engineering</v>
      </c>
      <c r="G1324" t="str">
        <f>VLOOKUP(D1324,'B-Business Capability'!B:H,7,FALSE)</f>
        <v>Construction &amp; Development</v>
      </c>
      <c r="I1324" t="s">
        <v>43</v>
      </c>
      <c r="J1324" t="s">
        <v>114</v>
      </c>
      <c r="K1324" t="s">
        <v>123</v>
      </c>
      <c r="L1324" t="s">
        <v>639</v>
      </c>
      <c r="M1324" t="str">
        <f>VLOOKUP(L1324,'A-Applications'!B:D,3,FALSE)</f>
        <v>Bomgar/BeyondTrust</v>
      </c>
      <c r="N1324" t="s">
        <v>46</v>
      </c>
      <c r="O1324" s="42" t="s">
        <v>47</v>
      </c>
      <c r="P1324" t="s">
        <v>75</v>
      </c>
      <c r="Q1324" t="str">
        <f>VLOOKUP(KamstrupData[[#This Row],[IdLevel123]],'B-Business Capability'!B:L,10,FALSE)</f>
        <v>Idea-to-Release (I2R)</v>
      </c>
      <c r="R1324">
        <f>VLOOKUP(KamstrupData[[#This Row],[IdLevel123]],'B-Business Capability'!B:L,11,FALSE)</f>
        <v>420</v>
      </c>
      <c r="T1324" t="s">
        <v>124</v>
      </c>
    </row>
    <row r="1325" spans="2:20" hidden="1" x14ac:dyDescent="0.25">
      <c r="D1325" t="s">
        <v>583</v>
      </c>
      <c r="E1325" t="str">
        <f>VLOOKUP(D1325,'B-Business Capability'!B:H,5,FALSE)</f>
        <v>Product &amp; Software Development</v>
      </c>
      <c r="F1325" t="str">
        <f>VLOOKUP(D1325,'B-Business Capability'!B:H,6,FALSE)</f>
        <v>Engineering</v>
      </c>
      <c r="G1325" t="str">
        <f>VLOOKUP(D1325,'B-Business Capability'!B:H,7,FALSE)</f>
        <v>Construction &amp; Development</v>
      </c>
      <c r="I1325" t="s">
        <v>43</v>
      </c>
      <c r="J1325" t="s">
        <v>114</v>
      </c>
      <c r="K1325" t="s">
        <v>125</v>
      </c>
      <c r="L1325" t="s">
        <v>639</v>
      </c>
      <c r="M1325" t="str">
        <f>VLOOKUP(L1325,'A-Applications'!B:D,3,FALSE)</f>
        <v>Bomgar/BeyondTrust</v>
      </c>
      <c r="N1325" t="s">
        <v>46</v>
      </c>
      <c r="O1325" t="s">
        <v>47</v>
      </c>
      <c r="P1325" t="s">
        <v>75</v>
      </c>
      <c r="Q1325" t="str">
        <f>VLOOKUP(KamstrupData[[#This Row],[IdLevel123]],'B-Business Capability'!B:L,10,FALSE)</f>
        <v>Idea-to-Release (I2R)</v>
      </c>
      <c r="R1325">
        <f>VLOOKUP(KamstrupData[[#This Row],[IdLevel123]],'B-Business Capability'!B:L,11,FALSE)</f>
        <v>420</v>
      </c>
      <c r="T1325" t="s">
        <v>126</v>
      </c>
    </row>
    <row r="1326" spans="2:20" hidden="1" x14ac:dyDescent="0.25">
      <c r="D1326" t="s">
        <v>583</v>
      </c>
      <c r="E1326" t="str">
        <f>VLOOKUP(D1326,'B-Business Capability'!B:H,5,FALSE)</f>
        <v>Product &amp; Software Development</v>
      </c>
      <c r="F1326" t="str">
        <f>VLOOKUP(D1326,'B-Business Capability'!B:H,6,FALSE)</f>
        <v>Engineering</v>
      </c>
      <c r="G1326" t="str">
        <f>VLOOKUP(D1326,'B-Business Capability'!B:H,7,FALSE)</f>
        <v>Construction &amp; Development</v>
      </c>
      <c r="I1326" t="s">
        <v>43</v>
      </c>
      <c r="J1326" t="s">
        <v>114</v>
      </c>
      <c r="K1326" t="s">
        <v>659</v>
      </c>
      <c r="L1326" t="s">
        <v>639</v>
      </c>
      <c r="M1326" t="str">
        <f>VLOOKUP(L1326,'A-Applications'!B:D,3,FALSE)</f>
        <v>Bomgar/BeyondTrust</v>
      </c>
      <c r="N1326" t="s">
        <v>46</v>
      </c>
      <c r="O1326" s="42" t="s">
        <v>52</v>
      </c>
      <c r="P1326" t="s">
        <v>75</v>
      </c>
      <c r="Q1326" t="str">
        <f>VLOOKUP(KamstrupData[[#This Row],[IdLevel123]],'B-Business Capability'!B:L,10,FALSE)</f>
        <v>Idea-to-Release (I2R)</v>
      </c>
      <c r="R1326">
        <f>VLOOKUP(KamstrupData[[#This Row],[IdLevel123]],'B-Business Capability'!B:L,11,FALSE)</f>
        <v>420</v>
      </c>
      <c r="T1326" t="s">
        <v>888</v>
      </c>
    </row>
    <row r="1327" spans="2:20" hidden="1" x14ac:dyDescent="0.25">
      <c r="D1327" t="s">
        <v>1077</v>
      </c>
      <c r="E1327" t="str">
        <f>VLOOKUP(D1327,'B-Business Capability'!B:H,5,FALSE)</f>
        <v>Digital Platform and Operations</v>
      </c>
      <c r="F1327" t="str">
        <f>VLOOKUP(D1327,'B-Business Capability'!B:H,6,FALSE)</f>
        <v>Operations</v>
      </c>
      <c r="G1327" t="str">
        <f>VLOOKUP(D1327,'B-Business Capability'!B:H,7,FALSE)</f>
        <v>IT Operations &amp; Support</v>
      </c>
      <c r="I1327" t="s">
        <v>66</v>
      </c>
      <c r="J1327" t="s">
        <v>351</v>
      </c>
      <c r="L1327" t="s">
        <v>639</v>
      </c>
      <c r="M1327" t="str">
        <f>VLOOKUP(L1327,'A-Applications'!B:D,3,FALSE)</f>
        <v>Bomgar/BeyondTrust</v>
      </c>
      <c r="N1327" t="s">
        <v>46</v>
      </c>
      <c r="O1327" s="42" t="s">
        <v>102</v>
      </c>
      <c r="P1327" t="s">
        <v>360</v>
      </c>
      <c r="Q1327" t="str">
        <f>VLOOKUP(KamstrupData[[#This Row],[IdLevel123]],'B-Business Capability'!B:L,10,FALSE)</f>
        <v>N/A</v>
      </c>
      <c r="R1327">
        <f>VLOOKUP(KamstrupData[[#This Row],[IdLevel123]],'B-Business Capability'!B:L,11,FALSE)</f>
        <v>0</v>
      </c>
      <c r="T1327" t="s">
        <v>1082</v>
      </c>
    </row>
    <row r="1328" spans="2:20" hidden="1" x14ac:dyDescent="0.25">
      <c r="D1328" t="s">
        <v>1365</v>
      </c>
      <c r="E1328" t="str">
        <f>VLOOKUP(D1328,'B-Business Capability'!B:H,5,FALSE)</f>
        <v>Governance, Risk and Compliance</v>
      </c>
      <c r="F1328" t="str">
        <f>VLOOKUP(D1328,'B-Business Capability'!B:H,6,FALSE)</f>
        <v>Enterprise Risk and Compliance</v>
      </c>
      <c r="G1328" t="str">
        <f>VLOOKUP(D1328,'B-Business Capability'!B:H,7,FALSE)</f>
        <v>Controls Management</v>
      </c>
      <c r="I1328" t="s">
        <v>43</v>
      </c>
      <c r="J1328" t="s">
        <v>413</v>
      </c>
      <c r="K1328" t="s">
        <v>414</v>
      </c>
      <c r="L1328" t="s">
        <v>639</v>
      </c>
      <c r="M1328" t="str">
        <f>VLOOKUP(L1328,'A-Applications'!B:D,3,FALSE)</f>
        <v>Bomgar/BeyondTrust</v>
      </c>
      <c r="N1328" t="s">
        <v>46</v>
      </c>
      <c r="O1328" s="42" t="s">
        <v>52</v>
      </c>
      <c r="P1328" t="s">
        <v>1364</v>
      </c>
      <c r="Q1328" t="str">
        <f>VLOOKUP(KamstrupData[[#This Row],[IdLevel123]],'B-Business Capability'!B:L,10,FALSE)</f>
        <v>N/A</v>
      </c>
      <c r="R1328">
        <f>VLOOKUP(KamstrupData[[#This Row],[IdLevel123]],'B-Business Capability'!B:L,11,FALSE)</f>
        <v>0</v>
      </c>
      <c r="T1328" t="s">
        <v>415</v>
      </c>
    </row>
    <row r="1329" spans="4:20" hidden="1" x14ac:dyDescent="0.25">
      <c r="D1329" t="s">
        <v>1365</v>
      </c>
      <c r="E1329" t="str">
        <f>VLOOKUP(D1329,'B-Business Capability'!B:H,5,FALSE)</f>
        <v>Governance, Risk and Compliance</v>
      </c>
      <c r="F1329" t="str">
        <f>VLOOKUP(D1329,'B-Business Capability'!B:H,6,FALSE)</f>
        <v>Enterprise Risk and Compliance</v>
      </c>
      <c r="G1329" t="str">
        <f>VLOOKUP(D1329,'B-Business Capability'!B:H,7,FALSE)</f>
        <v>Controls Management</v>
      </c>
      <c r="I1329" t="s">
        <v>66</v>
      </c>
      <c r="J1329" t="s">
        <v>413</v>
      </c>
      <c r="K1329" t="s">
        <v>414</v>
      </c>
      <c r="L1329" s="101" t="s">
        <v>639</v>
      </c>
      <c r="M1329" t="str">
        <f>VLOOKUP(L1329,'A-Applications'!B:D,3,FALSE)</f>
        <v>Bomgar/BeyondTrust</v>
      </c>
      <c r="N1329" t="s">
        <v>46</v>
      </c>
      <c r="O1329" s="42" t="s">
        <v>52</v>
      </c>
      <c r="P1329" t="s">
        <v>1364</v>
      </c>
      <c r="Q1329" t="str">
        <f>VLOOKUP(KamstrupData[[#This Row],[IdLevel123]],'B-Business Capability'!B:L,10,FALSE)</f>
        <v>N/A</v>
      </c>
      <c r="R1329">
        <f>VLOOKUP(KamstrupData[[#This Row],[IdLevel123]],'B-Business Capability'!B:L,11,FALSE)</f>
        <v>0</v>
      </c>
      <c r="T1329" t="s">
        <v>415</v>
      </c>
    </row>
    <row r="1330" spans="4:20" hidden="1" x14ac:dyDescent="0.25">
      <c r="D1330" t="s">
        <v>1371</v>
      </c>
      <c r="E1330" t="str">
        <f>VLOOKUP(D1330,'B-Business Capability'!B:H,5,FALSE)</f>
        <v>Governance, Risk and Compliance</v>
      </c>
      <c r="F1330" t="str">
        <f>VLOOKUP(D1330,'B-Business Capability'!B:H,6,FALSE)</f>
        <v>Enterprise Risk and Compliance</v>
      </c>
      <c r="G1330" t="str">
        <f>VLOOKUP(D1330,'B-Business Capability'!B:H,7,FALSE)</f>
        <v>Regulatory Compliance Management</v>
      </c>
      <c r="I1330" t="s">
        <v>43</v>
      </c>
      <c r="J1330" t="s">
        <v>413</v>
      </c>
      <c r="K1330" t="s">
        <v>414</v>
      </c>
      <c r="L1330" t="s">
        <v>639</v>
      </c>
      <c r="M1330" t="str">
        <f>VLOOKUP(L1330,'A-Applications'!B:D,3,FALSE)</f>
        <v>Bomgar/BeyondTrust</v>
      </c>
      <c r="N1330" t="s">
        <v>46</v>
      </c>
      <c r="O1330" s="42" t="s">
        <v>52</v>
      </c>
      <c r="P1330" t="s">
        <v>1364</v>
      </c>
      <c r="Q1330" t="str">
        <f>VLOOKUP(KamstrupData[[#This Row],[IdLevel123]],'B-Business Capability'!B:L,10,FALSE)</f>
        <v>N/A</v>
      </c>
      <c r="R1330">
        <f>VLOOKUP(KamstrupData[[#This Row],[IdLevel123]],'B-Business Capability'!B:L,11,FALSE)</f>
        <v>0</v>
      </c>
      <c r="T1330" t="s">
        <v>415</v>
      </c>
    </row>
    <row r="1331" spans="4:20" hidden="1" x14ac:dyDescent="0.25">
      <c r="D1331" t="s">
        <v>1371</v>
      </c>
      <c r="E1331" t="str">
        <f>VLOOKUP(D1331,'B-Business Capability'!B:H,5,FALSE)</f>
        <v>Governance, Risk and Compliance</v>
      </c>
      <c r="F1331" t="str">
        <f>VLOOKUP(D1331,'B-Business Capability'!B:H,6,FALSE)</f>
        <v>Enterprise Risk and Compliance</v>
      </c>
      <c r="G1331" t="str">
        <f>VLOOKUP(D1331,'B-Business Capability'!B:H,7,FALSE)</f>
        <v>Regulatory Compliance Management</v>
      </c>
      <c r="I1331" t="s">
        <v>66</v>
      </c>
      <c r="J1331" t="s">
        <v>413</v>
      </c>
      <c r="K1331" t="s">
        <v>414</v>
      </c>
      <c r="L1331" s="101" t="s">
        <v>639</v>
      </c>
      <c r="M1331" t="str">
        <f>VLOOKUP(L1331,'A-Applications'!B:D,3,FALSE)</f>
        <v>Bomgar/BeyondTrust</v>
      </c>
      <c r="N1331" t="s">
        <v>46</v>
      </c>
      <c r="O1331" s="42" t="s">
        <v>52</v>
      </c>
      <c r="P1331" t="s">
        <v>1364</v>
      </c>
      <c r="Q1331" t="str">
        <f>VLOOKUP(KamstrupData[[#This Row],[IdLevel123]],'B-Business Capability'!B:L,10,FALSE)</f>
        <v>N/A</v>
      </c>
      <c r="R1331">
        <f>VLOOKUP(KamstrupData[[#This Row],[IdLevel123]],'B-Business Capability'!B:L,11,FALSE)</f>
        <v>0</v>
      </c>
      <c r="T1331" t="s">
        <v>415</v>
      </c>
    </row>
    <row r="1332" spans="4:20" hidden="1" x14ac:dyDescent="0.25">
      <c r="D1332" s="28" t="s">
        <v>1405</v>
      </c>
      <c r="E1332" t="str">
        <f>VLOOKUP(D1332,'B-Business Capability'!B:H,5,FALSE)</f>
        <v xml:space="preserve">Digital Management </v>
      </c>
      <c r="F1332" t="str">
        <f>VLOOKUP(D1332,'B-Business Capability'!B:H,6,FALSE)</f>
        <v>Identity and Access Governance</v>
      </c>
      <c r="G1332" t="str">
        <f>VLOOKUP(D1332,'B-Business Capability'!B:H,7,FALSE)</f>
        <v>Identity Management</v>
      </c>
      <c r="I1332" t="s">
        <v>43</v>
      </c>
      <c r="J1332" t="s">
        <v>148</v>
      </c>
      <c r="K1332" t="s">
        <v>1079</v>
      </c>
      <c r="L1332" t="s">
        <v>639</v>
      </c>
      <c r="M1332" t="str">
        <f>VLOOKUP(L1332,'A-Applications'!B:D,3,FALSE)</f>
        <v>Bomgar/BeyondTrust</v>
      </c>
      <c r="N1332" t="s">
        <v>46</v>
      </c>
      <c r="O1332" s="42" t="s">
        <v>102</v>
      </c>
      <c r="P1332" t="s">
        <v>38</v>
      </c>
      <c r="Q1332" t="str">
        <f>VLOOKUP(KamstrupData[[#This Row],[IdLevel123]],'B-Business Capability'!B:L,10,FALSE)</f>
        <v>N/A</v>
      </c>
      <c r="R1332">
        <f>VLOOKUP(KamstrupData[[#This Row],[IdLevel123]],'B-Business Capability'!B:L,11,FALSE)</f>
        <v>0</v>
      </c>
    </row>
    <row r="1333" spans="4:20" hidden="1" x14ac:dyDescent="0.25">
      <c r="D1333" t="s">
        <v>1459</v>
      </c>
      <c r="E1333" t="str">
        <f>VLOOKUP(D1333,'B-Business Capability'!B:H,5,FALSE)</f>
        <v>Customer Service</v>
      </c>
      <c r="F1333" t="str">
        <f>VLOOKUP(D1333,'B-Business Capability'!B:H,6,FALSE)</f>
        <v>Customer Service and Support</v>
      </c>
      <c r="G1333" t="str">
        <f>VLOOKUP(D1333,'B-Business Capability'!B:H,7,FALSE)</f>
        <v>Service Request Management</v>
      </c>
      <c r="I1333" t="s">
        <v>66</v>
      </c>
      <c r="J1333" t="s">
        <v>228</v>
      </c>
      <c r="L1333" t="s">
        <v>639</v>
      </c>
      <c r="M1333" t="str">
        <f>VLOOKUP(L1333,'A-Applications'!B:D,3,FALSE)</f>
        <v>Bomgar/BeyondTrust</v>
      </c>
      <c r="N1333" t="s">
        <v>46</v>
      </c>
      <c r="O1333" s="42" t="s">
        <v>47</v>
      </c>
      <c r="P1333" t="s">
        <v>229</v>
      </c>
      <c r="Q1333" t="str">
        <f>VLOOKUP(KamstrupData[[#This Row],[IdLevel123]],'B-Business Capability'!B:L,10,FALSE)</f>
        <v>Customer Service and Support</v>
      </c>
      <c r="R1333">
        <f>VLOOKUP(KamstrupData[[#This Row],[IdLevel123]],'B-Business Capability'!B:L,11,FALSE)</f>
        <v>0</v>
      </c>
      <c r="T1333" t="s">
        <v>230</v>
      </c>
    </row>
    <row r="1334" spans="4:20" hidden="1" x14ac:dyDescent="0.25">
      <c r="D1334" t="s">
        <v>1459</v>
      </c>
      <c r="E1334" t="str">
        <f>VLOOKUP(D1334,'B-Business Capability'!B:H,5,FALSE)</f>
        <v>Customer Service</v>
      </c>
      <c r="F1334" t="str">
        <f>VLOOKUP(D1334,'B-Business Capability'!B:H,6,FALSE)</f>
        <v>Customer Service and Support</v>
      </c>
      <c r="G1334" t="str">
        <f>VLOOKUP(D1334,'B-Business Capability'!B:H,7,FALSE)</f>
        <v>Service Request Management</v>
      </c>
      <c r="I1334" t="s">
        <v>43</v>
      </c>
      <c r="J1334" t="s">
        <v>278</v>
      </c>
      <c r="L1334" t="s">
        <v>639</v>
      </c>
      <c r="M1334" t="str">
        <f>VLOOKUP(L1334,'A-Applications'!B:D,3,FALSE)</f>
        <v>Bomgar/BeyondTrust</v>
      </c>
      <c r="N1334" t="s">
        <v>46</v>
      </c>
      <c r="O1334" s="42" t="s">
        <v>47</v>
      </c>
      <c r="P1334" t="s">
        <v>229</v>
      </c>
      <c r="Q1334" t="str">
        <f>VLOOKUP(KamstrupData[[#This Row],[IdLevel123]],'B-Business Capability'!B:L,10,FALSE)</f>
        <v>Customer Service and Support</v>
      </c>
      <c r="R1334">
        <f>VLOOKUP(KamstrupData[[#This Row],[IdLevel123]],'B-Business Capability'!B:L,11,FALSE)</f>
        <v>0</v>
      </c>
    </row>
    <row r="1335" spans="4:20" hidden="1" x14ac:dyDescent="0.25">
      <c r="D1335" t="s">
        <v>1459</v>
      </c>
      <c r="E1335" t="str">
        <f>VLOOKUP(D1335,'B-Business Capability'!B:H,5,FALSE)</f>
        <v>Customer Service</v>
      </c>
      <c r="F1335" t="str">
        <f>VLOOKUP(D1335,'B-Business Capability'!B:H,6,FALSE)</f>
        <v>Customer Service and Support</v>
      </c>
      <c r="G1335" t="str">
        <f>VLOOKUP(D1335,'B-Business Capability'!B:H,7,FALSE)</f>
        <v>Service Request Management</v>
      </c>
      <c r="I1335" t="s">
        <v>43</v>
      </c>
      <c r="J1335" t="s">
        <v>279</v>
      </c>
      <c r="L1335" t="s">
        <v>639</v>
      </c>
      <c r="M1335" t="str">
        <f>VLOOKUP(L1335,'A-Applications'!B:D,3,FALSE)</f>
        <v>Bomgar/BeyondTrust</v>
      </c>
      <c r="N1335" t="s">
        <v>46</v>
      </c>
      <c r="O1335" s="42" t="s">
        <v>47</v>
      </c>
      <c r="P1335" t="s">
        <v>229</v>
      </c>
      <c r="Q1335" t="str">
        <f>VLOOKUP(KamstrupData[[#This Row],[IdLevel123]],'B-Business Capability'!B:L,10,FALSE)</f>
        <v>Customer Service and Support</v>
      </c>
      <c r="R1335">
        <f>VLOOKUP(KamstrupData[[#This Row],[IdLevel123]],'B-Business Capability'!B:L,11,FALSE)</f>
        <v>0</v>
      </c>
      <c r="T1335" t="s">
        <v>1482</v>
      </c>
    </row>
    <row r="1336" spans="4:20" hidden="1" x14ac:dyDescent="0.25">
      <c r="D1336" t="s">
        <v>1459</v>
      </c>
      <c r="E1336" t="str">
        <f>VLOOKUP(D1336,'B-Business Capability'!B:H,5,FALSE)</f>
        <v>Customer Service</v>
      </c>
      <c r="F1336" t="str">
        <f>VLOOKUP(D1336,'B-Business Capability'!B:H,6,FALSE)</f>
        <v>Customer Service and Support</v>
      </c>
      <c r="G1336" t="str">
        <f>VLOOKUP(D1336,'B-Business Capability'!B:H,7,FALSE)</f>
        <v>Service Request Management</v>
      </c>
      <c r="I1336" t="s">
        <v>43</v>
      </c>
      <c r="J1336" t="s">
        <v>109</v>
      </c>
      <c r="K1336" t="s">
        <v>231</v>
      </c>
      <c r="L1336" t="s">
        <v>639</v>
      </c>
      <c r="M1336" t="str">
        <f>VLOOKUP(L1336,'A-Applications'!B:D,3,FALSE)</f>
        <v>Bomgar/BeyondTrust</v>
      </c>
      <c r="N1336" t="s">
        <v>46</v>
      </c>
      <c r="O1336" s="42" t="s">
        <v>47</v>
      </c>
      <c r="P1336" t="s">
        <v>68</v>
      </c>
      <c r="Q1336" t="str">
        <f>VLOOKUP(KamstrupData[[#This Row],[IdLevel123]],'B-Business Capability'!B:L,10,FALSE)</f>
        <v>Customer Service and Support</v>
      </c>
      <c r="R1336">
        <f>VLOOKUP(KamstrupData[[#This Row],[IdLevel123]],'B-Business Capability'!B:L,11,FALSE)</f>
        <v>0</v>
      </c>
      <c r="T1336" t="s">
        <v>233</v>
      </c>
    </row>
    <row r="1337" spans="4:20" hidden="1" x14ac:dyDescent="0.25">
      <c r="D1337" t="s">
        <v>1459</v>
      </c>
      <c r="E1337" t="str">
        <f>VLOOKUP(D1337,'B-Business Capability'!B:H,5,FALSE)</f>
        <v>Customer Service</v>
      </c>
      <c r="F1337" t="str">
        <f>VLOOKUP(D1337,'B-Business Capability'!B:H,6,FALSE)</f>
        <v>Customer Service and Support</v>
      </c>
      <c r="G1337" t="str">
        <f>VLOOKUP(D1337,'B-Business Capability'!B:H,7,FALSE)</f>
        <v>Service Request Management</v>
      </c>
      <c r="I1337" t="s">
        <v>43</v>
      </c>
      <c r="J1337" t="s">
        <v>282</v>
      </c>
      <c r="L1337" t="s">
        <v>639</v>
      </c>
      <c r="M1337" t="str">
        <f>VLOOKUP(L1337,'A-Applications'!B:D,3,FALSE)</f>
        <v>Bomgar/BeyondTrust</v>
      </c>
      <c r="N1337" t="s">
        <v>46</v>
      </c>
      <c r="O1337" s="42" t="s">
        <v>47</v>
      </c>
      <c r="P1337" t="s">
        <v>229</v>
      </c>
      <c r="Q1337" t="str">
        <f>VLOOKUP(KamstrupData[[#This Row],[IdLevel123]],'B-Business Capability'!B:L,10,FALSE)</f>
        <v>Customer Service and Support</v>
      </c>
      <c r="R1337">
        <f>VLOOKUP(KamstrupData[[#This Row],[IdLevel123]],'B-Business Capability'!B:L,11,FALSE)</f>
        <v>0</v>
      </c>
    </row>
    <row r="1338" spans="4:20" hidden="1" x14ac:dyDescent="0.25">
      <c r="D1338" s="28" t="s">
        <v>1459</v>
      </c>
      <c r="E1338" t="str">
        <f>VLOOKUP(D1338,'B-Business Capability'!B:H,5,FALSE)</f>
        <v>Customer Service</v>
      </c>
      <c r="F1338" t="str">
        <f>VLOOKUP(D1338,'B-Business Capability'!B:H,6,FALSE)</f>
        <v>Customer Service and Support</v>
      </c>
      <c r="G1338" t="str">
        <f>VLOOKUP(D1338,'B-Business Capability'!B:H,7,FALSE)</f>
        <v>Service Request Management</v>
      </c>
      <c r="I1338" t="s">
        <v>53</v>
      </c>
      <c r="J1338" t="s">
        <v>8549</v>
      </c>
      <c r="L1338" t="s">
        <v>639</v>
      </c>
      <c r="M1338" t="str">
        <f>VLOOKUP(L1338,'A-Applications'!B:D,3,FALSE)</f>
        <v>Bomgar/BeyondTrust</v>
      </c>
      <c r="N1338" t="s">
        <v>46</v>
      </c>
      <c r="O1338" s="42" t="s">
        <v>47</v>
      </c>
      <c r="P1338" t="s">
        <v>229</v>
      </c>
      <c r="Q1338" t="str">
        <f>VLOOKUP(KamstrupData[[#This Row],[IdLevel123]],'B-Business Capability'!B:L,10,FALSE)</f>
        <v>Customer Service and Support</v>
      </c>
      <c r="R1338">
        <f>VLOOKUP(KamstrupData[[#This Row],[IdLevel123]],'B-Business Capability'!B:L,11,FALSE)</f>
        <v>0</v>
      </c>
      <c r="T1338" t="s">
        <v>8521</v>
      </c>
    </row>
    <row r="1339" spans="4:20" hidden="1" x14ac:dyDescent="0.25">
      <c r="D1339" s="28" t="s">
        <v>1459</v>
      </c>
      <c r="E1339" t="str">
        <f>VLOOKUP(D1339,'B-Business Capability'!B:H,5,FALSE)</f>
        <v>Customer Service</v>
      </c>
      <c r="F1339" t="str">
        <f>VLOOKUP(D1339,'B-Business Capability'!B:H,6,FALSE)</f>
        <v>Customer Service and Support</v>
      </c>
      <c r="G1339" t="str">
        <f>VLOOKUP(D1339,'B-Business Capability'!B:H,7,FALSE)</f>
        <v>Service Request Management</v>
      </c>
      <c r="I1339" t="s">
        <v>491</v>
      </c>
      <c r="J1339" t="s">
        <v>8531</v>
      </c>
      <c r="K1339" t="s">
        <v>8607</v>
      </c>
      <c r="L1339" t="s">
        <v>639</v>
      </c>
      <c r="M1339" t="str">
        <f>VLOOKUP(L1339,'A-Applications'!B:D,3,FALSE)</f>
        <v>Bomgar/BeyondTrust</v>
      </c>
      <c r="N1339" t="s">
        <v>46</v>
      </c>
      <c r="O1339" s="42" t="s">
        <v>47</v>
      </c>
      <c r="P1339" t="s">
        <v>229</v>
      </c>
      <c r="Q1339" t="str">
        <f>VLOOKUP(KamstrupData[[#This Row],[IdLevel123]],'B-Business Capability'!B:L,10,FALSE)</f>
        <v>Customer Service and Support</v>
      </c>
      <c r="R1339">
        <f>VLOOKUP(KamstrupData[[#This Row],[IdLevel123]],'B-Business Capability'!B:L,11,FALSE)</f>
        <v>0</v>
      </c>
    </row>
    <row r="1340" spans="4:20" hidden="1" x14ac:dyDescent="0.25">
      <c r="D1340" s="28" t="s">
        <v>1459</v>
      </c>
      <c r="E1340" t="str">
        <f>VLOOKUP(D1340,'B-Business Capability'!B:H,5,FALSE)</f>
        <v>Customer Service</v>
      </c>
      <c r="F1340" t="str">
        <f>VLOOKUP(D1340,'B-Business Capability'!B:H,6,FALSE)</f>
        <v>Customer Service and Support</v>
      </c>
      <c r="G1340" t="str">
        <f>VLOOKUP(D1340,'B-Business Capability'!B:H,7,FALSE)</f>
        <v>Service Request Management</v>
      </c>
      <c r="I1340" t="s">
        <v>491</v>
      </c>
      <c r="J1340" t="s">
        <v>8531</v>
      </c>
      <c r="K1340" t="s">
        <v>8607</v>
      </c>
      <c r="L1340" t="s">
        <v>639</v>
      </c>
      <c r="M1340" t="str">
        <f>VLOOKUP(L1340,'A-Applications'!B:D,3,FALSE)</f>
        <v>Bomgar/BeyondTrust</v>
      </c>
      <c r="N1340" t="s">
        <v>46</v>
      </c>
      <c r="O1340" s="42" t="s">
        <v>47</v>
      </c>
      <c r="P1340" t="s">
        <v>229</v>
      </c>
      <c r="Q1340" t="str">
        <f>VLOOKUP(KamstrupData[[#This Row],[IdLevel123]],'B-Business Capability'!B:L,10,FALSE)</f>
        <v>Customer Service and Support</v>
      </c>
      <c r="R1340">
        <f>VLOOKUP(KamstrupData[[#This Row],[IdLevel123]],'B-Business Capability'!B:L,11,FALSE)</f>
        <v>0</v>
      </c>
    </row>
    <row r="1341" spans="4:20" hidden="1" x14ac:dyDescent="0.25">
      <c r="D1341" s="28" t="s">
        <v>1459</v>
      </c>
      <c r="E1341" t="str">
        <f>VLOOKUP(D1341,'B-Business Capability'!B:H,5,FALSE)</f>
        <v>Customer Service</v>
      </c>
      <c r="F1341" t="str">
        <f>VLOOKUP(D1341,'B-Business Capability'!B:H,6,FALSE)</f>
        <v>Customer Service and Support</v>
      </c>
      <c r="G1341" t="str">
        <f>VLOOKUP(D1341,'B-Business Capability'!B:H,7,FALSE)</f>
        <v>Service Request Management</v>
      </c>
      <c r="I1341" t="s">
        <v>477</v>
      </c>
      <c r="J1341" t="s">
        <v>8624</v>
      </c>
      <c r="L1341" t="s">
        <v>639</v>
      </c>
      <c r="M1341" t="str">
        <f>VLOOKUP(L1341,'A-Applications'!B:D,3,FALSE)</f>
        <v>Bomgar/BeyondTrust</v>
      </c>
      <c r="N1341" t="s">
        <v>46</v>
      </c>
      <c r="O1341" s="42" t="s">
        <v>47</v>
      </c>
      <c r="P1341" t="s">
        <v>229</v>
      </c>
      <c r="Q1341" t="str">
        <f>VLOOKUP(KamstrupData[[#This Row],[IdLevel123]],'B-Business Capability'!B:L,10,FALSE)</f>
        <v>Customer Service and Support</v>
      </c>
      <c r="R1341">
        <f>VLOOKUP(KamstrupData[[#This Row],[IdLevel123]],'B-Business Capability'!B:L,11,FALSE)</f>
        <v>0</v>
      </c>
    </row>
    <row r="1342" spans="4:20" hidden="1" x14ac:dyDescent="0.25">
      <c r="D1342" s="28" t="s">
        <v>1459</v>
      </c>
      <c r="E1342" t="str">
        <f>VLOOKUP(D1342,'B-Business Capability'!B:H,5,FALSE)</f>
        <v>Customer Service</v>
      </c>
      <c r="F1342" t="str">
        <f>VLOOKUP(D1342,'B-Business Capability'!B:H,6,FALSE)</f>
        <v>Customer Service and Support</v>
      </c>
      <c r="G1342" t="str">
        <f>VLOOKUP(D1342,'B-Business Capability'!B:H,7,FALSE)</f>
        <v>Service Request Management</v>
      </c>
      <c r="I1342" t="s">
        <v>487</v>
      </c>
      <c r="J1342" t="s">
        <v>8684</v>
      </c>
      <c r="K1342" t="s">
        <v>4553</v>
      </c>
      <c r="L1342" t="s">
        <v>639</v>
      </c>
      <c r="M1342" t="str">
        <f>VLOOKUP(L1342,'A-Applications'!B:D,3,FALSE)</f>
        <v>Bomgar/BeyondTrust</v>
      </c>
      <c r="N1342" t="s">
        <v>46</v>
      </c>
      <c r="O1342" s="42" t="s">
        <v>47</v>
      </c>
      <c r="P1342" t="s">
        <v>229</v>
      </c>
      <c r="Q1342" t="str">
        <f>VLOOKUP(KamstrupData[[#This Row],[IdLevel123]],'B-Business Capability'!B:L,10,FALSE)</f>
        <v>Customer Service and Support</v>
      </c>
      <c r="R1342">
        <f>VLOOKUP(KamstrupData[[#This Row],[IdLevel123]],'B-Business Capability'!B:L,11,FALSE)</f>
        <v>0</v>
      </c>
    </row>
    <row r="1343" spans="4:20" hidden="1" x14ac:dyDescent="0.25">
      <c r="D1343" s="28" t="s">
        <v>1459</v>
      </c>
      <c r="E1343" t="str">
        <f>VLOOKUP(D1343,'B-Business Capability'!B:H,5,FALSE)</f>
        <v>Customer Service</v>
      </c>
      <c r="F1343" t="str">
        <f>VLOOKUP(D1343,'B-Business Capability'!B:H,6,FALSE)</f>
        <v>Customer Service and Support</v>
      </c>
      <c r="G1343" t="str">
        <f>VLOOKUP(D1343,'B-Business Capability'!B:H,7,FALSE)</f>
        <v>Service Request Management</v>
      </c>
      <c r="I1343" t="s">
        <v>487</v>
      </c>
      <c r="J1343" t="s">
        <v>8684</v>
      </c>
      <c r="K1343" t="s">
        <v>4553</v>
      </c>
      <c r="L1343" t="s">
        <v>639</v>
      </c>
      <c r="M1343" t="str">
        <f>VLOOKUP(L1343,'A-Applications'!B:D,3,FALSE)</f>
        <v>Bomgar/BeyondTrust</v>
      </c>
      <c r="N1343" t="s">
        <v>46</v>
      </c>
      <c r="O1343" s="42" t="s">
        <v>47</v>
      </c>
      <c r="P1343" t="s">
        <v>229</v>
      </c>
      <c r="Q1343" t="str">
        <f>VLOOKUP(KamstrupData[[#This Row],[IdLevel123]],'B-Business Capability'!B:L,10,FALSE)</f>
        <v>Customer Service and Support</v>
      </c>
      <c r="R1343">
        <f>VLOOKUP(KamstrupData[[#This Row],[IdLevel123]],'B-Business Capability'!B:L,11,FALSE)</f>
        <v>0</v>
      </c>
    </row>
    <row r="1344" spans="4:20" hidden="1" x14ac:dyDescent="0.25">
      <c r="D1344" t="s">
        <v>1517</v>
      </c>
      <c r="E1344" t="str">
        <f>VLOOKUP(D1344,'B-Business Capability'!B:H,5,FALSE)</f>
        <v>Customer Service</v>
      </c>
      <c r="F1344" t="str">
        <f>VLOOKUP(D1344,'B-Business Capability'!B:H,6,FALSE)</f>
        <v>Customer Project Management</v>
      </c>
      <c r="G1344" t="str">
        <f>VLOOKUP(D1344,'B-Business Capability'!B:H,7,FALSE)</f>
        <v>Project Management</v>
      </c>
      <c r="I1344" t="s">
        <v>66</v>
      </c>
      <c r="J1344" t="s">
        <v>228</v>
      </c>
      <c r="L1344" t="s">
        <v>639</v>
      </c>
      <c r="M1344" t="str">
        <f>VLOOKUP(L1344,'A-Applications'!B:D,3,FALSE)</f>
        <v>Bomgar/BeyondTrust</v>
      </c>
      <c r="N1344" t="s">
        <v>46</v>
      </c>
      <c r="O1344" s="42" t="s">
        <v>47</v>
      </c>
      <c r="P1344" t="s">
        <v>1040</v>
      </c>
      <c r="Q1344" t="str">
        <f>VLOOKUP(KamstrupData[[#This Row],[IdLevel123]],'B-Business Capability'!B:L,10,FALSE)</f>
        <v>Order-to-Cash (O2C)</v>
      </c>
      <c r="R1344">
        <f>VLOOKUP(KamstrupData[[#This Row],[IdLevel123]],'B-Business Capability'!B:L,11,FALSE)</f>
        <v>0</v>
      </c>
      <c r="T1344" t="s">
        <v>230</v>
      </c>
    </row>
    <row r="1345" spans="2:20" hidden="1" x14ac:dyDescent="0.25">
      <c r="D1345" t="s">
        <v>1517</v>
      </c>
      <c r="E1345" t="str">
        <f>VLOOKUP(D1345,'B-Business Capability'!B:H,5,FALSE)</f>
        <v>Customer Service</v>
      </c>
      <c r="F1345" t="str">
        <f>VLOOKUP(D1345,'B-Business Capability'!B:H,6,FALSE)</f>
        <v>Customer Project Management</v>
      </c>
      <c r="G1345" t="str">
        <f>VLOOKUP(D1345,'B-Business Capability'!B:H,7,FALSE)</f>
        <v>Project Management</v>
      </c>
      <c r="I1345" t="s">
        <v>43</v>
      </c>
      <c r="J1345" t="s">
        <v>278</v>
      </c>
      <c r="L1345" t="s">
        <v>639</v>
      </c>
      <c r="M1345" t="str">
        <f>VLOOKUP(L1345,'A-Applications'!B:D,3,FALSE)</f>
        <v>Bomgar/BeyondTrust</v>
      </c>
      <c r="N1345" t="s">
        <v>46</v>
      </c>
      <c r="O1345" s="42" t="s">
        <v>47</v>
      </c>
      <c r="P1345" t="s">
        <v>1040</v>
      </c>
      <c r="Q1345" t="str">
        <f>VLOOKUP(KamstrupData[[#This Row],[IdLevel123]],'B-Business Capability'!B:L,10,FALSE)</f>
        <v>Order-to-Cash (O2C)</v>
      </c>
      <c r="R1345">
        <f>VLOOKUP(KamstrupData[[#This Row],[IdLevel123]],'B-Business Capability'!B:L,11,FALSE)</f>
        <v>0</v>
      </c>
    </row>
    <row r="1346" spans="2:20" hidden="1" x14ac:dyDescent="0.25">
      <c r="D1346" t="s">
        <v>1517</v>
      </c>
      <c r="E1346" t="str">
        <f>VLOOKUP(D1346,'B-Business Capability'!B:H,5,FALSE)</f>
        <v>Customer Service</v>
      </c>
      <c r="F1346" t="str">
        <f>VLOOKUP(D1346,'B-Business Capability'!B:H,6,FALSE)</f>
        <v>Customer Project Management</v>
      </c>
      <c r="G1346" t="str">
        <f>VLOOKUP(D1346,'B-Business Capability'!B:H,7,FALSE)</f>
        <v>Project Management</v>
      </c>
      <c r="I1346" t="s">
        <v>43</v>
      </c>
      <c r="J1346" t="s">
        <v>279</v>
      </c>
      <c r="L1346" t="s">
        <v>639</v>
      </c>
      <c r="M1346" t="str">
        <f>VLOOKUP(L1346,'A-Applications'!B:D,3,FALSE)</f>
        <v>Bomgar/BeyondTrust</v>
      </c>
      <c r="N1346" t="s">
        <v>46</v>
      </c>
      <c r="O1346" s="42" t="s">
        <v>47</v>
      </c>
      <c r="P1346" t="s">
        <v>1040</v>
      </c>
      <c r="Q1346" t="str">
        <f>VLOOKUP(KamstrupData[[#This Row],[IdLevel123]],'B-Business Capability'!B:L,10,FALSE)</f>
        <v>Order-to-Cash (O2C)</v>
      </c>
      <c r="R1346">
        <f>VLOOKUP(KamstrupData[[#This Row],[IdLevel123]],'B-Business Capability'!B:L,11,FALSE)</f>
        <v>0</v>
      </c>
      <c r="T1346" t="s">
        <v>1482</v>
      </c>
    </row>
    <row r="1347" spans="2:20" hidden="1" x14ac:dyDescent="0.25">
      <c r="D1347" t="s">
        <v>1517</v>
      </c>
      <c r="E1347" t="str">
        <f>VLOOKUP(D1347,'B-Business Capability'!B:H,5,FALSE)</f>
        <v>Customer Service</v>
      </c>
      <c r="F1347" t="str">
        <f>VLOOKUP(D1347,'B-Business Capability'!B:H,6,FALSE)</f>
        <v>Customer Project Management</v>
      </c>
      <c r="G1347" t="str">
        <f>VLOOKUP(D1347,'B-Business Capability'!B:H,7,FALSE)</f>
        <v>Project Management</v>
      </c>
      <c r="I1347" t="s">
        <v>43</v>
      </c>
      <c r="J1347" t="s">
        <v>282</v>
      </c>
      <c r="L1347" t="s">
        <v>639</v>
      </c>
      <c r="M1347" t="str">
        <f>VLOOKUP(L1347,'A-Applications'!B:D,3,FALSE)</f>
        <v>Bomgar/BeyondTrust</v>
      </c>
      <c r="N1347" t="s">
        <v>46</v>
      </c>
      <c r="O1347" s="42" t="s">
        <v>47</v>
      </c>
      <c r="P1347" t="s">
        <v>1040</v>
      </c>
      <c r="Q1347" t="str">
        <f>VLOOKUP(KamstrupData[[#This Row],[IdLevel123]],'B-Business Capability'!B:L,10,FALSE)</f>
        <v>Order-to-Cash (O2C)</v>
      </c>
      <c r="R1347">
        <f>VLOOKUP(KamstrupData[[#This Row],[IdLevel123]],'B-Business Capability'!B:L,11,FALSE)</f>
        <v>0</v>
      </c>
    </row>
    <row r="1348" spans="2:20" hidden="1" x14ac:dyDescent="0.25">
      <c r="D1348" s="28" t="s">
        <v>1517</v>
      </c>
      <c r="E1348" t="str">
        <f>VLOOKUP(D1348,'B-Business Capability'!B:H,5,FALSE)</f>
        <v>Customer Service</v>
      </c>
      <c r="F1348" t="str">
        <f>VLOOKUP(D1348,'B-Business Capability'!B:H,6,FALSE)</f>
        <v>Customer Project Management</v>
      </c>
      <c r="G1348" t="str">
        <f>VLOOKUP(D1348,'B-Business Capability'!B:H,7,FALSE)</f>
        <v>Project Management</v>
      </c>
      <c r="I1348" t="s">
        <v>53</v>
      </c>
      <c r="J1348" t="s">
        <v>8549</v>
      </c>
      <c r="L1348" t="s">
        <v>639</v>
      </c>
      <c r="M1348" t="str">
        <f>VLOOKUP(L1348,'A-Applications'!B:D,3,FALSE)</f>
        <v>Bomgar/BeyondTrust</v>
      </c>
      <c r="N1348" t="s">
        <v>46</v>
      </c>
      <c r="O1348" s="42" t="s">
        <v>47</v>
      </c>
      <c r="P1348" t="s">
        <v>1040</v>
      </c>
      <c r="Q1348" t="str">
        <f>VLOOKUP(KamstrupData[[#This Row],[IdLevel123]],'B-Business Capability'!B:L,10,FALSE)</f>
        <v>Order-to-Cash (O2C)</v>
      </c>
      <c r="R1348">
        <f>VLOOKUP(KamstrupData[[#This Row],[IdLevel123]],'B-Business Capability'!B:L,11,FALSE)</f>
        <v>0</v>
      </c>
      <c r="T1348" t="s">
        <v>8521</v>
      </c>
    </row>
    <row r="1349" spans="2:20" hidden="1" x14ac:dyDescent="0.25">
      <c r="D1349" s="28" t="s">
        <v>1517</v>
      </c>
      <c r="E1349" t="str">
        <f>VLOOKUP(D1349,'B-Business Capability'!B:H,5,FALSE)</f>
        <v>Customer Service</v>
      </c>
      <c r="F1349" t="str">
        <f>VLOOKUP(D1349,'B-Business Capability'!B:H,6,FALSE)</f>
        <v>Customer Project Management</v>
      </c>
      <c r="G1349" t="str">
        <f>VLOOKUP(D1349,'B-Business Capability'!B:H,7,FALSE)</f>
        <v>Project Management</v>
      </c>
      <c r="I1349" t="s">
        <v>491</v>
      </c>
      <c r="J1349" t="s">
        <v>8531</v>
      </c>
      <c r="K1349" t="s">
        <v>8607</v>
      </c>
      <c r="L1349" t="s">
        <v>639</v>
      </c>
      <c r="M1349" t="str">
        <f>VLOOKUP(L1349,'A-Applications'!B:D,3,FALSE)</f>
        <v>Bomgar/BeyondTrust</v>
      </c>
      <c r="N1349" t="s">
        <v>46</v>
      </c>
      <c r="O1349" s="42" t="s">
        <v>47</v>
      </c>
      <c r="P1349" t="s">
        <v>1040</v>
      </c>
      <c r="Q1349" t="str">
        <f>VLOOKUP(KamstrupData[[#This Row],[IdLevel123]],'B-Business Capability'!B:L,10,FALSE)</f>
        <v>Order-to-Cash (O2C)</v>
      </c>
      <c r="R1349">
        <f>VLOOKUP(KamstrupData[[#This Row],[IdLevel123]],'B-Business Capability'!B:L,11,FALSE)</f>
        <v>0</v>
      </c>
    </row>
    <row r="1350" spans="2:20" hidden="1" x14ac:dyDescent="0.25">
      <c r="D1350" s="28" t="s">
        <v>1517</v>
      </c>
      <c r="E1350" t="str">
        <f>VLOOKUP(D1350,'B-Business Capability'!B:H,5,FALSE)</f>
        <v>Customer Service</v>
      </c>
      <c r="F1350" t="str">
        <f>VLOOKUP(D1350,'B-Business Capability'!B:H,6,FALSE)</f>
        <v>Customer Project Management</v>
      </c>
      <c r="G1350" t="str">
        <f>VLOOKUP(D1350,'B-Business Capability'!B:H,7,FALSE)</f>
        <v>Project Management</v>
      </c>
      <c r="I1350" t="s">
        <v>491</v>
      </c>
      <c r="J1350" t="s">
        <v>8531</v>
      </c>
      <c r="K1350" t="s">
        <v>8607</v>
      </c>
      <c r="L1350" t="s">
        <v>639</v>
      </c>
      <c r="M1350" t="str">
        <f>VLOOKUP(L1350,'A-Applications'!B:D,3,FALSE)</f>
        <v>Bomgar/BeyondTrust</v>
      </c>
      <c r="N1350" t="s">
        <v>46</v>
      </c>
      <c r="O1350" s="42" t="s">
        <v>47</v>
      </c>
      <c r="P1350" t="s">
        <v>1040</v>
      </c>
      <c r="Q1350" t="str">
        <f>VLOOKUP(KamstrupData[[#This Row],[IdLevel123]],'B-Business Capability'!B:L,10,FALSE)</f>
        <v>Order-to-Cash (O2C)</v>
      </c>
      <c r="R1350">
        <f>VLOOKUP(KamstrupData[[#This Row],[IdLevel123]],'B-Business Capability'!B:L,11,FALSE)</f>
        <v>0</v>
      </c>
    </row>
    <row r="1351" spans="2:20" hidden="1" x14ac:dyDescent="0.25">
      <c r="D1351" s="28" t="s">
        <v>1517</v>
      </c>
      <c r="E1351" t="str">
        <f>VLOOKUP(D1351,'B-Business Capability'!B:H,5,FALSE)</f>
        <v>Customer Service</v>
      </c>
      <c r="F1351" t="str">
        <f>VLOOKUP(D1351,'B-Business Capability'!B:H,6,FALSE)</f>
        <v>Customer Project Management</v>
      </c>
      <c r="G1351" t="str">
        <f>VLOOKUP(D1351,'B-Business Capability'!B:H,7,FALSE)</f>
        <v>Project Management</v>
      </c>
      <c r="I1351" t="s">
        <v>491</v>
      </c>
      <c r="J1351" t="s">
        <v>8531</v>
      </c>
      <c r="K1351" t="s">
        <v>8607</v>
      </c>
      <c r="L1351" t="s">
        <v>639</v>
      </c>
      <c r="M1351" t="str">
        <f>VLOOKUP(L1351,'A-Applications'!B:D,3,FALSE)</f>
        <v>Bomgar/BeyondTrust</v>
      </c>
      <c r="N1351" t="s">
        <v>46</v>
      </c>
      <c r="O1351" s="42" t="s">
        <v>47</v>
      </c>
      <c r="P1351" t="s">
        <v>1040</v>
      </c>
      <c r="Q1351" t="str">
        <f>VLOOKUP(KamstrupData[[#This Row],[IdLevel123]],'B-Business Capability'!B:L,10,FALSE)</f>
        <v>Order-to-Cash (O2C)</v>
      </c>
      <c r="R1351">
        <f>VLOOKUP(KamstrupData[[#This Row],[IdLevel123]],'B-Business Capability'!B:L,11,FALSE)</f>
        <v>0</v>
      </c>
    </row>
    <row r="1352" spans="2:20" hidden="1" x14ac:dyDescent="0.25">
      <c r="D1352" s="28" t="s">
        <v>1517</v>
      </c>
      <c r="E1352" t="str">
        <f>VLOOKUP(D1352,'B-Business Capability'!B:H,5,FALSE)</f>
        <v>Customer Service</v>
      </c>
      <c r="F1352" t="str">
        <f>VLOOKUP(D1352,'B-Business Capability'!B:H,6,FALSE)</f>
        <v>Customer Project Management</v>
      </c>
      <c r="G1352" t="str">
        <f>VLOOKUP(D1352,'B-Business Capability'!B:H,7,FALSE)</f>
        <v>Project Management</v>
      </c>
      <c r="I1352" t="s">
        <v>477</v>
      </c>
      <c r="J1352" t="s">
        <v>8624</v>
      </c>
      <c r="L1352" t="s">
        <v>639</v>
      </c>
      <c r="M1352" t="str">
        <f>VLOOKUP(L1352,'A-Applications'!B:D,3,FALSE)</f>
        <v>Bomgar/BeyondTrust</v>
      </c>
      <c r="N1352" t="s">
        <v>46</v>
      </c>
      <c r="O1352" s="42" t="s">
        <v>47</v>
      </c>
      <c r="P1352" t="s">
        <v>1040</v>
      </c>
      <c r="Q1352" t="str">
        <f>VLOOKUP(KamstrupData[[#This Row],[IdLevel123]],'B-Business Capability'!B:L,10,FALSE)</f>
        <v>Order-to-Cash (O2C)</v>
      </c>
      <c r="R1352">
        <f>VLOOKUP(KamstrupData[[#This Row],[IdLevel123]],'B-Business Capability'!B:L,11,FALSE)</f>
        <v>0</v>
      </c>
    </row>
    <row r="1353" spans="2:20" hidden="1" x14ac:dyDescent="0.25">
      <c r="D1353" s="28" t="s">
        <v>1517</v>
      </c>
      <c r="E1353" t="str">
        <f>VLOOKUP(D1353,'B-Business Capability'!B:H,5,FALSE)</f>
        <v>Customer Service</v>
      </c>
      <c r="F1353" t="str">
        <f>VLOOKUP(D1353,'B-Business Capability'!B:H,6,FALSE)</f>
        <v>Customer Project Management</v>
      </c>
      <c r="G1353" t="str">
        <f>VLOOKUP(D1353,'B-Business Capability'!B:H,7,FALSE)</f>
        <v>Project Management</v>
      </c>
      <c r="I1353" t="s">
        <v>477</v>
      </c>
      <c r="J1353" t="s">
        <v>8624</v>
      </c>
      <c r="L1353" t="s">
        <v>639</v>
      </c>
      <c r="M1353" t="str">
        <f>VLOOKUP(L1353,'A-Applications'!B:D,3,FALSE)</f>
        <v>Bomgar/BeyondTrust</v>
      </c>
      <c r="N1353" t="s">
        <v>46</v>
      </c>
      <c r="O1353" s="42" t="s">
        <v>47</v>
      </c>
      <c r="P1353" t="s">
        <v>1040</v>
      </c>
      <c r="Q1353" t="str">
        <f>VLOOKUP(KamstrupData[[#This Row],[IdLevel123]],'B-Business Capability'!B:L,10,FALSE)</f>
        <v>Order-to-Cash (O2C)</v>
      </c>
      <c r="R1353">
        <f>VLOOKUP(KamstrupData[[#This Row],[IdLevel123]],'B-Business Capability'!B:L,11,FALSE)</f>
        <v>0</v>
      </c>
    </row>
    <row r="1354" spans="2:20" hidden="1" x14ac:dyDescent="0.25">
      <c r="D1354" s="28" t="s">
        <v>1517</v>
      </c>
      <c r="E1354" t="str">
        <f>VLOOKUP(D1354,'B-Business Capability'!B:H,5,FALSE)</f>
        <v>Customer Service</v>
      </c>
      <c r="F1354" t="str">
        <f>VLOOKUP(D1354,'B-Business Capability'!B:H,6,FALSE)</f>
        <v>Customer Project Management</v>
      </c>
      <c r="G1354" t="str">
        <f>VLOOKUP(D1354,'B-Business Capability'!B:H,7,FALSE)</f>
        <v>Project Management</v>
      </c>
      <c r="I1354" t="s">
        <v>487</v>
      </c>
      <c r="J1354" t="s">
        <v>8684</v>
      </c>
      <c r="K1354" t="s">
        <v>4553</v>
      </c>
      <c r="L1354" t="s">
        <v>639</v>
      </c>
      <c r="M1354" t="str">
        <f>VLOOKUP(L1354,'A-Applications'!B:D,3,FALSE)</f>
        <v>Bomgar/BeyondTrust</v>
      </c>
      <c r="N1354" t="s">
        <v>46</v>
      </c>
      <c r="O1354" s="42" t="s">
        <v>47</v>
      </c>
      <c r="P1354" t="s">
        <v>1040</v>
      </c>
      <c r="Q1354" t="str">
        <f>VLOOKUP(KamstrupData[[#This Row],[IdLevel123]],'B-Business Capability'!B:L,10,FALSE)</f>
        <v>Order-to-Cash (O2C)</v>
      </c>
      <c r="R1354">
        <f>VLOOKUP(KamstrupData[[#This Row],[IdLevel123]],'B-Business Capability'!B:L,11,FALSE)</f>
        <v>0</v>
      </c>
    </row>
    <row r="1355" spans="2:20" hidden="1" x14ac:dyDescent="0.25">
      <c r="D1355" s="28" t="s">
        <v>1517</v>
      </c>
      <c r="E1355" t="str">
        <f>VLOOKUP(D1355,'B-Business Capability'!B:H,5,FALSE)</f>
        <v>Customer Service</v>
      </c>
      <c r="F1355" t="str">
        <f>VLOOKUP(D1355,'B-Business Capability'!B:H,6,FALSE)</f>
        <v>Customer Project Management</v>
      </c>
      <c r="G1355" t="str">
        <f>VLOOKUP(D1355,'B-Business Capability'!B:H,7,FALSE)</f>
        <v>Project Management</v>
      </c>
      <c r="I1355" t="s">
        <v>487</v>
      </c>
      <c r="J1355" t="s">
        <v>8684</v>
      </c>
      <c r="K1355" t="s">
        <v>4553</v>
      </c>
      <c r="L1355" t="s">
        <v>639</v>
      </c>
      <c r="M1355" t="str">
        <f>VLOOKUP(L1355,'A-Applications'!B:D,3,FALSE)</f>
        <v>Bomgar/BeyondTrust</v>
      </c>
      <c r="N1355" t="s">
        <v>46</v>
      </c>
      <c r="O1355" s="42" t="s">
        <v>47</v>
      </c>
      <c r="P1355" t="s">
        <v>1040</v>
      </c>
      <c r="Q1355" t="str">
        <f>VLOOKUP(KamstrupData[[#This Row],[IdLevel123]],'B-Business Capability'!B:L,10,FALSE)</f>
        <v>Order-to-Cash (O2C)</v>
      </c>
      <c r="R1355">
        <f>VLOOKUP(KamstrupData[[#This Row],[IdLevel123]],'B-Business Capability'!B:L,11,FALSE)</f>
        <v>0</v>
      </c>
    </row>
    <row r="1356" spans="2:20" hidden="1" x14ac:dyDescent="0.25">
      <c r="D1356" s="28" t="s">
        <v>1517</v>
      </c>
      <c r="E1356" t="str">
        <f>VLOOKUP(D1356,'B-Business Capability'!B:H,5,FALSE)</f>
        <v>Customer Service</v>
      </c>
      <c r="F1356" t="str">
        <f>VLOOKUP(D1356,'B-Business Capability'!B:H,6,FALSE)</f>
        <v>Customer Project Management</v>
      </c>
      <c r="G1356" t="str">
        <f>VLOOKUP(D1356,'B-Business Capability'!B:H,7,FALSE)</f>
        <v>Project Management</v>
      </c>
      <c r="I1356" t="s">
        <v>487</v>
      </c>
      <c r="J1356" t="s">
        <v>8684</v>
      </c>
      <c r="K1356" t="s">
        <v>4553</v>
      </c>
      <c r="L1356" t="s">
        <v>639</v>
      </c>
      <c r="M1356" t="str">
        <f>VLOOKUP(L1356,'A-Applications'!B:D,3,FALSE)</f>
        <v>Bomgar/BeyondTrust</v>
      </c>
      <c r="N1356" t="s">
        <v>46</v>
      </c>
      <c r="O1356" s="42" t="s">
        <v>47</v>
      </c>
      <c r="P1356" t="s">
        <v>1040</v>
      </c>
      <c r="Q1356" t="str">
        <f>VLOOKUP(KamstrupData[[#This Row],[IdLevel123]],'B-Business Capability'!B:L,10,FALSE)</f>
        <v>Order-to-Cash (O2C)</v>
      </c>
      <c r="R1356">
        <f>VLOOKUP(KamstrupData[[#This Row],[IdLevel123]],'B-Business Capability'!B:L,11,FALSE)</f>
        <v>0</v>
      </c>
    </row>
    <row r="1357" spans="2:20" hidden="1" x14ac:dyDescent="0.25">
      <c r="D1357" t="s">
        <v>1579</v>
      </c>
      <c r="E1357" t="str">
        <f>VLOOKUP(D1357,'B-Business Capability'!B:H,5,FALSE)</f>
        <v xml:space="preserve">Digital Management </v>
      </c>
      <c r="F1357" t="str">
        <f>VLOOKUP(D1357,'B-Business Capability'!B:H,6,FALSE)</f>
        <v>Information Security</v>
      </c>
      <c r="G1357" t="str">
        <f>VLOOKUP(D1357,'B-Business Capability'!B:H,7,FALSE)</f>
        <v>Security Architecture</v>
      </c>
      <c r="I1357" t="s">
        <v>43</v>
      </c>
      <c r="J1357" t="s">
        <v>1566</v>
      </c>
      <c r="K1357" t="s">
        <v>1568</v>
      </c>
      <c r="L1357" t="s">
        <v>639</v>
      </c>
      <c r="M1357" t="str">
        <f>VLOOKUP(L1357,'A-Applications'!B:D,3,FALSE)</f>
        <v>Bomgar/BeyondTrust</v>
      </c>
      <c r="N1357" t="s">
        <v>46</v>
      </c>
      <c r="O1357" s="42" t="s">
        <v>47</v>
      </c>
      <c r="P1357" t="s">
        <v>56</v>
      </c>
      <c r="Q1357" t="str">
        <f>VLOOKUP(KamstrupData[[#This Row],[IdLevel123]],'B-Business Capability'!B:L,10,FALSE)</f>
        <v>N/A</v>
      </c>
      <c r="R1357">
        <f>VLOOKUP(KamstrupData[[#This Row],[IdLevel123]],'B-Business Capability'!B:L,11,FALSE)</f>
        <v>0</v>
      </c>
    </row>
    <row r="1358" spans="2:20" hidden="1" x14ac:dyDescent="0.25">
      <c r="B1358" s="28">
        <v>45292</v>
      </c>
      <c r="D1358" s="28" t="s">
        <v>1642</v>
      </c>
      <c r="E1358" t="str">
        <f>VLOOKUP(D1358,'B-Business Capability'!B:H,5,FALSE)</f>
        <v>OT Hosting</v>
      </c>
      <c r="F1358" t="str">
        <f>VLOOKUP(D1358,'B-Business Capability'!B:H,6,FALSE)</f>
        <v>OT Platform &amp; Hosting</v>
      </c>
      <c r="G1358" t="str">
        <f>VLOOKUP(D1358,'B-Business Capability'!B:H,7,FALSE)</f>
        <v>Remote Access &amp; Authentication Control</v>
      </c>
      <c r="I1358" t="s">
        <v>43</v>
      </c>
      <c r="J1358" t="s">
        <v>285</v>
      </c>
      <c r="K1358" t="s">
        <v>1639</v>
      </c>
      <c r="L1358" t="s">
        <v>639</v>
      </c>
      <c r="M1358" t="str">
        <f>VLOOKUP(L1358,'A-Applications'!B:D,3,FALSE)</f>
        <v>Bomgar/BeyondTrust</v>
      </c>
      <c r="N1358" s="230" t="s">
        <v>46</v>
      </c>
      <c r="O1358" s="42" t="s">
        <v>47</v>
      </c>
      <c r="Q1358" t="str">
        <f>VLOOKUP(KamstrupData[[#This Row],[IdLevel123]],'B-Business Capability'!B:L,10,FALSE)</f>
        <v>N/A</v>
      </c>
      <c r="R1358">
        <f>VLOOKUP(KamstrupData[[#This Row],[IdLevel123]],'B-Business Capability'!B:L,11,FALSE)</f>
        <v>0</v>
      </c>
    </row>
    <row r="1359" spans="2:20" hidden="1" x14ac:dyDescent="0.25">
      <c r="D1359" s="28" t="s">
        <v>1459</v>
      </c>
      <c r="E1359" t="str">
        <f>VLOOKUP(D1359,'B-Business Capability'!B:H,5,FALSE)</f>
        <v>Customer Service</v>
      </c>
      <c r="F1359" t="str">
        <f>VLOOKUP(D1359,'B-Business Capability'!B:H,6,FALSE)</f>
        <v>Customer Service and Support</v>
      </c>
      <c r="G1359" t="str">
        <f>VLOOKUP(D1359,'B-Business Capability'!B:H,7,FALSE)</f>
        <v>Service Request Management</v>
      </c>
      <c r="I1359" t="s">
        <v>62</v>
      </c>
      <c r="J1359" t="s">
        <v>8633</v>
      </c>
      <c r="L1359" t="s">
        <v>639</v>
      </c>
      <c r="M1359" t="str">
        <f>VLOOKUP(L1359,'A-Applications'!B:D,3,FALSE)</f>
        <v>Bomgar/BeyondTrust</v>
      </c>
      <c r="N1359" t="s">
        <v>46</v>
      </c>
      <c r="O1359" s="42" t="s">
        <v>47</v>
      </c>
      <c r="P1359" t="s">
        <v>229</v>
      </c>
      <c r="Q1359" t="str">
        <f>VLOOKUP(KamstrupData[[#This Row],[IdLevel123]],'B-Business Capability'!B:L,10,FALSE)</f>
        <v>Customer Service and Support</v>
      </c>
      <c r="R1359">
        <f>VLOOKUP(KamstrupData[[#This Row],[IdLevel123]],'B-Business Capability'!B:L,11,FALSE)</f>
        <v>0</v>
      </c>
    </row>
    <row r="1360" spans="2:20" hidden="1" x14ac:dyDescent="0.25">
      <c r="D1360" t="s">
        <v>70</v>
      </c>
      <c r="E1360" t="str">
        <f>VLOOKUP(D1360,'B-Business Capability'!B:H,5,FALSE)</f>
        <v>Product &amp; Software Development</v>
      </c>
      <c r="F1360">
        <f>VLOOKUP(D1360,'B-Business Capability'!B:H,6,FALSE)</f>
        <v>0</v>
      </c>
      <c r="G1360">
        <f>VLOOKUP(D1360,'B-Business Capability'!B:H,7,FALSE)</f>
        <v>0</v>
      </c>
      <c r="I1360" t="s">
        <v>43</v>
      </c>
      <c r="J1360" t="s">
        <v>98</v>
      </c>
      <c r="K1360" t="s">
        <v>87</v>
      </c>
      <c r="L1360" t="s">
        <v>101</v>
      </c>
      <c r="M1360" t="str">
        <f>VLOOKUP(L1360,'A-Applications'!B:D,3,FALSE)</f>
        <v>Confluence</v>
      </c>
      <c r="N1360" t="s">
        <v>46</v>
      </c>
      <c r="O1360" s="42" t="s">
        <v>102</v>
      </c>
      <c r="P1360" t="s">
        <v>75</v>
      </c>
      <c r="Q1360" t="str">
        <f>VLOOKUP(KamstrupData[[#This Row],[IdLevel123]],'B-Business Capability'!B:L,10,FALSE)</f>
        <v>Idea-to-Release (I2R)</v>
      </c>
      <c r="R1360">
        <f>VLOOKUP(KamstrupData[[#This Row],[IdLevel123]],'B-Business Capability'!B:L,11,FALSE)</f>
        <v>100</v>
      </c>
      <c r="T1360" t="s">
        <v>100</v>
      </c>
    </row>
    <row r="1361" spans="4:20" hidden="1" x14ac:dyDescent="0.25">
      <c r="D1361" t="s">
        <v>195</v>
      </c>
      <c r="E1361" t="str">
        <f>VLOOKUP(D1361,'B-Business Capability'!B:H,5,FALSE)</f>
        <v>Product &amp; Software Development</v>
      </c>
      <c r="F1361" t="str">
        <f>VLOOKUP(D1361,'B-Business Capability'!B:H,6,FALSE)</f>
        <v>Marketing Testing</v>
      </c>
      <c r="G1361">
        <f>VLOOKUP(D1361,'B-Business Capability'!B:H,7,FALSE)</f>
        <v>0</v>
      </c>
      <c r="I1361" t="s">
        <v>43</v>
      </c>
      <c r="J1361" t="s">
        <v>86</v>
      </c>
      <c r="K1361" t="s">
        <v>87</v>
      </c>
      <c r="L1361" t="s">
        <v>101</v>
      </c>
      <c r="M1361" t="str">
        <f>VLOOKUP(L1361,'A-Applications'!B:D,3,FALSE)</f>
        <v>Confluence</v>
      </c>
      <c r="N1361" t="s">
        <v>46</v>
      </c>
      <c r="O1361" s="42" t="s">
        <v>47</v>
      </c>
      <c r="P1361" t="s">
        <v>89</v>
      </c>
      <c r="Q1361" t="str">
        <f>VLOOKUP(KamstrupData[[#This Row],[IdLevel123]],'B-Business Capability'!B:L,10,FALSE)</f>
        <v>Idea-to-Release (I2R)</v>
      </c>
      <c r="R1361">
        <f>VLOOKUP(KamstrupData[[#This Row],[IdLevel123]],'B-Business Capability'!B:L,11,FALSE)</f>
        <v>150</v>
      </c>
      <c r="T1361" t="s">
        <v>196</v>
      </c>
    </row>
    <row r="1362" spans="4:20" hidden="1" x14ac:dyDescent="0.25">
      <c r="D1362" t="s">
        <v>197</v>
      </c>
      <c r="E1362" t="str">
        <f>VLOOKUP(D1362,'B-Business Capability'!B:H,5,FALSE)</f>
        <v>Product &amp; Software Development</v>
      </c>
      <c r="F1362" t="str">
        <f>VLOOKUP(D1362,'B-Business Capability'!B:H,6,FALSE)</f>
        <v>Method Development</v>
      </c>
      <c r="G1362">
        <f>VLOOKUP(D1362,'B-Business Capability'!B:H,7,FALSE)</f>
        <v>0</v>
      </c>
      <c r="I1362" t="s">
        <v>43</v>
      </c>
      <c r="J1362" t="s">
        <v>86</v>
      </c>
      <c r="K1362" t="s">
        <v>87</v>
      </c>
      <c r="L1362" t="s">
        <v>101</v>
      </c>
      <c r="M1362" t="str">
        <f>VLOOKUP(L1362,'A-Applications'!B:D,3,FALSE)</f>
        <v>Confluence</v>
      </c>
      <c r="N1362" t="s">
        <v>46</v>
      </c>
      <c r="O1362" s="42" t="s">
        <v>47</v>
      </c>
      <c r="P1362" t="s">
        <v>89</v>
      </c>
      <c r="Q1362" t="str">
        <f>VLOOKUP(KamstrupData[[#This Row],[IdLevel123]],'B-Business Capability'!B:L,10,FALSE)</f>
        <v>Idea-to-Release (I2R)</v>
      </c>
      <c r="R1362">
        <f>VLOOKUP(KamstrupData[[#This Row],[IdLevel123]],'B-Business Capability'!B:L,11,FALSE)</f>
        <v>930</v>
      </c>
      <c r="T1362" t="s">
        <v>196</v>
      </c>
    </row>
    <row r="1363" spans="4:20" hidden="1" x14ac:dyDescent="0.25">
      <c r="D1363" t="s">
        <v>198</v>
      </c>
      <c r="E1363" t="str">
        <f>VLOOKUP(D1363,'B-Business Capability'!B:H,5,FALSE)</f>
        <v>Product &amp; Software Development</v>
      </c>
      <c r="F1363" t="str">
        <f>VLOOKUP(D1363,'B-Business Capability'!B:H,6,FALSE)</f>
        <v>Product &amp; Software Delivery</v>
      </c>
      <c r="G1363">
        <f>VLOOKUP(D1363,'B-Business Capability'!B:H,7,FALSE)</f>
        <v>0</v>
      </c>
      <c r="I1363" t="s">
        <v>43</v>
      </c>
      <c r="J1363" t="s">
        <v>86</v>
      </c>
      <c r="K1363" t="s">
        <v>87</v>
      </c>
      <c r="L1363" t="s">
        <v>101</v>
      </c>
      <c r="M1363" t="str">
        <f>VLOOKUP(L1363,'A-Applications'!B:D,3,FALSE)</f>
        <v>Confluence</v>
      </c>
      <c r="N1363" t="s">
        <v>46</v>
      </c>
      <c r="O1363" s="42" t="s">
        <v>47</v>
      </c>
      <c r="P1363" t="s">
        <v>89</v>
      </c>
      <c r="Q1363" t="str">
        <f>VLOOKUP(KamstrupData[[#This Row],[IdLevel123]],'B-Business Capability'!B:L,10,FALSE)</f>
        <v>Idea-to-Release (I2R)</v>
      </c>
      <c r="R1363">
        <f>VLOOKUP(KamstrupData[[#This Row],[IdLevel123]],'B-Business Capability'!B:L,11,FALSE)</f>
        <v>500</v>
      </c>
      <c r="T1363" t="s">
        <v>196</v>
      </c>
    </row>
    <row r="1364" spans="4:20" hidden="1" x14ac:dyDescent="0.25">
      <c r="D1364" t="s">
        <v>199</v>
      </c>
      <c r="E1364" t="str">
        <f>VLOOKUP(D1364,'B-Business Capability'!B:H,5,FALSE)</f>
        <v>Product &amp; Software Development</v>
      </c>
      <c r="F1364" t="str">
        <f>VLOOKUP(D1364,'B-Business Capability'!B:H,6,FALSE)</f>
        <v>Product Preparation</v>
      </c>
      <c r="G1364">
        <f>VLOOKUP(D1364,'B-Business Capability'!B:H,7,FALSE)</f>
        <v>0</v>
      </c>
      <c r="I1364" t="s">
        <v>43</v>
      </c>
      <c r="J1364" t="s">
        <v>86</v>
      </c>
      <c r="K1364" t="s">
        <v>87</v>
      </c>
      <c r="L1364" t="s">
        <v>101</v>
      </c>
      <c r="M1364" t="str">
        <f>VLOOKUP(L1364,'A-Applications'!B:D,3,FALSE)</f>
        <v>Confluence</v>
      </c>
      <c r="N1364" t="s">
        <v>46</v>
      </c>
      <c r="O1364" s="42" t="s">
        <v>47</v>
      </c>
      <c r="P1364" t="s">
        <v>89</v>
      </c>
      <c r="Q1364" t="str">
        <f>VLOOKUP(KamstrupData[[#This Row],[IdLevel123]],'B-Business Capability'!B:L,10,FALSE)</f>
        <v>Idea-to-Release (I2R)</v>
      </c>
      <c r="R1364">
        <f>VLOOKUP(KamstrupData[[#This Row],[IdLevel123]],'B-Business Capability'!B:L,11,FALSE)</f>
        <v>110</v>
      </c>
      <c r="T1364" t="s">
        <v>196</v>
      </c>
    </row>
    <row r="1365" spans="4:20" hidden="1" x14ac:dyDescent="0.25">
      <c r="D1365" t="s">
        <v>200</v>
      </c>
      <c r="E1365" t="str">
        <f>VLOOKUP(D1365,'B-Business Capability'!B:H,5,FALSE)</f>
        <v>Product &amp; Software Development</v>
      </c>
      <c r="F1365" t="str">
        <f>VLOOKUP(D1365,'B-Business Capability'!B:H,6,FALSE)</f>
        <v>Quality Management</v>
      </c>
      <c r="G1365">
        <f>VLOOKUP(D1365,'B-Business Capability'!B:H,7,FALSE)</f>
        <v>0</v>
      </c>
      <c r="I1365" t="s">
        <v>43</v>
      </c>
      <c r="J1365" t="s">
        <v>86</v>
      </c>
      <c r="K1365" t="s">
        <v>87</v>
      </c>
      <c r="L1365" t="s">
        <v>101</v>
      </c>
      <c r="M1365" t="str">
        <f>VLOOKUP(L1365,'A-Applications'!B:D,3,FALSE)</f>
        <v>Confluence</v>
      </c>
      <c r="N1365" t="s">
        <v>46</v>
      </c>
      <c r="O1365" s="42" t="s">
        <v>47</v>
      </c>
      <c r="P1365" t="s">
        <v>89</v>
      </c>
      <c r="Q1365" t="str">
        <f>VLOOKUP(KamstrupData[[#This Row],[IdLevel123]],'B-Business Capability'!B:L,10,FALSE)</f>
        <v>Idea-to-Release (I2R)</v>
      </c>
      <c r="R1365">
        <f>VLOOKUP(KamstrupData[[#This Row],[IdLevel123]],'B-Business Capability'!B:L,11,FALSE)</f>
        <v>900</v>
      </c>
      <c r="T1365" t="s">
        <v>196</v>
      </c>
    </row>
    <row r="1366" spans="4:20" hidden="1" x14ac:dyDescent="0.25">
      <c r="D1366" t="s">
        <v>201</v>
      </c>
      <c r="E1366" t="str">
        <f>VLOOKUP(D1366,'B-Business Capability'!B:H,5,FALSE)</f>
        <v>Product &amp; Software Development</v>
      </c>
      <c r="F1366" t="str">
        <f>VLOOKUP(D1366,'B-Business Capability'!B:H,6,FALSE)</f>
        <v>R&amp;D</v>
      </c>
      <c r="G1366">
        <f>VLOOKUP(D1366,'B-Business Capability'!B:H,7,FALSE)</f>
        <v>0</v>
      </c>
      <c r="I1366" t="s">
        <v>43</v>
      </c>
      <c r="J1366" t="s">
        <v>86</v>
      </c>
      <c r="K1366" t="s">
        <v>87</v>
      </c>
      <c r="L1366" t="s">
        <v>101</v>
      </c>
      <c r="M1366" t="str">
        <f>VLOOKUP(L1366,'A-Applications'!B:D,3,FALSE)</f>
        <v>Confluence</v>
      </c>
      <c r="N1366" t="s">
        <v>46</v>
      </c>
      <c r="O1366" s="42" t="s">
        <v>47</v>
      </c>
      <c r="P1366" t="s">
        <v>89</v>
      </c>
      <c r="Q1366" t="str">
        <f>VLOOKUP(KamstrupData[[#This Row],[IdLevel123]],'B-Business Capability'!B:L,10,FALSE)</f>
        <v>Idea-to-Release (I2R)</v>
      </c>
      <c r="R1366">
        <f>VLOOKUP(KamstrupData[[#This Row],[IdLevel123]],'B-Business Capability'!B:L,11,FALSE)</f>
        <v>300</v>
      </c>
      <c r="T1366" t="s">
        <v>196</v>
      </c>
    </row>
    <row r="1367" spans="4:20" hidden="1" x14ac:dyDescent="0.25">
      <c r="D1367" t="s">
        <v>202</v>
      </c>
      <c r="E1367" t="str">
        <f>VLOOKUP(D1367,'B-Business Capability'!B:H,5,FALSE)</f>
        <v>Product &amp; Software Development</v>
      </c>
      <c r="F1367" t="str">
        <f>VLOOKUP(D1367,'B-Business Capability'!B:H,6,FALSE)</f>
        <v>Requirements Definition</v>
      </c>
      <c r="G1367">
        <f>VLOOKUP(D1367,'B-Business Capability'!B:H,7,FALSE)</f>
        <v>0</v>
      </c>
      <c r="I1367" t="s">
        <v>43</v>
      </c>
      <c r="J1367" t="s">
        <v>86</v>
      </c>
      <c r="K1367" t="s">
        <v>87</v>
      </c>
      <c r="L1367" t="s">
        <v>101</v>
      </c>
      <c r="M1367" t="str">
        <f>VLOOKUP(L1367,'A-Applications'!B:D,3,FALSE)</f>
        <v>Confluence</v>
      </c>
      <c r="N1367" t="s">
        <v>46</v>
      </c>
      <c r="O1367" s="42" t="s">
        <v>47</v>
      </c>
      <c r="P1367" t="s">
        <v>89</v>
      </c>
      <c r="Q1367" t="str">
        <f>VLOOKUP(KamstrupData[[#This Row],[IdLevel123]],'B-Business Capability'!B:L,10,FALSE)</f>
        <v>Idea-to-Release (I2R)</v>
      </c>
      <c r="R1367">
        <f>VLOOKUP(KamstrupData[[#This Row],[IdLevel123]],'B-Business Capability'!B:L,11,FALSE)</f>
        <v>200</v>
      </c>
      <c r="T1367" t="s">
        <v>196</v>
      </c>
    </row>
    <row r="1368" spans="4:20" hidden="1" x14ac:dyDescent="0.25">
      <c r="D1368" t="s">
        <v>353</v>
      </c>
      <c r="E1368" t="str">
        <f>VLOOKUP(D1368,'B-Business Capability'!B:H,5,FALSE)</f>
        <v>Digital Platform and Operations</v>
      </c>
      <c r="F1368" t="str">
        <f>VLOOKUP(D1368,'B-Business Capability'!B:H,6,FALSE)</f>
        <v>Enterprise Platforms</v>
      </c>
      <c r="G1368" t="str">
        <f>VLOOKUP(D1368,'B-Business Capability'!B:H,7,FALSE)</f>
        <v>Application Management</v>
      </c>
      <c r="I1368" t="s">
        <v>43</v>
      </c>
      <c r="J1368" t="s">
        <v>239</v>
      </c>
      <c r="K1368" t="s">
        <v>240</v>
      </c>
      <c r="L1368" t="s">
        <v>101</v>
      </c>
      <c r="M1368" t="str">
        <f>VLOOKUP(L1368,'A-Applications'!B:D,3,FALSE)</f>
        <v>Confluence</v>
      </c>
      <c r="N1368" t="s">
        <v>46</v>
      </c>
      <c r="O1368" s="42" t="s">
        <v>52</v>
      </c>
      <c r="P1368" t="s">
        <v>347</v>
      </c>
      <c r="Q1368" t="str">
        <f>VLOOKUP(KamstrupData[[#This Row],[IdLevel123]],'B-Business Capability'!B:L,10,FALSE)</f>
        <v>N/A</v>
      </c>
      <c r="R1368">
        <f>VLOOKUP(KamstrupData[[#This Row],[IdLevel123]],'B-Business Capability'!B:L,11,FALSE)</f>
        <v>0</v>
      </c>
      <c r="T1368" t="s">
        <v>243</v>
      </c>
    </row>
    <row r="1369" spans="4:20" hidden="1" x14ac:dyDescent="0.25">
      <c r="D1369" t="s">
        <v>385</v>
      </c>
      <c r="E1369" t="str">
        <f>VLOOKUP(D1369,'B-Business Capability'!B:H,5,FALSE)</f>
        <v>Strategic Management</v>
      </c>
      <c r="F1369" t="str">
        <f>VLOOKUP(D1369,'B-Business Capability'!B:H,6,FALSE)</f>
        <v>Knowledge &amp; Research Management</v>
      </c>
      <c r="G1369" t="str">
        <f>VLOOKUP(D1369,'B-Business Capability'!B:H,7,FALSE)</f>
        <v>Manage Knowledge</v>
      </c>
      <c r="I1369" t="s">
        <v>43</v>
      </c>
      <c r="J1369" t="s">
        <v>151</v>
      </c>
      <c r="K1369" t="s">
        <v>152</v>
      </c>
      <c r="L1369" t="s">
        <v>101</v>
      </c>
      <c r="M1369" t="str">
        <f>VLOOKUP(L1369,'A-Applications'!B:D,3,FALSE)</f>
        <v>Confluence</v>
      </c>
      <c r="N1369" t="s">
        <v>46</v>
      </c>
      <c r="O1369" s="42" t="s">
        <v>47</v>
      </c>
      <c r="P1369" t="s">
        <v>68</v>
      </c>
      <c r="Q1369" t="str">
        <f>VLOOKUP(KamstrupData[[#This Row],[IdLevel123]],'B-Business Capability'!B:L,10,FALSE)</f>
        <v>N/A</v>
      </c>
      <c r="R1369">
        <f>VLOOKUP(KamstrupData[[#This Row],[IdLevel123]],'B-Business Capability'!B:L,11,FALSE)</f>
        <v>0</v>
      </c>
      <c r="T1369" t="s">
        <v>253</v>
      </c>
    </row>
    <row r="1370" spans="4:20" hidden="1" x14ac:dyDescent="0.25">
      <c r="D1370" t="s">
        <v>583</v>
      </c>
      <c r="E1370" t="str">
        <f>VLOOKUP(D1370,'B-Business Capability'!B:H,5,FALSE)</f>
        <v>Product &amp; Software Development</v>
      </c>
      <c r="F1370" t="str">
        <f>VLOOKUP(D1370,'B-Business Capability'!B:H,6,FALSE)</f>
        <v>Engineering</v>
      </c>
      <c r="G1370" t="str">
        <f>VLOOKUP(D1370,'B-Business Capability'!B:H,7,FALSE)</f>
        <v>Construction &amp; Development</v>
      </c>
      <c r="I1370" t="s">
        <v>43</v>
      </c>
      <c r="J1370" t="s">
        <v>86</v>
      </c>
      <c r="K1370" t="s">
        <v>87</v>
      </c>
      <c r="L1370" t="s">
        <v>101</v>
      </c>
      <c r="M1370" t="str">
        <f>VLOOKUP(L1370,'A-Applications'!B:D,3,FALSE)</f>
        <v>Confluence</v>
      </c>
      <c r="N1370" t="s">
        <v>46</v>
      </c>
      <c r="O1370" s="42" t="s">
        <v>47</v>
      </c>
      <c r="P1370" t="s">
        <v>89</v>
      </c>
      <c r="Q1370" t="str">
        <f>VLOOKUP(KamstrupData[[#This Row],[IdLevel123]],'B-Business Capability'!B:L,10,FALSE)</f>
        <v>Idea-to-Release (I2R)</v>
      </c>
      <c r="R1370">
        <f>VLOOKUP(KamstrupData[[#This Row],[IdLevel123]],'B-Business Capability'!B:L,11,FALSE)</f>
        <v>420</v>
      </c>
      <c r="T1370" t="s">
        <v>196</v>
      </c>
    </row>
    <row r="1371" spans="4:20" hidden="1" x14ac:dyDescent="0.25">
      <c r="D1371" t="s">
        <v>934</v>
      </c>
      <c r="E1371" t="str">
        <f>VLOOKUP(D1371,'B-Business Capability'!B:H,5,FALSE)</f>
        <v>Product &amp; Software Development</v>
      </c>
      <c r="F1371" t="str">
        <f>VLOOKUP(D1371,'B-Business Capability'!B:H,6,FALSE)</f>
        <v>Quality Management</v>
      </c>
      <c r="G1371" t="str">
        <f>VLOOKUP(D1371,'B-Business Capability'!B:H,7,FALSE)</f>
        <v>Manage Product Document</v>
      </c>
      <c r="I1371" t="s">
        <v>43</v>
      </c>
      <c r="J1371" t="s">
        <v>71</v>
      </c>
      <c r="K1371" t="s">
        <v>72</v>
      </c>
      <c r="L1371" t="s">
        <v>101</v>
      </c>
      <c r="M1371" t="str">
        <f>VLOOKUP(L1371,'A-Applications'!B:D,3,FALSE)</f>
        <v>Confluence</v>
      </c>
      <c r="N1371" t="s">
        <v>46</v>
      </c>
      <c r="O1371" s="42" t="s">
        <v>52</v>
      </c>
      <c r="P1371" t="s">
        <v>75</v>
      </c>
      <c r="Q1371" t="str">
        <f>VLOOKUP(KamstrupData[[#This Row],[IdLevel123]],'B-Business Capability'!B:L,10,FALSE)</f>
        <v>Idea-to-Release (I2R)</v>
      </c>
      <c r="R1371">
        <f>VLOOKUP(KamstrupData[[#This Row],[IdLevel123]],'B-Business Capability'!B:L,11,FALSE)</f>
        <v>904</v>
      </c>
      <c r="T1371" t="s">
        <v>76</v>
      </c>
    </row>
    <row r="1372" spans="4:20" hidden="1" x14ac:dyDescent="0.25">
      <c r="D1372" t="s">
        <v>934</v>
      </c>
      <c r="E1372" t="str">
        <f>VLOOKUP(D1372,'B-Business Capability'!B:H,5,FALSE)</f>
        <v>Product &amp; Software Development</v>
      </c>
      <c r="F1372" t="str">
        <f>VLOOKUP(D1372,'B-Business Capability'!B:H,6,FALSE)</f>
        <v>Quality Management</v>
      </c>
      <c r="G1372" t="str">
        <f>VLOOKUP(D1372,'B-Business Capability'!B:H,7,FALSE)</f>
        <v>Manage Product Document</v>
      </c>
      <c r="I1372" t="s">
        <v>43</v>
      </c>
      <c r="J1372" t="s">
        <v>71</v>
      </c>
      <c r="K1372" t="s">
        <v>81</v>
      </c>
      <c r="L1372" t="s">
        <v>101</v>
      </c>
      <c r="M1372" t="str">
        <f>VLOOKUP(L1372,'A-Applications'!B:D,3,FALSE)</f>
        <v>Confluence</v>
      </c>
      <c r="N1372" t="s">
        <v>46</v>
      </c>
      <c r="O1372" s="42" t="s">
        <v>52</v>
      </c>
      <c r="P1372" t="s">
        <v>75</v>
      </c>
      <c r="Q1372" t="str">
        <f>VLOOKUP(KamstrupData[[#This Row],[IdLevel123]],'B-Business Capability'!B:L,10,FALSE)</f>
        <v>Idea-to-Release (I2R)</v>
      </c>
      <c r="R1372">
        <f>VLOOKUP(KamstrupData[[#This Row],[IdLevel123]],'B-Business Capability'!B:L,11,FALSE)</f>
        <v>904</v>
      </c>
      <c r="T1372" t="s">
        <v>76</v>
      </c>
    </row>
    <row r="1373" spans="4:20" hidden="1" x14ac:dyDescent="0.25">
      <c r="D1373" t="s">
        <v>934</v>
      </c>
      <c r="E1373" t="str">
        <f>VLOOKUP(D1373,'B-Business Capability'!B:H,5,FALSE)</f>
        <v>Product &amp; Software Development</v>
      </c>
      <c r="F1373" t="str">
        <f>VLOOKUP(D1373,'B-Business Capability'!B:H,6,FALSE)</f>
        <v>Quality Management</v>
      </c>
      <c r="G1373" t="str">
        <f>VLOOKUP(D1373,'B-Business Capability'!B:H,7,FALSE)</f>
        <v>Manage Product Document</v>
      </c>
      <c r="I1373" t="s">
        <v>43</v>
      </c>
      <c r="J1373" t="s">
        <v>71</v>
      </c>
      <c r="K1373" t="s">
        <v>659</v>
      </c>
      <c r="L1373" t="s">
        <v>101</v>
      </c>
      <c r="M1373" t="str">
        <f>VLOOKUP(L1373,'A-Applications'!B:D,3,FALSE)</f>
        <v>Confluence</v>
      </c>
      <c r="N1373" t="s">
        <v>46</v>
      </c>
      <c r="O1373" s="42" t="s">
        <v>52</v>
      </c>
      <c r="P1373" t="s">
        <v>75</v>
      </c>
      <c r="Q1373" t="str">
        <f>VLOOKUP(KamstrupData[[#This Row],[IdLevel123]],'B-Business Capability'!B:L,10,FALSE)</f>
        <v>Idea-to-Release (I2R)</v>
      </c>
      <c r="R1373">
        <f>VLOOKUP(KamstrupData[[#This Row],[IdLevel123]],'B-Business Capability'!B:L,11,FALSE)</f>
        <v>904</v>
      </c>
      <c r="T1373" t="s">
        <v>76</v>
      </c>
    </row>
    <row r="1374" spans="4:20" hidden="1" x14ac:dyDescent="0.25">
      <c r="D1374" t="s">
        <v>934</v>
      </c>
      <c r="E1374" t="str">
        <f>VLOOKUP(D1374,'B-Business Capability'!B:H,5,FALSE)</f>
        <v>Product &amp; Software Development</v>
      </c>
      <c r="F1374" t="str">
        <f>VLOOKUP(D1374,'B-Business Capability'!B:H,6,FALSE)</f>
        <v>Quality Management</v>
      </c>
      <c r="G1374" t="str">
        <f>VLOOKUP(D1374,'B-Business Capability'!B:H,7,FALSE)</f>
        <v>Manage Product Document</v>
      </c>
      <c r="I1374" t="s">
        <v>43</v>
      </c>
      <c r="J1374" t="s">
        <v>91</v>
      </c>
      <c r="K1374" t="s">
        <v>72</v>
      </c>
      <c r="L1374" t="s">
        <v>101</v>
      </c>
      <c r="M1374" t="str">
        <f>VLOOKUP(L1374,'A-Applications'!B:D,3,FALSE)</f>
        <v>Confluence</v>
      </c>
      <c r="N1374" t="s">
        <v>46</v>
      </c>
      <c r="O1374" t="s">
        <v>47</v>
      </c>
      <c r="P1374" t="s">
        <v>75</v>
      </c>
      <c r="Q1374" t="str">
        <f>VLOOKUP(KamstrupData[[#This Row],[IdLevel123]],'B-Business Capability'!B:L,10,FALSE)</f>
        <v>Idea-to-Release (I2R)</v>
      </c>
      <c r="R1374">
        <f>VLOOKUP(KamstrupData[[#This Row],[IdLevel123]],'B-Business Capability'!B:L,11,FALSE)</f>
        <v>904</v>
      </c>
      <c r="T1374" t="s">
        <v>92</v>
      </c>
    </row>
    <row r="1375" spans="4:20" hidden="1" x14ac:dyDescent="0.25">
      <c r="D1375" t="s">
        <v>934</v>
      </c>
      <c r="E1375" t="str">
        <f>VLOOKUP(D1375,'B-Business Capability'!B:H,5,FALSE)</f>
        <v>Product &amp; Software Development</v>
      </c>
      <c r="F1375" t="str">
        <f>VLOOKUP(D1375,'B-Business Capability'!B:H,6,FALSE)</f>
        <v>Quality Management</v>
      </c>
      <c r="G1375" t="str">
        <f>VLOOKUP(D1375,'B-Business Capability'!B:H,7,FALSE)</f>
        <v>Manage Product Document</v>
      </c>
      <c r="I1375" t="s">
        <v>43</v>
      </c>
      <c r="J1375" t="s">
        <v>91</v>
      </c>
      <c r="K1375" t="s">
        <v>78</v>
      </c>
      <c r="L1375" t="s">
        <v>101</v>
      </c>
      <c r="M1375" t="str">
        <f>VLOOKUP(L1375,'A-Applications'!B:D,3,FALSE)</f>
        <v>Confluence</v>
      </c>
      <c r="N1375" t="s">
        <v>46</v>
      </c>
      <c r="O1375" t="s">
        <v>47</v>
      </c>
      <c r="P1375" t="s">
        <v>75</v>
      </c>
      <c r="Q1375" t="str">
        <f>VLOOKUP(KamstrupData[[#This Row],[IdLevel123]],'B-Business Capability'!B:L,10,FALSE)</f>
        <v>Idea-to-Release (I2R)</v>
      </c>
      <c r="R1375">
        <f>VLOOKUP(KamstrupData[[#This Row],[IdLevel123]],'B-Business Capability'!B:L,11,FALSE)</f>
        <v>904</v>
      </c>
      <c r="T1375" t="s">
        <v>93</v>
      </c>
    </row>
    <row r="1376" spans="4:20" hidden="1" x14ac:dyDescent="0.25">
      <c r="D1376" t="s">
        <v>934</v>
      </c>
      <c r="E1376" t="str">
        <f>VLOOKUP(D1376,'B-Business Capability'!B:H,5,FALSE)</f>
        <v>Product &amp; Software Development</v>
      </c>
      <c r="F1376" t="str">
        <f>VLOOKUP(D1376,'B-Business Capability'!B:H,6,FALSE)</f>
        <v>Quality Management</v>
      </c>
      <c r="G1376" t="str">
        <f>VLOOKUP(D1376,'B-Business Capability'!B:H,7,FALSE)</f>
        <v>Manage Product Document</v>
      </c>
      <c r="I1376" t="s">
        <v>43</v>
      </c>
      <c r="J1376" t="s">
        <v>91</v>
      </c>
      <c r="K1376" t="s">
        <v>81</v>
      </c>
      <c r="L1376" t="s">
        <v>101</v>
      </c>
      <c r="M1376" t="str">
        <f>VLOOKUP(L1376,'A-Applications'!B:D,3,FALSE)</f>
        <v>Confluence</v>
      </c>
      <c r="N1376" t="s">
        <v>46</v>
      </c>
      <c r="O1376" s="42" t="s">
        <v>47</v>
      </c>
      <c r="P1376" t="s">
        <v>75</v>
      </c>
      <c r="Q1376" t="str">
        <f>VLOOKUP(KamstrupData[[#This Row],[IdLevel123]],'B-Business Capability'!B:L,10,FALSE)</f>
        <v>Idea-to-Release (I2R)</v>
      </c>
      <c r="R1376">
        <f>VLOOKUP(KamstrupData[[#This Row],[IdLevel123]],'B-Business Capability'!B:L,11,FALSE)</f>
        <v>904</v>
      </c>
      <c r="T1376" t="s">
        <v>96</v>
      </c>
    </row>
    <row r="1377" spans="2:20" hidden="1" x14ac:dyDescent="0.25">
      <c r="D1377" t="s">
        <v>934</v>
      </c>
      <c r="E1377" t="str">
        <f>VLOOKUP(D1377,'B-Business Capability'!B:H,5,FALSE)</f>
        <v>Product &amp; Software Development</v>
      </c>
      <c r="F1377" t="str">
        <f>VLOOKUP(D1377,'B-Business Capability'!B:H,6,FALSE)</f>
        <v>Quality Management</v>
      </c>
      <c r="G1377" t="str">
        <f>VLOOKUP(D1377,'B-Business Capability'!B:H,7,FALSE)</f>
        <v>Manage Product Document</v>
      </c>
      <c r="I1377" t="s">
        <v>43</v>
      </c>
      <c r="J1377" t="s">
        <v>98</v>
      </c>
      <c r="K1377" t="s">
        <v>761</v>
      </c>
      <c r="L1377" t="s">
        <v>101</v>
      </c>
      <c r="M1377" t="str">
        <f>VLOOKUP(L1377,'A-Applications'!B:D,3,FALSE)</f>
        <v>Confluence</v>
      </c>
      <c r="N1377" t="s">
        <v>46</v>
      </c>
      <c r="O1377" s="42" t="s">
        <v>52</v>
      </c>
      <c r="P1377" t="s">
        <v>75</v>
      </c>
      <c r="Q1377" t="str">
        <f>VLOOKUP(KamstrupData[[#This Row],[IdLevel123]],'B-Business Capability'!B:L,10,FALSE)</f>
        <v>Idea-to-Release (I2R)</v>
      </c>
      <c r="R1377">
        <f>VLOOKUP(KamstrupData[[#This Row],[IdLevel123]],'B-Business Capability'!B:L,11,FALSE)</f>
        <v>904</v>
      </c>
      <c r="T1377" t="s">
        <v>763</v>
      </c>
    </row>
    <row r="1378" spans="2:20" hidden="1" x14ac:dyDescent="0.25">
      <c r="D1378" t="s">
        <v>934</v>
      </c>
      <c r="E1378" t="str">
        <f>VLOOKUP(D1378,'B-Business Capability'!B:H,5,FALSE)</f>
        <v>Product &amp; Software Development</v>
      </c>
      <c r="F1378" t="str">
        <f>VLOOKUP(D1378,'B-Business Capability'!B:H,6,FALSE)</f>
        <v>Quality Management</v>
      </c>
      <c r="G1378" t="str">
        <f>VLOOKUP(D1378,'B-Business Capability'!B:H,7,FALSE)</f>
        <v>Manage Product Document</v>
      </c>
      <c r="I1378" t="s">
        <v>43</v>
      </c>
      <c r="J1378" t="s">
        <v>98</v>
      </c>
      <c r="K1378" t="s">
        <v>87</v>
      </c>
      <c r="L1378" t="s">
        <v>101</v>
      </c>
      <c r="M1378" t="str">
        <f>VLOOKUP(L1378,'A-Applications'!B:D,3,FALSE)</f>
        <v>Confluence</v>
      </c>
      <c r="N1378" t="s">
        <v>46</v>
      </c>
      <c r="O1378" s="42" t="s">
        <v>102</v>
      </c>
      <c r="P1378" t="s">
        <v>89</v>
      </c>
      <c r="Q1378" t="str">
        <f>VLOOKUP(KamstrupData[[#This Row],[IdLevel123]],'B-Business Capability'!B:L,10,FALSE)</f>
        <v>Idea-to-Release (I2R)</v>
      </c>
      <c r="R1378">
        <f>VLOOKUP(KamstrupData[[#This Row],[IdLevel123]],'B-Business Capability'!B:L,11,FALSE)</f>
        <v>904</v>
      </c>
      <c r="T1378" t="s">
        <v>100</v>
      </c>
    </row>
    <row r="1379" spans="2:20" hidden="1" x14ac:dyDescent="0.25">
      <c r="D1379" t="s">
        <v>934</v>
      </c>
      <c r="E1379" t="str">
        <f>VLOOKUP(D1379,'B-Business Capability'!B:H,5,FALSE)</f>
        <v>Product &amp; Software Development</v>
      </c>
      <c r="F1379" t="str">
        <f>VLOOKUP(D1379,'B-Business Capability'!B:H,6,FALSE)</f>
        <v>Quality Management</v>
      </c>
      <c r="G1379" t="str">
        <f>VLOOKUP(D1379,'B-Business Capability'!B:H,7,FALSE)</f>
        <v>Manage Product Document</v>
      </c>
      <c r="I1379" t="s">
        <v>43</v>
      </c>
      <c r="J1379" t="s">
        <v>161</v>
      </c>
      <c r="K1379" t="s">
        <v>164</v>
      </c>
      <c r="L1379" t="s">
        <v>101</v>
      </c>
      <c r="M1379" t="str">
        <f>VLOOKUP(L1379,'A-Applications'!B:D,3,FALSE)</f>
        <v>Confluence</v>
      </c>
      <c r="N1379" t="s">
        <v>46</v>
      </c>
      <c r="O1379" s="42" t="s">
        <v>47</v>
      </c>
      <c r="P1379" t="s">
        <v>56</v>
      </c>
      <c r="Q1379" t="str">
        <f>VLOOKUP(KamstrupData[[#This Row],[IdLevel123]],'B-Business Capability'!B:L,10,FALSE)</f>
        <v>Idea-to-Release (I2R)</v>
      </c>
      <c r="R1379">
        <f>VLOOKUP(KamstrupData[[#This Row],[IdLevel123]],'B-Business Capability'!B:L,11,FALSE)</f>
        <v>904</v>
      </c>
    </row>
    <row r="1380" spans="2:20" hidden="1" x14ac:dyDescent="0.25">
      <c r="D1380" t="s">
        <v>934</v>
      </c>
      <c r="E1380" t="str">
        <f>VLOOKUP(D1380,'B-Business Capability'!B:H,5,FALSE)</f>
        <v>Product &amp; Software Development</v>
      </c>
      <c r="F1380" t="str">
        <f>VLOOKUP(D1380,'B-Business Capability'!B:H,6,FALSE)</f>
        <v>Quality Management</v>
      </c>
      <c r="G1380" t="str">
        <f>VLOOKUP(D1380,'B-Business Capability'!B:H,7,FALSE)</f>
        <v>Manage Product Document</v>
      </c>
      <c r="I1380" t="s">
        <v>43</v>
      </c>
      <c r="J1380" t="s">
        <v>161</v>
      </c>
      <c r="K1380" t="s">
        <v>165</v>
      </c>
      <c r="L1380" t="s">
        <v>101</v>
      </c>
      <c r="M1380" t="str">
        <f>VLOOKUP(L1380,'A-Applications'!B:D,3,FALSE)</f>
        <v>Confluence</v>
      </c>
      <c r="N1380" t="s">
        <v>46</v>
      </c>
      <c r="O1380" s="42" t="s">
        <v>47</v>
      </c>
      <c r="P1380" t="s">
        <v>56</v>
      </c>
      <c r="Q1380" t="str">
        <f>VLOOKUP(KamstrupData[[#This Row],[IdLevel123]],'B-Business Capability'!B:L,10,FALSE)</f>
        <v>Idea-to-Release (I2R)</v>
      </c>
      <c r="R1380">
        <f>VLOOKUP(KamstrupData[[#This Row],[IdLevel123]],'B-Business Capability'!B:L,11,FALSE)</f>
        <v>904</v>
      </c>
    </row>
    <row r="1381" spans="2:20" hidden="1" x14ac:dyDescent="0.25">
      <c r="D1381" t="s">
        <v>934</v>
      </c>
      <c r="E1381" t="str">
        <f>VLOOKUP(D1381,'B-Business Capability'!B:H,5,FALSE)</f>
        <v>Product &amp; Software Development</v>
      </c>
      <c r="F1381" t="str">
        <f>VLOOKUP(D1381,'B-Business Capability'!B:H,6,FALSE)</f>
        <v>Quality Management</v>
      </c>
      <c r="G1381" t="str">
        <f>VLOOKUP(D1381,'B-Business Capability'!B:H,7,FALSE)</f>
        <v>Manage Product Document</v>
      </c>
      <c r="I1381" t="s">
        <v>43</v>
      </c>
      <c r="J1381" t="s">
        <v>161</v>
      </c>
      <c r="K1381" t="s">
        <v>166</v>
      </c>
      <c r="L1381" t="s">
        <v>101</v>
      </c>
      <c r="M1381" t="str">
        <f>VLOOKUP(L1381,'A-Applications'!B:D,3,FALSE)</f>
        <v>Confluence</v>
      </c>
      <c r="N1381" t="s">
        <v>46</v>
      </c>
      <c r="O1381" s="42" t="s">
        <v>47</v>
      </c>
      <c r="P1381" t="s">
        <v>56</v>
      </c>
      <c r="Q1381" t="str">
        <f>VLOOKUP(KamstrupData[[#This Row],[IdLevel123]],'B-Business Capability'!B:L,10,FALSE)</f>
        <v>Idea-to-Release (I2R)</v>
      </c>
      <c r="R1381">
        <f>VLOOKUP(KamstrupData[[#This Row],[IdLevel123]],'B-Business Capability'!B:L,11,FALSE)</f>
        <v>904</v>
      </c>
    </row>
    <row r="1382" spans="2:20" hidden="1" x14ac:dyDescent="0.25">
      <c r="D1382" t="s">
        <v>934</v>
      </c>
      <c r="E1382" t="str">
        <f>VLOOKUP(D1382,'B-Business Capability'!B:H,5,FALSE)</f>
        <v>Product &amp; Software Development</v>
      </c>
      <c r="F1382" t="str">
        <f>VLOOKUP(D1382,'B-Business Capability'!B:H,6,FALSE)</f>
        <v>Quality Management</v>
      </c>
      <c r="G1382" t="str">
        <f>VLOOKUP(D1382,'B-Business Capability'!B:H,7,FALSE)</f>
        <v>Manage Product Document</v>
      </c>
      <c r="I1382" t="s">
        <v>43</v>
      </c>
      <c r="J1382" t="s">
        <v>114</v>
      </c>
      <c r="K1382" t="s">
        <v>659</v>
      </c>
      <c r="L1382" t="s">
        <v>101</v>
      </c>
      <c r="M1382" t="str">
        <f>VLOOKUP(L1382,'A-Applications'!B:D,3,FALSE)</f>
        <v>Confluence</v>
      </c>
      <c r="N1382" t="s">
        <v>46</v>
      </c>
      <c r="O1382" s="42" t="s">
        <v>52</v>
      </c>
      <c r="P1382" t="s">
        <v>75</v>
      </c>
      <c r="Q1382" t="str">
        <f>VLOOKUP(KamstrupData[[#This Row],[IdLevel123]],'B-Business Capability'!B:L,10,FALSE)</f>
        <v>Idea-to-Release (I2R)</v>
      </c>
      <c r="R1382">
        <f>VLOOKUP(KamstrupData[[#This Row],[IdLevel123]],'B-Business Capability'!B:L,11,FALSE)</f>
        <v>904</v>
      </c>
      <c r="T1382" t="s">
        <v>888</v>
      </c>
    </row>
    <row r="1383" spans="2:20" hidden="1" x14ac:dyDescent="0.25">
      <c r="D1383" t="s">
        <v>934</v>
      </c>
      <c r="E1383" t="str">
        <f>VLOOKUP(D1383,'B-Business Capability'!B:H,5,FALSE)</f>
        <v>Product &amp; Software Development</v>
      </c>
      <c r="F1383" t="str">
        <f>VLOOKUP(D1383,'B-Business Capability'!B:H,6,FALSE)</f>
        <v>Quality Management</v>
      </c>
      <c r="G1383" t="str">
        <f>VLOOKUP(D1383,'B-Business Capability'!B:H,7,FALSE)</f>
        <v>Manage Product Document</v>
      </c>
      <c r="I1383" t="s">
        <v>43</v>
      </c>
      <c r="J1383" t="s">
        <v>128</v>
      </c>
      <c r="K1383" t="s">
        <v>87</v>
      </c>
      <c r="L1383" t="s">
        <v>101</v>
      </c>
      <c r="M1383" t="str">
        <f>VLOOKUP(L1383,'A-Applications'!B:D,3,FALSE)</f>
        <v>Confluence</v>
      </c>
      <c r="N1383" t="s">
        <v>138</v>
      </c>
      <c r="O1383" s="42" t="s">
        <v>47</v>
      </c>
      <c r="P1383" t="s">
        <v>89</v>
      </c>
      <c r="Q1383" t="str">
        <f>VLOOKUP(KamstrupData[[#This Row],[IdLevel123]],'B-Business Capability'!B:L,10,FALSE)</f>
        <v>Idea-to-Release (I2R)</v>
      </c>
      <c r="R1383">
        <f>VLOOKUP(KamstrupData[[#This Row],[IdLevel123]],'B-Business Capability'!B:L,11,FALSE)</f>
        <v>904</v>
      </c>
      <c r="T1383" t="s">
        <v>129</v>
      </c>
    </row>
    <row r="1384" spans="2:20" hidden="1" x14ac:dyDescent="0.25">
      <c r="D1384" t="s">
        <v>1039</v>
      </c>
      <c r="E1384" t="str">
        <f>VLOOKUP(D1384,'B-Business Capability'!B:H,5,FALSE)</f>
        <v>Strategic Management</v>
      </c>
      <c r="F1384" t="str">
        <f>VLOOKUP(D1384,'B-Business Capability'!B:H,6,FALSE)</f>
        <v>Manage Core Business</v>
      </c>
      <c r="G1384" t="str">
        <f>VLOOKUP(D1384,'B-Business Capability'!B:H,7,FALSE)</f>
        <v>Manage Projects</v>
      </c>
      <c r="I1384" t="s">
        <v>43</v>
      </c>
      <c r="J1384" t="s">
        <v>114</v>
      </c>
      <c r="K1384" t="s">
        <v>78</v>
      </c>
      <c r="L1384" t="s">
        <v>101</v>
      </c>
      <c r="M1384" t="str">
        <f>VLOOKUP(L1384,'A-Applications'!B:D,3,FALSE)</f>
        <v>Confluence</v>
      </c>
      <c r="N1384" t="s">
        <v>46</v>
      </c>
      <c r="O1384" s="42" t="s">
        <v>47</v>
      </c>
      <c r="P1384" t="s">
        <v>75</v>
      </c>
      <c r="Q1384" t="str">
        <f>VLOOKUP(KamstrupData[[#This Row],[IdLevel123]],'B-Business Capability'!B:L,10,FALSE)</f>
        <v>N/A</v>
      </c>
      <c r="R1384">
        <f>VLOOKUP(KamstrupData[[#This Row],[IdLevel123]],'B-Business Capability'!B:L,11,FALSE)</f>
        <v>0</v>
      </c>
      <c r="T1384" t="s">
        <v>120</v>
      </c>
    </row>
    <row r="1385" spans="2:20" hidden="1" x14ac:dyDescent="0.25">
      <c r="D1385" t="s">
        <v>1554</v>
      </c>
      <c r="E1385" t="str">
        <f>VLOOKUP(D1385,'B-Business Capability'!B:H,5,FALSE)</f>
        <v>Digital Management</v>
      </c>
      <c r="F1385">
        <f>VLOOKUP(D1385,'B-Business Capability'!B:H,6,FALSE)</f>
        <v>0</v>
      </c>
      <c r="G1385">
        <f>VLOOKUP(D1385,'B-Business Capability'!B:H,7,FALSE)</f>
        <v>0</v>
      </c>
      <c r="I1385" t="s">
        <v>43</v>
      </c>
      <c r="J1385" t="s">
        <v>311</v>
      </c>
      <c r="L1385" t="s">
        <v>101</v>
      </c>
      <c r="M1385" t="str">
        <f>VLOOKUP(L1385,'A-Applications'!B:D,3,FALSE)</f>
        <v>Confluence</v>
      </c>
      <c r="O1385" s="42"/>
      <c r="P1385" t="s">
        <v>68</v>
      </c>
      <c r="Q1385" t="str">
        <f>VLOOKUP(KamstrupData[[#This Row],[IdLevel123]],'B-Business Capability'!B:L,10,FALSE)</f>
        <v>N/A</v>
      </c>
      <c r="R1385">
        <f>VLOOKUP(KamstrupData[[#This Row],[IdLevel123]],'B-Business Capability'!B:L,11,FALSE)</f>
        <v>0</v>
      </c>
      <c r="T1385" t="s">
        <v>277</v>
      </c>
    </row>
    <row r="1386" spans="2:20" hidden="1" x14ac:dyDescent="0.25">
      <c r="D1386" t="s">
        <v>1554</v>
      </c>
      <c r="E1386" t="str">
        <f>VLOOKUP(D1386,'B-Business Capability'!B:H,5,FALSE)</f>
        <v>Digital Management</v>
      </c>
      <c r="F1386">
        <f>VLOOKUP(D1386,'B-Business Capability'!B:H,6,FALSE)</f>
        <v>0</v>
      </c>
      <c r="G1386">
        <f>VLOOKUP(D1386,'B-Business Capability'!B:H,7,FALSE)</f>
        <v>0</v>
      </c>
      <c r="I1386" t="s">
        <v>43</v>
      </c>
      <c r="J1386" t="s">
        <v>239</v>
      </c>
      <c r="K1386" t="s">
        <v>240</v>
      </c>
      <c r="L1386" t="s">
        <v>101</v>
      </c>
      <c r="M1386" t="str">
        <f>VLOOKUP(L1386,'A-Applications'!B:D,3,FALSE)</f>
        <v>Confluence</v>
      </c>
      <c r="N1386" t="s">
        <v>46</v>
      </c>
      <c r="O1386" s="42" t="s">
        <v>52</v>
      </c>
      <c r="P1386" t="s">
        <v>347</v>
      </c>
      <c r="Q1386" t="str">
        <f>VLOOKUP(KamstrupData[[#This Row],[IdLevel123]],'B-Business Capability'!B:L,10,FALSE)</f>
        <v>N/A</v>
      </c>
      <c r="R1386">
        <f>VLOOKUP(KamstrupData[[#This Row],[IdLevel123]],'B-Business Capability'!B:L,11,FALSE)</f>
        <v>0</v>
      </c>
      <c r="T1386" t="s">
        <v>1555</v>
      </c>
    </row>
    <row r="1387" spans="2:20" hidden="1" x14ac:dyDescent="0.25">
      <c r="D1387" s="28" t="s">
        <v>1589</v>
      </c>
      <c r="E1387" t="str">
        <f>VLOOKUP(D1387,'B-Business Capability'!B:H,5,FALSE)</f>
        <v>Digital Platform and Operations</v>
      </c>
      <c r="F1387" t="str">
        <f>VLOOKUP(D1387,'B-Business Capability'!B:H,6,FALSE)</f>
        <v>Engineering &amp; Platform</v>
      </c>
      <c r="G1387" t="str">
        <f>VLOOKUP(D1387,'B-Business Capability'!B:H,7,FALSE)</f>
        <v>Agile Excellence</v>
      </c>
      <c r="I1387" t="s">
        <v>43</v>
      </c>
      <c r="J1387" t="s">
        <v>148</v>
      </c>
      <c r="K1387" t="s">
        <v>149</v>
      </c>
      <c r="L1387" t="s">
        <v>101</v>
      </c>
      <c r="M1387" t="str">
        <f>VLOOKUP(L1387,'A-Applications'!B:D,3,FALSE)</f>
        <v>Confluence</v>
      </c>
      <c r="N1387" t="s">
        <v>138</v>
      </c>
      <c r="O1387" s="42" t="s">
        <v>102</v>
      </c>
      <c r="P1387" t="s">
        <v>56</v>
      </c>
      <c r="Q1387" t="str">
        <f>VLOOKUP(KamstrupData[[#This Row],[IdLevel123]],'B-Business Capability'!B:L,10,FALSE)</f>
        <v>N/A</v>
      </c>
      <c r="R1387">
        <f>VLOOKUP(KamstrupData[[#This Row],[IdLevel123]],'B-Business Capability'!B:L,11,FALSE)</f>
        <v>0</v>
      </c>
    </row>
    <row r="1388" spans="2:20" hidden="1" x14ac:dyDescent="0.25">
      <c r="B1388" s="28">
        <v>45292</v>
      </c>
      <c r="D1388" t="s">
        <v>1610</v>
      </c>
      <c r="E1388" t="str">
        <f>VLOOKUP(D1388,'B-Business Capability'!B:H,5,FALSE)</f>
        <v>Digital Platform and Operations</v>
      </c>
      <c r="F1388" t="str">
        <f>VLOOKUP(D1388,'B-Business Capability'!B:H,6,FALSE)</f>
        <v>Digital Workplace &amp; Infrastructure Development</v>
      </c>
      <c r="G1388" t="str">
        <f>VLOOKUP(D1388,'B-Business Capability'!B:H,7,FALSE)</f>
        <v>Communication &amp; Collaboration</v>
      </c>
      <c r="I1388" t="s">
        <v>43</v>
      </c>
      <c r="J1388" t="s">
        <v>285</v>
      </c>
      <c r="K1388" t="s">
        <v>286</v>
      </c>
      <c r="L1388" t="s">
        <v>101</v>
      </c>
      <c r="M1388" t="str">
        <f>VLOOKUP(L1388,'A-Applications'!B:D,3,FALSE)</f>
        <v>Confluence</v>
      </c>
      <c r="N1388" t="s">
        <v>138</v>
      </c>
      <c r="O1388" s="42" t="s">
        <v>47</v>
      </c>
      <c r="P1388" t="s">
        <v>38</v>
      </c>
      <c r="Q1388" t="str">
        <f>VLOOKUP(KamstrupData[[#This Row],[IdLevel123]],'B-Business Capability'!B:L,10,FALSE)</f>
        <v>N/A</v>
      </c>
      <c r="R1388">
        <f>VLOOKUP(KamstrupData[[#This Row],[IdLevel123]],'B-Business Capability'!B:L,11,FALSE)</f>
        <v>0</v>
      </c>
      <c r="T1388" t="s">
        <v>288</v>
      </c>
    </row>
    <row r="1389" spans="2:20" hidden="1" x14ac:dyDescent="0.25">
      <c r="B1389" s="28">
        <v>45292</v>
      </c>
      <c r="D1389" s="28" t="s">
        <v>8510</v>
      </c>
      <c r="E1389" t="str">
        <f>VLOOKUP(D1389,'B-Business Capability'!B:H,5,FALSE)</f>
        <v>OT Hosting</v>
      </c>
      <c r="F1389" t="str">
        <f>VLOOKUP(D1389,'B-Business Capability'!B:H,6,FALSE)</f>
        <v>Customer Experience &amp; Interface</v>
      </c>
      <c r="G1389" t="str">
        <f>VLOOKUP(D1389,'B-Business Capability'!B:H,7,FALSE)</f>
        <v>Knowledge &amp; Training Management</v>
      </c>
      <c r="I1389" t="s">
        <v>43</v>
      </c>
      <c r="J1389" t="s">
        <v>285</v>
      </c>
      <c r="K1389" t="s">
        <v>1639</v>
      </c>
      <c r="L1389" t="s">
        <v>101</v>
      </c>
      <c r="M1389" t="str">
        <f>VLOOKUP(L1389,'A-Applications'!B:D,3,FALSE)</f>
        <v>Confluence</v>
      </c>
      <c r="N1389" s="230" t="s">
        <v>46</v>
      </c>
      <c r="O1389" s="42" t="s">
        <v>47</v>
      </c>
      <c r="Q1389" t="str">
        <f>VLOOKUP(KamstrupData[[#This Row],[IdLevel123]],'B-Business Capability'!B:L,10,FALSE)</f>
        <v>N/A</v>
      </c>
      <c r="R1389">
        <f>VLOOKUP(KamstrupData[[#This Row],[IdLevel123]],'B-Business Capability'!B:L,11,FALSE)</f>
        <v>0</v>
      </c>
    </row>
    <row r="1390" spans="2:20" hidden="1" x14ac:dyDescent="0.25">
      <c r="B1390" s="28">
        <v>45292</v>
      </c>
      <c r="D1390" s="28" t="s">
        <v>8539</v>
      </c>
      <c r="E1390" t="str">
        <f>VLOOKUP(D1390,'B-Business Capability'!B:H,5,FALSE)</f>
        <v>OT Hosting</v>
      </c>
      <c r="F1390" t="str">
        <f>VLOOKUP(D1390,'B-Business Capability'!B:H,6,FALSE)</f>
        <v>OT Engineering &amp; Innovation</v>
      </c>
      <c r="G1390" t="str">
        <f>VLOOKUP(D1390,'B-Business Capability'!B:H,7,FALSE)</f>
        <v>Continuous Improvement &amp; DevSecOps</v>
      </c>
      <c r="I1390" t="s">
        <v>43</v>
      </c>
      <c r="J1390" t="s">
        <v>285</v>
      </c>
      <c r="K1390" t="s">
        <v>1615</v>
      </c>
      <c r="L1390" t="s">
        <v>101</v>
      </c>
      <c r="M1390" t="str">
        <f>VLOOKUP(L1390,'A-Applications'!B:D,3,FALSE)</f>
        <v>Confluence</v>
      </c>
      <c r="N1390" t="s">
        <v>46</v>
      </c>
      <c r="O1390" s="42" t="s">
        <v>102</v>
      </c>
      <c r="P1390" t="s">
        <v>38</v>
      </c>
      <c r="Q1390" t="str">
        <f>VLOOKUP(KamstrupData[[#This Row],[IdLevel123]],'B-Business Capability'!B:L,10,FALSE)</f>
        <v>N/A</v>
      </c>
      <c r="R1390">
        <f>VLOOKUP(KamstrupData[[#This Row],[IdLevel123]],'B-Business Capability'!B:L,11,FALSE)</f>
        <v>0</v>
      </c>
    </row>
    <row r="1391" spans="2:20" hidden="1" x14ac:dyDescent="0.25">
      <c r="D1391" s="28" t="s">
        <v>1589</v>
      </c>
      <c r="E1391" t="str">
        <f>VLOOKUP(D1391,'B-Business Capability'!B:H,5,FALSE)</f>
        <v>Digital Platform and Operations</v>
      </c>
      <c r="F1391" t="str">
        <f>VLOOKUP(D1391,'B-Business Capability'!B:H,6,FALSE)</f>
        <v>Engineering &amp; Platform</v>
      </c>
      <c r="G1391" t="str">
        <f>VLOOKUP(D1391,'B-Business Capability'!B:H,7,FALSE)</f>
        <v>Agile Excellence</v>
      </c>
      <c r="I1391" t="s">
        <v>43</v>
      </c>
      <c r="J1391" t="s">
        <v>239</v>
      </c>
      <c r="K1391" t="s">
        <v>1672</v>
      </c>
      <c r="L1391" t="s">
        <v>101</v>
      </c>
      <c r="M1391" t="str">
        <f>VLOOKUP(L1391,'A-Applications'!B:D,3,FALSE)</f>
        <v>Confluence</v>
      </c>
      <c r="N1391" t="s">
        <v>138</v>
      </c>
      <c r="O1391" s="42" t="s">
        <v>47</v>
      </c>
      <c r="P1391" t="s">
        <v>38</v>
      </c>
      <c r="Q1391" t="str">
        <f>VLOOKUP(KamstrupData[[#This Row],[IdLevel123]],'B-Business Capability'!B:L,10,FALSE)</f>
        <v>N/A</v>
      </c>
      <c r="R1391">
        <f>VLOOKUP(KamstrupData[[#This Row],[IdLevel123]],'B-Business Capability'!B:L,11,FALSE)</f>
        <v>0</v>
      </c>
    </row>
    <row r="1392" spans="2:20" hidden="1" x14ac:dyDescent="0.25">
      <c r="D1392" s="28" t="s">
        <v>1663</v>
      </c>
      <c r="E1392" t="str">
        <f>VLOOKUP(D1392,'B-Business Capability'!B:H,5,FALSE)</f>
        <v>Digital Platform and Operations</v>
      </c>
      <c r="F1392" t="str">
        <f>VLOOKUP(D1392,'B-Business Capability'!B:H,6,FALSE)</f>
        <v>Operations</v>
      </c>
      <c r="G1392" t="str">
        <f>VLOOKUP(D1392,'B-Business Capability'!B:H,7,FALSE)</f>
        <v>Network &amp; Connectivity</v>
      </c>
      <c r="I1392" t="s">
        <v>43</v>
      </c>
      <c r="J1392" t="s">
        <v>148</v>
      </c>
      <c r="K1392" t="s">
        <v>1079</v>
      </c>
      <c r="L1392" t="s">
        <v>1752</v>
      </c>
      <c r="M1392" t="str">
        <f>VLOOKUP(L1392,'A-Applications'!B:D,3,FALSE)</f>
        <v>DHCP</v>
      </c>
      <c r="N1392" t="s">
        <v>138</v>
      </c>
      <c r="O1392" s="42" t="s">
        <v>102</v>
      </c>
      <c r="P1392" t="s">
        <v>38</v>
      </c>
      <c r="Q1392" t="str">
        <f>VLOOKUP(KamstrupData[[#This Row],[IdLevel123]],'B-Business Capability'!B:L,10,FALSE)</f>
        <v>N/A</v>
      </c>
      <c r="R1392">
        <f>VLOOKUP(KamstrupData[[#This Row],[IdLevel123]],'B-Business Capability'!B:L,11,FALSE)</f>
        <v>0</v>
      </c>
    </row>
    <row r="1393" spans="2:20" hidden="1" x14ac:dyDescent="0.25">
      <c r="B1393" s="28">
        <v>46023</v>
      </c>
      <c r="D1393" s="28" t="s">
        <v>8603</v>
      </c>
      <c r="E1393" t="str">
        <f>VLOOKUP(D1393,'B-Business Capability'!B:H,5,FALSE)</f>
        <v>OT Manufacturing</v>
      </c>
      <c r="F1393" t="str">
        <f>VLOOKUP(D1393,'B-Business Capability'!B:H,6,FALSE)</f>
        <v>OT Infrastructure &amp; Hosting</v>
      </c>
      <c r="G1393" t="str">
        <f>VLOOKUP(D1393,'B-Business Capability'!B:H,7,FALSE)</f>
        <v>OT Network Segmentation &amp; Connectivity</v>
      </c>
      <c r="I1393" t="s">
        <v>43</v>
      </c>
      <c r="J1393" t="s">
        <v>239</v>
      </c>
      <c r="K1393" t="s">
        <v>1742</v>
      </c>
      <c r="L1393" t="s">
        <v>1744</v>
      </c>
      <c r="M1393" t="str">
        <f>VLOOKUP(L1393,'A-Applications'!B:D,3,FALSE)</f>
        <v>DNS</v>
      </c>
      <c r="N1393" t="s">
        <v>46</v>
      </c>
      <c r="O1393" s="42" t="s">
        <v>47</v>
      </c>
      <c r="P1393" t="s">
        <v>56</v>
      </c>
      <c r="Q1393" t="str">
        <f>VLOOKUP(KamstrupData[[#This Row],[IdLevel123]],'B-Business Capability'!B:L,10,FALSE)</f>
        <v>N/A</v>
      </c>
      <c r="R1393">
        <f>VLOOKUP(KamstrupData[[#This Row],[IdLevel123]],'B-Business Capability'!B:L,11,FALSE)</f>
        <v>0</v>
      </c>
    </row>
    <row r="1394" spans="2:20" hidden="1" x14ac:dyDescent="0.25">
      <c r="D1394" t="s">
        <v>1459</v>
      </c>
      <c r="E1394" t="str">
        <f>VLOOKUP(D1394,'B-Business Capability'!B:H,5,FALSE)</f>
        <v>Customer Service</v>
      </c>
      <c r="F1394" t="str">
        <f>VLOOKUP(D1394,'B-Business Capability'!B:H,6,FALSE)</f>
        <v>Customer Service and Support</v>
      </c>
      <c r="G1394" t="str">
        <f>VLOOKUP(D1394,'B-Business Capability'!B:H,7,FALSE)</f>
        <v>Service Request Management</v>
      </c>
      <c r="I1394" t="s">
        <v>43</v>
      </c>
      <c r="J1394" t="s">
        <v>278</v>
      </c>
      <c r="L1394" t="s">
        <v>1470</v>
      </c>
      <c r="M1394" t="str">
        <f>VLOOKUP(L1394,'A-Applications'!B:D,3,FALSE)</f>
        <v>EMS10</v>
      </c>
      <c r="N1394" t="s">
        <v>308</v>
      </c>
      <c r="O1394" s="42" t="s">
        <v>102</v>
      </c>
      <c r="P1394" t="s">
        <v>229</v>
      </c>
      <c r="Q1394" t="str">
        <f>VLOOKUP(KamstrupData[[#This Row],[IdLevel123]],'B-Business Capability'!B:L,10,FALSE)</f>
        <v>Customer Service and Support</v>
      </c>
      <c r="R1394">
        <f>VLOOKUP(KamstrupData[[#This Row],[IdLevel123]],'B-Business Capability'!B:L,11,FALSE)</f>
        <v>0</v>
      </c>
    </row>
    <row r="1395" spans="2:20" hidden="1" x14ac:dyDescent="0.25">
      <c r="D1395" t="s">
        <v>1459</v>
      </c>
      <c r="E1395" t="str">
        <f>VLOOKUP(D1395,'B-Business Capability'!B:H,5,FALSE)</f>
        <v>Customer Service</v>
      </c>
      <c r="F1395" t="str">
        <f>VLOOKUP(D1395,'B-Business Capability'!B:H,6,FALSE)</f>
        <v>Customer Service and Support</v>
      </c>
      <c r="G1395" t="str">
        <f>VLOOKUP(D1395,'B-Business Capability'!B:H,7,FALSE)</f>
        <v>Service Request Management</v>
      </c>
      <c r="I1395" t="s">
        <v>43</v>
      </c>
      <c r="J1395" t="s">
        <v>279</v>
      </c>
      <c r="L1395" t="s">
        <v>1470</v>
      </c>
      <c r="M1395" t="str">
        <f>VLOOKUP(L1395,'A-Applications'!B:D,3,FALSE)</f>
        <v>EMS10</v>
      </c>
      <c r="N1395" t="s">
        <v>308</v>
      </c>
      <c r="O1395" s="42" t="s">
        <v>102</v>
      </c>
      <c r="P1395" t="s">
        <v>229</v>
      </c>
      <c r="Q1395" t="str">
        <f>VLOOKUP(KamstrupData[[#This Row],[IdLevel123]],'B-Business Capability'!B:L,10,FALSE)</f>
        <v>Customer Service and Support</v>
      </c>
      <c r="R1395">
        <f>VLOOKUP(KamstrupData[[#This Row],[IdLevel123]],'B-Business Capability'!B:L,11,FALSE)</f>
        <v>0</v>
      </c>
      <c r="T1395" t="s">
        <v>1485</v>
      </c>
    </row>
    <row r="1396" spans="2:20" hidden="1" x14ac:dyDescent="0.25">
      <c r="D1396" t="s">
        <v>1459</v>
      </c>
      <c r="E1396" t="str">
        <f>VLOOKUP(D1396,'B-Business Capability'!B:H,5,FALSE)</f>
        <v>Customer Service</v>
      </c>
      <c r="F1396" t="str">
        <f>VLOOKUP(D1396,'B-Business Capability'!B:H,6,FALSE)</f>
        <v>Customer Service and Support</v>
      </c>
      <c r="G1396" t="str">
        <f>VLOOKUP(D1396,'B-Business Capability'!B:H,7,FALSE)</f>
        <v>Service Request Management</v>
      </c>
      <c r="I1396" t="s">
        <v>43</v>
      </c>
      <c r="J1396" t="s">
        <v>282</v>
      </c>
      <c r="L1396" t="s">
        <v>1470</v>
      </c>
      <c r="M1396" t="str">
        <f>VLOOKUP(L1396,'A-Applications'!B:D,3,FALSE)</f>
        <v>EMS10</v>
      </c>
      <c r="N1396" t="s">
        <v>308</v>
      </c>
      <c r="O1396" s="42" t="s">
        <v>102</v>
      </c>
      <c r="P1396" t="s">
        <v>229</v>
      </c>
      <c r="Q1396" t="str">
        <f>VLOOKUP(KamstrupData[[#This Row],[IdLevel123]],'B-Business Capability'!B:L,10,FALSE)</f>
        <v>Customer Service and Support</v>
      </c>
      <c r="R1396">
        <f>VLOOKUP(KamstrupData[[#This Row],[IdLevel123]],'B-Business Capability'!B:L,11,FALSE)</f>
        <v>0</v>
      </c>
    </row>
    <row r="1397" spans="2:20" hidden="1" x14ac:dyDescent="0.25">
      <c r="D1397" s="28" t="s">
        <v>1459</v>
      </c>
      <c r="E1397" t="str">
        <f>VLOOKUP(D1397,'B-Business Capability'!B:H,5,FALSE)</f>
        <v>Customer Service</v>
      </c>
      <c r="F1397" t="str">
        <f>VLOOKUP(D1397,'B-Business Capability'!B:H,6,FALSE)</f>
        <v>Customer Service and Support</v>
      </c>
      <c r="G1397" t="str">
        <f>VLOOKUP(D1397,'B-Business Capability'!B:H,7,FALSE)</f>
        <v>Service Request Management</v>
      </c>
      <c r="I1397" t="s">
        <v>477</v>
      </c>
      <c r="J1397" t="s">
        <v>8624</v>
      </c>
      <c r="L1397" t="s">
        <v>1470</v>
      </c>
      <c r="M1397" t="str">
        <f>VLOOKUP(L1397,'A-Applications'!B:D,3,FALSE)</f>
        <v>EMS10</v>
      </c>
      <c r="N1397" t="s">
        <v>308</v>
      </c>
      <c r="O1397" s="42" t="s">
        <v>102</v>
      </c>
      <c r="P1397" t="s">
        <v>229</v>
      </c>
      <c r="Q1397" t="str">
        <f>VLOOKUP(KamstrupData[[#This Row],[IdLevel123]],'B-Business Capability'!B:L,10,FALSE)</f>
        <v>Customer Service and Support</v>
      </c>
      <c r="R1397">
        <f>VLOOKUP(KamstrupData[[#This Row],[IdLevel123]],'B-Business Capability'!B:L,11,FALSE)</f>
        <v>0</v>
      </c>
    </row>
    <row r="1398" spans="2:20" hidden="1" x14ac:dyDescent="0.25">
      <c r="D1398" t="s">
        <v>1531</v>
      </c>
      <c r="E1398" t="str">
        <f>VLOOKUP(D1398,'B-Business Capability'!B:H,5,FALSE)</f>
        <v>Customer Service</v>
      </c>
      <c r="F1398" t="str">
        <f>VLOOKUP(D1398,'B-Business Capability'!B:H,6,FALSE)</f>
        <v>Customer Service and Support</v>
      </c>
      <c r="G1398" t="str">
        <f>VLOOKUP(D1398,'B-Business Capability'!B:H,7,FALSE)</f>
        <v>Customer Operations</v>
      </c>
      <c r="I1398" t="s">
        <v>43</v>
      </c>
      <c r="J1398" t="s">
        <v>278</v>
      </c>
      <c r="L1398" t="s">
        <v>1470</v>
      </c>
      <c r="M1398" t="str">
        <f>VLOOKUP(L1398,'A-Applications'!B:D,3,FALSE)</f>
        <v>EMS10</v>
      </c>
      <c r="N1398" t="s">
        <v>308</v>
      </c>
      <c r="O1398" s="42" t="s">
        <v>102</v>
      </c>
      <c r="P1398" t="s">
        <v>229</v>
      </c>
      <c r="Q1398" t="str">
        <f>VLOOKUP(KamstrupData[[#This Row],[IdLevel123]],'B-Business Capability'!B:L,10,FALSE)</f>
        <v>Order-to-Cash (O2C)</v>
      </c>
      <c r="R1398">
        <f>VLOOKUP(KamstrupData[[#This Row],[IdLevel123]],'B-Business Capability'!B:L,11,FALSE)</f>
        <v>0</v>
      </c>
    </row>
    <row r="1399" spans="2:20" hidden="1" x14ac:dyDescent="0.25">
      <c r="D1399" s="76" t="s">
        <v>1531</v>
      </c>
      <c r="E1399" t="str">
        <f>VLOOKUP(D1399,'B-Business Capability'!B:H,5,FALSE)</f>
        <v>Customer Service</v>
      </c>
      <c r="F1399" t="str">
        <f>VLOOKUP(D1399,'B-Business Capability'!B:H,6,FALSE)</f>
        <v>Customer Service and Support</v>
      </c>
      <c r="G1399" t="str">
        <f>VLOOKUP(D1399,'B-Business Capability'!B:H,7,FALSE)</f>
        <v>Customer Operations</v>
      </c>
      <c r="I1399" t="s">
        <v>43</v>
      </c>
      <c r="J1399" t="s">
        <v>279</v>
      </c>
      <c r="L1399" t="s">
        <v>1470</v>
      </c>
      <c r="M1399" t="str">
        <f>VLOOKUP(L1399,'A-Applications'!B:D,3,FALSE)</f>
        <v>EMS10</v>
      </c>
      <c r="N1399" t="s">
        <v>308</v>
      </c>
      <c r="O1399" s="42" t="s">
        <v>102</v>
      </c>
      <c r="P1399" t="s">
        <v>229</v>
      </c>
      <c r="Q1399" t="str">
        <f>VLOOKUP(KamstrupData[[#This Row],[IdLevel123]],'B-Business Capability'!B:L,10,FALSE)</f>
        <v>Order-to-Cash (O2C)</v>
      </c>
      <c r="R1399">
        <f>VLOOKUP(KamstrupData[[#This Row],[IdLevel123]],'B-Business Capability'!B:L,11,FALSE)</f>
        <v>0</v>
      </c>
      <c r="T1399" t="s">
        <v>1485</v>
      </c>
    </row>
    <row r="1400" spans="2:20" hidden="1" x14ac:dyDescent="0.25">
      <c r="D1400" s="76" t="s">
        <v>1531</v>
      </c>
      <c r="E1400" t="str">
        <f>VLOOKUP(D1400,'B-Business Capability'!B:H,5,FALSE)</f>
        <v>Customer Service</v>
      </c>
      <c r="F1400" t="str">
        <f>VLOOKUP(D1400,'B-Business Capability'!B:H,6,FALSE)</f>
        <v>Customer Service and Support</v>
      </c>
      <c r="G1400" t="str">
        <f>VLOOKUP(D1400,'B-Business Capability'!B:H,7,FALSE)</f>
        <v>Customer Operations</v>
      </c>
      <c r="I1400" t="s">
        <v>43</v>
      </c>
      <c r="J1400" t="s">
        <v>282</v>
      </c>
      <c r="L1400" t="s">
        <v>1470</v>
      </c>
      <c r="M1400" t="str">
        <f>VLOOKUP(L1400,'A-Applications'!B:D,3,FALSE)</f>
        <v>EMS10</v>
      </c>
      <c r="N1400" t="s">
        <v>308</v>
      </c>
      <c r="O1400" s="42" t="s">
        <v>102</v>
      </c>
      <c r="P1400" t="s">
        <v>229</v>
      </c>
      <c r="Q1400" t="str">
        <f>VLOOKUP(KamstrupData[[#This Row],[IdLevel123]],'B-Business Capability'!B:L,10,FALSE)</f>
        <v>Order-to-Cash (O2C)</v>
      </c>
      <c r="R1400">
        <f>VLOOKUP(KamstrupData[[#This Row],[IdLevel123]],'B-Business Capability'!B:L,11,FALSE)</f>
        <v>0</v>
      </c>
    </row>
    <row r="1401" spans="2:20" hidden="1" x14ac:dyDescent="0.25">
      <c r="D1401" s="232" t="s">
        <v>1531</v>
      </c>
      <c r="E1401" t="str">
        <f>VLOOKUP(D1401,'B-Business Capability'!B:H,5,FALSE)</f>
        <v>Customer Service</v>
      </c>
      <c r="F1401" t="str">
        <f>VLOOKUP(D1401,'B-Business Capability'!B:H,6,FALSE)</f>
        <v>Customer Service and Support</v>
      </c>
      <c r="G1401" t="str">
        <f>VLOOKUP(D1401,'B-Business Capability'!B:H,7,FALSE)</f>
        <v>Customer Operations</v>
      </c>
      <c r="I1401" t="s">
        <v>477</v>
      </c>
      <c r="J1401" t="s">
        <v>8624</v>
      </c>
      <c r="L1401" t="s">
        <v>1470</v>
      </c>
      <c r="M1401" t="str">
        <f>VLOOKUP(L1401,'A-Applications'!B:D,3,FALSE)</f>
        <v>EMS10</v>
      </c>
      <c r="N1401" t="s">
        <v>308</v>
      </c>
      <c r="O1401" s="42" t="s">
        <v>102</v>
      </c>
      <c r="P1401" t="s">
        <v>229</v>
      </c>
      <c r="Q1401" t="str">
        <f>VLOOKUP(KamstrupData[[#This Row],[IdLevel123]],'B-Business Capability'!B:L,10,FALSE)</f>
        <v>Order-to-Cash (O2C)</v>
      </c>
      <c r="R1401">
        <f>VLOOKUP(KamstrupData[[#This Row],[IdLevel123]],'B-Business Capability'!B:L,11,FALSE)</f>
        <v>0</v>
      </c>
    </row>
    <row r="1402" spans="2:20" hidden="1" x14ac:dyDescent="0.25">
      <c r="D1402" s="232" t="s">
        <v>1459</v>
      </c>
      <c r="E1402" t="str">
        <f>VLOOKUP(D1402,'B-Business Capability'!B:H,5,FALSE)</f>
        <v>Customer Service</v>
      </c>
      <c r="F1402" t="str">
        <f>VLOOKUP(D1402,'B-Business Capability'!B:H,6,FALSE)</f>
        <v>Customer Service and Support</v>
      </c>
      <c r="G1402" t="str">
        <f>VLOOKUP(D1402,'B-Business Capability'!B:H,7,FALSE)</f>
        <v>Service Request Management</v>
      </c>
      <c r="I1402" t="s">
        <v>62</v>
      </c>
      <c r="J1402" t="s">
        <v>8633</v>
      </c>
      <c r="L1402" t="s">
        <v>1470</v>
      </c>
      <c r="M1402" t="str">
        <f>VLOOKUP(L1402,'A-Applications'!B:D,3,FALSE)</f>
        <v>EMS10</v>
      </c>
      <c r="N1402" t="s">
        <v>308</v>
      </c>
      <c r="O1402" s="42" t="s">
        <v>102</v>
      </c>
      <c r="P1402" t="s">
        <v>229</v>
      </c>
      <c r="Q1402" t="str">
        <f>VLOOKUP(KamstrupData[[#This Row],[IdLevel123]],'B-Business Capability'!B:L,10,FALSE)</f>
        <v>Customer Service and Support</v>
      </c>
      <c r="R1402">
        <f>VLOOKUP(KamstrupData[[#This Row],[IdLevel123]],'B-Business Capability'!B:L,11,FALSE)</f>
        <v>0</v>
      </c>
    </row>
    <row r="1403" spans="2:20" hidden="1" x14ac:dyDescent="0.25">
      <c r="D1403" s="232" t="s">
        <v>1531</v>
      </c>
      <c r="E1403" t="str">
        <f>VLOOKUP(D1403,'B-Business Capability'!B:H,5,FALSE)</f>
        <v>Customer Service</v>
      </c>
      <c r="F1403" t="str">
        <f>VLOOKUP(D1403,'B-Business Capability'!B:H,6,FALSE)</f>
        <v>Customer Service and Support</v>
      </c>
      <c r="G1403" t="str">
        <f>VLOOKUP(D1403,'B-Business Capability'!B:H,7,FALSE)</f>
        <v>Customer Operations</v>
      </c>
      <c r="I1403" t="s">
        <v>62</v>
      </c>
      <c r="J1403" t="s">
        <v>8633</v>
      </c>
      <c r="L1403" t="s">
        <v>1470</v>
      </c>
      <c r="M1403" t="str">
        <f>VLOOKUP(L1403,'A-Applications'!B:D,3,FALSE)</f>
        <v>EMS10</v>
      </c>
      <c r="N1403" t="s">
        <v>308</v>
      </c>
      <c r="O1403" s="42" t="s">
        <v>102</v>
      </c>
      <c r="P1403" t="s">
        <v>229</v>
      </c>
      <c r="Q1403" t="str">
        <f>VLOOKUP(KamstrupData[[#This Row],[IdLevel123]],'B-Business Capability'!B:L,10,FALSE)</f>
        <v>Order-to-Cash (O2C)</v>
      </c>
      <c r="R1403">
        <f>VLOOKUP(KamstrupData[[#This Row],[IdLevel123]],'B-Business Capability'!B:L,11,FALSE)</f>
        <v>0</v>
      </c>
    </row>
    <row r="1404" spans="2:20" hidden="1" x14ac:dyDescent="0.25">
      <c r="D1404" s="76" t="s">
        <v>532</v>
      </c>
      <c r="E1404" t="str">
        <f>VLOOKUP(D1404,'B-Business Capability'!B:H,5,FALSE)</f>
        <v>Procurement &amp; Logistics</v>
      </c>
      <c r="F1404" t="str">
        <f>VLOOKUP(D1404,'B-Business Capability'!B:H,6,FALSE)</f>
        <v>Purchasing</v>
      </c>
      <c r="G1404" t="str">
        <f>VLOOKUP(D1404,'B-Business Capability'!B:H,7,FALSE)</f>
        <v>Decide On Sourcing</v>
      </c>
      <c r="I1404" t="s">
        <v>43</v>
      </c>
      <c r="J1404" t="s">
        <v>109</v>
      </c>
      <c r="K1404" t="s">
        <v>183</v>
      </c>
      <c r="L1404" t="s">
        <v>536</v>
      </c>
      <c r="M1404" t="str">
        <f>VLOOKUP(L1404,'A-Applications'!B:D,3,FALSE)</f>
        <v>File services</v>
      </c>
      <c r="N1404" t="s">
        <v>46</v>
      </c>
      <c r="O1404" s="42" t="s">
        <v>52</v>
      </c>
      <c r="P1404" t="s">
        <v>533</v>
      </c>
      <c r="Q1404" t="str">
        <f>VLOOKUP(KamstrupData[[#This Row],[IdLevel123]],'B-Business Capability'!B:L,10,FALSE)</f>
        <v>Procure-to-Pay (P2P)</v>
      </c>
      <c r="R1404">
        <f>VLOOKUP(KamstrupData[[#This Row],[IdLevel123]],'B-Business Capability'!B:L,11,FALSE)</f>
        <v>125</v>
      </c>
      <c r="T1404" t="s">
        <v>185</v>
      </c>
    </row>
    <row r="1405" spans="2:20" hidden="1" x14ac:dyDescent="0.25">
      <c r="D1405" s="76" t="s">
        <v>532</v>
      </c>
      <c r="E1405" t="str">
        <f>VLOOKUP(D1405,'B-Business Capability'!B:H,5,FALSE)</f>
        <v>Procurement &amp; Logistics</v>
      </c>
      <c r="F1405" t="str">
        <f>VLOOKUP(D1405,'B-Business Capability'!B:H,6,FALSE)</f>
        <v>Purchasing</v>
      </c>
      <c r="G1405" t="str">
        <f>VLOOKUP(D1405,'B-Business Capability'!B:H,7,FALSE)</f>
        <v>Decide On Sourcing</v>
      </c>
      <c r="I1405" t="s">
        <v>66</v>
      </c>
      <c r="J1405" t="s">
        <v>109</v>
      </c>
      <c r="K1405" t="s">
        <v>183</v>
      </c>
      <c r="L1405" t="s">
        <v>536</v>
      </c>
      <c r="M1405" t="str">
        <f>VLOOKUP(L1405,'A-Applications'!B:D,3,FALSE)</f>
        <v>File services</v>
      </c>
      <c r="N1405" t="s">
        <v>46</v>
      </c>
      <c r="O1405" s="42" t="s">
        <v>52</v>
      </c>
      <c r="P1405" t="s">
        <v>533</v>
      </c>
      <c r="Q1405" t="str">
        <f>VLOOKUP(KamstrupData[[#This Row],[IdLevel123]],'B-Business Capability'!B:L,10,FALSE)</f>
        <v>Procure-to-Pay (P2P)</v>
      </c>
      <c r="R1405">
        <f>VLOOKUP(KamstrupData[[#This Row],[IdLevel123]],'B-Business Capability'!B:L,11,FALSE)</f>
        <v>125</v>
      </c>
      <c r="T1405" t="s">
        <v>188</v>
      </c>
    </row>
    <row r="1406" spans="2:20" hidden="1" x14ac:dyDescent="0.25">
      <c r="D1406" s="76" t="s">
        <v>1116</v>
      </c>
      <c r="E1406" t="str">
        <f>VLOOKUP(D1406,'B-Business Capability'!B:H,5,FALSE)</f>
        <v>Marketing</v>
      </c>
      <c r="F1406" t="str">
        <f>VLOOKUP(D1406,'B-Business Capability'!B:H,6,FALSE)</f>
        <v>Corporate communication and brand management</v>
      </c>
      <c r="G1406" t="str">
        <f>VLOOKUP(D1406,'B-Business Capability'!B:H,7,FALSE)</f>
        <v>Content management</v>
      </c>
      <c r="I1406" t="s">
        <v>43</v>
      </c>
      <c r="J1406" t="s">
        <v>325</v>
      </c>
      <c r="K1406" t="s">
        <v>416</v>
      </c>
      <c r="L1406" t="s">
        <v>536</v>
      </c>
      <c r="M1406" t="str">
        <f>VLOOKUP(L1406,'A-Applications'!B:D,3,FALSE)</f>
        <v>File services</v>
      </c>
      <c r="N1406" t="s">
        <v>308</v>
      </c>
      <c r="O1406" s="42" t="s">
        <v>47</v>
      </c>
      <c r="P1406" t="s">
        <v>1117</v>
      </c>
      <c r="Q1406" t="str">
        <f>VLOOKUP(KamstrupData[[#This Row],[IdLevel123]],'B-Business Capability'!B:L,10,FALSE)</f>
        <v>N/A</v>
      </c>
      <c r="R1406">
        <f>VLOOKUP(KamstrupData[[#This Row],[IdLevel123]],'B-Business Capability'!B:L,11,FALSE)</f>
        <v>0</v>
      </c>
      <c r="T1406" t="s">
        <v>1121</v>
      </c>
    </row>
    <row r="1407" spans="2:20" hidden="1" x14ac:dyDescent="0.25">
      <c r="D1407" s="76" t="s">
        <v>1459</v>
      </c>
      <c r="E1407" t="str">
        <f>VLOOKUP(D1407,'B-Business Capability'!B:H,5,FALSE)</f>
        <v>Customer Service</v>
      </c>
      <c r="F1407" t="str">
        <f>VLOOKUP(D1407,'B-Business Capability'!B:H,6,FALSE)</f>
        <v>Customer Service and Support</v>
      </c>
      <c r="G1407" t="str">
        <f>VLOOKUP(D1407,'B-Business Capability'!B:H,7,FALSE)</f>
        <v>Service Request Management</v>
      </c>
      <c r="I1407" t="s">
        <v>66</v>
      </c>
      <c r="J1407" t="s">
        <v>228</v>
      </c>
      <c r="L1407" t="s">
        <v>536</v>
      </c>
      <c r="M1407" t="str">
        <f>VLOOKUP(L1407,'A-Applications'!B:D,3,FALSE)</f>
        <v>File services</v>
      </c>
      <c r="N1407" t="s">
        <v>46</v>
      </c>
      <c r="O1407" s="42" t="s">
        <v>47</v>
      </c>
      <c r="P1407" t="s">
        <v>229</v>
      </c>
      <c r="Q1407" t="str">
        <f>VLOOKUP(KamstrupData[[#This Row],[IdLevel123]],'B-Business Capability'!B:L,10,FALSE)</f>
        <v>Customer Service and Support</v>
      </c>
      <c r="R1407">
        <f>VLOOKUP(KamstrupData[[#This Row],[IdLevel123]],'B-Business Capability'!B:L,11,FALSE)</f>
        <v>0</v>
      </c>
      <c r="T1407" t="s">
        <v>230</v>
      </c>
    </row>
    <row r="1408" spans="2:20" hidden="1" x14ac:dyDescent="0.25">
      <c r="D1408" s="76" t="s">
        <v>1459</v>
      </c>
      <c r="E1408" t="str">
        <f>VLOOKUP(D1408,'B-Business Capability'!B:H,5,FALSE)</f>
        <v>Customer Service</v>
      </c>
      <c r="F1408" t="str">
        <f>VLOOKUP(D1408,'B-Business Capability'!B:H,6,FALSE)</f>
        <v>Customer Service and Support</v>
      </c>
      <c r="G1408" t="str">
        <f>VLOOKUP(D1408,'B-Business Capability'!B:H,7,FALSE)</f>
        <v>Service Request Management</v>
      </c>
      <c r="I1408" t="s">
        <v>43</v>
      </c>
      <c r="J1408" t="s">
        <v>278</v>
      </c>
      <c r="L1408" t="s">
        <v>536</v>
      </c>
      <c r="M1408" t="str">
        <f>VLOOKUP(L1408,'A-Applications'!B:D,3,FALSE)</f>
        <v>File services</v>
      </c>
      <c r="N1408" t="s">
        <v>46</v>
      </c>
      <c r="O1408" s="42" t="s">
        <v>47</v>
      </c>
      <c r="P1408" t="s">
        <v>229</v>
      </c>
      <c r="Q1408" t="str">
        <f>VLOOKUP(KamstrupData[[#This Row],[IdLevel123]],'B-Business Capability'!B:L,10,FALSE)</f>
        <v>Customer Service and Support</v>
      </c>
      <c r="R1408">
        <f>VLOOKUP(KamstrupData[[#This Row],[IdLevel123]],'B-Business Capability'!B:L,11,FALSE)</f>
        <v>0</v>
      </c>
    </row>
    <row r="1409" spans="4:20" hidden="1" x14ac:dyDescent="0.25">
      <c r="D1409" s="76" t="s">
        <v>1459</v>
      </c>
      <c r="E1409" t="str">
        <f>VLOOKUP(D1409,'B-Business Capability'!B:H,5,FALSE)</f>
        <v>Customer Service</v>
      </c>
      <c r="F1409" t="str">
        <f>VLOOKUP(D1409,'B-Business Capability'!B:H,6,FALSE)</f>
        <v>Customer Service and Support</v>
      </c>
      <c r="G1409" t="str">
        <f>VLOOKUP(D1409,'B-Business Capability'!B:H,7,FALSE)</f>
        <v>Service Request Management</v>
      </c>
      <c r="I1409" t="s">
        <v>43</v>
      </c>
      <c r="J1409" t="s">
        <v>279</v>
      </c>
      <c r="L1409" t="s">
        <v>536</v>
      </c>
      <c r="M1409" t="str">
        <f>VLOOKUP(L1409,'A-Applications'!B:D,3,FALSE)</f>
        <v>File services</v>
      </c>
      <c r="N1409" t="s">
        <v>46</v>
      </c>
      <c r="O1409" s="42" t="s">
        <v>47</v>
      </c>
      <c r="P1409" t="s">
        <v>229</v>
      </c>
      <c r="Q1409" t="str">
        <f>VLOOKUP(KamstrupData[[#This Row],[IdLevel123]],'B-Business Capability'!B:L,10,FALSE)</f>
        <v>Customer Service and Support</v>
      </c>
      <c r="R1409">
        <f>VLOOKUP(KamstrupData[[#This Row],[IdLevel123]],'B-Business Capability'!B:L,11,FALSE)</f>
        <v>0</v>
      </c>
      <c r="T1409" t="s">
        <v>1482</v>
      </c>
    </row>
    <row r="1410" spans="4:20" hidden="1" x14ac:dyDescent="0.25">
      <c r="D1410" s="76" t="s">
        <v>1459</v>
      </c>
      <c r="E1410" t="str">
        <f>VLOOKUP(D1410,'B-Business Capability'!B:H,5,FALSE)</f>
        <v>Customer Service</v>
      </c>
      <c r="F1410" t="str">
        <f>VLOOKUP(D1410,'B-Business Capability'!B:H,6,FALSE)</f>
        <v>Customer Service and Support</v>
      </c>
      <c r="G1410" t="str">
        <f>VLOOKUP(D1410,'B-Business Capability'!B:H,7,FALSE)</f>
        <v>Service Request Management</v>
      </c>
      <c r="I1410" t="s">
        <v>43</v>
      </c>
      <c r="J1410" t="s">
        <v>282</v>
      </c>
      <c r="L1410" t="s">
        <v>536</v>
      </c>
      <c r="M1410" t="str">
        <f>VLOOKUP(L1410,'A-Applications'!B:D,3,FALSE)</f>
        <v>File services</v>
      </c>
      <c r="N1410" t="s">
        <v>46</v>
      </c>
      <c r="O1410" s="42" t="s">
        <v>47</v>
      </c>
      <c r="P1410" t="s">
        <v>229</v>
      </c>
      <c r="Q1410" t="str">
        <f>VLOOKUP(KamstrupData[[#This Row],[IdLevel123]],'B-Business Capability'!B:L,10,FALSE)</f>
        <v>Customer Service and Support</v>
      </c>
      <c r="R1410">
        <f>VLOOKUP(KamstrupData[[#This Row],[IdLevel123]],'B-Business Capability'!B:L,11,FALSE)</f>
        <v>0</v>
      </c>
    </row>
    <row r="1411" spans="4:20" hidden="1" x14ac:dyDescent="0.25">
      <c r="D1411" s="232" t="s">
        <v>1459</v>
      </c>
      <c r="E1411" t="str">
        <f>VLOOKUP(D1411,'B-Business Capability'!B:H,5,FALSE)</f>
        <v>Customer Service</v>
      </c>
      <c r="F1411" t="str">
        <f>VLOOKUP(D1411,'B-Business Capability'!B:H,6,FALSE)</f>
        <v>Customer Service and Support</v>
      </c>
      <c r="G1411" t="str">
        <f>VLOOKUP(D1411,'B-Business Capability'!B:H,7,FALSE)</f>
        <v>Service Request Management</v>
      </c>
      <c r="I1411" t="s">
        <v>491</v>
      </c>
      <c r="J1411" t="s">
        <v>8531</v>
      </c>
      <c r="K1411" t="s">
        <v>8607</v>
      </c>
      <c r="L1411" t="s">
        <v>536</v>
      </c>
      <c r="M1411" t="str">
        <f>VLOOKUP(L1411,'A-Applications'!B:D,3,FALSE)</f>
        <v>File services</v>
      </c>
      <c r="N1411" t="s">
        <v>46</v>
      </c>
      <c r="O1411" s="42" t="s">
        <v>47</v>
      </c>
      <c r="P1411" t="s">
        <v>229</v>
      </c>
      <c r="Q1411" t="str">
        <f>VLOOKUP(KamstrupData[[#This Row],[IdLevel123]],'B-Business Capability'!B:L,10,FALSE)</f>
        <v>Customer Service and Support</v>
      </c>
      <c r="R1411">
        <f>VLOOKUP(KamstrupData[[#This Row],[IdLevel123]],'B-Business Capability'!B:L,11,FALSE)</f>
        <v>0</v>
      </c>
    </row>
    <row r="1412" spans="4:20" hidden="1" x14ac:dyDescent="0.25">
      <c r="D1412" s="232" t="s">
        <v>1459</v>
      </c>
      <c r="E1412" t="str">
        <f>VLOOKUP(D1412,'B-Business Capability'!B:H,5,FALSE)</f>
        <v>Customer Service</v>
      </c>
      <c r="F1412" t="str">
        <f>VLOOKUP(D1412,'B-Business Capability'!B:H,6,FALSE)</f>
        <v>Customer Service and Support</v>
      </c>
      <c r="G1412" t="str">
        <f>VLOOKUP(D1412,'B-Business Capability'!B:H,7,FALSE)</f>
        <v>Service Request Management</v>
      </c>
      <c r="I1412" t="s">
        <v>477</v>
      </c>
      <c r="J1412" t="s">
        <v>8624</v>
      </c>
      <c r="L1412" t="s">
        <v>536</v>
      </c>
      <c r="M1412" t="str">
        <f>VLOOKUP(L1412,'A-Applications'!B:D,3,FALSE)</f>
        <v>File services</v>
      </c>
      <c r="N1412" t="s">
        <v>46</v>
      </c>
      <c r="O1412" s="42" t="s">
        <v>47</v>
      </c>
      <c r="P1412" t="s">
        <v>229</v>
      </c>
      <c r="Q1412" t="str">
        <f>VLOOKUP(KamstrupData[[#This Row],[IdLevel123]],'B-Business Capability'!B:L,10,FALSE)</f>
        <v>Customer Service and Support</v>
      </c>
      <c r="R1412">
        <f>VLOOKUP(KamstrupData[[#This Row],[IdLevel123]],'B-Business Capability'!B:L,11,FALSE)</f>
        <v>0</v>
      </c>
    </row>
    <row r="1413" spans="4:20" hidden="1" x14ac:dyDescent="0.25">
      <c r="D1413" s="76" t="s">
        <v>1517</v>
      </c>
      <c r="E1413" t="str">
        <f>VLOOKUP(D1413,'B-Business Capability'!B:H,5,FALSE)</f>
        <v>Customer Service</v>
      </c>
      <c r="F1413" t="str">
        <f>VLOOKUP(D1413,'B-Business Capability'!B:H,6,FALSE)</f>
        <v>Customer Project Management</v>
      </c>
      <c r="G1413" t="str">
        <f>VLOOKUP(D1413,'B-Business Capability'!B:H,7,FALSE)</f>
        <v>Project Management</v>
      </c>
      <c r="I1413" t="s">
        <v>66</v>
      </c>
      <c r="J1413" t="s">
        <v>228</v>
      </c>
      <c r="L1413" t="s">
        <v>536</v>
      </c>
      <c r="M1413" t="str">
        <f>VLOOKUP(L1413,'A-Applications'!B:D,3,FALSE)</f>
        <v>File services</v>
      </c>
      <c r="N1413" t="s">
        <v>46</v>
      </c>
      <c r="O1413" s="42" t="s">
        <v>47</v>
      </c>
      <c r="P1413" t="s">
        <v>1040</v>
      </c>
      <c r="Q1413" t="str">
        <f>VLOOKUP(KamstrupData[[#This Row],[IdLevel123]],'B-Business Capability'!B:L,10,FALSE)</f>
        <v>Order-to-Cash (O2C)</v>
      </c>
      <c r="R1413">
        <f>VLOOKUP(KamstrupData[[#This Row],[IdLevel123]],'B-Business Capability'!B:L,11,FALSE)</f>
        <v>0</v>
      </c>
      <c r="T1413" t="s">
        <v>230</v>
      </c>
    </row>
    <row r="1414" spans="4:20" hidden="1" x14ac:dyDescent="0.25">
      <c r="D1414" s="76" t="s">
        <v>1517</v>
      </c>
      <c r="E1414" t="str">
        <f>VLOOKUP(D1414,'B-Business Capability'!B:H,5,FALSE)</f>
        <v>Customer Service</v>
      </c>
      <c r="F1414" t="str">
        <f>VLOOKUP(D1414,'B-Business Capability'!B:H,6,FALSE)</f>
        <v>Customer Project Management</v>
      </c>
      <c r="G1414" t="str">
        <f>VLOOKUP(D1414,'B-Business Capability'!B:H,7,FALSE)</f>
        <v>Project Management</v>
      </c>
      <c r="I1414" t="s">
        <v>43</v>
      </c>
      <c r="J1414" t="s">
        <v>278</v>
      </c>
      <c r="L1414" t="s">
        <v>536</v>
      </c>
      <c r="M1414" t="str">
        <f>VLOOKUP(L1414,'A-Applications'!B:D,3,FALSE)</f>
        <v>File services</v>
      </c>
      <c r="N1414" t="s">
        <v>46</v>
      </c>
      <c r="O1414" s="42" t="s">
        <v>47</v>
      </c>
      <c r="P1414" t="s">
        <v>1040</v>
      </c>
      <c r="Q1414" t="str">
        <f>VLOOKUP(KamstrupData[[#This Row],[IdLevel123]],'B-Business Capability'!B:L,10,FALSE)</f>
        <v>Order-to-Cash (O2C)</v>
      </c>
      <c r="R1414">
        <f>VLOOKUP(KamstrupData[[#This Row],[IdLevel123]],'B-Business Capability'!B:L,11,FALSE)</f>
        <v>0</v>
      </c>
    </row>
    <row r="1415" spans="4:20" hidden="1" x14ac:dyDescent="0.25">
      <c r="D1415" s="76" t="s">
        <v>1517</v>
      </c>
      <c r="E1415" t="str">
        <f>VLOOKUP(D1415,'B-Business Capability'!B:H,5,FALSE)</f>
        <v>Customer Service</v>
      </c>
      <c r="F1415" t="str">
        <f>VLOOKUP(D1415,'B-Business Capability'!B:H,6,FALSE)</f>
        <v>Customer Project Management</v>
      </c>
      <c r="G1415" t="str">
        <f>VLOOKUP(D1415,'B-Business Capability'!B:H,7,FALSE)</f>
        <v>Project Management</v>
      </c>
      <c r="I1415" t="s">
        <v>43</v>
      </c>
      <c r="J1415" t="s">
        <v>279</v>
      </c>
      <c r="L1415" t="s">
        <v>536</v>
      </c>
      <c r="M1415" t="str">
        <f>VLOOKUP(L1415,'A-Applications'!B:D,3,FALSE)</f>
        <v>File services</v>
      </c>
      <c r="N1415" t="s">
        <v>46</v>
      </c>
      <c r="O1415" s="42" t="s">
        <v>47</v>
      </c>
      <c r="P1415" t="s">
        <v>1040</v>
      </c>
      <c r="Q1415" t="str">
        <f>VLOOKUP(KamstrupData[[#This Row],[IdLevel123]],'B-Business Capability'!B:L,10,FALSE)</f>
        <v>Order-to-Cash (O2C)</v>
      </c>
      <c r="R1415">
        <f>VLOOKUP(KamstrupData[[#This Row],[IdLevel123]],'B-Business Capability'!B:L,11,FALSE)</f>
        <v>0</v>
      </c>
      <c r="T1415" t="s">
        <v>1482</v>
      </c>
    </row>
    <row r="1416" spans="4:20" hidden="1" x14ac:dyDescent="0.25">
      <c r="D1416" s="76" t="s">
        <v>1517</v>
      </c>
      <c r="E1416" t="str">
        <f>VLOOKUP(D1416,'B-Business Capability'!B:H,5,FALSE)</f>
        <v>Customer Service</v>
      </c>
      <c r="F1416" t="str">
        <f>VLOOKUP(D1416,'B-Business Capability'!B:H,6,FALSE)</f>
        <v>Customer Project Management</v>
      </c>
      <c r="G1416" t="str">
        <f>VLOOKUP(D1416,'B-Business Capability'!B:H,7,FALSE)</f>
        <v>Project Management</v>
      </c>
      <c r="I1416" t="s">
        <v>43</v>
      </c>
      <c r="J1416" t="s">
        <v>282</v>
      </c>
      <c r="L1416" t="s">
        <v>536</v>
      </c>
      <c r="M1416" t="str">
        <f>VLOOKUP(L1416,'A-Applications'!B:D,3,FALSE)</f>
        <v>File services</v>
      </c>
      <c r="N1416" t="s">
        <v>46</v>
      </c>
      <c r="O1416" s="42" t="s">
        <v>47</v>
      </c>
      <c r="P1416" t="s">
        <v>1040</v>
      </c>
      <c r="Q1416" t="str">
        <f>VLOOKUP(KamstrupData[[#This Row],[IdLevel123]],'B-Business Capability'!B:L,10,FALSE)</f>
        <v>Order-to-Cash (O2C)</v>
      </c>
      <c r="R1416">
        <f>VLOOKUP(KamstrupData[[#This Row],[IdLevel123]],'B-Business Capability'!B:L,11,FALSE)</f>
        <v>0</v>
      </c>
    </row>
    <row r="1417" spans="4:20" hidden="1" x14ac:dyDescent="0.25">
      <c r="D1417" s="232" t="s">
        <v>1517</v>
      </c>
      <c r="E1417" t="str">
        <f>VLOOKUP(D1417,'B-Business Capability'!B:H,5,FALSE)</f>
        <v>Customer Service</v>
      </c>
      <c r="F1417" t="str">
        <f>VLOOKUP(D1417,'B-Business Capability'!B:H,6,FALSE)</f>
        <v>Customer Project Management</v>
      </c>
      <c r="G1417" t="str">
        <f>VLOOKUP(D1417,'B-Business Capability'!B:H,7,FALSE)</f>
        <v>Project Management</v>
      </c>
      <c r="I1417" t="s">
        <v>491</v>
      </c>
      <c r="J1417" t="s">
        <v>8531</v>
      </c>
      <c r="K1417" t="s">
        <v>8607</v>
      </c>
      <c r="L1417" t="s">
        <v>536</v>
      </c>
      <c r="M1417" t="str">
        <f>VLOOKUP(L1417,'A-Applications'!B:D,3,FALSE)</f>
        <v>File services</v>
      </c>
      <c r="N1417" t="s">
        <v>46</v>
      </c>
      <c r="O1417" s="42" t="s">
        <v>47</v>
      </c>
      <c r="P1417" t="s">
        <v>1040</v>
      </c>
      <c r="Q1417" t="str">
        <f>VLOOKUP(KamstrupData[[#This Row],[IdLevel123]],'B-Business Capability'!B:L,10,FALSE)</f>
        <v>Order-to-Cash (O2C)</v>
      </c>
      <c r="R1417">
        <f>VLOOKUP(KamstrupData[[#This Row],[IdLevel123]],'B-Business Capability'!B:L,11,FALSE)</f>
        <v>0</v>
      </c>
    </row>
    <row r="1418" spans="4:20" hidden="1" x14ac:dyDescent="0.25">
      <c r="D1418" s="232" t="s">
        <v>1517</v>
      </c>
      <c r="E1418" t="str">
        <f>VLOOKUP(D1418,'B-Business Capability'!B:H,5,FALSE)</f>
        <v>Customer Service</v>
      </c>
      <c r="F1418" t="str">
        <f>VLOOKUP(D1418,'B-Business Capability'!B:H,6,FALSE)</f>
        <v>Customer Project Management</v>
      </c>
      <c r="G1418" t="str">
        <f>VLOOKUP(D1418,'B-Business Capability'!B:H,7,FALSE)</f>
        <v>Project Management</v>
      </c>
      <c r="I1418" t="s">
        <v>477</v>
      </c>
      <c r="J1418" t="s">
        <v>8624</v>
      </c>
      <c r="L1418" t="s">
        <v>536</v>
      </c>
      <c r="M1418" t="str">
        <f>VLOOKUP(L1418,'A-Applications'!B:D,3,FALSE)</f>
        <v>File services</v>
      </c>
      <c r="N1418" t="s">
        <v>46</v>
      </c>
      <c r="O1418" s="42" t="s">
        <v>47</v>
      </c>
      <c r="P1418" t="s">
        <v>1040</v>
      </c>
      <c r="Q1418" t="str">
        <f>VLOOKUP(KamstrupData[[#This Row],[IdLevel123]],'B-Business Capability'!B:L,10,FALSE)</f>
        <v>Order-to-Cash (O2C)</v>
      </c>
      <c r="R1418">
        <f>VLOOKUP(KamstrupData[[#This Row],[IdLevel123]],'B-Business Capability'!B:L,11,FALSE)</f>
        <v>0</v>
      </c>
    </row>
    <row r="1419" spans="4:20" hidden="1" x14ac:dyDescent="0.25">
      <c r="D1419" s="232" t="s">
        <v>1459</v>
      </c>
      <c r="E1419" t="str">
        <f>VLOOKUP(D1419,'B-Business Capability'!B:H,5,FALSE)</f>
        <v>Customer Service</v>
      </c>
      <c r="F1419" t="str">
        <f>VLOOKUP(D1419,'B-Business Capability'!B:H,6,FALSE)</f>
        <v>Customer Service and Support</v>
      </c>
      <c r="G1419" t="str">
        <f>VLOOKUP(D1419,'B-Business Capability'!B:H,7,FALSE)</f>
        <v>Service Request Management</v>
      </c>
      <c r="I1419" t="s">
        <v>62</v>
      </c>
      <c r="J1419" t="s">
        <v>8633</v>
      </c>
      <c r="L1419" t="s">
        <v>536</v>
      </c>
      <c r="M1419" t="str">
        <f>VLOOKUP(L1419,'A-Applications'!B:D,3,FALSE)</f>
        <v>File services</v>
      </c>
      <c r="N1419" t="s">
        <v>46</v>
      </c>
      <c r="O1419" s="42" t="s">
        <v>47</v>
      </c>
      <c r="P1419" t="s">
        <v>229</v>
      </c>
      <c r="Q1419" t="str">
        <f>VLOOKUP(KamstrupData[[#This Row],[IdLevel123]],'B-Business Capability'!B:L,10,FALSE)</f>
        <v>Customer Service and Support</v>
      </c>
      <c r="R1419">
        <f>VLOOKUP(KamstrupData[[#This Row],[IdLevel123]],'B-Business Capability'!B:L,11,FALSE)</f>
        <v>0</v>
      </c>
    </row>
    <row r="1420" spans="4:20" hidden="1" x14ac:dyDescent="0.25">
      <c r="D1420" s="76" t="s">
        <v>353</v>
      </c>
      <c r="E1420" t="str">
        <f>VLOOKUP(D1420,'B-Business Capability'!B:H,5,FALSE)</f>
        <v>Digital Platform and Operations</v>
      </c>
      <c r="F1420" t="str">
        <f>VLOOKUP(D1420,'B-Business Capability'!B:H,6,FALSE)</f>
        <v>Enterprise Platforms</v>
      </c>
      <c r="G1420" t="str">
        <f>VLOOKUP(D1420,'B-Business Capability'!B:H,7,FALSE)</f>
        <v>Application Management</v>
      </c>
      <c r="I1420" t="s">
        <v>43</v>
      </c>
      <c r="J1420" t="s">
        <v>239</v>
      </c>
      <c r="K1420" t="s">
        <v>240</v>
      </c>
      <c r="L1420" t="s">
        <v>358</v>
      </c>
      <c r="M1420" t="str">
        <f>VLOOKUP(L1420,'A-Applications'!B:D,3,FALSE)</f>
        <v>FTP services</v>
      </c>
      <c r="N1420" t="s">
        <v>46</v>
      </c>
      <c r="O1420" s="42" t="s">
        <v>52</v>
      </c>
      <c r="P1420" t="s">
        <v>347</v>
      </c>
      <c r="Q1420" t="str">
        <f>VLOOKUP(KamstrupData[[#This Row],[IdLevel123]],'B-Business Capability'!B:L,10,FALSE)</f>
        <v>N/A</v>
      </c>
      <c r="R1420">
        <f>VLOOKUP(KamstrupData[[#This Row],[IdLevel123]],'B-Business Capability'!B:L,11,FALSE)</f>
        <v>0</v>
      </c>
      <c r="T1420" t="s">
        <v>243</v>
      </c>
    </row>
    <row r="1421" spans="4:20" hidden="1" x14ac:dyDescent="0.25">
      <c r="D1421" t="s">
        <v>1459</v>
      </c>
      <c r="E1421" t="str">
        <f>VLOOKUP(D1421,'B-Business Capability'!B:H,5,FALSE)</f>
        <v>Customer Service</v>
      </c>
      <c r="F1421" t="str">
        <f>VLOOKUP(D1421,'B-Business Capability'!B:H,6,FALSE)</f>
        <v>Customer Service and Support</v>
      </c>
      <c r="G1421" t="str">
        <f>VLOOKUP(D1421,'B-Business Capability'!B:H,7,FALSE)</f>
        <v>Service Request Management</v>
      </c>
      <c r="I1421" t="s">
        <v>66</v>
      </c>
      <c r="J1421" t="s">
        <v>228</v>
      </c>
      <c r="L1421" t="s">
        <v>358</v>
      </c>
      <c r="M1421" t="str">
        <f>VLOOKUP(L1421,'A-Applications'!B:D,3,FALSE)</f>
        <v>FTP services</v>
      </c>
      <c r="N1421" t="s">
        <v>46</v>
      </c>
      <c r="O1421" s="42" t="s">
        <v>47</v>
      </c>
      <c r="P1421" t="s">
        <v>229</v>
      </c>
      <c r="Q1421" t="str">
        <f>VLOOKUP(KamstrupData[[#This Row],[IdLevel123]],'B-Business Capability'!B:L,10,FALSE)</f>
        <v>Customer Service and Support</v>
      </c>
      <c r="R1421">
        <f>VLOOKUP(KamstrupData[[#This Row],[IdLevel123]],'B-Business Capability'!B:L,11,FALSE)</f>
        <v>0</v>
      </c>
      <c r="T1421" t="s">
        <v>230</v>
      </c>
    </row>
    <row r="1422" spans="4:20" hidden="1" x14ac:dyDescent="0.25">
      <c r="D1422" t="s">
        <v>1459</v>
      </c>
      <c r="E1422" t="str">
        <f>VLOOKUP(D1422,'B-Business Capability'!B:H,5,FALSE)</f>
        <v>Customer Service</v>
      </c>
      <c r="F1422" t="str">
        <f>VLOOKUP(D1422,'B-Business Capability'!B:H,6,FALSE)</f>
        <v>Customer Service and Support</v>
      </c>
      <c r="G1422" t="str">
        <f>VLOOKUP(D1422,'B-Business Capability'!B:H,7,FALSE)</f>
        <v>Service Request Management</v>
      </c>
      <c r="I1422" t="s">
        <v>43</v>
      </c>
      <c r="J1422" t="s">
        <v>278</v>
      </c>
      <c r="L1422" t="s">
        <v>358</v>
      </c>
      <c r="M1422" t="str">
        <f>VLOOKUP(L1422,'A-Applications'!B:D,3,FALSE)</f>
        <v>FTP services</v>
      </c>
      <c r="N1422" t="s">
        <v>46</v>
      </c>
      <c r="O1422" s="42" t="s">
        <v>102</v>
      </c>
      <c r="P1422" t="s">
        <v>229</v>
      </c>
      <c r="Q1422" t="str">
        <f>VLOOKUP(KamstrupData[[#This Row],[IdLevel123]],'B-Business Capability'!B:L,10,FALSE)</f>
        <v>Customer Service and Support</v>
      </c>
      <c r="R1422">
        <f>VLOOKUP(KamstrupData[[#This Row],[IdLevel123]],'B-Business Capability'!B:L,11,FALSE)</f>
        <v>0</v>
      </c>
      <c r="T1422" t="s">
        <v>410</v>
      </c>
    </row>
    <row r="1423" spans="4:20" hidden="1" x14ac:dyDescent="0.25">
      <c r="D1423" t="s">
        <v>1459</v>
      </c>
      <c r="E1423" t="str">
        <f>VLOOKUP(D1423,'B-Business Capability'!B:H,5,FALSE)</f>
        <v>Customer Service</v>
      </c>
      <c r="F1423" t="str">
        <f>VLOOKUP(D1423,'B-Business Capability'!B:H,6,FALSE)</f>
        <v>Customer Service and Support</v>
      </c>
      <c r="G1423" t="str">
        <f>VLOOKUP(D1423,'B-Business Capability'!B:H,7,FALSE)</f>
        <v>Service Request Management</v>
      </c>
      <c r="I1423" t="s">
        <v>43</v>
      </c>
      <c r="J1423" t="s">
        <v>279</v>
      </c>
      <c r="L1423" t="s">
        <v>358</v>
      </c>
      <c r="M1423" t="str">
        <f>VLOOKUP(L1423,'A-Applications'!B:D,3,FALSE)</f>
        <v>FTP services</v>
      </c>
      <c r="N1423" t="s">
        <v>46</v>
      </c>
      <c r="O1423" s="42" t="s">
        <v>102</v>
      </c>
      <c r="P1423" t="s">
        <v>229</v>
      </c>
      <c r="Q1423" t="str">
        <f>VLOOKUP(KamstrupData[[#This Row],[IdLevel123]],'B-Business Capability'!B:L,10,FALSE)</f>
        <v>Customer Service and Support</v>
      </c>
      <c r="R1423">
        <f>VLOOKUP(KamstrupData[[#This Row],[IdLevel123]],'B-Business Capability'!B:L,11,FALSE)</f>
        <v>0</v>
      </c>
    </row>
    <row r="1424" spans="4:20" hidden="1" x14ac:dyDescent="0.25">
      <c r="D1424" t="s">
        <v>1459</v>
      </c>
      <c r="E1424" t="str">
        <f>VLOOKUP(D1424,'B-Business Capability'!B:H,5,FALSE)</f>
        <v>Customer Service</v>
      </c>
      <c r="F1424" t="str">
        <f>VLOOKUP(D1424,'B-Business Capability'!B:H,6,FALSE)</f>
        <v>Customer Service and Support</v>
      </c>
      <c r="G1424" t="str">
        <f>VLOOKUP(D1424,'B-Business Capability'!B:H,7,FALSE)</f>
        <v>Service Request Management</v>
      </c>
      <c r="I1424" t="s">
        <v>43</v>
      </c>
      <c r="J1424" t="s">
        <v>282</v>
      </c>
      <c r="L1424" t="s">
        <v>358</v>
      </c>
      <c r="M1424" t="str">
        <f>VLOOKUP(L1424,'A-Applications'!B:D,3,FALSE)</f>
        <v>FTP services</v>
      </c>
      <c r="N1424" t="s">
        <v>46</v>
      </c>
      <c r="O1424" s="42" t="s">
        <v>102</v>
      </c>
      <c r="P1424" t="s">
        <v>229</v>
      </c>
      <c r="Q1424" t="str">
        <f>VLOOKUP(KamstrupData[[#This Row],[IdLevel123]],'B-Business Capability'!B:L,10,FALSE)</f>
        <v>Customer Service and Support</v>
      </c>
      <c r="R1424">
        <f>VLOOKUP(KamstrupData[[#This Row],[IdLevel123]],'B-Business Capability'!B:L,11,FALSE)</f>
        <v>0</v>
      </c>
    </row>
    <row r="1425" spans="2:20" hidden="1" x14ac:dyDescent="0.25">
      <c r="D1425" s="28" t="s">
        <v>1459</v>
      </c>
      <c r="E1425" t="str">
        <f>VLOOKUP(D1425,'B-Business Capability'!B:H,5,FALSE)</f>
        <v>Customer Service</v>
      </c>
      <c r="F1425" t="str">
        <f>VLOOKUP(D1425,'B-Business Capability'!B:H,6,FALSE)</f>
        <v>Customer Service and Support</v>
      </c>
      <c r="G1425" t="str">
        <f>VLOOKUP(D1425,'B-Business Capability'!B:H,7,FALSE)</f>
        <v>Service Request Management</v>
      </c>
      <c r="I1425" t="s">
        <v>53</v>
      </c>
      <c r="J1425" t="s">
        <v>8549</v>
      </c>
      <c r="L1425" t="s">
        <v>358</v>
      </c>
      <c r="M1425" t="str">
        <f>VLOOKUP(L1425,'A-Applications'!B:D,3,FALSE)</f>
        <v>FTP services</v>
      </c>
      <c r="N1425" t="s">
        <v>46</v>
      </c>
      <c r="O1425" s="42" t="s">
        <v>47</v>
      </c>
      <c r="P1425" t="s">
        <v>229</v>
      </c>
      <c r="Q1425" t="str">
        <f>VLOOKUP(KamstrupData[[#This Row],[IdLevel123]],'B-Business Capability'!B:L,10,FALSE)</f>
        <v>Customer Service and Support</v>
      </c>
      <c r="R1425">
        <f>VLOOKUP(KamstrupData[[#This Row],[IdLevel123]],'B-Business Capability'!B:L,11,FALSE)</f>
        <v>0</v>
      </c>
      <c r="T1425" t="s">
        <v>8521</v>
      </c>
    </row>
    <row r="1426" spans="2:20" hidden="1" x14ac:dyDescent="0.25">
      <c r="D1426" s="28" t="s">
        <v>1459</v>
      </c>
      <c r="E1426" t="str">
        <f>VLOOKUP(D1426,'B-Business Capability'!B:H,5,FALSE)</f>
        <v>Customer Service</v>
      </c>
      <c r="F1426" t="str">
        <f>VLOOKUP(D1426,'B-Business Capability'!B:H,6,FALSE)</f>
        <v>Customer Service and Support</v>
      </c>
      <c r="G1426" t="str">
        <f>VLOOKUP(D1426,'B-Business Capability'!B:H,7,FALSE)</f>
        <v>Service Request Management</v>
      </c>
      <c r="I1426" t="s">
        <v>491</v>
      </c>
      <c r="J1426" t="s">
        <v>8531</v>
      </c>
      <c r="K1426" t="s">
        <v>8607</v>
      </c>
      <c r="L1426" t="s">
        <v>358</v>
      </c>
      <c r="M1426" t="str">
        <f>VLOOKUP(L1426,'A-Applications'!B:D,3,FALSE)</f>
        <v>FTP services</v>
      </c>
      <c r="N1426" t="s">
        <v>46</v>
      </c>
      <c r="O1426" s="42" t="s">
        <v>47</v>
      </c>
      <c r="P1426" t="s">
        <v>229</v>
      </c>
      <c r="Q1426" t="str">
        <f>VLOOKUP(KamstrupData[[#This Row],[IdLevel123]],'B-Business Capability'!B:L,10,FALSE)</f>
        <v>Customer Service and Support</v>
      </c>
      <c r="R1426">
        <f>VLOOKUP(KamstrupData[[#This Row],[IdLevel123]],'B-Business Capability'!B:L,11,FALSE)</f>
        <v>0</v>
      </c>
    </row>
    <row r="1427" spans="2:20" hidden="1" x14ac:dyDescent="0.25">
      <c r="D1427" s="28" t="s">
        <v>1459</v>
      </c>
      <c r="E1427" t="str">
        <f>VLOOKUP(D1427,'B-Business Capability'!B:H,5,FALSE)</f>
        <v>Customer Service</v>
      </c>
      <c r="F1427" t="str">
        <f>VLOOKUP(D1427,'B-Business Capability'!B:H,6,FALSE)</f>
        <v>Customer Service and Support</v>
      </c>
      <c r="G1427" t="str">
        <f>VLOOKUP(D1427,'B-Business Capability'!B:H,7,FALSE)</f>
        <v>Service Request Management</v>
      </c>
      <c r="I1427" t="s">
        <v>477</v>
      </c>
      <c r="J1427" t="s">
        <v>8624</v>
      </c>
      <c r="L1427" t="s">
        <v>358</v>
      </c>
      <c r="M1427" t="str">
        <f>VLOOKUP(L1427,'A-Applications'!B:D,3,FALSE)</f>
        <v>FTP services</v>
      </c>
      <c r="N1427" t="s">
        <v>46</v>
      </c>
      <c r="O1427" s="42" t="s">
        <v>47</v>
      </c>
      <c r="P1427" t="s">
        <v>229</v>
      </c>
      <c r="Q1427" t="str">
        <f>VLOOKUP(KamstrupData[[#This Row],[IdLevel123]],'B-Business Capability'!B:L,10,FALSE)</f>
        <v>Customer Service and Support</v>
      </c>
      <c r="R1427">
        <f>VLOOKUP(KamstrupData[[#This Row],[IdLevel123]],'B-Business Capability'!B:L,11,FALSE)</f>
        <v>0</v>
      </c>
    </row>
    <row r="1428" spans="2:20" hidden="1" x14ac:dyDescent="0.25">
      <c r="D1428" t="s">
        <v>1517</v>
      </c>
      <c r="E1428" t="str">
        <f>VLOOKUP(D1428,'B-Business Capability'!B:H,5,FALSE)</f>
        <v>Customer Service</v>
      </c>
      <c r="F1428" t="str">
        <f>VLOOKUP(D1428,'B-Business Capability'!B:H,6,FALSE)</f>
        <v>Customer Project Management</v>
      </c>
      <c r="G1428" t="str">
        <f>VLOOKUP(D1428,'B-Business Capability'!B:H,7,FALSE)</f>
        <v>Project Management</v>
      </c>
      <c r="I1428" t="s">
        <v>66</v>
      </c>
      <c r="J1428" t="s">
        <v>228</v>
      </c>
      <c r="L1428" t="s">
        <v>358</v>
      </c>
      <c r="M1428" t="str">
        <f>VLOOKUP(L1428,'A-Applications'!B:D,3,FALSE)</f>
        <v>FTP services</v>
      </c>
      <c r="N1428" t="s">
        <v>46</v>
      </c>
      <c r="O1428" s="42" t="s">
        <v>47</v>
      </c>
      <c r="P1428" t="s">
        <v>1040</v>
      </c>
      <c r="Q1428" t="str">
        <f>VLOOKUP(KamstrupData[[#This Row],[IdLevel123]],'B-Business Capability'!B:L,10,FALSE)</f>
        <v>Order-to-Cash (O2C)</v>
      </c>
      <c r="R1428">
        <f>VLOOKUP(KamstrupData[[#This Row],[IdLevel123]],'B-Business Capability'!B:L,11,FALSE)</f>
        <v>0</v>
      </c>
      <c r="T1428" t="s">
        <v>230</v>
      </c>
    </row>
    <row r="1429" spans="2:20" hidden="1" x14ac:dyDescent="0.25">
      <c r="D1429" t="s">
        <v>1517</v>
      </c>
      <c r="E1429" t="str">
        <f>VLOOKUP(D1429,'B-Business Capability'!B:H,5,FALSE)</f>
        <v>Customer Service</v>
      </c>
      <c r="F1429" t="str">
        <f>VLOOKUP(D1429,'B-Business Capability'!B:H,6,FALSE)</f>
        <v>Customer Project Management</v>
      </c>
      <c r="G1429" t="str">
        <f>VLOOKUP(D1429,'B-Business Capability'!B:H,7,FALSE)</f>
        <v>Project Management</v>
      </c>
      <c r="I1429" t="s">
        <v>43</v>
      </c>
      <c r="J1429" t="s">
        <v>278</v>
      </c>
      <c r="L1429" t="s">
        <v>358</v>
      </c>
      <c r="M1429" t="str">
        <f>VLOOKUP(L1429,'A-Applications'!B:D,3,FALSE)</f>
        <v>FTP services</v>
      </c>
      <c r="N1429" t="s">
        <v>46</v>
      </c>
      <c r="O1429" s="42" t="s">
        <v>102</v>
      </c>
      <c r="P1429" t="s">
        <v>1040</v>
      </c>
      <c r="Q1429" t="str">
        <f>VLOOKUP(KamstrupData[[#This Row],[IdLevel123]],'B-Business Capability'!B:L,10,FALSE)</f>
        <v>Order-to-Cash (O2C)</v>
      </c>
      <c r="R1429">
        <f>VLOOKUP(KamstrupData[[#This Row],[IdLevel123]],'B-Business Capability'!B:L,11,FALSE)</f>
        <v>0</v>
      </c>
      <c r="T1429" t="s">
        <v>410</v>
      </c>
    </row>
    <row r="1430" spans="2:20" hidden="1" x14ac:dyDescent="0.25">
      <c r="D1430" t="s">
        <v>1517</v>
      </c>
      <c r="E1430" t="str">
        <f>VLOOKUP(D1430,'B-Business Capability'!B:H,5,FALSE)</f>
        <v>Customer Service</v>
      </c>
      <c r="F1430" t="str">
        <f>VLOOKUP(D1430,'B-Business Capability'!B:H,6,FALSE)</f>
        <v>Customer Project Management</v>
      </c>
      <c r="G1430" t="str">
        <f>VLOOKUP(D1430,'B-Business Capability'!B:H,7,FALSE)</f>
        <v>Project Management</v>
      </c>
      <c r="I1430" t="s">
        <v>43</v>
      </c>
      <c r="J1430" t="s">
        <v>279</v>
      </c>
      <c r="L1430" t="s">
        <v>358</v>
      </c>
      <c r="M1430" t="str">
        <f>VLOOKUP(L1430,'A-Applications'!B:D,3,FALSE)</f>
        <v>FTP services</v>
      </c>
      <c r="N1430" t="s">
        <v>46</v>
      </c>
      <c r="O1430" s="42" t="s">
        <v>102</v>
      </c>
      <c r="P1430" t="s">
        <v>1040</v>
      </c>
      <c r="Q1430" t="str">
        <f>VLOOKUP(KamstrupData[[#This Row],[IdLevel123]],'B-Business Capability'!B:L,10,FALSE)</f>
        <v>Order-to-Cash (O2C)</v>
      </c>
      <c r="R1430">
        <f>VLOOKUP(KamstrupData[[#This Row],[IdLevel123]],'B-Business Capability'!B:L,11,FALSE)</f>
        <v>0</v>
      </c>
    </row>
    <row r="1431" spans="2:20" hidden="1" x14ac:dyDescent="0.25">
      <c r="D1431" t="s">
        <v>1517</v>
      </c>
      <c r="E1431" t="str">
        <f>VLOOKUP(D1431,'B-Business Capability'!B:H,5,FALSE)</f>
        <v>Customer Service</v>
      </c>
      <c r="F1431" t="str">
        <f>VLOOKUP(D1431,'B-Business Capability'!B:H,6,FALSE)</f>
        <v>Customer Project Management</v>
      </c>
      <c r="G1431" t="str">
        <f>VLOOKUP(D1431,'B-Business Capability'!B:H,7,FALSE)</f>
        <v>Project Management</v>
      </c>
      <c r="I1431" t="s">
        <v>43</v>
      </c>
      <c r="J1431" t="s">
        <v>282</v>
      </c>
      <c r="L1431" t="s">
        <v>358</v>
      </c>
      <c r="M1431" t="str">
        <f>VLOOKUP(L1431,'A-Applications'!B:D,3,FALSE)</f>
        <v>FTP services</v>
      </c>
      <c r="N1431" t="s">
        <v>46</v>
      </c>
      <c r="O1431" s="42" t="s">
        <v>102</v>
      </c>
      <c r="P1431" t="s">
        <v>1040</v>
      </c>
      <c r="Q1431" t="str">
        <f>VLOOKUP(KamstrupData[[#This Row],[IdLevel123]],'B-Business Capability'!B:L,10,FALSE)</f>
        <v>Order-to-Cash (O2C)</v>
      </c>
      <c r="R1431">
        <f>VLOOKUP(KamstrupData[[#This Row],[IdLevel123]],'B-Business Capability'!B:L,11,FALSE)</f>
        <v>0</v>
      </c>
    </row>
    <row r="1432" spans="2:20" hidden="1" x14ac:dyDescent="0.25">
      <c r="D1432" s="28" t="s">
        <v>1517</v>
      </c>
      <c r="E1432" t="str">
        <f>VLOOKUP(D1432,'B-Business Capability'!B:H,5,FALSE)</f>
        <v>Customer Service</v>
      </c>
      <c r="F1432" t="str">
        <f>VLOOKUP(D1432,'B-Business Capability'!B:H,6,FALSE)</f>
        <v>Customer Project Management</v>
      </c>
      <c r="G1432" t="str">
        <f>VLOOKUP(D1432,'B-Business Capability'!B:H,7,FALSE)</f>
        <v>Project Management</v>
      </c>
      <c r="I1432" t="s">
        <v>53</v>
      </c>
      <c r="J1432" t="s">
        <v>8549</v>
      </c>
      <c r="L1432" t="s">
        <v>358</v>
      </c>
      <c r="M1432" t="str">
        <f>VLOOKUP(L1432,'A-Applications'!B:D,3,FALSE)</f>
        <v>FTP services</v>
      </c>
      <c r="N1432" t="s">
        <v>46</v>
      </c>
      <c r="O1432" s="42" t="s">
        <v>47</v>
      </c>
      <c r="P1432" t="s">
        <v>1040</v>
      </c>
      <c r="Q1432" t="str">
        <f>VLOOKUP(KamstrupData[[#This Row],[IdLevel123]],'B-Business Capability'!B:L,10,FALSE)</f>
        <v>Order-to-Cash (O2C)</v>
      </c>
      <c r="R1432">
        <f>VLOOKUP(KamstrupData[[#This Row],[IdLevel123]],'B-Business Capability'!B:L,11,FALSE)</f>
        <v>0</v>
      </c>
      <c r="T1432" t="s">
        <v>8521</v>
      </c>
    </row>
    <row r="1433" spans="2:20" hidden="1" x14ac:dyDescent="0.25">
      <c r="D1433" s="28" t="s">
        <v>1517</v>
      </c>
      <c r="E1433" t="str">
        <f>VLOOKUP(D1433,'B-Business Capability'!B:H,5,FALSE)</f>
        <v>Customer Service</v>
      </c>
      <c r="F1433" t="str">
        <f>VLOOKUP(D1433,'B-Business Capability'!B:H,6,FALSE)</f>
        <v>Customer Project Management</v>
      </c>
      <c r="G1433" t="str">
        <f>VLOOKUP(D1433,'B-Business Capability'!B:H,7,FALSE)</f>
        <v>Project Management</v>
      </c>
      <c r="I1433" t="s">
        <v>491</v>
      </c>
      <c r="J1433" t="s">
        <v>8531</v>
      </c>
      <c r="K1433" t="s">
        <v>8607</v>
      </c>
      <c r="L1433" t="s">
        <v>358</v>
      </c>
      <c r="M1433" t="str">
        <f>VLOOKUP(L1433,'A-Applications'!B:D,3,FALSE)</f>
        <v>FTP services</v>
      </c>
      <c r="N1433" t="s">
        <v>46</v>
      </c>
      <c r="O1433" s="42" t="s">
        <v>47</v>
      </c>
      <c r="P1433" t="s">
        <v>1040</v>
      </c>
      <c r="Q1433" t="str">
        <f>VLOOKUP(KamstrupData[[#This Row],[IdLevel123]],'B-Business Capability'!B:L,10,FALSE)</f>
        <v>Order-to-Cash (O2C)</v>
      </c>
      <c r="R1433">
        <f>VLOOKUP(KamstrupData[[#This Row],[IdLevel123]],'B-Business Capability'!B:L,11,FALSE)</f>
        <v>0</v>
      </c>
    </row>
    <row r="1434" spans="2:20" hidden="1" x14ac:dyDescent="0.25">
      <c r="D1434" s="28" t="s">
        <v>1517</v>
      </c>
      <c r="E1434" t="str">
        <f>VLOOKUP(D1434,'B-Business Capability'!B:H,5,FALSE)</f>
        <v>Customer Service</v>
      </c>
      <c r="F1434" t="str">
        <f>VLOOKUP(D1434,'B-Business Capability'!B:H,6,FALSE)</f>
        <v>Customer Project Management</v>
      </c>
      <c r="G1434" t="str">
        <f>VLOOKUP(D1434,'B-Business Capability'!B:H,7,FALSE)</f>
        <v>Project Management</v>
      </c>
      <c r="I1434" t="s">
        <v>477</v>
      </c>
      <c r="J1434" t="s">
        <v>8624</v>
      </c>
      <c r="L1434" t="s">
        <v>358</v>
      </c>
      <c r="M1434" t="str">
        <f>VLOOKUP(L1434,'A-Applications'!B:D,3,FALSE)</f>
        <v>FTP services</v>
      </c>
      <c r="N1434" t="s">
        <v>46</v>
      </c>
      <c r="O1434" s="42" t="s">
        <v>47</v>
      </c>
      <c r="P1434" t="s">
        <v>1040</v>
      </c>
      <c r="Q1434" t="str">
        <f>VLOOKUP(KamstrupData[[#This Row],[IdLevel123]],'B-Business Capability'!B:L,10,FALSE)</f>
        <v>Order-to-Cash (O2C)</v>
      </c>
      <c r="R1434">
        <f>VLOOKUP(KamstrupData[[#This Row],[IdLevel123]],'B-Business Capability'!B:L,11,FALSE)</f>
        <v>0</v>
      </c>
    </row>
    <row r="1435" spans="2:20" hidden="1" x14ac:dyDescent="0.25">
      <c r="D1435" s="28" t="s">
        <v>1517</v>
      </c>
      <c r="E1435" t="str">
        <f>VLOOKUP(D1435,'B-Business Capability'!B:H,5,FALSE)</f>
        <v>Customer Service</v>
      </c>
      <c r="F1435" t="str">
        <f>VLOOKUP(D1435,'B-Business Capability'!B:H,6,FALSE)</f>
        <v>Customer Project Management</v>
      </c>
      <c r="G1435" t="str">
        <f>VLOOKUP(D1435,'B-Business Capability'!B:H,7,FALSE)</f>
        <v>Project Management</v>
      </c>
      <c r="I1435" t="s">
        <v>477</v>
      </c>
      <c r="J1435" t="s">
        <v>8624</v>
      </c>
      <c r="L1435" t="s">
        <v>358</v>
      </c>
      <c r="M1435" t="str">
        <f>VLOOKUP(L1435,'A-Applications'!B:D,3,FALSE)</f>
        <v>FTP services</v>
      </c>
      <c r="N1435" t="s">
        <v>46</v>
      </c>
      <c r="O1435" s="42" t="s">
        <v>102</v>
      </c>
      <c r="P1435" t="s">
        <v>1040</v>
      </c>
      <c r="Q1435" t="str">
        <f>VLOOKUP(KamstrupData[[#This Row],[IdLevel123]],'B-Business Capability'!B:L,10,FALSE)</f>
        <v>Order-to-Cash (O2C)</v>
      </c>
      <c r="R1435">
        <f>VLOOKUP(KamstrupData[[#This Row],[IdLevel123]],'B-Business Capability'!B:L,11,FALSE)</f>
        <v>0</v>
      </c>
    </row>
    <row r="1436" spans="2:20" hidden="1" x14ac:dyDescent="0.25">
      <c r="D1436" t="s">
        <v>1630</v>
      </c>
      <c r="E1436" t="str">
        <f>VLOOKUP(D1436,'B-Business Capability'!B:H,5,FALSE)</f>
        <v>OT Hosting</v>
      </c>
      <c r="F1436" t="str">
        <f>VLOOKUP(D1436,'B-Business Capability'!B:H,6,FALSE)</f>
        <v>OT Operations &amp; Service</v>
      </c>
      <c r="G1436" t="str">
        <f>VLOOKUP(D1436,'B-Business Capability'!B:H,7,FALSE)</f>
        <v>Third-Party Software</v>
      </c>
      <c r="I1436" t="s">
        <v>43</v>
      </c>
      <c r="J1436" t="s">
        <v>109</v>
      </c>
      <c r="K1436" t="s">
        <v>231</v>
      </c>
      <c r="L1436" t="s">
        <v>358</v>
      </c>
      <c r="M1436" t="str">
        <f>VLOOKUP(L1436,'A-Applications'!B:D,3,FALSE)</f>
        <v>FTP services</v>
      </c>
      <c r="N1436" t="s">
        <v>46</v>
      </c>
      <c r="O1436" s="42" t="s">
        <v>52</v>
      </c>
      <c r="P1436" t="s">
        <v>68</v>
      </c>
      <c r="Q1436" t="str">
        <f>VLOOKUP(KamstrupData[[#This Row],[IdLevel123]],'B-Business Capability'!B:L,10,FALSE)</f>
        <v>N/A</v>
      </c>
      <c r="R1436">
        <f>VLOOKUP(KamstrupData[[#This Row],[IdLevel123]],'B-Business Capability'!B:L,11,FALSE)</f>
        <v>0</v>
      </c>
      <c r="T1436" t="s">
        <v>329</v>
      </c>
    </row>
    <row r="1437" spans="2:20" hidden="1" x14ac:dyDescent="0.25">
      <c r="D1437" s="28" t="s">
        <v>1459</v>
      </c>
      <c r="E1437" t="str">
        <f>VLOOKUP(D1437,'B-Business Capability'!B:H,5,FALSE)</f>
        <v>Customer Service</v>
      </c>
      <c r="F1437" t="str">
        <f>VLOOKUP(D1437,'B-Business Capability'!B:H,6,FALSE)</f>
        <v>Customer Service and Support</v>
      </c>
      <c r="G1437" t="str">
        <f>VLOOKUP(D1437,'B-Business Capability'!B:H,7,FALSE)</f>
        <v>Service Request Management</v>
      </c>
      <c r="I1437" t="s">
        <v>62</v>
      </c>
      <c r="J1437" t="s">
        <v>8633</v>
      </c>
      <c r="L1437" t="s">
        <v>358</v>
      </c>
      <c r="M1437" t="str">
        <f>VLOOKUP(L1437,'A-Applications'!B:D,3,FALSE)</f>
        <v>FTP services</v>
      </c>
      <c r="N1437" t="s">
        <v>46</v>
      </c>
      <c r="O1437" s="42" t="s">
        <v>47</v>
      </c>
      <c r="P1437" t="s">
        <v>229</v>
      </c>
      <c r="Q1437" t="str">
        <f>VLOOKUP(KamstrupData[[#This Row],[IdLevel123]],'B-Business Capability'!B:L,10,FALSE)</f>
        <v>Customer Service and Support</v>
      </c>
      <c r="R1437">
        <f>VLOOKUP(KamstrupData[[#This Row],[IdLevel123]],'B-Business Capability'!B:L,11,FALSE)</f>
        <v>0</v>
      </c>
    </row>
    <row r="1438" spans="2:20" hidden="1" x14ac:dyDescent="0.25">
      <c r="B1438" s="28">
        <v>45292</v>
      </c>
      <c r="D1438" s="28" t="s">
        <v>1092</v>
      </c>
      <c r="E1438" t="str">
        <f>VLOOKUP(D1438,'B-Business Capability'!B:H,5,FALSE)</f>
        <v>Marketing</v>
      </c>
      <c r="F1438" t="str">
        <f>VLOOKUP(D1438,'B-Business Capability'!B:H,6,FALSE)</f>
        <v>Digital channel management</v>
      </c>
      <c r="G1438" t="str">
        <f>VLOOKUP(D1438,'B-Business Capability'!B:H,7,FALSE)</f>
        <v>Partner channel management</v>
      </c>
      <c r="I1438" t="s">
        <v>43</v>
      </c>
      <c r="J1438" t="s">
        <v>285</v>
      </c>
      <c r="K1438" t="s">
        <v>1615</v>
      </c>
      <c r="L1438" t="s">
        <v>1288</v>
      </c>
      <c r="M1438" t="str">
        <f>VLOOKUP(L1438,'A-Applications'!B:D,3,FALSE)</f>
        <v>KamSite</v>
      </c>
      <c r="N1438" t="s">
        <v>46</v>
      </c>
      <c r="O1438" s="42" t="s">
        <v>47</v>
      </c>
      <c r="P1438" t="s">
        <v>38</v>
      </c>
      <c r="Q1438" t="str">
        <f>VLOOKUP(KamstrupData[[#This Row],[IdLevel123]],'B-Business Capability'!B:L,10,FALSE)</f>
        <v>N/A</v>
      </c>
      <c r="R1438">
        <f>VLOOKUP(KamstrupData[[#This Row],[IdLevel123]],'B-Business Capability'!B:L,11,FALSE)</f>
        <v>0</v>
      </c>
    </row>
    <row r="1439" spans="2:20" hidden="1" x14ac:dyDescent="0.25">
      <c r="B1439" s="28">
        <v>45292</v>
      </c>
      <c r="D1439" s="28" t="s">
        <v>1092</v>
      </c>
      <c r="E1439" t="str">
        <f>VLOOKUP(D1439,'B-Business Capability'!B:H,5,FALSE)</f>
        <v>Marketing</v>
      </c>
      <c r="F1439" t="str">
        <f>VLOOKUP(D1439,'B-Business Capability'!B:H,6,FALSE)</f>
        <v>Digital channel management</v>
      </c>
      <c r="G1439" t="str">
        <f>VLOOKUP(D1439,'B-Business Capability'!B:H,7,FALSE)</f>
        <v>Partner channel management</v>
      </c>
      <c r="I1439" t="s">
        <v>43</v>
      </c>
      <c r="J1439" t="s">
        <v>285</v>
      </c>
      <c r="K1439" t="s">
        <v>1639</v>
      </c>
      <c r="L1439" t="s">
        <v>1288</v>
      </c>
      <c r="M1439" t="str">
        <f>VLOOKUP(L1439,'A-Applications'!B:D,3,FALSE)</f>
        <v>KamSite</v>
      </c>
      <c r="N1439" s="230" t="s">
        <v>46</v>
      </c>
      <c r="O1439" s="42" t="s">
        <v>47</v>
      </c>
      <c r="Q1439" t="str">
        <f>VLOOKUP(KamstrupData[[#This Row],[IdLevel123]],'B-Business Capability'!B:L,10,FALSE)</f>
        <v>N/A</v>
      </c>
      <c r="R1439">
        <f>VLOOKUP(KamstrupData[[#This Row],[IdLevel123]],'B-Business Capability'!B:L,11,FALSE)</f>
        <v>0</v>
      </c>
    </row>
    <row r="1440" spans="2:20" hidden="1" x14ac:dyDescent="0.25">
      <c r="D1440" s="28" t="s">
        <v>1287</v>
      </c>
      <c r="E1440" t="str">
        <f>VLOOKUP(D1440,'B-Business Capability'!B:H,5,FALSE)</f>
        <v>Marketing</v>
      </c>
      <c r="F1440" t="str">
        <f>VLOOKUP(D1440,'B-Business Capability'!B:H,6,FALSE)</f>
        <v>Corporate communication and brand management</v>
      </c>
      <c r="G1440" t="str">
        <f>VLOOKUP(D1440,'B-Business Capability'!B:H,7,FALSE)</f>
        <v>Internal communications</v>
      </c>
      <c r="I1440" t="s">
        <v>43</v>
      </c>
      <c r="J1440" t="s">
        <v>148</v>
      </c>
      <c r="K1440" t="s">
        <v>149</v>
      </c>
      <c r="L1440" t="s">
        <v>1288</v>
      </c>
      <c r="M1440" t="str">
        <f>VLOOKUP(L1440,'A-Applications'!B:D,3,FALSE)</f>
        <v>KamSite</v>
      </c>
      <c r="N1440" t="s">
        <v>138</v>
      </c>
      <c r="O1440" s="42" t="s">
        <v>52</v>
      </c>
      <c r="P1440" t="s">
        <v>56</v>
      </c>
      <c r="Q1440" t="str">
        <f>VLOOKUP(KamstrupData[[#This Row],[IdLevel123]],'B-Business Capability'!B:L,10,FALSE)</f>
        <v>N/A</v>
      </c>
      <c r="R1440">
        <f>VLOOKUP(KamstrupData[[#This Row],[IdLevel123]],'B-Business Capability'!B:L,11,FALSE)</f>
        <v>0</v>
      </c>
    </row>
    <row r="1441" spans="2:20" hidden="1" x14ac:dyDescent="0.25">
      <c r="D1441" t="s">
        <v>1287</v>
      </c>
      <c r="E1441" t="str">
        <f>VLOOKUP(D1441,'B-Business Capability'!B:H,5,FALSE)</f>
        <v>Marketing</v>
      </c>
      <c r="F1441" t="str">
        <f>VLOOKUP(D1441,'B-Business Capability'!B:H,6,FALSE)</f>
        <v>Corporate communication and brand management</v>
      </c>
      <c r="G1441" t="str">
        <f>VLOOKUP(D1441,'B-Business Capability'!B:H,7,FALSE)</f>
        <v>Internal communications</v>
      </c>
      <c r="I1441" t="s">
        <v>43</v>
      </c>
      <c r="J1441" t="s">
        <v>325</v>
      </c>
      <c r="K1441" t="s">
        <v>416</v>
      </c>
      <c r="L1441" t="s">
        <v>1288</v>
      </c>
      <c r="M1441" t="str">
        <f>VLOOKUP(L1441,'A-Applications'!B:D,3,FALSE)</f>
        <v>KamSite</v>
      </c>
      <c r="N1441" t="s">
        <v>74</v>
      </c>
      <c r="O1441" s="42" t="s">
        <v>47</v>
      </c>
      <c r="P1441" t="s">
        <v>1103</v>
      </c>
      <c r="Q1441" t="str">
        <f>VLOOKUP(KamstrupData[[#This Row],[IdLevel123]],'B-Business Capability'!B:L,10,FALSE)</f>
        <v>N/A</v>
      </c>
      <c r="R1441">
        <f>VLOOKUP(KamstrupData[[#This Row],[IdLevel123]],'B-Business Capability'!B:L,11,FALSE)</f>
        <v>0</v>
      </c>
      <c r="T1441" t="s">
        <v>1289</v>
      </c>
    </row>
    <row r="1442" spans="2:20" hidden="1" x14ac:dyDescent="0.25">
      <c r="D1442" s="28" t="s">
        <v>1287</v>
      </c>
      <c r="E1442" t="str">
        <f>VLOOKUP(D1442,'B-Business Capability'!B:H,5,FALSE)</f>
        <v>Marketing</v>
      </c>
      <c r="F1442" t="str">
        <f>VLOOKUP(D1442,'B-Business Capability'!B:H,6,FALSE)</f>
        <v>Corporate communication and brand management</v>
      </c>
      <c r="G1442" t="str">
        <f>VLOOKUP(D1442,'B-Business Capability'!B:H,7,FALSE)</f>
        <v>Internal communications</v>
      </c>
      <c r="I1442" t="s">
        <v>53</v>
      </c>
      <c r="J1442" t="s">
        <v>8518</v>
      </c>
      <c r="K1442" t="s">
        <v>379</v>
      </c>
      <c r="L1442" t="s">
        <v>1288</v>
      </c>
      <c r="M1442" t="str">
        <f>VLOOKUP(L1442,'A-Applications'!B:D,3,FALSE)</f>
        <v>KamSite</v>
      </c>
      <c r="N1442" t="s">
        <v>46</v>
      </c>
      <c r="O1442" s="42" t="s">
        <v>47</v>
      </c>
      <c r="Q1442" t="str">
        <f>VLOOKUP(KamstrupData[[#This Row],[IdLevel123]],'B-Business Capability'!B:L,10,FALSE)</f>
        <v>N/A</v>
      </c>
      <c r="R1442">
        <f>VLOOKUP(KamstrupData[[#This Row],[IdLevel123]],'B-Business Capability'!B:L,11,FALSE)</f>
        <v>0</v>
      </c>
      <c r="T1442" t="s">
        <v>8521</v>
      </c>
    </row>
    <row r="1443" spans="2:20" hidden="1" x14ac:dyDescent="0.25">
      <c r="D1443" s="28" t="s">
        <v>1287</v>
      </c>
      <c r="E1443" t="str">
        <f>VLOOKUP(D1443,'B-Business Capability'!B:H,5,FALSE)</f>
        <v>Marketing</v>
      </c>
      <c r="F1443" t="str">
        <f>VLOOKUP(D1443,'B-Business Capability'!B:H,6,FALSE)</f>
        <v>Corporate communication and brand management</v>
      </c>
      <c r="G1443" t="str">
        <f>VLOOKUP(D1443,'B-Business Capability'!B:H,7,FALSE)</f>
        <v>Internal communications</v>
      </c>
      <c r="I1443" t="s">
        <v>53</v>
      </c>
      <c r="J1443" t="s">
        <v>8549</v>
      </c>
      <c r="L1443" t="s">
        <v>1288</v>
      </c>
      <c r="M1443" t="str">
        <f>VLOOKUP(L1443,'A-Applications'!B:D,3,FALSE)</f>
        <v>KamSite</v>
      </c>
      <c r="N1443" t="s">
        <v>46</v>
      </c>
      <c r="O1443" s="42" t="s">
        <v>52</v>
      </c>
      <c r="Q1443" t="str">
        <f>VLOOKUP(KamstrupData[[#This Row],[IdLevel123]],'B-Business Capability'!B:L,10,FALSE)</f>
        <v>N/A</v>
      </c>
      <c r="R1443">
        <f>VLOOKUP(KamstrupData[[#This Row],[IdLevel123]],'B-Business Capability'!B:L,11,FALSE)</f>
        <v>0</v>
      </c>
      <c r="T1443" t="s">
        <v>8521</v>
      </c>
    </row>
    <row r="1444" spans="2:20" hidden="1" x14ac:dyDescent="0.25">
      <c r="D1444" s="28" t="s">
        <v>1287</v>
      </c>
      <c r="E1444" t="str">
        <f>VLOOKUP(D1444,'B-Business Capability'!B:H,5,FALSE)</f>
        <v>Marketing</v>
      </c>
      <c r="F1444" t="str">
        <f>VLOOKUP(D1444,'B-Business Capability'!B:H,6,FALSE)</f>
        <v>Corporate communication and brand management</v>
      </c>
      <c r="G1444" t="str">
        <f>VLOOKUP(D1444,'B-Business Capability'!B:H,7,FALSE)</f>
        <v>Internal communications</v>
      </c>
      <c r="I1444" t="s">
        <v>53</v>
      </c>
      <c r="J1444" t="s">
        <v>7292</v>
      </c>
      <c r="L1444" t="s">
        <v>1288</v>
      </c>
      <c r="M1444" t="str">
        <f>VLOOKUP(L1444,'A-Applications'!B:D,3,FALSE)</f>
        <v>KamSite</v>
      </c>
      <c r="N1444" t="s">
        <v>46</v>
      </c>
      <c r="O1444" s="42" t="s">
        <v>47</v>
      </c>
      <c r="Q1444" t="str">
        <f>VLOOKUP(KamstrupData[[#This Row],[IdLevel123]],'B-Business Capability'!B:L,10,FALSE)</f>
        <v>N/A</v>
      </c>
      <c r="R1444">
        <f>VLOOKUP(KamstrupData[[#This Row],[IdLevel123]],'B-Business Capability'!B:L,11,FALSE)</f>
        <v>0</v>
      </c>
      <c r="T1444" t="s">
        <v>8521</v>
      </c>
    </row>
    <row r="1445" spans="2:20" hidden="1" x14ac:dyDescent="0.25">
      <c r="D1445" s="28" t="s">
        <v>1287</v>
      </c>
      <c r="E1445" t="str">
        <f>VLOOKUP(D1445,'B-Business Capability'!B:H,5,FALSE)</f>
        <v>Marketing</v>
      </c>
      <c r="F1445" t="str">
        <f>VLOOKUP(D1445,'B-Business Capability'!B:H,6,FALSE)</f>
        <v>Corporate communication and brand management</v>
      </c>
      <c r="G1445" t="str">
        <f>VLOOKUP(D1445,'B-Business Capability'!B:H,7,FALSE)</f>
        <v>Internal communications</v>
      </c>
      <c r="I1445" t="s">
        <v>477</v>
      </c>
      <c r="J1445" t="s">
        <v>8624</v>
      </c>
      <c r="L1445" t="s">
        <v>1288</v>
      </c>
      <c r="M1445" t="str">
        <f>VLOOKUP(L1445,'A-Applications'!B:D,3,FALSE)</f>
        <v>KamSite</v>
      </c>
      <c r="N1445" t="s">
        <v>46</v>
      </c>
      <c r="O1445" s="42" t="s">
        <v>52</v>
      </c>
      <c r="Q1445" t="str">
        <f>VLOOKUP(KamstrupData[[#This Row],[IdLevel123]],'B-Business Capability'!B:L,10,FALSE)</f>
        <v>N/A</v>
      </c>
      <c r="R1445">
        <f>VLOOKUP(KamstrupData[[#This Row],[IdLevel123]],'B-Business Capability'!B:L,11,FALSE)</f>
        <v>0</v>
      </c>
    </row>
    <row r="1446" spans="2:20" hidden="1" x14ac:dyDescent="0.25">
      <c r="D1446" s="28" t="s">
        <v>1287</v>
      </c>
      <c r="E1446" t="str">
        <f>VLOOKUP(D1446,'B-Business Capability'!B:H,5,FALSE)</f>
        <v>Marketing</v>
      </c>
      <c r="F1446" t="str">
        <f>VLOOKUP(D1446,'B-Business Capability'!B:H,6,FALSE)</f>
        <v>Corporate communication and brand management</v>
      </c>
      <c r="G1446" t="str">
        <f>VLOOKUP(D1446,'B-Business Capability'!B:H,7,FALSE)</f>
        <v>Internal communications</v>
      </c>
      <c r="I1446" t="s">
        <v>43</v>
      </c>
      <c r="J1446" t="s">
        <v>239</v>
      </c>
      <c r="K1446" t="s">
        <v>240</v>
      </c>
      <c r="L1446" t="s">
        <v>1288</v>
      </c>
      <c r="M1446" t="str">
        <f>VLOOKUP(L1446,'A-Applications'!B:D,3,FALSE)</f>
        <v>KamSite</v>
      </c>
      <c r="N1446" t="s">
        <v>46</v>
      </c>
      <c r="O1446" s="42" t="s">
        <v>52</v>
      </c>
      <c r="Q1446" t="str">
        <f>VLOOKUP(KamstrupData[[#This Row],[IdLevel123]],'B-Business Capability'!B:L,10,FALSE)</f>
        <v>N/A</v>
      </c>
      <c r="R1446">
        <f>VLOOKUP(KamstrupData[[#This Row],[IdLevel123]],'B-Business Capability'!B:L,11,FALSE)</f>
        <v>0</v>
      </c>
    </row>
    <row r="1447" spans="2:20" hidden="1" x14ac:dyDescent="0.25">
      <c r="B1447" s="28">
        <v>45292</v>
      </c>
      <c r="D1447" s="28" t="s">
        <v>1287</v>
      </c>
      <c r="E1447" t="str">
        <f>VLOOKUP(D1447,'B-Business Capability'!B:H,5,FALSE)</f>
        <v>Marketing</v>
      </c>
      <c r="F1447" t="str">
        <f>VLOOKUP(D1447,'B-Business Capability'!B:H,6,FALSE)</f>
        <v>Corporate communication and brand management</v>
      </c>
      <c r="G1447" t="str">
        <f>VLOOKUP(D1447,'B-Business Capability'!B:H,7,FALSE)</f>
        <v>Internal communications</v>
      </c>
      <c r="I1447" t="s">
        <v>43</v>
      </c>
      <c r="J1447" t="s">
        <v>239</v>
      </c>
      <c r="K1447" t="s">
        <v>7296</v>
      </c>
      <c r="L1447" t="s">
        <v>1288</v>
      </c>
      <c r="M1447" t="str">
        <f>VLOOKUP(L1447,'A-Applications'!B:D,3,FALSE)</f>
        <v>KamSite</v>
      </c>
      <c r="N1447" t="s">
        <v>46</v>
      </c>
      <c r="O1447" s="42" t="s">
        <v>52</v>
      </c>
      <c r="Q1447" t="str">
        <f>VLOOKUP(KamstrupData[[#This Row],[IdLevel123]],'B-Business Capability'!B:L,10,FALSE)</f>
        <v>N/A</v>
      </c>
      <c r="R1447">
        <f>VLOOKUP(KamstrupData[[#This Row],[IdLevel123]],'B-Business Capability'!B:L,11,FALSE)</f>
        <v>0</v>
      </c>
    </row>
    <row r="1448" spans="2:20" hidden="1" x14ac:dyDescent="0.25">
      <c r="D1448" s="28" t="s">
        <v>1758</v>
      </c>
      <c r="E1448" t="str">
        <f>VLOOKUP(D1448,'B-Business Capability'!B:H,5,FALSE)</f>
        <v>Digital Platform and Operations</v>
      </c>
      <c r="F1448" t="str">
        <f>VLOOKUP(D1448,'B-Business Capability'!B:H,6,FALSE)</f>
        <v>Engineering &amp; Platform</v>
      </c>
      <c r="G1448">
        <f>VLOOKUP(D1448,'B-Business Capability'!B:H,7,FALSE)</f>
        <v>0</v>
      </c>
      <c r="I1448" t="s">
        <v>43</v>
      </c>
      <c r="J1448" t="s">
        <v>148</v>
      </c>
      <c r="K1448" t="s">
        <v>1079</v>
      </c>
      <c r="L1448" t="s">
        <v>1288</v>
      </c>
      <c r="M1448" t="str">
        <f>VLOOKUP(L1448,'A-Applications'!B:D,3,FALSE)</f>
        <v>KamSite</v>
      </c>
      <c r="N1448" t="s">
        <v>46</v>
      </c>
      <c r="O1448" s="42" t="s">
        <v>52</v>
      </c>
      <c r="P1448" t="s">
        <v>38</v>
      </c>
      <c r="Q1448" t="str">
        <f>VLOOKUP(KamstrupData[[#This Row],[IdLevel123]],'B-Business Capability'!B:L,10,FALSE)</f>
        <v>N/A</v>
      </c>
      <c r="R1448">
        <f>VLOOKUP(KamstrupData[[#This Row],[IdLevel123]],'B-Business Capability'!B:L,11,FALSE)</f>
        <v>0</v>
      </c>
    </row>
    <row r="1449" spans="2:20" hidden="1" x14ac:dyDescent="0.25">
      <c r="B1449" s="28">
        <v>46023</v>
      </c>
      <c r="D1449" s="28" t="s">
        <v>1610</v>
      </c>
      <c r="E1449" t="str">
        <f>VLOOKUP(D1449,'B-Business Capability'!B:H,5,FALSE)</f>
        <v>Digital Platform and Operations</v>
      </c>
      <c r="F1449" t="str">
        <f>VLOOKUP(D1449,'B-Business Capability'!B:H,6,FALSE)</f>
        <v>Digital Workplace &amp; Infrastructure Development</v>
      </c>
      <c r="G1449" t="str">
        <f>VLOOKUP(D1449,'B-Business Capability'!B:H,7,FALSE)</f>
        <v>Communication &amp; Collaboration</v>
      </c>
      <c r="I1449" t="s">
        <v>43</v>
      </c>
      <c r="J1449" t="s">
        <v>239</v>
      </c>
      <c r="K1449" t="s">
        <v>1742</v>
      </c>
      <c r="L1449" t="s">
        <v>1288</v>
      </c>
      <c r="M1449" t="str">
        <f>VLOOKUP(L1449,'A-Applications'!B:D,3,FALSE)</f>
        <v>KamSite</v>
      </c>
      <c r="N1449" t="s">
        <v>46</v>
      </c>
      <c r="O1449" s="42" t="s">
        <v>52</v>
      </c>
      <c r="Q1449" t="str">
        <f>VLOOKUP(KamstrupData[[#This Row],[IdLevel123]],'B-Business Capability'!B:L,10,FALSE)</f>
        <v>N/A</v>
      </c>
      <c r="R1449">
        <f>VLOOKUP(KamstrupData[[#This Row],[IdLevel123]],'B-Business Capability'!B:L,11,FALSE)</f>
        <v>0</v>
      </c>
    </row>
    <row r="1450" spans="2:20" hidden="1" x14ac:dyDescent="0.25">
      <c r="D1450" s="28" t="s">
        <v>1287</v>
      </c>
      <c r="E1450" t="str">
        <f>VLOOKUP(D1450,'B-Business Capability'!B:H,5,FALSE)</f>
        <v>Marketing</v>
      </c>
      <c r="F1450" t="str">
        <f>VLOOKUP(D1450,'B-Business Capability'!B:H,6,FALSE)</f>
        <v>Corporate communication and brand management</v>
      </c>
      <c r="G1450" t="str">
        <f>VLOOKUP(D1450,'B-Business Capability'!B:H,7,FALSE)</f>
        <v>Internal communications</v>
      </c>
      <c r="I1450" t="s">
        <v>62</v>
      </c>
      <c r="J1450" t="s">
        <v>276</v>
      </c>
      <c r="L1450" t="s">
        <v>1288</v>
      </c>
      <c r="M1450" t="str">
        <f>VLOOKUP(L1450,'A-Applications'!B:D,3,FALSE)</f>
        <v>KamSite</v>
      </c>
      <c r="N1450" t="s">
        <v>46</v>
      </c>
      <c r="O1450" s="42" t="s">
        <v>52</v>
      </c>
      <c r="Q1450" t="str">
        <f>VLOOKUP(KamstrupData[[#This Row],[IdLevel123]],'B-Business Capability'!B:L,10,FALSE)</f>
        <v>N/A</v>
      </c>
      <c r="R1450">
        <f>VLOOKUP(KamstrupData[[#This Row],[IdLevel123]],'B-Business Capability'!B:L,11,FALSE)</f>
        <v>0</v>
      </c>
    </row>
    <row r="1451" spans="2:20" hidden="1" x14ac:dyDescent="0.25">
      <c r="D1451" s="28" t="s">
        <v>1287</v>
      </c>
      <c r="E1451" t="str">
        <f>VLOOKUP(D1451,'B-Business Capability'!B:H,5,FALSE)</f>
        <v>Marketing</v>
      </c>
      <c r="F1451" t="str">
        <f>VLOOKUP(D1451,'B-Business Capability'!B:H,6,FALSE)</f>
        <v>Corporate communication and brand management</v>
      </c>
      <c r="G1451" t="str">
        <f>VLOOKUP(D1451,'B-Business Capability'!B:H,7,FALSE)</f>
        <v>Internal communications</v>
      </c>
      <c r="I1451" t="s">
        <v>64</v>
      </c>
      <c r="J1451" t="s">
        <v>8649</v>
      </c>
      <c r="K1451" t="s">
        <v>416</v>
      </c>
      <c r="L1451" t="s">
        <v>1288</v>
      </c>
      <c r="M1451" t="str">
        <f>VLOOKUP(L1451,'A-Applications'!B:D,3,FALSE)</f>
        <v>KamSite</v>
      </c>
      <c r="N1451" t="s">
        <v>74</v>
      </c>
      <c r="O1451" s="42" t="s">
        <v>47</v>
      </c>
      <c r="P1451" t="s">
        <v>1103</v>
      </c>
      <c r="Q1451" t="str">
        <f>VLOOKUP(KamstrupData[[#This Row],[IdLevel123]],'B-Business Capability'!B:L,10,FALSE)</f>
        <v>N/A</v>
      </c>
      <c r="R1451">
        <f>VLOOKUP(KamstrupData[[#This Row],[IdLevel123]],'B-Business Capability'!B:L,11,FALSE)</f>
        <v>0</v>
      </c>
    </row>
    <row r="1452" spans="2:20" hidden="1" x14ac:dyDescent="0.25">
      <c r="D1452" s="28" t="s">
        <v>1610</v>
      </c>
      <c r="E1452" t="str">
        <f>VLOOKUP(D1452,'B-Business Capability'!B:H,5,FALSE)</f>
        <v>Digital Platform and Operations</v>
      </c>
      <c r="F1452" t="str">
        <f>VLOOKUP(D1452,'B-Business Capability'!B:H,6,FALSE)</f>
        <v>Digital Workplace &amp; Infrastructure Development</v>
      </c>
      <c r="G1452" t="str">
        <f>VLOOKUP(D1452,'B-Business Capability'!B:H,7,FALSE)</f>
        <v>Communication &amp; Collaboration</v>
      </c>
      <c r="I1452" t="s">
        <v>43</v>
      </c>
      <c r="J1452" t="s">
        <v>239</v>
      </c>
      <c r="K1452" t="s">
        <v>1672</v>
      </c>
      <c r="L1452" t="s">
        <v>1288</v>
      </c>
      <c r="M1452" t="str">
        <f>VLOOKUP(L1452,'A-Applications'!B:D,3,FALSE)</f>
        <v>KamSite</v>
      </c>
      <c r="N1452" t="s">
        <v>46</v>
      </c>
      <c r="O1452" s="42" t="s">
        <v>47</v>
      </c>
      <c r="P1452" t="s">
        <v>38</v>
      </c>
      <c r="Q1452" t="str">
        <f>VLOOKUP(KamstrupData[[#This Row],[IdLevel123]],'B-Business Capability'!B:L,10,FALSE)</f>
        <v>N/A</v>
      </c>
      <c r="R1452">
        <f>VLOOKUP(KamstrupData[[#This Row],[IdLevel123]],'B-Business Capability'!B:L,11,FALSE)</f>
        <v>0</v>
      </c>
    </row>
    <row r="1453" spans="2:20" hidden="1" x14ac:dyDescent="0.25">
      <c r="B1453" s="28">
        <v>45292</v>
      </c>
      <c r="D1453" s="28" t="s">
        <v>1092</v>
      </c>
      <c r="E1453" t="str">
        <f>VLOOKUP(D1453,'B-Business Capability'!B:H,5,FALSE)</f>
        <v>Marketing</v>
      </c>
      <c r="F1453" t="str">
        <f>VLOOKUP(D1453,'B-Business Capability'!B:H,6,FALSE)</f>
        <v>Digital channel management</v>
      </c>
      <c r="G1453" t="str">
        <f>VLOOKUP(D1453,'B-Business Capability'!B:H,7,FALSE)</f>
        <v>Partner channel management</v>
      </c>
      <c r="I1453" t="s">
        <v>43</v>
      </c>
      <c r="J1453" t="s">
        <v>285</v>
      </c>
      <c r="K1453" t="s">
        <v>1615</v>
      </c>
      <c r="L1453" t="s">
        <v>1244</v>
      </c>
      <c r="M1453" t="str">
        <f>VLOOKUP(L1453,'A-Applications'!B:D,3,FALSE)</f>
        <v>Licenseserver</v>
      </c>
      <c r="N1453" t="s">
        <v>46</v>
      </c>
      <c r="O1453" s="42" t="s">
        <v>210</v>
      </c>
      <c r="P1453" t="s">
        <v>38</v>
      </c>
      <c r="Q1453" t="str">
        <f>VLOOKUP(KamstrupData[[#This Row],[IdLevel123]],'B-Business Capability'!B:L,10,FALSE)</f>
        <v>N/A</v>
      </c>
      <c r="R1453">
        <f>VLOOKUP(KamstrupData[[#This Row],[IdLevel123]],'B-Business Capability'!B:L,11,FALSE)</f>
        <v>0</v>
      </c>
    </row>
    <row r="1454" spans="2:20" hidden="1" x14ac:dyDescent="0.25">
      <c r="D1454" t="s">
        <v>1242</v>
      </c>
      <c r="E1454" t="str">
        <f>VLOOKUP(D1454,'B-Business Capability'!B:H,5,FALSE)</f>
        <v>Sales</v>
      </c>
      <c r="F1454" t="str">
        <f>VLOOKUP(D1454,'B-Business Capability'!B:H,6,FALSE)</f>
        <v>Quotation, Order, and Contract Management</v>
      </c>
      <c r="G1454" t="str">
        <f>VLOOKUP(D1454,'B-Business Capability'!B:H,7,FALSE)</f>
        <v>Bundling, configuration and subscription management</v>
      </c>
      <c r="I1454" t="s">
        <v>43</v>
      </c>
      <c r="J1454" t="s">
        <v>325</v>
      </c>
      <c r="K1454" t="s">
        <v>379</v>
      </c>
      <c r="L1454" t="s">
        <v>1244</v>
      </c>
      <c r="M1454" t="str">
        <f>VLOOKUP(L1454,'A-Applications'!B:D,3,FALSE)</f>
        <v>Licenseserver</v>
      </c>
      <c r="N1454" t="s">
        <v>46</v>
      </c>
      <c r="O1454" s="42" t="s">
        <v>102</v>
      </c>
      <c r="P1454" t="s">
        <v>1042</v>
      </c>
      <c r="Q1454" t="str">
        <f>VLOOKUP(KamstrupData[[#This Row],[IdLevel123]],'B-Business Capability'!B:L,10,FALSE)</f>
        <v>Subscribtion-to-Pay (S2P)</v>
      </c>
      <c r="R1454">
        <f>VLOOKUP(KamstrupData[[#This Row],[IdLevel123]],'B-Business Capability'!B:L,11,FALSE)</f>
        <v>100</v>
      </c>
      <c r="S1454" t="s">
        <v>1179</v>
      </c>
      <c r="T1454" t="s">
        <v>1181</v>
      </c>
    </row>
    <row r="1455" spans="2:20" hidden="1" x14ac:dyDescent="0.25">
      <c r="D1455" t="s">
        <v>1255</v>
      </c>
      <c r="E1455" t="str">
        <f>VLOOKUP(D1455,'B-Business Capability'!B:H,5,FALSE)</f>
        <v>Sales</v>
      </c>
      <c r="F1455" t="str">
        <f>VLOOKUP(D1455,'B-Business Capability'!B:H,6,FALSE)</f>
        <v>Quotation, Order, and Contract Management</v>
      </c>
      <c r="G1455" t="str">
        <f>VLOOKUP(D1455,'B-Business Capability'!B:H,7,FALSE)</f>
        <v>Sales order management and processing</v>
      </c>
      <c r="I1455" t="s">
        <v>43</v>
      </c>
      <c r="J1455" t="s">
        <v>325</v>
      </c>
      <c r="K1455" t="s">
        <v>379</v>
      </c>
      <c r="L1455" t="s">
        <v>1244</v>
      </c>
      <c r="M1455" t="str">
        <f>VLOOKUP(L1455,'A-Applications'!B:D,3,FALSE)</f>
        <v>Licenseserver</v>
      </c>
      <c r="O1455" s="42"/>
      <c r="P1455" t="s">
        <v>1140</v>
      </c>
      <c r="Q1455" t="str">
        <f>VLOOKUP(KamstrupData[[#This Row],[IdLevel123]],'B-Business Capability'!B:L,10,FALSE)</f>
        <v>Order-to-Cash (O2C)</v>
      </c>
      <c r="R1455">
        <f>VLOOKUP(KamstrupData[[#This Row],[IdLevel123]],'B-Business Capability'!B:L,11,FALSE)</f>
        <v>107</v>
      </c>
      <c r="T1455" t="s">
        <v>1257</v>
      </c>
    </row>
    <row r="1456" spans="2:20" hidden="1" x14ac:dyDescent="0.25">
      <c r="D1456" t="s">
        <v>1262</v>
      </c>
      <c r="E1456" t="str">
        <f>VLOOKUP(D1456,'B-Business Capability'!B:H,5,FALSE)</f>
        <v>Sales</v>
      </c>
      <c r="F1456" t="str">
        <f>VLOOKUP(D1456,'B-Business Capability'!B:H,6,FALSE)</f>
        <v>Quotation, Order, and Contract Management</v>
      </c>
      <c r="G1456" t="str">
        <f>VLOOKUP(D1456,'B-Business Capability'!B:H,7,FALSE)</f>
        <v>Subscription order management</v>
      </c>
      <c r="I1456" t="s">
        <v>43</v>
      </c>
      <c r="J1456" t="s">
        <v>325</v>
      </c>
      <c r="K1456" t="s">
        <v>379</v>
      </c>
      <c r="L1456" t="s">
        <v>1244</v>
      </c>
      <c r="M1456" t="str">
        <f>VLOOKUP(L1456,'A-Applications'!B:D,3,FALSE)</f>
        <v>Licenseserver</v>
      </c>
      <c r="N1456" t="s">
        <v>46</v>
      </c>
      <c r="O1456" s="42" t="s">
        <v>47</v>
      </c>
      <c r="P1456" t="s">
        <v>1042</v>
      </c>
      <c r="Q1456" t="str">
        <f>VLOOKUP(KamstrupData[[#This Row],[IdLevel123]],'B-Business Capability'!B:L,10,FALSE)</f>
        <v>Subscribtion-to-Pay (S2P)</v>
      </c>
      <c r="R1456">
        <f>VLOOKUP(KamstrupData[[#This Row],[IdLevel123]],'B-Business Capability'!B:L,11,FALSE)</f>
        <v>120</v>
      </c>
      <c r="S1456" t="s">
        <v>1179</v>
      </c>
      <c r="T1456" t="s">
        <v>1263</v>
      </c>
    </row>
    <row r="1457" spans="4:20" hidden="1" x14ac:dyDescent="0.25">
      <c r="D1457" t="s">
        <v>1350</v>
      </c>
      <c r="E1457" t="str">
        <f>VLOOKUP(D1457,'B-Business Capability'!B:H,5,FALSE)</f>
        <v>Sales</v>
      </c>
      <c r="F1457" t="str">
        <f>VLOOKUP(D1457,'B-Business Capability'!B:H,6,FALSE)</f>
        <v>Quotation, Order, and Contract Management</v>
      </c>
      <c r="G1457" t="str">
        <f>VLOOKUP(D1457,'B-Business Capability'!B:H,7,FALSE)</f>
        <v>Subscription termination</v>
      </c>
      <c r="I1457" t="s">
        <v>43</v>
      </c>
      <c r="J1457" t="s">
        <v>325</v>
      </c>
      <c r="K1457" t="s">
        <v>379</v>
      </c>
      <c r="L1457" t="s">
        <v>1244</v>
      </c>
      <c r="M1457" t="str">
        <f>VLOOKUP(L1457,'A-Applications'!B:D,3,FALSE)</f>
        <v>Licenseserver</v>
      </c>
      <c r="N1457" t="s">
        <v>46</v>
      </c>
      <c r="O1457" s="42" t="s">
        <v>47</v>
      </c>
      <c r="P1457" t="s">
        <v>56</v>
      </c>
      <c r="Q1457" t="str">
        <f>VLOOKUP(KamstrupData[[#This Row],[IdLevel123]],'B-Business Capability'!B:L,10,FALSE)</f>
        <v>Subscribtion-to-Pay (S2P)</v>
      </c>
      <c r="R1457">
        <f>VLOOKUP(KamstrupData[[#This Row],[IdLevel123]],'B-Business Capability'!B:L,11,FALSE)</f>
        <v>900</v>
      </c>
      <c r="S1457" t="s">
        <v>1179</v>
      </c>
      <c r="T1457" t="s">
        <v>1181</v>
      </c>
    </row>
    <row r="1458" spans="4:20" hidden="1" x14ac:dyDescent="0.25">
      <c r="D1458" t="s">
        <v>182</v>
      </c>
      <c r="E1458" t="str">
        <f>VLOOKUP(D1458,'B-Business Capability'!B:H,5,FALSE)</f>
        <v>Procurement &amp; Logistics</v>
      </c>
      <c r="F1458" t="str">
        <f>VLOOKUP(D1458,'B-Business Capability'!B:H,6,FALSE)</f>
        <v>Purchasing</v>
      </c>
      <c r="G1458">
        <f>VLOOKUP(D1458,'B-Business Capability'!B:H,7,FALSE)</f>
        <v>0</v>
      </c>
      <c r="I1458" t="s">
        <v>43</v>
      </c>
      <c r="J1458" t="s">
        <v>109</v>
      </c>
      <c r="K1458" t="s">
        <v>183</v>
      </c>
      <c r="L1458" t="s">
        <v>186</v>
      </c>
      <c r="M1458" t="str">
        <f>VLOOKUP(L1458,'A-Applications'!B:D,3,FALSE)</f>
        <v>Microsoft Teams</v>
      </c>
      <c r="N1458" t="s">
        <v>46</v>
      </c>
      <c r="O1458" s="42" t="s">
        <v>47</v>
      </c>
      <c r="P1458" t="s">
        <v>184</v>
      </c>
      <c r="Q1458" t="str">
        <f>VLOOKUP(KamstrupData[[#This Row],[IdLevel123]],'B-Business Capability'!B:L,10,FALSE)</f>
        <v>Procure-to-Pay (P2P)</v>
      </c>
      <c r="R1458">
        <f>VLOOKUP(KamstrupData[[#This Row],[IdLevel123]],'B-Business Capability'!B:L,11,FALSE)</f>
        <v>300</v>
      </c>
      <c r="T1458" t="s">
        <v>185</v>
      </c>
    </row>
    <row r="1459" spans="4:20" hidden="1" x14ac:dyDescent="0.25">
      <c r="D1459" t="s">
        <v>182</v>
      </c>
      <c r="E1459" t="str">
        <f>VLOOKUP(D1459,'B-Business Capability'!B:H,5,FALSE)</f>
        <v>Procurement &amp; Logistics</v>
      </c>
      <c r="F1459" t="str">
        <f>VLOOKUP(D1459,'B-Business Capability'!B:H,6,FALSE)</f>
        <v>Purchasing</v>
      </c>
      <c r="G1459">
        <f>VLOOKUP(D1459,'B-Business Capability'!B:H,7,FALSE)</f>
        <v>0</v>
      </c>
      <c r="I1459" t="s">
        <v>66</v>
      </c>
      <c r="J1459" t="s">
        <v>109</v>
      </c>
      <c r="K1459" t="s">
        <v>183</v>
      </c>
      <c r="L1459" t="s">
        <v>186</v>
      </c>
      <c r="M1459" t="str">
        <f>VLOOKUP(L1459,'A-Applications'!B:D,3,FALSE)</f>
        <v>Microsoft Teams</v>
      </c>
      <c r="N1459" t="s">
        <v>46</v>
      </c>
      <c r="O1459" s="42" t="s">
        <v>47</v>
      </c>
      <c r="P1459" t="s">
        <v>184</v>
      </c>
      <c r="Q1459" t="str">
        <f>VLOOKUP(KamstrupData[[#This Row],[IdLevel123]],'B-Business Capability'!B:L,10,FALSE)</f>
        <v>Procure-to-Pay (P2P)</v>
      </c>
      <c r="R1459">
        <f>VLOOKUP(KamstrupData[[#This Row],[IdLevel123]],'B-Business Capability'!B:L,11,FALSE)</f>
        <v>300</v>
      </c>
      <c r="T1459" t="s">
        <v>188</v>
      </c>
    </row>
    <row r="1460" spans="4:20" hidden="1" x14ac:dyDescent="0.25">
      <c r="D1460" t="s">
        <v>353</v>
      </c>
      <c r="E1460" t="str">
        <f>VLOOKUP(D1460,'B-Business Capability'!B:H,5,FALSE)</f>
        <v>Digital Platform and Operations</v>
      </c>
      <c r="F1460" t="str">
        <f>VLOOKUP(D1460,'B-Business Capability'!B:H,6,FALSE)</f>
        <v>Enterprise Platforms</v>
      </c>
      <c r="G1460" t="str">
        <f>VLOOKUP(D1460,'B-Business Capability'!B:H,7,FALSE)</f>
        <v>Application Management</v>
      </c>
      <c r="I1460" t="s">
        <v>43</v>
      </c>
      <c r="J1460" t="s">
        <v>239</v>
      </c>
      <c r="K1460" t="s">
        <v>240</v>
      </c>
      <c r="L1460" t="s">
        <v>186</v>
      </c>
      <c r="M1460" t="str">
        <f>VLOOKUP(L1460,'A-Applications'!B:D,3,FALSE)</f>
        <v>Microsoft Teams</v>
      </c>
      <c r="N1460" t="s">
        <v>46</v>
      </c>
      <c r="O1460" s="42" t="s">
        <v>52</v>
      </c>
      <c r="P1460" t="s">
        <v>347</v>
      </c>
      <c r="Q1460" t="str">
        <f>VLOOKUP(KamstrupData[[#This Row],[IdLevel123]],'B-Business Capability'!B:L,10,FALSE)</f>
        <v>N/A</v>
      </c>
      <c r="R1460">
        <f>VLOOKUP(KamstrupData[[#This Row],[IdLevel123]],'B-Business Capability'!B:L,11,FALSE)</f>
        <v>0</v>
      </c>
      <c r="T1460" t="s">
        <v>243</v>
      </c>
    </row>
    <row r="1461" spans="4:20" hidden="1" x14ac:dyDescent="0.25">
      <c r="D1461" t="s">
        <v>353</v>
      </c>
      <c r="E1461" t="str">
        <f>VLOOKUP(D1461,'B-Business Capability'!B:H,5,FALSE)</f>
        <v>Digital Platform and Operations</v>
      </c>
      <c r="F1461" t="str">
        <f>VLOOKUP(D1461,'B-Business Capability'!B:H,6,FALSE)</f>
        <v>Enterprise Platforms</v>
      </c>
      <c r="G1461" t="str">
        <f>VLOOKUP(D1461,'B-Business Capability'!B:H,7,FALSE)</f>
        <v>Application Management</v>
      </c>
      <c r="I1461" t="s">
        <v>66</v>
      </c>
      <c r="J1461" t="s">
        <v>351</v>
      </c>
      <c r="L1461" t="s">
        <v>186</v>
      </c>
      <c r="M1461" t="str">
        <f>VLOOKUP(L1461,'A-Applications'!B:D,3,FALSE)</f>
        <v>Microsoft Teams</v>
      </c>
      <c r="N1461" t="s">
        <v>46</v>
      </c>
      <c r="O1461" s="42" t="s">
        <v>102</v>
      </c>
      <c r="P1461" t="s">
        <v>360</v>
      </c>
      <c r="Q1461" t="str">
        <f>VLOOKUP(KamstrupData[[#This Row],[IdLevel123]],'B-Business Capability'!B:L,10,FALSE)</f>
        <v>N/A</v>
      </c>
      <c r="R1461">
        <f>VLOOKUP(KamstrupData[[#This Row],[IdLevel123]],'B-Business Capability'!B:L,11,FALSE)</f>
        <v>0</v>
      </c>
      <c r="T1461" t="s">
        <v>361</v>
      </c>
    </row>
    <row r="1462" spans="4:20" hidden="1" x14ac:dyDescent="0.25">
      <c r="D1462" t="s">
        <v>385</v>
      </c>
      <c r="E1462" t="str">
        <f>VLOOKUP(D1462,'B-Business Capability'!B:H,5,FALSE)</f>
        <v>Strategic Management</v>
      </c>
      <c r="F1462" t="str">
        <f>VLOOKUP(D1462,'B-Business Capability'!B:H,6,FALSE)</f>
        <v>Knowledge &amp; Research Management</v>
      </c>
      <c r="G1462" t="str">
        <f>VLOOKUP(D1462,'B-Business Capability'!B:H,7,FALSE)</f>
        <v>Manage Knowledge</v>
      </c>
      <c r="I1462" t="s">
        <v>43</v>
      </c>
      <c r="J1462" t="s">
        <v>151</v>
      </c>
      <c r="K1462" t="s">
        <v>152</v>
      </c>
      <c r="L1462" t="s">
        <v>186</v>
      </c>
      <c r="M1462" t="str">
        <f>VLOOKUP(L1462,'A-Applications'!B:D,3,FALSE)</f>
        <v>Microsoft Teams</v>
      </c>
      <c r="N1462" t="s">
        <v>46</v>
      </c>
      <c r="O1462" s="42" t="s">
        <v>47</v>
      </c>
      <c r="P1462" t="s">
        <v>386</v>
      </c>
      <c r="Q1462" t="str">
        <f>VLOOKUP(KamstrupData[[#This Row],[IdLevel123]],'B-Business Capability'!B:L,10,FALSE)</f>
        <v>N/A</v>
      </c>
      <c r="R1462">
        <f>VLOOKUP(KamstrupData[[#This Row],[IdLevel123]],'B-Business Capability'!B:L,11,FALSE)</f>
        <v>0</v>
      </c>
      <c r="T1462" t="s">
        <v>153</v>
      </c>
    </row>
    <row r="1463" spans="4:20" hidden="1" x14ac:dyDescent="0.25">
      <c r="D1463" t="s">
        <v>558</v>
      </c>
      <c r="E1463" t="str">
        <f>VLOOKUP(D1463,'B-Business Capability'!B:H,5,FALSE)</f>
        <v>Procurement &amp; Logistics</v>
      </c>
      <c r="F1463" t="str">
        <f>VLOOKUP(D1463,'B-Business Capability'!B:H,6,FALSE)</f>
        <v>Supplier Contact Management</v>
      </c>
      <c r="G1463" t="str">
        <f>VLOOKUP(D1463,'B-Business Capability'!B:H,7,FALSE)</f>
        <v>Manage Supplier Contract</v>
      </c>
      <c r="I1463" t="s">
        <v>43</v>
      </c>
      <c r="J1463" t="s">
        <v>109</v>
      </c>
      <c r="K1463" t="s">
        <v>183</v>
      </c>
      <c r="L1463" t="s">
        <v>186</v>
      </c>
      <c r="M1463" t="str">
        <f>VLOOKUP(L1463,'A-Applications'!B:D,3,FALSE)</f>
        <v>Microsoft Teams</v>
      </c>
      <c r="N1463" t="s">
        <v>46</v>
      </c>
      <c r="O1463" s="42" t="s">
        <v>52</v>
      </c>
      <c r="P1463" t="s">
        <v>559</v>
      </c>
      <c r="Q1463" t="str">
        <f>VLOOKUP(KamstrupData[[#This Row],[IdLevel123]],'B-Business Capability'!B:L,10,FALSE)</f>
        <v>Procure-to-Pay (P2P)</v>
      </c>
      <c r="R1463">
        <f>VLOOKUP(KamstrupData[[#This Row],[IdLevel123]],'B-Business Capability'!B:L,11,FALSE)</f>
        <v>230</v>
      </c>
      <c r="T1463" t="s">
        <v>185</v>
      </c>
    </row>
    <row r="1464" spans="4:20" hidden="1" x14ac:dyDescent="0.25">
      <c r="D1464" t="s">
        <v>558</v>
      </c>
      <c r="E1464" t="str">
        <f>VLOOKUP(D1464,'B-Business Capability'!B:H,5,FALSE)</f>
        <v>Procurement &amp; Logistics</v>
      </c>
      <c r="F1464" t="str">
        <f>VLOOKUP(D1464,'B-Business Capability'!B:H,6,FALSE)</f>
        <v>Supplier Contact Management</v>
      </c>
      <c r="G1464" t="str">
        <f>VLOOKUP(D1464,'B-Business Capability'!B:H,7,FALSE)</f>
        <v>Manage Supplier Contract</v>
      </c>
      <c r="I1464" t="s">
        <v>66</v>
      </c>
      <c r="J1464" t="s">
        <v>109</v>
      </c>
      <c r="K1464" t="s">
        <v>183</v>
      </c>
      <c r="L1464" t="s">
        <v>186</v>
      </c>
      <c r="M1464" t="str">
        <f>VLOOKUP(L1464,'A-Applications'!B:D,3,FALSE)</f>
        <v>Microsoft Teams</v>
      </c>
      <c r="N1464" t="s">
        <v>46</v>
      </c>
      <c r="O1464" s="42" t="s">
        <v>52</v>
      </c>
      <c r="P1464" t="s">
        <v>559</v>
      </c>
      <c r="Q1464" t="str">
        <f>VLOOKUP(KamstrupData[[#This Row],[IdLevel123]],'B-Business Capability'!B:L,10,FALSE)</f>
        <v>Procure-to-Pay (P2P)</v>
      </c>
      <c r="R1464">
        <f>VLOOKUP(KamstrupData[[#This Row],[IdLevel123]],'B-Business Capability'!B:L,11,FALSE)</f>
        <v>230</v>
      </c>
      <c r="T1464" t="s">
        <v>188</v>
      </c>
    </row>
    <row r="1465" spans="4:20" hidden="1" x14ac:dyDescent="0.25">
      <c r="D1465" t="s">
        <v>1194</v>
      </c>
      <c r="E1465" t="str">
        <f>VLOOKUP(D1465,'B-Business Capability'!B:H,5,FALSE)</f>
        <v>Sales</v>
      </c>
      <c r="F1465" t="str">
        <f>VLOOKUP(D1465,'B-Business Capability'!B:H,6,FALSE)</f>
        <v>Sales Execution and Customer Engagement</v>
      </c>
      <c r="G1465" t="str">
        <f>VLOOKUP(D1465,'B-Business Capability'!B:H,7,FALSE)</f>
        <v>Activity management and groupware integration for sales</v>
      </c>
      <c r="I1465" t="s">
        <v>43</v>
      </c>
      <c r="J1465" t="s">
        <v>325</v>
      </c>
      <c r="K1465" t="s">
        <v>379</v>
      </c>
      <c r="L1465" t="s">
        <v>186</v>
      </c>
      <c r="M1465" t="str">
        <f>VLOOKUP(L1465,'A-Applications'!B:D,3,FALSE)</f>
        <v>Microsoft Teams</v>
      </c>
      <c r="N1465" t="s">
        <v>46</v>
      </c>
      <c r="O1465" s="42" t="s">
        <v>47</v>
      </c>
      <c r="P1465" t="s">
        <v>1042</v>
      </c>
      <c r="Q1465" t="str">
        <f>VLOOKUP(KamstrupData[[#This Row],[IdLevel123]],'B-Business Capability'!B:L,10,FALSE)</f>
        <v>N/A</v>
      </c>
      <c r="R1465">
        <f>VLOOKUP(KamstrupData[[#This Row],[IdLevel123]],'B-Business Capability'!B:L,11,FALSE)</f>
        <v>0</v>
      </c>
      <c r="T1465" t="s">
        <v>380</v>
      </c>
    </row>
    <row r="1466" spans="4:20" hidden="1" x14ac:dyDescent="0.25">
      <c r="D1466" t="s">
        <v>1207</v>
      </c>
      <c r="E1466" t="str">
        <f>VLOOKUP(D1466,'B-Business Capability'!B:H,5,FALSE)</f>
        <v>Sales</v>
      </c>
      <c r="F1466" t="str">
        <f>VLOOKUP(D1466,'B-Business Capability'!B:H,6,FALSE)</f>
        <v>Sales Execution and Customer Engagement</v>
      </c>
      <c r="G1466" t="str">
        <f>VLOOKUP(D1466,'B-Business Capability'!B:H,7,FALSE)</f>
        <v>Digital documents</v>
      </c>
      <c r="I1466" t="s">
        <v>43</v>
      </c>
      <c r="J1466" t="s">
        <v>325</v>
      </c>
      <c r="K1466" t="s">
        <v>379</v>
      </c>
      <c r="L1466" t="s">
        <v>186</v>
      </c>
      <c r="M1466" t="str">
        <f>VLOOKUP(L1466,'A-Applications'!B:D,3,FALSE)</f>
        <v>Microsoft Teams</v>
      </c>
      <c r="N1466" t="s">
        <v>138</v>
      </c>
      <c r="O1466" s="42" t="s">
        <v>47</v>
      </c>
      <c r="P1466" t="s">
        <v>1042</v>
      </c>
      <c r="Q1466" t="str">
        <f>VLOOKUP(KamstrupData[[#This Row],[IdLevel123]],'B-Business Capability'!B:L,10,FALSE)</f>
        <v>N/A</v>
      </c>
      <c r="R1466">
        <f>VLOOKUP(KamstrupData[[#This Row],[IdLevel123]],'B-Business Capability'!B:L,11,FALSE)</f>
        <v>0</v>
      </c>
      <c r="T1466" t="s">
        <v>380</v>
      </c>
    </row>
    <row r="1467" spans="4:20" hidden="1" x14ac:dyDescent="0.25">
      <c r="D1467" t="s">
        <v>1224</v>
      </c>
      <c r="E1467" t="str">
        <f>VLOOKUP(D1467,'B-Business Capability'!B:H,5,FALSE)</f>
        <v>Sales</v>
      </c>
      <c r="F1467" t="str">
        <f>VLOOKUP(D1467,'B-Business Capability'!B:H,6,FALSE)</f>
        <v>Sales Execution and Customer Engagement</v>
      </c>
      <c r="G1467" t="str">
        <f>VLOOKUP(D1467,'B-Business Capability'!B:H,7,FALSE)</f>
        <v>Sales collaboration</v>
      </c>
      <c r="I1467" t="s">
        <v>43</v>
      </c>
      <c r="J1467" t="s">
        <v>325</v>
      </c>
      <c r="K1467" t="s">
        <v>379</v>
      </c>
      <c r="L1467" t="s">
        <v>186</v>
      </c>
      <c r="M1467" t="str">
        <f>VLOOKUP(L1467,'A-Applications'!B:D,3,FALSE)</f>
        <v>Microsoft Teams</v>
      </c>
      <c r="N1467" t="s">
        <v>46</v>
      </c>
      <c r="O1467" s="42" t="s">
        <v>47</v>
      </c>
      <c r="P1467" t="s">
        <v>1042</v>
      </c>
      <c r="Q1467" t="str">
        <f>VLOOKUP(KamstrupData[[#This Row],[IdLevel123]],'B-Business Capability'!B:L,10,FALSE)</f>
        <v>N/A</v>
      </c>
      <c r="R1467">
        <f>VLOOKUP(KamstrupData[[#This Row],[IdLevel123]],'B-Business Capability'!B:L,11,FALSE)</f>
        <v>0</v>
      </c>
      <c r="T1467" t="s">
        <v>380</v>
      </c>
    </row>
    <row r="1468" spans="4:20" hidden="1" x14ac:dyDescent="0.25">
      <c r="D1468" t="s">
        <v>1447</v>
      </c>
      <c r="E1468" t="str">
        <f>VLOOKUP(D1468,'B-Business Capability'!B:H,5,FALSE)</f>
        <v>Customer Service</v>
      </c>
      <c r="F1468">
        <f>VLOOKUP(D1468,'B-Business Capability'!B:H,6,FALSE)</f>
        <v>0</v>
      </c>
      <c r="G1468">
        <f>VLOOKUP(D1468,'B-Business Capability'!B:H,7,FALSE)</f>
        <v>0</v>
      </c>
      <c r="I1468" t="s">
        <v>66</v>
      </c>
      <c r="J1468" t="s">
        <v>228</v>
      </c>
      <c r="L1468" t="s">
        <v>186</v>
      </c>
      <c r="M1468" t="str">
        <f>VLOOKUP(L1468,'A-Applications'!B:D,3,FALSE)</f>
        <v>Microsoft Teams</v>
      </c>
      <c r="N1468" t="s">
        <v>74</v>
      </c>
      <c r="O1468" s="42" t="s">
        <v>102</v>
      </c>
      <c r="P1468" t="s">
        <v>423</v>
      </c>
      <c r="Q1468" t="str">
        <f>VLOOKUP(KamstrupData[[#This Row],[IdLevel123]],'B-Business Capability'!B:L,10,FALSE)</f>
        <v>Customer Service and Support</v>
      </c>
      <c r="R1468">
        <f>VLOOKUP(KamstrupData[[#This Row],[IdLevel123]],'B-Business Capability'!B:L,11,FALSE)</f>
        <v>0</v>
      </c>
      <c r="T1468" t="s">
        <v>1448</v>
      </c>
    </row>
    <row r="1469" spans="4:20" hidden="1" x14ac:dyDescent="0.25">
      <c r="D1469" s="28" t="s">
        <v>1447</v>
      </c>
      <c r="E1469" t="str">
        <f>VLOOKUP(D1469,'B-Business Capability'!B:H,5,FALSE)</f>
        <v>Customer Service</v>
      </c>
      <c r="F1469">
        <f>VLOOKUP(D1469,'B-Business Capability'!B:H,6,FALSE)</f>
        <v>0</v>
      </c>
      <c r="G1469">
        <f>VLOOKUP(D1469,'B-Business Capability'!B:H,7,FALSE)</f>
        <v>0</v>
      </c>
      <c r="I1469" t="s">
        <v>53</v>
      </c>
      <c r="J1469" t="s">
        <v>8549</v>
      </c>
      <c r="L1469" t="s">
        <v>186</v>
      </c>
      <c r="M1469" t="str">
        <f>VLOOKUP(L1469,'A-Applications'!B:D,3,FALSE)</f>
        <v>Microsoft Teams</v>
      </c>
      <c r="N1469" t="s">
        <v>46</v>
      </c>
      <c r="O1469" s="42" t="s">
        <v>102</v>
      </c>
      <c r="P1469" t="s">
        <v>423</v>
      </c>
      <c r="Q1469" t="str">
        <f>VLOOKUP(KamstrupData[[#This Row],[IdLevel123]],'B-Business Capability'!B:L,10,FALSE)</f>
        <v>Customer Service and Support</v>
      </c>
      <c r="R1469">
        <f>VLOOKUP(KamstrupData[[#This Row],[IdLevel123]],'B-Business Capability'!B:L,11,FALSE)</f>
        <v>0</v>
      </c>
      <c r="T1469" t="s">
        <v>8521</v>
      </c>
    </row>
    <row r="1470" spans="4:20" hidden="1" x14ac:dyDescent="0.25">
      <c r="D1470" s="28" t="s">
        <v>1447</v>
      </c>
      <c r="E1470" t="str">
        <f>VLOOKUP(D1470,'B-Business Capability'!B:H,5,FALSE)</f>
        <v>Customer Service</v>
      </c>
      <c r="F1470">
        <f>VLOOKUP(D1470,'B-Business Capability'!B:H,6,FALSE)</f>
        <v>0</v>
      </c>
      <c r="G1470">
        <f>VLOOKUP(D1470,'B-Business Capability'!B:H,7,FALSE)</f>
        <v>0</v>
      </c>
      <c r="I1470" t="s">
        <v>477</v>
      </c>
      <c r="J1470" t="s">
        <v>8624</v>
      </c>
      <c r="L1470" t="s">
        <v>186</v>
      </c>
      <c r="M1470" t="str">
        <f>VLOOKUP(L1470,'A-Applications'!B:D,3,FALSE)</f>
        <v>Microsoft Teams</v>
      </c>
      <c r="N1470" t="s">
        <v>46</v>
      </c>
      <c r="O1470" s="42" t="s">
        <v>102</v>
      </c>
      <c r="P1470" t="s">
        <v>423</v>
      </c>
      <c r="Q1470" t="str">
        <f>VLOOKUP(KamstrupData[[#This Row],[IdLevel123]],'B-Business Capability'!B:L,10,FALSE)</f>
        <v>Customer Service and Support</v>
      </c>
      <c r="R1470">
        <f>VLOOKUP(KamstrupData[[#This Row],[IdLevel123]],'B-Business Capability'!B:L,11,FALSE)</f>
        <v>0</v>
      </c>
    </row>
    <row r="1471" spans="4:20" hidden="1" x14ac:dyDescent="0.25">
      <c r="D1471" t="s">
        <v>1449</v>
      </c>
      <c r="E1471" t="str">
        <f>VLOOKUP(D1471,'B-Business Capability'!B:H,5,FALSE)</f>
        <v>Customer Service</v>
      </c>
      <c r="F1471" t="str">
        <f>VLOOKUP(D1471,'B-Business Capability'!B:H,6,FALSE)</f>
        <v>Customer Service and Support</v>
      </c>
      <c r="G1471">
        <f>VLOOKUP(D1471,'B-Business Capability'!B:H,7,FALSE)</f>
        <v>0</v>
      </c>
      <c r="I1471" t="s">
        <v>66</v>
      </c>
      <c r="J1471" t="s">
        <v>106</v>
      </c>
      <c r="K1471" t="s">
        <v>1453</v>
      </c>
      <c r="L1471" t="s">
        <v>186</v>
      </c>
      <c r="M1471" t="str">
        <f>VLOOKUP(L1471,'A-Applications'!B:D,3,FALSE)</f>
        <v>Microsoft Teams</v>
      </c>
      <c r="N1471" t="s">
        <v>74</v>
      </c>
      <c r="O1471" s="42" t="s">
        <v>102</v>
      </c>
      <c r="P1471" t="s">
        <v>68</v>
      </c>
      <c r="Q1471" t="str">
        <f>VLOOKUP(KamstrupData[[#This Row],[IdLevel123]],'B-Business Capability'!B:L,10,FALSE)</f>
        <v>Customer Service and Support</v>
      </c>
      <c r="R1471">
        <f>VLOOKUP(KamstrupData[[#This Row],[IdLevel123]],'B-Business Capability'!B:L,11,FALSE)</f>
        <v>0</v>
      </c>
      <c r="T1471" t="s">
        <v>1455</v>
      </c>
    </row>
    <row r="1472" spans="4:20" hidden="1" x14ac:dyDescent="0.25">
      <c r="D1472" t="s">
        <v>1449</v>
      </c>
      <c r="E1472" t="str">
        <f>VLOOKUP(D1472,'B-Business Capability'!B:H,5,FALSE)</f>
        <v>Customer Service</v>
      </c>
      <c r="F1472" t="str">
        <f>VLOOKUP(D1472,'B-Business Capability'!B:H,6,FALSE)</f>
        <v>Customer Service and Support</v>
      </c>
      <c r="G1472">
        <f>VLOOKUP(D1472,'B-Business Capability'!B:H,7,FALSE)</f>
        <v>0</v>
      </c>
      <c r="I1472" t="s">
        <v>43</v>
      </c>
      <c r="J1472" t="s">
        <v>278</v>
      </c>
      <c r="L1472" t="s">
        <v>186</v>
      </c>
      <c r="M1472" t="str">
        <f>VLOOKUP(L1472,'A-Applications'!B:D,3,FALSE)</f>
        <v>Microsoft Teams</v>
      </c>
      <c r="N1472" t="s">
        <v>46</v>
      </c>
      <c r="O1472" s="42" t="s">
        <v>47</v>
      </c>
      <c r="P1472" t="s">
        <v>423</v>
      </c>
      <c r="Q1472" t="str">
        <f>VLOOKUP(KamstrupData[[#This Row],[IdLevel123]],'B-Business Capability'!B:L,10,FALSE)</f>
        <v>Customer Service and Support</v>
      </c>
      <c r="R1472">
        <f>VLOOKUP(KamstrupData[[#This Row],[IdLevel123]],'B-Business Capability'!B:L,11,FALSE)</f>
        <v>0</v>
      </c>
    </row>
    <row r="1473" spans="2:20" hidden="1" x14ac:dyDescent="0.25">
      <c r="D1473" t="s">
        <v>1449</v>
      </c>
      <c r="E1473" t="str">
        <f>VLOOKUP(D1473,'B-Business Capability'!B:H,5,FALSE)</f>
        <v>Customer Service</v>
      </c>
      <c r="F1473" t="str">
        <f>VLOOKUP(D1473,'B-Business Capability'!B:H,6,FALSE)</f>
        <v>Customer Service and Support</v>
      </c>
      <c r="G1473">
        <f>VLOOKUP(D1473,'B-Business Capability'!B:H,7,FALSE)</f>
        <v>0</v>
      </c>
      <c r="I1473" t="s">
        <v>43</v>
      </c>
      <c r="J1473" t="s">
        <v>279</v>
      </c>
      <c r="L1473" t="s">
        <v>186</v>
      </c>
      <c r="M1473" t="str">
        <f>VLOOKUP(L1473,'A-Applications'!B:D,3,FALSE)</f>
        <v>Microsoft Teams</v>
      </c>
      <c r="N1473" t="s">
        <v>46</v>
      </c>
      <c r="O1473" s="42" t="s">
        <v>47</v>
      </c>
      <c r="P1473" t="s">
        <v>423</v>
      </c>
      <c r="Q1473" t="str">
        <f>VLOOKUP(KamstrupData[[#This Row],[IdLevel123]],'B-Business Capability'!B:L,10,FALSE)</f>
        <v>Customer Service and Support</v>
      </c>
      <c r="R1473">
        <f>VLOOKUP(KamstrupData[[#This Row],[IdLevel123]],'B-Business Capability'!B:L,11,FALSE)</f>
        <v>0</v>
      </c>
      <c r="T1473" t="s">
        <v>410</v>
      </c>
    </row>
    <row r="1474" spans="2:20" hidden="1" x14ac:dyDescent="0.25">
      <c r="D1474" t="s">
        <v>1449</v>
      </c>
      <c r="E1474" t="str">
        <f>VLOOKUP(D1474,'B-Business Capability'!B:H,5,FALSE)</f>
        <v>Customer Service</v>
      </c>
      <c r="F1474" t="str">
        <f>VLOOKUP(D1474,'B-Business Capability'!B:H,6,FALSE)</f>
        <v>Customer Service and Support</v>
      </c>
      <c r="G1474">
        <f>VLOOKUP(D1474,'B-Business Capability'!B:H,7,FALSE)</f>
        <v>0</v>
      </c>
      <c r="I1474" t="s">
        <v>43</v>
      </c>
      <c r="J1474" t="s">
        <v>282</v>
      </c>
      <c r="L1474" t="s">
        <v>186</v>
      </c>
      <c r="M1474" t="str">
        <f>VLOOKUP(L1474,'A-Applications'!B:D,3,FALSE)</f>
        <v>Microsoft Teams</v>
      </c>
      <c r="N1474" t="s">
        <v>46</v>
      </c>
      <c r="O1474" s="42" t="s">
        <v>47</v>
      </c>
      <c r="P1474" t="s">
        <v>423</v>
      </c>
      <c r="Q1474" t="str">
        <f>VLOOKUP(KamstrupData[[#This Row],[IdLevel123]],'B-Business Capability'!B:L,10,FALSE)</f>
        <v>Customer Service and Support</v>
      </c>
      <c r="R1474">
        <f>VLOOKUP(KamstrupData[[#This Row],[IdLevel123]],'B-Business Capability'!B:L,11,FALSE)</f>
        <v>0</v>
      </c>
    </row>
    <row r="1475" spans="2:20" hidden="1" x14ac:dyDescent="0.25">
      <c r="D1475" s="28" t="s">
        <v>1449</v>
      </c>
      <c r="E1475" t="str">
        <f>VLOOKUP(D1475,'B-Business Capability'!B:H,5,FALSE)</f>
        <v>Customer Service</v>
      </c>
      <c r="F1475" t="str">
        <f>VLOOKUP(D1475,'B-Business Capability'!B:H,6,FALSE)</f>
        <v>Customer Service and Support</v>
      </c>
      <c r="G1475">
        <f>VLOOKUP(D1475,'B-Business Capability'!B:H,7,FALSE)</f>
        <v>0</v>
      </c>
      <c r="I1475" t="s">
        <v>477</v>
      </c>
      <c r="J1475" t="s">
        <v>8624</v>
      </c>
      <c r="L1475" t="s">
        <v>186</v>
      </c>
      <c r="M1475" t="str">
        <f>VLOOKUP(L1475,'A-Applications'!B:D,3,FALSE)</f>
        <v>Microsoft Teams</v>
      </c>
      <c r="N1475" t="s">
        <v>46</v>
      </c>
      <c r="O1475" s="42" t="s">
        <v>47</v>
      </c>
      <c r="P1475" t="s">
        <v>423</v>
      </c>
      <c r="Q1475" t="str">
        <f>VLOOKUP(KamstrupData[[#This Row],[IdLevel123]],'B-Business Capability'!B:L,10,FALSE)</f>
        <v>Customer Service and Support</v>
      </c>
      <c r="R1475">
        <f>VLOOKUP(KamstrupData[[#This Row],[IdLevel123]],'B-Business Capability'!B:L,11,FALSE)</f>
        <v>0</v>
      </c>
    </row>
    <row r="1476" spans="2:20" hidden="1" x14ac:dyDescent="0.25">
      <c r="D1476" t="s">
        <v>1458</v>
      </c>
      <c r="E1476" t="str">
        <f>VLOOKUP(D1476,'B-Business Capability'!B:H,5,FALSE)</f>
        <v>Customer Service</v>
      </c>
      <c r="F1476" t="str">
        <f>VLOOKUP(D1476,'B-Business Capability'!B:H,6,FALSE)</f>
        <v>Customer Service Strategy and Planning</v>
      </c>
      <c r="G1476">
        <f>VLOOKUP(D1476,'B-Business Capability'!B:H,7,FALSE)</f>
        <v>0</v>
      </c>
      <c r="I1476" t="s">
        <v>66</v>
      </c>
      <c r="J1476" t="s">
        <v>106</v>
      </c>
      <c r="K1476" t="s">
        <v>1453</v>
      </c>
      <c r="L1476" t="s">
        <v>186</v>
      </c>
      <c r="M1476" t="str">
        <f>VLOOKUP(L1476,'A-Applications'!B:D,3,FALSE)</f>
        <v>Microsoft Teams</v>
      </c>
      <c r="N1476" t="s">
        <v>74</v>
      </c>
      <c r="O1476" s="42" t="s">
        <v>102</v>
      </c>
      <c r="P1476" t="s">
        <v>68</v>
      </c>
      <c r="Q1476" t="str">
        <f>VLOOKUP(KamstrupData[[#This Row],[IdLevel123]],'B-Business Capability'!B:L,10,FALSE)</f>
        <v>Customer Service and Support</v>
      </c>
      <c r="R1476">
        <f>VLOOKUP(KamstrupData[[#This Row],[IdLevel123]],'B-Business Capability'!B:L,11,FALSE)</f>
        <v>0</v>
      </c>
      <c r="T1476" t="s">
        <v>1455</v>
      </c>
    </row>
    <row r="1477" spans="2:20" hidden="1" x14ac:dyDescent="0.25">
      <c r="D1477" t="s">
        <v>1517</v>
      </c>
      <c r="E1477" t="str">
        <f>VLOOKUP(D1477,'B-Business Capability'!B:H,5,FALSE)</f>
        <v>Customer Service</v>
      </c>
      <c r="F1477" t="str">
        <f>VLOOKUP(D1477,'B-Business Capability'!B:H,6,FALSE)</f>
        <v>Customer Project Management</v>
      </c>
      <c r="G1477" t="str">
        <f>VLOOKUP(D1477,'B-Business Capability'!B:H,7,FALSE)</f>
        <v>Project Management</v>
      </c>
      <c r="I1477" t="s">
        <v>66</v>
      </c>
      <c r="J1477" t="s">
        <v>106</v>
      </c>
      <c r="K1477" t="s">
        <v>1453</v>
      </c>
      <c r="L1477" t="s">
        <v>186</v>
      </c>
      <c r="M1477" t="str">
        <f>VLOOKUP(L1477,'A-Applications'!B:D,3,FALSE)</f>
        <v>Microsoft Teams</v>
      </c>
      <c r="N1477" t="s">
        <v>74</v>
      </c>
      <c r="O1477" s="42" t="s">
        <v>102</v>
      </c>
      <c r="P1477" t="s">
        <v>68</v>
      </c>
      <c r="Q1477" t="str">
        <f>VLOOKUP(KamstrupData[[#This Row],[IdLevel123]],'B-Business Capability'!B:L,10,FALSE)</f>
        <v>Order-to-Cash (O2C)</v>
      </c>
      <c r="R1477">
        <f>VLOOKUP(KamstrupData[[#This Row],[IdLevel123]],'B-Business Capability'!B:L,11,FALSE)</f>
        <v>0</v>
      </c>
      <c r="T1477" t="s">
        <v>1455</v>
      </c>
    </row>
    <row r="1478" spans="2:20" hidden="1" x14ac:dyDescent="0.25">
      <c r="B1478" s="28">
        <v>45292</v>
      </c>
      <c r="D1478" t="s">
        <v>1547</v>
      </c>
      <c r="E1478" t="str">
        <f>VLOOKUP(D1478,'B-Business Capability'!B:H,5,FALSE)</f>
        <v>People and Culture</v>
      </c>
      <c r="F1478" t="str">
        <f>VLOOKUP(D1478,'B-Business Capability'!B:H,6,FALSE)</f>
        <v>Onboarding</v>
      </c>
      <c r="G1478">
        <f>VLOOKUP(D1478,'B-Business Capability'!B:H,7,FALSE)</f>
        <v>0</v>
      </c>
      <c r="I1478" t="s">
        <v>66</v>
      </c>
      <c r="J1478" t="s">
        <v>106</v>
      </c>
      <c r="K1478" t="s">
        <v>1453</v>
      </c>
      <c r="L1478" t="s">
        <v>186</v>
      </c>
      <c r="M1478" t="str">
        <f>VLOOKUP(L1478,'A-Applications'!B:D,3,FALSE)</f>
        <v>Microsoft Teams</v>
      </c>
      <c r="N1478" t="s">
        <v>74</v>
      </c>
      <c r="O1478" s="42" t="s">
        <v>102</v>
      </c>
      <c r="P1478" t="s">
        <v>68</v>
      </c>
      <c r="Q1478" t="str">
        <f>VLOOKUP(KamstrupData[[#This Row],[IdLevel123]],'B-Business Capability'!B:L,10,FALSE)</f>
        <v>Hire-to-Retire (H2R)</v>
      </c>
      <c r="R1478">
        <f>VLOOKUP(KamstrupData[[#This Row],[IdLevel123]],'B-Business Capability'!B:L,11,FALSE)</f>
        <v>400</v>
      </c>
      <c r="S1478" t="s">
        <v>267</v>
      </c>
      <c r="T1478" t="s">
        <v>1455</v>
      </c>
    </row>
    <row r="1479" spans="2:20" hidden="1" x14ac:dyDescent="0.25">
      <c r="D1479" t="s">
        <v>1598</v>
      </c>
      <c r="E1479" t="str">
        <f>VLOOKUP(D1479,'B-Business Capability'!B:H,5,FALSE)</f>
        <v>Digital Platform and Operations</v>
      </c>
      <c r="F1479" t="str">
        <f>VLOOKUP(D1479,'B-Business Capability'!B:H,6,FALSE)</f>
        <v>AI, Data &amp; Analytics</v>
      </c>
      <c r="G1479" t="str">
        <f>VLOOKUP(D1479,'B-Business Capability'!B:H,7,FALSE)</f>
        <v>Data Governance</v>
      </c>
      <c r="I1479" t="s">
        <v>43</v>
      </c>
      <c r="J1479" t="s">
        <v>151</v>
      </c>
      <c r="K1479" t="s">
        <v>340</v>
      </c>
      <c r="L1479" t="s">
        <v>186</v>
      </c>
      <c r="M1479" t="str">
        <f>VLOOKUP(L1479,'A-Applications'!B:D,3,FALSE)</f>
        <v>Microsoft Teams</v>
      </c>
      <c r="N1479" t="s">
        <v>46</v>
      </c>
      <c r="O1479" s="42" t="s">
        <v>102</v>
      </c>
      <c r="P1479" t="s">
        <v>68</v>
      </c>
      <c r="Q1479" t="str">
        <f>VLOOKUP(KamstrupData[[#This Row],[IdLevel123]],'B-Business Capability'!B:L,10,FALSE)</f>
        <v>N/A</v>
      </c>
      <c r="R1479">
        <f>VLOOKUP(KamstrupData[[#This Row],[IdLevel123]],'B-Business Capability'!B:L,11,FALSE)</f>
        <v>0</v>
      </c>
      <c r="T1479" t="s">
        <v>342</v>
      </c>
    </row>
    <row r="1480" spans="2:20" hidden="1" x14ac:dyDescent="0.25">
      <c r="D1480" s="28" t="s">
        <v>1610</v>
      </c>
      <c r="E1480" t="str">
        <f>VLOOKUP(D1480,'B-Business Capability'!B:H,5,FALSE)</f>
        <v>Digital Platform and Operations</v>
      </c>
      <c r="F1480" t="str">
        <f>VLOOKUP(D1480,'B-Business Capability'!B:H,6,FALSE)</f>
        <v>Digital Workplace &amp; Infrastructure Development</v>
      </c>
      <c r="G1480" t="str">
        <f>VLOOKUP(D1480,'B-Business Capability'!B:H,7,FALSE)</f>
        <v>Communication &amp; Collaboration</v>
      </c>
      <c r="I1480" t="s">
        <v>43</v>
      </c>
      <c r="J1480" t="s">
        <v>148</v>
      </c>
      <c r="K1480" t="s">
        <v>149</v>
      </c>
      <c r="L1480" t="s">
        <v>186</v>
      </c>
      <c r="M1480" t="str">
        <f>VLOOKUP(L1480,'A-Applications'!B:D,3,FALSE)</f>
        <v>Microsoft Teams</v>
      </c>
      <c r="N1480" t="s">
        <v>138</v>
      </c>
      <c r="O1480" s="42" t="s">
        <v>47</v>
      </c>
      <c r="P1480" t="s">
        <v>56</v>
      </c>
      <c r="Q1480" t="str">
        <f>VLOOKUP(KamstrupData[[#This Row],[IdLevel123]],'B-Business Capability'!B:L,10,FALSE)</f>
        <v>N/A</v>
      </c>
      <c r="R1480">
        <f>VLOOKUP(KamstrupData[[#This Row],[IdLevel123]],'B-Business Capability'!B:L,11,FALSE)</f>
        <v>0</v>
      </c>
    </row>
    <row r="1481" spans="2:20" hidden="1" x14ac:dyDescent="0.25">
      <c r="D1481" t="s">
        <v>1747</v>
      </c>
      <c r="E1481" t="str">
        <f>VLOOKUP(D1481,'B-Business Capability'!B:H,5,FALSE)</f>
        <v>All</v>
      </c>
      <c r="F1481">
        <f>VLOOKUP(D1481,'B-Business Capability'!B:H,6,FALSE)</f>
        <v>0</v>
      </c>
      <c r="G1481">
        <f>VLOOKUP(D1481,'B-Business Capability'!B:H,7,FALSE)</f>
        <v>0</v>
      </c>
      <c r="I1481" t="s">
        <v>43</v>
      </c>
      <c r="J1481" t="s">
        <v>276</v>
      </c>
      <c r="L1481" t="s">
        <v>186</v>
      </c>
      <c r="M1481" t="str">
        <f>VLOOKUP(L1481,'A-Applications'!B:D,3,FALSE)</f>
        <v>Microsoft Teams</v>
      </c>
      <c r="N1481" t="s">
        <v>46</v>
      </c>
      <c r="O1481" s="42" t="s">
        <v>47</v>
      </c>
      <c r="P1481" t="s">
        <v>423</v>
      </c>
      <c r="Q1481" t="str">
        <f>VLOOKUP(KamstrupData[[#This Row],[IdLevel123]],'B-Business Capability'!B:L,10,FALSE)</f>
        <v>N/A</v>
      </c>
      <c r="R1481">
        <f>VLOOKUP(KamstrupData[[#This Row],[IdLevel123]],'B-Business Capability'!B:L,11,FALSE)</f>
        <v>0</v>
      </c>
    </row>
    <row r="1482" spans="2:20" hidden="1" x14ac:dyDescent="0.25">
      <c r="D1482" t="s">
        <v>1747</v>
      </c>
      <c r="E1482" t="str">
        <f>VLOOKUP(D1482,'B-Business Capability'!B:H,5,FALSE)</f>
        <v>All</v>
      </c>
      <c r="F1482">
        <f>VLOOKUP(D1482,'B-Business Capability'!B:H,6,FALSE)</f>
        <v>0</v>
      </c>
      <c r="G1482">
        <f>VLOOKUP(D1482,'B-Business Capability'!B:H,7,FALSE)</f>
        <v>0</v>
      </c>
      <c r="I1482" t="s">
        <v>66</v>
      </c>
      <c r="J1482" t="s">
        <v>276</v>
      </c>
      <c r="L1482" t="s">
        <v>186</v>
      </c>
      <c r="M1482" t="str">
        <f>VLOOKUP(L1482,'A-Applications'!B:D,3,FALSE)</f>
        <v>Microsoft Teams</v>
      </c>
      <c r="N1482" t="s">
        <v>46</v>
      </c>
      <c r="O1482" s="42" t="s">
        <v>47</v>
      </c>
      <c r="P1482" t="s">
        <v>423</v>
      </c>
      <c r="Q1482" t="str">
        <f>VLOOKUP(KamstrupData[[#This Row],[IdLevel123]],'B-Business Capability'!B:L,10,FALSE)</f>
        <v>N/A</v>
      </c>
      <c r="R1482">
        <f>VLOOKUP(KamstrupData[[#This Row],[IdLevel123]],'B-Business Capability'!B:L,11,FALSE)</f>
        <v>0</v>
      </c>
    </row>
    <row r="1483" spans="2:20" hidden="1" x14ac:dyDescent="0.25">
      <c r="D1483" t="s">
        <v>1747</v>
      </c>
      <c r="E1483" t="str">
        <f>VLOOKUP(D1483,'B-Business Capability'!B:H,5,FALSE)</f>
        <v>All</v>
      </c>
      <c r="F1483">
        <f>VLOOKUP(D1483,'B-Business Capability'!B:H,6,FALSE)</f>
        <v>0</v>
      </c>
      <c r="G1483">
        <f>VLOOKUP(D1483,'B-Business Capability'!B:H,7,FALSE)</f>
        <v>0</v>
      </c>
      <c r="I1483" t="s">
        <v>487</v>
      </c>
      <c r="J1483" t="s">
        <v>276</v>
      </c>
      <c r="L1483" t="s">
        <v>186</v>
      </c>
      <c r="M1483" t="str">
        <f>VLOOKUP(L1483,'A-Applications'!B:D,3,FALSE)</f>
        <v>Microsoft Teams</v>
      </c>
      <c r="N1483" t="s">
        <v>46</v>
      </c>
      <c r="O1483" s="42" t="s">
        <v>47</v>
      </c>
      <c r="P1483" t="s">
        <v>423</v>
      </c>
      <c r="Q1483" t="str">
        <f>VLOOKUP(KamstrupData[[#This Row],[IdLevel123]],'B-Business Capability'!B:L,10,FALSE)</f>
        <v>N/A</v>
      </c>
      <c r="R1483">
        <f>VLOOKUP(KamstrupData[[#This Row],[IdLevel123]],'B-Business Capability'!B:L,11,FALSE)</f>
        <v>0</v>
      </c>
    </row>
    <row r="1484" spans="2:20" hidden="1" x14ac:dyDescent="0.25">
      <c r="D1484" t="s">
        <v>1747</v>
      </c>
      <c r="E1484" t="str">
        <f>VLOOKUP(D1484,'B-Business Capability'!B:H,5,FALSE)</f>
        <v>All</v>
      </c>
      <c r="F1484">
        <f>VLOOKUP(D1484,'B-Business Capability'!B:H,6,FALSE)</f>
        <v>0</v>
      </c>
      <c r="G1484">
        <f>VLOOKUP(D1484,'B-Business Capability'!B:H,7,FALSE)</f>
        <v>0</v>
      </c>
      <c r="I1484" t="s">
        <v>473</v>
      </c>
      <c r="J1484" t="s">
        <v>276</v>
      </c>
      <c r="L1484" t="s">
        <v>186</v>
      </c>
      <c r="M1484" t="str">
        <f>VLOOKUP(L1484,'A-Applications'!B:D,3,FALSE)</f>
        <v>Microsoft Teams</v>
      </c>
      <c r="N1484" t="s">
        <v>46</v>
      </c>
      <c r="O1484" s="42" t="s">
        <v>47</v>
      </c>
      <c r="P1484" t="s">
        <v>423</v>
      </c>
      <c r="Q1484" t="str">
        <f>VLOOKUP(KamstrupData[[#This Row],[IdLevel123]],'B-Business Capability'!B:L,10,FALSE)</f>
        <v>N/A</v>
      </c>
      <c r="R1484">
        <f>VLOOKUP(KamstrupData[[#This Row],[IdLevel123]],'B-Business Capability'!B:L,11,FALSE)</f>
        <v>0</v>
      </c>
    </row>
    <row r="1485" spans="2:20" hidden="1" x14ac:dyDescent="0.25">
      <c r="D1485" t="s">
        <v>1747</v>
      </c>
      <c r="E1485" t="str">
        <f>VLOOKUP(D1485,'B-Business Capability'!B:H,5,FALSE)</f>
        <v>All</v>
      </c>
      <c r="F1485">
        <f>VLOOKUP(D1485,'B-Business Capability'!B:H,6,FALSE)</f>
        <v>0</v>
      </c>
      <c r="G1485">
        <f>VLOOKUP(D1485,'B-Business Capability'!B:H,7,FALSE)</f>
        <v>0</v>
      </c>
      <c r="I1485" t="s">
        <v>174</v>
      </c>
      <c r="J1485" t="s">
        <v>276</v>
      </c>
      <c r="L1485" t="s">
        <v>186</v>
      </c>
      <c r="M1485" t="str">
        <f>VLOOKUP(L1485,'A-Applications'!B:D,3,FALSE)</f>
        <v>Microsoft Teams</v>
      </c>
      <c r="N1485" t="s">
        <v>46</v>
      </c>
      <c r="O1485" s="42" t="s">
        <v>47</v>
      </c>
      <c r="P1485" t="s">
        <v>423</v>
      </c>
      <c r="Q1485" t="str">
        <f>VLOOKUP(KamstrupData[[#This Row],[IdLevel123]],'B-Business Capability'!B:L,10,FALSE)</f>
        <v>N/A</v>
      </c>
      <c r="R1485">
        <f>VLOOKUP(KamstrupData[[#This Row],[IdLevel123]],'B-Business Capability'!B:L,11,FALSE)</f>
        <v>0</v>
      </c>
    </row>
    <row r="1486" spans="2:20" hidden="1" x14ac:dyDescent="0.25">
      <c r="D1486" t="s">
        <v>1747</v>
      </c>
      <c r="E1486" t="str">
        <f>VLOOKUP(D1486,'B-Business Capability'!B:H,5,FALSE)</f>
        <v>All</v>
      </c>
      <c r="F1486">
        <f>VLOOKUP(D1486,'B-Business Capability'!B:H,6,FALSE)</f>
        <v>0</v>
      </c>
      <c r="G1486">
        <f>VLOOKUP(D1486,'B-Business Capability'!B:H,7,FALSE)</f>
        <v>0</v>
      </c>
      <c r="I1486" t="s">
        <v>477</v>
      </c>
      <c r="J1486" t="s">
        <v>276</v>
      </c>
      <c r="L1486" t="s">
        <v>186</v>
      </c>
      <c r="M1486" t="str">
        <f>VLOOKUP(L1486,'A-Applications'!B:D,3,FALSE)</f>
        <v>Microsoft Teams</v>
      </c>
      <c r="N1486" t="s">
        <v>46</v>
      </c>
      <c r="O1486" s="42" t="s">
        <v>47</v>
      </c>
      <c r="P1486" t="s">
        <v>423</v>
      </c>
      <c r="Q1486" t="str">
        <f>VLOOKUP(KamstrupData[[#This Row],[IdLevel123]],'B-Business Capability'!B:L,10,FALSE)</f>
        <v>N/A</v>
      </c>
      <c r="R1486">
        <f>VLOOKUP(KamstrupData[[#This Row],[IdLevel123]],'B-Business Capability'!B:L,11,FALSE)</f>
        <v>0</v>
      </c>
    </row>
    <row r="1487" spans="2:20" hidden="1" x14ac:dyDescent="0.25">
      <c r="D1487" t="s">
        <v>1747</v>
      </c>
      <c r="E1487" t="str">
        <f>VLOOKUP(D1487,'B-Business Capability'!B:H,5,FALSE)</f>
        <v>All</v>
      </c>
      <c r="F1487">
        <f>VLOOKUP(D1487,'B-Business Capability'!B:H,6,FALSE)</f>
        <v>0</v>
      </c>
      <c r="G1487">
        <f>VLOOKUP(D1487,'B-Business Capability'!B:H,7,FALSE)</f>
        <v>0</v>
      </c>
      <c r="I1487" t="s">
        <v>479</v>
      </c>
      <c r="J1487" t="s">
        <v>276</v>
      </c>
      <c r="L1487" t="s">
        <v>186</v>
      </c>
      <c r="M1487" t="str">
        <f>VLOOKUP(L1487,'A-Applications'!B:D,3,FALSE)</f>
        <v>Microsoft Teams</v>
      </c>
      <c r="N1487" t="s">
        <v>46</v>
      </c>
      <c r="O1487" s="42" t="s">
        <v>47</v>
      </c>
      <c r="P1487" t="s">
        <v>423</v>
      </c>
      <c r="Q1487" t="str">
        <f>VLOOKUP(KamstrupData[[#This Row],[IdLevel123]],'B-Business Capability'!B:L,10,FALSE)</f>
        <v>N/A</v>
      </c>
      <c r="R1487">
        <f>VLOOKUP(KamstrupData[[#This Row],[IdLevel123]],'B-Business Capability'!B:L,11,FALSE)</f>
        <v>0</v>
      </c>
    </row>
    <row r="1488" spans="2:20" hidden="1" x14ac:dyDescent="0.25">
      <c r="D1488" t="s">
        <v>1747</v>
      </c>
      <c r="E1488" t="str">
        <f>VLOOKUP(D1488,'B-Business Capability'!B:H,5,FALSE)</f>
        <v>All</v>
      </c>
      <c r="F1488">
        <f>VLOOKUP(D1488,'B-Business Capability'!B:H,6,FALSE)</f>
        <v>0</v>
      </c>
      <c r="G1488">
        <f>VLOOKUP(D1488,'B-Business Capability'!B:H,7,FALSE)</f>
        <v>0</v>
      </c>
      <c r="I1488" t="s">
        <v>481</v>
      </c>
      <c r="J1488" t="s">
        <v>276</v>
      </c>
      <c r="L1488" t="s">
        <v>186</v>
      </c>
      <c r="M1488" t="str">
        <f>VLOOKUP(L1488,'A-Applications'!B:D,3,FALSE)</f>
        <v>Microsoft Teams</v>
      </c>
      <c r="N1488" t="s">
        <v>46</v>
      </c>
      <c r="O1488" s="42" t="s">
        <v>47</v>
      </c>
      <c r="P1488" t="s">
        <v>423</v>
      </c>
      <c r="Q1488" t="str">
        <f>VLOOKUP(KamstrupData[[#This Row],[IdLevel123]],'B-Business Capability'!B:L,10,FALSE)</f>
        <v>N/A</v>
      </c>
      <c r="R1488">
        <f>VLOOKUP(KamstrupData[[#This Row],[IdLevel123]],'B-Business Capability'!B:L,11,FALSE)</f>
        <v>0</v>
      </c>
    </row>
    <row r="1489" spans="2:20" hidden="1" x14ac:dyDescent="0.25">
      <c r="D1489" t="s">
        <v>1747</v>
      </c>
      <c r="E1489" t="str">
        <f>VLOOKUP(D1489,'B-Business Capability'!B:H,5,FALSE)</f>
        <v>All</v>
      </c>
      <c r="F1489">
        <f>VLOOKUP(D1489,'B-Business Capability'!B:H,6,FALSE)</f>
        <v>0</v>
      </c>
      <c r="G1489">
        <f>VLOOKUP(D1489,'B-Business Capability'!B:H,7,FALSE)</f>
        <v>0</v>
      </c>
      <c r="I1489" t="s">
        <v>53</v>
      </c>
      <c r="J1489" t="s">
        <v>276</v>
      </c>
      <c r="L1489" t="s">
        <v>186</v>
      </c>
      <c r="M1489" t="str">
        <f>VLOOKUP(L1489,'A-Applications'!B:D,3,FALSE)</f>
        <v>Microsoft Teams</v>
      </c>
      <c r="N1489" t="s">
        <v>46</v>
      </c>
      <c r="O1489" s="42" t="s">
        <v>47</v>
      </c>
      <c r="P1489" t="s">
        <v>423</v>
      </c>
      <c r="Q1489" t="str">
        <f>VLOOKUP(KamstrupData[[#This Row],[IdLevel123]],'B-Business Capability'!B:L,10,FALSE)</f>
        <v>N/A</v>
      </c>
      <c r="R1489">
        <f>VLOOKUP(KamstrupData[[#This Row],[IdLevel123]],'B-Business Capability'!B:L,11,FALSE)</f>
        <v>0</v>
      </c>
      <c r="T1489" t="s">
        <v>8521</v>
      </c>
    </row>
    <row r="1490" spans="2:20" hidden="1" x14ac:dyDescent="0.25">
      <c r="D1490" t="s">
        <v>1747</v>
      </c>
      <c r="E1490" t="str">
        <f>VLOOKUP(D1490,'B-Business Capability'!B:H,5,FALSE)</f>
        <v>All</v>
      </c>
      <c r="F1490">
        <f>VLOOKUP(D1490,'B-Business Capability'!B:H,6,FALSE)</f>
        <v>0</v>
      </c>
      <c r="G1490">
        <f>VLOOKUP(D1490,'B-Business Capability'!B:H,7,FALSE)</f>
        <v>0</v>
      </c>
      <c r="I1490" t="s">
        <v>57</v>
      </c>
      <c r="J1490" t="s">
        <v>276</v>
      </c>
      <c r="L1490" t="s">
        <v>186</v>
      </c>
      <c r="M1490" t="str">
        <f>VLOOKUP(L1490,'A-Applications'!B:D,3,FALSE)</f>
        <v>Microsoft Teams</v>
      </c>
      <c r="N1490" t="s">
        <v>46</v>
      </c>
      <c r="O1490" s="42" t="s">
        <v>47</v>
      </c>
      <c r="P1490" t="s">
        <v>423</v>
      </c>
      <c r="Q1490" t="str">
        <f>VLOOKUP(KamstrupData[[#This Row],[IdLevel123]],'B-Business Capability'!B:L,10,FALSE)</f>
        <v>N/A</v>
      </c>
      <c r="R1490">
        <f>VLOOKUP(KamstrupData[[#This Row],[IdLevel123]],'B-Business Capability'!B:L,11,FALSE)</f>
        <v>0</v>
      </c>
    </row>
    <row r="1491" spans="2:20" hidden="1" x14ac:dyDescent="0.25">
      <c r="D1491" t="s">
        <v>1747</v>
      </c>
      <c r="E1491" t="str">
        <f>VLOOKUP(D1491,'B-Business Capability'!B:H,5,FALSE)</f>
        <v>All</v>
      </c>
      <c r="F1491">
        <f>VLOOKUP(D1491,'B-Business Capability'!B:H,6,FALSE)</f>
        <v>0</v>
      </c>
      <c r="G1491">
        <f>VLOOKUP(D1491,'B-Business Capability'!B:H,7,FALSE)</f>
        <v>0</v>
      </c>
      <c r="I1491" t="s">
        <v>59</v>
      </c>
      <c r="J1491" t="s">
        <v>276</v>
      </c>
      <c r="L1491" t="s">
        <v>186</v>
      </c>
      <c r="M1491" t="str">
        <f>VLOOKUP(L1491,'A-Applications'!B:D,3,FALSE)</f>
        <v>Microsoft Teams</v>
      </c>
      <c r="N1491" t="s">
        <v>46</v>
      </c>
      <c r="O1491" s="42" t="s">
        <v>47</v>
      </c>
      <c r="P1491" t="s">
        <v>423</v>
      </c>
      <c r="Q1491" t="str">
        <f>VLOOKUP(KamstrupData[[#This Row],[IdLevel123]],'B-Business Capability'!B:L,10,FALSE)</f>
        <v>N/A</v>
      </c>
      <c r="R1491">
        <f>VLOOKUP(KamstrupData[[#This Row],[IdLevel123]],'B-Business Capability'!B:L,11,FALSE)</f>
        <v>0</v>
      </c>
    </row>
    <row r="1492" spans="2:20" hidden="1" x14ac:dyDescent="0.25">
      <c r="D1492" t="s">
        <v>1747</v>
      </c>
      <c r="E1492" t="str">
        <f>VLOOKUP(D1492,'B-Business Capability'!B:H,5,FALSE)</f>
        <v>All</v>
      </c>
      <c r="F1492">
        <f>VLOOKUP(D1492,'B-Business Capability'!B:H,6,FALSE)</f>
        <v>0</v>
      </c>
      <c r="G1492">
        <f>VLOOKUP(D1492,'B-Business Capability'!B:H,7,FALSE)</f>
        <v>0</v>
      </c>
      <c r="I1492" t="s">
        <v>489</v>
      </c>
      <c r="J1492" t="s">
        <v>276</v>
      </c>
      <c r="L1492" t="s">
        <v>186</v>
      </c>
      <c r="M1492" t="str">
        <f>VLOOKUP(L1492,'A-Applications'!B:D,3,FALSE)</f>
        <v>Microsoft Teams</v>
      </c>
      <c r="N1492" t="s">
        <v>46</v>
      </c>
      <c r="O1492" s="42" t="s">
        <v>47</v>
      </c>
      <c r="P1492" t="s">
        <v>423</v>
      </c>
      <c r="Q1492" t="str">
        <f>VLOOKUP(KamstrupData[[#This Row],[IdLevel123]],'B-Business Capability'!B:L,10,FALSE)</f>
        <v>N/A</v>
      </c>
      <c r="R1492">
        <f>VLOOKUP(KamstrupData[[#This Row],[IdLevel123]],'B-Business Capability'!B:L,11,FALSE)</f>
        <v>0</v>
      </c>
    </row>
    <row r="1493" spans="2:20" hidden="1" x14ac:dyDescent="0.25">
      <c r="D1493" t="s">
        <v>1747</v>
      </c>
      <c r="E1493" t="str">
        <f>VLOOKUP(D1493,'B-Business Capability'!B:H,5,FALSE)</f>
        <v>All</v>
      </c>
      <c r="F1493">
        <f>VLOOKUP(D1493,'B-Business Capability'!B:H,6,FALSE)</f>
        <v>0</v>
      </c>
      <c r="G1493">
        <f>VLOOKUP(D1493,'B-Business Capability'!B:H,7,FALSE)</f>
        <v>0</v>
      </c>
      <c r="I1493" t="s">
        <v>491</v>
      </c>
      <c r="J1493" t="s">
        <v>276</v>
      </c>
      <c r="L1493" t="s">
        <v>186</v>
      </c>
      <c r="M1493" t="str">
        <f>VLOOKUP(L1493,'A-Applications'!B:D,3,FALSE)</f>
        <v>Microsoft Teams</v>
      </c>
      <c r="N1493" t="s">
        <v>46</v>
      </c>
      <c r="O1493" s="42" t="s">
        <v>47</v>
      </c>
      <c r="P1493" t="s">
        <v>423</v>
      </c>
      <c r="Q1493" t="str">
        <f>VLOOKUP(KamstrupData[[#This Row],[IdLevel123]],'B-Business Capability'!B:L,10,FALSE)</f>
        <v>N/A</v>
      </c>
      <c r="R1493">
        <f>VLOOKUP(KamstrupData[[#This Row],[IdLevel123]],'B-Business Capability'!B:L,11,FALSE)</f>
        <v>0</v>
      </c>
    </row>
    <row r="1494" spans="2:20" hidden="1" x14ac:dyDescent="0.25">
      <c r="D1494" t="s">
        <v>1747</v>
      </c>
      <c r="E1494" t="str">
        <f>VLOOKUP(D1494,'B-Business Capability'!B:H,5,FALSE)</f>
        <v>All</v>
      </c>
      <c r="F1494">
        <f>VLOOKUP(D1494,'B-Business Capability'!B:H,6,FALSE)</f>
        <v>0</v>
      </c>
      <c r="G1494">
        <f>VLOOKUP(D1494,'B-Business Capability'!B:H,7,FALSE)</f>
        <v>0</v>
      </c>
      <c r="I1494" t="s">
        <v>62</v>
      </c>
      <c r="J1494" t="s">
        <v>276</v>
      </c>
      <c r="L1494" t="s">
        <v>186</v>
      </c>
      <c r="M1494" t="str">
        <f>VLOOKUP(L1494,'A-Applications'!B:D,3,FALSE)</f>
        <v>Microsoft Teams</v>
      </c>
      <c r="N1494" t="s">
        <v>46</v>
      </c>
      <c r="O1494" s="42" t="s">
        <v>47</v>
      </c>
      <c r="P1494" t="s">
        <v>423</v>
      </c>
      <c r="Q1494" t="str">
        <f>VLOOKUP(KamstrupData[[#This Row],[IdLevel123]],'B-Business Capability'!B:L,10,FALSE)</f>
        <v>N/A</v>
      </c>
      <c r="R1494">
        <f>VLOOKUP(KamstrupData[[#This Row],[IdLevel123]],'B-Business Capability'!B:L,11,FALSE)</f>
        <v>0</v>
      </c>
    </row>
    <row r="1495" spans="2:20" hidden="1" x14ac:dyDescent="0.25">
      <c r="D1495" t="s">
        <v>1747</v>
      </c>
      <c r="E1495" t="str">
        <f>VLOOKUP(D1495,'B-Business Capability'!B:H,5,FALSE)</f>
        <v>All</v>
      </c>
      <c r="F1495">
        <f>VLOOKUP(D1495,'B-Business Capability'!B:H,6,FALSE)</f>
        <v>0</v>
      </c>
      <c r="G1495">
        <f>VLOOKUP(D1495,'B-Business Capability'!B:H,7,FALSE)</f>
        <v>0</v>
      </c>
      <c r="I1495" t="s">
        <v>1368</v>
      </c>
      <c r="J1495" t="s">
        <v>276</v>
      </c>
      <c r="L1495" t="s">
        <v>186</v>
      </c>
      <c r="M1495" t="str">
        <f>VLOOKUP(L1495,'A-Applications'!B:D,3,FALSE)</f>
        <v>Microsoft Teams</v>
      </c>
      <c r="N1495" t="s">
        <v>46</v>
      </c>
      <c r="O1495" s="42" t="s">
        <v>47</v>
      </c>
      <c r="P1495" t="s">
        <v>423</v>
      </c>
      <c r="Q1495" t="str">
        <f>VLOOKUP(KamstrupData[[#This Row],[IdLevel123]],'B-Business Capability'!B:L,10,FALSE)</f>
        <v>N/A</v>
      </c>
      <c r="R1495">
        <f>VLOOKUP(KamstrupData[[#This Row],[IdLevel123]],'B-Business Capability'!B:L,11,FALSE)</f>
        <v>0</v>
      </c>
    </row>
    <row r="1496" spans="2:20" hidden="1" x14ac:dyDescent="0.25">
      <c r="D1496" t="s">
        <v>1747</v>
      </c>
      <c r="E1496" t="str">
        <f>VLOOKUP(D1496,'B-Business Capability'!B:H,5,FALSE)</f>
        <v>All</v>
      </c>
      <c r="F1496">
        <f>VLOOKUP(D1496,'B-Business Capability'!B:H,6,FALSE)</f>
        <v>0</v>
      </c>
      <c r="G1496">
        <f>VLOOKUP(D1496,'B-Business Capability'!B:H,7,FALSE)</f>
        <v>0</v>
      </c>
      <c r="I1496" t="s">
        <v>64</v>
      </c>
      <c r="J1496" t="s">
        <v>276</v>
      </c>
      <c r="L1496" t="s">
        <v>186</v>
      </c>
      <c r="M1496" t="str">
        <f>VLOOKUP(L1496,'A-Applications'!B:D,3,FALSE)</f>
        <v>Microsoft Teams</v>
      </c>
      <c r="N1496" t="s">
        <v>46</v>
      </c>
      <c r="O1496" s="42" t="s">
        <v>47</v>
      </c>
      <c r="P1496" t="s">
        <v>423</v>
      </c>
      <c r="Q1496" t="str">
        <f>VLOOKUP(KamstrupData[[#This Row],[IdLevel123]],'B-Business Capability'!B:L,10,FALSE)</f>
        <v>N/A</v>
      </c>
      <c r="R1496">
        <f>VLOOKUP(KamstrupData[[#This Row],[IdLevel123]],'B-Business Capability'!B:L,11,FALSE)</f>
        <v>0</v>
      </c>
    </row>
    <row r="1497" spans="2:20" hidden="1" x14ac:dyDescent="0.25">
      <c r="D1497" s="28" t="s">
        <v>1747</v>
      </c>
      <c r="E1497" t="str">
        <f>VLOOKUP(D1497,'B-Business Capability'!B:H,5,FALSE)</f>
        <v>All</v>
      </c>
      <c r="F1497">
        <f>VLOOKUP(D1497,'B-Business Capability'!B:H,6,FALSE)</f>
        <v>0</v>
      </c>
      <c r="G1497">
        <f>VLOOKUP(D1497,'B-Business Capability'!B:H,7,FALSE)</f>
        <v>0</v>
      </c>
      <c r="I1497" t="s">
        <v>487</v>
      </c>
      <c r="J1497" t="s">
        <v>276</v>
      </c>
      <c r="L1497" t="s">
        <v>186</v>
      </c>
      <c r="M1497" t="str">
        <f>VLOOKUP(L1497,'A-Applications'!B:D,3,FALSE)</f>
        <v>Microsoft Teams</v>
      </c>
      <c r="N1497" t="s">
        <v>46</v>
      </c>
      <c r="O1497" s="42" t="s">
        <v>47</v>
      </c>
      <c r="P1497" t="s">
        <v>423</v>
      </c>
      <c r="Q1497" t="str">
        <f>VLOOKUP(KamstrupData[[#This Row],[IdLevel123]],'B-Business Capability'!B:L,10,FALSE)</f>
        <v>N/A</v>
      </c>
      <c r="R1497">
        <f>VLOOKUP(KamstrupData[[#This Row],[IdLevel123]],'B-Business Capability'!B:L,11,FALSE)</f>
        <v>0</v>
      </c>
    </row>
    <row r="1498" spans="2:20" hidden="1" x14ac:dyDescent="0.25">
      <c r="D1498" s="28" t="s">
        <v>1194</v>
      </c>
      <c r="E1498" t="str">
        <f>VLOOKUP(D1498,'B-Business Capability'!B:H,5,FALSE)</f>
        <v>Sales</v>
      </c>
      <c r="F1498" t="str">
        <f>VLOOKUP(D1498,'B-Business Capability'!B:H,6,FALSE)</f>
        <v>Sales Execution and Customer Engagement</v>
      </c>
      <c r="G1498" t="str">
        <f>VLOOKUP(D1498,'B-Business Capability'!B:H,7,FALSE)</f>
        <v>Activity management and groupware integration for sales</v>
      </c>
      <c r="I1498" t="s">
        <v>62</v>
      </c>
      <c r="J1498" t="s">
        <v>8632</v>
      </c>
      <c r="L1498" t="s">
        <v>186</v>
      </c>
      <c r="M1498" t="str">
        <f>VLOOKUP(L1498,'A-Applications'!B:D,3,FALSE)</f>
        <v>Microsoft Teams</v>
      </c>
      <c r="N1498" t="s">
        <v>46</v>
      </c>
      <c r="O1498" s="42" t="s">
        <v>47</v>
      </c>
      <c r="P1498" t="s">
        <v>1042</v>
      </c>
      <c r="Q1498" t="str">
        <f>VLOOKUP(KamstrupData[[#This Row],[IdLevel123]],'B-Business Capability'!B:L,10,FALSE)</f>
        <v>N/A</v>
      </c>
      <c r="R1498">
        <f>VLOOKUP(KamstrupData[[#This Row],[IdLevel123]],'B-Business Capability'!B:L,11,FALSE)</f>
        <v>0</v>
      </c>
    </row>
    <row r="1499" spans="2:20" hidden="1" x14ac:dyDescent="0.25">
      <c r="D1499" s="28" t="s">
        <v>1207</v>
      </c>
      <c r="E1499" t="str">
        <f>VLOOKUP(D1499,'B-Business Capability'!B:H,5,FALSE)</f>
        <v>Sales</v>
      </c>
      <c r="F1499" t="str">
        <f>VLOOKUP(D1499,'B-Business Capability'!B:H,6,FALSE)</f>
        <v>Sales Execution and Customer Engagement</v>
      </c>
      <c r="G1499" t="str">
        <f>VLOOKUP(D1499,'B-Business Capability'!B:H,7,FALSE)</f>
        <v>Digital documents</v>
      </c>
      <c r="I1499" t="s">
        <v>62</v>
      </c>
      <c r="J1499" t="s">
        <v>8632</v>
      </c>
      <c r="L1499" t="s">
        <v>186</v>
      </c>
      <c r="M1499" t="str">
        <f>VLOOKUP(L1499,'A-Applications'!B:D,3,FALSE)</f>
        <v>Microsoft Teams</v>
      </c>
      <c r="N1499" t="s">
        <v>138</v>
      </c>
      <c r="O1499" s="42" t="s">
        <v>47</v>
      </c>
      <c r="P1499" t="s">
        <v>1042</v>
      </c>
      <c r="Q1499" t="str">
        <f>VLOOKUP(KamstrupData[[#This Row],[IdLevel123]],'B-Business Capability'!B:L,10,FALSE)</f>
        <v>N/A</v>
      </c>
      <c r="R1499">
        <f>VLOOKUP(KamstrupData[[#This Row],[IdLevel123]],'B-Business Capability'!B:L,11,FALSE)</f>
        <v>0</v>
      </c>
    </row>
    <row r="1500" spans="2:20" hidden="1" x14ac:dyDescent="0.25">
      <c r="D1500" s="28" t="s">
        <v>1224</v>
      </c>
      <c r="E1500" t="str">
        <f>VLOOKUP(D1500,'B-Business Capability'!B:H,5,FALSE)</f>
        <v>Sales</v>
      </c>
      <c r="F1500" t="str">
        <f>VLOOKUP(D1500,'B-Business Capability'!B:H,6,FALSE)</f>
        <v>Sales Execution and Customer Engagement</v>
      </c>
      <c r="G1500" t="str">
        <f>VLOOKUP(D1500,'B-Business Capability'!B:H,7,FALSE)</f>
        <v>Sales collaboration</v>
      </c>
      <c r="I1500" t="s">
        <v>62</v>
      </c>
      <c r="J1500" t="s">
        <v>8632</v>
      </c>
      <c r="L1500" t="s">
        <v>186</v>
      </c>
      <c r="M1500" t="str">
        <f>VLOOKUP(L1500,'A-Applications'!B:D,3,FALSE)</f>
        <v>Microsoft Teams</v>
      </c>
      <c r="N1500" t="s">
        <v>46</v>
      </c>
      <c r="O1500" s="42" t="s">
        <v>47</v>
      </c>
      <c r="P1500" t="s">
        <v>1042</v>
      </c>
      <c r="Q1500" t="str">
        <f>VLOOKUP(KamstrupData[[#This Row],[IdLevel123]],'B-Business Capability'!B:L,10,FALSE)</f>
        <v>N/A</v>
      </c>
      <c r="R1500">
        <f>VLOOKUP(KamstrupData[[#This Row],[IdLevel123]],'B-Business Capability'!B:L,11,FALSE)</f>
        <v>0</v>
      </c>
    </row>
    <row r="1501" spans="2:20" hidden="1" x14ac:dyDescent="0.25">
      <c r="B1501" s="28">
        <v>45292</v>
      </c>
      <c r="D1501" s="28" t="s">
        <v>212</v>
      </c>
      <c r="E1501" t="str">
        <f>VLOOKUP(D1501,'B-Business Capability'!B:H,5,FALSE)</f>
        <v>Manufacturing</v>
      </c>
      <c r="F1501" t="str">
        <f>VLOOKUP(D1501,'B-Business Capability'!B:H,6,FALSE)</f>
        <v>Product Design &amp; Planning</v>
      </c>
      <c r="G1501">
        <f>VLOOKUP(D1501,'B-Business Capability'!B:H,7,FALSE)</f>
        <v>0</v>
      </c>
      <c r="I1501" t="s">
        <v>43</v>
      </c>
      <c r="J1501" t="s">
        <v>239</v>
      </c>
      <c r="K1501" t="s">
        <v>7296</v>
      </c>
      <c r="L1501" t="s">
        <v>545</v>
      </c>
      <c r="M1501" t="str">
        <f>VLOOKUP(L1501,'A-Applications'!B:D,3,FALSE)</f>
        <v>Aras Innovator PLM</v>
      </c>
      <c r="N1501" t="s">
        <v>138</v>
      </c>
      <c r="O1501" s="42" t="s">
        <v>102</v>
      </c>
      <c r="P1501" t="s">
        <v>89</v>
      </c>
      <c r="Q1501" t="str">
        <f>VLOOKUP(KamstrupData[[#This Row],[IdLevel123]],'B-Business Capability'!B:L,10,FALSE)</f>
        <v>Idea-to-Release (I2R)</v>
      </c>
      <c r="R1501">
        <f>VLOOKUP(KamstrupData[[#This Row],[IdLevel123]],'B-Business Capability'!B:L,11,FALSE)</f>
        <v>450</v>
      </c>
    </row>
    <row r="1502" spans="2:20" hidden="1" x14ac:dyDescent="0.25">
      <c r="D1502" t="s">
        <v>544</v>
      </c>
      <c r="E1502" t="str">
        <f>VLOOKUP(D1502,'B-Business Capability'!B:H,5,FALSE)</f>
        <v>Procurement &amp; Logistics</v>
      </c>
      <c r="F1502" t="str">
        <f>VLOOKUP(D1502,'B-Business Capability'!B:H,6,FALSE)</f>
        <v>Purchasing</v>
      </c>
      <c r="G1502" t="str">
        <f>VLOOKUP(D1502,'B-Business Capability'!B:H,7,FALSE)</f>
        <v>Manage Purchase Catalogue</v>
      </c>
      <c r="I1502" t="s">
        <v>43</v>
      </c>
      <c r="J1502" t="s">
        <v>109</v>
      </c>
      <c r="K1502" t="s">
        <v>183</v>
      </c>
      <c r="L1502" t="s">
        <v>545</v>
      </c>
      <c r="M1502" t="str">
        <f>VLOOKUP(L1502,'A-Applications'!B:D,3,FALSE)</f>
        <v>Aras Innovator PLM</v>
      </c>
      <c r="N1502" t="s">
        <v>46</v>
      </c>
      <c r="O1502" s="42" t="s">
        <v>52</v>
      </c>
      <c r="P1502" t="s">
        <v>546</v>
      </c>
      <c r="Q1502" t="str">
        <f>VLOOKUP(KamstrupData[[#This Row],[IdLevel123]],'B-Business Capability'!B:L,10,FALSE)</f>
        <v>Procure-to-Pay (P2P)</v>
      </c>
      <c r="R1502">
        <f>VLOOKUP(KamstrupData[[#This Row],[IdLevel123]],'B-Business Capability'!B:L,11,FALSE)</f>
        <v>320</v>
      </c>
      <c r="T1502" t="s">
        <v>185</v>
      </c>
    </row>
    <row r="1503" spans="2:20" hidden="1" x14ac:dyDescent="0.25">
      <c r="D1503" t="s">
        <v>544</v>
      </c>
      <c r="E1503" t="str">
        <f>VLOOKUP(D1503,'B-Business Capability'!B:H,5,FALSE)</f>
        <v>Procurement &amp; Logistics</v>
      </c>
      <c r="F1503" t="str">
        <f>VLOOKUP(D1503,'B-Business Capability'!B:H,6,FALSE)</f>
        <v>Purchasing</v>
      </c>
      <c r="G1503" t="str">
        <f>VLOOKUP(D1503,'B-Business Capability'!B:H,7,FALSE)</f>
        <v>Manage Purchase Catalogue</v>
      </c>
      <c r="I1503" t="s">
        <v>43</v>
      </c>
      <c r="J1503" t="s">
        <v>109</v>
      </c>
      <c r="K1503" t="s">
        <v>183</v>
      </c>
      <c r="L1503" t="s">
        <v>545</v>
      </c>
      <c r="M1503" t="str">
        <f>VLOOKUP(L1503,'A-Applications'!B:D,3,FALSE)</f>
        <v>Aras Innovator PLM</v>
      </c>
      <c r="N1503" t="s">
        <v>46</v>
      </c>
      <c r="O1503" s="42" t="s">
        <v>47</v>
      </c>
      <c r="P1503" t="s">
        <v>547</v>
      </c>
      <c r="Q1503" t="str">
        <f>VLOOKUP(KamstrupData[[#This Row],[IdLevel123]],'B-Business Capability'!B:L,10,FALSE)</f>
        <v>Procure-to-Pay (P2P)</v>
      </c>
      <c r="R1503">
        <f>VLOOKUP(KamstrupData[[#This Row],[IdLevel123]],'B-Business Capability'!B:L,11,FALSE)</f>
        <v>320</v>
      </c>
      <c r="T1503" t="s">
        <v>185</v>
      </c>
    </row>
    <row r="1504" spans="2:20" hidden="1" x14ac:dyDescent="0.25">
      <c r="D1504" t="s">
        <v>544</v>
      </c>
      <c r="E1504" t="str">
        <f>VLOOKUP(D1504,'B-Business Capability'!B:H,5,FALSE)</f>
        <v>Procurement &amp; Logistics</v>
      </c>
      <c r="F1504" t="str">
        <f>VLOOKUP(D1504,'B-Business Capability'!B:H,6,FALSE)</f>
        <v>Purchasing</v>
      </c>
      <c r="G1504" t="str">
        <f>VLOOKUP(D1504,'B-Business Capability'!B:H,7,FALSE)</f>
        <v>Manage Purchase Catalogue</v>
      </c>
      <c r="I1504" t="s">
        <v>43</v>
      </c>
      <c r="J1504" t="s">
        <v>109</v>
      </c>
      <c r="K1504" t="s">
        <v>183</v>
      </c>
      <c r="L1504" t="s">
        <v>545</v>
      </c>
      <c r="M1504" t="str">
        <f>VLOOKUP(L1504,'A-Applications'!B:D,3,FALSE)</f>
        <v>Aras Innovator PLM</v>
      </c>
      <c r="N1504" t="s">
        <v>46</v>
      </c>
      <c r="O1504" s="42" t="s">
        <v>47</v>
      </c>
      <c r="P1504" t="s">
        <v>548</v>
      </c>
      <c r="Q1504" t="str">
        <f>VLOOKUP(KamstrupData[[#This Row],[IdLevel123]],'B-Business Capability'!B:L,10,FALSE)</f>
        <v>Procure-to-Pay (P2P)</v>
      </c>
      <c r="R1504">
        <f>VLOOKUP(KamstrupData[[#This Row],[IdLevel123]],'B-Business Capability'!B:L,11,FALSE)</f>
        <v>320</v>
      </c>
      <c r="T1504" t="s">
        <v>185</v>
      </c>
    </row>
    <row r="1505" spans="4:20" hidden="1" x14ac:dyDescent="0.25">
      <c r="D1505" t="s">
        <v>544</v>
      </c>
      <c r="E1505" t="str">
        <f>VLOOKUP(D1505,'B-Business Capability'!B:H,5,FALSE)</f>
        <v>Procurement &amp; Logistics</v>
      </c>
      <c r="F1505" t="str">
        <f>VLOOKUP(D1505,'B-Business Capability'!B:H,6,FALSE)</f>
        <v>Purchasing</v>
      </c>
      <c r="G1505" t="str">
        <f>VLOOKUP(D1505,'B-Business Capability'!B:H,7,FALSE)</f>
        <v>Manage Purchase Catalogue</v>
      </c>
      <c r="I1505" t="s">
        <v>66</v>
      </c>
      <c r="J1505" t="s">
        <v>109</v>
      </c>
      <c r="K1505" t="s">
        <v>183</v>
      </c>
      <c r="L1505" t="s">
        <v>545</v>
      </c>
      <c r="M1505" t="str">
        <f>VLOOKUP(L1505,'A-Applications'!B:D,3,FALSE)</f>
        <v>Aras Innovator PLM</v>
      </c>
      <c r="N1505" t="s">
        <v>46</v>
      </c>
      <c r="O1505" s="42" t="s">
        <v>52</v>
      </c>
      <c r="P1505" t="s">
        <v>546</v>
      </c>
      <c r="Q1505" t="str">
        <f>VLOOKUP(KamstrupData[[#This Row],[IdLevel123]],'B-Business Capability'!B:L,10,FALSE)</f>
        <v>Procure-to-Pay (P2P)</v>
      </c>
      <c r="R1505">
        <f>VLOOKUP(KamstrupData[[#This Row],[IdLevel123]],'B-Business Capability'!B:L,11,FALSE)</f>
        <v>320</v>
      </c>
      <c r="T1505" t="s">
        <v>188</v>
      </c>
    </row>
    <row r="1506" spans="4:20" hidden="1" x14ac:dyDescent="0.25">
      <c r="D1506" t="s">
        <v>544</v>
      </c>
      <c r="E1506" t="str">
        <f>VLOOKUP(D1506,'B-Business Capability'!B:H,5,FALSE)</f>
        <v>Procurement &amp; Logistics</v>
      </c>
      <c r="F1506" t="str">
        <f>VLOOKUP(D1506,'B-Business Capability'!B:H,6,FALSE)</f>
        <v>Purchasing</v>
      </c>
      <c r="G1506" t="str">
        <f>VLOOKUP(D1506,'B-Business Capability'!B:H,7,FALSE)</f>
        <v>Manage Purchase Catalogue</v>
      </c>
      <c r="I1506" t="s">
        <v>66</v>
      </c>
      <c r="J1506" t="s">
        <v>109</v>
      </c>
      <c r="K1506" t="s">
        <v>183</v>
      </c>
      <c r="L1506" t="s">
        <v>545</v>
      </c>
      <c r="M1506" t="str">
        <f>VLOOKUP(L1506,'A-Applications'!B:D,3,FALSE)</f>
        <v>Aras Innovator PLM</v>
      </c>
      <c r="N1506" t="s">
        <v>46</v>
      </c>
      <c r="O1506" s="42" t="s">
        <v>47</v>
      </c>
      <c r="P1506" t="s">
        <v>547</v>
      </c>
      <c r="Q1506" t="str">
        <f>VLOOKUP(KamstrupData[[#This Row],[IdLevel123]],'B-Business Capability'!B:L,10,FALSE)</f>
        <v>Procure-to-Pay (P2P)</v>
      </c>
      <c r="R1506">
        <f>VLOOKUP(KamstrupData[[#This Row],[IdLevel123]],'B-Business Capability'!B:L,11,FALSE)</f>
        <v>320</v>
      </c>
      <c r="T1506" t="s">
        <v>188</v>
      </c>
    </row>
    <row r="1507" spans="4:20" hidden="1" x14ac:dyDescent="0.25">
      <c r="D1507" t="s">
        <v>544</v>
      </c>
      <c r="E1507" t="str">
        <f>VLOOKUP(D1507,'B-Business Capability'!B:H,5,FALSE)</f>
        <v>Procurement &amp; Logistics</v>
      </c>
      <c r="F1507" t="str">
        <f>VLOOKUP(D1507,'B-Business Capability'!B:H,6,FALSE)</f>
        <v>Purchasing</v>
      </c>
      <c r="G1507" t="str">
        <f>VLOOKUP(D1507,'B-Business Capability'!B:H,7,FALSE)</f>
        <v>Manage Purchase Catalogue</v>
      </c>
      <c r="I1507" t="s">
        <v>66</v>
      </c>
      <c r="J1507" t="s">
        <v>109</v>
      </c>
      <c r="K1507" t="s">
        <v>183</v>
      </c>
      <c r="L1507" t="s">
        <v>545</v>
      </c>
      <c r="M1507" t="str">
        <f>VLOOKUP(L1507,'A-Applications'!B:D,3,FALSE)</f>
        <v>Aras Innovator PLM</v>
      </c>
      <c r="N1507" t="s">
        <v>46</v>
      </c>
      <c r="O1507" s="42" t="s">
        <v>47</v>
      </c>
      <c r="P1507" t="s">
        <v>548</v>
      </c>
      <c r="Q1507" t="str">
        <f>VLOOKUP(KamstrupData[[#This Row],[IdLevel123]],'B-Business Capability'!B:L,10,FALSE)</f>
        <v>Procure-to-Pay (P2P)</v>
      </c>
      <c r="R1507">
        <f>VLOOKUP(KamstrupData[[#This Row],[IdLevel123]],'B-Business Capability'!B:L,11,FALSE)</f>
        <v>320</v>
      </c>
      <c r="T1507" t="s">
        <v>188</v>
      </c>
    </row>
    <row r="1508" spans="4:20" hidden="1" x14ac:dyDescent="0.25">
      <c r="D1508" t="s">
        <v>569</v>
      </c>
      <c r="E1508" t="str">
        <f>VLOOKUP(D1508,'B-Business Capability'!B:H,5,FALSE)</f>
        <v>Product &amp; Software Development</v>
      </c>
      <c r="F1508" t="str">
        <f>VLOOKUP(D1508,'B-Business Capability'!B:H,6,FALSE)</f>
        <v>Engineering</v>
      </c>
      <c r="G1508" t="str">
        <f>VLOOKUP(D1508,'B-Business Capability'!B:H,7,FALSE)</f>
        <v>Conceptualization</v>
      </c>
      <c r="I1508" t="s">
        <v>43</v>
      </c>
      <c r="J1508" t="s">
        <v>244</v>
      </c>
      <c r="L1508" t="s">
        <v>545</v>
      </c>
      <c r="M1508" t="str">
        <f>VLOOKUP(L1508,'A-Applications'!B:D,3,FALSE)</f>
        <v>Aras Innovator PLM</v>
      </c>
      <c r="N1508" t="s">
        <v>46</v>
      </c>
      <c r="O1508" s="42" t="s">
        <v>47</v>
      </c>
      <c r="P1508" t="s">
        <v>570</v>
      </c>
      <c r="Q1508" t="str">
        <f>VLOOKUP(KamstrupData[[#This Row],[IdLevel123]],'B-Business Capability'!B:L,10,FALSE)</f>
        <v>Idea-to-Release (I2R)</v>
      </c>
      <c r="R1508">
        <f>VLOOKUP(KamstrupData[[#This Row],[IdLevel123]],'B-Business Capability'!B:L,11,FALSE)</f>
        <v>410</v>
      </c>
      <c r="T1508" t="s">
        <v>246</v>
      </c>
    </row>
    <row r="1509" spans="4:20" hidden="1" x14ac:dyDescent="0.25">
      <c r="D1509" t="s">
        <v>569</v>
      </c>
      <c r="E1509" t="str">
        <f>VLOOKUP(D1509,'B-Business Capability'!B:H,5,FALSE)</f>
        <v>Product &amp; Software Development</v>
      </c>
      <c r="F1509" t="str">
        <f>VLOOKUP(D1509,'B-Business Capability'!B:H,6,FALSE)</f>
        <v>Engineering</v>
      </c>
      <c r="G1509" t="str">
        <f>VLOOKUP(D1509,'B-Business Capability'!B:H,7,FALSE)</f>
        <v>Conceptualization</v>
      </c>
      <c r="I1509" t="s">
        <v>43</v>
      </c>
      <c r="J1509" t="s">
        <v>411</v>
      </c>
      <c r="L1509" t="s">
        <v>545</v>
      </c>
      <c r="M1509" t="str">
        <f>VLOOKUP(L1509,'A-Applications'!B:D,3,FALSE)</f>
        <v>Aras Innovator PLM</v>
      </c>
      <c r="N1509" t="s">
        <v>46</v>
      </c>
      <c r="O1509" s="42" t="s">
        <v>47</v>
      </c>
      <c r="P1509" t="s">
        <v>570</v>
      </c>
      <c r="Q1509" t="str">
        <f>VLOOKUP(KamstrupData[[#This Row],[IdLevel123]],'B-Business Capability'!B:L,10,FALSE)</f>
        <v>Idea-to-Release (I2R)</v>
      </c>
      <c r="R1509">
        <f>VLOOKUP(KamstrupData[[#This Row],[IdLevel123]],'B-Business Capability'!B:L,11,FALSE)</f>
        <v>410</v>
      </c>
      <c r="T1509" t="s">
        <v>468</v>
      </c>
    </row>
    <row r="1510" spans="4:20" hidden="1" x14ac:dyDescent="0.25">
      <c r="D1510" t="s">
        <v>569</v>
      </c>
      <c r="E1510" t="str">
        <f>VLOOKUP(D1510,'B-Business Capability'!B:H,5,FALSE)</f>
        <v>Product &amp; Software Development</v>
      </c>
      <c r="F1510" t="str">
        <f>VLOOKUP(D1510,'B-Business Capability'!B:H,6,FALSE)</f>
        <v>Engineering</v>
      </c>
      <c r="G1510" t="str">
        <f>VLOOKUP(D1510,'B-Business Capability'!B:H,7,FALSE)</f>
        <v>Conceptualization</v>
      </c>
      <c r="I1510" t="s">
        <v>43</v>
      </c>
      <c r="J1510" t="s">
        <v>161</v>
      </c>
      <c r="K1510" t="s">
        <v>581</v>
      </c>
      <c r="L1510" t="s">
        <v>545</v>
      </c>
      <c r="M1510" t="str">
        <f>VLOOKUP(L1510,'A-Applications'!B:D,3,FALSE)</f>
        <v>Aras Innovator PLM</v>
      </c>
      <c r="N1510" t="s">
        <v>138</v>
      </c>
      <c r="O1510" s="42" t="s">
        <v>47</v>
      </c>
      <c r="P1510" t="s">
        <v>570</v>
      </c>
      <c r="Q1510" t="str">
        <f>VLOOKUP(KamstrupData[[#This Row],[IdLevel123]],'B-Business Capability'!B:L,10,FALSE)</f>
        <v>Idea-to-Release (I2R)</v>
      </c>
      <c r="R1510">
        <f>VLOOKUP(KamstrupData[[#This Row],[IdLevel123]],'B-Business Capability'!B:L,11,FALSE)</f>
        <v>410</v>
      </c>
      <c r="T1510" t="s">
        <v>582</v>
      </c>
    </row>
    <row r="1511" spans="4:20" hidden="1" x14ac:dyDescent="0.25">
      <c r="D1511" t="s">
        <v>569</v>
      </c>
      <c r="E1511" t="str">
        <f>VLOOKUP(D1511,'B-Business Capability'!B:H,5,FALSE)</f>
        <v>Product &amp; Software Development</v>
      </c>
      <c r="F1511" t="str">
        <f>VLOOKUP(D1511,'B-Business Capability'!B:H,6,FALSE)</f>
        <v>Engineering</v>
      </c>
      <c r="G1511" t="str">
        <f>VLOOKUP(D1511,'B-Business Capability'!B:H,7,FALSE)</f>
        <v>Conceptualization</v>
      </c>
      <c r="I1511" t="s">
        <v>43</v>
      </c>
      <c r="J1511" t="s">
        <v>161</v>
      </c>
      <c r="K1511" t="s">
        <v>165</v>
      </c>
      <c r="L1511" t="s">
        <v>545</v>
      </c>
      <c r="M1511" t="str">
        <f>VLOOKUP(L1511,'A-Applications'!B:D,3,FALSE)</f>
        <v>Aras Innovator PLM</v>
      </c>
      <c r="N1511" t="s">
        <v>138</v>
      </c>
      <c r="O1511" s="42" t="s">
        <v>47</v>
      </c>
      <c r="P1511" t="s">
        <v>570</v>
      </c>
      <c r="Q1511" t="str">
        <f>VLOOKUP(KamstrupData[[#This Row],[IdLevel123]],'B-Business Capability'!B:L,10,FALSE)</f>
        <v>Idea-to-Release (I2R)</v>
      </c>
      <c r="R1511">
        <f>VLOOKUP(KamstrupData[[#This Row],[IdLevel123]],'B-Business Capability'!B:L,11,FALSE)</f>
        <v>410</v>
      </c>
      <c r="T1511" t="s">
        <v>582</v>
      </c>
    </row>
    <row r="1512" spans="4:20" hidden="1" x14ac:dyDescent="0.25">
      <c r="D1512" t="s">
        <v>569</v>
      </c>
      <c r="E1512" t="str">
        <f>VLOOKUP(D1512,'B-Business Capability'!B:H,5,FALSE)</f>
        <v>Product &amp; Software Development</v>
      </c>
      <c r="F1512" t="str">
        <f>VLOOKUP(D1512,'B-Business Capability'!B:H,6,FALSE)</f>
        <v>Engineering</v>
      </c>
      <c r="G1512" t="str">
        <f>VLOOKUP(D1512,'B-Business Capability'!B:H,7,FALSE)</f>
        <v>Conceptualization</v>
      </c>
      <c r="I1512" t="s">
        <v>43</v>
      </c>
      <c r="J1512" t="s">
        <v>161</v>
      </c>
      <c r="K1512" t="s">
        <v>166</v>
      </c>
      <c r="L1512" t="s">
        <v>545</v>
      </c>
      <c r="M1512" t="str">
        <f>VLOOKUP(L1512,'A-Applications'!B:D,3,FALSE)</f>
        <v>Aras Innovator PLM</v>
      </c>
      <c r="N1512" t="s">
        <v>138</v>
      </c>
      <c r="O1512" s="42" t="s">
        <v>47</v>
      </c>
      <c r="P1512" t="s">
        <v>570</v>
      </c>
      <c r="Q1512" t="str">
        <f>VLOOKUP(KamstrupData[[#This Row],[IdLevel123]],'B-Business Capability'!B:L,10,FALSE)</f>
        <v>Idea-to-Release (I2R)</v>
      </c>
      <c r="R1512">
        <f>VLOOKUP(KamstrupData[[#This Row],[IdLevel123]],'B-Business Capability'!B:L,11,FALSE)</f>
        <v>410</v>
      </c>
      <c r="T1512" t="s">
        <v>582</v>
      </c>
    </row>
    <row r="1513" spans="4:20" hidden="1" x14ac:dyDescent="0.25">
      <c r="D1513" t="s">
        <v>583</v>
      </c>
      <c r="E1513" t="str">
        <f>VLOOKUP(D1513,'B-Business Capability'!B:H,5,FALSE)</f>
        <v>Product &amp; Software Development</v>
      </c>
      <c r="F1513" t="str">
        <f>VLOOKUP(D1513,'B-Business Capability'!B:H,6,FALSE)</f>
        <v>Engineering</v>
      </c>
      <c r="G1513" t="str">
        <f>VLOOKUP(D1513,'B-Business Capability'!B:H,7,FALSE)</f>
        <v>Construction &amp; Development</v>
      </c>
      <c r="I1513" t="s">
        <v>43</v>
      </c>
      <c r="J1513" t="s">
        <v>91</v>
      </c>
      <c r="K1513" t="s">
        <v>78</v>
      </c>
      <c r="L1513" t="s">
        <v>545</v>
      </c>
      <c r="M1513" t="str">
        <f>VLOOKUP(L1513,'A-Applications'!B:D,3,FALSE)</f>
        <v>Aras Innovator PLM</v>
      </c>
      <c r="N1513" t="s">
        <v>46</v>
      </c>
      <c r="O1513" t="s">
        <v>47</v>
      </c>
      <c r="P1513" t="s">
        <v>75</v>
      </c>
      <c r="Q1513" t="str">
        <f>VLOOKUP(KamstrupData[[#This Row],[IdLevel123]],'B-Business Capability'!B:L,10,FALSE)</f>
        <v>Idea-to-Release (I2R)</v>
      </c>
      <c r="R1513">
        <f>VLOOKUP(KamstrupData[[#This Row],[IdLevel123]],'B-Business Capability'!B:L,11,FALSE)</f>
        <v>420</v>
      </c>
      <c r="T1513" t="s">
        <v>93</v>
      </c>
    </row>
    <row r="1514" spans="4:20" hidden="1" x14ac:dyDescent="0.25">
      <c r="D1514" t="s">
        <v>583</v>
      </c>
      <c r="E1514" t="str">
        <f>VLOOKUP(D1514,'B-Business Capability'!B:H,5,FALSE)</f>
        <v>Product &amp; Software Development</v>
      </c>
      <c r="F1514" t="str">
        <f>VLOOKUP(D1514,'B-Business Capability'!B:H,6,FALSE)</f>
        <v>Engineering</v>
      </c>
      <c r="G1514" t="str">
        <f>VLOOKUP(D1514,'B-Business Capability'!B:H,7,FALSE)</f>
        <v>Construction &amp; Development</v>
      </c>
      <c r="I1514" t="s">
        <v>43</v>
      </c>
      <c r="J1514" t="s">
        <v>114</v>
      </c>
      <c r="K1514" t="s">
        <v>115</v>
      </c>
      <c r="L1514" t="s">
        <v>545</v>
      </c>
      <c r="M1514" t="str">
        <f>VLOOKUP(L1514,'A-Applications'!B:D,3,FALSE)</f>
        <v>Aras Innovator PLM</v>
      </c>
      <c r="N1514" t="s">
        <v>46</v>
      </c>
      <c r="O1514" s="42" t="s">
        <v>47</v>
      </c>
      <c r="P1514" t="s">
        <v>602</v>
      </c>
      <c r="Q1514" t="str">
        <f>VLOOKUP(KamstrupData[[#This Row],[IdLevel123]],'B-Business Capability'!B:L,10,FALSE)</f>
        <v>Idea-to-Release (I2R)</v>
      </c>
      <c r="R1514">
        <f>VLOOKUP(KamstrupData[[#This Row],[IdLevel123]],'B-Business Capability'!B:L,11,FALSE)</f>
        <v>420</v>
      </c>
      <c r="T1514" t="s">
        <v>116</v>
      </c>
    </row>
    <row r="1515" spans="4:20" hidden="1" x14ac:dyDescent="0.25">
      <c r="D1515" t="s">
        <v>930</v>
      </c>
      <c r="E1515" t="str">
        <f>VLOOKUP(D1515,'B-Business Capability'!B:H,5,FALSE)</f>
        <v>Product &amp; Software Development</v>
      </c>
      <c r="F1515" t="str">
        <f>VLOOKUP(D1515,'B-Business Capability'!B:H,6,FALSE)</f>
        <v>Product Preparation</v>
      </c>
      <c r="G1515" t="str">
        <f>VLOOKUP(D1515,'B-Business Capability'!B:H,7,FALSE)</f>
        <v>Select Suppliers &amp; Developers</v>
      </c>
      <c r="I1515" t="s">
        <v>43</v>
      </c>
      <c r="J1515" t="s">
        <v>71</v>
      </c>
      <c r="L1515" t="s">
        <v>545</v>
      </c>
      <c r="M1515" t="str">
        <f>VLOOKUP(L1515,'A-Applications'!B:D,3,FALSE)</f>
        <v>Aras Innovator PLM</v>
      </c>
      <c r="N1515" t="s">
        <v>46</v>
      </c>
      <c r="O1515" s="42" t="s">
        <v>47</v>
      </c>
      <c r="P1515" t="s">
        <v>75</v>
      </c>
      <c r="Q1515" t="str">
        <f>VLOOKUP(KamstrupData[[#This Row],[IdLevel123]],'B-Business Capability'!B:L,10,FALSE)</f>
        <v>Idea-to-Release (I2R)</v>
      </c>
      <c r="R1515">
        <f>VLOOKUP(KamstrupData[[#This Row],[IdLevel123]],'B-Business Capability'!B:L,11,FALSE)</f>
        <v>140</v>
      </c>
      <c r="T1515" t="s">
        <v>76</v>
      </c>
    </row>
    <row r="1516" spans="4:20" hidden="1" x14ac:dyDescent="0.25">
      <c r="D1516" t="s">
        <v>930</v>
      </c>
      <c r="E1516" t="str">
        <f>VLOOKUP(D1516,'B-Business Capability'!B:H,5,FALSE)</f>
        <v>Product &amp; Software Development</v>
      </c>
      <c r="F1516" t="str">
        <f>VLOOKUP(D1516,'B-Business Capability'!B:H,6,FALSE)</f>
        <v>Product Preparation</v>
      </c>
      <c r="G1516" t="str">
        <f>VLOOKUP(D1516,'B-Business Capability'!B:H,7,FALSE)</f>
        <v>Select Suppliers &amp; Developers</v>
      </c>
      <c r="I1516" t="s">
        <v>43</v>
      </c>
      <c r="J1516" t="s">
        <v>91</v>
      </c>
      <c r="K1516" t="s">
        <v>293</v>
      </c>
      <c r="L1516" t="s">
        <v>545</v>
      </c>
      <c r="M1516" t="str">
        <f>VLOOKUP(L1516,'A-Applications'!B:D,3,FALSE)</f>
        <v>Aras Innovator PLM</v>
      </c>
      <c r="N1516" t="s">
        <v>46</v>
      </c>
      <c r="O1516" s="42" t="s">
        <v>47</v>
      </c>
      <c r="P1516" t="s">
        <v>75</v>
      </c>
      <c r="Q1516" t="str">
        <f>VLOOKUP(KamstrupData[[#This Row],[IdLevel123]],'B-Business Capability'!B:L,10,FALSE)</f>
        <v>Idea-to-Release (I2R)</v>
      </c>
      <c r="R1516">
        <f>VLOOKUP(KamstrupData[[#This Row],[IdLevel123]],'B-Business Capability'!B:L,11,FALSE)</f>
        <v>140</v>
      </c>
      <c r="T1516" t="s">
        <v>294</v>
      </c>
    </row>
    <row r="1517" spans="4:20" hidden="1" x14ac:dyDescent="0.25">
      <c r="D1517" t="s">
        <v>930</v>
      </c>
      <c r="E1517" t="str">
        <f>VLOOKUP(D1517,'B-Business Capability'!B:H,5,FALSE)</f>
        <v>Product &amp; Software Development</v>
      </c>
      <c r="F1517" t="str">
        <f>VLOOKUP(D1517,'B-Business Capability'!B:H,6,FALSE)</f>
        <v>Product Preparation</v>
      </c>
      <c r="G1517" t="str">
        <f>VLOOKUP(D1517,'B-Business Capability'!B:H,7,FALSE)</f>
        <v>Select Suppliers &amp; Developers</v>
      </c>
      <c r="I1517" t="s">
        <v>43</v>
      </c>
      <c r="J1517" t="s">
        <v>114</v>
      </c>
      <c r="K1517" t="s">
        <v>78</v>
      </c>
      <c r="L1517" t="s">
        <v>545</v>
      </c>
      <c r="M1517" t="str">
        <f>VLOOKUP(L1517,'A-Applications'!B:D,3,FALSE)</f>
        <v>Aras Innovator PLM</v>
      </c>
      <c r="N1517" t="s">
        <v>46</v>
      </c>
      <c r="O1517" s="42" t="s">
        <v>47</v>
      </c>
      <c r="P1517" t="s">
        <v>75</v>
      </c>
      <c r="Q1517" t="str">
        <f>VLOOKUP(KamstrupData[[#This Row],[IdLevel123]],'B-Business Capability'!B:L,10,FALSE)</f>
        <v>Idea-to-Release (I2R)</v>
      </c>
      <c r="R1517">
        <f>VLOOKUP(KamstrupData[[#This Row],[IdLevel123]],'B-Business Capability'!B:L,11,FALSE)</f>
        <v>140</v>
      </c>
      <c r="T1517" t="s">
        <v>120</v>
      </c>
    </row>
    <row r="1518" spans="4:20" hidden="1" x14ac:dyDescent="0.25">
      <c r="D1518" t="s">
        <v>931</v>
      </c>
      <c r="E1518" t="str">
        <f>VLOOKUP(D1518,'B-Business Capability'!B:H,5,FALSE)</f>
        <v>Product &amp; Software Development</v>
      </c>
      <c r="F1518" t="str">
        <f>VLOOKUP(D1518,'B-Business Capability'!B:H,6,FALSE)</f>
        <v>Quality Management</v>
      </c>
      <c r="G1518" t="str">
        <f>VLOOKUP(D1518,'B-Business Capability'!B:H,7,FALSE)</f>
        <v>Manage Debugging</v>
      </c>
      <c r="I1518" t="s">
        <v>43</v>
      </c>
      <c r="J1518" t="s">
        <v>91</v>
      </c>
      <c r="K1518" t="s">
        <v>293</v>
      </c>
      <c r="L1518" t="s">
        <v>545</v>
      </c>
      <c r="M1518" t="str">
        <f>VLOOKUP(L1518,'A-Applications'!B:D,3,FALSE)</f>
        <v>Aras Innovator PLM</v>
      </c>
      <c r="N1518" t="s">
        <v>46</v>
      </c>
      <c r="O1518" s="42" t="s">
        <v>47</v>
      </c>
      <c r="P1518" t="s">
        <v>75</v>
      </c>
      <c r="Q1518" t="str">
        <f>VLOOKUP(KamstrupData[[#This Row],[IdLevel123]],'B-Business Capability'!B:L,10,FALSE)</f>
        <v>Idea-to-Release (I2R)</v>
      </c>
      <c r="R1518">
        <f>VLOOKUP(KamstrupData[[#This Row],[IdLevel123]],'B-Business Capability'!B:L,11,FALSE)</f>
        <v>902</v>
      </c>
      <c r="T1518" t="s">
        <v>294</v>
      </c>
    </row>
    <row r="1519" spans="4:20" hidden="1" x14ac:dyDescent="0.25">
      <c r="D1519" t="s">
        <v>931</v>
      </c>
      <c r="E1519" t="str">
        <f>VLOOKUP(D1519,'B-Business Capability'!B:H,5,FALSE)</f>
        <v>Product &amp; Software Development</v>
      </c>
      <c r="F1519" t="str">
        <f>VLOOKUP(D1519,'B-Business Capability'!B:H,6,FALSE)</f>
        <v>Quality Management</v>
      </c>
      <c r="G1519" t="str">
        <f>VLOOKUP(D1519,'B-Business Capability'!B:H,7,FALSE)</f>
        <v>Manage Debugging</v>
      </c>
      <c r="I1519" t="s">
        <v>43</v>
      </c>
      <c r="J1519" t="s">
        <v>114</v>
      </c>
      <c r="K1519" t="s">
        <v>78</v>
      </c>
      <c r="L1519" t="s">
        <v>545</v>
      </c>
      <c r="M1519" t="str">
        <f>VLOOKUP(L1519,'A-Applications'!B:D,3,FALSE)</f>
        <v>Aras Innovator PLM</v>
      </c>
      <c r="N1519" t="s">
        <v>46</v>
      </c>
      <c r="O1519" s="42" t="s">
        <v>47</v>
      </c>
      <c r="P1519" t="s">
        <v>75</v>
      </c>
      <c r="Q1519" t="str">
        <f>VLOOKUP(KamstrupData[[#This Row],[IdLevel123]],'B-Business Capability'!B:L,10,FALSE)</f>
        <v>Idea-to-Release (I2R)</v>
      </c>
      <c r="R1519">
        <f>VLOOKUP(KamstrupData[[#This Row],[IdLevel123]],'B-Business Capability'!B:L,11,FALSE)</f>
        <v>902</v>
      </c>
      <c r="T1519" t="s">
        <v>120</v>
      </c>
    </row>
    <row r="1520" spans="4:20" hidden="1" x14ac:dyDescent="0.25">
      <c r="D1520" t="s">
        <v>934</v>
      </c>
      <c r="E1520" t="str">
        <f>VLOOKUP(D1520,'B-Business Capability'!B:H,5,FALSE)</f>
        <v>Product &amp; Software Development</v>
      </c>
      <c r="F1520" t="str">
        <f>VLOOKUP(D1520,'B-Business Capability'!B:H,6,FALSE)</f>
        <v>Quality Management</v>
      </c>
      <c r="G1520" t="str">
        <f>VLOOKUP(D1520,'B-Business Capability'!B:H,7,FALSE)</f>
        <v>Manage Product Document</v>
      </c>
      <c r="I1520" t="s">
        <v>43</v>
      </c>
      <c r="J1520" t="s">
        <v>244</v>
      </c>
      <c r="L1520" t="s">
        <v>545</v>
      </c>
      <c r="M1520" t="str">
        <f>VLOOKUP(L1520,'A-Applications'!B:D,3,FALSE)</f>
        <v>Aras Innovator PLM</v>
      </c>
      <c r="N1520" t="s">
        <v>46</v>
      </c>
      <c r="O1520" s="42" t="s">
        <v>47</v>
      </c>
      <c r="P1520" t="s">
        <v>386</v>
      </c>
      <c r="Q1520" t="str">
        <f>VLOOKUP(KamstrupData[[#This Row],[IdLevel123]],'B-Business Capability'!B:L,10,FALSE)</f>
        <v>Idea-to-Release (I2R)</v>
      </c>
      <c r="R1520">
        <f>VLOOKUP(KamstrupData[[#This Row],[IdLevel123]],'B-Business Capability'!B:L,11,FALSE)</f>
        <v>904</v>
      </c>
      <c r="T1520" t="s">
        <v>246</v>
      </c>
    </row>
    <row r="1521" spans="4:20" hidden="1" x14ac:dyDescent="0.25">
      <c r="D1521" t="s">
        <v>934</v>
      </c>
      <c r="E1521" t="str">
        <f>VLOOKUP(D1521,'B-Business Capability'!B:H,5,FALSE)</f>
        <v>Product &amp; Software Development</v>
      </c>
      <c r="F1521" t="str">
        <f>VLOOKUP(D1521,'B-Business Capability'!B:H,6,FALSE)</f>
        <v>Quality Management</v>
      </c>
      <c r="G1521" t="str">
        <f>VLOOKUP(D1521,'B-Business Capability'!B:H,7,FALSE)</f>
        <v>Manage Product Document</v>
      </c>
      <c r="I1521" t="s">
        <v>43</v>
      </c>
      <c r="J1521" t="s">
        <v>71</v>
      </c>
      <c r="L1521" t="s">
        <v>545</v>
      </c>
      <c r="M1521" t="str">
        <f>VLOOKUP(L1521,'A-Applications'!B:D,3,FALSE)</f>
        <v>Aras Innovator PLM</v>
      </c>
      <c r="N1521" t="s">
        <v>46</v>
      </c>
      <c r="O1521" s="42" t="s">
        <v>47</v>
      </c>
      <c r="P1521" t="s">
        <v>75</v>
      </c>
      <c r="Q1521" t="str">
        <f>VLOOKUP(KamstrupData[[#This Row],[IdLevel123]],'B-Business Capability'!B:L,10,FALSE)</f>
        <v>Idea-to-Release (I2R)</v>
      </c>
      <c r="R1521">
        <f>VLOOKUP(KamstrupData[[#This Row],[IdLevel123]],'B-Business Capability'!B:L,11,FALSE)</f>
        <v>904</v>
      </c>
      <c r="T1521" t="s">
        <v>76</v>
      </c>
    </row>
    <row r="1522" spans="4:20" hidden="1" x14ac:dyDescent="0.25">
      <c r="D1522" t="s">
        <v>934</v>
      </c>
      <c r="E1522" t="str">
        <f>VLOOKUP(D1522,'B-Business Capability'!B:H,5,FALSE)</f>
        <v>Product &amp; Software Development</v>
      </c>
      <c r="F1522" t="str">
        <f>VLOOKUP(D1522,'B-Business Capability'!B:H,6,FALSE)</f>
        <v>Quality Management</v>
      </c>
      <c r="G1522" t="str">
        <f>VLOOKUP(D1522,'B-Business Capability'!B:H,7,FALSE)</f>
        <v>Manage Product Document</v>
      </c>
      <c r="I1522" t="s">
        <v>43</v>
      </c>
      <c r="J1522" t="s">
        <v>411</v>
      </c>
      <c r="L1522" t="s">
        <v>545</v>
      </c>
      <c r="M1522" t="str">
        <f>VLOOKUP(L1522,'A-Applications'!B:D,3,FALSE)</f>
        <v>Aras Innovator PLM</v>
      </c>
      <c r="N1522" t="s">
        <v>46</v>
      </c>
      <c r="O1522" s="42" t="s">
        <v>47</v>
      </c>
      <c r="P1522" t="s">
        <v>386</v>
      </c>
      <c r="Q1522" t="str">
        <f>VLOOKUP(KamstrupData[[#This Row],[IdLevel123]],'B-Business Capability'!B:L,10,FALSE)</f>
        <v>Idea-to-Release (I2R)</v>
      </c>
      <c r="R1522">
        <f>VLOOKUP(KamstrupData[[#This Row],[IdLevel123]],'B-Business Capability'!B:L,11,FALSE)</f>
        <v>904</v>
      </c>
      <c r="T1522" t="s">
        <v>468</v>
      </c>
    </row>
    <row r="1523" spans="4:20" hidden="1" x14ac:dyDescent="0.25">
      <c r="D1523" t="s">
        <v>934</v>
      </c>
      <c r="E1523" t="str">
        <f>VLOOKUP(D1523,'B-Business Capability'!B:H,5,FALSE)</f>
        <v>Product &amp; Software Development</v>
      </c>
      <c r="F1523" t="str">
        <f>VLOOKUP(D1523,'B-Business Capability'!B:H,6,FALSE)</f>
        <v>Quality Management</v>
      </c>
      <c r="G1523" t="str">
        <f>VLOOKUP(D1523,'B-Business Capability'!B:H,7,FALSE)</f>
        <v>Manage Product Document</v>
      </c>
      <c r="I1523" t="s">
        <v>43</v>
      </c>
      <c r="J1523" t="s">
        <v>91</v>
      </c>
      <c r="K1523" t="s">
        <v>291</v>
      </c>
      <c r="L1523" t="s">
        <v>545</v>
      </c>
      <c r="M1523" t="str">
        <f>VLOOKUP(L1523,'A-Applications'!B:D,3,FALSE)</f>
        <v>Aras Innovator PLM</v>
      </c>
      <c r="N1523" t="s">
        <v>138</v>
      </c>
      <c r="O1523" s="42" t="s">
        <v>47</v>
      </c>
      <c r="P1523" t="s">
        <v>602</v>
      </c>
      <c r="Q1523" t="str">
        <f>VLOOKUP(KamstrupData[[#This Row],[IdLevel123]],'B-Business Capability'!B:L,10,FALSE)</f>
        <v>Idea-to-Release (I2R)</v>
      </c>
      <c r="R1523">
        <f>VLOOKUP(KamstrupData[[#This Row],[IdLevel123]],'B-Business Capability'!B:L,11,FALSE)</f>
        <v>904</v>
      </c>
      <c r="T1523" t="s">
        <v>945</v>
      </c>
    </row>
    <row r="1524" spans="4:20" hidden="1" x14ac:dyDescent="0.25">
      <c r="D1524" t="s">
        <v>934</v>
      </c>
      <c r="E1524" t="str">
        <f>VLOOKUP(D1524,'B-Business Capability'!B:H,5,FALSE)</f>
        <v>Product &amp; Software Development</v>
      </c>
      <c r="F1524" t="str">
        <f>VLOOKUP(D1524,'B-Business Capability'!B:H,6,FALSE)</f>
        <v>Quality Management</v>
      </c>
      <c r="G1524" t="str">
        <f>VLOOKUP(D1524,'B-Business Capability'!B:H,7,FALSE)</f>
        <v>Manage Product Document</v>
      </c>
      <c r="I1524" t="s">
        <v>43</v>
      </c>
      <c r="J1524" t="s">
        <v>91</v>
      </c>
      <c r="K1524" t="s">
        <v>72</v>
      </c>
      <c r="L1524" t="s">
        <v>545</v>
      </c>
      <c r="M1524" t="str">
        <f>VLOOKUP(L1524,'A-Applications'!B:D,3,FALSE)</f>
        <v>Aras Innovator PLM</v>
      </c>
      <c r="N1524" t="s">
        <v>46</v>
      </c>
      <c r="O1524" t="s">
        <v>47</v>
      </c>
      <c r="P1524" t="s">
        <v>75</v>
      </c>
      <c r="Q1524" t="str">
        <f>VLOOKUP(KamstrupData[[#This Row],[IdLevel123]],'B-Business Capability'!B:L,10,FALSE)</f>
        <v>Idea-to-Release (I2R)</v>
      </c>
      <c r="R1524">
        <f>VLOOKUP(KamstrupData[[#This Row],[IdLevel123]],'B-Business Capability'!B:L,11,FALSE)</f>
        <v>904</v>
      </c>
      <c r="T1524" t="s">
        <v>92</v>
      </c>
    </row>
    <row r="1525" spans="4:20" hidden="1" x14ac:dyDescent="0.25">
      <c r="D1525" t="s">
        <v>934</v>
      </c>
      <c r="E1525" t="str">
        <f>VLOOKUP(D1525,'B-Business Capability'!B:H,5,FALSE)</f>
        <v>Product &amp; Software Development</v>
      </c>
      <c r="F1525" t="str">
        <f>VLOOKUP(D1525,'B-Business Capability'!B:H,6,FALSE)</f>
        <v>Quality Management</v>
      </c>
      <c r="G1525" t="str">
        <f>VLOOKUP(D1525,'B-Business Capability'!B:H,7,FALSE)</f>
        <v>Manage Product Document</v>
      </c>
      <c r="I1525" t="s">
        <v>43</v>
      </c>
      <c r="J1525" t="s">
        <v>91</v>
      </c>
      <c r="K1525" t="s">
        <v>293</v>
      </c>
      <c r="L1525" t="s">
        <v>545</v>
      </c>
      <c r="M1525" t="str">
        <f>VLOOKUP(L1525,'A-Applications'!B:D,3,FALSE)</f>
        <v>Aras Innovator PLM</v>
      </c>
      <c r="N1525" t="s">
        <v>46</v>
      </c>
      <c r="O1525" s="42" t="s">
        <v>47</v>
      </c>
      <c r="P1525" t="s">
        <v>75</v>
      </c>
      <c r="Q1525" t="str">
        <f>VLOOKUP(KamstrupData[[#This Row],[IdLevel123]],'B-Business Capability'!B:L,10,FALSE)</f>
        <v>Idea-to-Release (I2R)</v>
      </c>
      <c r="R1525">
        <f>VLOOKUP(KamstrupData[[#This Row],[IdLevel123]],'B-Business Capability'!B:L,11,FALSE)</f>
        <v>904</v>
      </c>
      <c r="T1525" t="s">
        <v>294</v>
      </c>
    </row>
    <row r="1526" spans="4:20" hidden="1" x14ac:dyDescent="0.25">
      <c r="D1526" t="s">
        <v>934</v>
      </c>
      <c r="E1526" t="str">
        <f>VLOOKUP(D1526,'B-Business Capability'!B:H,5,FALSE)</f>
        <v>Product &amp; Software Development</v>
      </c>
      <c r="F1526" t="str">
        <f>VLOOKUP(D1526,'B-Business Capability'!B:H,6,FALSE)</f>
        <v>Quality Management</v>
      </c>
      <c r="G1526" t="str">
        <f>VLOOKUP(D1526,'B-Business Capability'!B:H,7,FALSE)</f>
        <v>Manage Product Document</v>
      </c>
      <c r="I1526" t="s">
        <v>43</v>
      </c>
      <c r="J1526" t="s">
        <v>91</v>
      </c>
      <c r="K1526" t="s">
        <v>78</v>
      </c>
      <c r="L1526" t="s">
        <v>545</v>
      </c>
      <c r="M1526" t="str">
        <f>VLOOKUP(L1526,'A-Applications'!B:D,3,FALSE)</f>
        <v>Aras Innovator PLM</v>
      </c>
      <c r="N1526" t="s">
        <v>46</v>
      </c>
      <c r="O1526" t="s">
        <v>47</v>
      </c>
      <c r="P1526" t="s">
        <v>75</v>
      </c>
      <c r="Q1526" t="str">
        <f>VLOOKUP(KamstrupData[[#This Row],[IdLevel123]],'B-Business Capability'!B:L,10,FALSE)</f>
        <v>Idea-to-Release (I2R)</v>
      </c>
      <c r="R1526">
        <f>VLOOKUP(KamstrupData[[#This Row],[IdLevel123]],'B-Business Capability'!B:L,11,FALSE)</f>
        <v>904</v>
      </c>
      <c r="T1526" t="s">
        <v>93</v>
      </c>
    </row>
    <row r="1527" spans="4:20" hidden="1" x14ac:dyDescent="0.25">
      <c r="D1527" t="s">
        <v>934</v>
      </c>
      <c r="E1527" t="str">
        <f>VLOOKUP(D1527,'B-Business Capability'!B:H,5,FALSE)</f>
        <v>Product &amp; Software Development</v>
      </c>
      <c r="F1527" t="str">
        <f>VLOOKUP(D1527,'B-Business Capability'!B:H,6,FALSE)</f>
        <v>Quality Management</v>
      </c>
      <c r="G1527" t="str">
        <f>VLOOKUP(D1527,'B-Business Capability'!B:H,7,FALSE)</f>
        <v>Manage Product Document</v>
      </c>
      <c r="I1527" t="s">
        <v>43</v>
      </c>
      <c r="J1527" t="s">
        <v>91</v>
      </c>
      <c r="K1527" t="s">
        <v>81</v>
      </c>
      <c r="L1527" t="s">
        <v>545</v>
      </c>
      <c r="M1527" t="str">
        <f>VLOOKUP(L1527,'A-Applications'!B:D,3,FALSE)</f>
        <v>Aras Innovator PLM</v>
      </c>
      <c r="N1527" t="s">
        <v>46</v>
      </c>
      <c r="O1527" s="42" t="s">
        <v>47</v>
      </c>
      <c r="P1527" t="s">
        <v>75</v>
      </c>
      <c r="Q1527" t="str">
        <f>VLOOKUP(KamstrupData[[#This Row],[IdLevel123]],'B-Business Capability'!B:L,10,FALSE)</f>
        <v>Idea-to-Release (I2R)</v>
      </c>
      <c r="R1527">
        <f>VLOOKUP(KamstrupData[[#This Row],[IdLevel123]],'B-Business Capability'!B:L,11,FALSE)</f>
        <v>904</v>
      </c>
      <c r="T1527" t="s">
        <v>96</v>
      </c>
    </row>
    <row r="1528" spans="4:20" hidden="1" x14ac:dyDescent="0.25">
      <c r="D1528" t="s">
        <v>934</v>
      </c>
      <c r="E1528" t="str">
        <f>VLOOKUP(D1528,'B-Business Capability'!B:H,5,FALSE)</f>
        <v>Product &amp; Software Development</v>
      </c>
      <c r="F1528" t="str">
        <f>VLOOKUP(D1528,'B-Business Capability'!B:H,6,FALSE)</f>
        <v>Quality Management</v>
      </c>
      <c r="G1528" t="str">
        <f>VLOOKUP(D1528,'B-Business Capability'!B:H,7,FALSE)</f>
        <v>Manage Product Document</v>
      </c>
      <c r="I1528" t="s">
        <v>43</v>
      </c>
      <c r="J1528" t="s">
        <v>161</v>
      </c>
      <c r="K1528" t="s">
        <v>581</v>
      </c>
      <c r="L1528" t="s">
        <v>545</v>
      </c>
      <c r="M1528" t="str">
        <f>VLOOKUP(L1528,'A-Applications'!B:D,3,FALSE)</f>
        <v>Aras Innovator PLM</v>
      </c>
      <c r="N1528" t="s">
        <v>138</v>
      </c>
      <c r="O1528" s="42" t="s">
        <v>102</v>
      </c>
      <c r="P1528" t="s">
        <v>386</v>
      </c>
      <c r="Q1528" t="str">
        <f>VLOOKUP(KamstrupData[[#This Row],[IdLevel123]],'B-Business Capability'!B:L,10,FALSE)</f>
        <v>Idea-to-Release (I2R)</v>
      </c>
      <c r="R1528">
        <f>VLOOKUP(KamstrupData[[#This Row],[IdLevel123]],'B-Business Capability'!B:L,11,FALSE)</f>
        <v>904</v>
      </c>
      <c r="T1528" t="s">
        <v>582</v>
      </c>
    </row>
    <row r="1529" spans="4:20" hidden="1" x14ac:dyDescent="0.25">
      <c r="D1529" t="s">
        <v>934</v>
      </c>
      <c r="E1529" t="str">
        <f>VLOOKUP(D1529,'B-Business Capability'!B:H,5,FALSE)</f>
        <v>Product &amp; Software Development</v>
      </c>
      <c r="F1529" t="str">
        <f>VLOOKUP(D1529,'B-Business Capability'!B:H,6,FALSE)</f>
        <v>Quality Management</v>
      </c>
      <c r="G1529" t="str">
        <f>VLOOKUP(D1529,'B-Business Capability'!B:H,7,FALSE)</f>
        <v>Manage Product Document</v>
      </c>
      <c r="I1529" t="s">
        <v>43</v>
      </c>
      <c r="J1529" t="s">
        <v>161</v>
      </c>
      <c r="K1529" t="s">
        <v>165</v>
      </c>
      <c r="L1529" t="s">
        <v>545</v>
      </c>
      <c r="M1529" t="str">
        <f>VLOOKUP(L1529,'A-Applications'!B:D,3,FALSE)</f>
        <v>Aras Innovator PLM</v>
      </c>
      <c r="N1529" t="s">
        <v>138</v>
      </c>
      <c r="O1529" s="42" t="s">
        <v>102</v>
      </c>
      <c r="P1529" t="s">
        <v>386</v>
      </c>
      <c r="Q1529" t="str">
        <f>VLOOKUP(KamstrupData[[#This Row],[IdLevel123]],'B-Business Capability'!B:L,10,FALSE)</f>
        <v>Idea-to-Release (I2R)</v>
      </c>
      <c r="R1529">
        <f>VLOOKUP(KamstrupData[[#This Row],[IdLevel123]],'B-Business Capability'!B:L,11,FALSE)</f>
        <v>904</v>
      </c>
      <c r="T1529" t="s">
        <v>582</v>
      </c>
    </row>
    <row r="1530" spans="4:20" hidden="1" x14ac:dyDescent="0.25">
      <c r="D1530" t="s">
        <v>934</v>
      </c>
      <c r="E1530" t="str">
        <f>VLOOKUP(D1530,'B-Business Capability'!B:H,5,FALSE)</f>
        <v>Product &amp; Software Development</v>
      </c>
      <c r="F1530" t="str">
        <f>VLOOKUP(D1530,'B-Business Capability'!B:H,6,FALSE)</f>
        <v>Quality Management</v>
      </c>
      <c r="G1530" t="str">
        <f>VLOOKUP(D1530,'B-Business Capability'!B:H,7,FALSE)</f>
        <v>Manage Product Document</v>
      </c>
      <c r="I1530" t="s">
        <v>43</v>
      </c>
      <c r="J1530" t="s">
        <v>161</v>
      </c>
      <c r="K1530" t="s">
        <v>166</v>
      </c>
      <c r="L1530" t="s">
        <v>545</v>
      </c>
      <c r="M1530" t="str">
        <f>VLOOKUP(L1530,'A-Applications'!B:D,3,FALSE)</f>
        <v>Aras Innovator PLM</v>
      </c>
      <c r="N1530" t="s">
        <v>138</v>
      </c>
      <c r="O1530" s="42" t="s">
        <v>102</v>
      </c>
      <c r="P1530" t="s">
        <v>386</v>
      </c>
      <c r="Q1530" t="str">
        <f>VLOOKUP(KamstrupData[[#This Row],[IdLevel123]],'B-Business Capability'!B:L,10,FALSE)</f>
        <v>Idea-to-Release (I2R)</v>
      </c>
      <c r="R1530">
        <f>VLOOKUP(KamstrupData[[#This Row],[IdLevel123]],'B-Business Capability'!B:L,11,FALSE)</f>
        <v>904</v>
      </c>
      <c r="T1530" t="s">
        <v>582</v>
      </c>
    </row>
    <row r="1531" spans="4:20" hidden="1" x14ac:dyDescent="0.25">
      <c r="D1531" t="s">
        <v>934</v>
      </c>
      <c r="E1531" t="str">
        <f>VLOOKUP(D1531,'B-Business Capability'!B:H,5,FALSE)</f>
        <v>Product &amp; Software Development</v>
      </c>
      <c r="F1531" t="str">
        <f>VLOOKUP(D1531,'B-Business Capability'!B:H,6,FALSE)</f>
        <v>Quality Management</v>
      </c>
      <c r="G1531" t="str">
        <f>VLOOKUP(D1531,'B-Business Capability'!B:H,7,FALSE)</f>
        <v>Manage Product Document</v>
      </c>
      <c r="I1531" t="s">
        <v>43</v>
      </c>
      <c r="J1531" t="s">
        <v>114</v>
      </c>
      <c r="K1531" t="s">
        <v>78</v>
      </c>
      <c r="L1531" t="s">
        <v>545</v>
      </c>
      <c r="M1531" t="str">
        <f>VLOOKUP(L1531,'A-Applications'!B:D,3,FALSE)</f>
        <v>Aras Innovator PLM</v>
      </c>
      <c r="N1531" t="s">
        <v>46</v>
      </c>
      <c r="O1531" s="42" t="s">
        <v>47</v>
      </c>
      <c r="P1531" t="s">
        <v>75</v>
      </c>
      <c r="Q1531" t="str">
        <f>VLOOKUP(KamstrupData[[#This Row],[IdLevel123]],'B-Business Capability'!B:L,10,FALSE)</f>
        <v>Idea-to-Release (I2R)</v>
      </c>
      <c r="R1531">
        <f>VLOOKUP(KamstrupData[[#This Row],[IdLevel123]],'B-Business Capability'!B:L,11,FALSE)</f>
        <v>904</v>
      </c>
      <c r="T1531" t="s">
        <v>120</v>
      </c>
    </row>
    <row r="1532" spans="4:20" hidden="1" x14ac:dyDescent="0.25">
      <c r="D1532" t="s">
        <v>934</v>
      </c>
      <c r="E1532" t="str">
        <f>VLOOKUP(D1532,'B-Business Capability'!B:H,5,FALSE)</f>
        <v>Product &amp; Software Development</v>
      </c>
      <c r="F1532" t="str">
        <f>VLOOKUP(D1532,'B-Business Capability'!B:H,6,FALSE)</f>
        <v>Quality Management</v>
      </c>
      <c r="G1532" t="str">
        <f>VLOOKUP(D1532,'B-Business Capability'!B:H,7,FALSE)</f>
        <v>Manage Product Document</v>
      </c>
      <c r="I1532" t="s">
        <v>43</v>
      </c>
      <c r="J1532" t="s">
        <v>114</v>
      </c>
      <c r="K1532" t="s">
        <v>123</v>
      </c>
      <c r="L1532" t="s">
        <v>545</v>
      </c>
      <c r="M1532" t="str">
        <f>VLOOKUP(L1532,'A-Applications'!B:D,3,FALSE)</f>
        <v>Aras Innovator PLM</v>
      </c>
      <c r="N1532" t="s">
        <v>46</v>
      </c>
      <c r="O1532" s="42" t="s">
        <v>47</v>
      </c>
      <c r="P1532" t="s">
        <v>75</v>
      </c>
      <c r="Q1532" t="str">
        <f>VLOOKUP(KamstrupData[[#This Row],[IdLevel123]],'B-Business Capability'!B:L,10,FALSE)</f>
        <v>Idea-to-Release (I2R)</v>
      </c>
      <c r="R1532">
        <f>VLOOKUP(KamstrupData[[#This Row],[IdLevel123]],'B-Business Capability'!B:L,11,FALSE)</f>
        <v>904</v>
      </c>
      <c r="T1532" t="s">
        <v>124</v>
      </c>
    </row>
    <row r="1533" spans="4:20" hidden="1" x14ac:dyDescent="0.25">
      <c r="D1533" t="s">
        <v>934</v>
      </c>
      <c r="E1533" t="str">
        <f>VLOOKUP(D1533,'B-Business Capability'!B:H,5,FALSE)</f>
        <v>Product &amp; Software Development</v>
      </c>
      <c r="F1533" t="str">
        <f>VLOOKUP(D1533,'B-Business Capability'!B:H,6,FALSE)</f>
        <v>Quality Management</v>
      </c>
      <c r="G1533" t="str">
        <f>VLOOKUP(D1533,'B-Business Capability'!B:H,7,FALSE)</f>
        <v>Manage Product Document</v>
      </c>
      <c r="I1533" t="s">
        <v>43</v>
      </c>
      <c r="J1533" t="s">
        <v>114</v>
      </c>
      <c r="K1533" t="s">
        <v>125</v>
      </c>
      <c r="L1533" t="s">
        <v>545</v>
      </c>
      <c r="M1533" t="str">
        <f>VLOOKUP(L1533,'A-Applications'!B:D,3,FALSE)</f>
        <v>Aras Innovator PLM</v>
      </c>
      <c r="N1533" t="s">
        <v>46</v>
      </c>
      <c r="O1533" s="42" t="s">
        <v>47</v>
      </c>
      <c r="P1533" t="s">
        <v>75</v>
      </c>
      <c r="Q1533" t="str">
        <f>VLOOKUP(KamstrupData[[#This Row],[IdLevel123]],'B-Business Capability'!B:L,10,FALSE)</f>
        <v>Idea-to-Release (I2R)</v>
      </c>
      <c r="R1533">
        <f>VLOOKUP(KamstrupData[[#This Row],[IdLevel123]],'B-Business Capability'!B:L,11,FALSE)</f>
        <v>904</v>
      </c>
      <c r="T1533" t="s">
        <v>126</v>
      </c>
    </row>
    <row r="1534" spans="4:20" hidden="1" x14ac:dyDescent="0.25">
      <c r="D1534" t="s">
        <v>934</v>
      </c>
      <c r="E1534" t="str">
        <f>VLOOKUP(D1534,'B-Business Capability'!B:H,5,FALSE)</f>
        <v>Product &amp; Software Development</v>
      </c>
      <c r="F1534" t="str">
        <f>VLOOKUP(D1534,'B-Business Capability'!B:H,6,FALSE)</f>
        <v>Quality Management</v>
      </c>
      <c r="G1534" t="str">
        <f>VLOOKUP(D1534,'B-Business Capability'!B:H,7,FALSE)</f>
        <v>Manage Product Document</v>
      </c>
      <c r="I1534" t="s">
        <v>43</v>
      </c>
      <c r="J1534" t="s">
        <v>128</v>
      </c>
      <c r="K1534" t="s">
        <v>87</v>
      </c>
      <c r="L1534" t="s">
        <v>545</v>
      </c>
      <c r="M1534" t="str">
        <f>VLOOKUP(L1534,'A-Applications'!B:D,3,FALSE)</f>
        <v>Aras Innovator PLM</v>
      </c>
      <c r="N1534" t="s">
        <v>46</v>
      </c>
      <c r="O1534" s="42" t="s">
        <v>47</v>
      </c>
      <c r="P1534" t="s">
        <v>75</v>
      </c>
      <c r="Q1534" t="str">
        <f>VLOOKUP(KamstrupData[[#This Row],[IdLevel123]],'B-Business Capability'!B:L,10,FALSE)</f>
        <v>Idea-to-Release (I2R)</v>
      </c>
      <c r="R1534">
        <f>VLOOKUP(KamstrupData[[#This Row],[IdLevel123]],'B-Business Capability'!B:L,11,FALSE)</f>
        <v>904</v>
      </c>
      <c r="T1534" t="s">
        <v>129</v>
      </c>
    </row>
    <row r="1535" spans="4:20" hidden="1" x14ac:dyDescent="0.25">
      <c r="D1535" t="s">
        <v>981</v>
      </c>
      <c r="E1535" t="str">
        <f>VLOOKUP(D1535,'B-Business Capability'!B:H,5,FALSE)</f>
        <v>Product &amp; Software Development</v>
      </c>
      <c r="F1535" t="str">
        <f>VLOOKUP(D1535,'B-Business Capability'!B:H,6,FALSE)</f>
        <v>R&amp;D</v>
      </c>
      <c r="G1535" t="str">
        <f>VLOOKUP(D1535,'B-Business Capability'!B:H,7,FALSE)</f>
        <v>Manage Product Portfolio</v>
      </c>
      <c r="I1535" t="s">
        <v>43</v>
      </c>
      <c r="J1535" t="s">
        <v>244</v>
      </c>
      <c r="L1535" t="s">
        <v>545</v>
      </c>
      <c r="M1535" t="str">
        <f>VLOOKUP(L1535,'A-Applications'!B:D,3,FALSE)</f>
        <v>Aras Innovator PLM</v>
      </c>
      <c r="N1535" t="s">
        <v>46</v>
      </c>
      <c r="O1535" s="42" t="s">
        <v>47</v>
      </c>
      <c r="P1535" t="s">
        <v>360</v>
      </c>
      <c r="Q1535" t="str">
        <f>VLOOKUP(KamstrupData[[#This Row],[IdLevel123]],'B-Business Capability'!B:L,10,FALSE)</f>
        <v>Idea-to-Release (I2R)</v>
      </c>
      <c r="R1535">
        <f>VLOOKUP(KamstrupData[[#This Row],[IdLevel123]],'B-Business Capability'!B:L,11,FALSE)</f>
        <v>330</v>
      </c>
      <c r="T1535" t="s">
        <v>246</v>
      </c>
    </row>
    <row r="1536" spans="4:20" hidden="1" x14ac:dyDescent="0.25">
      <c r="D1536" t="s">
        <v>981</v>
      </c>
      <c r="E1536" t="str">
        <f>VLOOKUP(D1536,'B-Business Capability'!B:H,5,FALSE)</f>
        <v>Product &amp; Software Development</v>
      </c>
      <c r="F1536" t="str">
        <f>VLOOKUP(D1536,'B-Business Capability'!B:H,6,FALSE)</f>
        <v>R&amp;D</v>
      </c>
      <c r="G1536" t="str">
        <f>VLOOKUP(D1536,'B-Business Capability'!B:H,7,FALSE)</f>
        <v>Manage Product Portfolio</v>
      </c>
      <c r="I1536" t="s">
        <v>43</v>
      </c>
      <c r="J1536" t="s">
        <v>71</v>
      </c>
      <c r="L1536" t="s">
        <v>545</v>
      </c>
      <c r="M1536" t="str">
        <f>VLOOKUP(L1536,'A-Applications'!B:D,3,FALSE)</f>
        <v>Aras Innovator PLM</v>
      </c>
      <c r="N1536" t="s">
        <v>46</v>
      </c>
      <c r="O1536" s="42" t="s">
        <v>47</v>
      </c>
      <c r="P1536" t="s">
        <v>75</v>
      </c>
      <c r="Q1536" t="str">
        <f>VLOOKUP(KamstrupData[[#This Row],[IdLevel123]],'B-Business Capability'!B:L,10,FALSE)</f>
        <v>Idea-to-Release (I2R)</v>
      </c>
      <c r="R1536">
        <f>VLOOKUP(KamstrupData[[#This Row],[IdLevel123]],'B-Business Capability'!B:L,11,FALSE)</f>
        <v>330</v>
      </c>
      <c r="T1536" t="s">
        <v>76</v>
      </c>
    </row>
    <row r="1537" spans="4:20" hidden="1" x14ac:dyDescent="0.25">
      <c r="D1537" t="s">
        <v>981</v>
      </c>
      <c r="E1537" t="str">
        <f>VLOOKUP(D1537,'B-Business Capability'!B:H,5,FALSE)</f>
        <v>Product &amp; Software Development</v>
      </c>
      <c r="F1537" t="str">
        <f>VLOOKUP(D1537,'B-Business Capability'!B:H,6,FALSE)</f>
        <v>R&amp;D</v>
      </c>
      <c r="G1537" t="str">
        <f>VLOOKUP(D1537,'B-Business Capability'!B:H,7,FALSE)</f>
        <v>Manage Product Portfolio</v>
      </c>
      <c r="I1537" t="s">
        <v>43</v>
      </c>
      <c r="J1537" t="s">
        <v>411</v>
      </c>
      <c r="L1537" t="s">
        <v>545</v>
      </c>
      <c r="M1537" t="str">
        <f>VLOOKUP(L1537,'A-Applications'!B:D,3,FALSE)</f>
        <v>Aras Innovator PLM</v>
      </c>
      <c r="N1537" t="s">
        <v>46</v>
      </c>
      <c r="O1537" s="42" t="s">
        <v>47</v>
      </c>
      <c r="P1537" t="s">
        <v>360</v>
      </c>
      <c r="Q1537" t="str">
        <f>VLOOKUP(KamstrupData[[#This Row],[IdLevel123]],'B-Business Capability'!B:L,10,FALSE)</f>
        <v>Idea-to-Release (I2R)</v>
      </c>
      <c r="R1537">
        <f>VLOOKUP(KamstrupData[[#This Row],[IdLevel123]],'B-Business Capability'!B:L,11,FALSE)</f>
        <v>330</v>
      </c>
      <c r="T1537" t="s">
        <v>468</v>
      </c>
    </row>
    <row r="1538" spans="4:20" hidden="1" x14ac:dyDescent="0.25">
      <c r="D1538" t="s">
        <v>981</v>
      </c>
      <c r="E1538" t="str">
        <f>VLOOKUP(D1538,'B-Business Capability'!B:H,5,FALSE)</f>
        <v>Product &amp; Software Development</v>
      </c>
      <c r="F1538" t="str">
        <f>VLOOKUP(D1538,'B-Business Capability'!B:H,6,FALSE)</f>
        <v>R&amp;D</v>
      </c>
      <c r="G1538" t="str">
        <f>VLOOKUP(D1538,'B-Business Capability'!B:H,7,FALSE)</f>
        <v>Manage Product Portfolio</v>
      </c>
      <c r="I1538" t="s">
        <v>43</v>
      </c>
      <c r="J1538" t="s">
        <v>91</v>
      </c>
      <c r="K1538" t="s">
        <v>293</v>
      </c>
      <c r="L1538" t="s">
        <v>545</v>
      </c>
      <c r="M1538" t="str">
        <f>VLOOKUP(L1538,'A-Applications'!B:D,3,FALSE)</f>
        <v>Aras Innovator PLM</v>
      </c>
      <c r="N1538" t="s">
        <v>46</v>
      </c>
      <c r="O1538" s="42" t="s">
        <v>47</v>
      </c>
      <c r="P1538" t="s">
        <v>75</v>
      </c>
      <c r="Q1538" t="str">
        <f>VLOOKUP(KamstrupData[[#This Row],[IdLevel123]],'B-Business Capability'!B:L,10,FALSE)</f>
        <v>Idea-to-Release (I2R)</v>
      </c>
      <c r="R1538">
        <f>VLOOKUP(KamstrupData[[#This Row],[IdLevel123]],'B-Business Capability'!B:L,11,FALSE)</f>
        <v>330</v>
      </c>
      <c r="T1538" t="s">
        <v>294</v>
      </c>
    </row>
    <row r="1539" spans="4:20" hidden="1" x14ac:dyDescent="0.25">
      <c r="D1539" t="s">
        <v>981</v>
      </c>
      <c r="E1539" t="str">
        <f>VLOOKUP(D1539,'B-Business Capability'!B:H,5,FALSE)</f>
        <v>Product &amp; Software Development</v>
      </c>
      <c r="F1539" t="str">
        <f>VLOOKUP(D1539,'B-Business Capability'!B:H,6,FALSE)</f>
        <v>R&amp;D</v>
      </c>
      <c r="G1539" t="str">
        <f>VLOOKUP(D1539,'B-Business Capability'!B:H,7,FALSE)</f>
        <v>Manage Product Portfolio</v>
      </c>
      <c r="I1539" t="s">
        <v>43</v>
      </c>
      <c r="J1539" t="s">
        <v>161</v>
      </c>
      <c r="K1539" t="s">
        <v>581</v>
      </c>
      <c r="L1539" t="s">
        <v>545</v>
      </c>
      <c r="M1539" t="str">
        <f>VLOOKUP(L1539,'A-Applications'!B:D,3,FALSE)</f>
        <v>Aras Innovator PLM</v>
      </c>
      <c r="N1539" t="s">
        <v>138</v>
      </c>
      <c r="O1539" s="42" t="s">
        <v>47</v>
      </c>
      <c r="P1539" t="s">
        <v>360</v>
      </c>
      <c r="Q1539" t="str">
        <f>VLOOKUP(KamstrupData[[#This Row],[IdLevel123]],'B-Business Capability'!B:L,10,FALSE)</f>
        <v>Idea-to-Release (I2R)</v>
      </c>
      <c r="R1539">
        <f>VLOOKUP(KamstrupData[[#This Row],[IdLevel123]],'B-Business Capability'!B:L,11,FALSE)</f>
        <v>330</v>
      </c>
      <c r="T1539" t="s">
        <v>582</v>
      </c>
    </row>
    <row r="1540" spans="4:20" hidden="1" x14ac:dyDescent="0.25">
      <c r="D1540" t="s">
        <v>981</v>
      </c>
      <c r="E1540" t="str">
        <f>VLOOKUP(D1540,'B-Business Capability'!B:H,5,FALSE)</f>
        <v>Product &amp; Software Development</v>
      </c>
      <c r="F1540" t="str">
        <f>VLOOKUP(D1540,'B-Business Capability'!B:H,6,FALSE)</f>
        <v>R&amp;D</v>
      </c>
      <c r="G1540" t="str">
        <f>VLOOKUP(D1540,'B-Business Capability'!B:H,7,FALSE)</f>
        <v>Manage Product Portfolio</v>
      </c>
      <c r="I1540" t="s">
        <v>43</v>
      </c>
      <c r="J1540" t="s">
        <v>161</v>
      </c>
      <c r="K1540" t="s">
        <v>165</v>
      </c>
      <c r="L1540" t="s">
        <v>545</v>
      </c>
      <c r="M1540" t="str">
        <f>VLOOKUP(L1540,'A-Applications'!B:D,3,FALSE)</f>
        <v>Aras Innovator PLM</v>
      </c>
      <c r="N1540" t="s">
        <v>138</v>
      </c>
      <c r="O1540" s="42" t="s">
        <v>47</v>
      </c>
      <c r="P1540" t="s">
        <v>360</v>
      </c>
      <c r="Q1540" t="str">
        <f>VLOOKUP(KamstrupData[[#This Row],[IdLevel123]],'B-Business Capability'!B:L,10,FALSE)</f>
        <v>Idea-to-Release (I2R)</v>
      </c>
      <c r="R1540">
        <f>VLOOKUP(KamstrupData[[#This Row],[IdLevel123]],'B-Business Capability'!B:L,11,FALSE)</f>
        <v>330</v>
      </c>
      <c r="T1540" t="s">
        <v>582</v>
      </c>
    </row>
    <row r="1541" spans="4:20" hidden="1" x14ac:dyDescent="0.25">
      <c r="D1541" t="s">
        <v>981</v>
      </c>
      <c r="E1541" t="str">
        <f>VLOOKUP(D1541,'B-Business Capability'!B:H,5,FALSE)</f>
        <v>Product &amp; Software Development</v>
      </c>
      <c r="F1541" t="str">
        <f>VLOOKUP(D1541,'B-Business Capability'!B:H,6,FALSE)</f>
        <v>R&amp;D</v>
      </c>
      <c r="G1541" t="str">
        <f>VLOOKUP(D1541,'B-Business Capability'!B:H,7,FALSE)</f>
        <v>Manage Product Portfolio</v>
      </c>
      <c r="I1541" t="s">
        <v>43</v>
      </c>
      <c r="J1541" t="s">
        <v>161</v>
      </c>
      <c r="K1541" t="s">
        <v>166</v>
      </c>
      <c r="L1541" t="s">
        <v>545</v>
      </c>
      <c r="M1541" t="str">
        <f>VLOOKUP(L1541,'A-Applications'!B:D,3,FALSE)</f>
        <v>Aras Innovator PLM</v>
      </c>
      <c r="N1541" t="s">
        <v>138</v>
      </c>
      <c r="O1541" s="42" t="s">
        <v>47</v>
      </c>
      <c r="P1541" t="s">
        <v>360</v>
      </c>
      <c r="Q1541" t="str">
        <f>VLOOKUP(KamstrupData[[#This Row],[IdLevel123]],'B-Business Capability'!B:L,10,FALSE)</f>
        <v>Idea-to-Release (I2R)</v>
      </c>
      <c r="R1541">
        <f>VLOOKUP(KamstrupData[[#This Row],[IdLevel123]],'B-Business Capability'!B:L,11,FALSE)</f>
        <v>330</v>
      </c>
      <c r="T1541" t="s">
        <v>582</v>
      </c>
    </row>
    <row r="1542" spans="4:20" hidden="1" x14ac:dyDescent="0.25">
      <c r="D1542" t="s">
        <v>981</v>
      </c>
      <c r="E1542" t="str">
        <f>VLOOKUP(D1542,'B-Business Capability'!B:H,5,FALSE)</f>
        <v>Product &amp; Software Development</v>
      </c>
      <c r="F1542" t="str">
        <f>VLOOKUP(D1542,'B-Business Capability'!B:H,6,FALSE)</f>
        <v>R&amp;D</v>
      </c>
      <c r="G1542" t="str">
        <f>VLOOKUP(D1542,'B-Business Capability'!B:H,7,FALSE)</f>
        <v>Manage Product Portfolio</v>
      </c>
      <c r="I1542" t="s">
        <v>43</v>
      </c>
      <c r="J1542" t="s">
        <v>114</v>
      </c>
      <c r="K1542" t="s">
        <v>78</v>
      </c>
      <c r="L1542" t="s">
        <v>545</v>
      </c>
      <c r="M1542" t="str">
        <f>VLOOKUP(L1542,'A-Applications'!B:D,3,FALSE)</f>
        <v>Aras Innovator PLM</v>
      </c>
      <c r="N1542" t="s">
        <v>46</v>
      </c>
      <c r="O1542" s="42" t="s">
        <v>47</v>
      </c>
      <c r="P1542" t="s">
        <v>75</v>
      </c>
      <c r="Q1542" t="str">
        <f>VLOOKUP(KamstrupData[[#This Row],[IdLevel123]],'B-Business Capability'!B:L,10,FALSE)</f>
        <v>Idea-to-Release (I2R)</v>
      </c>
      <c r="R1542">
        <f>VLOOKUP(KamstrupData[[#This Row],[IdLevel123]],'B-Business Capability'!B:L,11,FALSE)</f>
        <v>330</v>
      </c>
      <c r="T1542" t="s">
        <v>120</v>
      </c>
    </row>
    <row r="1543" spans="4:20" hidden="1" x14ac:dyDescent="0.25">
      <c r="D1543" t="s">
        <v>986</v>
      </c>
      <c r="E1543" t="str">
        <f>VLOOKUP(D1543,'B-Business Capability'!B:H,5,FALSE)</f>
        <v>Product &amp; Software Development</v>
      </c>
      <c r="F1543" t="str">
        <f>VLOOKUP(D1543,'B-Business Capability'!B:H,6,FALSE)</f>
        <v>Requirements Definition</v>
      </c>
      <c r="G1543" t="str">
        <f>VLOOKUP(D1543,'B-Business Capability'!B:H,7,FALSE)</f>
        <v>Manage Materials</v>
      </c>
      <c r="I1543" t="s">
        <v>43</v>
      </c>
      <c r="J1543" t="s">
        <v>71</v>
      </c>
      <c r="L1543" t="s">
        <v>545</v>
      </c>
      <c r="M1543" t="str">
        <f>VLOOKUP(L1543,'A-Applications'!B:D,3,FALSE)</f>
        <v>Aras Innovator PLM</v>
      </c>
      <c r="N1543" t="s">
        <v>46</v>
      </c>
      <c r="O1543" s="42" t="s">
        <v>47</v>
      </c>
      <c r="P1543" t="s">
        <v>75</v>
      </c>
      <c r="Q1543" t="str">
        <f>VLOOKUP(KamstrupData[[#This Row],[IdLevel123]],'B-Business Capability'!B:L,10,FALSE)</f>
        <v>Idea-to-Release (I2R)</v>
      </c>
      <c r="R1543">
        <f>VLOOKUP(KamstrupData[[#This Row],[IdLevel123]],'B-Business Capability'!B:L,11,FALSE)</f>
        <v>220</v>
      </c>
      <c r="T1543" t="s">
        <v>76</v>
      </c>
    </row>
    <row r="1544" spans="4:20" hidden="1" x14ac:dyDescent="0.25">
      <c r="D1544" t="s">
        <v>986</v>
      </c>
      <c r="E1544" t="str">
        <f>VLOOKUP(D1544,'B-Business Capability'!B:H,5,FALSE)</f>
        <v>Product &amp; Software Development</v>
      </c>
      <c r="F1544" t="str">
        <f>VLOOKUP(D1544,'B-Business Capability'!B:H,6,FALSE)</f>
        <v>Requirements Definition</v>
      </c>
      <c r="G1544" t="str">
        <f>VLOOKUP(D1544,'B-Business Capability'!B:H,7,FALSE)</f>
        <v>Manage Materials</v>
      </c>
      <c r="I1544" t="s">
        <v>43</v>
      </c>
      <c r="J1544" t="s">
        <v>91</v>
      </c>
      <c r="K1544" t="s">
        <v>293</v>
      </c>
      <c r="L1544" t="s">
        <v>545</v>
      </c>
      <c r="M1544" t="str">
        <f>VLOOKUP(L1544,'A-Applications'!B:D,3,FALSE)</f>
        <v>Aras Innovator PLM</v>
      </c>
      <c r="N1544" t="s">
        <v>46</v>
      </c>
      <c r="O1544" s="42" t="s">
        <v>47</v>
      </c>
      <c r="P1544" t="s">
        <v>75</v>
      </c>
      <c r="Q1544" t="str">
        <f>VLOOKUP(KamstrupData[[#This Row],[IdLevel123]],'B-Business Capability'!B:L,10,FALSE)</f>
        <v>Idea-to-Release (I2R)</v>
      </c>
      <c r="R1544">
        <f>VLOOKUP(KamstrupData[[#This Row],[IdLevel123]],'B-Business Capability'!B:L,11,FALSE)</f>
        <v>220</v>
      </c>
      <c r="T1544" t="s">
        <v>294</v>
      </c>
    </row>
    <row r="1545" spans="4:20" hidden="1" x14ac:dyDescent="0.25">
      <c r="D1545" t="s">
        <v>986</v>
      </c>
      <c r="E1545" t="str">
        <f>VLOOKUP(D1545,'B-Business Capability'!B:H,5,FALSE)</f>
        <v>Product &amp; Software Development</v>
      </c>
      <c r="F1545" t="str">
        <f>VLOOKUP(D1545,'B-Business Capability'!B:H,6,FALSE)</f>
        <v>Requirements Definition</v>
      </c>
      <c r="G1545" t="str">
        <f>VLOOKUP(D1545,'B-Business Capability'!B:H,7,FALSE)</f>
        <v>Manage Materials</v>
      </c>
      <c r="I1545" t="s">
        <v>43</v>
      </c>
      <c r="J1545" t="s">
        <v>114</v>
      </c>
      <c r="K1545" t="s">
        <v>78</v>
      </c>
      <c r="L1545" t="s">
        <v>545</v>
      </c>
      <c r="M1545" t="str">
        <f>VLOOKUP(L1545,'A-Applications'!B:D,3,FALSE)</f>
        <v>Aras Innovator PLM</v>
      </c>
      <c r="N1545" t="s">
        <v>46</v>
      </c>
      <c r="O1545" s="42" t="s">
        <v>47</v>
      </c>
      <c r="P1545" t="s">
        <v>75</v>
      </c>
      <c r="Q1545" t="str">
        <f>VLOOKUP(KamstrupData[[#This Row],[IdLevel123]],'B-Business Capability'!B:L,10,FALSE)</f>
        <v>Idea-to-Release (I2R)</v>
      </c>
      <c r="R1545">
        <f>VLOOKUP(KamstrupData[[#This Row],[IdLevel123]],'B-Business Capability'!B:L,11,FALSE)</f>
        <v>220</v>
      </c>
      <c r="T1545" t="s">
        <v>120</v>
      </c>
    </row>
    <row r="1546" spans="4:20" hidden="1" x14ac:dyDescent="0.25">
      <c r="D1546" t="s">
        <v>1032</v>
      </c>
      <c r="E1546" t="str">
        <f>VLOOKUP(D1546,'B-Business Capability'!B:H,5,FALSE)</f>
        <v>Strategic Management</v>
      </c>
      <c r="F1546" t="str">
        <f>VLOOKUP(D1546,'B-Business Capability'!B:H,6,FALSE)</f>
        <v>Innovation &amp; Technology Management</v>
      </c>
      <c r="G1546" t="str">
        <f>VLOOKUP(D1546,'B-Business Capability'!B:H,7,FALSE)</f>
        <v>Manage Innovation and solution development process</v>
      </c>
      <c r="I1546" t="s">
        <v>43</v>
      </c>
      <c r="J1546" t="s">
        <v>137</v>
      </c>
      <c r="L1546" t="s">
        <v>545</v>
      </c>
      <c r="M1546" t="str">
        <f>VLOOKUP(L1546,'A-Applications'!B:D,3,FALSE)</f>
        <v>Aras Innovator PLM</v>
      </c>
      <c r="N1546" t="s">
        <v>46</v>
      </c>
      <c r="O1546" s="42" t="s">
        <v>47</v>
      </c>
      <c r="P1546" t="s">
        <v>570</v>
      </c>
      <c r="Q1546" t="str">
        <f>VLOOKUP(KamstrupData[[#This Row],[IdLevel123]],'B-Business Capability'!B:L,10,FALSE)</f>
        <v>Idea-to-Release (I2R)</v>
      </c>
      <c r="R1546">
        <f>VLOOKUP(KamstrupData[[#This Row],[IdLevel123]],'B-Business Capability'!B:L,11,FALSE)</f>
        <v>964</v>
      </c>
      <c r="T1546" t="s">
        <v>139</v>
      </c>
    </row>
    <row r="1547" spans="4:20" hidden="1" x14ac:dyDescent="0.25">
      <c r="D1547" t="s">
        <v>1371</v>
      </c>
      <c r="E1547" t="str">
        <f>VLOOKUP(D1547,'B-Business Capability'!B:H,5,FALSE)</f>
        <v>Governance, Risk and Compliance</v>
      </c>
      <c r="F1547" t="str">
        <f>VLOOKUP(D1547,'B-Business Capability'!B:H,6,FALSE)</f>
        <v>Enterprise Risk and Compliance</v>
      </c>
      <c r="G1547" t="str">
        <f>VLOOKUP(D1547,'B-Business Capability'!B:H,7,FALSE)</f>
        <v>Regulatory Compliance Management</v>
      </c>
      <c r="I1547" t="s">
        <v>43</v>
      </c>
      <c r="J1547" t="s">
        <v>413</v>
      </c>
      <c r="K1547" t="s">
        <v>414</v>
      </c>
      <c r="L1547" t="s">
        <v>545</v>
      </c>
      <c r="M1547" t="str">
        <f>VLOOKUP(L1547,'A-Applications'!B:D,3,FALSE)</f>
        <v>Aras Innovator PLM</v>
      </c>
      <c r="N1547" t="s">
        <v>46</v>
      </c>
      <c r="O1547" s="42" t="s">
        <v>47</v>
      </c>
      <c r="P1547" t="s">
        <v>1372</v>
      </c>
      <c r="Q1547" t="str">
        <f>VLOOKUP(KamstrupData[[#This Row],[IdLevel123]],'B-Business Capability'!B:L,10,FALSE)</f>
        <v>N/A</v>
      </c>
      <c r="R1547">
        <f>VLOOKUP(KamstrupData[[#This Row],[IdLevel123]],'B-Business Capability'!B:L,11,FALSE)</f>
        <v>0</v>
      </c>
      <c r="T1547" t="s">
        <v>415</v>
      </c>
    </row>
    <row r="1548" spans="4:20" hidden="1" x14ac:dyDescent="0.25">
      <c r="D1548" t="s">
        <v>1371</v>
      </c>
      <c r="E1548" t="str">
        <f>VLOOKUP(D1548,'B-Business Capability'!B:H,5,FALSE)</f>
        <v>Governance, Risk and Compliance</v>
      </c>
      <c r="F1548" t="str">
        <f>VLOOKUP(D1548,'B-Business Capability'!B:H,6,FALSE)</f>
        <v>Enterprise Risk and Compliance</v>
      </c>
      <c r="G1548" t="str">
        <f>VLOOKUP(D1548,'B-Business Capability'!B:H,7,FALSE)</f>
        <v>Regulatory Compliance Management</v>
      </c>
      <c r="I1548" t="s">
        <v>66</v>
      </c>
      <c r="J1548" t="s">
        <v>413</v>
      </c>
      <c r="K1548" t="s">
        <v>414</v>
      </c>
      <c r="L1548" s="101" t="s">
        <v>545</v>
      </c>
      <c r="M1548" t="str">
        <f>VLOOKUP(L1548,'A-Applications'!B:D,3,FALSE)</f>
        <v>Aras Innovator PLM</v>
      </c>
      <c r="N1548" t="s">
        <v>46</v>
      </c>
      <c r="O1548" s="42" t="s">
        <v>47</v>
      </c>
      <c r="P1548" t="s">
        <v>1372</v>
      </c>
      <c r="Q1548" t="str">
        <f>VLOOKUP(KamstrupData[[#This Row],[IdLevel123]],'B-Business Capability'!B:L,10,FALSE)</f>
        <v>N/A</v>
      </c>
      <c r="R1548">
        <f>VLOOKUP(KamstrupData[[#This Row],[IdLevel123]],'B-Business Capability'!B:L,11,FALSE)</f>
        <v>0</v>
      </c>
      <c r="T1548" t="s">
        <v>415</v>
      </c>
    </row>
    <row r="1549" spans="4:20" hidden="1" x14ac:dyDescent="0.25">
      <c r="D1549" t="s">
        <v>1412</v>
      </c>
      <c r="E1549" t="str">
        <f>VLOOKUP(D1549,'B-Business Capability'!B:H,5,FALSE)</f>
        <v>Governance, Risk and Compliance</v>
      </c>
      <c r="F1549" t="str">
        <f>VLOOKUP(D1549,'B-Business Capability'!B:H,6,FALSE)</f>
        <v>Product Market Compliance</v>
      </c>
      <c r="G1549">
        <f>VLOOKUP(D1549,'B-Business Capability'!B:H,7,FALSE)</f>
        <v>0</v>
      </c>
      <c r="I1549" t="s">
        <v>43</v>
      </c>
      <c r="J1549" t="s">
        <v>244</v>
      </c>
      <c r="L1549" t="s">
        <v>545</v>
      </c>
      <c r="M1549" t="str">
        <f>VLOOKUP(L1549,'A-Applications'!B:D,3,FALSE)</f>
        <v>Aras Innovator PLM</v>
      </c>
      <c r="N1549" t="s">
        <v>46</v>
      </c>
      <c r="O1549" s="42" t="s">
        <v>102</v>
      </c>
      <c r="P1549" t="s">
        <v>1413</v>
      </c>
      <c r="Q1549" t="str">
        <f>VLOOKUP(KamstrupData[[#This Row],[IdLevel123]],'B-Business Capability'!B:L,10,FALSE)</f>
        <v>N/A</v>
      </c>
      <c r="R1549">
        <f>VLOOKUP(KamstrupData[[#This Row],[IdLevel123]],'B-Business Capability'!B:L,11,FALSE)</f>
        <v>0</v>
      </c>
      <c r="T1549" t="s">
        <v>246</v>
      </c>
    </row>
    <row r="1550" spans="4:20" hidden="1" x14ac:dyDescent="0.25">
      <c r="D1550" t="s">
        <v>1412</v>
      </c>
      <c r="E1550" t="str">
        <f>VLOOKUP(D1550,'B-Business Capability'!B:H,5,FALSE)</f>
        <v>Governance, Risk and Compliance</v>
      </c>
      <c r="F1550" t="str">
        <f>VLOOKUP(D1550,'B-Business Capability'!B:H,6,FALSE)</f>
        <v>Product Market Compliance</v>
      </c>
      <c r="G1550">
        <f>VLOOKUP(D1550,'B-Business Capability'!B:H,7,FALSE)</f>
        <v>0</v>
      </c>
      <c r="I1550" t="s">
        <v>43</v>
      </c>
      <c r="J1550" t="s">
        <v>411</v>
      </c>
      <c r="L1550" t="s">
        <v>545</v>
      </c>
      <c r="M1550" t="str">
        <f>VLOOKUP(L1550,'A-Applications'!B:D,3,FALSE)</f>
        <v>Aras Innovator PLM</v>
      </c>
      <c r="N1550" t="s">
        <v>138</v>
      </c>
      <c r="O1550" s="42" t="s">
        <v>102</v>
      </c>
      <c r="P1550" t="s">
        <v>1413</v>
      </c>
      <c r="Q1550" t="str">
        <f>VLOOKUP(KamstrupData[[#This Row],[IdLevel123]],'B-Business Capability'!B:L,10,FALSE)</f>
        <v>N/A</v>
      </c>
      <c r="R1550">
        <f>VLOOKUP(KamstrupData[[#This Row],[IdLevel123]],'B-Business Capability'!B:L,11,FALSE)</f>
        <v>0</v>
      </c>
      <c r="T1550" t="s">
        <v>468</v>
      </c>
    </row>
    <row r="1551" spans="4:20" hidden="1" x14ac:dyDescent="0.25">
      <c r="D1551" t="s">
        <v>1412</v>
      </c>
      <c r="E1551" t="str">
        <f>VLOOKUP(D1551,'B-Business Capability'!B:H,5,FALSE)</f>
        <v>Governance, Risk and Compliance</v>
      </c>
      <c r="F1551" t="str">
        <f>VLOOKUP(D1551,'B-Business Capability'!B:H,6,FALSE)</f>
        <v>Product Market Compliance</v>
      </c>
      <c r="G1551">
        <f>VLOOKUP(D1551,'B-Business Capability'!B:H,7,FALSE)</f>
        <v>0</v>
      </c>
      <c r="I1551" t="s">
        <v>43</v>
      </c>
      <c r="J1551" t="s">
        <v>161</v>
      </c>
      <c r="K1551" t="s">
        <v>581</v>
      </c>
      <c r="L1551" t="s">
        <v>545</v>
      </c>
      <c r="M1551" t="str">
        <f>VLOOKUP(L1551,'A-Applications'!B:D,3,FALSE)</f>
        <v>Aras Innovator PLM</v>
      </c>
      <c r="N1551" t="s">
        <v>138</v>
      </c>
      <c r="O1551" s="42" t="s">
        <v>47</v>
      </c>
      <c r="P1551" t="s">
        <v>1413</v>
      </c>
      <c r="Q1551" t="str">
        <f>VLOOKUP(KamstrupData[[#This Row],[IdLevel123]],'B-Business Capability'!B:L,10,FALSE)</f>
        <v>N/A</v>
      </c>
      <c r="R1551">
        <f>VLOOKUP(KamstrupData[[#This Row],[IdLevel123]],'B-Business Capability'!B:L,11,FALSE)</f>
        <v>0</v>
      </c>
      <c r="T1551" t="s">
        <v>582</v>
      </c>
    </row>
    <row r="1552" spans="4:20" hidden="1" x14ac:dyDescent="0.25">
      <c r="D1552" t="s">
        <v>1412</v>
      </c>
      <c r="E1552" t="str">
        <f>VLOOKUP(D1552,'B-Business Capability'!B:H,5,FALSE)</f>
        <v>Governance, Risk and Compliance</v>
      </c>
      <c r="F1552" t="str">
        <f>VLOOKUP(D1552,'B-Business Capability'!B:H,6,FALSE)</f>
        <v>Product Market Compliance</v>
      </c>
      <c r="G1552">
        <f>VLOOKUP(D1552,'B-Business Capability'!B:H,7,FALSE)</f>
        <v>0</v>
      </c>
      <c r="I1552" t="s">
        <v>43</v>
      </c>
      <c r="J1552" t="s">
        <v>161</v>
      </c>
      <c r="K1552" t="s">
        <v>165</v>
      </c>
      <c r="L1552" t="s">
        <v>545</v>
      </c>
      <c r="M1552" t="str">
        <f>VLOOKUP(L1552,'A-Applications'!B:D,3,FALSE)</f>
        <v>Aras Innovator PLM</v>
      </c>
      <c r="N1552" t="s">
        <v>138</v>
      </c>
      <c r="O1552" s="42" t="s">
        <v>47</v>
      </c>
      <c r="P1552" t="s">
        <v>1413</v>
      </c>
      <c r="Q1552" t="str">
        <f>VLOOKUP(KamstrupData[[#This Row],[IdLevel123]],'B-Business Capability'!B:L,10,FALSE)</f>
        <v>N/A</v>
      </c>
      <c r="R1552">
        <f>VLOOKUP(KamstrupData[[#This Row],[IdLevel123]],'B-Business Capability'!B:L,11,FALSE)</f>
        <v>0</v>
      </c>
      <c r="T1552" t="s">
        <v>582</v>
      </c>
    </row>
    <row r="1553" spans="2:20" hidden="1" x14ac:dyDescent="0.25">
      <c r="D1553" t="s">
        <v>1412</v>
      </c>
      <c r="E1553" t="str">
        <f>VLOOKUP(D1553,'B-Business Capability'!B:H,5,FALSE)</f>
        <v>Governance, Risk and Compliance</v>
      </c>
      <c r="F1553" t="str">
        <f>VLOOKUP(D1553,'B-Business Capability'!B:H,6,FALSE)</f>
        <v>Product Market Compliance</v>
      </c>
      <c r="G1553">
        <f>VLOOKUP(D1553,'B-Business Capability'!B:H,7,FALSE)</f>
        <v>0</v>
      </c>
      <c r="I1553" t="s">
        <v>43</v>
      </c>
      <c r="J1553" t="s">
        <v>161</v>
      </c>
      <c r="K1553" t="s">
        <v>166</v>
      </c>
      <c r="L1553" t="s">
        <v>545</v>
      </c>
      <c r="M1553" t="str">
        <f>VLOOKUP(L1553,'A-Applications'!B:D,3,FALSE)</f>
        <v>Aras Innovator PLM</v>
      </c>
      <c r="N1553" t="s">
        <v>138</v>
      </c>
      <c r="O1553" s="42" t="s">
        <v>47</v>
      </c>
      <c r="P1553" t="s">
        <v>1413</v>
      </c>
      <c r="Q1553" t="str">
        <f>VLOOKUP(KamstrupData[[#This Row],[IdLevel123]],'B-Business Capability'!B:L,10,FALSE)</f>
        <v>N/A</v>
      </c>
      <c r="R1553">
        <f>VLOOKUP(KamstrupData[[#This Row],[IdLevel123]],'B-Business Capability'!B:L,11,FALSE)</f>
        <v>0</v>
      </c>
      <c r="T1553" t="s">
        <v>582</v>
      </c>
    </row>
    <row r="1554" spans="2:20" hidden="1" x14ac:dyDescent="0.25">
      <c r="D1554" t="s">
        <v>1427</v>
      </c>
      <c r="E1554" t="str">
        <f>VLOOKUP(D1554,'B-Business Capability'!B:H,5,FALSE)</f>
        <v>Sustainability Management</v>
      </c>
      <c r="F1554" t="str">
        <f>VLOOKUP(D1554,'B-Business Capability'!B:H,6,FALSE)</f>
        <v>Environmental Footprint Management</v>
      </c>
      <c r="G1554" t="str">
        <f>VLOOKUP(D1554,'B-Business Capability'!B:H,7,FALSE)</f>
        <v>GHG Emissions Calculation</v>
      </c>
      <c r="I1554" t="s">
        <v>43</v>
      </c>
      <c r="J1554" t="s">
        <v>413</v>
      </c>
      <c r="K1554" t="s">
        <v>1379</v>
      </c>
      <c r="L1554" t="s">
        <v>545</v>
      </c>
      <c r="M1554" t="str">
        <f>VLOOKUP(L1554,'A-Applications'!B:D,3,FALSE)</f>
        <v>Aras Innovator PLM</v>
      </c>
      <c r="N1554" t="s">
        <v>46</v>
      </c>
      <c r="O1554" s="42" t="s">
        <v>52</v>
      </c>
      <c r="P1554" t="s">
        <v>1423</v>
      </c>
      <c r="Q1554" t="str">
        <f>VLOOKUP(KamstrupData[[#This Row],[IdLevel123]],'B-Business Capability'!B:L,10,FALSE)</f>
        <v>N/A</v>
      </c>
      <c r="R1554">
        <f>VLOOKUP(KamstrupData[[#This Row],[IdLevel123]],'B-Business Capability'!B:L,11,FALSE)</f>
        <v>0</v>
      </c>
      <c r="T1554" t="s">
        <v>1382</v>
      </c>
    </row>
    <row r="1555" spans="2:20" hidden="1" x14ac:dyDescent="0.25">
      <c r="B1555" s="28">
        <v>46023</v>
      </c>
      <c r="D1555" t="s">
        <v>1430</v>
      </c>
      <c r="E1555" t="str">
        <f>VLOOKUP(D1555,'B-Business Capability'!B:H,5,FALSE)</f>
        <v>Sustainability Management</v>
      </c>
      <c r="F1555" t="str">
        <f>VLOOKUP(D1555,'B-Business Capability'!B:H,6,FALSE)</f>
        <v>Environmental Footprint Management</v>
      </c>
      <c r="G1555" t="str">
        <f>VLOOKUP(D1555,'B-Business Capability'!B:H,7,FALSE)</f>
        <v>Sustainability Steering and Reporting</v>
      </c>
      <c r="I1555" t="s">
        <v>43</v>
      </c>
      <c r="J1555" t="s">
        <v>413</v>
      </c>
      <c r="K1555" t="s">
        <v>1379</v>
      </c>
      <c r="L1555" t="s">
        <v>545</v>
      </c>
      <c r="M1555" t="str">
        <f>VLOOKUP(L1555,'A-Applications'!B:D,3,FALSE)</f>
        <v>Aras Innovator PLM</v>
      </c>
      <c r="N1555" t="s">
        <v>138</v>
      </c>
      <c r="O1555" s="42" t="s">
        <v>52</v>
      </c>
      <c r="P1555" t="s">
        <v>68</v>
      </c>
      <c r="Q1555" t="str">
        <f>VLOOKUP(KamstrupData[[#This Row],[IdLevel123]],'B-Business Capability'!B:L,10,FALSE)</f>
        <v>N/A</v>
      </c>
      <c r="R1555">
        <f>VLOOKUP(KamstrupData[[#This Row],[IdLevel123]],'B-Business Capability'!B:L,11,FALSE)</f>
        <v>0</v>
      </c>
      <c r="S1555" t="s">
        <v>1431</v>
      </c>
      <c r="T1555" t="s">
        <v>1382</v>
      </c>
    </row>
    <row r="1556" spans="2:20" hidden="1" x14ac:dyDescent="0.25">
      <c r="B1556" s="28">
        <v>46023</v>
      </c>
      <c r="D1556" t="s">
        <v>1444</v>
      </c>
      <c r="E1556" t="str">
        <f>VLOOKUP(D1556,'B-Business Capability'!B:H,5,FALSE)</f>
        <v>Sustainability Management</v>
      </c>
      <c r="F1556" t="str">
        <f>VLOOKUP(D1556,'B-Business Capability'!B:H,6,FALSE)</f>
        <v>Sustainable Operations</v>
      </c>
      <c r="G1556" t="str">
        <f>VLOOKUP(D1556,'B-Business Capability'!B:H,7,FALSE)</f>
        <v>Hazardous Substance Management</v>
      </c>
      <c r="I1556" t="s">
        <v>43</v>
      </c>
      <c r="J1556" t="s">
        <v>413</v>
      </c>
      <c r="K1556" t="s">
        <v>1379</v>
      </c>
      <c r="L1556" t="s">
        <v>545</v>
      </c>
      <c r="M1556" t="str">
        <f>VLOOKUP(L1556,'A-Applications'!B:D,3,FALSE)</f>
        <v>Aras Innovator PLM</v>
      </c>
      <c r="N1556" t="s">
        <v>138</v>
      </c>
      <c r="O1556" s="42" t="s">
        <v>52</v>
      </c>
      <c r="P1556" t="s">
        <v>75</v>
      </c>
      <c r="Q1556" t="str">
        <f>VLOOKUP(KamstrupData[[#This Row],[IdLevel123]],'B-Business Capability'!B:L,10,FALSE)</f>
        <v>N/A</v>
      </c>
      <c r="R1556">
        <f>VLOOKUP(KamstrupData[[#This Row],[IdLevel123]],'B-Business Capability'!B:L,11,FALSE)</f>
        <v>0</v>
      </c>
      <c r="S1556" t="s">
        <v>1431</v>
      </c>
      <c r="T1556" t="s">
        <v>1382</v>
      </c>
    </row>
    <row r="1557" spans="2:20" hidden="1" x14ac:dyDescent="0.25">
      <c r="D1557" t="s">
        <v>1444</v>
      </c>
      <c r="E1557" t="str">
        <f>VLOOKUP(D1557,'B-Business Capability'!B:H,5,FALSE)</f>
        <v>Sustainability Management</v>
      </c>
      <c r="F1557" t="str">
        <f>VLOOKUP(D1557,'B-Business Capability'!B:H,6,FALSE)</f>
        <v>Sustainable Operations</v>
      </c>
      <c r="G1557" t="str">
        <f>VLOOKUP(D1557,'B-Business Capability'!B:H,7,FALSE)</f>
        <v>Hazardous Substance Management</v>
      </c>
      <c r="I1557" t="s">
        <v>43</v>
      </c>
      <c r="J1557" t="s">
        <v>413</v>
      </c>
      <c r="K1557" t="s">
        <v>1379</v>
      </c>
      <c r="L1557" t="s">
        <v>545</v>
      </c>
      <c r="M1557" t="str">
        <f>VLOOKUP(L1557,'A-Applications'!B:D,3,FALSE)</f>
        <v>Aras Innovator PLM</v>
      </c>
      <c r="N1557" t="s">
        <v>138</v>
      </c>
      <c r="O1557" s="42" t="s">
        <v>52</v>
      </c>
      <c r="P1557" t="s">
        <v>406</v>
      </c>
      <c r="Q1557" t="str">
        <f>VLOOKUP(KamstrupData[[#This Row],[IdLevel123]],'B-Business Capability'!B:L,10,FALSE)</f>
        <v>N/A</v>
      </c>
      <c r="R1557">
        <f>VLOOKUP(KamstrupData[[#This Row],[IdLevel123]],'B-Business Capability'!B:L,11,FALSE)</f>
        <v>0</v>
      </c>
      <c r="T1557" t="s">
        <v>471</v>
      </c>
    </row>
    <row r="1558" spans="2:20" hidden="1" x14ac:dyDescent="0.25">
      <c r="D1558" t="s">
        <v>1444</v>
      </c>
      <c r="E1558" t="str">
        <f>VLOOKUP(D1558,'B-Business Capability'!B:H,5,FALSE)</f>
        <v>Sustainability Management</v>
      </c>
      <c r="F1558" t="str">
        <f>VLOOKUP(D1558,'B-Business Capability'!B:H,6,FALSE)</f>
        <v>Sustainable Operations</v>
      </c>
      <c r="G1558" t="str">
        <f>VLOOKUP(D1558,'B-Business Capability'!B:H,7,FALSE)</f>
        <v>Hazardous Substance Management</v>
      </c>
      <c r="I1558" t="s">
        <v>43</v>
      </c>
      <c r="J1558" t="s">
        <v>413</v>
      </c>
      <c r="K1558" t="s">
        <v>1379</v>
      </c>
      <c r="L1558" t="s">
        <v>545</v>
      </c>
      <c r="M1558" t="str">
        <f>VLOOKUP(L1558,'A-Applications'!B:D,3,FALSE)</f>
        <v>Aras Innovator PLM</v>
      </c>
      <c r="N1558" t="s">
        <v>138</v>
      </c>
      <c r="O1558" s="42" t="s">
        <v>52</v>
      </c>
      <c r="P1558" t="s">
        <v>1384</v>
      </c>
      <c r="Q1558" t="str">
        <f>VLOOKUP(KamstrupData[[#This Row],[IdLevel123]],'B-Business Capability'!B:L,10,FALSE)</f>
        <v>N/A</v>
      </c>
      <c r="R1558">
        <f>VLOOKUP(KamstrupData[[#This Row],[IdLevel123]],'B-Business Capability'!B:L,11,FALSE)</f>
        <v>0</v>
      </c>
      <c r="T1558" t="s">
        <v>471</v>
      </c>
    </row>
    <row r="1559" spans="2:20" hidden="1" x14ac:dyDescent="0.25">
      <c r="D1559" t="s">
        <v>1509</v>
      </c>
      <c r="E1559" t="str">
        <f>VLOOKUP(D1559,'B-Business Capability'!B:H,5,FALSE)</f>
        <v>Customer Service</v>
      </c>
      <c r="F1559" t="str">
        <f>VLOOKUP(D1559,'B-Business Capability'!B:H,6,FALSE)</f>
        <v>Customer Service Strategy and Planning</v>
      </c>
      <c r="G1559" t="str">
        <f>VLOOKUP(D1559,'B-Business Capability'!B:H,7,FALSE)</f>
        <v>Customer Service Analytics</v>
      </c>
      <c r="I1559" t="s">
        <v>66</v>
      </c>
      <c r="J1559" t="s">
        <v>228</v>
      </c>
      <c r="L1559" t="s">
        <v>545</v>
      </c>
      <c r="M1559" t="str">
        <f>VLOOKUP(L1559,'A-Applications'!B:D,3,FALSE)</f>
        <v>Aras Innovator PLM</v>
      </c>
      <c r="N1559" t="s">
        <v>46</v>
      </c>
      <c r="O1559" s="42" t="s">
        <v>47</v>
      </c>
      <c r="P1559" t="s">
        <v>229</v>
      </c>
      <c r="Q1559" t="str">
        <f>VLOOKUP(KamstrupData[[#This Row],[IdLevel123]],'B-Business Capability'!B:L,10,FALSE)</f>
        <v>Customer Service and Support</v>
      </c>
      <c r="R1559">
        <f>VLOOKUP(KamstrupData[[#This Row],[IdLevel123]],'B-Business Capability'!B:L,11,FALSE)</f>
        <v>0</v>
      </c>
      <c r="T1559" t="s">
        <v>230</v>
      </c>
    </row>
    <row r="1560" spans="2:20" hidden="1" x14ac:dyDescent="0.25">
      <c r="D1560" t="s">
        <v>1510</v>
      </c>
      <c r="E1560" t="str">
        <f>VLOOKUP(D1560,'B-Business Capability'!B:H,5,FALSE)</f>
        <v>Customer Service</v>
      </c>
      <c r="F1560" t="str">
        <f>VLOOKUP(D1560,'B-Business Capability'!B:H,6,FALSE)</f>
        <v>Customer Service Strategy and Planning</v>
      </c>
      <c r="G1560" t="str">
        <f>VLOOKUP(D1560,'B-Business Capability'!B:H,7,FALSE)</f>
        <v>Customer Service Planning and Forecasting</v>
      </c>
      <c r="I1560" t="s">
        <v>66</v>
      </c>
      <c r="J1560" t="s">
        <v>228</v>
      </c>
      <c r="L1560" t="s">
        <v>545</v>
      </c>
      <c r="M1560" t="str">
        <f>VLOOKUP(L1560,'A-Applications'!B:D,3,FALSE)</f>
        <v>Aras Innovator PLM</v>
      </c>
      <c r="N1560" t="s">
        <v>46</v>
      </c>
      <c r="O1560" s="42" t="s">
        <v>47</v>
      </c>
      <c r="P1560" t="s">
        <v>229</v>
      </c>
      <c r="Q1560" t="str">
        <f>VLOOKUP(KamstrupData[[#This Row],[IdLevel123]],'B-Business Capability'!B:L,10,FALSE)</f>
        <v>Customer Service and Support</v>
      </c>
      <c r="R1560">
        <f>VLOOKUP(KamstrupData[[#This Row],[IdLevel123]],'B-Business Capability'!B:L,11,FALSE)</f>
        <v>0</v>
      </c>
      <c r="T1560" t="s">
        <v>230</v>
      </c>
    </row>
    <row r="1561" spans="2:20" hidden="1" x14ac:dyDescent="0.25">
      <c r="D1561" t="s">
        <v>1511</v>
      </c>
      <c r="E1561" t="str">
        <f>VLOOKUP(D1561,'B-Business Capability'!B:H,5,FALSE)</f>
        <v>Customer Service</v>
      </c>
      <c r="F1561" t="str">
        <f>VLOOKUP(D1561,'B-Business Capability'!B:H,6,FALSE)</f>
        <v>Customer Service Strategy and Planning</v>
      </c>
      <c r="G1561" t="str">
        <f>VLOOKUP(D1561,'B-Business Capability'!B:H,7,FALSE)</f>
        <v>Customer Service Strategy Management</v>
      </c>
      <c r="I1561" t="s">
        <v>66</v>
      </c>
      <c r="J1561" t="s">
        <v>228</v>
      </c>
      <c r="L1561" t="s">
        <v>545</v>
      </c>
      <c r="M1561" t="str">
        <f>VLOOKUP(L1561,'A-Applications'!B:D,3,FALSE)</f>
        <v>Aras Innovator PLM</v>
      </c>
      <c r="N1561" t="s">
        <v>46</v>
      </c>
      <c r="O1561" s="42" t="s">
        <v>47</v>
      </c>
      <c r="P1561" t="s">
        <v>229</v>
      </c>
      <c r="Q1561" t="str">
        <f>VLOOKUP(KamstrupData[[#This Row],[IdLevel123]],'B-Business Capability'!B:L,10,FALSE)</f>
        <v>Customer Service and Support</v>
      </c>
      <c r="R1561">
        <f>VLOOKUP(KamstrupData[[#This Row],[IdLevel123]],'B-Business Capability'!B:L,11,FALSE)</f>
        <v>0</v>
      </c>
      <c r="T1561" t="s">
        <v>230</v>
      </c>
    </row>
    <row r="1562" spans="2:20" hidden="1" x14ac:dyDescent="0.25">
      <c r="D1562" t="s">
        <v>1612</v>
      </c>
      <c r="E1562" t="str">
        <f>VLOOKUP(D1562,'B-Business Capability'!B:H,5,FALSE)</f>
        <v>OT Hosting</v>
      </c>
      <c r="F1562" t="str">
        <f>VLOOKUP(D1562,'B-Business Capability'!B:H,6,FALSE)</f>
        <v>OT Operations &amp; Service</v>
      </c>
      <c r="G1562">
        <f>VLOOKUP(D1562,'B-Business Capability'!B:H,7,FALSE)</f>
        <v>0</v>
      </c>
      <c r="I1562" t="s">
        <v>43</v>
      </c>
      <c r="J1562" t="s">
        <v>109</v>
      </c>
      <c r="K1562" t="s">
        <v>231</v>
      </c>
      <c r="L1562" t="s">
        <v>1613</v>
      </c>
      <c r="M1562" t="str">
        <f>VLOOKUP(L1562,'A-Applications'!B:D,3,FALSE)</f>
        <v>Billing Com</v>
      </c>
      <c r="N1562" t="s">
        <v>46</v>
      </c>
      <c r="O1562" s="42" t="s">
        <v>47</v>
      </c>
      <c r="P1562" t="s">
        <v>68</v>
      </c>
      <c r="Q1562" t="str">
        <f>VLOOKUP(KamstrupData[[#This Row],[IdLevel123]],'B-Business Capability'!B:L,10,FALSE)</f>
        <v>N/A</v>
      </c>
      <c r="R1562">
        <f>VLOOKUP(KamstrupData[[#This Row],[IdLevel123]],'B-Business Capability'!B:L,11,FALSE)</f>
        <v>0</v>
      </c>
      <c r="T1562" t="s">
        <v>329</v>
      </c>
    </row>
    <row r="1563" spans="2:20" hidden="1" x14ac:dyDescent="0.25">
      <c r="D1563" t="s">
        <v>70</v>
      </c>
      <c r="E1563" t="str">
        <f>VLOOKUP(D1563,'B-Business Capability'!B:H,5,FALSE)</f>
        <v>Product &amp; Software Development</v>
      </c>
      <c r="F1563">
        <f>VLOOKUP(D1563,'B-Business Capability'!B:H,6,FALSE)</f>
        <v>0</v>
      </c>
      <c r="G1563">
        <f>VLOOKUP(D1563,'B-Business Capability'!B:H,7,FALSE)</f>
        <v>0</v>
      </c>
      <c r="I1563" t="s">
        <v>43</v>
      </c>
      <c r="J1563" t="s">
        <v>91</v>
      </c>
      <c r="L1563" t="s">
        <v>97</v>
      </c>
      <c r="M1563" t="str">
        <f>VLOOKUP(L1563,'A-Applications'!B:D,3,FALSE)</f>
        <v>OneDrive</v>
      </c>
      <c r="N1563" t="s">
        <v>46</v>
      </c>
      <c r="O1563" s="42" t="s">
        <v>47</v>
      </c>
      <c r="P1563" t="s">
        <v>75</v>
      </c>
      <c r="Q1563" t="str">
        <f>VLOOKUP(KamstrupData[[#This Row],[IdLevel123]],'B-Business Capability'!B:L,10,FALSE)</f>
        <v>Idea-to-Release (I2R)</v>
      </c>
      <c r="R1563">
        <f>VLOOKUP(KamstrupData[[#This Row],[IdLevel123]],'B-Business Capability'!B:L,11,FALSE)</f>
        <v>100</v>
      </c>
      <c r="T1563" t="s">
        <v>93</v>
      </c>
    </row>
    <row r="1564" spans="2:20" hidden="1" x14ac:dyDescent="0.25">
      <c r="B1564" s="28">
        <v>45292</v>
      </c>
      <c r="D1564" t="s">
        <v>8511</v>
      </c>
      <c r="E1564" t="str">
        <f>VLOOKUP(D1564,'B-Business Capability'!B:H,5,FALSE)</f>
        <v>Digital Platform and Operations</v>
      </c>
      <c r="F1564" t="str">
        <f>VLOOKUP(D1564,'B-Business Capability'!B:H,6,FALSE)</f>
        <v>Digital Workplace &amp; Infrastructure Development</v>
      </c>
      <c r="G1564">
        <f>VLOOKUP(D1564,'B-Business Capability'!B:H,7,FALSE)</f>
        <v>0</v>
      </c>
      <c r="I1564" t="s">
        <v>43</v>
      </c>
      <c r="J1564" t="s">
        <v>285</v>
      </c>
      <c r="K1564" t="s">
        <v>286</v>
      </c>
      <c r="L1564" t="s">
        <v>97</v>
      </c>
      <c r="M1564" t="str">
        <f>VLOOKUP(L1564,'A-Applications'!B:D,3,FALSE)</f>
        <v>OneDrive</v>
      </c>
      <c r="N1564" t="s">
        <v>46</v>
      </c>
      <c r="O1564" s="42" t="s">
        <v>47</v>
      </c>
      <c r="P1564" t="s">
        <v>38</v>
      </c>
      <c r="Q1564" t="str">
        <f>VLOOKUP(KamstrupData[[#This Row],[IdLevel123]],'B-Business Capability'!B:L,10,FALSE)</f>
        <v>N/A</v>
      </c>
      <c r="R1564">
        <f>VLOOKUP(KamstrupData[[#This Row],[IdLevel123]],'B-Business Capability'!B:L,11,FALSE)</f>
        <v>0</v>
      </c>
      <c r="T1564" t="s">
        <v>288</v>
      </c>
    </row>
    <row r="1565" spans="2:20" hidden="1" x14ac:dyDescent="0.25">
      <c r="D1565" s="28" t="s">
        <v>1610</v>
      </c>
      <c r="E1565" t="str">
        <f>VLOOKUP(D1565,'B-Business Capability'!B:H,5,FALSE)</f>
        <v>Digital Platform and Operations</v>
      </c>
      <c r="F1565" t="str">
        <f>VLOOKUP(D1565,'B-Business Capability'!B:H,6,FALSE)</f>
        <v>Digital Workplace &amp; Infrastructure Development</v>
      </c>
      <c r="G1565" t="str">
        <f>VLOOKUP(D1565,'B-Business Capability'!B:H,7,FALSE)</f>
        <v>Communication &amp; Collaboration</v>
      </c>
      <c r="I1565" t="s">
        <v>43</v>
      </c>
      <c r="J1565" t="s">
        <v>148</v>
      </c>
      <c r="K1565" t="s">
        <v>149</v>
      </c>
      <c r="L1565" t="s">
        <v>97</v>
      </c>
      <c r="M1565" t="str">
        <f>VLOOKUP(L1565,'A-Applications'!B:D,3,FALSE)</f>
        <v>OneDrive</v>
      </c>
      <c r="N1565" t="s">
        <v>138</v>
      </c>
      <c r="O1565" s="42" t="s">
        <v>47</v>
      </c>
      <c r="P1565" t="s">
        <v>56</v>
      </c>
      <c r="Q1565" t="str">
        <f>VLOOKUP(KamstrupData[[#This Row],[IdLevel123]],'B-Business Capability'!B:L,10,FALSE)</f>
        <v>N/A</v>
      </c>
      <c r="R1565">
        <f>VLOOKUP(KamstrupData[[#This Row],[IdLevel123]],'B-Business Capability'!B:L,11,FALSE)</f>
        <v>0</v>
      </c>
    </row>
    <row r="1566" spans="2:20" hidden="1" x14ac:dyDescent="0.25">
      <c r="D1566" t="s">
        <v>1634</v>
      </c>
      <c r="E1566" t="str">
        <f>VLOOKUP(D1566,'B-Business Capability'!B:H,5,FALSE)</f>
        <v>Not mapped to capability</v>
      </c>
      <c r="F1566">
        <f>VLOOKUP(D1566,'B-Business Capability'!B:H,6,FALSE)</f>
        <v>0</v>
      </c>
      <c r="G1566">
        <f>VLOOKUP(D1566,'B-Business Capability'!B:H,7,FALSE)</f>
        <v>0</v>
      </c>
      <c r="I1566" t="s">
        <v>43</v>
      </c>
      <c r="J1566" t="s">
        <v>128</v>
      </c>
      <c r="K1566" t="s">
        <v>87</v>
      </c>
      <c r="L1566" t="s">
        <v>97</v>
      </c>
      <c r="M1566" t="str">
        <f>VLOOKUP(L1566,'A-Applications'!B:D,3,FALSE)</f>
        <v>OneDrive</v>
      </c>
      <c r="N1566" t="s">
        <v>46</v>
      </c>
      <c r="O1566" s="42" t="s">
        <v>47</v>
      </c>
      <c r="P1566" t="s">
        <v>75</v>
      </c>
      <c r="Q1566" t="str">
        <f>VLOOKUP(KamstrupData[[#This Row],[IdLevel123]],'B-Business Capability'!B:L,10,FALSE)</f>
        <v>N/A</v>
      </c>
      <c r="R1566">
        <f>VLOOKUP(KamstrupData[[#This Row],[IdLevel123]],'B-Business Capability'!B:L,11,FALSE)</f>
        <v>0</v>
      </c>
      <c r="T1566" t="s">
        <v>1739</v>
      </c>
    </row>
    <row r="1567" spans="2:20" hidden="1" x14ac:dyDescent="0.25">
      <c r="D1567" t="s">
        <v>1747</v>
      </c>
      <c r="E1567" t="str">
        <f>VLOOKUP(D1567,'B-Business Capability'!B:H,5,FALSE)</f>
        <v>All</v>
      </c>
      <c r="F1567">
        <f>VLOOKUP(D1567,'B-Business Capability'!B:H,6,FALSE)</f>
        <v>0</v>
      </c>
      <c r="G1567">
        <f>VLOOKUP(D1567,'B-Business Capability'!B:H,7,FALSE)</f>
        <v>0</v>
      </c>
      <c r="I1567" t="s">
        <v>43</v>
      </c>
      <c r="J1567" t="s">
        <v>276</v>
      </c>
      <c r="L1567" t="s">
        <v>97</v>
      </c>
      <c r="M1567" t="str">
        <f>VLOOKUP(L1567,'A-Applications'!B:D,3,FALSE)</f>
        <v>OneDrive</v>
      </c>
      <c r="N1567" t="s">
        <v>46</v>
      </c>
      <c r="O1567" s="42" t="s">
        <v>47</v>
      </c>
      <c r="P1567" t="s">
        <v>423</v>
      </c>
      <c r="Q1567" t="str">
        <f>VLOOKUP(KamstrupData[[#This Row],[IdLevel123]],'B-Business Capability'!B:L,10,FALSE)</f>
        <v>N/A</v>
      </c>
      <c r="R1567">
        <f>VLOOKUP(KamstrupData[[#This Row],[IdLevel123]],'B-Business Capability'!B:L,11,FALSE)</f>
        <v>0</v>
      </c>
    </row>
    <row r="1568" spans="2:20" hidden="1" x14ac:dyDescent="0.25">
      <c r="D1568" t="s">
        <v>1747</v>
      </c>
      <c r="E1568" t="str">
        <f>VLOOKUP(D1568,'B-Business Capability'!B:H,5,FALSE)</f>
        <v>All</v>
      </c>
      <c r="F1568">
        <f>VLOOKUP(D1568,'B-Business Capability'!B:H,6,FALSE)</f>
        <v>0</v>
      </c>
      <c r="G1568">
        <f>VLOOKUP(D1568,'B-Business Capability'!B:H,7,FALSE)</f>
        <v>0</v>
      </c>
      <c r="I1568" t="s">
        <v>66</v>
      </c>
      <c r="J1568" t="s">
        <v>276</v>
      </c>
      <c r="L1568" t="s">
        <v>97</v>
      </c>
      <c r="M1568" t="str">
        <f>VLOOKUP(L1568,'A-Applications'!B:D,3,FALSE)</f>
        <v>OneDrive</v>
      </c>
      <c r="N1568" t="s">
        <v>46</v>
      </c>
      <c r="O1568" s="42" t="s">
        <v>47</v>
      </c>
      <c r="P1568" t="s">
        <v>423</v>
      </c>
      <c r="Q1568" t="str">
        <f>VLOOKUP(KamstrupData[[#This Row],[IdLevel123]],'B-Business Capability'!B:L,10,FALSE)</f>
        <v>N/A</v>
      </c>
      <c r="R1568">
        <f>VLOOKUP(KamstrupData[[#This Row],[IdLevel123]],'B-Business Capability'!B:L,11,FALSE)</f>
        <v>0</v>
      </c>
    </row>
    <row r="1569" spans="4:18" hidden="1" x14ac:dyDescent="0.25">
      <c r="D1569" t="s">
        <v>1747</v>
      </c>
      <c r="E1569" t="str">
        <f>VLOOKUP(D1569,'B-Business Capability'!B:H,5,FALSE)</f>
        <v>All</v>
      </c>
      <c r="F1569">
        <f>VLOOKUP(D1569,'B-Business Capability'!B:H,6,FALSE)</f>
        <v>0</v>
      </c>
      <c r="G1569">
        <f>VLOOKUP(D1569,'B-Business Capability'!B:H,7,FALSE)</f>
        <v>0</v>
      </c>
      <c r="I1569" t="s">
        <v>487</v>
      </c>
      <c r="J1569" t="s">
        <v>276</v>
      </c>
      <c r="L1569" t="s">
        <v>97</v>
      </c>
      <c r="M1569" t="str">
        <f>VLOOKUP(L1569,'A-Applications'!B:D,3,FALSE)</f>
        <v>OneDrive</v>
      </c>
      <c r="N1569" t="s">
        <v>46</v>
      </c>
      <c r="O1569" s="42" t="s">
        <v>47</v>
      </c>
      <c r="P1569" t="s">
        <v>423</v>
      </c>
      <c r="Q1569" t="str">
        <f>VLOOKUP(KamstrupData[[#This Row],[IdLevel123]],'B-Business Capability'!B:L,10,FALSE)</f>
        <v>N/A</v>
      </c>
      <c r="R1569">
        <f>VLOOKUP(KamstrupData[[#This Row],[IdLevel123]],'B-Business Capability'!B:L,11,FALSE)</f>
        <v>0</v>
      </c>
    </row>
    <row r="1570" spans="4:18" hidden="1" x14ac:dyDescent="0.25">
      <c r="D1570" t="s">
        <v>1747</v>
      </c>
      <c r="E1570" t="str">
        <f>VLOOKUP(D1570,'B-Business Capability'!B:H,5,FALSE)</f>
        <v>All</v>
      </c>
      <c r="F1570">
        <f>VLOOKUP(D1570,'B-Business Capability'!B:H,6,FALSE)</f>
        <v>0</v>
      </c>
      <c r="G1570">
        <f>VLOOKUP(D1570,'B-Business Capability'!B:H,7,FALSE)</f>
        <v>0</v>
      </c>
      <c r="I1570" t="s">
        <v>473</v>
      </c>
      <c r="J1570" t="s">
        <v>276</v>
      </c>
      <c r="L1570" t="s">
        <v>97</v>
      </c>
      <c r="M1570" t="str">
        <f>VLOOKUP(L1570,'A-Applications'!B:D,3,FALSE)</f>
        <v>OneDrive</v>
      </c>
      <c r="N1570" t="s">
        <v>46</v>
      </c>
      <c r="O1570" s="42" t="s">
        <v>47</v>
      </c>
      <c r="P1570" t="s">
        <v>423</v>
      </c>
      <c r="Q1570" t="str">
        <f>VLOOKUP(KamstrupData[[#This Row],[IdLevel123]],'B-Business Capability'!B:L,10,FALSE)</f>
        <v>N/A</v>
      </c>
      <c r="R1570">
        <f>VLOOKUP(KamstrupData[[#This Row],[IdLevel123]],'B-Business Capability'!B:L,11,FALSE)</f>
        <v>0</v>
      </c>
    </row>
    <row r="1571" spans="4:18" hidden="1" x14ac:dyDescent="0.25">
      <c r="D1571" t="s">
        <v>1747</v>
      </c>
      <c r="E1571" t="str">
        <f>VLOOKUP(D1571,'B-Business Capability'!B:H,5,FALSE)</f>
        <v>All</v>
      </c>
      <c r="F1571">
        <f>VLOOKUP(D1571,'B-Business Capability'!B:H,6,FALSE)</f>
        <v>0</v>
      </c>
      <c r="G1571">
        <f>VLOOKUP(D1571,'B-Business Capability'!B:H,7,FALSE)</f>
        <v>0</v>
      </c>
      <c r="I1571" t="s">
        <v>174</v>
      </c>
      <c r="J1571" t="s">
        <v>276</v>
      </c>
      <c r="L1571" t="s">
        <v>97</v>
      </c>
      <c r="M1571" t="str">
        <f>VLOOKUP(L1571,'A-Applications'!B:D,3,FALSE)</f>
        <v>OneDrive</v>
      </c>
      <c r="N1571" t="s">
        <v>46</v>
      </c>
      <c r="O1571" s="42" t="s">
        <v>47</v>
      </c>
      <c r="P1571" t="s">
        <v>423</v>
      </c>
      <c r="Q1571" t="str">
        <f>VLOOKUP(KamstrupData[[#This Row],[IdLevel123]],'B-Business Capability'!B:L,10,FALSE)</f>
        <v>N/A</v>
      </c>
      <c r="R1571">
        <f>VLOOKUP(KamstrupData[[#This Row],[IdLevel123]],'B-Business Capability'!B:L,11,FALSE)</f>
        <v>0</v>
      </c>
    </row>
    <row r="1572" spans="4:18" hidden="1" x14ac:dyDescent="0.25">
      <c r="D1572" t="s">
        <v>1747</v>
      </c>
      <c r="E1572" t="str">
        <f>VLOOKUP(D1572,'B-Business Capability'!B:H,5,FALSE)</f>
        <v>All</v>
      </c>
      <c r="F1572">
        <f>VLOOKUP(D1572,'B-Business Capability'!B:H,6,FALSE)</f>
        <v>0</v>
      </c>
      <c r="G1572">
        <f>VLOOKUP(D1572,'B-Business Capability'!B:H,7,FALSE)</f>
        <v>0</v>
      </c>
      <c r="I1572" t="s">
        <v>477</v>
      </c>
      <c r="J1572" t="s">
        <v>276</v>
      </c>
      <c r="L1572" t="s">
        <v>97</v>
      </c>
      <c r="M1572" t="str">
        <f>VLOOKUP(L1572,'A-Applications'!B:D,3,FALSE)</f>
        <v>OneDrive</v>
      </c>
      <c r="N1572" t="s">
        <v>46</v>
      </c>
      <c r="O1572" s="42" t="s">
        <v>47</v>
      </c>
      <c r="P1572" t="s">
        <v>423</v>
      </c>
      <c r="Q1572" t="str">
        <f>VLOOKUP(KamstrupData[[#This Row],[IdLevel123]],'B-Business Capability'!B:L,10,FALSE)</f>
        <v>N/A</v>
      </c>
      <c r="R1572">
        <f>VLOOKUP(KamstrupData[[#This Row],[IdLevel123]],'B-Business Capability'!B:L,11,FALSE)</f>
        <v>0</v>
      </c>
    </row>
    <row r="1573" spans="4:18" hidden="1" x14ac:dyDescent="0.25">
      <c r="D1573" t="s">
        <v>1747</v>
      </c>
      <c r="E1573" t="str">
        <f>VLOOKUP(D1573,'B-Business Capability'!B:H,5,FALSE)</f>
        <v>All</v>
      </c>
      <c r="F1573">
        <f>VLOOKUP(D1573,'B-Business Capability'!B:H,6,FALSE)</f>
        <v>0</v>
      </c>
      <c r="G1573">
        <f>VLOOKUP(D1573,'B-Business Capability'!B:H,7,FALSE)</f>
        <v>0</v>
      </c>
      <c r="I1573" t="s">
        <v>479</v>
      </c>
      <c r="J1573" t="s">
        <v>276</v>
      </c>
      <c r="L1573" t="s">
        <v>97</v>
      </c>
      <c r="M1573" t="str">
        <f>VLOOKUP(L1573,'A-Applications'!B:D,3,FALSE)</f>
        <v>OneDrive</v>
      </c>
      <c r="N1573" t="s">
        <v>46</v>
      </c>
      <c r="O1573" s="42" t="s">
        <v>47</v>
      </c>
      <c r="P1573" t="s">
        <v>423</v>
      </c>
      <c r="Q1573" t="str">
        <f>VLOOKUP(KamstrupData[[#This Row],[IdLevel123]],'B-Business Capability'!B:L,10,FALSE)</f>
        <v>N/A</v>
      </c>
      <c r="R1573">
        <f>VLOOKUP(KamstrupData[[#This Row],[IdLevel123]],'B-Business Capability'!B:L,11,FALSE)</f>
        <v>0</v>
      </c>
    </row>
    <row r="1574" spans="4:18" hidden="1" x14ac:dyDescent="0.25">
      <c r="D1574" t="s">
        <v>1747</v>
      </c>
      <c r="E1574" t="str">
        <f>VLOOKUP(D1574,'B-Business Capability'!B:H,5,FALSE)</f>
        <v>All</v>
      </c>
      <c r="F1574">
        <f>VLOOKUP(D1574,'B-Business Capability'!B:H,6,FALSE)</f>
        <v>0</v>
      </c>
      <c r="G1574">
        <f>VLOOKUP(D1574,'B-Business Capability'!B:H,7,FALSE)</f>
        <v>0</v>
      </c>
      <c r="I1574" t="s">
        <v>481</v>
      </c>
      <c r="J1574" t="s">
        <v>276</v>
      </c>
      <c r="L1574" t="s">
        <v>97</v>
      </c>
      <c r="M1574" t="str">
        <f>VLOOKUP(L1574,'A-Applications'!B:D,3,FALSE)</f>
        <v>OneDrive</v>
      </c>
      <c r="N1574" t="s">
        <v>46</v>
      </c>
      <c r="O1574" s="42" t="s">
        <v>47</v>
      </c>
      <c r="P1574" t="s">
        <v>423</v>
      </c>
      <c r="Q1574" t="str">
        <f>VLOOKUP(KamstrupData[[#This Row],[IdLevel123]],'B-Business Capability'!B:L,10,FALSE)</f>
        <v>N/A</v>
      </c>
      <c r="R1574">
        <f>VLOOKUP(KamstrupData[[#This Row],[IdLevel123]],'B-Business Capability'!B:L,11,FALSE)</f>
        <v>0</v>
      </c>
    </row>
    <row r="1575" spans="4:18" hidden="1" x14ac:dyDescent="0.25">
      <c r="D1575" t="s">
        <v>1747</v>
      </c>
      <c r="E1575" t="str">
        <f>VLOOKUP(D1575,'B-Business Capability'!B:H,5,FALSE)</f>
        <v>All</v>
      </c>
      <c r="F1575">
        <f>VLOOKUP(D1575,'B-Business Capability'!B:H,6,FALSE)</f>
        <v>0</v>
      </c>
      <c r="G1575">
        <f>VLOOKUP(D1575,'B-Business Capability'!B:H,7,FALSE)</f>
        <v>0</v>
      </c>
      <c r="I1575" t="s">
        <v>53</v>
      </c>
      <c r="J1575" t="s">
        <v>276</v>
      </c>
      <c r="L1575" t="s">
        <v>97</v>
      </c>
      <c r="M1575" t="str">
        <f>VLOOKUP(L1575,'A-Applications'!B:D,3,FALSE)</f>
        <v>OneDrive</v>
      </c>
      <c r="N1575" t="s">
        <v>46</v>
      </c>
      <c r="O1575" s="42" t="s">
        <v>47</v>
      </c>
      <c r="P1575" t="s">
        <v>423</v>
      </c>
      <c r="Q1575" t="str">
        <f>VLOOKUP(KamstrupData[[#This Row],[IdLevel123]],'B-Business Capability'!B:L,10,FALSE)</f>
        <v>N/A</v>
      </c>
      <c r="R1575">
        <f>VLOOKUP(KamstrupData[[#This Row],[IdLevel123]],'B-Business Capability'!B:L,11,FALSE)</f>
        <v>0</v>
      </c>
    </row>
    <row r="1576" spans="4:18" hidden="1" x14ac:dyDescent="0.25">
      <c r="D1576" t="s">
        <v>1747</v>
      </c>
      <c r="E1576" t="str">
        <f>VLOOKUP(D1576,'B-Business Capability'!B:H,5,FALSE)</f>
        <v>All</v>
      </c>
      <c r="F1576">
        <f>VLOOKUP(D1576,'B-Business Capability'!B:H,6,FALSE)</f>
        <v>0</v>
      </c>
      <c r="G1576">
        <f>VLOOKUP(D1576,'B-Business Capability'!B:H,7,FALSE)</f>
        <v>0</v>
      </c>
      <c r="I1576" t="s">
        <v>57</v>
      </c>
      <c r="J1576" t="s">
        <v>276</v>
      </c>
      <c r="L1576" t="s">
        <v>97</v>
      </c>
      <c r="M1576" t="str">
        <f>VLOOKUP(L1576,'A-Applications'!B:D,3,FALSE)</f>
        <v>OneDrive</v>
      </c>
      <c r="N1576" t="s">
        <v>46</v>
      </c>
      <c r="O1576" s="42" t="s">
        <v>47</v>
      </c>
      <c r="P1576" t="s">
        <v>423</v>
      </c>
      <c r="Q1576" t="str">
        <f>VLOOKUP(KamstrupData[[#This Row],[IdLevel123]],'B-Business Capability'!B:L,10,FALSE)</f>
        <v>N/A</v>
      </c>
      <c r="R1576">
        <f>VLOOKUP(KamstrupData[[#This Row],[IdLevel123]],'B-Business Capability'!B:L,11,FALSE)</f>
        <v>0</v>
      </c>
    </row>
    <row r="1577" spans="4:18" hidden="1" x14ac:dyDescent="0.25">
      <c r="D1577" t="s">
        <v>1747</v>
      </c>
      <c r="E1577" t="str">
        <f>VLOOKUP(D1577,'B-Business Capability'!B:H,5,FALSE)</f>
        <v>All</v>
      </c>
      <c r="F1577">
        <f>VLOOKUP(D1577,'B-Business Capability'!B:H,6,FALSE)</f>
        <v>0</v>
      </c>
      <c r="G1577">
        <f>VLOOKUP(D1577,'B-Business Capability'!B:H,7,FALSE)</f>
        <v>0</v>
      </c>
      <c r="I1577" t="s">
        <v>59</v>
      </c>
      <c r="J1577" t="s">
        <v>276</v>
      </c>
      <c r="L1577" t="s">
        <v>97</v>
      </c>
      <c r="M1577" t="str">
        <f>VLOOKUP(L1577,'A-Applications'!B:D,3,FALSE)</f>
        <v>OneDrive</v>
      </c>
      <c r="N1577" t="s">
        <v>46</v>
      </c>
      <c r="O1577" s="42" t="s">
        <v>47</v>
      </c>
      <c r="P1577" t="s">
        <v>423</v>
      </c>
      <c r="Q1577" t="str">
        <f>VLOOKUP(KamstrupData[[#This Row],[IdLevel123]],'B-Business Capability'!B:L,10,FALSE)</f>
        <v>N/A</v>
      </c>
      <c r="R1577">
        <f>VLOOKUP(KamstrupData[[#This Row],[IdLevel123]],'B-Business Capability'!B:L,11,FALSE)</f>
        <v>0</v>
      </c>
    </row>
    <row r="1578" spans="4:18" hidden="1" x14ac:dyDescent="0.25">
      <c r="D1578" t="s">
        <v>1747</v>
      </c>
      <c r="E1578" t="str">
        <f>VLOOKUP(D1578,'B-Business Capability'!B:H,5,FALSE)</f>
        <v>All</v>
      </c>
      <c r="F1578">
        <f>VLOOKUP(D1578,'B-Business Capability'!B:H,6,FALSE)</f>
        <v>0</v>
      </c>
      <c r="G1578">
        <f>VLOOKUP(D1578,'B-Business Capability'!B:H,7,FALSE)</f>
        <v>0</v>
      </c>
      <c r="I1578" t="s">
        <v>489</v>
      </c>
      <c r="J1578" t="s">
        <v>276</v>
      </c>
      <c r="L1578" t="s">
        <v>97</v>
      </c>
      <c r="M1578" t="str">
        <f>VLOOKUP(L1578,'A-Applications'!B:D,3,FALSE)</f>
        <v>OneDrive</v>
      </c>
      <c r="N1578" t="s">
        <v>46</v>
      </c>
      <c r="O1578" s="42" t="s">
        <v>47</v>
      </c>
      <c r="P1578" t="s">
        <v>423</v>
      </c>
      <c r="Q1578" t="str">
        <f>VLOOKUP(KamstrupData[[#This Row],[IdLevel123]],'B-Business Capability'!B:L,10,FALSE)</f>
        <v>N/A</v>
      </c>
      <c r="R1578">
        <f>VLOOKUP(KamstrupData[[#This Row],[IdLevel123]],'B-Business Capability'!B:L,11,FALSE)</f>
        <v>0</v>
      </c>
    </row>
    <row r="1579" spans="4:18" hidden="1" x14ac:dyDescent="0.25">
      <c r="D1579" t="s">
        <v>1747</v>
      </c>
      <c r="E1579" t="str">
        <f>VLOOKUP(D1579,'B-Business Capability'!B:H,5,FALSE)</f>
        <v>All</v>
      </c>
      <c r="F1579">
        <f>VLOOKUP(D1579,'B-Business Capability'!B:H,6,FALSE)</f>
        <v>0</v>
      </c>
      <c r="G1579">
        <f>VLOOKUP(D1579,'B-Business Capability'!B:H,7,FALSE)</f>
        <v>0</v>
      </c>
      <c r="I1579" t="s">
        <v>491</v>
      </c>
      <c r="J1579" t="s">
        <v>276</v>
      </c>
      <c r="L1579" t="s">
        <v>97</v>
      </c>
      <c r="M1579" t="str">
        <f>VLOOKUP(L1579,'A-Applications'!B:D,3,FALSE)</f>
        <v>OneDrive</v>
      </c>
      <c r="N1579" t="s">
        <v>46</v>
      </c>
      <c r="O1579" s="42" t="s">
        <v>47</v>
      </c>
      <c r="P1579" t="s">
        <v>423</v>
      </c>
      <c r="Q1579" t="str">
        <f>VLOOKUP(KamstrupData[[#This Row],[IdLevel123]],'B-Business Capability'!B:L,10,FALSE)</f>
        <v>N/A</v>
      </c>
      <c r="R1579">
        <f>VLOOKUP(KamstrupData[[#This Row],[IdLevel123]],'B-Business Capability'!B:L,11,FALSE)</f>
        <v>0</v>
      </c>
    </row>
    <row r="1580" spans="4:18" hidden="1" x14ac:dyDescent="0.25">
      <c r="D1580" t="s">
        <v>1747</v>
      </c>
      <c r="E1580" t="str">
        <f>VLOOKUP(D1580,'B-Business Capability'!B:H,5,FALSE)</f>
        <v>All</v>
      </c>
      <c r="F1580">
        <f>VLOOKUP(D1580,'B-Business Capability'!B:H,6,FALSE)</f>
        <v>0</v>
      </c>
      <c r="G1580">
        <f>VLOOKUP(D1580,'B-Business Capability'!B:H,7,FALSE)</f>
        <v>0</v>
      </c>
      <c r="I1580" t="s">
        <v>62</v>
      </c>
      <c r="J1580" t="s">
        <v>276</v>
      </c>
      <c r="L1580" t="s">
        <v>97</v>
      </c>
      <c r="M1580" t="str">
        <f>VLOOKUP(L1580,'A-Applications'!B:D,3,FALSE)</f>
        <v>OneDrive</v>
      </c>
      <c r="N1580" t="s">
        <v>46</v>
      </c>
      <c r="O1580" s="42" t="s">
        <v>47</v>
      </c>
      <c r="P1580" t="s">
        <v>423</v>
      </c>
      <c r="Q1580" t="str">
        <f>VLOOKUP(KamstrupData[[#This Row],[IdLevel123]],'B-Business Capability'!B:L,10,FALSE)</f>
        <v>N/A</v>
      </c>
      <c r="R1580">
        <f>VLOOKUP(KamstrupData[[#This Row],[IdLevel123]],'B-Business Capability'!B:L,11,FALSE)</f>
        <v>0</v>
      </c>
    </row>
    <row r="1581" spans="4:18" hidden="1" x14ac:dyDescent="0.25">
      <c r="D1581" t="s">
        <v>1747</v>
      </c>
      <c r="E1581" t="str">
        <f>VLOOKUP(D1581,'B-Business Capability'!B:H,5,FALSE)</f>
        <v>All</v>
      </c>
      <c r="F1581">
        <f>VLOOKUP(D1581,'B-Business Capability'!B:H,6,FALSE)</f>
        <v>0</v>
      </c>
      <c r="G1581">
        <f>VLOOKUP(D1581,'B-Business Capability'!B:H,7,FALSE)</f>
        <v>0</v>
      </c>
      <c r="I1581" t="s">
        <v>1368</v>
      </c>
      <c r="J1581" t="s">
        <v>276</v>
      </c>
      <c r="L1581" t="s">
        <v>97</v>
      </c>
      <c r="M1581" t="str">
        <f>VLOOKUP(L1581,'A-Applications'!B:D,3,FALSE)</f>
        <v>OneDrive</v>
      </c>
      <c r="N1581" t="s">
        <v>46</v>
      </c>
      <c r="O1581" s="42" t="s">
        <v>47</v>
      </c>
      <c r="P1581" t="s">
        <v>423</v>
      </c>
      <c r="Q1581" t="str">
        <f>VLOOKUP(KamstrupData[[#This Row],[IdLevel123]],'B-Business Capability'!B:L,10,FALSE)</f>
        <v>N/A</v>
      </c>
      <c r="R1581">
        <f>VLOOKUP(KamstrupData[[#This Row],[IdLevel123]],'B-Business Capability'!B:L,11,FALSE)</f>
        <v>0</v>
      </c>
    </row>
    <row r="1582" spans="4:18" hidden="1" x14ac:dyDescent="0.25">
      <c r="D1582" t="s">
        <v>1747</v>
      </c>
      <c r="E1582" t="str">
        <f>VLOOKUP(D1582,'B-Business Capability'!B:H,5,FALSE)</f>
        <v>All</v>
      </c>
      <c r="F1582">
        <f>VLOOKUP(D1582,'B-Business Capability'!B:H,6,FALSE)</f>
        <v>0</v>
      </c>
      <c r="G1582">
        <f>VLOOKUP(D1582,'B-Business Capability'!B:H,7,FALSE)</f>
        <v>0</v>
      </c>
      <c r="I1582" t="s">
        <v>64</v>
      </c>
      <c r="J1582" t="s">
        <v>276</v>
      </c>
      <c r="L1582" t="s">
        <v>97</v>
      </c>
      <c r="M1582" t="str">
        <f>VLOOKUP(L1582,'A-Applications'!B:D,3,FALSE)</f>
        <v>OneDrive</v>
      </c>
      <c r="N1582" t="s">
        <v>46</v>
      </c>
      <c r="O1582" s="42" t="s">
        <v>47</v>
      </c>
      <c r="P1582" t="s">
        <v>423</v>
      </c>
      <c r="Q1582" t="str">
        <f>VLOOKUP(KamstrupData[[#This Row],[IdLevel123]],'B-Business Capability'!B:L,10,FALSE)</f>
        <v>N/A</v>
      </c>
      <c r="R1582">
        <f>VLOOKUP(KamstrupData[[#This Row],[IdLevel123]],'B-Business Capability'!B:L,11,FALSE)</f>
        <v>0</v>
      </c>
    </row>
    <row r="1583" spans="4:18" hidden="1" x14ac:dyDescent="0.25">
      <c r="D1583" s="28" t="s">
        <v>1747</v>
      </c>
      <c r="E1583" t="str">
        <f>VLOOKUP(D1583,'B-Business Capability'!B:H,5,FALSE)</f>
        <v>All</v>
      </c>
      <c r="F1583">
        <f>VLOOKUP(D1583,'B-Business Capability'!B:H,6,FALSE)</f>
        <v>0</v>
      </c>
      <c r="G1583">
        <f>VLOOKUP(D1583,'B-Business Capability'!B:H,7,FALSE)</f>
        <v>0</v>
      </c>
      <c r="I1583" t="s">
        <v>487</v>
      </c>
      <c r="J1583" t="s">
        <v>276</v>
      </c>
      <c r="L1583" t="s">
        <v>97</v>
      </c>
      <c r="M1583" t="str">
        <f>VLOOKUP(L1583,'A-Applications'!B:D,3,FALSE)</f>
        <v>OneDrive</v>
      </c>
      <c r="N1583" t="s">
        <v>46</v>
      </c>
      <c r="O1583" s="42" t="s">
        <v>47</v>
      </c>
      <c r="P1583" t="s">
        <v>423</v>
      </c>
      <c r="Q1583" t="str">
        <f>VLOOKUP(KamstrupData[[#This Row],[IdLevel123]],'B-Business Capability'!B:L,10,FALSE)</f>
        <v>N/A</v>
      </c>
      <c r="R1583">
        <f>VLOOKUP(KamstrupData[[#This Row],[IdLevel123]],'B-Business Capability'!B:L,11,FALSE)</f>
        <v>0</v>
      </c>
    </row>
    <row r="1584" spans="4:18" hidden="1" x14ac:dyDescent="0.25">
      <c r="D1584" s="28" t="s">
        <v>1634</v>
      </c>
      <c r="E1584" t="str">
        <f>VLOOKUP(D1584,'B-Business Capability'!B:H,5,FALSE)</f>
        <v>Not mapped to capability</v>
      </c>
      <c r="F1584">
        <f>VLOOKUP(D1584,'B-Business Capability'!B:H,6,FALSE)</f>
        <v>0</v>
      </c>
      <c r="G1584">
        <f>VLOOKUP(D1584,'B-Business Capability'!B:H,7,FALSE)</f>
        <v>0</v>
      </c>
      <c r="I1584" t="s">
        <v>8625</v>
      </c>
      <c r="J1584" t="s">
        <v>8712</v>
      </c>
      <c r="K1584" t="s">
        <v>8713</v>
      </c>
      <c r="L1584" t="s">
        <v>97</v>
      </c>
      <c r="M1584" t="str">
        <f>VLOOKUP(L1584,'A-Applications'!B:D,3,FALSE)</f>
        <v>OneDrive</v>
      </c>
      <c r="N1584" t="s">
        <v>46</v>
      </c>
      <c r="O1584" s="42" t="s">
        <v>47</v>
      </c>
      <c r="Q1584" t="str">
        <f>VLOOKUP(KamstrupData[[#This Row],[IdLevel123]],'B-Business Capability'!B:L,10,FALSE)</f>
        <v>N/A</v>
      </c>
      <c r="R1584">
        <f>VLOOKUP(KamstrupData[[#This Row],[IdLevel123]],'B-Business Capability'!B:L,11,FALSE)</f>
        <v>0</v>
      </c>
    </row>
    <row r="1585" spans="2:20" hidden="1" x14ac:dyDescent="0.25">
      <c r="D1585" s="28" t="s">
        <v>1634</v>
      </c>
      <c r="E1585" t="str">
        <f>VLOOKUP(D1585,'B-Business Capability'!B:H,5,FALSE)</f>
        <v>Not mapped to capability</v>
      </c>
      <c r="F1585">
        <f>VLOOKUP(D1585,'B-Business Capability'!B:H,6,FALSE)</f>
        <v>0</v>
      </c>
      <c r="G1585">
        <f>VLOOKUP(D1585,'B-Business Capability'!B:H,7,FALSE)</f>
        <v>0</v>
      </c>
      <c r="I1585" t="s">
        <v>8625</v>
      </c>
      <c r="J1585" t="s">
        <v>8684</v>
      </c>
      <c r="K1585" t="s">
        <v>8686</v>
      </c>
      <c r="L1585" t="s">
        <v>97</v>
      </c>
      <c r="M1585" t="str">
        <f>VLOOKUP(L1585,'A-Applications'!B:D,3,FALSE)</f>
        <v>OneDrive</v>
      </c>
      <c r="N1585" t="s">
        <v>46</v>
      </c>
      <c r="O1585" s="42" t="s">
        <v>47</v>
      </c>
      <c r="Q1585" t="str">
        <f>VLOOKUP(KamstrupData[[#This Row],[IdLevel123]],'B-Business Capability'!B:L,10,FALSE)</f>
        <v>N/A</v>
      </c>
      <c r="R1585">
        <f>VLOOKUP(KamstrupData[[#This Row],[IdLevel123]],'B-Business Capability'!B:L,11,FALSE)</f>
        <v>0</v>
      </c>
    </row>
    <row r="1586" spans="2:20" hidden="1" x14ac:dyDescent="0.25">
      <c r="B1586" s="28">
        <v>45292</v>
      </c>
      <c r="D1586" s="28" t="s">
        <v>8540</v>
      </c>
      <c r="E1586" t="str">
        <f>VLOOKUP(D1586,'B-Business Capability'!B:H,5,FALSE)</f>
        <v>OT Hosting</v>
      </c>
      <c r="F1586" t="str">
        <f>VLOOKUP(D1586,'B-Business Capability'!B:H,6,FALSE)</f>
        <v>OT Platform &amp; Hosting</v>
      </c>
      <c r="G1586" t="str">
        <f>VLOOKUP(D1586,'B-Business Capability'!B:H,7,FALSE)</f>
        <v>Edge Computing &amp; Gateway Management</v>
      </c>
      <c r="I1586" t="s">
        <v>43</v>
      </c>
      <c r="J1586" t="s">
        <v>285</v>
      </c>
      <c r="K1586" t="s">
        <v>1639</v>
      </c>
      <c r="L1586" t="s">
        <v>8514</v>
      </c>
      <c r="M1586" t="str">
        <f>VLOOKUP(L1586,'A-Applications'!B:D,3,FALSE)</f>
        <v>SIM Service</v>
      </c>
      <c r="O1586" s="42"/>
      <c r="Q1586" t="str">
        <f>VLOOKUP(KamstrupData[[#This Row],[IdLevel123]],'B-Business Capability'!B:L,10,FALSE)</f>
        <v>N/A</v>
      </c>
      <c r="R1586">
        <f>VLOOKUP(KamstrupData[[#This Row],[IdLevel123]],'B-Business Capability'!B:L,11,FALSE)</f>
        <v>0</v>
      </c>
    </row>
    <row r="1587" spans="2:20" hidden="1" x14ac:dyDescent="0.25">
      <c r="D1587" t="s">
        <v>1459</v>
      </c>
      <c r="E1587" t="str">
        <f>VLOOKUP(D1587,'B-Business Capability'!B:H,5,FALSE)</f>
        <v>Customer Service</v>
      </c>
      <c r="F1587" t="str">
        <f>VLOOKUP(D1587,'B-Business Capability'!B:H,6,FALSE)</f>
        <v>Customer Service and Support</v>
      </c>
      <c r="G1587" t="str">
        <f>VLOOKUP(D1587,'B-Business Capability'!B:H,7,FALSE)</f>
        <v>Service Request Management</v>
      </c>
      <c r="I1587" t="s">
        <v>43</v>
      </c>
      <c r="J1587" t="s">
        <v>279</v>
      </c>
      <c r="L1587" t="s">
        <v>1487</v>
      </c>
      <c r="M1587" t="str">
        <f>VLOOKUP(L1587,'A-Applications'!B:D,3,FALSE)</f>
        <v>PcBase</v>
      </c>
      <c r="N1587" t="s">
        <v>308</v>
      </c>
      <c r="O1587" s="42" t="s">
        <v>47</v>
      </c>
      <c r="P1587" t="s">
        <v>229</v>
      </c>
      <c r="Q1587" t="str">
        <f>VLOOKUP(KamstrupData[[#This Row],[IdLevel123]],'B-Business Capability'!B:L,10,FALSE)</f>
        <v>Customer Service and Support</v>
      </c>
      <c r="R1587">
        <f>VLOOKUP(KamstrupData[[#This Row],[IdLevel123]],'B-Business Capability'!B:L,11,FALSE)</f>
        <v>0</v>
      </c>
      <c r="T1587" t="s">
        <v>1488</v>
      </c>
    </row>
    <row r="1588" spans="2:20" hidden="1" x14ac:dyDescent="0.25">
      <c r="D1588" t="s">
        <v>1459</v>
      </c>
      <c r="E1588" t="str">
        <f>VLOOKUP(D1588,'B-Business Capability'!B:H,5,FALSE)</f>
        <v>Customer Service</v>
      </c>
      <c r="F1588" t="str">
        <f>VLOOKUP(D1588,'B-Business Capability'!B:H,6,FALSE)</f>
        <v>Customer Service and Support</v>
      </c>
      <c r="G1588" t="str">
        <f>VLOOKUP(D1588,'B-Business Capability'!B:H,7,FALSE)</f>
        <v>Service Request Management</v>
      </c>
      <c r="I1588" t="s">
        <v>43</v>
      </c>
      <c r="J1588" t="s">
        <v>282</v>
      </c>
      <c r="L1588" t="s">
        <v>1487</v>
      </c>
      <c r="M1588" t="str">
        <f>VLOOKUP(L1588,'A-Applications'!B:D,3,FALSE)</f>
        <v>PcBase</v>
      </c>
      <c r="N1588" t="s">
        <v>308</v>
      </c>
      <c r="O1588" s="42" t="s">
        <v>47</v>
      </c>
      <c r="P1588" t="s">
        <v>229</v>
      </c>
      <c r="Q1588" t="str">
        <f>VLOOKUP(KamstrupData[[#This Row],[IdLevel123]],'B-Business Capability'!B:L,10,FALSE)</f>
        <v>Customer Service and Support</v>
      </c>
      <c r="R1588">
        <f>VLOOKUP(KamstrupData[[#This Row],[IdLevel123]],'B-Business Capability'!B:L,11,FALSE)</f>
        <v>0</v>
      </c>
      <c r="T1588" t="s">
        <v>1488</v>
      </c>
    </row>
    <row r="1589" spans="2:20" hidden="1" x14ac:dyDescent="0.25">
      <c r="D1589" t="s">
        <v>1623</v>
      </c>
      <c r="E1589" t="str">
        <f>VLOOKUP(D1589,'B-Business Capability'!B:H,5,FALSE)</f>
        <v>OT Hosting</v>
      </c>
      <c r="F1589" t="str">
        <f>VLOOKUP(D1589,'B-Business Capability'!B:H,6,FALSE)</f>
        <v>Customer Experience &amp; Interface</v>
      </c>
      <c r="G1589" t="str">
        <f>VLOOKUP(D1589,'B-Business Capability'!B:H,7,FALSE)</f>
        <v>Licens, Usage &amp; Billing Management</v>
      </c>
      <c r="I1589" t="s">
        <v>43</v>
      </c>
      <c r="J1589" t="s">
        <v>109</v>
      </c>
      <c r="K1589" t="s">
        <v>231</v>
      </c>
      <c r="L1589" t="s">
        <v>1487</v>
      </c>
      <c r="M1589" t="str">
        <f>VLOOKUP(L1589,'A-Applications'!B:D,3,FALSE)</f>
        <v>PcBase</v>
      </c>
      <c r="N1589" t="s">
        <v>74</v>
      </c>
      <c r="O1589" s="42" t="s">
        <v>47</v>
      </c>
      <c r="P1589" t="s">
        <v>68</v>
      </c>
      <c r="Q1589" t="str">
        <f>VLOOKUP(KamstrupData[[#This Row],[IdLevel123]],'B-Business Capability'!B:L,10,FALSE)</f>
        <v>N/A</v>
      </c>
      <c r="R1589">
        <f>VLOOKUP(KamstrupData[[#This Row],[IdLevel123]],'B-Business Capability'!B:L,11,FALSE)</f>
        <v>0</v>
      </c>
      <c r="T1589" t="s">
        <v>233</v>
      </c>
    </row>
    <row r="1590" spans="2:20" hidden="1" x14ac:dyDescent="0.25">
      <c r="D1590" t="s">
        <v>182</v>
      </c>
      <c r="E1590" t="str">
        <f>VLOOKUP(D1590,'B-Business Capability'!B:H,5,FALSE)</f>
        <v>Procurement &amp; Logistics</v>
      </c>
      <c r="F1590" t="str">
        <f>VLOOKUP(D1590,'B-Business Capability'!B:H,6,FALSE)</f>
        <v>Purchasing</v>
      </c>
      <c r="G1590">
        <f>VLOOKUP(D1590,'B-Business Capability'!B:H,7,FALSE)</f>
        <v>0</v>
      </c>
      <c r="I1590" t="s">
        <v>43</v>
      </c>
      <c r="J1590" t="s">
        <v>109</v>
      </c>
      <c r="K1590" t="s">
        <v>183</v>
      </c>
      <c r="L1590" t="s">
        <v>187</v>
      </c>
      <c r="M1590" t="str">
        <f>VLOOKUP(L1590,'A-Applications'!B:D,3,FALSE)</f>
        <v>Sharepoint</v>
      </c>
      <c r="N1590" t="s">
        <v>46</v>
      </c>
      <c r="O1590" s="42" t="s">
        <v>52</v>
      </c>
      <c r="P1590" t="s">
        <v>184</v>
      </c>
      <c r="Q1590" t="str">
        <f>VLOOKUP(KamstrupData[[#This Row],[IdLevel123]],'B-Business Capability'!B:L,10,FALSE)</f>
        <v>Procure-to-Pay (P2P)</v>
      </c>
      <c r="R1590">
        <f>VLOOKUP(KamstrupData[[#This Row],[IdLevel123]],'B-Business Capability'!B:L,11,FALSE)</f>
        <v>300</v>
      </c>
      <c r="T1590" t="s">
        <v>185</v>
      </c>
    </row>
    <row r="1591" spans="2:20" hidden="1" x14ac:dyDescent="0.25">
      <c r="D1591" t="s">
        <v>182</v>
      </c>
      <c r="E1591" t="str">
        <f>VLOOKUP(D1591,'B-Business Capability'!B:H,5,FALSE)</f>
        <v>Procurement &amp; Logistics</v>
      </c>
      <c r="F1591" t="str">
        <f>VLOOKUP(D1591,'B-Business Capability'!B:H,6,FALSE)</f>
        <v>Purchasing</v>
      </c>
      <c r="G1591">
        <f>VLOOKUP(D1591,'B-Business Capability'!B:H,7,FALSE)</f>
        <v>0</v>
      </c>
      <c r="I1591" t="s">
        <v>66</v>
      </c>
      <c r="J1591" t="s">
        <v>109</v>
      </c>
      <c r="K1591" t="s">
        <v>183</v>
      </c>
      <c r="L1591" t="s">
        <v>187</v>
      </c>
      <c r="M1591" t="str">
        <f>VLOOKUP(L1591,'A-Applications'!B:D,3,FALSE)</f>
        <v>Sharepoint</v>
      </c>
      <c r="N1591" t="s">
        <v>46</v>
      </c>
      <c r="O1591" s="42" t="s">
        <v>52</v>
      </c>
      <c r="P1591" t="s">
        <v>184</v>
      </c>
      <c r="Q1591" t="str">
        <f>VLOOKUP(KamstrupData[[#This Row],[IdLevel123]],'B-Business Capability'!B:L,10,FALSE)</f>
        <v>Procure-to-Pay (P2P)</v>
      </c>
      <c r="R1591">
        <f>VLOOKUP(KamstrupData[[#This Row],[IdLevel123]],'B-Business Capability'!B:L,11,FALSE)</f>
        <v>300</v>
      </c>
      <c r="T1591" t="s">
        <v>188</v>
      </c>
    </row>
    <row r="1592" spans="2:20" hidden="1" x14ac:dyDescent="0.25">
      <c r="D1592" t="s">
        <v>353</v>
      </c>
      <c r="E1592" t="str">
        <f>VLOOKUP(D1592,'B-Business Capability'!B:H,5,FALSE)</f>
        <v>Digital Platform and Operations</v>
      </c>
      <c r="F1592" t="str">
        <f>VLOOKUP(D1592,'B-Business Capability'!B:H,6,FALSE)</f>
        <v>Enterprise Platforms</v>
      </c>
      <c r="G1592" t="str">
        <f>VLOOKUP(D1592,'B-Business Capability'!B:H,7,FALSE)</f>
        <v>Application Management</v>
      </c>
      <c r="I1592" t="s">
        <v>43</v>
      </c>
      <c r="J1592" t="s">
        <v>239</v>
      </c>
      <c r="K1592" t="s">
        <v>240</v>
      </c>
      <c r="L1592" t="s">
        <v>187</v>
      </c>
      <c r="M1592" t="str">
        <f>VLOOKUP(L1592,'A-Applications'!B:D,3,FALSE)</f>
        <v>Sharepoint</v>
      </c>
      <c r="N1592" t="s">
        <v>46</v>
      </c>
      <c r="O1592" s="42" t="s">
        <v>52</v>
      </c>
      <c r="P1592" t="s">
        <v>347</v>
      </c>
      <c r="Q1592" t="str">
        <f>VLOOKUP(KamstrupData[[#This Row],[IdLevel123]],'B-Business Capability'!B:L,10,FALSE)</f>
        <v>N/A</v>
      </c>
      <c r="R1592">
        <f>VLOOKUP(KamstrupData[[#This Row],[IdLevel123]],'B-Business Capability'!B:L,11,FALSE)</f>
        <v>0</v>
      </c>
      <c r="T1592" t="s">
        <v>243</v>
      </c>
    </row>
    <row r="1593" spans="2:20" hidden="1" x14ac:dyDescent="0.25">
      <c r="D1593" t="s">
        <v>393</v>
      </c>
      <c r="E1593" t="str">
        <f>VLOOKUP(D1593,'B-Business Capability'!B:H,5,FALSE)</f>
        <v>Legal</v>
      </c>
      <c r="F1593" t="str">
        <f>VLOOKUP(D1593,'B-Business Capability'!B:H,6,FALSE)</f>
        <v>Ensure Compliance</v>
      </c>
      <c r="G1593">
        <f>VLOOKUP(D1593,'B-Business Capability'!B:H,7,FALSE)</f>
        <v>0</v>
      </c>
      <c r="I1593" t="s">
        <v>43</v>
      </c>
      <c r="J1593" t="s">
        <v>303</v>
      </c>
      <c r="L1593" t="s">
        <v>187</v>
      </c>
      <c r="M1593" t="str">
        <f>VLOOKUP(L1593,'A-Applications'!B:D,3,FALSE)</f>
        <v>Sharepoint</v>
      </c>
      <c r="N1593" t="s">
        <v>74</v>
      </c>
      <c r="O1593" s="42" t="s">
        <v>47</v>
      </c>
      <c r="P1593" t="s">
        <v>406</v>
      </c>
      <c r="Q1593" t="str">
        <f>VLOOKUP(KamstrupData[[#This Row],[IdLevel123]],'B-Business Capability'!B:L,10,FALSE)</f>
        <v>N/A</v>
      </c>
      <c r="R1593">
        <f>VLOOKUP(KamstrupData[[#This Row],[IdLevel123]],'B-Business Capability'!B:L,11,FALSE)</f>
        <v>0</v>
      </c>
      <c r="T1593" t="s">
        <v>305</v>
      </c>
    </row>
    <row r="1594" spans="2:20" hidden="1" x14ac:dyDescent="0.25">
      <c r="D1594" t="s">
        <v>393</v>
      </c>
      <c r="E1594" t="str">
        <f>VLOOKUP(D1594,'B-Business Capability'!B:H,5,FALSE)</f>
        <v>Legal</v>
      </c>
      <c r="F1594" t="str">
        <f>VLOOKUP(D1594,'B-Business Capability'!B:H,6,FALSE)</f>
        <v>Ensure Compliance</v>
      </c>
      <c r="G1594">
        <f>VLOOKUP(D1594,'B-Business Capability'!B:H,7,FALSE)</f>
        <v>0</v>
      </c>
      <c r="I1594" t="s">
        <v>66</v>
      </c>
      <c r="J1594" t="s">
        <v>169</v>
      </c>
      <c r="L1594" t="s">
        <v>187</v>
      </c>
      <c r="M1594" t="str">
        <f>VLOOKUP(L1594,'A-Applications'!B:D,3,FALSE)</f>
        <v>Sharepoint</v>
      </c>
      <c r="N1594" t="s">
        <v>46</v>
      </c>
      <c r="O1594" s="42" t="s">
        <v>47</v>
      </c>
      <c r="P1594" t="s">
        <v>68</v>
      </c>
      <c r="Q1594" t="str">
        <f>VLOOKUP(KamstrupData[[#This Row],[IdLevel123]],'B-Business Capability'!B:L,10,FALSE)</f>
        <v>N/A</v>
      </c>
      <c r="R1594">
        <f>VLOOKUP(KamstrupData[[#This Row],[IdLevel123]],'B-Business Capability'!B:L,11,FALSE)</f>
        <v>0</v>
      </c>
      <c r="T1594" t="s">
        <v>171</v>
      </c>
    </row>
    <row r="1595" spans="2:20" hidden="1" x14ac:dyDescent="0.25">
      <c r="B1595" s="28">
        <v>45292</v>
      </c>
      <c r="D1595" t="s">
        <v>920</v>
      </c>
      <c r="E1595" t="str">
        <f>VLOOKUP(D1595,'B-Business Capability'!B:H,5,FALSE)</f>
        <v>Product &amp; Software Development</v>
      </c>
      <c r="F1595" t="str">
        <f>VLOOKUP(D1595,'B-Business Capability'!B:H,6,FALSE)</f>
        <v>Product &amp; Software Delivery</v>
      </c>
      <c r="G1595" t="str">
        <f>VLOOKUP(D1595,'B-Business Capability'!B:H,7,FALSE)</f>
        <v>Manage Production &amp; Development</v>
      </c>
      <c r="I1595" t="s">
        <v>43</v>
      </c>
      <c r="J1595" t="s">
        <v>285</v>
      </c>
      <c r="K1595" t="s">
        <v>286</v>
      </c>
      <c r="L1595" t="s">
        <v>187</v>
      </c>
      <c r="M1595" t="str">
        <f>VLOOKUP(L1595,'A-Applications'!B:D,3,FALSE)</f>
        <v>Sharepoint</v>
      </c>
      <c r="N1595" t="s">
        <v>46</v>
      </c>
      <c r="O1595" s="42" t="s">
        <v>47</v>
      </c>
      <c r="P1595" t="s">
        <v>38</v>
      </c>
      <c r="Q1595" t="str">
        <f>VLOOKUP(KamstrupData[[#This Row],[IdLevel123]],'B-Business Capability'!B:L,10,FALSE)</f>
        <v>Idea-to-Release (I2R)</v>
      </c>
      <c r="R1595">
        <f>VLOOKUP(KamstrupData[[#This Row],[IdLevel123]],'B-Business Capability'!B:L,11,FALSE)</f>
        <v>520</v>
      </c>
      <c r="T1595" t="s">
        <v>288</v>
      </c>
    </row>
    <row r="1596" spans="2:20" hidden="1" x14ac:dyDescent="0.25">
      <c r="D1596" t="s">
        <v>934</v>
      </c>
      <c r="E1596" t="str">
        <f>VLOOKUP(D1596,'B-Business Capability'!B:H,5,FALSE)</f>
        <v>Product &amp; Software Development</v>
      </c>
      <c r="F1596" t="str">
        <f>VLOOKUP(D1596,'B-Business Capability'!B:H,6,FALSE)</f>
        <v>Quality Management</v>
      </c>
      <c r="G1596" t="str">
        <f>VLOOKUP(D1596,'B-Business Capability'!B:H,7,FALSE)</f>
        <v>Manage Product Document</v>
      </c>
      <c r="I1596" t="s">
        <v>43</v>
      </c>
      <c r="J1596" t="s">
        <v>71</v>
      </c>
      <c r="L1596" t="s">
        <v>187</v>
      </c>
      <c r="M1596" t="str">
        <f>VLOOKUP(L1596,'A-Applications'!B:D,3,FALSE)</f>
        <v>Sharepoint</v>
      </c>
      <c r="N1596" t="s">
        <v>46</v>
      </c>
      <c r="O1596" s="42" t="s">
        <v>52</v>
      </c>
      <c r="P1596" t="s">
        <v>75</v>
      </c>
      <c r="Q1596" t="str">
        <f>VLOOKUP(KamstrupData[[#This Row],[IdLevel123]],'B-Business Capability'!B:L,10,FALSE)</f>
        <v>Idea-to-Release (I2R)</v>
      </c>
      <c r="R1596">
        <f>VLOOKUP(KamstrupData[[#This Row],[IdLevel123]],'B-Business Capability'!B:L,11,FALSE)</f>
        <v>904</v>
      </c>
      <c r="T1596" t="s">
        <v>76</v>
      </c>
    </row>
    <row r="1597" spans="2:20" hidden="1" x14ac:dyDescent="0.25">
      <c r="D1597" t="s">
        <v>934</v>
      </c>
      <c r="E1597" t="str">
        <f>VLOOKUP(D1597,'B-Business Capability'!B:H,5,FALSE)</f>
        <v>Product &amp; Software Development</v>
      </c>
      <c r="F1597" t="str">
        <f>VLOOKUP(D1597,'B-Business Capability'!B:H,6,FALSE)</f>
        <v>Quality Management</v>
      </c>
      <c r="G1597" t="str">
        <f>VLOOKUP(D1597,'B-Business Capability'!B:H,7,FALSE)</f>
        <v>Manage Product Document</v>
      </c>
      <c r="I1597" t="s">
        <v>43</v>
      </c>
      <c r="J1597" t="s">
        <v>91</v>
      </c>
      <c r="K1597" t="s">
        <v>72</v>
      </c>
      <c r="L1597" t="s">
        <v>187</v>
      </c>
      <c r="M1597" t="str">
        <f>VLOOKUP(L1597,'A-Applications'!B:D,3,FALSE)</f>
        <v>Sharepoint</v>
      </c>
      <c r="N1597" t="s">
        <v>46</v>
      </c>
      <c r="O1597" t="s">
        <v>47</v>
      </c>
      <c r="P1597" t="s">
        <v>75</v>
      </c>
      <c r="Q1597" t="str">
        <f>VLOOKUP(KamstrupData[[#This Row],[IdLevel123]],'B-Business Capability'!B:L,10,FALSE)</f>
        <v>Idea-to-Release (I2R)</v>
      </c>
      <c r="R1597">
        <f>VLOOKUP(KamstrupData[[#This Row],[IdLevel123]],'B-Business Capability'!B:L,11,FALSE)</f>
        <v>904</v>
      </c>
      <c r="T1597" t="s">
        <v>92</v>
      </c>
    </row>
    <row r="1598" spans="2:20" hidden="1" x14ac:dyDescent="0.25">
      <c r="D1598" t="s">
        <v>934</v>
      </c>
      <c r="E1598" t="str">
        <f>VLOOKUP(D1598,'B-Business Capability'!B:H,5,FALSE)</f>
        <v>Product &amp; Software Development</v>
      </c>
      <c r="F1598" t="str">
        <f>VLOOKUP(D1598,'B-Business Capability'!B:H,6,FALSE)</f>
        <v>Quality Management</v>
      </c>
      <c r="G1598" t="str">
        <f>VLOOKUP(D1598,'B-Business Capability'!B:H,7,FALSE)</f>
        <v>Manage Product Document</v>
      </c>
      <c r="I1598" t="s">
        <v>43</v>
      </c>
      <c r="J1598" t="s">
        <v>91</v>
      </c>
      <c r="K1598" t="s">
        <v>293</v>
      </c>
      <c r="L1598" t="s">
        <v>187</v>
      </c>
      <c r="M1598" t="str">
        <f>VLOOKUP(L1598,'A-Applications'!B:D,3,FALSE)</f>
        <v>Sharepoint</v>
      </c>
      <c r="N1598" t="s">
        <v>46</v>
      </c>
      <c r="O1598" t="s">
        <v>47</v>
      </c>
      <c r="P1598" t="s">
        <v>75</v>
      </c>
      <c r="Q1598" t="str">
        <f>VLOOKUP(KamstrupData[[#This Row],[IdLevel123]],'B-Business Capability'!B:L,10,FALSE)</f>
        <v>Idea-to-Release (I2R)</v>
      </c>
      <c r="R1598">
        <f>VLOOKUP(KamstrupData[[#This Row],[IdLevel123]],'B-Business Capability'!B:L,11,FALSE)</f>
        <v>904</v>
      </c>
      <c r="T1598" t="s">
        <v>294</v>
      </c>
    </row>
    <row r="1599" spans="2:20" hidden="1" x14ac:dyDescent="0.25">
      <c r="D1599" t="s">
        <v>934</v>
      </c>
      <c r="E1599" t="str">
        <f>VLOOKUP(D1599,'B-Business Capability'!B:H,5,FALSE)</f>
        <v>Product &amp; Software Development</v>
      </c>
      <c r="F1599" t="str">
        <f>VLOOKUP(D1599,'B-Business Capability'!B:H,6,FALSE)</f>
        <v>Quality Management</v>
      </c>
      <c r="G1599" t="str">
        <f>VLOOKUP(D1599,'B-Business Capability'!B:H,7,FALSE)</f>
        <v>Manage Product Document</v>
      </c>
      <c r="I1599" t="s">
        <v>43</v>
      </c>
      <c r="J1599" t="s">
        <v>91</v>
      </c>
      <c r="K1599" t="s">
        <v>78</v>
      </c>
      <c r="L1599" t="s">
        <v>187</v>
      </c>
      <c r="M1599" t="str">
        <f>VLOOKUP(L1599,'A-Applications'!B:D,3,FALSE)</f>
        <v>Sharepoint</v>
      </c>
      <c r="N1599" t="s">
        <v>46</v>
      </c>
      <c r="O1599" t="s">
        <v>47</v>
      </c>
      <c r="P1599" t="s">
        <v>75</v>
      </c>
      <c r="Q1599" t="str">
        <f>VLOOKUP(KamstrupData[[#This Row],[IdLevel123]],'B-Business Capability'!B:L,10,FALSE)</f>
        <v>Idea-to-Release (I2R)</v>
      </c>
      <c r="R1599">
        <f>VLOOKUP(KamstrupData[[#This Row],[IdLevel123]],'B-Business Capability'!B:L,11,FALSE)</f>
        <v>904</v>
      </c>
      <c r="T1599" t="s">
        <v>93</v>
      </c>
    </row>
    <row r="1600" spans="2:20" hidden="1" x14ac:dyDescent="0.25">
      <c r="D1600" t="s">
        <v>934</v>
      </c>
      <c r="E1600" t="str">
        <f>VLOOKUP(D1600,'B-Business Capability'!B:H,5,FALSE)</f>
        <v>Product &amp; Software Development</v>
      </c>
      <c r="F1600" t="str">
        <f>VLOOKUP(D1600,'B-Business Capability'!B:H,6,FALSE)</f>
        <v>Quality Management</v>
      </c>
      <c r="G1600" t="str">
        <f>VLOOKUP(D1600,'B-Business Capability'!B:H,7,FALSE)</f>
        <v>Manage Product Document</v>
      </c>
      <c r="I1600" t="s">
        <v>43</v>
      </c>
      <c r="J1600" t="s">
        <v>91</v>
      </c>
      <c r="K1600" t="s">
        <v>81</v>
      </c>
      <c r="L1600" t="s">
        <v>187</v>
      </c>
      <c r="M1600" t="str">
        <f>VLOOKUP(L1600,'A-Applications'!B:D,3,FALSE)</f>
        <v>Sharepoint</v>
      </c>
      <c r="N1600" t="s">
        <v>46</v>
      </c>
      <c r="O1600" s="42" t="s">
        <v>47</v>
      </c>
      <c r="P1600" t="s">
        <v>75</v>
      </c>
      <c r="Q1600" t="str">
        <f>VLOOKUP(KamstrupData[[#This Row],[IdLevel123]],'B-Business Capability'!B:L,10,FALSE)</f>
        <v>Idea-to-Release (I2R)</v>
      </c>
      <c r="R1600">
        <f>VLOOKUP(KamstrupData[[#This Row],[IdLevel123]],'B-Business Capability'!B:L,11,FALSE)</f>
        <v>904</v>
      </c>
      <c r="T1600" t="s">
        <v>96</v>
      </c>
    </row>
    <row r="1601" spans="2:20" hidden="1" x14ac:dyDescent="0.25">
      <c r="D1601" t="s">
        <v>934</v>
      </c>
      <c r="E1601" t="str">
        <f>VLOOKUP(D1601,'B-Business Capability'!B:H,5,FALSE)</f>
        <v>Product &amp; Software Development</v>
      </c>
      <c r="F1601" t="str">
        <f>VLOOKUP(D1601,'B-Business Capability'!B:H,6,FALSE)</f>
        <v>Quality Management</v>
      </c>
      <c r="G1601" t="str">
        <f>VLOOKUP(D1601,'B-Business Capability'!B:H,7,FALSE)</f>
        <v>Manage Product Document</v>
      </c>
      <c r="I1601" t="s">
        <v>66</v>
      </c>
      <c r="J1601" t="s">
        <v>106</v>
      </c>
      <c r="L1601" t="s">
        <v>187</v>
      </c>
      <c r="M1601" t="str">
        <f>VLOOKUP(L1601,'A-Applications'!B:D,3,FALSE)</f>
        <v>Sharepoint</v>
      </c>
      <c r="N1601" t="s">
        <v>46</v>
      </c>
      <c r="O1601" s="42" t="s">
        <v>52</v>
      </c>
      <c r="P1601" t="s">
        <v>68</v>
      </c>
      <c r="Q1601" t="str">
        <f>VLOOKUP(KamstrupData[[#This Row],[IdLevel123]],'B-Business Capability'!B:L,10,FALSE)</f>
        <v>Idea-to-Release (I2R)</v>
      </c>
      <c r="R1601">
        <f>VLOOKUP(KamstrupData[[#This Row],[IdLevel123]],'B-Business Capability'!B:L,11,FALSE)</f>
        <v>904</v>
      </c>
      <c r="T1601" t="s">
        <v>108</v>
      </c>
    </row>
    <row r="1602" spans="2:20" hidden="1" x14ac:dyDescent="0.25">
      <c r="D1602" t="s">
        <v>934</v>
      </c>
      <c r="E1602" t="str">
        <f>VLOOKUP(D1602,'B-Business Capability'!B:H,5,FALSE)</f>
        <v>Product &amp; Software Development</v>
      </c>
      <c r="F1602" t="str">
        <f>VLOOKUP(D1602,'B-Business Capability'!B:H,6,FALSE)</f>
        <v>Quality Management</v>
      </c>
      <c r="G1602" t="str">
        <f>VLOOKUP(D1602,'B-Business Capability'!B:H,7,FALSE)</f>
        <v>Manage Product Document</v>
      </c>
      <c r="I1602" t="s">
        <v>43</v>
      </c>
      <c r="J1602" t="s">
        <v>161</v>
      </c>
      <c r="L1602" t="s">
        <v>187</v>
      </c>
      <c r="M1602" t="str">
        <f>VLOOKUP(L1602,'A-Applications'!B:D,3,FALSE)</f>
        <v>Sharepoint</v>
      </c>
      <c r="N1602" t="s">
        <v>46</v>
      </c>
      <c r="O1602" s="42" t="s">
        <v>102</v>
      </c>
      <c r="P1602" t="s">
        <v>386</v>
      </c>
      <c r="Q1602" t="str">
        <f>VLOOKUP(KamstrupData[[#This Row],[IdLevel123]],'B-Business Capability'!B:L,10,FALSE)</f>
        <v>Idea-to-Release (I2R)</v>
      </c>
      <c r="R1602">
        <f>VLOOKUP(KamstrupData[[#This Row],[IdLevel123]],'B-Business Capability'!B:L,11,FALSE)</f>
        <v>904</v>
      </c>
      <c r="T1602" t="s">
        <v>949</v>
      </c>
    </row>
    <row r="1603" spans="2:20" hidden="1" x14ac:dyDescent="0.25">
      <c r="D1603" t="s">
        <v>934</v>
      </c>
      <c r="E1603" t="str">
        <f>VLOOKUP(D1603,'B-Business Capability'!B:H,5,FALSE)</f>
        <v>Product &amp; Software Development</v>
      </c>
      <c r="F1603" t="str">
        <f>VLOOKUP(D1603,'B-Business Capability'!B:H,6,FALSE)</f>
        <v>Quality Management</v>
      </c>
      <c r="G1603" t="str">
        <f>VLOOKUP(D1603,'B-Business Capability'!B:H,7,FALSE)</f>
        <v>Manage Product Document</v>
      </c>
      <c r="I1603" t="s">
        <v>43</v>
      </c>
      <c r="J1603" t="s">
        <v>114</v>
      </c>
      <c r="K1603" t="s">
        <v>78</v>
      </c>
      <c r="L1603" t="s">
        <v>187</v>
      </c>
      <c r="M1603" t="str">
        <f>VLOOKUP(L1603,'A-Applications'!B:D,3,FALSE)</f>
        <v>Sharepoint</v>
      </c>
      <c r="N1603" t="s">
        <v>46</v>
      </c>
      <c r="O1603" s="42" t="s">
        <v>47</v>
      </c>
      <c r="P1603" t="s">
        <v>75</v>
      </c>
      <c r="Q1603" t="str">
        <f>VLOOKUP(KamstrupData[[#This Row],[IdLevel123]],'B-Business Capability'!B:L,10,FALSE)</f>
        <v>Idea-to-Release (I2R)</v>
      </c>
      <c r="R1603">
        <f>VLOOKUP(KamstrupData[[#This Row],[IdLevel123]],'B-Business Capability'!B:L,11,FALSE)</f>
        <v>904</v>
      </c>
      <c r="T1603" t="s">
        <v>120</v>
      </c>
    </row>
    <row r="1604" spans="2:20" hidden="1" x14ac:dyDescent="0.25">
      <c r="D1604" t="s">
        <v>934</v>
      </c>
      <c r="E1604" t="str">
        <f>VLOOKUP(D1604,'B-Business Capability'!B:H,5,FALSE)</f>
        <v>Product &amp; Software Development</v>
      </c>
      <c r="F1604" t="str">
        <f>VLOOKUP(D1604,'B-Business Capability'!B:H,6,FALSE)</f>
        <v>Quality Management</v>
      </c>
      <c r="G1604" t="str">
        <f>VLOOKUP(D1604,'B-Business Capability'!B:H,7,FALSE)</f>
        <v>Manage Product Document</v>
      </c>
      <c r="I1604" t="s">
        <v>43</v>
      </c>
      <c r="J1604" t="s">
        <v>128</v>
      </c>
      <c r="K1604" t="s">
        <v>87</v>
      </c>
      <c r="L1604" t="s">
        <v>187</v>
      </c>
      <c r="M1604" t="str">
        <f>VLOOKUP(L1604,'A-Applications'!B:D,3,FALSE)</f>
        <v>Sharepoint</v>
      </c>
      <c r="N1604" t="s">
        <v>46</v>
      </c>
      <c r="O1604" s="42" t="s">
        <v>47</v>
      </c>
      <c r="P1604" t="s">
        <v>75</v>
      </c>
      <c r="Q1604" t="str">
        <f>VLOOKUP(KamstrupData[[#This Row],[IdLevel123]],'B-Business Capability'!B:L,10,FALSE)</f>
        <v>Idea-to-Release (I2R)</v>
      </c>
      <c r="R1604">
        <f>VLOOKUP(KamstrupData[[#This Row],[IdLevel123]],'B-Business Capability'!B:L,11,FALSE)</f>
        <v>904</v>
      </c>
      <c r="T1604" t="s">
        <v>129</v>
      </c>
    </row>
    <row r="1605" spans="2:20" hidden="1" x14ac:dyDescent="0.25">
      <c r="D1605" s="28" t="s">
        <v>1332</v>
      </c>
      <c r="E1605" t="str">
        <f>VLOOKUP(D1605,'B-Business Capability'!B:H,5,FALSE)</f>
        <v>Sales</v>
      </c>
      <c r="F1605" t="str">
        <f>VLOOKUP(D1605,'B-Business Capability'!B:H,6,FALSE)</f>
        <v>Sales Operations</v>
      </c>
      <c r="G1605">
        <f>VLOOKUP(D1605,'B-Business Capability'!B:H,7,FALSE)</f>
        <v>0</v>
      </c>
      <c r="I1605" t="s">
        <v>53</v>
      </c>
      <c r="J1605" t="s">
        <v>8518</v>
      </c>
      <c r="K1605" t="s">
        <v>379</v>
      </c>
      <c r="L1605" t="s">
        <v>187</v>
      </c>
      <c r="M1605" t="str">
        <f>VLOOKUP(L1605,'A-Applications'!B:D,3,FALSE)</f>
        <v>Sharepoint</v>
      </c>
      <c r="N1605" t="s">
        <v>46</v>
      </c>
      <c r="O1605" s="42" t="s">
        <v>47</v>
      </c>
      <c r="Q1605" t="str">
        <f>VLOOKUP(KamstrupData[[#This Row],[IdLevel123]],'B-Business Capability'!B:L,10,FALSE)</f>
        <v>Order-to-Cash (O2C)</v>
      </c>
      <c r="R1605">
        <f>VLOOKUP(KamstrupData[[#This Row],[IdLevel123]],'B-Business Capability'!B:L,11,FALSE)</f>
        <v>111</v>
      </c>
      <c r="T1605" t="s">
        <v>8521</v>
      </c>
    </row>
    <row r="1606" spans="2:20" hidden="1" x14ac:dyDescent="0.25">
      <c r="D1606" t="s">
        <v>1554</v>
      </c>
      <c r="E1606" t="str">
        <f>VLOOKUP(D1606,'B-Business Capability'!B:H,5,FALSE)</f>
        <v>Digital Management</v>
      </c>
      <c r="F1606">
        <f>VLOOKUP(D1606,'B-Business Capability'!B:H,6,FALSE)</f>
        <v>0</v>
      </c>
      <c r="G1606">
        <f>VLOOKUP(D1606,'B-Business Capability'!B:H,7,FALSE)</f>
        <v>0</v>
      </c>
      <c r="I1606" t="s">
        <v>43</v>
      </c>
      <c r="J1606" t="s">
        <v>239</v>
      </c>
      <c r="K1606" t="s">
        <v>240</v>
      </c>
      <c r="L1606" t="s">
        <v>187</v>
      </c>
      <c r="M1606" t="str">
        <f>VLOOKUP(L1606,'A-Applications'!B:D,3,FALSE)</f>
        <v>Sharepoint</v>
      </c>
      <c r="N1606" t="s">
        <v>46</v>
      </c>
      <c r="O1606" s="42" t="s">
        <v>52</v>
      </c>
      <c r="P1606" t="s">
        <v>347</v>
      </c>
      <c r="Q1606" t="str">
        <f>VLOOKUP(KamstrupData[[#This Row],[IdLevel123]],'B-Business Capability'!B:L,10,FALSE)</f>
        <v>N/A</v>
      </c>
      <c r="R1606">
        <f>VLOOKUP(KamstrupData[[#This Row],[IdLevel123]],'B-Business Capability'!B:L,11,FALSE)</f>
        <v>0</v>
      </c>
      <c r="T1606" t="s">
        <v>1555</v>
      </c>
    </row>
    <row r="1607" spans="2:20" hidden="1" x14ac:dyDescent="0.25">
      <c r="D1607" t="s">
        <v>1634</v>
      </c>
      <c r="E1607" t="str">
        <f>VLOOKUP(D1607,'B-Business Capability'!B:H,5,FALSE)</f>
        <v>Not mapped to capability</v>
      </c>
      <c r="F1607">
        <f>VLOOKUP(D1607,'B-Business Capability'!B:H,6,FALSE)</f>
        <v>0</v>
      </c>
      <c r="G1607">
        <f>VLOOKUP(D1607,'B-Business Capability'!B:H,7,FALSE)</f>
        <v>0</v>
      </c>
      <c r="I1607" t="s">
        <v>43</v>
      </c>
      <c r="J1607" t="s">
        <v>86</v>
      </c>
      <c r="L1607" t="s">
        <v>187</v>
      </c>
      <c r="M1607" t="str">
        <f>VLOOKUP(L1607,'A-Applications'!B:D,3,FALSE)</f>
        <v>Sharepoint</v>
      </c>
      <c r="O1607" s="42"/>
      <c r="P1607" t="s">
        <v>56</v>
      </c>
      <c r="Q1607" t="str">
        <f>VLOOKUP(KamstrupData[[#This Row],[IdLevel123]],'B-Business Capability'!B:L,10,FALSE)</f>
        <v>N/A</v>
      </c>
      <c r="R1607">
        <f>VLOOKUP(KamstrupData[[#This Row],[IdLevel123]],'B-Business Capability'!B:L,11,FALSE)</f>
        <v>0</v>
      </c>
      <c r="T1607" t="s">
        <v>196</v>
      </c>
    </row>
    <row r="1608" spans="2:20" hidden="1" x14ac:dyDescent="0.25">
      <c r="D1608" s="28" t="s">
        <v>1610</v>
      </c>
      <c r="E1608" t="str">
        <f>VLOOKUP(D1608,'B-Business Capability'!B:H,5,FALSE)</f>
        <v>Digital Platform and Operations</v>
      </c>
      <c r="F1608" t="str">
        <f>VLOOKUP(D1608,'B-Business Capability'!B:H,6,FALSE)</f>
        <v>Digital Workplace &amp; Infrastructure Development</v>
      </c>
      <c r="G1608" t="str">
        <f>VLOOKUP(D1608,'B-Business Capability'!B:H,7,FALSE)</f>
        <v>Communication &amp; Collaboration</v>
      </c>
      <c r="I1608" t="s">
        <v>43</v>
      </c>
      <c r="J1608" t="s">
        <v>239</v>
      </c>
      <c r="K1608" t="s">
        <v>1672</v>
      </c>
      <c r="L1608" t="s">
        <v>187</v>
      </c>
      <c r="M1608" t="str">
        <f>VLOOKUP(L1608,'A-Applications'!B:D,3,FALSE)</f>
        <v>Sharepoint</v>
      </c>
      <c r="N1608" t="s">
        <v>138</v>
      </c>
      <c r="O1608" s="42" t="s">
        <v>47</v>
      </c>
      <c r="P1608" t="s">
        <v>38</v>
      </c>
      <c r="Q1608" t="str">
        <f>VLOOKUP(KamstrupData[[#This Row],[IdLevel123]],'B-Business Capability'!B:L,10,FALSE)</f>
        <v>N/A</v>
      </c>
      <c r="R1608">
        <f>VLOOKUP(KamstrupData[[#This Row],[IdLevel123]],'B-Business Capability'!B:L,11,FALSE)</f>
        <v>0</v>
      </c>
    </row>
    <row r="1609" spans="2:20" hidden="1" x14ac:dyDescent="0.25">
      <c r="D1609" t="s">
        <v>438</v>
      </c>
      <c r="E1609" t="str">
        <f>VLOOKUP(D1609,'B-Business Capability'!B:H,5,FALSE)</f>
        <v>Finance</v>
      </c>
      <c r="F1609" t="str">
        <f>VLOOKUP(D1609,'B-Business Capability'!B:H,6,FALSE)</f>
        <v>Asset Management</v>
      </c>
      <c r="G1609" t="str">
        <f>VLOOKUP(D1609,'B-Business Capability'!B:H,7,FALSE)</f>
        <v>Asset Performance Mgmt</v>
      </c>
      <c r="I1609" t="s">
        <v>43</v>
      </c>
      <c r="J1609" t="s">
        <v>439</v>
      </c>
      <c r="L1609" t="s">
        <v>449</v>
      </c>
      <c r="M1609" t="str">
        <f>VLOOKUP(L1609,'A-Applications'!B:D,3,FALSE)</f>
        <v>SiPass</v>
      </c>
      <c r="N1609" t="s">
        <v>46</v>
      </c>
      <c r="O1609" s="42" t="s">
        <v>47</v>
      </c>
      <c r="P1609" t="s">
        <v>441</v>
      </c>
      <c r="Q1609" t="str">
        <f>VLOOKUP(KamstrupData[[#This Row],[IdLevel123]],'B-Business Capability'!B:L,10,FALSE)</f>
        <v>N/A</v>
      </c>
      <c r="R1609">
        <f>VLOOKUP(KamstrupData[[#This Row],[IdLevel123]],'B-Business Capability'!B:L,11,FALSE)</f>
        <v>0</v>
      </c>
      <c r="T1609" t="s">
        <v>442</v>
      </c>
    </row>
    <row r="1610" spans="2:20" hidden="1" x14ac:dyDescent="0.25">
      <c r="D1610" t="s">
        <v>438</v>
      </c>
      <c r="E1610" t="str">
        <f>VLOOKUP(D1610,'B-Business Capability'!B:H,5,FALSE)</f>
        <v>Finance</v>
      </c>
      <c r="F1610" t="str">
        <f>VLOOKUP(D1610,'B-Business Capability'!B:H,6,FALSE)</f>
        <v>Asset Management</v>
      </c>
      <c r="G1610" t="str">
        <f>VLOOKUP(D1610,'B-Business Capability'!B:H,7,FALSE)</f>
        <v>Asset Performance Mgmt</v>
      </c>
      <c r="I1610" t="s">
        <v>66</v>
      </c>
      <c r="J1610" t="s">
        <v>208</v>
      </c>
      <c r="L1610" t="s">
        <v>449</v>
      </c>
      <c r="M1610" t="str">
        <f>VLOOKUP(L1610,'A-Applications'!B:D,3,FALSE)</f>
        <v>SiPass</v>
      </c>
      <c r="N1610" t="s">
        <v>46</v>
      </c>
      <c r="O1610" s="42" t="s">
        <v>47</v>
      </c>
      <c r="P1610" t="s">
        <v>441</v>
      </c>
      <c r="Q1610" t="str">
        <f>VLOOKUP(KamstrupData[[#This Row],[IdLevel123]],'B-Business Capability'!B:L,10,FALSE)</f>
        <v>N/A</v>
      </c>
      <c r="R1610">
        <f>VLOOKUP(KamstrupData[[#This Row],[IdLevel123]],'B-Business Capability'!B:L,11,FALSE)</f>
        <v>0</v>
      </c>
      <c r="T1610" t="s">
        <v>457</v>
      </c>
    </row>
    <row r="1611" spans="2:20" hidden="1" x14ac:dyDescent="0.25">
      <c r="D1611" t="s">
        <v>458</v>
      </c>
      <c r="E1611" t="str">
        <f>VLOOKUP(D1611,'B-Business Capability'!B:H,5,FALSE)</f>
        <v>Finance</v>
      </c>
      <c r="F1611" t="str">
        <f>VLOOKUP(D1611,'B-Business Capability'!B:H,6,FALSE)</f>
        <v>Asset Management</v>
      </c>
      <c r="G1611" t="str">
        <f>VLOOKUP(D1611,'B-Business Capability'!B:H,7,FALSE)</f>
        <v>Decommissioning</v>
      </c>
      <c r="I1611" t="s">
        <v>43</v>
      </c>
      <c r="J1611" t="s">
        <v>439</v>
      </c>
      <c r="L1611" t="s">
        <v>449</v>
      </c>
      <c r="M1611" t="str">
        <f>VLOOKUP(L1611,'A-Applications'!B:D,3,FALSE)</f>
        <v>SiPass</v>
      </c>
      <c r="N1611" t="s">
        <v>46</v>
      </c>
      <c r="O1611" s="42" t="s">
        <v>47</v>
      </c>
      <c r="P1611" t="s">
        <v>441</v>
      </c>
      <c r="Q1611" t="str">
        <f>VLOOKUP(KamstrupData[[#This Row],[IdLevel123]],'B-Business Capability'!B:L,10,FALSE)</f>
        <v>N/A</v>
      </c>
      <c r="R1611">
        <f>VLOOKUP(KamstrupData[[#This Row],[IdLevel123]],'B-Business Capability'!B:L,11,FALSE)</f>
        <v>0</v>
      </c>
      <c r="T1611" t="s">
        <v>442</v>
      </c>
    </row>
    <row r="1612" spans="2:20" hidden="1" x14ac:dyDescent="0.25">
      <c r="D1612" t="s">
        <v>458</v>
      </c>
      <c r="E1612" t="str">
        <f>VLOOKUP(D1612,'B-Business Capability'!B:H,5,FALSE)</f>
        <v>Finance</v>
      </c>
      <c r="F1612" t="str">
        <f>VLOOKUP(D1612,'B-Business Capability'!B:H,6,FALSE)</f>
        <v>Asset Management</v>
      </c>
      <c r="G1612" t="str">
        <f>VLOOKUP(D1612,'B-Business Capability'!B:H,7,FALSE)</f>
        <v>Decommissioning</v>
      </c>
      <c r="I1612" t="s">
        <v>66</v>
      </c>
      <c r="J1612" t="s">
        <v>208</v>
      </c>
      <c r="L1612" t="s">
        <v>449</v>
      </c>
      <c r="M1612" t="str">
        <f>VLOOKUP(L1612,'A-Applications'!B:D,3,FALSE)</f>
        <v>SiPass</v>
      </c>
      <c r="N1612" t="s">
        <v>46</v>
      </c>
      <c r="O1612" s="42" t="s">
        <v>47</v>
      </c>
      <c r="P1612" t="s">
        <v>441</v>
      </c>
      <c r="Q1612" t="str">
        <f>VLOOKUP(KamstrupData[[#This Row],[IdLevel123]],'B-Business Capability'!B:L,10,FALSE)</f>
        <v>N/A</v>
      </c>
      <c r="R1612">
        <f>VLOOKUP(KamstrupData[[#This Row],[IdLevel123]],'B-Business Capability'!B:L,11,FALSE)</f>
        <v>0</v>
      </c>
      <c r="T1612" t="s">
        <v>457</v>
      </c>
    </row>
    <row r="1613" spans="2:20" hidden="1" x14ac:dyDescent="0.25">
      <c r="D1613" t="s">
        <v>460</v>
      </c>
      <c r="E1613" t="str">
        <f>VLOOKUP(D1613,'B-Business Capability'!B:H,5,FALSE)</f>
        <v>Finance</v>
      </c>
      <c r="F1613" t="str">
        <f>VLOOKUP(D1613,'B-Business Capability'!B:H,6,FALSE)</f>
        <v>Asset Management</v>
      </c>
      <c r="G1613" t="str">
        <f>VLOOKUP(D1613,'B-Business Capability'!B:H,7,FALSE)</f>
        <v>Investment Planning</v>
      </c>
      <c r="I1613" t="s">
        <v>43</v>
      </c>
      <c r="J1613" t="s">
        <v>439</v>
      </c>
      <c r="L1613" t="s">
        <v>449</v>
      </c>
      <c r="M1613" t="str">
        <f>VLOOKUP(L1613,'A-Applications'!B:D,3,FALSE)</f>
        <v>SiPass</v>
      </c>
      <c r="N1613" t="s">
        <v>46</v>
      </c>
      <c r="O1613" s="42" t="s">
        <v>47</v>
      </c>
      <c r="P1613" t="s">
        <v>441</v>
      </c>
      <c r="Q1613" t="str">
        <f>VLOOKUP(KamstrupData[[#This Row],[IdLevel123]],'B-Business Capability'!B:L,10,FALSE)</f>
        <v>N/A</v>
      </c>
      <c r="R1613">
        <f>VLOOKUP(KamstrupData[[#This Row],[IdLevel123]],'B-Business Capability'!B:L,11,FALSE)</f>
        <v>0</v>
      </c>
      <c r="T1613" t="s">
        <v>442</v>
      </c>
    </row>
    <row r="1614" spans="2:20" hidden="1" x14ac:dyDescent="0.25">
      <c r="D1614" t="s">
        <v>460</v>
      </c>
      <c r="E1614" t="str">
        <f>VLOOKUP(D1614,'B-Business Capability'!B:H,5,FALSE)</f>
        <v>Finance</v>
      </c>
      <c r="F1614" t="str">
        <f>VLOOKUP(D1614,'B-Business Capability'!B:H,6,FALSE)</f>
        <v>Asset Management</v>
      </c>
      <c r="G1614" t="str">
        <f>VLOOKUP(D1614,'B-Business Capability'!B:H,7,FALSE)</f>
        <v>Investment Planning</v>
      </c>
      <c r="I1614" t="s">
        <v>66</v>
      </c>
      <c r="J1614" t="s">
        <v>208</v>
      </c>
      <c r="L1614" t="s">
        <v>449</v>
      </c>
      <c r="M1614" t="str">
        <f>VLOOKUP(L1614,'A-Applications'!B:D,3,FALSE)</f>
        <v>SiPass</v>
      </c>
      <c r="N1614" t="s">
        <v>46</v>
      </c>
      <c r="O1614" s="42" t="s">
        <v>47</v>
      </c>
      <c r="P1614" t="s">
        <v>441</v>
      </c>
      <c r="Q1614" t="str">
        <f>VLOOKUP(KamstrupData[[#This Row],[IdLevel123]],'B-Business Capability'!B:L,10,FALSE)</f>
        <v>N/A</v>
      </c>
      <c r="R1614">
        <f>VLOOKUP(KamstrupData[[#This Row],[IdLevel123]],'B-Business Capability'!B:L,11,FALSE)</f>
        <v>0</v>
      </c>
      <c r="T1614" t="s">
        <v>457</v>
      </c>
    </row>
    <row r="1615" spans="2:20" hidden="1" x14ac:dyDescent="0.25">
      <c r="D1615" s="28" t="s">
        <v>1403</v>
      </c>
      <c r="E1615" t="str">
        <f>VLOOKUP(D1615,'B-Business Capability'!B:H,5,FALSE)</f>
        <v xml:space="preserve">Digital Management </v>
      </c>
      <c r="F1615" t="str">
        <f>VLOOKUP(D1615,'B-Business Capability'!B:H,6,FALSE)</f>
        <v>Identity and Access Governance</v>
      </c>
      <c r="G1615" t="str">
        <f>VLOOKUP(D1615,'B-Business Capability'!B:H,7,FALSE)</f>
        <v>Authentication Management</v>
      </c>
      <c r="I1615" t="s">
        <v>43</v>
      </c>
      <c r="J1615" t="s">
        <v>148</v>
      </c>
      <c r="K1615" t="s">
        <v>1079</v>
      </c>
      <c r="L1615" t="s">
        <v>1750</v>
      </c>
      <c r="M1615" t="str">
        <f>VLOOKUP(L1615,'A-Applications'!B:D,3,FALSE)</f>
        <v>SMSPasscode</v>
      </c>
      <c r="N1615" t="s">
        <v>46</v>
      </c>
      <c r="O1615" s="42" t="s">
        <v>102</v>
      </c>
      <c r="P1615" t="s">
        <v>38</v>
      </c>
      <c r="Q1615" t="str">
        <f>VLOOKUP(KamstrupData[[#This Row],[IdLevel123]],'B-Business Capability'!B:L,10,FALSE)</f>
        <v>N/A</v>
      </c>
      <c r="R1615">
        <f>VLOOKUP(KamstrupData[[#This Row],[IdLevel123]],'B-Business Capability'!B:L,11,FALSE)</f>
        <v>0</v>
      </c>
    </row>
    <row r="1616" spans="2:20" hidden="1" x14ac:dyDescent="0.25">
      <c r="B1616" s="28">
        <v>45292</v>
      </c>
      <c r="D1616" s="28" t="s">
        <v>8541</v>
      </c>
      <c r="E1616" t="str">
        <f>VLOOKUP(D1616,'B-Business Capability'!B:H,5,FALSE)</f>
        <v>OT Hosting</v>
      </c>
      <c r="F1616" t="str">
        <f>VLOOKUP(D1616,'B-Business Capability'!B:H,6,FALSE)</f>
        <v>OT Security &amp; Compliance</v>
      </c>
      <c r="G1616" t="str">
        <f>VLOOKUP(D1616,'B-Business Capability'!B:H,7,FALSE)</f>
        <v>OT Zero Trust Architecture</v>
      </c>
      <c r="I1616" t="s">
        <v>43</v>
      </c>
      <c r="J1616" t="s">
        <v>285</v>
      </c>
      <c r="K1616" t="s">
        <v>1615</v>
      </c>
      <c r="L1616" t="s">
        <v>1750</v>
      </c>
      <c r="M1616" t="str">
        <f>VLOOKUP(L1616,'A-Applications'!B:D,3,FALSE)</f>
        <v>SMSPasscode</v>
      </c>
      <c r="N1616" t="s">
        <v>46</v>
      </c>
      <c r="O1616" s="42" t="s">
        <v>102</v>
      </c>
      <c r="P1616" t="s">
        <v>38</v>
      </c>
      <c r="Q1616" t="str">
        <f>VLOOKUP(KamstrupData[[#This Row],[IdLevel123]],'B-Business Capability'!B:L,10,FALSE)</f>
        <v>N/A</v>
      </c>
      <c r="R1616">
        <f>VLOOKUP(KamstrupData[[#This Row],[IdLevel123]],'B-Business Capability'!B:L,11,FALSE)</f>
        <v>0</v>
      </c>
    </row>
    <row r="1617" spans="2:20" hidden="1" x14ac:dyDescent="0.25">
      <c r="D1617" t="s">
        <v>1459</v>
      </c>
      <c r="E1617" t="str">
        <f>VLOOKUP(D1617,'B-Business Capability'!B:H,5,FALSE)</f>
        <v>Customer Service</v>
      </c>
      <c r="F1617" t="str">
        <f>VLOOKUP(D1617,'B-Business Capability'!B:H,6,FALSE)</f>
        <v>Customer Service and Support</v>
      </c>
      <c r="G1617" t="str">
        <f>VLOOKUP(D1617,'B-Business Capability'!B:H,7,FALSE)</f>
        <v>Service Request Management</v>
      </c>
      <c r="I1617" t="s">
        <v>43</v>
      </c>
      <c r="J1617" t="s">
        <v>278</v>
      </c>
      <c r="L1617" t="s">
        <v>1481</v>
      </c>
      <c r="M1617" t="str">
        <f>VLOOKUP(L1617,'A-Applications'!B:D,3,FALSE)</f>
        <v>Trio</v>
      </c>
      <c r="N1617" t="s">
        <v>74</v>
      </c>
      <c r="O1617" s="42" t="s">
        <v>102</v>
      </c>
      <c r="P1617" t="s">
        <v>229</v>
      </c>
      <c r="Q1617" t="str">
        <f>VLOOKUP(KamstrupData[[#This Row],[IdLevel123]],'B-Business Capability'!B:L,10,FALSE)</f>
        <v>Customer Service and Support</v>
      </c>
      <c r="R1617">
        <f>VLOOKUP(KamstrupData[[#This Row],[IdLevel123]],'B-Business Capability'!B:L,11,FALSE)</f>
        <v>0</v>
      </c>
    </row>
    <row r="1618" spans="2:20" hidden="1" x14ac:dyDescent="0.25">
      <c r="D1618" t="s">
        <v>1459</v>
      </c>
      <c r="E1618" t="str">
        <f>VLOOKUP(D1618,'B-Business Capability'!B:H,5,FALSE)</f>
        <v>Customer Service</v>
      </c>
      <c r="F1618" t="str">
        <f>VLOOKUP(D1618,'B-Business Capability'!B:H,6,FALSE)</f>
        <v>Customer Service and Support</v>
      </c>
      <c r="G1618" t="str">
        <f>VLOOKUP(D1618,'B-Business Capability'!B:H,7,FALSE)</f>
        <v>Service Request Management</v>
      </c>
      <c r="I1618" t="s">
        <v>43</v>
      </c>
      <c r="J1618" t="s">
        <v>279</v>
      </c>
      <c r="L1618" t="s">
        <v>1481</v>
      </c>
      <c r="M1618" t="str">
        <f>VLOOKUP(L1618,'A-Applications'!B:D,3,FALSE)</f>
        <v>Trio</v>
      </c>
      <c r="N1618" t="s">
        <v>74</v>
      </c>
      <c r="O1618" s="42" t="s">
        <v>102</v>
      </c>
      <c r="P1618" t="s">
        <v>229</v>
      </c>
      <c r="Q1618" t="str">
        <f>VLOOKUP(KamstrupData[[#This Row],[IdLevel123]],'B-Business Capability'!B:L,10,FALSE)</f>
        <v>Customer Service and Support</v>
      </c>
      <c r="R1618">
        <f>VLOOKUP(KamstrupData[[#This Row],[IdLevel123]],'B-Business Capability'!B:L,11,FALSE)</f>
        <v>0</v>
      </c>
      <c r="T1618" t="s">
        <v>1491</v>
      </c>
    </row>
    <row r="1619" spans="2:20" hidden="1" x14ac:dyDescent="0.25">
      <c r="D1619" t="s">
        <v>1459</v>
      </c>
      <c r="E1619" t="str">
        <f>VLOOKUP(D1619,'B-Business Capability'!B:H,5,FALSE)</f>
        <v>Customer Service</v>
      </c>
      <c r="F1619" t="str">
        <f>VLOOKUP(D1619,'B-Business Capability'!B:H,6,FALSE)</f>
        <v>Customer Service and Support</v>
      </c>
      <c r="G1619" t="str">
        <f>VLOOKUP(D1619,'B-Business Capability'!B:H,7,FALSE)</f>
        <v>Service Request Management</v>
      </c>
      <c r="I1619" t="s">
        <v>43</v>
      </c>
      <c r="J1619" t="s">
        <v>282</v>
      </c>
      <c r="L1619" t="s">
        <v>1481</v>
      </c>
      <c r="M1619" t="str">
        <f>VLOOKUP(L1619,'A-Applications'!B:D,3,FALSE)</f>
        <v>Trio</v>
      </c>
      <c r="N1619" t="s">
        <v>74</v>
      </c>
      <c r="O1619" s="42" t="s">
        <v>102</v>
      </c>
      <c r="P1619" t="s">
        <v>229</v>
      </c>
      <c r="Q1619" t="str">
        <f>VLOOKUP(KamstrupData[[#This Row],[IdLevel123]],'B-Business Capability'!B:L,10,FALSE)</f>
        <v>Customer Service and Support</v>
      </c>
      <c r="R1619">
        <f>VLOOKUP(KamstrupData[[#This Row],[IdLevel123]],'B-Business Capability'!B:L,11,FALSE)</f>
        <v>0</v>
      </c>
    </row>
    <row r="1620" spans="2:20" hidden="1" x14ac:dyDescent="0.25">
      <c r="D1620" s="28" t="s">
        <v>1459</v>
      </c>
      <c r="E1620" t="str">
        <f>VLOOKUP(D1620,'B-Business Capability'!B:H,5,FALSE)</f>
        <v>Customer Service</v>
      </c>
      <c r="F1620" t="str">
        <f>VLOOKUP(D1620,'B-Business Capability'!B:H,6,FALSE)</f>
        <v>Customer Service and Support</v>
      </c>
      <c r="G1620" t="str">
        <f>VLOOKUP(D1620,'B-Business Capability'!B:H,7,FALSE)</f>
        <v>Service Request Management</v>
      </c>
      <c r="I1620" t="s">
        <v>477</v>
      </c>
      <c r="J1620" t="s">
        <v>8624</v>
      </c>
      <c r="L1620" t="s">
        <v>1481</v>
      </c>
      <c r="M1620" t="str">
        <f>VLOOKUP(L1620,'A-Applications'!B:D,3,FALSE)</f>
        <v>Trio</v>
      </c>
      <c r="N1620" t="s">
        <v>74</v>
      </c>
      <c r="O1620" s="42" t="s">
        <v>102</v>
      </c>
      <c r="P1620" t="s">
        <v>229</v>
      </c>
      <c r="Q1620" t="str">
        <f>VLOOKUP(KamstrupData[[#This Row],[IdLevel123]],'B-Business Capability'!B:L,10,FALSE)</f>
        <v>Customer Service and Support</v>
      </c>
      <c r="R1620">
        <f>VLOOKUP(KamstrupData[[#This Row],[IdLevel123]],'B-Business Capability'!B:L,11,FALSE)</f>
        <v>0</v>
      </c>
    </row>
    <row r="1621" spans="2:20" hidden="1" x14ac:dyDescent="0.25">
      <c r="D1621" t="s">
        <v>1612</v>
      </c>
      <c r="E1621" t="str">
        <f>VLOOKUP(D1621,'B-Business Capability'!B:H,5,FALSE)</f>
        <v>OT Hosting</v>
      </c>
      <c r="F1621" t="str">
        <f>VLOOKUP(D1621,'B-Business Capability'!B:H,6,FALSE)</f>
        <v>OT Operations &amp; Service</v>
      </c>
      <c r="G1621">
        <f>VLOOKUP(D1621,'B-Business Capability'!B:H,7,FALSE)</f>
        <v>0</v>
      </c>
      <c r="I1621" t="s">
        <v>43</v>
      </c>
      <c r="J1621" t="s">
        <v>278</v>
      </c>
      <c r="L1621" t="s">
        <v>1481</v>
      </c>
      <c r="M1621" t="str">
        <f>VLOOKUP(L1621,'A-Applications'!B:D,3,FALSE)</f>
        <v>Trio</v>
      </c>
      <c r="N1621" t="s">
        <v>74</v>
      </c>
      <c r="O1621" s="42" t="s">
        <v>102</v>
      </c>
      <c r="P1621" t="s">
        <v>229</v>
      </c>
      <c r="Q1621" t="str">
        <f>VLOOKUP(KamstrupData[[#This Row],[IdLevel123]],'B-Business Capability'!B:L,10,FALSE)</f>
        <v>N/A</v>
      </c>
      <c r="R1621">
        <f>VLOOKUP(KamstrupData[[#This Row],[IdLevel123]],'B-Business Capability'!B:L,11,FALSE)</f>
        <v>0</v>
      </c>
    </row>
    <row r="1622" spans="2:20" hidden="1" x14ac:dyDescent="0.25">
      <c r="D1622" t="s">
        <v>1612</v>
      </c>
      <c r="E1622" t="str">
        <f>VLOOKUP(D1622,'B-Business Capability'!B:H,5,FALSE)</f>
        <v>OT Hosting</v>
      </c>
      <c r="F1622" t="str">
        <f>VLOOKUP(D1622,'B-Business Capability'!B:H,6,FALSE)</f>
        <v>OT Operations &amp; Service</v>
      </c>
      <c r="G1622">
        <f>VLOOKUP(D1622,'B-Business Capability'!B:H,7,FALSE)</f>
        <v>0</v>
      </c>
      <c r="I1622" t="s">
        <v>43</v>
      </c>
      <c r="J1622" t="s">
        <v>279</v>
      </c>
      <c r="L1622" t="s">
        <v>1481</v>
      </c>
      <c r="M1622" t="str">
        <f>VLOOKUP(L1622,'A-Applications'!B:D,3,FALSE)</f>
        <v>Trio</v>
      </c>
      <c r="N1622" t="s">
        <v>74</v>
      </c>
      <c r="O1622" s="42" t="s">
        <v>102</v>
      </c>
      <c r="P1622" t="s">
        <v>229</v>
      </c>
      <c r="Q1622" t="str">
        <f>VLOOKUP(KamstrupData[[#This Row],[IdLevel123]],'B-Business Capability'!B:L,10,FALSE)</f>
        <v>N/A</v>
      </c>
      <c r="R1622">
        <f>VLOOKUP(KamstrupData[[#This Row],[IdLevel123]],'B-Business Capability'!B:L,11,FALSE)</f>
        <v>0</v>
      </c>
    </row>
    <row r="1623" spans="2:20" hidden="1" x14ac:dyDescent="0.25">
      <c r="D1623" t="s">
        <v>1612</v>
      </c>
      <c r="E1623" t="str">
        <f>VLOOKUP(D1623,'B-Business Capability'!B:H,5,FALSE)</f>
        <v>OT Hosting</v>
      </c>
      <c r="F1623" t="str">
        <f>VLOOKUP(D1623,'B-Business Capability'!B:H,6,FALSE)</f>
        <v>OT Operations &amp; Service</v>
      </c>
      <c r="G1623">
        <f>VLOOKUP(D1623,'B-Business Capability'!B:H,7,FALSE)</f>
        <v>0</v>
      </c>
      <c r="I1623" t="s">
        <v>43</v>
      </c>
      <c r="J1623" t="s">
        <v>282</v>
      </c>
      <c r="L1623" t="s">
        <v>1481</v>
      </c>
      <c r="M1623" t="str">
        <f>VLOOKUP(L1623,'A-Applications'!B:D,3,FALSE)</f>
        <v>Trio</v>
      </c>
      <c r="N1623" t="s">
        <v>74</v>
      </c>
      <c r="O1623" s="42" t="s">
        <v>102</v>
      </c>
      <c r="P1623" t="s">
        <v>229</v>
      </c>
      <c r="Q1623" t="str">
        <f>VLOOKUP(KamstrupData[[#This Row],[IdLevel123]],'B-Business Capability'!B:L,10,FALSE)</f>
        <v>N/A</v>
      </c>
      <c r="R1623">
        <f>VLOOKUP(KamstrupData[[#This Row],[IdLevel123]],'B-Business Capability'!B:L,11,FALSE)</f>
        <v>0</v>
      </c>
    </row>
    <row r="1624" spans="2:20" hidden="1" x14ac:dyDescent="0.25">
      <c r="D1624" s="28" t="s">
        <v>1612</v>
      </c>
      <c r="E1624" t="str">
        <f>VLOOKUP(D1624,'B-Business Capability'!B:H,5,FALSE)</f>
        <v>OT Hosting</v>
      </c>
      <c r="F1624" t="str">
        <f>VLOOKUP(D1624,'B-Business Capability'!B:H,6,FALSE)</f>
        <v>OT Operations &amp; Service</v>
      </c>
      <c r="G1624">
        <f>VLOOKUP(D1624,'B-Business Capability'!B:H,7,FALSE)</f>
        <v>0</v>
      </c>
      <c r="I1624" t="s">
        <v>477</v>
      </c>
      <c r="J1624" t="s">
        <v>8624</v>
      </c>
      <c r="L1624" t="s">
        <v>1481</v>
      </c>
      <c r="M1624" t="str">
        <f>VLOOKUP(L1624,'A-Applications'!B:D,3,FALSE)</f>
        <v>Trio</v>
      </c>
      <c r="N1624" t="s">
        <v>74</v>
      </c>
      <c r="O1624" s="42" t="s">
        <v>102</v>
      </c>
      <c r="P1624" t="s">
        <v>229</v>
      </c>
      <c r="Q1624" t="str">
        <f>VLOOKUP(KamstrupData[[#This Row],[IdLevel123]],'B-Business Capability'!B:L,10,FALSE)</f>
        <v>N/A</v>
      </c>
      <c r="R1624">
        <f>VLOOKUP(KamstrupData[[#This Row],[IdLevel123]],'B-Business Capability'!B:L,11,FALSE)</f>
        <v>0</v>
      </c>
    </row>
    <row r="1625" spans="2:20" hidden="1" x14ac:dyDescent="0.25">
      <c r="B1625" s="28">
        <v>45292</v>
      </c>
      <c r="D1625" t="s">
        <v>302</v>
      </c>
      <c r="E1625" t="str">
        <f>VLOOKUP(D1625,'B-Business Capability'!B:H,5,FALSE)</f>
        <v>People and Culture</v>
      </c>
      <c r="F1625" t="str">
        <f>VLOOKUP(D1625,'B-Business Capability'!B:H,6,FALSE)</f>
        <v>Learning &amp; Development</v>
      </c>
      <c r="G1625">
        <f>VLOOKUP(D1625,'B-Business Capability'!B:H,7,FALSE)</f>
        <v>0</v>
      </c>
      <c r="I1625" t="s">
        <v>43</v>
      </c>
      <c r="J1625" t="s">
        <v>264</v>
      </c>
      <c r="L1625" t="s">
        <v>320</v>
      </c>
      <c r="M1625" t="str">
        <f>VLOOKUP(L1625,'A-Applications'!B:D,3,FALSE)</f>
        <v>PowerApps</v>
      </c>
      <c r="N1625" t="s">
        <v>46</v>
      </c>
      <c r="O1625" s="42" t="s">
        <v>52</v>
      </c>
      <c r="P1625" t="s">
        <v>273</v>
      </c>
      <c r="Q1625" t="str">
        <f>VLOOKUP(KamstrupData[[#This Row],[IdLevel123]],'B-Business Capability'!B:L,10,FALSE)</f>
        <v>Hire-to-Retire (H2R)</v>
      </c>
      <c r="R1625">
        <f>VLOOKUP(KamstrupData[[#This Row],[IdLevel123]],'B-Business Capability'!B:L,11,FALSE)</f>
        <v>500</v>
      </c>
      <c r="S1625" t="s">
        <v>267</v>
      </c>
      <c r="T1625" t="s">
        <v>321</v>
      </c>
    </row>
    <row r="1626" spans="2:20" hidden="1" x14ac:dyDescent="0.25">
      <c r="D1626" t="s">
        <v>1003</v>
      </c>
      <c r="E1626" t="str">
        <f>VLOOKUP(D1626,'B-Business Capability'!B:H,5,FALSE)</f>
        <v>Manufacturing</v>
      </c>
      <c r="F1626" t="str">
        <f>VLOOKUP(D1626,'B-Business Capability'!B:H,6,FALSE)</f>
        <v>Maintenance</v>
      </c>
      <c r="G1626" t="str">
        <f>VLOOKUP(D1626,'B-Business Capability'!B:H,7,FALSE)</f>
        <v>Manage Maintenance Plan</v>
      </c>
      <c r="I1626" t="s">
        <v>43</v>
      </c>
      <c r="J1626" t="s">
        <v>109</v>
      </c>
      <c r="L1626" t="s">
        <v>320</v>
      </c>
      <c r="M1626" t="str">
        <f>VLOOKUP(L1626,'A-Applications'!B:D,3,FALSE)</f>
        <v>PowerApps</v>
      </c>
      <c r="N1626" t="s">
        <v>138</v>
      </c>
      <c r="O1626" s="42" t="s">
        <v>52</v>
      </c>
      <c r="P1626" t="s">
        <v>454</v>
      </c>
      <c r="Q1626" t="str">
        <f>VLOOKUP(KamstrupData[[#This Row],[IdLevel123]],'B-Business Capability'!B:L,10,FALSE)</f>
        <v>Maintenance and Support</v>
      </c>
      <c r="R1626">
        <f>VLOOKUP(KamstrupData[[#This Row],[IdLevel123]],'B-Business Capability'!B:L,11,FALSE)</f>
        <v>0</v>
      </c>
      <c r="T1626" t="s">
        <v>1004</v>
      </c>
    </row>
    <row r="1627" spans="2:20" hidden="1" x14ac:dyDescent="0.25">
      <c r="D1627" t="s">
        <v>1209</v>
      </c>
      <c r="E1627" t="str">
        <f>VLOOKUP(D1627,'B-Business Capability'!B:H,5,FALSE)</f>
        <v>Sales</v>
      </c>
      <c r="F1627" t="str">
        <f>VLOOKUP(D1627,'B-Business Capability'!B:H,6,FALSE)</f>
        <v>Sales Execution and Customer Engagement</v>
      </c>
      <c r="G1627" t="str">
        <f>VLOOKUP(D1627,'B-Business Capability'!B:H,7,FALSE)</f>
        <v>Mobile sales</v>
      </c>
      <c r="I1627" t="s">
        <v>43</v>
      </c>
      <c r="J1627" t="s">
        <v>325</v>
      </c>
      <c r="K1627" t="s">
        <v>379</v>
      </c>
      <c r="L1627" t="s">
        <v>320</v>
      </c>
      <c r="M1627" t="str">
        <f>VLOOKUP(L1627,'A-Applications'!B:D,3,FALSE)</f>
        <v>PowerApps</v>
      </c>
      <c r="N1627" t="s">
        <v>138</v>
      </c>
      <c r="O1627" s="42"/>
      <c r="P1627" t="s">
        <v>1140</v>
      </c>
      <c r="Q1627" t="str">
        <f>VLOOKUP(KamstrupData[[#This Row],[IdLevel123]],'B-Business Capability'!B:L,10,FALSE)</f>
        <v>Order-to-Cash (O2C)</v>
      </c>
      <c r="R1627">
        <f>VLOOKUP(KamstrupData[[#This Row],[IdLevel123]],'B-Business Capability'!B:L,11,FALSE)</f>
        <v>520</v>
      </c>
    </row>
    <row r="1628" spans="2:20" hidden="1" x14ac:dyDescent="0.25">
      <c r="D1628" t="s">
        <v>1634</v>
      </c>
      <c r="E1628" t="str">
        <f>VLOOKUP(D1628,'B-Business Capability'!B:H,5,FALSE)</f>
        <v>Not mapped to capability</v>
      </c>
      <c r="F1628">
        <f>VLOOKUP(D1628,'B-Business Capability'!B:H,6,FALSE)</f>
        <v>0</v>
      </c>
      <c r="G1628">
        <f>VLOOKUP(D1628,'B-Business Capability'!B:H,7,FALSE)</f>
        <v>0</v>
      </c>
      <c r="I1628" t="s">
        <v>43</v>
      </c>
      <c r="J1628" t="s">
        <v>98</v>
      </c>
      <c r="K1628" t="s">
        <v>578</v>
      </c>
      <c r="L1628" t="s">
        <v>320</v>
      </c>
      <c r="M1628" t="str">
        <f>VLOOKUP(L1628,'A-Applications'!B:D,3,FALSE)</f>
        <v>PowerApps</v>
      </c>
      <c r="N1628" t="s">
        <v>74</v>
      </c>
      <c r="O1628" s="42" t="s">
        <v>47</v>
      </c>
      <c r="P1628" t="s">
        <v>56</v>
      </c>
      <c r="Q1628" t="str">
        <f>VLOOKUP(KamstrupData[[#This Row],[IdLevel123]],'B-Business Capability'!B:L,10,FALSE)</f>
        <v>N/A</v>
      </c>
      <c r="R1628">
        <f>VLOOKUP(KamstrupData[[#This Row],[IdLevel123]],'B-Business Capability'!B:L,11,FALSE)</f>
        <v>0</v>
      </c>
      <c r="S1628" t="s">
        <v>579</v>
      </c>
      <c r="T1628" t="s">
        <v>1700</v>
      </c>
    </row>
    <row r="1629" spans="2:20" hidden="1" x14ac:dyDescent="0.25">
      <c r="D1629" s="28" t="s">
        <v>1209</v>
      </c>
      <c r="E1629" t="str">
        <f>VLOOKUP(D1629,'B-Business Capability'!B:H,5,FALSE)</f>
        <v>Sales</v>
      </c>
      <c r="F1629" t="str">
        <f>VLOOKUP(D1629,'B-Business Capability'!B:H,6,FALSE)</f>
        <v>Sales Execution and Customer Engagement</v>
      </c>
      <c r="G1629" t="str">
        <f>VLOOKUP(D1629,'B-Business Capability'!B:H,7,FALSE)</f>
        <v>Mobile sales</v>
      </c>
      <c r="I1629" t="s">
        <v>62</v>
      </c>
      <c r="J1629" t="s">
        <v>8632</v>
      </c>
      <c r="L1629" t="s">
        <v>320</v>
      </c>
      <c r="M1629" t="str">
        <f>VLOOKUP(L1629,'A-Applications'!B:D,3,FALSE)</f>
        <v>PowerApps</v>
      </c>
      <c r="N1629" t="s">
        <v>138</v>
      </c>
      <c r="O1629" s="42"/>
      <c r="P1629" t="s">
        <v>1140</v>
      </c>
      <c r="Q1629" t="str">
        <f>VLOOKUP(KamstrupData[[#This Row],[IdLevel123]],'B-Business Capability'!B:L,10,FALSE)</f>
        <v>Order-to-Cash (O2C)</v>
      </c>
      <c r="R1629">
        <f>VLOOKUP(KamstrupData[[#This Row],[IdLevel123]],'B-Business Capability'!B:L,11,FALSE)</f>
        <v>520</v>
      </c>
    </row>
    <row r="1630" spans="2:20" hidden="1" x14ac:dyDescent="0.25">
      <c r="B1630" s="28">
        <v>45292</v>
      </c>
      <c r="D1630" t="s">
        <v>283</v>
      </c>
      <c r="E1630" t="str">
        <f>VLOOKUP(D1630,'B-Business Capability'!B:H,5,FALSE)</f>
        <v>People and Culture</v>
      </c>
      <c r="F1630" t="str">
        <f>VLOOKUP(D1630,'B-Business Capability'!B:H,6,FALSE)</f>
        <v>Compensation &amp; Benefits</v>
      </c>
      <c r="G1630">
        <f>VLOOKUP(D1630,'B-Business Capability'!B:H,7,FALSE)</f>
        <v>0</v>
      </c>
      <c r="I1630" t="s">
        <v>43</v>
      </c>
      <c r="J1630" t="s">
        <v>264</v>
      </c>
      <c r="L1630" t="s">
        <v>289</v>
      </c>
      <c r="M1630" t="str">
        <f>VLOOKUP(L1630,'A-Applications'!B:D,3,FALSE)</f>
        <v>Lessor PM</v>
      </c>
      <c r="N1630" t="s">
        <v>46</v>
      </c>
      <c r="O1630" s="42" t="s">
        <v>102</v>
      </c>
      <c r="P1630" t="s">
        <v>270</v>
      </c>
      <c r="Q1630" t="str">
        <f>VLOOKUP(KamstrupData[[#This Row],[IdLevel123]],'B-Business Capability'!B:L,10,FALSE)</f>
        <v>Hire-to-Retire (H2R)</v>
      </c>
      <c r="R1630">
        <f>VLOOKUP(KamstrupData[[#This Row],[IdLevel123]],'B-Business Capability'!B:L,11,FALSE)</f>
        <v>700</v>
      </c>
      <c r="S1630" t="s">
        <v>267</v>
      </c>
      <c r="T1630" t="s">
        <v>268</v>
      </c>
    </row>
    <row r="1631" spans="2:20" hidden="1" x14ac:dyDescent="0.25">
      <c r="B1631" s="28">
        <v>45292</v>
      </c>
      <c r="D1631" s="28" t="s">
        <v>8507</v>
      </c>
      <c r="E1631" t="str">
        <f>VLOOKUP(D1631,'B-Business Capability'!B:H,5,FALSE)</f>
        <v>Finance</v>
      </c>
      <c r="F1631" t="str">
        <f>VLOOKUP(D1631,'B-Business Capability'!B:H,6,FALSE)</f>
        <v>Payroll</v>
      </c>
      <c r="G1631" t="str">
        <f>VLOOKUP(D1631,'B-Business Capability'!B:H,7,FALSE)</f>
        <v>Time Stamp Report</v>
      </c>
      <c r="I1631" t="s">
        <v>43</v>
      </c>
      <c r="J1631" t="s">
        <v>239</v>
      </c>
      <c r="K1631" t="s">
        <v>7296</v>
      </c>
      <c r="L1631" t="s">
        <v>289</v>
      </c>
      <c r="M1631" t="str">
        <f>VLOOKUP(L1631,'A-Applications'!B:D,3,FALSE)</f>
        <v>Lessor PM</v>
      </c>
      <c r="N1631" t="s">
        <v>46</v>
      </c>
      <c r="O1631" s="42" t="s">
        <v>52</v>
      </c>
      <c r="Q1631" t="str">
        <f>VLOOKUP(KamstrupData[[#This Row],[IdLevel123]],'B-Business Capability'!B:L,10,FALSE)</f>
        <v>N/A</v>
      </c>
      <c r="R1631">
        <f>VLOOKUP(KamstrupData[[#This Row],[IdLevel123]],'B-Business Capability'!B:L,11,FALSE)</f>
        <v>0</v>
      </c>
    </row>
    <row r="1632" spans="2:20" hidden="1" x14ac:dyDescent="0.25">
      <c r="D1632" s="28" t="s">
        <v>283</v>
      </c>
      <c r="E1632" t="str">
        <f>VLOOKUP(D1632,'B-Business Capability'!B:H,5,FALSE)</f>
        <v>People and Culture</v>
      </c>
      <c r="F1632" t="str">
        <f>VLOOKUP(D1632,'B-Business Capability'!B:H,6,FALSE)</f>
        <v>Compensation &amp; Benefits</v>
      </c>
      <c r="G1632">
        <f>VLOOKUP(D1632,'B-Business Capability'!B:H,7,FALSE)</f>
        <v>0</v>
      </c>
      <c r="I1632" t="s">
        <v>43</v>
      </c>
      <c r="J1632" t="s">
        <v>239</v>
      </c>
      <c r="K1632" t="s">
        <v>1672</v>
      </c>
      <c r="L1632" t="s">
        <v>289</v>
      </c>
      <c r="M1632" t="str">
        <f>VLOOKUP(L1632,'A-Applications'!B:D,3,FALSE)</f>
        <v>Lessor PM</v>
      </c>
      <c r="N1632" t="s">
        <v>46</v>
      </c>
      <c r="O1632" s="42" t="s">
        <v>52</v>
      </c>
      <c r="P1632" t="s">
        <v>38</v>
      </c>
      <c r="Q1632" t="str">
        <f>VLOOKUP(KamstrupData[[#This Row],[IdLevel123]],'B-Business Capability'!B:L,10,FALSE)</f>
        <v>Hire-to-Retire (H2R)</v>
      </c>
      <c r="R1632">
        <f>VLOOKUP(KamstrupData[[#This Row],[IdLevel123]],'B-Business Capability'!B:L,11,FALSE)</f>
        <v>700</v>
      </c>
    </row>
    <row r="1633" spans="2:20" hidden="1" x14ac:dyDescent="0.25">
      <c r="D1633" t="s">
        <v>1213</v>
      </c>
      <c r="E1633" t="str">
        <f>VLOOKUP(D1633,'B-Business Capability'!B:H,5,FALSE)</f>
        <v>Sales</v>
      </c>
      <c r="F1633" t="str">
        <f>VLOOKUP(D1633,'B-Business Capability'!B:H,6,FALSE)</f>
        <v>Sales Execution and Customer Engagement</v>
      </c>
      <c r="G1633" t="str">
        <f>VLOOKUP(D1633,'B-Business Capability'!B:H,7,FALSE)</f>
        <v>Productivity and personalization</v>
      </c>
      <c r="I1633" t="s">
        <v>43</v>
      </c>
      <c r="J1633" t="s">
        <v>325</v>
      </c>
      <c r="K1633" t="s">
        <v>379</v>
      </c>
      <c r="L1633" t="s">
        <v>1215</v>
      </c>
      <c r="M1633" t="str">
        <f>VLOOKUP(L1633,'A-Applications'!B:D,3,FALSE)</f>
        <v>Power Automate</v>
      </c>
      <c r="N1633" t="s">
        <v>46</v>
      </c>
      <c r="O1633" s="42" t="s">
        <v>47</v>
      </c>
      <c r="P1633" t="s">
        <v>1140</v>
      </c>
      <c r="Q1633" t="str">
        <f>VLOOKUP(KamstrupData[[#This Row],[IdLevel123]],'B-Business Capability'!B:L,10,FALSE)</f>
        <v>N/A</v>
      </c>
      <c r="R1633">
        <f>VLOOKUP(KamstrupData[[#This Row],[IdLevel123]],'B-Business Capability'!B:L,11,FALSE)</f>
        <v>0</v>
      </c>
      <c r="T1633" t="s">
        <v>1184</v>
      </c>
    </row>
    <row r="1634" spans="2:20" hidden="1" x14ac:dyDescent="0.25">
      <c r="B1634" s="28">
        <v>45292</v>
      </c>
      <c r="D1634" s="28" t="s">
        <v>1666</v>
      </c>
      <c r="E1634" t="str">
        <f>VLOOKUP(D1634,'B-Business Capability'!B:H,5,FALSE)</f>
        <v>Digital Platform and Operations</v>
      </c>
      <c r="F1634" t="str">
        <f>VLOOKUP(D1634,'B-Business Capability'!B:H,6,FALSE)</f>
        <v>Engineering &amp; Platform</v>
      </c>
      <c r="G1634" t="str">
        <f>VLOOKUP(D1634,'B-Business Capability'!B:H,7,FALSE)</f>
        <v>Automation</v>
      </c>
      <c r="I1634" t="s">
        <v>43</v>
      </c>
      <c r="J1634" t="s">
        <v>239</v>
      </c>
      <c r="K1634" t="s">
        <v>7296</v>
      </c>
      <c r="L1634" t="s">
        <v>1215</v>
      </c>
      <c r="M1634" t="str">
        <f>VLOOKUP(L1634,'A-Applications'!B:D,3,FALSE)</f>
        <v>Power Automate</v>
      </c>
      <c r="N1634" t="s">
        <v>46</v>
      </c>
      <c r="O1634" s="42" t="s">
        <v>47</v>
      </c>
      <c r="Q1634" t="str">
        <f>VLOOKUP(KamstrupData[[#This Row],[IdLevel123]],'B-Business Capability'!B:L,10,FALSE)</f>
        <v>N/A</v>
      </c>
      <c r="R1634">
        <f>VLOOKUP(KamstrupData[[#This Row],[IdLevel123]],'B-Business Capability'!B:L,11,FALSE)</f>
        <v>0</v>
      </c>
    </row>
    <row r="1635" spans="2:20" hidden="1" x14ac:dyDescent="0.25">
      <c r="D1635" t="s">
        <v>1634</v>
      </c>
      <c r="E1635" t="str">
        <f>VLOOKUP(D1635,'B-Business Capability'!B:H,5,FALSE)</f>
        <v>Not mapped to capability</v>
      </c>
      <c r="F1635">
        <f>VLOOKUP(D1635,'B-Business Capability'!B:H,6,FALSE)</f>
        <v>0</v>
      </c>
      <c r="G1635">
        <f>VLOOKUP(D1635,'B-Business Capability'!B:H,7,FALSE)</f>
        <v>0</v>
      </c>
      <c r="I1635" t="s">
        <v>43</v>
      </c>
      <c r="J1635" t="s">
        <v>98</v>
      </c>
      <c r="K1635" t="s">
        <v>578</v>
      </c>
      <c r="L1635" t="s">
        <v>1215</v>
      </c>
      <c r="M1635" t="str">
        <f>VLOOKUP(L1635,'A-Applications'!B:D,3,FALSE)</f>
        <v>Power Automate</v>
      </c>
      <c r="N1635" t="s">
        <v>74</v>
      </c>
      <c r="O1635" s="42" t="s">
        <v>47</v>
      </c>
      <c r="P1635" t="s">
        <v>56</v>
      </c>
      <c r="Q1635" t="str">
        <f>VLOOKUP(KamstrupData[[#This Row],[IdLevel123]],'B-Business Capability'!B:L,10,FALSE)</f>
        <v>N/A</v>
      </c>
      <c r="R1635">
        <f>VLOOKUP(KamstrupData[[#This Row],[IdLevel123]],'B-Business Capability'!B:L,11,FALSE)</f>
        <v>0</v>
      </c>
      <c r="S1635" t="s">
        <v>579</v>
      </c>
      <c r="T1635" t="s">
        <v>1700</v>
      </c>
    </row>
    <row r="1636" spans="2:20" hidden="1" x14ac:dyDescent="0.25">
      <c r="D1636" s="28" t="s">
        <v>1213</v>
      </c>
      <c r="E1636" t="str">
        <f>VLOOKUP(D1636,'B-Business Capability'!B:H,5,FALSE)</f>
        <v>Sales</v>
      </c>
      <c r="F1636" t="str">
        <f>VLOOKUP(D1636,'B-Business Capability'!B:H,6,FALSE)</f>
        <v>Sales Execution and Customer Engagement</v>
      </c>
      <c r="G1636" t="str">
        <f>VLOOKUP(D1636,'B-Business Capability'!B:H,7,FALSE)</f>
        <v>Productivity and personalization</v>
      </c>
      <c r="I1636" t="s">
        <v>62</v>
      </c>
      <c r="J1636" t="s">
        <v>8632</v>
      </c>
      <c r="L1636" t="s">
        <v>1215</v>
      </c>
      <c r="M1636" t="str">
        <f>VLOOKUP(L1636,'A-Applications'!B:D,3,FALSE)</f>
        <v>Power Automate</v>
      </c>
      <c r="N1636" t="s">
        <v>46</v>
      </c>
      <c r="O1636" s="42" t="s">
        <v>47</v>
      </c>
      <c r="P1636" t="s">
        <v>1140</v>
      </c>
      <c r="Q1636" t="str">
        <f>VLOOKUP(KamstrupData[[#This Row],[IdLevel123]],'B-Business Capability'!B:L,10,FALSE)</f>
        <v>N/A</v>
      </c>
      <c r="R1636">
        <f>VLOOKUP(KamstrupData[[#This Row],[IdLevel123]],'B-Business Capability'!B:L,11,FALSE)</f>
        <v>0</v>
      </c>
    </row>
    <row r="1637" spans="2:20" hidden="1" x14ac:dyDescent="0.25">
      <c r="D1637" t="s">
        <v>136</v>
      </c>
      <c r="E1637" t="str">
        <f>VLOOKUP(D1637,'B-Business Capability'!B:H,5,FALSE)</f>
        <v>Strategic Management</v>
      </c>
      <c r="F1637">
        <f>VLOOKUP(D1637,'B-Business Capability'!B:H,6,FALSE)</f>
        <v>0</v>
      </c>
      <c r="G1637">
        <f>VLOOKUP(D1637,'B-Business Capability'!B:H,7,FALSE)</f>
        <v>0</v>
      </c>
      <c r="I1637" t="s">
        <v>43</v>
      </c>
      <c r="J1637" t="s">
        <v>137</v>
      </c>
      <c r="L1637" t="s">
        <v>145</v>
      </c>
      <c r="M1637" t="str">
        <f>VLOOKUP(L1637,'A-Applications'!B:D,3,FALSE)</f>
        <v>PowerBI</v>
      </c>
      <c r="N1637" t="s">
        <v>46</v>
      </c>
      <c r="O1637" s="42" t="s">
        <v>47</v>
      </c>
      <c r="P1637" t="s">
        <v>68</v>
      </c>
      <c r="Q1637" t="str">
        <f>VLOOKUP(KamstrupData[[#This Row],[IdLevel123]],'B-Business Capability'!B:L,10,FALSE)</f>
        <v>N/A</v>
      </c>
      <c r="R1637">
        <f>VLOOKUP(KamstrupData[[#This Row],[IdLevel123]],'B-Business Capability'!B:L,11,FALSE)</f>
        <v>0</v>
      </c>
      <c r="T1637" t="s">
        <v>139</v>
      </c>
    </row>
    <row r="1638" spans="2:20" hidden="1" x14ac:dyDescent="0.25">
      <c r="D1638" t="s">
        <v>182</v>
      </c>
      <c r="E1638" t="str">
        <f>VLOOKUP(D1638,'B-Business Capability'!B:H,5,FALSE)</f>
        <v>Procurement &amp; Logistics</v>
      </c>
      <c r="F1638" t="str">
        <f>VLOOKUP(D1638,'B-Business Capability'!B:H,6,FALSE)</f>
        <v>Purchasing</v>
      </c>
      <c r="G1638">
        <f>VLOOKUP(D1638,'B-Business Capability'!B:H,7,FALSE)</f>
        <v>0</v>
      </c>
      <c r="I1638" t="s">
        <v>43</v>
      </c>
      <c r="J1638" t="s">
        <v>109</v>
      </c>
      <c r="K1638" t="s">
        <v>183</v>
      </c>
      <c r="L1638" t="s">
        <v>145</v>
      </c>
      <c r="M1638" t="str">
        <f>VLOOKUP(L1638,'A-Applications'!B:D,3,FALSE)</f>
        <v>PowerBI</v>
      </c>
      <c r="N1638" t="s">
        <v>138</v>
      </c>
      <c r="O1638" s="42" t="s">
        <v>47</v>
      </c>
      <c r="P1638" t="s">
        <v>184</v>
      </c>
      <c r="Q1638" t="str">
        <f>VLOOKUP(KamstrupData[[#This Row],[IdLevel123]],'B-Business Capability'!B:L,10,FALSE)</f>
        <v>Procure-to-Pay (P2P)</v>
      </c>
      <c r="R1638">
        <f>VLOOKUP(KamstrupData[[#This Row],[IdLevel123]],'B-Business Capability'!B:L,11,FALSE)</f>
        <v>300</v>
      </c>
      <c r="T1638" t="s">
        <v>185</v>
      </c>
    </row>
    <row r="1639" spans="2:20" hidden="1" x14ac:dyDescent="0.25">
      <c r="D1639" t="s">
        <v>182</v>
      </c>
      <c r="E1639" t="str">
        <f>VLOOKUP(D1639,'B-Business Capability'!B:H,5,FALSE)</f>
        <v>Procurement &amp; Logistics</v>
      </c>
      <c r="F1639" t="str">
        <f>VLOOKUP(D1639,'B-Business Capability'!B:H,6,FALSE)</f>
        <v>Purchasing</v>
      </c>
      <c r="G1639">
        <f>VLOOKUP(D1639,'B-Business Capability'!B:H,7,FALSE)</f>
        <v>0</v>
      </c>
      <c r="I1639" t="s">
        <v>66</v>
      </c>
      <c r="J1639" t="s">
        <v>109</v>
      </c>
      <c r="K1639" t="s">
        <v>183</v>
      </c>
      <c r="L1639" t="s">
        <v>145</v>
      </c>
      <c r="M1639" t="str">
        <f>VLOOKUP(L1639,'A-Applications'!B:D,3,FALSE)</f>
        <v>PowerBI</v>
      </c>
      <c r="N1639" t="s">
        <v>138</v>
      </c>
      <c r="O1639" s="42" t="s">
        <v>47</v>
      </c>
      <c r="P1639" t="s">
        <v>184</v>
      </c>
      <c r="Q1639" t="str">
        <f>VLOOKUP(KamstrupData[[#This Row],[IdLevel123]],'B-Business Capability'!B:L,10,FALSE)</f>
        <v>Procure-to-Pay (P2P)</v>
      </c>
      <c r="R1639">
        <f>VLOOKUP(KamstrupData[[#This Row],[IdLevel123]],'B-Business Capability'!B:L,11,FALSE)</f>
        <v>300</v>
      </c>
      <c r="T1639" t="s">
        <v>188</v>
      </c>
    </row>
    <row r="1640" spans="2:20" hidden="1" x14ac:dyDescent="0.25">
      <c r="D1640" t="s">
        <v>216</v>
      </c>
      <c r="E1640" t="str">
        <f>VLOOKUP(D1640,'B-Business Capability'!B:H,5,FALSE)</f>
        <v>Manufacturing</v>
      </c>
      <c r="F1640" t="str">
        <f>VLOOKUP(D1640,'B-Business Capability'!B:H,6,FALSE)</f>
        <v>Manufacturing Steering</v>
      </c>
      <c r="G1640">
        <f>VLOOKUP(D1640,'B-Business Capability'!B:H,7,FALSE)</f>
        <v>0</v>
      </c>
      <c r="I1640" t="s">
        <v>43</v>
      </c>
      <c r="J1640" t="s">
        <v>109</v>
      </c>
      <c r="L1640" t="s">
        <v>145</v>
      </c>
      <c r="M1640" t="str">
        <f>VLOOKUP(L1640,'A-Applications'!B:D,3,FALSE)</f>
        <v>PowerBI</v>
      </c>
      <c r="N1640" t="s">
        <v>138</v>
      </c>
      <c r="O1640" s="42" t="s">
        <v>52</v>
      </c>
      <c r="P1640" t="s">
        <v>225</v>
      </c>
      <c r="Q1640" t="str">
        <f>VLOOKUP(KamstrupData[[#This Row],[IdLevel123]],'B-Business Capability'!B:L,10,FALSE)</f>
        <v>Plan-to-Produce (P2P)</v>
      </c>
      <c r="R1640">
        <f>VLOOKUP(KamstrupData[[#This Row],[IdLevel123]],'B-Business Capability'!B:L,11,FALSE)</f>
        <v>0</v>
      </c>
      <c r="T1640" t="s">
        <v>226</v>
      </c>
    </row>
    <row r="1641" spans="2:20" hidden="1" x14ac:dyDescent="0.25">
      <c r="D1641" t="s">
        <v>362</v>
      </c>
      <c r="E1641" t="str">
        <f>VLOOKUP(D1641,'B-Business Capability'!B:H,5,FALSE)</f>
        <v>Digital Management</v>
      </c>
      <c r="F1641" t="str">
        <f>VLOOKUP(D1641,'B-Business Capability'!B:H,6,FALSE)</f>
        <v>IT Strategy &amp; Transformation</v>
      </c>
      <c r="G1641" t="str">
        <f>VLOOKUP(D1641,'B-Business Capability'!B:H,7,FALSE)</f>
        <v>Enterprise Architecture</v>
      </c>
      <c r="I1641" t="s">
        <v>43</v>
      </c>
      <c r="J1641" t="s">
        <v>148</v>
      </c>
      <c r="K1641" t="s">
        <v>363</v>
      </c>
      <c r="L1641" t="s">
        <v>145</v>
      </c>
      <c r="M1641" t="str">
        <f>VLOOKUP(L1641,'A-Applications'!B:D,3,FALSE)</f>
        <v>PowerBI</v>
      </c>
      <c r="N1641" t="s">
        <v>138</v>
      </c>
      <c r="O1641" s="42" t="s">
        <v>47</v>
      </c>
      <c r="P1641" t="s">
        <v>68</v>
      </c>
      <c r="Q1641" t="str">
        <f>VLOOKUP(KamstrupData[[#This Row],[IdLevel123]],'B-Business Capability'!B:L,10,FALSE)</f>
        <v>N/A</v>
      </c>
      <c r="R1641">
        <f>VLOOKUP(KamstrupData[[#This Row],[IdLevel123]],'B-Business Capability'!B:L,11,FALSE)</f>
        <v>0</v>
      </c>
      <c r="T1641" t="s">
        <v>277</v>
      </c>
    </row>
    <row r="1642" spans="2:20" hidden="1" x14ac:dyDescent="0.25">
      <c r="D1642" t="s">
        <v>424</v>
      </c>
      <c r="E1642" t="str">
        <f>VLOOKUP(D1642,'B-Business Capability'!B:H,5,FALSE)</f>
        <v>Finance</v>
      </c>
      <c r="F1642" t="str">
        <f>VLOOKUP(D1642,'B-Business Capability'!B:H,6,FALSE)</f>
        <v>Accounting</v>
      </c>
      <c r="G1642" t="str">
        <f>VLOOKUP(D1642,'B-Business Capability'!B:H,7,FALSE)</f>
        <v>Enterprise Consolidation</v>
      </c>
      <c r="I1642" t="s">
        <v>66</v>
      </c>
      <c r="J1642" t="s">
        <v>67</v>
      </c>
      <c r="L1642" t="s">
        <v>145</v>
      </c>
      <c r="M1642" t="str">
        <f>VLOOKUP(L1642,'A-Applications'!B:D,3,FALSE)</f>
        <v>PowerBI</v>
      </c>
      <c r="N1642" t="s">
        <v>46</v>
      </c>
      <c r="O1642" s="42" t="s">
        <v>47</v>
      </c>
      <c r="P1642" t="s">
        <v>68</v>
      </c>
      <c r="Q1642" t="str">
        <f>VLOOKUP(KamstrupData[[#This Row],[IdLevel123]],'B-Business Capability'!B:L,10,FALSE)</f>
        <v>N/A</v>
      </c>
      <c r="R1642">
        <f>VLOOKUP(KamstrupData[[#This Row],[IdLevel123]],'B-Business Capability'!B:L,11,FALSE)</f>
        <v>0</v>
      </c>
      <c r="T1642" t="s">
        <v>69</v>
      </c>
    </row>
    <row r="1643" spans="2:20" hidden="1" x14ac:dyDescent="0.25">
      <c r="D1643" t="s">
        <v>427</v>
      </c>
      <c r="E1643" t="str">
        <f>VLOOKUP(D1643,'B-Business Capability'!B:H,5,FALSE)</f>
        <v>Finance</v>
      </c>
      <c r="F1643" t="str">
        <f>VLOOKUP(D1643,'B-Business Capability'!B:H,6,FALSE)</f>
        <v>Accounting</v>
      </c>
      <c r="G1643" t="str">
        <f>VLOOKUP(D1643,'B-Business Capability'!B:H,7,FALSE)</f>
        <v>External Reporting</v>
      </c>
      <c r="I1643" t="s">
        <v>66</v>
      </c>
      <c r="J1643" t="s">
        <v>67</v>
      </c>
      <c r="L1643" t="s">
        <v>145</v>
      </c>
      <c r="M1643" t="str">
        <f>VLOOKUP(L1643,'A-Applications'!B:D,3,FALSE)</f>
        <v>PowerBI</v>
      </c>
      <c r="N1643" t="s">
        <v>46</v>
      </c>
      <c r="O1643" s="42" t="s">
        <v>47</v>
      </c>
      <c r="P1643" t="s">
        <v>68</v>
      </c>
      <c r="Q1643" t="str">
        <f>VLOOKUP(KamstrupData[[#This Row],[IdLevel123]],'B-Business Capability'!B:L,10,FALSE)</f>
        <v>N/A</v>
      </c>
      <c r="R1643">
        <f>VLOOKUP(KamstrupData[[#This Row],[IdLevel123]],'B-Business Capability'!B:L,11,FALSE)</f>
        <v>0</v>
      </c>
      <c r="T1643" t="s">
        <v>69</v>
      </c>
    </row>
    <row r="1644" spans="2:20" hidden="1" x14ac:dyDescent="0.25">
      <c r="D1644" t="s">
        <v>437</v>
      </c>
      <c r="E1644" t="str">
        <f>VLOOKUP(D1644,'B-Business Capability'!B:H,5,FALSE)</f>
        <v>Finance</v>
      </c>
      <c r="F1644" t="str">
        <f>VLOOKUP(D1644,'B-Business Capability'!B:H,6,FALSE)</f>
        <v>Accounting</v>
      </c>
      <c r="G1644" t="str">
        <f>VLOOKUP(D1644,'B-Business Capability'!B:H,7,FALSE)</f>
        <v>Performance Reporting</v>
      </c>
      <c r="I1644" t="s">
        <v>66</v>
      </c>
      <c r="J1644" t="s">
        <v>67</v>
      </c>
      <c r="L1644" t="s">
        <v>145</v>
      </c>
      <c r="M1644" t="str">
        <f>VLOOKUP(L1644,'A-Applications'!B:D,3,FALSE)</f>
        <v>PowerBI</v>
      </c>
      <c r="N1644" t="s">
        <v>46</v>
      </c>
      <c r="O1644" s="42" t="s">
        <v>47</v>
      </c>
      <c r="P1644" t="s">
        <v>68</v>
      </c>
      <c r="Q1644" t="str">
        <f>VLOOKUP(KamstrupData[[#This Row],[IdLevel123]],'B-Business Capability'!B:L,10,FALSE)</f>
        <v>N/A</v>
      </c>
      <c r="R1644">
        <f>VLOOKUP(KamstrupData[[#This Row],[IdLevel123]],'B-Business Capability'!B:L,11,FALSE)</f>
        <v>0</v>
      </c>
      <c r="T1644" t="s">
        <v>69</v>
      </c>
    </row>
    <row r="1645" spans="2:20" hidden="1" x14ac:dyDescent="0.25">
      <c r="D1645" t="s">
        <v>438</v>
      </c>
      <c r="E1645" t="str">
        <f>VLOOKUP(D1645,'B-Business Capability'!B:H,5,FALSE)</f>
        <v>Finance</v>
      </c>
      <c r="F1645" t="str">
        <f>VLOOKUP(D1645,'B-Business Capability'!B:H,6,FALSE)</f>
        <v>Asset Management</v>
      </c>
      <c r="G1645" t="str">
        <f>VLOOKUP(D1645,'B-Business Capability'!B:H,7,FALSE)</f>
        <v>Asset Performance Mgmt</v>
      </c>
      <c r="I1645" t="s">
        <v>43</v>
      </c>
      <c r="J1645" t="s">
        <v>109</v>
      </c>
      <c r="L1645" t="s">
        <v>145</v>
      </c>
      <c r="M1645" t="str">
        <f>VLOOKUP(L1645,'A-Applications'!B:D,3,FALSE)</f>
        <v>PowerBI</v>
      </c>
      <c r="N1645" t="s">
        <v>138</v>
      </c>
      <c r="O1645" s="42" t="s">
        <v>52</v>
      </c>
      <c r="P1645" t="s">
        <v>454</v>
      </c>
      <c r="Q1645" t="str">
        <f>VLOOKUP(KamstrupData[[#This Row],[IdLevel123]],'B-Business Capability'!B:L,10,FALSE)</f>
        <v>N/A</v>
      </c>
      <c r="R1645">
        <f>VLOOKUP(KamstrupData[[#This Row],[IdLevel123]],'B-Business Capability'!B:L,11,FALSE)</f>
        <v>0</v>
      </c>
      <c r="T1645" t="s">
        <v>455</v>
      </c>
    </row>
    <row r="1646" spans="2:20" hidden="1" x14ac:dyDescent="0.25">
      <c r="D1646" t="s">
        <v>458</v>
      </c>
      <c r="E1646" t="str">
        <f>VLOOKUP(D1646,'B-Business Capability'!B:H,5,FALSE)</f>
        <v>Finance</v>
      </c>
      <c r="F1646" t="str">
        <f>VLOOKUP(D1646,'B-Business Capability'!B:H,6,FALSE)</f>
        <v>Asset Management</v>
      </c>
      <c r="G1646" t="str">
        <f>VLOOKUP(D1646,'B-Business Capability'!B:H,7,FALSE)</f>
        <v>Decommissioning</v>
      </c>
      <c r="I1646" t="s">
        <v>43</v>
      </c>
      <c r="J1646" t="s">
        <v>109</v>
      </c>
      <c r="L1646" t="s">
        <v>145</v>
      </c>
      <c r="M1646" t="str">
        <f>VLOOKUP(L1646,'A-Applications'!B:D,3,FALSE)</f>
        <v>PowerBI</v>
      </c>
      <c r="N1646" t="s">
        <v>138</v>
      </c>
      <c r="O1646" s="42" t="s">
        <v>52</v>
      </c>
      <c r="P1646" t="s">
        <v>454</v>
      </c>
      <c r="Q1646" t="str">
        <f>VLOOKUP(KamstrupData[[#This Row],[IdLevel123]],'B-Business Capability'!B:L,10,FALSE)</f>
        <v>N/A</v>
      </c>
      <c r="R1646">
        <f>VLOOKUP(KamstrupData[[#This Row],[IdLevel123]],'B-Business Capability'!B:L,11,FALSE)</f>
        <v>0</v>
      </c>
      <c r="T1646" t="s">
        <v>459</v>
      </c>
    </row>
    <row r="1647" spans="2:20" hidden="1" x14ac:dyDescent="0.25">
      <c r="D1647" t="s">
        <v>460</v>
      </c>
      <c r="E1647" t="str">
        <f>VLOOKUP(D1647,'B-Business Capability'!B:H,5,FALSE)</f>
        <v>Finance</v>
      </c>
      <c r="F1647" t="str">
        <f>VLOOKUP(D1647,'B-Business Capability'!B:H,6,FALSE)</f>
        <v>Asset Management</v>
      </c>
      <c r="G1647" t="str">
        <f>VLOOKUP(D1647,'B-Business Capability'!B:H,7,FALSE)</f>
        <v>Investment Planning</v>
      </c>
      <c r="I1647" t="s">
        <v>43</v>
      </c>
      <c r="J1647" t="s">
        <v>109</v>
      </c>
      <c r="L1647" t="s">
        <v>145</v>
      </c>
      <c r="M1647" t="str">
        <f>VLOOKUP(L1647,'A-Applications'!B:D,3,FALSE)</f>
        <v>PowerBI</v>
      </c>
      <c r="N1647" t="s">
        <v>138</v>
      </c>
      <c r="O1647" s="42" t="s">
        <v>52</v>
      </c>
      <c r="P1647" t="s">
        <v>454</v>
      </c>
      <c r="Q1647" t="str">
        <f>VLOOKUP(KamstrupData[[#This Row],[IdLevel123]],'B-Business Capability'!B:L,10,FALSE)</f>
        <v>N/A</v>
      </c>
      <c r="R1647">
        <f>VLOOKUP(KamstrupData[[#This Row],[IdLevel123]],'B-Business Capability'!B:L,11,FALSE)</f>
        <v>0</v>
      </c>
      <c r="T1647" t="s">
        <v>459</v>
      </c>
    </row>
    <row r="1648" spans="2:20" hidden="1" x14ac:dyDescent="0.25">
      <c r="D1648" t="s">
        <v>461</v>
      </c>
      <c r="E1648" t="str">
        <f>VLOOKUP(D1648,'B-Business Capability'!B:H,5,FALSE)</f>
        <v>Finance</v>
      </c>
      <c r="F1648" t="str">
        <f>VLOOKUP(D1648,'B-Business Capability'!B:H,6,FALSE)</f>
        <v>Financial Planning &amp; Analysis</v>
      </c>
      <c r="G1648" t="str">
        <f>VLOOKUP(D1648,'B-Business Capability'!B:H,7,FALSE)</f>
        <v>Business Planning</v>
      </c>
      <c r="I1648" t="s">
        <v>43</v>
      </c>
      <c r="J1648" t="s">
        <v>44</v>
      </c>
      <c r="L1648" t="s">
        <v>145</v>
      </c>
      <c r="M1648" t="str">
        <f>VLOOKUP(L1648,'A-Applications'!B:D,3,FALSE)</f>
        <v>PowerBI</v>
      </c>
      <c r="N1648" t="s">
        <v>46</v>
      </c>
      <c r="O1648" s="42" t="s">
        <v>47</v>
      </c>
      <c r="P1648" t="s">
        <v>462</v>
      </c>
      <c r="Q1648" t="str">
        <f>VLOOKUP(KamstrupData[[#This Row],[IdLevel123]],'B-Business Capability'!B:L,10,FALSE)</f>
        <v>N/A</v>
      </c>
      <c r="R1648">
        <f>VLOOKUP(KamstrupData[[#This Row],[IdLevel123]],'B-Business Capability'!B:L,11,FALSE)</f>
        <v>0</v>
      </c>
      <c r="T1648" t="s">
        <v>463</v>
      </c>
    </row>
    <row r="1649" spans="4:20" hidden="1" x14ac:dyDescent="0.25">
      <c r="D1649" t="s">
        <v>461</v>
      </c>
      <c r="E1649" t="str">
        <f>VLOOKUP(D1649,'B-Business Capability'!B:H,5,FALSE)</f>
        <v>Finance</v>
      </c>
      <c r="F1649" t="str">
        <f>VLOOKUP(D1649,'B-Business Capability'!B:H,6,FALSE)</f>
        <v>Financial Planning &amp; Analysis</v>
      </c>
      <c r="G1649" t="str">
        <f>VLOOKUP(D1649,'B-Business Capability'!B:H,7,FALSE)</f>
        <v>Business Planning</v>
      </c>
      <c r="I1649" t="s">
        <v>66</v>
      </c>
      <c r="J1649" t="s">
        <v>67</v>
      </c>
      <c r="L1649" t="s">
        <v>145</v>
      </c>
      <c r="M1649" t="str">
        <f>VLOOKUP(L1649,'A-Applications'!B:D,3,FALSE)</f>
        <v>PowerBI</v>
      </c>
      <c r="N1649" t="s">
        <v>46</v>
      </c>
      <c r="O1649" s="42" t="s">
        <v>47</v>
      </c>
      <c r="P1649" t="s">
        <v>462</v>
      </c>
      <c r="Q1649" t="str">
        <f>VLOOKUP(KamstrupData[[#This Row],[IdLevel123]],'B-Business Capability'!B:L,10,FALSE)</f>
        <v>N/A</v>
      </c>
      <c r="R1649">
        <f>VLOOKUP(KamstrupData[[#This Row],[IdLevel123]],'B-Business Capability'!B:L,11,FALSE)</f>
        <v>0</v>
      </c>
      <c r="T1649" t="s">
        <v>69</v>
      </c>
    </row>
    <row r="1650" spans="4:20" hidden="1" x14ac:dyDescent="0.25">
      <c r="D1650" s="28" t="s">
        <v>461</v>
      </c>
      <c r="E1650" t="str">
        <f>VLOOKUP(D1650,'B-Business Capability'!B:H,5,FALSE)</f>
        <v>Finance</v>
      </c>
      <c r="F1650" t="str">
        <f>VLOOKUP(D1650,'B-Business Capability'!B:H,6,FALSE)</f>
        <v>Financial Planning &amp; Analysis</v>
      </c>
      <c r="G1650" t="str">
        <f>VLOOKUP(D1650,'B-Business Capability'!B:H,7,FALSE)</f>
        <v>Business Planning</v>
      </c>
      <c r="I1650" t="s">
        <v>491</v>
      </c>
      <c r="J1650" t="s">
        <v>492</v>
      </c>
      <c r="L1650" t="s">
        <v>145</v>
      </c>
      <c r="M1650" t="str">
        <f>VLOOKUP(L1650,'A-Applications'!B:D,3,FALSE)</f>
        <v>PowerBI</v>
      </c>
      <c r="N1650" t="s">
        <v>46</v>
      </c>
      <c r="O1650" s="42" t="s">
        <v>47</v>
      </c>
      <c r="P1650" t="s">
        <v>462</v>
      </c>
      <c r="Q1650" t="str">
        <f>VLOOKUP(KamstrupData[[#This Row],[IdLevel123]],'B-Business Capability'!B:L,10,FALSE)</f>
        <v>N/A</v>
      </c>
      <c r="R1650">
        <f>VLOOKUP(KamstrupData[[#This Row],[IdLevel123]],'B-Business Capability'!B:L,11,FALSE)</f>
        <v>0</v>
      </c>
    </row>
    <row r="1651" spans="4:20" hidden="1" x14ac:dyDescent="0.25">
      <c r="D1651" s="28" t="s">
        <v>461</v>
      </c>
      <c r="E1651" t="str">
        <f>VLOOKUP(D1651,'B-Business Capability'!B:H,5,FALSE)</f>
        <v>Finance</v>
      </c>
      <c r="F1651" t="str">
        <f>VLOOKUP(D1651,'B-Business Capability'!B:H,6,FALSE)</f>
        <v>Financial Planning &amp; Analysis</v>
      </c>
      <c r="G1651" t="str">
        <f>VLOOKUP(D1651,'B-Business Capability'!B:H,7,FALSE)</f>
        <v>Business Planning</v>
      </c>
      <c r="I1651" t="s">
        <v>487</v>
      </c>
      <c r="J1651" t="s">
        <v>488</v>
      </c>
      <c r="L1651" t="s">
        <v>145</v>
      </c>
      <c r="M1651" t="str">
        <f>VLOOKUP(L1651,'A-Applications'!B:D,3,FALSE)</f>
        <v>PowerBI</v>
      </c>
      <c r="N1651" t="s">
        <v>46</v>
      </c>
      <c r="O1651" s="42" t="s">
        <v>47</v>
      </c>
      <c r="P1651" t="s">
        <v>462</v>
      </c>
      <c r="Q1651" t="str">
        <f>VLOOKUP(KamstrupData[[#This Row],[IdLevel123]],'B-Business Capability'!B:L,10,FALSE)</f>
        <v>N/A</v>
      </c>
      <c r="R1651">
        <f>VLOOKUP(KamstrupData[[#This Row],[IdLevel123]],'B-Business Capability'!B:L,11,FALSE)</f>
        <v>0</v>
      </c>
    </row>
    <row r="1652" spans="4:20" hidden="1" x14ac:dyDescent="0.25">
      <c r="D1652" t="s">
        <v>469</v>
      </c>
      <c r="E1652" t="str">
        <f>VLOOKUP(D1652,'B-Business Capability'!B:H,5,FALSE)</f>
        <v>Finance</v>
      </c>
      <c r="F1652" t="str">
        <f>VLOOKUP(D1652,'B-Business Capability'!B:H,6,FALSE)</f>
        <v>Financial Planning &amp; Analysis</v>
      </c>
      <c r="G1652" t="str">
        <f>VLOOKUP(D1652,'B-Business Capability'!B:H,7,FALSE)</f>
        <v>Cost Accounting_Plan</v>
      </c>
      <c r="I1652" t="s">
        <v>66</v>
      </c>
      <c r="J1652" t="s">
        <v>228</v>
      </c>
      <c r="L1652" t="s">
        <v>145</v>
      </c>
      <c r="M1652" t="str">
        <f>VLOOKUP(L1652,'A-Applications'!B:D,3,FALSE)</f>
        <v>PowerBI</v>
      </c>
      <c r="N1652" t="s">
        <v>138</v>
      </c>
      <c r="O1652" s="42" t="s">
        <v>52</v>
      </c>
      <c r="P1652" t="s">
        <v>462</v>
      </c>
      <c r="Q1652" t="str">
        <f>VLOOKUP(KamstrupData[[#This Row],[IdLevel123]],'B-Business Capability'!B:L,10,FALSE)</f>
        <v>N/A</v>
      </c>
      <c r="R1652">
        <f>VLOOKUP(KamstrupData[[#This Row],[IdLevel123]],'B-Business Capability'!B:L,11,FALSE)</f>
        <v>0</v>
      </c>
      <c r="T1652" t="s">
        <v>230</v>
      </c>
    </row>
    <row r="1653" spans="4:20" hidden="1" x14ac:dyDescent="0.25">
      <c r="D1653" t="s">
        <v>469</v>
      </c>
      <c r="E1653" t="str">
        <f>VLOOKUP(D1653,'B-Business Capability'!B:H,5,FALSE)</f>
        <v>Finance</v>
      </c>
      <c r="F1653" t="str">
        <f>VLOOKUP(D1653,'B-Business Capability'!B:H,6,FALSE)</f>
        <v>Financial Planning &amp; Analysis</v>
      </c>
      <c r="G1653" t="str">
        <f>VLOOKUP(D1653,'B-Business Capability'!B:H,7,FALSE)</f>
        <v>Cost Accounting_Plan</v>
      </c>
      <c r="I1653" t="s">
        <v>43</v>
      </c>
      <c r="J1653" t="s">
        <v>44</v>
      </c>
      <c r="L1653" t="s">
        <v>145</v>
      </c>
      <c r="M1653" t="str">
        <f>VLOOKUP(L1653,'A-Applications'!B:D,3,FALSE)</f>
        <v>PowerBI</v>
      </c>
      <c r="N1653" t="s">
        <v>46</v>
      </c>
      <c r="O1653" s="42" t="s">
        <v>47</v>
      </c>
      <c r="P1653" t="s">
        <v>462</v>
      </c>
      <c r="Q1653" t="str">
        <f>VLOOKUP(KamstrupData[[#This Row],[IdLevel123]],'B-Business Capability'!B:L,10,FALSE)</f>
        <v>N/A</v>
      </c>
      <c r="R1653">
        <f>VLOOKUP(KamstrupData[[#This Row],[IdLevel123]],'B-Business Capability'!B:L,11,FALSE)</f>
        <v>0</v>
      </c>
      <c r="T1653" t="s">
        <v>463</v>
      </c>
    </row>
    <row r="1654" spans="4:20" hidden="1" x14ac:dyDescent="0.25">
      <c r="D1654" t="s">
        <v>469</v>
      </c>
      <c r="E1654" t="str">
        <f>VLOOKUP(D1654,'B-Business Capability'!B:H,5,FALSE)</f>
        <v>Finance</v>
      </c>
      <c r="F1654" t="str">
        <f>VLOOKUP(D1654,'B-Business Capability'!B:H,6,FALSE)</f>
        <v>Financial Planning &amp; Analysis</v>
      </c>
      <c r="G1654" t="str">
        <f>VLOOKUP(D1654,'B-Business Capability'!B:H,7,FALSE)</f>
        <v>Cost Accounting_Plan</v>
      </c>
      <c r="I1654" t="s">
        <v>43</v>
      </c>
      <c r="J1654" t="s">
        <v>278</v>
      </c>
      <c r="L1654" t="s">
        <v>145</v>
      </c>
      <c r="M1654" t="str">
        <f>VLOOKUP(L1654,'A-Applications'!B:D,3,FALSE)</f>
        <v>PowerBI</v>
      </c>
      <c r="N1654" t="s">
        <v>46</v>
      </c>
      <c r="O1654" s="42" t="s">
        <v>52</v>
      </c>
      <c r="P1654" t="s">
        <v>462</v>
      </c>
      <c r="Q1654" t="str">
        <f>VLOOKUP(KamstrupData[[#This Row],[IdLevel123]],'B-Business Capability'!B:L,10,FALSE)</f>
        <v>N/A</v>
      </c>
      <c r="R1654">
        <f>VLOOKUP(KamstrupData[[#This Row],[IdLevel123]],'B-Business Capability'!B:L,11,FALSE)</f>
        <v>0</v>
      </c>
    </row>
    <row r="1655" spans="4:20" hidden="1" x14ac:dyDescent="0.25">
      <c r="D1655" t="s">
        <v>469</v>
      </c>
      <c r="E1655" t="str">
        <f>VLOOKUP(D1655,'B-Business Capability'!B:H,5,FALSE)</f>
        <v>Finance</v>
      </c>
      <c r="F1655" t="str">
        <f>VLOOKUP(D1655,'B-Business Capability'!B:H,6,FALSE)</f>
        <v>Financial Planning &amp; Analysis</v>
      </c>
      <c r="G1655" t="str">
        <f>VLOOKUP(D1655,'B-Business Capability'!B:H,7,FALSE)</f>
        <v>Cost Accounting_Plan</v>
      </c>
      <c r="I1655" t="s">
        <v>43</v>
      </c>
      <c r="J1655" t="s">
        <v>279</v>
      </c>
      <c r="L1655" t="s">
        <v>145</v>
      </c>
      <c r="M1655" t="str">
        <f>VLOOKUP(L1655,'A-Applications'!B:D,3,FALSE)</f>
        <v>PowerBI</v>
      </c>
      <c r="N1655" t="s">
        <v>46</v>
      </c>
      <c r="O1655" s="42" t="s">
        <v>52</v>
      </c>
      <c r="P1655" t="s">
        <v>462</v>
      </c>
      <c r="Q1655" t="str">
        <f>VLOOKUP(KamstrupData[[#This Row],[IdLevel123]],'B-Business Capability'!B:L,10,FALSE)</f>
        <v>N/A</v>
      </c>
      <c r="R1655">
        <f>VLOOKUP(KamstrupData[[#This Row],[IdLevel123]],'B-Business Capability'!B:L,11,FALSE)</f>
        <v>0</v>
      </c>
      <c r="T1655" t="s">
        <v>410</v>
      </c>
    </row>
    <row r="1656" spans="4:20" hidden="1" x14ac:dyDescent="0.25">
      <c r="D1656" t="s">
        <v>469</v>
      </c>
      <c r="E1656" t="str">
        <f>VLOOKUP(D1656,'B-Business Capability'!B:H,5,FALSE)</f>
        <v>Finance</v>
      </c>
      <c r="F1656" t="str">
        <f>VLOOKUP(D1656,'B-Business Capability'!B:H,6,FALSE)</f>
        <v>Financial Planning &amp; Analysis</v>
      </c>
      <c r="G1656" t="str">
        <f>VLOOKUP(D1656,'B-Business Capability'!B:H,7,FALSE)</f>
        <v>Cost Accounting_Plan</v>
      </c>
      <c r="I1656" t="s">
        <v>66</v>
      </c>
      <c r="J1656" t="s">
        <v>67</v>
      </c>
      <c r="L1656" t="s">
        <v>145</v>
      </c>
      <c r="M1656" t="str">
        <f>VLOOKUP(L1656,'A-Applications'!B:D,3,FALSE)</f>
        <v>PowerBI</v>
      </c>
      <c r="N1656" t="s">
        <v>46</v>
      </c>
      <c r="O1656" s="42" t="s">
        <v>47</v>
      </c>
      <c r="P1656" t="s">
        <v>462</v>
      </c>
      <c r="Q1656" t="str">
        <f>VLOOKUP(KamstrupData[[#This Row],[IdLevel123]],'B-Business Capability'!B:L,10,FALSE)</f>
        <v>N/A</v>
      </c>
      <c r="R1656">
        <f>VLOOKUP(KamstrupData[[#This Row],[IdLevel123]],'B-Business Capability'!B:L,11,FALSE)</f>
        <v>0</v>
      </c>
      <c r="T1656" t="s">
        <v>69</v>
      </c>
    </row>
    <row r="1657" spans="4:20" hidden="1" x14ac:dyDescent="0.25">
      <c r="D1657" t="s">
        <v>469</v>
      </c>
      <c r="E1657" t="str">
        <f>VLOOKUP(D1657,'B-Business Capability'!B:H,5,FALSE)</f>
        <v>Finance</v>
      </c>
      <c r="F1657" t="str">
        <f>VLOOKUP(D1657,'B-Business Capability'!B:H,6,FALSE)</f>
        <v>Financial Planning &amp; Analysis</v>
      </c>
      <c r="G1657" t="str">
        <f>VLOOKUP(D1657,'B-Business Capability'!B:H,7,FALSE)</f>
        <v>Cost Accounting_Plan</v>
      </c>
      <c r="I1657" t="s">
        <v>43</v>
      </c>
      <c r="J1657" t="s">
        <v>282</v>
      </c>
      <c r="L1657" t="s">
        <v>145</v>
      </c>
      <c r="M1657" t="str">
        <f>VLOOKUP(L1657,'A-Applications'!B:D,3,FALSE)</f>
        <v>PowerBI</v>
      </c>
      <c r="N1657" t="s">
        <v>46</v>
      </c>
      <c r="O1657" s="42" t="s">
        <v>52</v>
      </c>
      <c r="P1657" t="s">
        <v>462</v>
      </c>
      <c r="Q1657" t="str">
        <f>VLOOKUP(KamstrupData[[#This Row],[IdLevel123]],'B-Business Capability'!B:L,10,FALSE)</f>
        <v>N/A</v>
      </c>
      <c r="R1657">
        <f>VLOOKUP(KamstrupData[[#This Row],[IdLevel123]],'B-Business Capability'!B:L,11,FALSE)</f>
        <v>0</v>
      </c>
    </row>
    <row r="1658" spans="4:20" hidden="1" x14ac:dyDescent="0.25">
      <c r="D1658" s="28" t="s">
        <v>469</v>
      </c>
      <c r="E1658" t="str">
        <f>VLOOKUP(D1658,'B-Business Capability'!B:H,5,FALSE)</f>
        <v>Finance</v>
      </c>
      <c r="F1658" t="str">
        <f>VLOOKUP(D1658,'B-Business Capability'!B:H,6,FALSE)</f>
        <v>Financial Planning &amp; Analysis</v>
      </c>
      <c r="G1658" t="str">
        <f>VLOOKUP(D1658,'B-Business Capability'!B:H,7,FALSE)</f>
        <v>Cost Accounting_Plan</v>
      </c>
      <c r="I1658" t="s">
        <v>53</v>
      </c>
      <c r="J1658" t="s">
        <v>8549</v>
      </c>
      <c r="L1658" t="s">
        <v>145</v>
      </c>
      <c r="M1658" t="str">
        <f>VLOOKUP(L1658,'A-Applications'!B:D,3,FALSE)</f>
        <v>PowerBI</v>
      </c>
      <c r="N1658" t="s">
        <v>46</v>
      </c>
      <c r="O1658" s="42" t="s">
        <v>52</v>
      </c>
      <c r="P1658" t="s">
        <v>462</v>
      </c>
      <c r="Q1658" t="str">
        <f>VLOOKUP(KamstrupData[[#This Row],[IdLevel123]],'B-Business Capability'!B:L,10,FALSE)</f>
        <v>N/A</v>
      </c>
      <c r="R1658">
        <f>VLOOKUP(KamstrupData[[#This Row],[IdLevel123]],'B-Business Capability'!B:L,11,FALSE)</f>
        <v>0</v>
      </c>
      <c r="T1658" t="s">
        <v>8521</v>
      </c>
    </row>
    <row r="1659" spans="4:20" hidden="1" x14ac:dyDescent="0.25">
      <c r="D1659" s="28" t="s">
        <v>469</v>
      </c>
      <c r="E1659" t="str">
        <f>VLOOKUP(D1659,'B-Business Capability'!B:H,5,FALSE)</f>
        <v>Finance</v>
      </c>
      <c r="F1659" t="str">
        <f>VLOOKUP(D1659,'B-Business Capability'!B:H,6,FALSE)</f>
        <v>Financial Planning &amp; Analysis</v>
      </c>
      <c r="G1659" t="str">
        <f>VLOOKUP(D1659,'B-Business Capability'!B:H,7,FALSE)</f>
        <v>Cost Accounting_Plan</v>
      </c>
      <c r="I1659" t="s">
        <v>491</v>
      </c>
      <c r="J1659" t="s">
        <v>8531</v>
      </c>
      <c r="K1659" t="s">
        <v>8607</v>
      </c>
      <c r="L1659" t="s">
        <v>145</v>
      </c>
      <c r="M1659" t="str">
        <f>VLOOKUP(L1659,'A-Applications'!B:D,3,FALSE)</f>
        <v>PowerBI</v>
      </c>
      <c r="N1659" t="s">
        <v>138</v>
      </c>
      <c r="O1659" s="42" t="s">
        <v>52</v>
      </c>
      <c r="P1659" t="s">
        <v>462</v>
      </c>
      <c r="Q1659" t="str">
        <f>VLOOKUP(KamstrupData[[#This Row],[IdLevel123]],'B-Business Capability'!B:L,10,FALSE)</f>
        <v>N/A</v>
      </c>
      <c r="R1659">
        <f>VLOOKUP(KamstrupData[[#This Row],[IdLevel123]],'B-Business Capability'!B:L,11,FALSE)</f>
        <v>0</v>
      </c>
    </row>
    <row r="1660" spans="4:20" hidden="1" x14ac:dyDescent="0.25">
      <c r="D1660" s="28" t="s">
        <v>469</v>
      </c>
      <c r="E1660" t="str">
        <f>VLOOKUP(D1660,'B-Business Capability'!B:H,5,FALSE)</f>
        <v>Finance</v>
      </c>
      <c r="F1660" t="str">
        <f>VLOOKUP(D1660,'B-Business Capability'!B:H,6,FALSE)</f>
        <v>Financial Planning &amp; Analysis</v>
      </c>
      <c r="G1660" t="str">
        <f>VLOOKUP(D1660,'B-Business Capability'!B:H,7,FALSE)</f>
        <v>Cost Accounting_Plan</v>
      </c>
      <c r="I1660" t="s">
        <v>491</v>
      </c>
      <c r="J1660" t="s">
        <v>8531</v>
      </c>
      <c r="K1660" t="s">
        <v>8607</v>
      </c>
      <c r="L1660" t="s">
        <v>145</v>
      </c>
      <c r="M1660" t="str">
        <f>VLOOKUP(L1660,'A-Applications'!B:D,3,FALSE)</f>
        <v>PowerBI</v>
      </c>
      <c r="N1660" t="s">
        <v>138</v>
      </c>
      <c r="O1660" s="42" t="s">
        <v>52</v>
      </c>
      <c r="P1660" t="s">
        <v>462</v>
      </c>
      <c r="Q1660" t="str">
        <f>VLOOKUP(KamstrupData[[#This Row],[IdLevel123]],'B-Business Capability'!B:L,10,FALSE)</f>
        <v>N/A</v>
      </c>
      <c r="R1660">
        <f>VLOOKUP(KamstrupData[[#This Row],[IdLevel123]],'B-Business Capability'!B:L,11,FALSE)</f>
        <v>0</v>
      </c>
    </row>
    <row r="1661" spans="4:20" hidden="1" x14ac:dyDescent="0.25">
      <c r="D1661" s="28" t="s">
        <v>469</v>
      </c>
      <c r="E1661" t="str">
        <f>VLOOKUP(D1661,'B-Business Capability'!B:H,5,FALSE)</f>
        <v>Finance</v>
      </c>
      <c r="F1661" t="str">
        <f>VLOOKUP(D1661,'B-Business Capability'!B:H,6,FALSE)</f>
        <v>Financial Planning &amp; Analysis</v>
      </c>
      <c r="G1661" t="str">
        <f>VLOOKUP(D1661,'B-Business Capability'!B:H,7,FALSE)</f>
        <v>Cost Accounting_Plan</v>
      </c>
      <c r="I1661" t="s">
        <v>491</v>
      </c>
      <c r="J1661" t="s">
        <v>8531</v>
      </c>
      <c r="K1661" t="s">
        <v>379</v>
      </c>
      <c r="L1661" t="s">
        <v>145</v>
      </c>
      <c r="M1661" t="str">
        <f>VLOOKUP(L1661,'A-Applications'!B:D,3,FALSE)</f>
        <v>PowerBI</v>
      </c>
      <c r="N1661" t="s">
        <v>46</v>
      </c>
      <c r="O1661" s="42" t="s">
        <v>52</v>
      </c>
      <c r="P1661" t="s">
        <v>462</v>
      </c>
      <c r="Q1661" t="str">
        <f>VLOOKUP(KamstrupData[[#This Row],[IdLevel123]],'B-Business Capability'!B:L,10,FALSE)</f>
        <v>N/A</v>
      </c>
      <c r="R1661">
        <f>VLOOKUP(KamstrupData[[#This Row],[IdLevel123]],'B-Business Capability'!B:L,11,FALSE)</f>
        <v>0</v>
      </c>
    </row>
    <row r="1662" spans="4:20" hidden="1" x14ac:dyDescent="0.25">
      <c r="D1662" s="28" t="s">
        <v>469</v>
      </c>
      <c r="E1662" t="str">
        <f>VLOOKUP(D1662,'B-Business Capability'!B:H,5,FALSE)</f>
        <v>Finance</v>
      </c>
      <c r="F1662" t="str">
        <f>VLOOKUP(D1662,'B-Business Capability'!B:H,6,FALSE)</f>
        <v>Financial Planning &amp; Analysis</v>
      </c>
      <c r="G1662" t="str">
        <f>VLOOKUP(D1662,'B-Business Capability'!B:H,7,FALSE)</f>
        <v>Cost Accounting_Plan</v>
      </c>
      <c r="I1662" t="s">
        <v>491</v>
      </c>
      <c r="J1662" t="s">
        <v>492</v>
      </c>
      <c r="L1662" t="s">
        <v>145</v>
      </c>
      <c r="M1662" t="str">
        <f>VLOOKUP(L1662,'A-Applications'!B:D,3,FALSE)</f>
        <v>PowerBI</v>
      </c>
      <c r="N1662" t="s">
        <v>46</v>
      </c>
      <c r="O1662" s="42" t="s">
        <v>47</v>
      </c>
      <c r="P1662" t="s">
        <v>462</v>
      </c>
      <c r="Q1662" t="str">
        <f>VLOOKUP(KamstrupData[[#This Row],[IdLevel123]],'B-Business Capability'!B:L,10,FALSE)</f>
        <v>N/A</v>
      </c>
      <c r="R1662">
        <f>VLOOKUP(KamstrupData[[#This Row],[IdLevel123]],'B-Business Capability'!B:L,11,FALSE)</f>
        <v>0</v>
      </c>
    </row>
    <row r="1663" spans="4:20" hidden="1" x14ac:dyDescent="0.25">
      <c r="D1663" s="28" t="s">
        <v>469</v>
      </c>
      <c r="E1663" t="str">
        <f>VLOOKUP(D1663,'B-Business Capability'!B:H,5,FALSE)</f>
        <v>Finance</v>
      </c>
      <c r="F1663" t="str">
        <f>VLOOKUP(D1663,'B-Business Capability'!B:H,6,FALSE)</f>
        <v>Financial Planning &amp; Analysis</v>
      </c>
      <c r="G1663" t="str">
        <f>VLOOKUP(D1663,'B-Business Capability'!B:H,7,FALSE)</f>
        <v>Cost Accounting_Plan</v>
      </c>
      <c r="I1663" t="s">
        <v>477</v>
      </c>
      <c r="J1663" t="s">
        <v>8619</v>
      </c>
      <c r="L1663" t="s">
        <v>145</v>
      </c>
      <c r="M1663" t="str">
        <f>VLOOKUP(L1663,'A-Applications'!B:D,3,FALSE)</f>
        <v>PowerBI</v>
      </c>
      <c r="N1663" t="s">
        <v>46</v>
      </c>
      <c r="O1663" s="42" t="s">
        <v>52</v>
      </c>
      <c r="P1663" t="s">
        <v>462</v>
      </c>
      <c r="Q1663" t="str">
        <f>VLOOKUP(KamstrupData[[#This Row],[IdLevel123]],'B-Business Capability'!B:L,10,FALSE)</f>
        <v>N/A</v>
      </c>
      <c r="R1663">
        <f>VLOOKUP(KamstrupData[[#This Row],[IdLevel123]],'B-Business Capability'!B:L,11,FALSE)</f>
        <v>0</v>
      </c>
    </row>
    <row r="1664" spans="4:20" hidden="1" x14ac:dyDescent="0.25">
      <c r="D1664" s="28" t="s">
        <v>469</v>
      </c>
      <c r="E1664" t="str">
        <f>VLOOKUP(D1664,'B-Business Capability'!B:H,5,FALSE)</f>
        <v>Finance</v>
      </c>
      <c r="F1664" t="str">
        <f>VLOOKUP(D1664,'B-Business Capability'!B:H,6,FALSE)</f>
        <v>Financial Planning &amp; Analysis</v>
      </c>
      <c r="G1664" t="str">
        <f>VLOOKUP(D1664,'B-Business Capability'!B:H,7,FALSE)</f>
        <v>Cost Accounting_Plan</v>
      </c>
      <c r="I1664" t="s">
        <v>477</v>
      </c>
      <c r="J1664" t="s">
        <v>8624</v>
      </c>
      <c r="L1664" t="s">
        <v>145</v>
      </c>
      <c r="M1664" t="str">
        <f>VLOOKUP(L1664,'A-Applications'!B:D,3,FALSE)</f>
        <v>PowerBI</v>
      </c>
      <c r="N1664" t="s">
        <v>46</v>
      </c>
      <c r="O1664" s="42" t="s">
        <v>52</v>
      </c>
      <c r="P1664" t="s">
        <v>462</v>
      </c>
      <c r="Q1664" t="str">
        <f>VLOOKUP(KamstrupData[[#This Row],[IdLevel123]],'B-Business Capability'!B:L,10,FALSE)</f>
        <v>N/A</v>
      </c>
      <c r="R1664">
        <f>VLOOKUP(KamstrupData[[#This Row],[IdLevel123]],'B-Business Capability'!B:L,11,FALSE)</f>
        <v>0</v>
      </c>
    </row>
    <row r="1665" spans="4:20" hidden="1" x14ac:dyDescent="0.25">
      <c r="D1665" s="28" t="s">
        <v>469</v>
      </c>
      <c r="E1665" t="str">
        <f>VLOOKUP(D1665,'B-Business Capability'!B:H,5,FALSE)</f>
        <v>Finance</v>
      </c>
      <c r="F1665" t="str">
        <f>VLOOKUP(D1665,'B-Business Capability'!B:H,6,FALSE)</f>
        <v>Financial Planning &amp; Analysis</v>
      </c>
      <c r="G1665" t="str">
        <f>VLOOKUP(D1665,'B-Business Capability'!B:H,7,FALSE)</f>
        <v>Cost Accounting_Plan</v>
      </c>
      <c r="I1665" t="s">
        <v>487</v>
      </c>
      <c r="J1665" t="s">
        <v>8684</v>
      </c>
      <c r="K1665" t="s">
        <v>4553</v>
      </c>
      <c r="L1665" t="s">
        <v>145</v>
      </c>
      <c r="M1665" t="str">
        <f>VLOOKUP(L1665,'A-Applications'!B:D,3,FALSE)</f>
        <v>PowerBI</v>
      </c>
      <c r="N1665" t="s">
        <v>138</v>
      </c>
      <c r="O1665" s="42" t="s">
        <v>52</v>
      </c>
      <c r="P1665" t="s">
        <v>462</v>
      </c>
      <c r="Q1665" t="str">
        <f>VLOOKUP(KamstrupData[[#This Row],[IdLevel123]],'B-Business Capability'!B:L,10,FALSE)</f>
        <v>N/A</v>
      </c>
      <c r="R1665">
        <f>VLOOKUP(KamstrupData[[#This Row],[IdLevel123]],'B-Business Capability'!B:L,11,FALSE)</f>
        <v>0</v>
      </c>
    </row>
    <row r="1666" spans="4:20" hidden="1" x14ac:dyDescent="0.25">
      <c r="D1666" s="28" t="s">
        <v>469</v>
      </c>
      <c r="E1666" t="str">
        <f>VLOOKUP(D1666,'B-Business Capability'!B:H,5,FALSE)</f>
        <v>Finance</v>
      </c>
      <c r="F1666" t="str">
        <f>VLOOKUP(D1666,'B-Business Capability'!B:H,6,FALSE)</f>
        <v>Financial Planning &amp; Analysis</v>
      </c>
      <c r="G1666" t="str">
        <f>VLOOKUP(D1666,'B-Business Capability'!B:H,7,FALSE)</f>
        <v>Cost Accounting_Plan</v>
      </c>
      <c r="I1666" t="s">
        <v>487</v>
      </c>
      <c r="J1666" t="s">
        <v>8684</v>
      </c>
      <c r="K1666" t="s">
        <v>4553</v>
      </c>
      <c r="L1666" t="s">
        <v>145</v>
      </c>
      <c r="M1666" t="str">
        <f>VLOOKUP(L1666,'A-Applications'!B:D,3,FALSE)</f>
        <v>PowerBI</v>
      </c>
      <c r="N1666" t="s">
        <v>138</v>
      </c>
      <c r="O1666" s="42" t="s">
        <v>52</v>
      </c>
      <c r="P1666" t="s">
        <v>462</v>
      </c>
      <c r="Q1666" t="str">
        <f>VLOOKUP(KamstrupData[[#This Row],[IdLevel123]],'B-Business Capability'!B:L,10,FALSE)</f>
        <v>N/A</v>
      </c>
      <c r="R1666">
        <f>VLOOKUP(KamstrupData[[#This Row],[IdLevel123]],'B-Business Capability'!B:L,11,FALSE)</f>
        <v>0</v>
      </c>
    </row>
    <row r="1667" spans="4:20" hidden="1" x14ac:dyDescent="0.25">
      <c r="D1667" s="28" t="s">
        <v>469</v>
      </c>
      <c r="E1667" t="str">
        <f>VLOOKUP(D1667,'B-Business Capability'!B:H,5,FALSE)</f>
        <v>Finance</v>
      </c>
      <c r="F1667" t="str">
        <f>VLOOKUP(D1667,'B-Business Capability'!B:H,6,FALSE)</f>
        <v>Financial Planning &amp; Analysis</v>
      </c>
      <c r="G1667" t="str">
        <f>VLOOKUP(D1667,'B-Business Capability'!B:H,7,FALSE)</f>
        <v>Cost Accounting_Plan</v>
      </c>
      <c r="I1667" t="s">
        <v>487</v>
      </c>
      <c r="J1667" t="s">
        <v>8529</v>
      </c>
      <c r="K1667" t="s">
        <v>379</v>
      </c>
      <c r="L1667" t="s">
        <v>145</v>
      </c>
      <c r="M1667" t="str">
        <f>VLOOKUP(L1667,'A-Applications'!B:D,3,FALSE)</f>
        <v>PowerBI</v>
      </c>
      <c r="N1667" t="s">
        <v>46</v>
      </c>
      <c r="O1667" s="42" t="s">
        <v>47</v>
      </c>
      <c r="P1667" t="s">
        <v>462</v>
      </c>
      <c r="Q1667" t="str">
        <f>VLOOKUP(KamstrupData[[#This Row],[IdLevel123]],'B-Business Capability'!B:L,10,FALSE)</f>
        <v>N/A</v>
      </c>
      <c r="R1667">
        <f>VLOOKUP(KamstrupData[[#This Row],[IdLevel123]],'B-Business Capability'!B:L,11,FALSE)</f>
        <v>0</v>
      </c>
    </row>
    <row r="1668" spans="4:20" hidden="1" x14ac:dyDescent="0.25">
      <c r="D1668" s="28" t="s">
        <v>469</v>
      </c>
      <c r="E1668" t="str">
        <f>VLOOKUP(D1668,'B-Business Capability'!B:H,5,FALSE)</f>
        <v>Finance</v>
      </c>
      <c r="F1668" t="str">
        <f>VLOOKUP(D1668,'B-Business Capability'!B:H,6,FALSE)</f>
        <v>Financial Planning &amp; Analysis</v>
      </c>
      <c r="G1668" t="str">
        <f>VLOOKUP(D1668,'B-Business Capability'!B:H,7,FALSE)</f>
        <v>Cost Accounting_Plan</v>
      </c>
      <c r="I1668" t="s">
        <v>487</v>
      </c>
      <c r="J1668" t="s">
        <v>488</v>
      </c>
      <c r="L1668" t="s">
        <v>145</v>
      </c>
      <c r="M1668" t="str">
        <f>VLOOKUP(L1668,'A-Applications'!B:D,3,FALSE)</f>
        <v>PowerBI</v>
      </c>
      <c r="N1668" t="s">
        <v>46</v>
      </c>
      <c r="O1668" s="42" t="s">
        <v>47</v>
      </c>
      <c r="P1668" t="s">
        <v>462</v>
      </c>
      <c r="Q1668" t="str">
        <f>VLOOKUP(KamstrupData[[#This Row],[IdLevel123]],'B-Business Capability'!B:L,10,FALSE)</f>
        <v>N/A</v>
      </c>
      <c r="R1668">
        <f>VLOOKUP(KamstrupData[[#This Row],[IdLevel123]],'B-Business Capability'!B:L,11,FALSE)</f>
        <v>0</v>
      </c>
    </row>
    <row r="1669" spans="4:20" hidden="1" x14ac:dyDescent="0.25">
      <c r="D1669" t="s">
        <v>515</v>
      </c>
      <c r="E1669" t="str">
        <f>VLOOKUP(D1669,'B-Business Capability'!B:H,5,FALSE)</f>
        <v>Procurement &amp; Logistics</v>
      </c>
      <c r="F1669" t="str">
        <f>VLOOKUP(D1669,'B-Business Capability'!B:H,6,FALSE)</f>
        <v>Logistics Management</v>
      </c>
      <c r="G1669" t="str">
        <f>VLOOKUP(D1669,'B-Business Capability'!B:H,7,FALSE)</f>
        <v>Manage Demand Forecast</v>
      </c>
      <c r="I1669" t="s">
        <v>43</v>
      </c>
      <c r="J1669" t="s">
        <v>109</v>
      </c>
      <c r="L1669" t="s">
        <v>145</v>
      </c>
      <c r="M1669" t="str">
        <f>VLOOKUP(L1669,'A-Applications'!B:D,3,FALSE)</f>
        <v>PowerBI</v>
      </c>
      <c r="N1669" t="s">
        <v>46</v>
      </c>
      <c r="O1669" s="42" t="s">
        <v>47</v>
      </c>
      <c r="P1669" t="s">
        <v>517</v>
      </c>
      <c r="Q1669" t="str">
        <f>VLOOKUP(KamstrupData[[#This Row],[IdLevel123]],'B-Business Capability'!B:L,10,FALSE)</f>
        <v>Make-to-Delivery (M2D)</v>
      </c>
      <c r="R1669">
        <f>VLOOKUP(KamstrupData[[#This Row],[IdLevel123]],'B-Business Capability'!B:L,11,FALSE)</f>
        <v>0</v>
      </c>
      <c r="T1669" t="s">
        <v>218</v>
      </c>
    </row>
    <row r="1670" spans="4:20" hidden="1" x14ac:dyDescent="0.25">
      <c r="D1670" t="s">
        <v>583</v>
      </c>
      <c r="E1670" t="str">
        <f>VLOOKUP(D1670,'B-Business Capability'!B:H,5,FALSE)</f>
        <v>Product &amp; Software Development</v>
      </c>
      <c r="F1670" t="str">
        <f>VLOOKUP(D1670,'B-Business Capability'!B:H,6,FALSE)</f>
        <v>Engineering</v>
      </c>
      <c r="G1670" t="str">
        <f>VLOOKUP(D1670,'B-Business Capability'!B:H,7,FALSE)</f>
        <v>Construction &amp; Development</v>
      </c>
      <c r="I1670" t="s">
        <v>43</v>
      </c>
      <c r="J1670" t="s">
        <v>114</v>
      </c>
      <c r="K1670" t="s">
        <v>115</v>
      </c>
      <c r="L1670" t="s">
        <v>145</v>
      </c>
      <c r="M1670" t="str">
        <f>VLOOKUP(L1670,'A-Applications'!B:D,3,FALSE)</f>
        <v>PowerBI</v>
      </c>
      <c r="N1670" t="s">
        <v>46</v>
      </c>
      <c r="O1670" s="42" t="s">
        <v>47</v>
      </c>
      <c r="P1670" t="s">
        <v>602</v>
      </c>
      <c r="Q1670" t="str">
        <f>VLOOKUP(KamstrupData[[#This Row],[IdLevel123]],'B-Business Capability'!B:L,10,FALSE)</f>
        <v>Idea-to-Release (I2R)</v>
      </c>
      <c r="R1670">
        <f>VLOOKUP(KamstrupData[[#This Row],[IdLevel123]],'B-Business Capability'!B:L,11,FALSE)</f>
        <v>420</v>
      </c>
      <c r="T1670" t="s">
        <v>116</v>
      </c>
    </row>
    <row r="1671" spans="4:20" hidden="1" x14ac:dyDescent="0.25">
      <c r="D1671" t="s">
        <v>907</v>
      </c>
      <c r="E1671" t="str">
        <f>VLOOKUP(D1671,'B-Business Capability'!B:H,5,FALSE)</f>
        <v>Product &amp; Software Development</v>
      </c>
      <c r="F1671" t="str">
        <f>VLOOKUP(D1671,'B-Business Capability'!B:H,6,FALSE)</f>
        <v>Marketing Testing</v>
      </c>
      <c r="G1671" t="str">
        <f>VLOOKUP(D1671,'B-Business Capability'!B:H,7,FALSE)</f>
        <v>Analyse Customer Intelligence</v>
      </c>
      <c r="I1671" t="s">
        <v>43</v>
      </c>
      <c r="J1671" t="s">
        <v>244</v>
      </c>
      <c r="L1671" t="s">
        <v>145</v>
      </c>
      <c r="M1671" t="str">
        <f>VLOOKUP(L1671,'A-Applications'!B:D,3,FALSE)</f>
        <v>PowerBI</v>
      </c>
      <c r="N1671" t="s">
        <v>46</v>
      </c>
      <c r="O1671" s="42" t="s">
        <v>47</v>
      </c>
      <c r="P1671" t="s">
        <v>68</v>
      </c>
      <c r="Q1671" t="str">
        <f>VLOOKUP(KamstrupData[[#This Row],[IdLevel123]],'B-Business Capability'!B:L,10,FALSE)</f>
        <v>Idea-to-Release (I2R)</v>
      </c>
      <c r="R1671">
        <f>VLOOKUP(KamstrupData[[#This Row],[IdLevel123]],'B-Business Capability'!B:L,11,FALSE)</f>
        <v>160</v>
      </c>
      <c r="T1671" t="s">
        <v>246</v>
      </c>
    </row>
    <row r="1672" spans="4:20" hidden="1" x14ac:dyDescent="0.25">
      <c r="D1672" t="s">
        <v>907</v>
      </c>
      <c r="E1672" t="str">
        <f>VLOOKUP(D1672,'B-Business Capability'!B:H,5,FALSE)</f>
        <v>Product &amp; Software Development</v>
      </c>
      <c r="F1672" t="str">
        <f>VLOOKUP(D1672,'B-Business Capability'!B:H,6,FALSE)</f>
        <v>Marketing Testing</v>
      </c>
      <c r="G1672" t="str">
        <f>VLOOKUP(D1672,'B-Business Capability'!B:H,7,FALSE)</f>
        <v>Analyse Customer Intelligence</v>
      </c>
      <c r="I1672" t="s">
        <v>43</v>
      </c>
      <c r="J1672" t="s">
        <v>411</v>
      </c>
      <c r="L1672" t="s">
        <v>145</v>
      </c>
      <c r="M1672" t="str">
        <f>VLOOKUP(L1672,'A-Applications'!B:D,3,FALSE)</f>
        <v>PowerBI</v>
      </c>
      <c r="N1672" t="s">
        <v>46</v>
      </c>
      <c r="O1672" s="42" t="s">
        <v>47</v>
      </c>
      <c r="P1672" t="s">
        <v>68</v>
      </c>
      <c r="Q1672" t="str">
        <f>VLOOKUP(KamstrupData[[#This Row],[IdLevel123]],'B-Business Capability'!B:L,10,FALSE)</f>
        <v>Idea-to-Release (I2R)</v>
      </c>
      <c r="R1672">
        <f>VLOOKUP(KamstrupData[[#This Row],[IdLevel123]],'B-Business Capability'!B:L,11,FALSE)</f>
        <v>160</v>
      </c>
      <c r="T1672" t="s">
        <v>468</v>
      </c>
    </row>
    <row r="1673" spans="4:20" hidden="1" x14ac:dyDescent="0.25">
      <c r="D1673" t="s">
        <v>907</v>
      </c>
      <c r="E1673" t="str">
        <f>VLOOKUP(D1673,'B-Business Capability'!B:H,5,FALSE)</f>
        <v>Product &amp; Software Development</v>
      </c>
      <c r="F1673" t="str">
        <f>VLOOKUP(D1673,'B-Business Capability'!B:H,6,FALSE)</f>
        <v>Marketing Testing</v>
      </c>
      <c r="G1673" t="str">
        <f>VLOOKUP(D1673,'B-Business Capability'!B:H,7,FALSE)</f>
        <v>Analyse Customer Intelligence</v>
      </c>
      <c r="I1673" t="s">
        <v>66</v>
      </c>
      <c r="J1673" t="s">
        <v>106</v>
      </c>
      <c r="L1673" t="s">
        <v>145</v>
      </c>
      <c r="M1673" t="str">
        <f>VLOOKUP(L1673,'A-Applications'!B:D,3,FALSE)</f>
        <v>PowerBI</v>
      </c>
      <c r="N1673" t="s">
        <v>46</v>
      </c>
      <c r="O1673" s="42" t="s">
        <v>47</v>
      </c>
      <c r="P1673" t="s">
        <v>68</v>
      </c>
      <c r="Q1673" t="str">
        <f>VLOOKUP(KamstrupData[[#This Row],[IdLevel123]],'B-Business Capability'!B:L,10,FALSE)</f>
        <v>Idea-to-Release (I2R)</v>
      </c>
      <c r="R1673">
        <f>VLOOKUP(KamstrupData[[#This Row],[IdLevel123]],'B-Business Capability'!B:L,11,FALSE)</f>
        <v>160</v>
      </c>
      <c r="T1673" t="s">
        <v>108</v>
      </c>
    </row>
    <row r="1674" spans="4:20" hidden="1" x14ac:dyDescent="0.25">
      <c r="D1674" t="s">
        <v>907</v>
      </c>
      <c r="E1674" t="str">
        <f>VLOOKUP(D1674,'B-Business Capability'!B:H,5,FALSE)</f>
        <v>Product &amp; Software Development</v>
      </c>
      <c r="F1674" t="str">
        <f>VLOOKUP(D1674,'B-Business Capability'!B:H,6,FALSE)</f>
        <v>Marketing Testing</v>
      </c>
      <c r="G1674" t="str">
        <f>VLOOKUP(D1674,'B-Business Capability'!B:H,7,FALSE)</f>
        <v>Analyse Customer Intelligence</v>
      </c>
      <c r="I1674" t="s">
        <v>43</v>
      </c>
      <c r="J1674" t="s">
        <v>161</v>
      </c>
      <c r="L1674" t="s">
        <v>145</v>
      </c>
      <c r="M1674" t="str">
        <f>VLOOKUP(L1674,'A-Applications'!B:D,3,FALSE)</f>
        <v>PowerBI</v>
      </c>
      <c r="N1674" t="s">
        <v>138</v>
      </c>
      <c r="O1674" s="42" t="s">
        <v>47</v>
      </c>
      <c r="P1674" t="s">
        <v>68</v>
      </c>
      <c r="Q1674" t="str">
        <f>VLOOKUP(KamstrupData[[#This Row],[IdLevel123]],'B-Business Capability'!B:L,10,FALSE)</f>
        <v>Idea-to-Release (I2R)</v>
      </c>
      <c r="R1674">
        <f>VLOOKUP(KamstrupData[[#This Row],[IdLevel123]],'B-Business Capability'!B:L,11,FALSE)</f>
        <v>160</v>
      </c>
      <c r="T1674" t="s">
        <v>908</v>
      </c>
    </row>
    <row r="1675" spans="4:20" hidden="1" x14ac:dyDescent="0.25">
      <c r="D1675" t="s">
        <v>909</v>
      </c>
      <c r="E1675" t="str">
        <f>VLOOKUP(D1675,'B-Business Capability'!B:H,5,FALSE)</f>
        <v>Product &amp; Software Development</v>
      </c>
      <c r="F1675" t="str">
        <f>VLOOKUP(D1675,'B-Business Capability'!B:H,6,FALSE)</f>
        <v>Marketing Testing</v>
      </c>
      <c r="G1675" t="str">
        <f>VLOOKUP(D1675,'B-Business Capability'!B:H,7,FALSE)</f>
        <v>Establish Measures</v>
      </c>
      <c r="I1675" t="s">
        <v>43</v>
      </c>
      <c r="J1675" t="s">
        <v>244</v>
      </c>
      <c r="L1675" t="s">
        <v>145</v>
      </c>
      <c r="M1675" t="str">
        <f>VLOOKUP(L1675,'A-Applications'!B:D,3,FALSE)</f>
        <v>PowerBI</v>
      </c>
      <c r="N1675" t="s">
        <v>46</v>
      </c>
      <c r="O1675" s="42" t="s">
        <v>47</v>
      </c>
      <c r="P1675" t="s">
        <v>910</v>
      </c>
      <c r="Q1675" t="str">
        <f>VLOOKUP(KamstrupData[[#This Row],[IdLevel123]],'B-Business Capability'!B:L,10,FALSE)</f>
        <v>Idea-to-Release (I2R)</v>
      </c>
      <c r="R1675">
        <f>VLOOKUP(KamstrupData[[#This Row],[IdLevel123]],'B-Business Capability'!B:L,11,FALSE)</f>
        <v>170</v>
      </c>
      <c r="T1675" t="s">
        <v>246</v>
      </c>
    </row>
    <row r="1676" spans="4:20" hidden="1" x14ac:dyDescent="0.25">
      <c r="D1676" t="s">
        <v>909</v>
      </c>
      <c r="E1676" t="str">
        <f>VLOOKUP(D1676,'B-Business Capability'!B:H,5,FALSE)</f>
        <v>Product &amp; Software Development</v>
      </c>
      <c r="F1676" t="str">
        <f>VLOOKUP(D1676,'B-Business Capability'!B:H,6,FALSE)</f>
        <v>Marketing Testing</v>
      </c>
      <c r="G1676" t="str">
        <f>VLOOKUP(D1676,'B-Business Capability'!B:H,7,FALSE)</f>
        <v>Establish Measures</v>
      </c>
      <c r="I1676" t="s">
        <v>43</v>
      </c>
      <c r="J1676" t="s">
        <v>411</v>
      </c>
      <c r="L1676" t="s">
        <v>145</v>
      </c>
      <c r="M1676" t="str">
        <f>VLOOKUP(L1676,'A-Applications'!B:D,3,FALSE)</f>
        <v>PowerBI</v>
      </c>
      <c r="N1676" t="s">
        <v>46</v>
      </c>
      <c r="O1676" s="42" t="s">
        <v>47</v>
      </c>
      <c r="P1676" t="s">
        <v>910</v>
      </c>
      <c r="Q1676" t="str">
        <f>VLOOKUP(KamstrupData[[#This Row],[IdLevel123]],'B-Business Capability'!B:L,10,FALSE)</f>
        <v>Idea-to-Release (I2R)</v>
      </c>
      <c r="R1676">
        <f>VLOOKUP(KamstrupData[[#This Row],[IdLevel123]],'B-Business Capability'!B:L,11,FALSE)</f>
        <v>170</v>
      </c>
      <c r="T1676" t="s">
        <v>468</v>
      </c>
    </row>
    <row r="1677" spans="4:20" hidden="1" x14ac:dyDescent="0.25">
      <c r="D1677" t="s">
        <v>909</v>
      </c>
      <c r="E1677" t="str">
        <f>VLOOKUP(D1677,'B-Business Capability'!B:H,5,FALSE)</f>
        <v>Product &amp; Software Development</v>
      </c>
      <c r="F1677" t="str">
        <f>VLOOKUP(D1677,'B-Business Capability'!B:H,6,FALSE)</f>
        <v>Marketing Testing</v>
      </c>
      <c r="G1677" t="str">
        <f>VLOOKUP(D1677,'B-Business Capability'!B:H,7,FALSE)</f>
        <v>Establish Measures</v>
      </c>
      <c r="I1677" t="s">
        <v>43</v>
      </c>
      <c r="J1677" t="s">
        <v>161</v>
      </c>
      <c r="L1677" t="s">
        <v>145</v>
      </c>
      <c r="M1677" t="str">
        <f>VLOOKUP(L1677,'A-Applications'!B:D,3,FALSE)</f>
        <v>PowerBI</v>
      </c>
      <c r="N1677" t="s">
        <v>138</v>
      </c>
      <c r="O1677" s="42" t="s">
        <v>47</v>
      </c>
      <c r="P1677" t="s">
        <v>910</v>
      </c>
      <c r="Q1677" t="str">
        <f>VLOOKUP(KamstrupData[[#This Row],[IdLevel123]],'B-Business Capability'!B:L,10,FALSE)</f>
        <v>Idea-to-Release (I2R)</v>
      </c>
      <c r="R1677">
        <f>VLOOKUP(KamstrupData[[#This Row],[IdLevel123]],'B-Business Capability'!B:L,11,FALSE)</f>
        <v>170</v>
      </c>
      <c r="T1677" t="s">
        <v>908</v>
      </c>
    </row>
    <row r="1678" spans="4:20" hidden="1" x14ac:dyDescent="0.25">
      <c r="D1678" t="s">
        <v>912</v>
      </c>
      <c r="E1678" t="str">
        <f>VLOOKUP(D1678,'B-Business Capability'!B:H,5,FALSE)</f>
        <v>Product &amp; Software Development</v>
      </c>
      <c r="F1678" t="str">
        <f>VLOOKUP(D1678,'B-Business Capability'!B:H,6,FALSE)</f>
        <v>Marketing Testing</v>
      </c>
      <c r="G1678" t="str">
        <f>VLOOKUP(D1678,'B-Business Capability'!B:H,7,FALSE)</f>
        <v>Evaluate Market Opportunities</v>
      </c>
      <c r="I1678" t="s">
        <v>43</v>
      </c>
      <c r="J1678" t="s">
        <v>244</v>
      </c>
      <c r="L1678" t="s">
        <v>145</v>
      </c>
      <c r="M1678" t="str">
        <f>VLOOKUP(L1678,'A-Applications'!B:D,3,FALSE)</f>
        <v>PowerBI</v>
      </c>
      <c r="N1678" t="s">
        <v>46</v>
      </c>
      <c r="O1678" s="42" t="s">
        <v>47</v>
      </c>
      <c r="P1678" t="s">
        <v>75</v>
      </c>
      <c r="Q1678" t="str">
        <f>VLOOKUP(KamstrupData[[#This Row],[IdLevel123]],'B-Business Capability'!B:L,10,FALSE)</f>
        <v>Idea-to-Release (I2R)</v>
      </c>
      <c r="R1678">
        <f>VLOOKUP(KamstrupData[[#This Row],[IdLevel123]],'B-Business Capability'!B:L,11,FALSE)</f>
        <v>180</v>
      </c>
      <c r="T1678" t="s">
        <v>246</v>
      </c>
    </row>
    <row r="1679" spans="4:20" hidden="1" x14ac:dyDescent="0.25">
      <c r="D1679" t="s">
        <v>912</v>
      </c>
      <c r="E1679" t="str">
        <f>VLOOKUP(D1679,'B-Business Capability'!B:H,5,FALSE)</f>
        <v>Product &amp; Software Development</v>
      </c>
      <c r="F1679" t="str">
        <f>VLOOKUP(D1679,'B-Business Capability'!B:H,6,FALSE)</f>
        <v>Marketing Testing</v>
      </c>
      <c r="G1679" t="str">
        <f>VLOOKUP(D1679,'B-Business Capability'!B:H,7,FALSE)</f>
        <v>Evaluate Market Opportunities</v>
      </c>
      <c r="I1679" t="s">
        <v>43</v>
      </c>
      <c r="J1679" t="s">
        <v>411</v>
      </c>
      <c r="L1679" t="s">
        <v>145</v>
      </c>
      <c r="M1679" t="str">
        <f>VLOOKUP(L1679,'A-Applications'!B:D,3,FALSE)</f>
        <v>PowerBI</v>
      </c>
      <c r="N1679" t="s">
        <v>46</v>
      </c>
      <c r="O1679" s="42" t="s">
        <v>47</v>
      </c>
      <c r="P1679" t="s">
        <v>75</v>
      </c>
      <c r="Q1679" t="str">
        <f>VLOOKUP(KamstrupData[[#This Row],[IdLevel123]],'B-Business Capability'!B:L,10,FALSE)</f>
        <v>Idea-to-Release (I2R)</v>
      </c>
      <c r="R1679">
        <f>VLOOKUP(KamstrupData[[#This Row],[IdLevel123]],'B-Business Capability'!B:L,11,FALSE)</f>
        <v>180</v>
      </c>
      <c r="T1679" t="s">
        <v>468</v>
      </c>
    </row>
    <row r="1680" spans="4:20" hidden="1" x14ac:dyDescent="0.25">
      <c r="D1680" t="s">
        <v>912</v>
      </c>
      <c r="E1680" t="str">
        <f>VLOOKUP(D1680,'B-Business Capability'!B:H,5,FALSE)</f>
        <v>Product &amp; Software Development</v>
      </c>
      <c r="F1680" t="str">
        <f>VLOOKUP(D1680,'B-Business Capability'!B:H,6,FALSE)</f>
        <v>Marketing Testing</v>
      </c>
      <c r="G1680" t="str">
        <f>VLOOKUP(D1680,'B-Business Capability'!B:H,7,FALSE)</f>
        <v>Evaluate Market Opportunities</v>
      </c>
      <c r="I1680" t="s">
        <v>43</v>
      </c>
      <c r="J1680" t="s">
        <v>161</v>
      </c>
      <c r="L1680" t="s">
        <v>145</v>
      </c>
      <c r="M1680" t="str">
        <f>VLOOKUP(L1680,'A-Applications'!B:D,3,FALSE)</f>
        <v>PowerBI</v>
      </c>
      <c r="N1680" t="s">
        <v>138</v>
      </c>
      <c r="O1680" s="42" t="s">
        <v>47</v>
      </c>
      <c r="P1680" t="s">
        <v>75</v>
      </c>
      <c r="Q1680" t="str">
        <f>VLOOKUP(KamstrupData[[#This Row],[IdLevel123]],'B-Business Capability'!B:L,10,FALSE)</f>
        <v>Idea-to-Release (I2R)</v>
      </c>
      <c r="R1680">
        <f>VLOOKUP(KamstrupData[[#This Row],[IdLevel123]],'B-Business Capability'!B:L,11,FALSE)</f>
        <v>180</v>
      </c>
      <c r="T1680" t="s">
        <v>908</v>
      </c>
    </row>
    <row r="1681" spans="2:20" hidden="1" x14ac:dyDescent="0.25">
      <c r="B1681" s="28">
        <v>45292</v>
      </c>
      <c r="D1681" t="s">
        <v>920</v>
      </c>
      <c r="E1681" t="str">
        <f>VLOOKUP(D1681,'B-Business Capability'!B:H,5,FALSE)</f>
        <v>Product &amp; Software Development</v>
      </c>
      <c r="F1681" t="str">
        <f>VLOOKUP(D1681,'B-Business Capability'!B:H,6,FALSE)</f>
        <v>Product &amp; Software Delivery</v>
      </c>
      <c r="G1681" t="str">
        <f>VLOOKUP(D1681,'B-Business Capability'!B:H,7,FALSE)</f>
        <v>Manage Production &amp; Development</v>
      </c>
      <c r="I1681" t="s">
        <v>43</v>
      </c>
      <c r="J1681" t="s">
        <v>285</v>
      </c>
      <c r="K1681" t="s">
        <v>286</v>
      </c>
      <c r="L1681" t="s">
        <v>145</v>
      </c>
      <c r="M1681" t="str">
        <f>VLOOKUP(L1681,'A-Applications'!B:D,3,FALSE)</f>
        <v>PowerBI</v>
      </c>
      <c r="N1681" t="s">
        <v>46</v>
      </c>
      <c r="O1681" s="42" t="s">
        <v>52</v>
      </c>
      <c r="P1681" t="s">
        <v>38</v>
      </c>
      <c r="Q1681" t="str">
        <f>VLOOKUP(KamstrupData[[#This Row],[IdLevel123]],'B-Business Capability'!B:L,10,FALSE)</f>
        <v>Idea-to-Release (I2R)</v>
      </c>
      <c r="R1681">
        <f>VLOOKUP(KamstrupData[[#This Row],[IdLevel123]],'B-Business Capability'!B:L,11,FALSE)</f>
        <v>520</v>
      </c>
      <c r="T1681" t="s">
        <v>288</v>
      </c>
    </row>
    <row r="1682" spans="2:20" hidden="1" x14ac:dyDescent="0.25">
      <c r="D1682" t="s">
        <v>973</v>
      </c>
      <c r="E1682" t="str">
        <f>VLOOKUP(D1682,'B-Business Capability'!B:H,5,FALSE)</f>
        <v>Product &amp; Software Development</v>
      </c>
      <c r="F1682" t="str">
        <f>VLOOKUP(D1682,'B-Business Capability'!B:H,6,FALSE)</f>
        <v>Quality Management</v>
      </c>
      <c r="G1682" t="str">
        <f>VLOOKUP(D1682,'B-Business Capability'!B:H,7,FALSE)</f>
        <v>Track Quality</v>
      </c>
      <c r="I1682" t="s">
        <v>43</v>
      </c>
      <c r="J1682" t="s">
        <v>109</v>
      </c>
      <c r="L1682" t="s">
        <v>145</v>
      </c>
      <c r="M1682" t="str">
        <f>VLOOKUP(L1682,'A-Applications'!B:D,3,FALSE)</f>
        <v>PowerBI</v>
      </c>
      <c r="N1682" t="s">
        <v>138</v>
      </c>
      <c r="O1682" s="42" t="s">
        <v>52</v>
      </c>
      <c r="P1682" t="s">
        <v>974</v>
      </c>
      <c r="Q1682" t="str">
        <f>VLOOKUP(KamstrupData[[#This Row],[IdLevel123]],'B-Business Capability'!B:L,10,FALSE)</f>
        <v>Idea-to-Release (I2R)</v>
      </c>
      <c r="R1682">
        <f>VLOOKUP(KamstrupData[[#This Row],[IdLevel123]],'B-Business Capability'!B:L,11,FALSE)</f>
        <v>908</v>
      </c>
      <c r="T1682" t="s">
        <v>978</v>
      </c>
    </row>
    <row r="1683" spans="2:20" hidden="1" x14ac:dyDescent="0.25">
      <c r="D1683" t="s">
        <v>1037</v>
      </c>
      <c r="E1683" t="str">
        <f>VLOOKUP(D1683,'B-Business Capability'!B:H,5,FALSE)</f>
        <v>Strategic Management</v>
      </c>
      <c r="F1683" t="str">
        <f>VLOOKUP(D1683,'B-Business Capability'!B:H,6,FALSE)</f>
        <v>Manage Core Business</v>
      </c>
      <c r="G1683" t="str">
        <f>VLOOKUP(D1683,'B-Business Capability'!B:H,7,FALSE)</f>
        <v>Manage Bus. Performance &amp; Ops</v>
      </c>
      <c r="I1683" t="s">
        <v>43</v>
      </c>
      <c r="J1683" t="s">
        <v>86</v>
      </c>
      <c r="K1683" t="s">
        <v>87</v>
      </c>
      <c r="L1683" t="s">
        <v>145</v>
      </c>
      <c r="M1683" t="str">
        <f>VLOOKUP(L1683,'A-Applications'!B:D,3,FALSE)</f>
        <v>PowerBI</v>
      </c>
      <c r="N1683" t="s">
        <v>46</v>
      </c>
      <c r="O1683" s="42" t="s">
        <v>47</v>
      </c>
      <c r="P1683" t="s">
        <v>423</v>
      </c>
      <c r="Q1683" t="str">
        <f>VLOOKUP(KamstrupData[[#This Row],[IdLevel123]],'B-Business Capability'!B:L,10,FALSE)</f>
        <v>N/A</v>
      </c>
      <c r="R1683">
        <f>VLOOKUP(KamstrupData[[#This Row],[IdLevel123]],'B-Business Capability'!B:L,11,FALSE)</f>
        <v>0</v>
      </c>
      <c r="T1683" t="s">
        <v>196</v>
      </c>
    </row>
    <row r="1684" spans="2:20" hidden="1" x14ac:dyDescent="0.25">
      <c r="D1684" t="s">
        <v>1037</v>
      </c>
      <c r="E1684" t="str">
        <f>VLOOKUP(D1684,'B-Business Capability'!B:H,5,FALSE)</f>
        <v>Strategic Management</v>
      </c>
      <c r="F1684" t="str">
        <f>VLOOKUP(D1684,'B-Business Capability'!B:H,6,FALSE)</f>
        <v>Manage Core Business</v>
      </c>
      <c r="G1684" t="str">
        <f>VLOOKUP(D1684,'B-Business Capability'!B:H,7,FALSE)</f>
        <v>Manage Bus. Performance &amp; Ops</v>
      </c>
      <c r="I1684" t="s">
        <v>43</v>
      </c>
      <c r="J1684" t="s">
        <v>128</v>
      </c>
      <c r="K1684" t="s">
        <v>87</v>
      </c>
      <c r="L1684" t="s">
        <v>145</v>
      </c>
      <c r="M1684" t="str">
        <f>VLOOKUP(L1684,'A-Applications'!B:D,3,FALSE)</f>
        <v>PowerBI</v>
      </c>
      <c r="N1684" t="s">
        <v>46</v>
      </c>
      <c r="O1684" s="42" t="s">
        <v>47</v>
      </c>
      <c r="P1684" t="s">
        <v>68</v>
      </c>
      <c r="Q1684" t="str">
        <f>VLOOKUP(KamstrupData[[#This Row],[IdLevel123]],'B-Business Capability'!B:L,10,FALSE)</f>
        <v>N/A</v>
      </c>
      <c r="R1684">
        <f>VLOOKUP(KamstrupData[[#This Row],[IdLevel123]],'B-Business Capability'!B:L,11,FALSE)</f>
        <v>0</v>
      </c>
      <c r="T1684" t="s">
        <v>129</v>
      </c>
    </row>
    <row r="1685" spans="2:20" hidden="1" x14ac:dyDescent="0.25">
      <c r="D1685" t="s">
        <v>1039</v>
      </c>
      <c r="E1685" t="str">
        <f>VLOOKUP(D1685,'B-Business Capability'!B:H,5,FALSE)</f>
        <v>Strategic Management</v>
      </c>
      <c r="F1685" t="str">
        <f>VLOOKUP(D1685,'B-Business Capability'!B:H,6,FALSE)</f>
        <v>Manage Core Business</v>
      </c>
      <c r="G1685" t="str">
        <f>VLOOKUP(D1685,'B-Business Capability'!B:H,7,FALSE)</f>
        <v>Manage Projects</v>
      </c>
      <c r="I1685" t="s">
        <v>66</v>
      </c>
      <c r="J1685" t="s">
        <v>228</v>
      </c>
      <c r="L1685" t="s">
        <v>145</v>
      </c>
      <c r="M1685" t="str">
        <f>VLOOKUP(L1685,'A-Applications'!B:D,3,FALSE)</f>
        <v>PowerBI</v>
      </c>
      <c r="N1685" t="s">
        <v>138</v>
      </c>
      <c r="O1685" s="42" t="s">
        <v>52</v>
      </c>
      <c r="P1685" t="s">
        <v>1040</v>
      </c>
      <c r="Q1685" t="str">
        <f>VLOOKUP(KamstrupData[[#This Row],[IdLevel123]],'B-Business Capability'!B:L,10,FALSE)</f>
        <v>N/A</v>
      </c>
      <c r="R1685">
        <f>VLOOKUP(KamstrupData[[#This Row],[IdLevel123]],'B-Business Capability'!B:L,11,FALSE)</f>
        <v>0</v>
      </c>
      <c r="T1685" t="s">
        <v>230</v>
      </c>
    </row>
    <row r="1686" spans="2:20" hidden="1" x14ac:dyDescent="0.25">
      <c r="D1686" t="s">
        <v>1039</v>
      </c>
      <c r="E1686" t="str">
        <f>VLOOKUP(D1686,'B-Business Capability'!B:H,5,FALSE)</f>
        <v>Strategic Management</v>
      </c>
      <c r="F1686" t="str">
        <f>VLOOKUP(D1686,'B-Business Capability'!B:H,6,FALSE)</f>
        <v>Manage Core Business</v>
      </c>
      <c r="G1686" t="str">
        <f>VLOOKUP(D1686,'B-Business Capability'!B:H,7,FALSE)</f>
        <v>Manage Projects</v>
      </c>
      <c r="I1686" t="s">
        <v>43</v>
      </c>
      <c r="J1686" t="s">
        <v>278</v>
      </c>
      <c r="L1686" t="s">
        <v>145</v>
      </c>
      <c r="M1686" t="str">
        <f>VLOOKUP(L1686,'A-Applications'!B:D,3,FALSE)</f>
        <v>PowerBI</v>
      </c>
      <c r="N1686" t="s">
        <v>138</v>
      </c>
      <c r="O1686" s="42" t="s">
        <v>52</v>
      </c>
      <c r="P1686" t="s">
        <v>1040</v>
      </c>
      <c r="Q1686" t="str">
        <f>VLOOKUP(KamstrupData[[#This Row],[IdLevel123]],'B-Business Capability'!B:L,10,FALSE)</f>
        <v>N/A</v>
      </c>
      <c r="R1686">
        <f>VLOOKUP(KamstrupData[[#This Row],[IdLevel123]],'B-Business Capability'!B:L,11,FALSE)</f>
        <v>0</v>
      </c>
    </row>
    <row r="1687" spans="2:20" hidden="1" x14ac:dyDescent="0.25">
      <c r="D1687" t="s">
        <v>1039</v>
      </c>
      <c r="E1687" t="str">
        <f>VLOOKUP(D1687,'B-Business Capability'!B:H,5,FALSE)</f>
        <v>Strategic Management</v>
      </c>
      <c r="F1687" t="str">
        <f>VLOOKUP(D1687,'B-Business Capability'!B:H,6,FALSE)</f>
        <v>Manage Core Business</v>
      </c>
      <c r="G1687" t="str">
        <f>VLOOKUP(D1687,'B-Business Capability'!B:H,7,FALSE)</f>
        <v>Manage Projects</v>
      </c>
      <c r="I1687" t="s">
        <v>43</v>
      </c>
      <c r="J1687" t="s">
        <v>279</v>
      </c>
      <c r="L1687" t="s">
        <v>145</v>
      </c>
      <c r="M1687" t="str">
        <f>VLOOKUP(L1687,'A-Applications'!B:D,3,FALSE)</f>
        <v>PowerBI</v>
      </c>
      <c r="N1687" t="s">
        <v>138</v>
      </c>
      <c r="O1687" s="42" t="s">
        <v>52</v>
      </c>
      <c r="P1687" t="s">
        <v>1040</v>
      </c>
      <c r="Q1687" t="str">
        <f>VLOOKUP(KamstrupData[[#This Row],[IdLevel123]],'B-Business Capability'!B:L,10,FALSE)</f>
        <v>N/A</v>
      </c>
      <c r="R1687">
        <f>VLOOKUP(KamstrupData[[#This Row],[IdLevel123]],'B-Business Capability'!B:L,11,FALSE)</f>
        <v>0</v>
      </c>
    </row>
    <row r="1688" spans="2:20" hidden="1" x14ac:dyDescent="0.25">
      <c r="D1688" t="s">
        <v>1039</v>
      </c>
      <c r="E1688" t="str">
        <f>VLOOKUP(D1688,'B-Business Capability'!B:H,5,FALSE)</f>
        <v>Strategic Management</v>
      </c>
      <c r="F1688" t="str">
        <f>VLOOKUP(D1688,'B-Business Capability'!B:H,6,FALSE)</f>
        <v>Manage Core Business</v>
      </c>
      <c r="G1688" t="str">
        <f>VLOOKUP(D1688,'B-Business Capability'!B:H,7,FALSE)</f>
        <v>Manage Projects</v>
      </c>
      <c r="I1688" t="s">
        <v>43</v>
      </c>
      <c r="J1688" t="s">
        <v>282</v>
      </c>
      <c r="L1688" t="s">
        <v>145</v>
      </c>
      <c r="M1688" t="str">
        <f>VLOOKUP(L1688,'A-Applications'!B:D,3,FALSE)</f>
        <v>PowerBI</v>
      </c>
      <c r="N1688" t="s">
        <v>138</v>
      </c>
      <c r="O1688" s="42" t="s">
        <v>52</v>
      </c>
      <c r="P1688" t="s">
        <v>1040</v>
      </c>
      <c r="Q1688" t="str">
        <f>VLOOKUP(KamstrupData[[#This Row],[IdLevel123]],'B-Business Capability'!B:L,10,FALSE)</f>
        <v>N/A</v>
      </c>
      <c r="R1688">
        <f>VLOOKUP(KamstrupData[[#This Row],[IdLevel123]],'B-Business Capability'!B:L,11,FALSE)</f>
        <v>0</v>
      </c>
    </row>
    <row r="1689" spans="2:20" hidden="1" x14ac:dyDescent="0.25">
      <c r="D1689" s="28" t="s">
        <v>1039</v>
      </c>
      <c r="E1689" t="str">
        <f>VLOOKUP(D1689,'B-Business Capability'!B:H,5,FALSE)</f>
        <v>Strategic Management</v>
      </c>
      <c r="F1689" t="str">
        <f>VLOOKUP(D1689,'B-Business Capability'!B:H,6,FALSE)</f>
        <v>Manage Core Business</v>
      </c>
      <c r="G1689" t="str">
        <f>VLOOKUP(D1689,'B-Business Capability'!B:H,7,FALSE)</f>
        <v>Manage Projects</v>
      </c>
      <c r="I1689" t="s">
        <v>53</v>
      </c>
      <c r="J1689" t="s">
        <v>8549</v>
      </c>
      <c r="L1689" t="s">
        <v>145</v>
      </c>
      <c r="M1689" t="str">
        <f>VLOOKUP(L1689,'A-Applications'!B:D,3,FALSE)</f>
        <v>PowerBI</v>
      </c>
      <c r="N1689" t="s">
        <v>46</v>
      </c>
      <c r="O1689" s="42" t="s">
        <v>52</v>
      </c>
      <c r="P1689" t="s">
        <v>1040</v>
      </c>
      <c r="Q1689" t="str">
        <f>VLOOKUP(KamstrupData[[#This Row],[IdLevel123]],'B-Business Capability'!B:L,10,FALSE)</f>
        <v>N/A</v>
      </c>
      <c r="R1689">
        <f>VLOOKUP(KamstrupData[[#This Row],[IdLevel123]],'B-Business Capability'!B:L,11,FALSE)</f>
        <v>0</v>
      </c>
      <c r="T1689" t="s">
        <v>8521</v>
      </c>
    </row>
    <row r="1690" spans="2:20" hidden="1" x14ac:dyDescent="0.25">
      <c r="D1690" s="28" t="s">
        <v>1039</v>
      </c>
      <c r="E1690" t="str">
        <f>VLOOKUP(D1690,'B-Business Capability'!B:H,5,FALSE)</f>
        <v>Strategic Management</v>
      </c>
      <c r="F1690" t="str">
        <f>VLOOKUP(D1690,'B-Business Capability'!B:H,6,FALSE)</f>
        <v>Manage Core Business</v>
      </c>
      <c r="G1690" t="str">
        <f>VLOOKUP(D1690,'B-Business Capability'!B:H,7,FALSE)</f>
        <v>Manage Projects</v>
      </c>
      <c r="I1690" t="s">
        <v>491</v>
      </c>
      <c r="J1690" t="s">
        <v>8531</v>
      </c>
      <c r="K1690" t="s">
        <v>8607</v>
      </c>
      <c r="L1690" t="s">
        <v>145</v>
      </c>
      <c r="M1690" t="str">
        <f>VLOOKUP(L1690,'A-Applications'!B:D,3,FALSE)</f>
        <v>PowerBI</v>
      </c>
      <c r="N1690" t="s">
        <v>138</v>
      </c>
      <c r="O1690" s="42" t="s">
        <v>52</v>
      </c>
      <c r="P1690" t="s">
        <v>1040</v>
      </c>
      <c r="Q1690" t="str">
        <f>VLOOKUP(KamstrupData[[#This Row],[IdLevel123]],'B-Business Capability'!B:L,10,FALSE)</f>
        <v>N/A</v>
      </c>
      <c r="R1690">
        <f>VLOOKUP(KamstrupData[[#This Row],[IdLevel123]],'B-Business Capability'!B:L,11,FALSE)</f>
        <v>0</v>
      </c>
    </row>
    <row r="1691" spans="2:20" hidden="1" x14ac:dyDescent="0.25">
      <c r="D1691" s="28" t="s">
        <v>1039</v>
      </c>
      <c r="E1691" t="str">
        <f>VLOOKUP(D1691,'B-Business Capability'!B:H,5,FALSE)</f>
        <v>Strategic Management</v>
      </c>
      <c r="F1691" t="str">
        <f>VLOOKUP(D1691,'B-Business Capability'!B:H,6,FALSE)</f>
        <v>Manage Core Business</v>
      </c>
      <c r="G1691" t="str">
        <f>VLOOKUP(D1691,'B-Business Capability'!B:H,7,FALSE)</f>
        <v>Manage Projects</v>
      </c>
      <c r="I1691" t="s">
        <v>491</v>
      </c>
      <c r="J1691" t="s">
        <v>8531</v>
      </c>
      <c r="K1691" t="s">
        <v>8607</v>
      </c>
      <c r="L1691" t="s">
        <v>145</v>
      </c>
      <c r="M1691" t="str">
        <f>VLOOKUP(L1691,'A-Applications'!B:D,3,FALSE)</f>
        <v>PowerBI</v>
      </c>
      <c r="N1691" t="s">
        <v>138</v>
      </c>
      <c r="O1691" s="42" t="s">
        <v>52</v>
      </c>
      <c r="P1691" t="s">
        <v>1040</v>
      </c>
      <c r="Q1691" t="str">
        <f>VLOOKUP(KamstrupData[[#This Row],[IdLevel123]],'B-Business Capability'!B:L,10,FALSE)</f>
        <v>N/A</v>
      </c>
      <c r="R1691">
        <f>VLOOKUP(KamstrupData[[#This Row],[IdLevel123]],'B-Business Capability'!B:L,11,FALSE)</f>
        <v>0</v>
      </c>
    </row>
    <row r="1692" spans="2:20" hidden="1" x14ac:dyDescent="0.25">
      <c r="D1692" s="28" t="s">
        <v>1039</v>
      </c>
      <c r="E1692" t="str">
        <f>VLOOKUP(D1692,'B-Business Capability'!B:H,5,FALSE)</f>
        <v>Strategic Management</v>
      </c>
      <c r="F1692" t="str">
        <f>VLOOKUP(D1692,'B-Business Capability'!B:H,6,FALSE)</f>
        <v>Manage Core Business</v>
      </c>
      <c r="G1692" t="str">
        <f>VLOOKUP(D1692,'B-Business Capability'!B:H,7,FALSE)</f>
        <v>Manage Projects</v>
      </c>
      <c r="I1692" t="s">
        <v>477</v>
      </c>
      <c r="J1692" t="s">
        <v>8624</v>
      </c>
      <c r="L1692" t="s">
        <v>145</v>
      </c>
      <c r="M1692" t="str">
        <f>VLOOKUP(L1692,'A-Applications'!B:D,3,FALSE)</f>
        <v>PowerBI</v>
      </c>
      <c r="N1692" t="s">
        <v>46</v>
      </c>
      <c r="O1692" s="42" t="s">
        <v>52</v>
      </c>
      <c r="P1692" t="s">
        <v>1040</v>
      </c>
      <c r="Q1692" t="str">
        <f>VLOOKUP(KamstrupData[[#This Row],[IdLevel123]],'B-Business Capability'!B:L,10,FALSE)</f>
        <v>N/A</v>
      </c>
      <c r="R1692">
        <f>VLOOKUP(KamstrupData[[#This Row],[IdLevel123]],'B-Business Capability'!B:L,11,FALSE)</f>
        <v>0</v>
      </c>
    </row>
    <row r="1693" spans="2:20" hidden="1" x14ac:dyDescent="0.25">
      <c r="D1693" s="28" t="s">
        <v>1039</v>
      </c>
      <c r="E1693" t="str">
        <f>VLOOKUP(D1693,'B-Business Capability'!B:H,5,FALSE)</f>
        <v>Strategic Management</v>
      </c>
      <c r="F1693" t="str">
        <f>VLOOKUP(D1693,'B-Business Capability'!B:H,6,FALSE)</f>
        <v>Manage Core Business</v>
      </c>
      <c r="G1693" t="str">
        <f>VLOOKUP(D1693,'B-Business Capability'!B:H,7,FALSE)</f>
        <v>Manage Projects</v>
      </c>
      <c r="I1693" t="s">
        <v>487</v>
      </c>
      <c r="J1693" t="s">
        <v>8684</v>
      </c>
      <c r="K1693" t="s">
        <v>4553</v>
      </c>
      <c r="L1693" t="s">
        <v>145</v>
      </c>
      <c r="M1693" t="str">
        <f>VLOOKUP(L1693,'A-Applications'!B:D,3,FALSE)</f>
        <v>PowerBI</v>
      </c>
      <c r="N1693" t="s">
        <v>138</v>
      </c>
      <c r="O1693" s="42" t="s">
        <v>52</v>
      </c>
      <c r="P1693" t="s">
        <v>1040</v>
      </c>
      <c r="Q1693" t="str">
        <f>VLOOKUP(KamstrupData[[#This Row],[IdLevel123]],'B-Business Capability'!B:L,10,FALSE)</f>
        <v>N/A</v>
      </c>
      <c r="R1693">
        <f>VLOOKUP(KamstrupData[[#This Row],[IdLevel123]],'B-Business Capability'!B:L,11,FALSE)</f>
        <v>0</v>
      </c>
    </row>
    <row r="1694" spans="2:20" hidden="1" x14ac:dyDescent="0.25">
      <c r="D1694" s="28" t="s">
        <v>1039</v>
      </c>
      <c r="E1694" t="str">
        <f>VLOOKUP(D1694,'B-Business Capability'!B:H,5,FALSE)</f>
        <v>Strategic Management</v>
      </c>
      <c r="F1694" t="str">
        <f>VLOOKUP(D1694,'B-Business Capability'!B:H,6,FALSE)</f>
        <v>Manage Core Business</v>
      </c>
      <c r="G1694" t="str">
        <f>VLOOKUP(D1694,'B-Business Capability'!B:H,7,FALSE)</f>
        <v>Manage Projects</v>
      </c>
      <c r="I1694" t="s">
        <v>487</v>
      </c>
      <c r="J1694" t="s">
        <v>8684</v>
      </c>
      <c r="K1694" t="s">
        <v>4553</v>
      </c>
      <c r="L1694" t="s">
        <v>145</v>
      </c>
      <c r="M1694" t="str">
        <f>VLOOKUP(L1694,'A-Applications'!B:D,3,FALSE)</f>
        <v>PowerBI</v>
      </c>
      <c r="N1694" t="s">
        <v>138</v>
      </c>
      <c r="O1694" s="42" t="s">
        <v>52</v>
      </c>
      <c r="P1694" t="s">
        <v>1040</v>
      </c>
      <c r="Q1694" t="str">
        <f>VLOOKUP(KamstrupData[[#This Row],[IdLevel123]],'B-Business Capability'!B:L,10,FALSE)</f>
        <v>N/A</v>
      </c>
      <c r="R1694">
        <f>VLOOKUP(KamstrupData[[#This Row],[IdLevel123]],'B-Business Capability'!B:L,11,FALSE)</f>
        <v>0</v>
      </c>
    </row>
    <row r="1695" spans="2:20" hidden="1" x14ac:dyDescent="0.25">
      <c r="D1695" t="s">
        <v>1073</v>
      </c>
      <c r="E1695" t="str">
        <f>VLOOKUP(D1695,'B-Business Capability'!B:H,5,FALSE)</f>
        <v>Strategic Management</v>
      </c>
      <c r="F1695" t="str">
        <f>VLOOKUP(D1695,'B-Business Capability'!B:H,6,FALSE)</f>
        <v>Strategy Development</v>
      </c>
      <c r="G1695" t="str">
        <f>VLOOKUP(D1695,'B-Business Capability'!B:H,7,FALSE)</f>
        <v>Track Strategy</v>
      </c>
      <c r="I1695" t="s">
        <v>43</v>
      </c>
      <c r="J1695" t="s">
        <v>137</v>
      </c>
      <c r="L1695" t="s">
        <v>145</v>
      </c>
      <c r="M1695" t="str">
        <f>VLOOKUP(L1695,'A-Applications'!B:D,3,FALSE)</f>
        <v>PowerBI</v>
      </c>
      <c r="N1695" t="s">
        <v>46</v>
      </c>
      <c r="O1695" s="42" t="s">
        <v>47</v>
      </c>
      <c r="P1695" t="s">
        <v>68</v>
      </c>
      <c r="Q1695" t="str">
        <f>VLOOKUP(KamstrupData[[#This Row],[IdLevel123]],'B-Business Capability'!B:L,10,FALSE)</f>
        <v>N/A</v>
      </c>
      <c r="R1695">
        <f>VLOOKUP(KamstrupData[[#This Row],[IdLevel123]],'B-Business Capability'!B:L,11,FALSE)</f>
        <v>0</v>
      </c>
      <c r="T1695" t="s">
        <v>139</v>
      </c>
    </row>
    <row r="1696" spans="2:20" hidden="1" x14ac:dyDescent="0.25">
      <c r="D1696" t="s">
        <v>1074</v>
      </c>
      <c r="E1696" t="str">
        <f>VLOOKUP(D1696,'B-Business Capability'!B:H,5,FALSE)</f>
        <v>Supply Chain</v>
      </c>
      <c r="F1696" t="str">
        <f>VLOOKUP(D1696,'B-Business Capability'!B:H,6,FALSE)</f>
        <v>Supply Chain Performance Monitoring</v>
      </c>
      <c r="G1696">
        <f>VLOOKUP(D1696,'B-Business Capability'!B:H,7,FALSE)</f>
        <v>0</v>
      </c>
      <c r="I1696" t="s">
        <v>43</v>
      </c>
      <c r="J1696" t="s">
        <v>109</v>
      </c>
      <c r="L1696" t="s">
        <v>145</v>
      </c>
      <c r="M1696" t="str">
        <f>VLOOKUP(L1696,'A-Applications'!B:D,3,FALSE)</f>
        <v>PowerBI</v>
      </c>
      <c r="N1696" t="s">
        <v>138</v>
      </c>
      <c r="O1696" s="42" t="s">
        <v>52</v>
      </c>
      <c r="P1696" t="s">
        <v>204</v>
      </c>
      <c r="Q1696" t="str">
        <f>VLOOKUP(KamstrupData[[#This Row],[IdLevel123]],'B-Business Capability'!B:L,10,FALSE)</f>
        <v>N/A</v>
      </c>
      <c r="R1696">
        <f>VLOOKUP(KamstrupData[[#This Row],[IdLevel123]],'B-Business Capability'!B:L,11,FALSE)</f>
        <v>0</v>
      </c>
    </row>
    <row r="1697" spans="4:20" hidden="1" x14ac:dyDescent="0.25">
      <c r="D1697" t="s">
        <v>1104</v>
      </c>
      <c r="E1697" t="str">
        <f>VLOOKUP(D1697,'B-Business Capability'!B:H,5,FALSE)</f>
        <v>Marketing</v>
      </c>
      <c r="F1697" t="str">
        <f>VLOOKUP(D1697,'B-Business Capability'!B:H,6,FALSE)</f>
        <v>Data and insights management</v>
      </c>
      <c r="G1697" t="str">
        <f>VLOOKUP(D1697,'B-Business Capability'!B:H,7,FALSE)</f>
        <v>Performance meassurement</v>
      </c>
      <c r="I1697" t="s">
        <v>43</v>
      </c>
      <c r="J1697" t="s">
        <v>325</v>
      </c>
      <c r="K1697" t="s">
        <v>416</v>
      </c>
      <c r="L1697" t="s">
        <v>145</v>
      </c>
      <c r="M1697" t="str">
        <f>VLOOKUP(L1697,'A-Applications'!B:D,3,FALSE)</f>
        <v>PowerBI</v>
      </c>
      <c r="N1697" t="s">
        <v>138</v>
      </c>
      <c r="O1697" s="42" t="s">
        <v>47</v>
      </c>
      <c r="P1697" t="s">
        <v>1087</v>
      </c>
      <c r="Q1697" t="str">
        <f>VLOOKUP(KamstrupData[[#This Row],[IdLevel123]],'B-Business Capability'!B:L,10,FALSE)</f>
        <v>N/A</v>
      </c>
      <c r="R1697">
        <f>VLOOKUP(KamstrupData[[#This Row],[IdLevel123]],'B-Business Capability'!B:L,11,FALSE)</f>
        <v>0</v>
      </c>
      <c r="T1697" t="s">
        <v>1088</v>
      </c>
    </row>
    <row r="1698" spans="4:20" hidden="1" x14ac:dyDescent="0.25">
      <c r="D1698" t="s">
        <v>1153</v>
      </c>
      <c r="E1698" t="str">
        <f>VLOOKUP(D1698,'B-Business Capability'!B:H,5,FALSE)</f>
        <v>Sales</v>
      </c>
      <c r="F1698" t="str">
        <f>VLOOKUP(D1698,'B-Business Capability'!B:H,6,FALSE)</f>
        <v>Sales Operations</v>
      </c>
      <c r="G1698" t="str">
        <f>VLOOKUP(D1698,'B-Business Capability'!B:H,7,FALSE)</f>
        <v>Data aggretion and validation</v>
      </c>
      <c r="I1698" t="s">
        <v>43</v>
      </c>
      <c r="J1698" t="s">
        <v>325</v>
      </c>
      <c r="K1698" t="s">
        <v>379</v>
      </c>
      <c r="L1698" t="s">
        <v>145</v>
      </c>
      <c r="M1698" t="str">
        <f>VLOOKUP(L1698,'A-Applications'!B:D,3,FALSE)</f>
        <v>PowerBI</v>
      </c>
      <c r="N1698" t="s">
        <v>138</v>
      </c>
      <c r="O1698" s="42" t="s">
        <v>52</v>
      </c>
      <c r="P1698" t="s">
        <v>1042</v>
      </c>
      <c r="Q1698" t="str">
        <f>VLOOKUP(KamstrupData[[#This Row],[IdLevel123]],'B-Business Capability'!B:L,10,FALSE)</f>
        <v>N/A</v>
      </c>
      <c r="R1698">
        <f>VLOOKUP(KamstrupData[[#This Row],[IdLevel123]],'B-Business Capability'!B:L,11,FALSE)</f>
        <v>0</v>
      </c>
      <c r="T1698" t="s">
        <v>380</v>
      </c>
    </row>
    <row r="1699" spans="4:20" hidden="1" x14ac:dyDescent="0.25">
      <c r="D1699" t="s">
        <v>1153</v>
      </c>
      <c r="E1699" t="str">
        <f>VLOOKUP(D1699,'B-Business Capability'!B:H,5,FALSE)</f>
        <v>Sales</v>
      </c>
      <c r="F1699" t="str">
        <f>VLOOKUP(D1699,'B-Business Capability'!B:H,6,FALSE)</f>
        <v>Sales Operations</v>
      </c>
      <c r="G1699" t="str">
        <f>VLOOKUP(D1699,'B-Business Capability'!B:H,7,FALSE)</f>
        <v>Data aggretion and validation</v>
      </c>
      <c r="I1699" t="s">
        <v>66</v>
      </c>
      <c r="J1699" t="s">
        <v>325</v>
      </c>
      <c r="K1699" t="s">
        <v>1151</v>
      </c>
      <c r="L1699" s="101" t="s">
        <v>145</v>
      </c>
      <c r="M1699" t="str">
        <f>VLOOKUP(L1699,'A-Applications'!B:D,3,FALSE)</f>
        <v>PowerBI</v>
      </c>
      <c r="N1699" t="s">
        <v>138</v>
      </c>
      <c r="O1699" s="42" t="s">
        <v>102</v>
      </c>
      <c r="P1699" t="s">
        <v>1042</v>
      </c>
      <c r="Q1699" t="str">
        <f>VLOOKUP(KamstrupData[[#This Row],[IdLevel123]],'B-Business Capability'!B:L,10,FALSE)</f>
        <v>N/A</v>
      </c>
      <c r="R1699">
        <f>VLOOKUP(KamstrupData[[#This Row],[IdLevel123]],'B-Business Capability'!B:L,11,FALSE)</f>
        <v>0</v>
      </c>
      <c r="T1699" t="s">
        <v>1154</v>
      </c>
    </row>
    <row r="1700" spans="4:20" hidden="1" x14ac:dyDescent="0.25">
      <c r="D1700" t="s">
        <v>1182</v>
      </c>
      <c r="E1700" t="str">
        <f>VLOOKUP(D1700,'B-Business Capability'!B:H,5,FALSE)</f>
        <v>Sales</v>
      </c>
      <c r="F1700" t="str">
        <f>VLOOKUP(D1700,'B-Business Capability'!B:H,6,FALSE)</f>
        <v>Sales Operations</v>
      </c>
      <c r="G1700" t="str">
        <f>VLOOKUP(D1700,'B-Business Capability'!B:H,7,FALSE)</f>
        <v>Territory management</v>
      </c>
      <c r="I1700" t="s">
        <v>43</v>
      </c>
      <c r="J1700" t="s">
        <v>325</v>
      </c>
      <c r="K1700" t="s">
        <v>379</v>
      </c>
      <c r="L1700" t="s">
        <v>145</v>
      </c>
      <c r="M1700" t="str">
        <f>VLOOKUP(L1700,'A-Applications'!B:D,3,FALSE)</f>
        <v>PowerBI</v>
      </c>
      <c r="N1700" t="s">
        <v>138</v>
      </c>
      <c r="O1700" s="42" t="s">
        <v>47</v>
      </c>
      <c r="P1700" t="s">
        <v>1183</v>
      </c>
      <c r="Q1700" t="str">
        <f>VLOOKUP(KamstrupData[[#This Row],[IdLevel123]],'B-Business Capability'!B:L,10,FALSE)</f>
        <v>N/A</v>
      </c>
      <c r="R1700">
        <f>VLOOKUP(KamstrupData[[#This Row],[IdLevel123]],'B-Business Capability'!B:L,11,FALSE)</f>
        <v>0</v>
      </c>
      <c r="T1700" t="s">
        <v>1184</v>
      </c>
    </row>
    <row r="1701" spans="4:20" hidden="1" x14ac:dyDescent="0.25">
      <c r="D1701" t="s">
        <v>1191</v>
      </c>
      <c r="E1701" t="str">
        <f>VLOOKUP(D1701,'B-Business Capability'!B:H,5,FALSE)</f>
        <v>Sales</v>
      </c>
      <c r="F1701" t="str">
        <f>VLOOKUP(D1701,'B-Business Capability'!B:H,6,FALSE)</f>
        <v>Sales Execution and Customer Engagement</v>
      </c>
      <c r="G1701" t="str">
        <f>VLOOKUP(D1701,'B-Business Capability'!B:H,7,FALSE)</f>
        <v>Account Insights</v>
      </c>
      <c r="I1701" t="s">
        <v>43</v>
      </c>
      <c r="J1701" t="s">
        <v>325</v>
      </c>
      <c r="K1701" t="s">
        <v>379</v>
      </c>
      <c r="L1701" t="s">
        <v>145</v>
      </c>
      <c r="M1701" t="str">
        <f>VLOOKUP(L1701,'A-Applications'!B:D,3,FALSE)</f>
        <v>PowerBI</v>
      </c>
      <c r="N1701" t="s">
        <v>138</v>
      </c>
      <c r="O1701" s="42" t="s">
        <v>52</v>
      </c>
      <c r="P1701" t="s">
        <v>1042</v>
      </c>
      <c r="Q1701" t="str">
        <f>VLOOKUP(KamstrupData[[#This Row],[IdLevel123]],'B-Business Capability'!B:L,10,FALSE)</f>
        <v>N/A</v>
      </c>
      <c r="R1701">
        <f>VLOOKUP(KamstrupData[[#This Row],[IdLevel123]],'B-Business Capability'!B:L,11,FALSE)</f>
        <v>0</v>
      </c>
      <c r="T1701" t="s">
        <v>380</v>
      </c>
    </row>
    <row r="1702" spans="4:20" hidden="1" x14ac:dyDescent="0.25">
      <c r="D1702" t="s">
        <v>1191</v>
      </c>
      <c r="E1702" t="str">
        <f>VLOOKUP(D1702,'B-Business Capability'!B:H,5,FALSE)</f>
        <v>Sales</v>
      </c>
      <c r="F1702" t="str">
        <f>VLOOKUP(D1702,'B-Business Capability'!B:H,6,FALSE)</f>
        <v>Sales Execution and Customer Engagement</v>
      </c>
      <c r="G1702" t="str">
        <f>VLOOKUP(D1702,'B-Business Capability'!B:H,7,FALSE)</f>
        <v>Account Insights</v>
      </c>
      <c r="I1702" t="s">
        <v>66</v>
      </c>
      <c r="J1702" t="s">
        <v>325</v>
      </c>
      <c r="K1702" t="s">
        <v>1151</v>
      </c>
      <c r="L1702" s="101" t="s">
        <v>145</v>
      </c>
      <c r="M1702" t="str">
        <f>VLOOKUP(L1702,'A-Applications'!B:D,3,FALSE)</f>
        <v>PowerBI</v>
      </c>
      <c r="N1702" t="s">
        <v>138</v>
      </c>
      <c r="O1702" s="42" t="s">
        <v>102</v>
      </c>
      <c r="P1702" t="s">
        <v>1042</v>
      </c>
      <c r="Q1702" t="str">
        <f>VLOOKUP(KamstrupData[[#This Row],[IdLevel123]],'B-Business Capability'!B:L,10,FALSE)</f>
        <v>N/A</v>
      </c>
      <c r="R1702">
        <f>VLOOKUP(KamstrupData[[#This Row],[IdLevel123]],'B-Business Capability'!B:L,11,FALSE)</f>
        <v>0</v>
      </c>
      <c r="T1702" t="s">
        <v>1154</v>
      </c>
    </row>
    <row r="1703" spans="4:20" hidden="1" x14ac:dyDescent="0.25">
      <c r="D1703" t="s">
        <v>1196</v>
      </c>
      <c r="E1703" t="str">
        <f>VLOOKUP(D1703,'B-Business Capability'!B:H,5,FALSE)</f>
        <v>Sales</v>
      </c>
      <c r="F1703" t="str">
        <f>VLOOKUP(D1703,'B-Business Capability'!B:H,6,FALSE)</f>
        <v>Sales Execution and Customer Engagement</v>
      </c>
      <c r="G1703" t="str">
        <f>VLOOKUP(D1703,'B-Business Capability'!B:H,7,FALSE)</f>
        <v>Customer Insights</v>
      </c>
      <c r="I1703" t="s">
        <v>43</v>
      </c>
      <c r="J1703" t="s">
        <v>325</v>
      </c>
      <c r="K1703" t="s">
        <v>379</v>
      </c>
      <c r="L1703" t="s">
        <v>145</v>
      </c>
      <c r="M1703" t="str">
        <f>VLOOKUP(L1703,'A-Applications'!B:D,3,FALSE)</f>
        <v>PowerBI</v>
      </c>
      <c r="N1703" t="s">
        <v>138</v>
      </c>
      <c r="O1703" s="42" t="s">
        <v>52</v>
      </c>
      <c r="P1703" t="s">
        <v>1205</v>
      </c>
      <c r="Q1703" t="str">
        <f>VLOOKUP(KamstrupData[[#This Row],[IdLevel123]],'B-Business Capability'!B:L,10,FALSE)</f>
        <v>Customer Service and Support</v>
      </c>
      <c r="R1703">
        <f>VLOOKUP(KamstrupData[[#This Row],[IdLevel123]],'B-Business Capability'!B:L,11,FALSE)</f>
        <v>0</v>
      </c>
      <c r="T1703" t="s">
        <v>1203</v>
      </c>
    </row>
    <row r="1704" spans="4:20" hidden="1" x14ac:dyDescent="0.25">
      <c r="D1704" t="s">
        <v>1196</v>
      </c>
      <c r="E1704" t="str">
        <f>VLOOKUP(D1704,'B-Business Capability'!B:H,5,FALSE)</f>
        <v>Sales</v>
      </c>
      <c r="F1704" t="str">
        <f>VLOOKUP(D1704,'B-Business Capability'!B:H,6,FALSE)</f>
        <v>Sales Execution and Customer Engagement</v>
      </c>
      <c r="G1704" t="str">
        <f>VLOOKUP(D1704,'B-Business Capability'!B:H,7,FALSE)</f>
        <v>Customer Insights</v>
      </c>
      <c r="I1704" t="s">
        <v>66</v>
      </c>
      <c r="J1704" t="s">
        <v>325</v>
      </c>
      <c r="K1704" t="s">
        <v>1151</v>
      </c>
      <c r="L1704" s="101" t="s">
        <v>145</v>
      </c>
      <c r="M1704" t="str">
        <f>VLOOKUP(L1704,'A-Applications'!B:D,3,FALSE)</f>
        <v>PowerBI</v>
      </c>
      <c r="N1704" t="s">
        <v>138</v>
      </c>
      <c r="O1704" s="42" t="s">
        <v>102</v>
      </c>
      <c r="P1704" t="s">
        <v>1205</v>
      </c>
      <c r="Q1704" t="str">
        <f>VLOOKUP(KamstrupData[[#This Row],[IdLevel123]],'B-Business Capability'!B:L,10,FALSE)</f>
        <v>Customer Service and Support</v>
      </c>
      <c r="R1704">
        <f>VLOOKUP(KamstrupData[[#This Row],[IdLevel123]],'B-Business Capability'!B:L,11,FALSE)</f>
        <v>0</v>
      </c>
      <c r="T1704" t="s">
        <v>1154</v>
      </c>
    </row>
    <row r="1705" spans="4:20" hidden="1" x14ac:dyDescent="0.25">
      <c r="D1705" t="s">
        <v>1233</v>
      </c>
      <c r="E1705" t="str">
        <f>VLOOKUP(D1705,'B-Business Capability'!B:H,5,FALSE)</f>
        <v>Sales</v>
      </c>
      <c r="F1705" t="str">
        <f>VLOOKUP(D1705,'B-Business Capability'!B:H,6,FALSE)</f>
        <v>Sales Management</v>
      </c>
      <c r="G1705" t="str">
        <f>VLOOKUP(D1705,'B-Business Capability'!B:H,7,FALSE)</f>
        <v>Sales Analytics</v>
      </c>
      <c r="I1705" t="s">
        <v>43</v>
      </c>
      <c r="J1705" t="s">
        <v>325</v>
      </c>
      <c r="K1705" t="s">
        <v>379</v>
      </c>
      <c r="L1705" t="s">
        <v>145</v>
      </c>
      <c r="M1705" t="str">
        <f>VLOOKUP(L1705,'A-Applications'!B:D,3,FALSE)</f>
        <v>PowerBI</v>
      </c>
      <c r="N1705" t="s">
        <v>138</v>
      </c>
      <c r="O1705" s="42" t="s">
        <v>52</v>
      </c>
      <c r="P1705" t="s">
        <v>1140</v>
      </c>
      <c r="Q1705" t="str">
        <f>VLOOKUP(KamstrupData[[#This Row],[IdLevel123]],'B-Business Capability'!B:L,10,FALSE)</f>
        <v>N/A</v>
      </c>
      <c r="R1705">
        <f>VLOOKUP(KamstrupData[[#This Row],[IdLevel123]],'B-Business Capability'!B:L,11,FALSE)</f>
        <v>0</v>
      </c>
      <c r="T1705" t="s">
        <v>380</v>
      </c>
    </row>
    <row r="1706" spans="4:20" hidden="1" x14ac:dyDescent="0.25">
      <c r="D1706" t="s">
        <v>1233</v>
      </c>
      <c r="E1706" t="str">
        <f>VLOOKUP(D1706,'B-Business Capability'!B:H,5,FALSE)</f>
        <v>Sales</v>
      </c>
      <c r="F1706" t="str">
        <f>VLOOKUP(D1706,'B-Business Capability'!B:H,6,FALSE)</f>
        <v>Sales Management</v>
      </c>
      <c r="G1706" t="str">
        <f>VLOOKUP(D1706,'B-Business Capability'!B:H,7,FALSE)</f>
        <v>Sales Analytics</v>
      </c>
      <c r="I1706" t="s">
        <v>66</v>
      </c>
      <c r="J1706" t="s">
        <v>325</v>
      </c>
      <c r="K1706" t="s">
        <v>1151</v>
      </c>
      <c r="L1706" s="101" t="s">
        <v>145</v>
      </c>
      <c r="M1706" t="str">
        <f>VLOOKUP(L1706,'A-Applications'!B:D,3,FALSE)</f>
        <v>PowerBI</v>
      </c>
      <c r="N1706" t="s">
        <v>138</v>
      </c>
      <c r="O1706" s="42" t="s">
        <v>102</v>
      </c>
      <c r="P1706" t="s">
        <v>1140</v>
      </c>
      <c r="Q1706" t="str">
        <f>VLOOKUP(KamstrupData[[#This Row],[IdLevel123]],'B-Business Capability'!B:L,10,FALSE)</f>
        <v>N/A</v>
      </c>
      <c r="R1706">
        <f>VLOOKUP(KamstrupData[[#This Row],[IdLevel123]],'B-Business Capability'!B:L,11,FALSE)</f>
        <v>0</v>
      </c>
      <c r="T1706" t="s">
        <v>1154</v>
      </c>
    </row>
    <row r="1707" spans="4:20" hidden="1" x14ac:dyDescent="0.25">
      <c r="D1707" s="28" t="s">
        <v>1233</v>
      </c>
      <c r="E1707" t="str">
        <f>VLOOKUP(D1707,'B-Business Capability'!B:H,5,FALSE)</f>
        <v>Sales</v>
      </c>
      <c r="F1707" t="str">
        <f>VLOOKUP(D1707,'B-Business Capability'!B:H,6,FALSE)</f>
        <v>Sales Management</v>
      </c>
      <c r="G1707" t="str">
        <f>VLOOKUP(D1707,'B-Business Capability'!B:H,7,FALSE)</f>
        <v>Sales Analytics</v>
      </c>
      <c r="I1707" t="s">
        <v>53</v>
      </c>
      <c r="J1707" t="s">
        <v>8518</v>
      </c>
      <c r="K1707" t="s">
        <v>379</v>
      </c>
      <c r="L1707" t="s">
        <v>145</v>
      </c>
      <c r="M1707" t="str">
        <f>VLOOKUP(L1707,'A-Applications'!B:D,3,FALSE)</f>
        <v>PowerBI</v>
      </c>
      <c r="N1707" t="s">
        <v>46</v>
      </c>
      <c r="O1707" s="42" t="s">
        <v>52</v>
      </c>
      <c r="Q1707" t="str">
        <f>VLOOKUP(KamstrupData[[#This Row],[IdLevel123]],'B-Business Capability'!B:L,10,FALSE)</f>
        <v>N/A</v>
      </c>
      <c r="R1707">
        <f>VLOOKUP(KamstrupData[[#This Row],[IdLevel123]],'B-Business Capability'!B:L,11,FALSE)</f>
        <v>0</v>
      </c>
      <c r="T1707" t="s">
        <v>8596</v>
      </c>
    </row>
    <row r="1708" spans="4:20" hidden="1" x14ac:dyDescent="0.25">
      <c r="D1708" t="s">
        <v>1236</v>
      </c>
      <c r="E1708" t="str">
        <f>VLOOKUP(D1708,'B-Business Capability'!B:H,5,FALSE)</f>
        <v>Sales</v>
      </c>
      <c r="F1708" t="str">
        <f>VLOOKUP(D1708,'B-Business Capability'!B:H,6,FALSE)</f>
        <v>Sales Management</v>
      </c>
      <c r="G1708" t="str">
        <f>VLOOKUP(D1708,'B-Business Capability'!B:H,7,FALSE)</f>
        <v>Sales forecasting</v>
      </c>
      <c r="I1708" t="s">
        <v>43</v>
      </c>
      <c r="J1708" t="s">
        <v>325</v>
      </c>
      <c r="K1708" t="s">
        <v>379</v>
      </c>
      <c r="L1708" t="s">
        <v>145</v>
      </c>
      <c r="M1708" t="str">
        <f>VLOOKUP(L1708,'A-Applications'!B:D,3,FALSE)</f>
        <v>PowerBI</v>
      </c>
      <c r="N1708" t="s">
        <v>138</v>
      </c>
      <c r="O1708" s="42" t="s">
        <v>47</v>
      </c>
      <c r="P1708" t="s">
        <v>516</v>
      </c>
      <c r="Q1708" t="str">
        <f>VLOOKUP(KamstrupData[[#This Row],[IdLevel123]],'B-Business Capability'!B:L,10,FALSE)</f>
        <v>N/A</v>
      </c>
      <c r="R1708">
        <f>VLOOKUP(KamstrupData[[#This Row],[IdLevel123]],'B-Business Capability'!B:L,11,FALSE)</f>
        <v>0</v>
      </c>
      <c r="T1708" t="s">
        <v>380</v>
      </c>
    </row>
    <row r="1709" spans="4:20" hidden="1" x14ac:dyDescent="0.25">
      <c r="D1709" t="s">
        <v>1236</v>
      </c>
      <c r="E1709" t="str">
        <f>VLOOKUP(D1709,'B-Business Capability'!B:H,5,FALSE)</f>
        <v>Sales</v>
      </c>
      <c r="F1709" t="str">
        <f>VLOOKUP(D1709,'B-Business Capability'!B:H,6,FALSE)</f>
        <v>Sales Management</v>
      </c>
      <c r="G1709" t="str">
        <f>VLOOKUP(D1709,'B-Business Capability'!B:H,7,FALSE)</f>
        <v>Sales forecasting</v>
      </c>
      <c r="I1709" t="s">
        <v>66</v>
      </c>
      <c r="J1709" t="s">
        <v>325</v>
      </c>
      <c r="K1709" t="s">
        <v>1151</v>
      </c>
      <c r="L1709" s="101" t="s">
        <v>145</v>
      </c>
      <c r="M1709" t="str">
        <f>VLOOKUP(L1709,'A-Applications'!B:D,3,FALSE)</f>
        <v>PowerBI</v>
      </c>
      <c r="N1709" t="s">
        <v>138</v>
      </c>
      <c r="O1709" s="42" t="s">
        <v>102</v>
      </c>
      <c r="P1709" t="s">
        <v>516</v>
      </c>
      <c r="Q1709" t="str">
        <f>VLOOKUP(KamstrupData[[#This Row],[IdLevel123]],'B-Business Capability'!B:L,10,FALSE)</f>
        <v>N/A</v>
      </c>
      <c r="R1709">
        <f>VLOOKUP(KamstrupData[[#This Row],[IdLevel123]],'B-Business Capability'!B:L,11,FALSE)</f>
        <v>0</v>
      </c>
      <c r="T1709" t="s">
        <v>1154</v>
      </c>
    </row>
    <row r="1710" spans="4:20" hidden="1" x14ac:dyDescent="0.25">
      <c r="D1710" t="s">
        <v>1237</v>
      </c>
      <c r="E1710" t="str">
        <f>VLOOKUP(D1710,'B-Business Capability'!B:H,5,FALSE)</f>
        <v>Sales</v>
      </c>
      <c r="F1710" t="str">
        <f>VLOOKUP(D1710,'B-Business Capability'!B:H,6,FALSE)</f>
        <v>Sales Management</v>
      </c>
      <c r="G1710" t="str">
        <f>VLOOKUP(D1710,'B-Business Capability'!B:H,7,FALSE)</f>
        <v>Sales monitoring and analytics</v>
      </c>
      <c r="I1710" t="s">
        <v>43</v>
      </c>
      <c r="J1710" t="s">
        <v>325</v>
      </c>
      <c r="K1710" t="s">
        <v>379</v>
      </c>
      <c r="L1710" t="s">
        <v>145</v>
      </c>
      <c r="M1710" t="str">
        <f>VLOOKUP(L1710,'A-Applications'!B:D,3,FALSE)</f>
        <v>PowerBI</v>
      </c>
      <c r="N1710" t="s">
        <v>138</v>
      </c>
      <c r="O1710" s="42" t="s">
        <v>52</v>
      </c>
      <c r="P1710" t="s">
        <v>1042</v>
      </c>
      <c r="Q1710" t="str">
        <f>VLOOKUP(KamstrupData[[#This Row],[IdLevel123]],'B-Business Capability'!B:L,10,FALSE)</f>
        <v>N/A</v>
      </c>
      <c r="R1710">
        <f>VLOOKUP(KamstrupData[[#This Row],[IdLevel123]],'B-Business Capability'!B:L,11,FALSE)</f>
        <v>0</v>
      </c>
      <c r="T1710" t="s">
        <v>380</v>
      </c>
    </row>
    <row r="1711" spans="4:20" hidden="1" x14ac:dyDescent="0.25">
      <c r="D1711" t="s">
        <v>1237</v>
      </c>
      <c r="E1711" t="str">
        <f>VLOOKUP(D1711,'B-Business Capability'!B:H,5,FALSE)</f>
        <v>Sales</v>
      </c>
      <c r="F1711" t="str">
        <f>VLOOKUP(D1711,'B-Business Capability'!B:H,6,FALSE)</f>
        <v>Sales Management</v>
      </c>
      <c r="G1711" t="str">
        <f>VLOOKUP(D1711,'B-Business Capability'!B:H,7,FALSE)</f>
        <v>Sales monitoring and analytics</v>
      </c>
      <c r="I1711" t="s">
        <v>66</v>
      </c>
      <c r="J1711" t="s">
        <v>325</v>
      </c>
      <c r="K1711" t="s">
        <v>1151</v>
      </c>
      <c r="L1711" s="101" t="s">
        <v>145</v>
      </c>
      <c r="M1711" t="str">
        <f>VLOOKUP(L1711,'A-Applications'!B:D,3,FALSE)</f>
        <v>PowerBI</v>
      </c>
      <c r="N1711" t="s">
        <v>138</v>
      </c>
      <c r="O1711" s="42" t="s">
        <v>102</v>
      </c>
      <c r="P1711" t="s">
        <v>1042</v>
      </c>
      <c r="Q1711" t="str">
        <f>VLOOKUP(KamstrupData[[#This Row],[IdLevel123]],'B-Business Capability'!B:L,10,FALSE)</f>
        <v>N/A</v>
      </c>
      <c r="R1711">
        <f>VLOOKUP(KamstrupData[[#This Row],[IdLevel123]],'B-Business Capability'!B:L,11,FALSE)</f>
        <v>0</v>
      </c>
      <c r="T1711" t="s">
        <v>1154</v>
      </c>
    </row>
    <row r="1712" spans="4:20" hidden="1" x14ac:dyDescent="0.25">
      <c r="D1712" t="s">
        <v>1267</v>
      </c>
      <c r="E1712" t="str">
        <f>VLOOKUP(D1712,'B-Business Capability'!B:H,5,FALSE)</f>
        <v>Sales</v>
      </c>
      <c r="F1712" t="str">
        <f>VLOOKUP(D1712,'B-Business Capability'!B:H,6,FALSE)</f>
        <v>Sales Management of Indirect Sales</v>
      </c>
      <c r="G1712" t="str">
        <f>VLOOKUP(D1712,'B-Business Capability'!B:H,7,FALSE)</f>
        <v>Channel analytics</v>
      </c>
      <c r="I1712" t="s">
        <v>43</v>
      </c>
      <c r="J1712" t="s">
        <v>325</v>
      </c>
      <c r="K1712" t="s">
        <v>379</v>
      </c>
      <c r="L1712" t="s">
        <v>145</v>
      </c>
      <c r="M1712" t="str">
        <f>VLOOKUP(L1712,'A-Applications'!B:D,3,FALSE)</f>
        <v>PowerBI</v>
      </c>
      <c r="N1712" t="s">
        <v>138</v>
      </c>
      <c r="O1712" s="42" t="s">
        <v>52</v>
      </c>
      <c r="P1712" t="s">
        <v>1042</v>
      </c>
      <c r="Q1712" t="str">
        <f>VLOOKUP(KamstrupData[[#This Row],[IdLevel123]],'B-Business Capability'!B:L,10,FALSE)</f>
        <v>N/A</v>
      </c>
      <c r="R1712">
        <f>VLOOKUP(KamstrupData[[#This Row],[IdLevel123]],'B-Business Capability'!B:L,11,FALSE)</f>
        <v>0</v>
      </c>
      <c r="T1712" t="s">
        <v>380</v>
      </c>
    </row>
    <row r="1713" spans="4:20" hidden="1" x14ac:dyDescent="0.25">
      <c r="D1713" t="s">
        <v>1267</v>
      </c>
      <c r="E1713" t="str">
        <f>VLOOKUP(D1713,'B-Business Capability'!B:H,5,FALSE)</f>
        <v>Sales</v>
      </c>
      <c r="F1713" t="str">
        <f>VLOOKUP(D1713,'B-Business Capability'!B:H,6,FALSE)</f>
        <v>Sales Management of Indirect Sales</v>
      </c>
      <c r="G1713" t="str">
        <f>VLOOKUP(D1713,'B-Business Capability'!B:H,7,FALSE)</f>
        <v>Channel analytics</v>
      </c>
      <c r="I1713" t="s">
        <v>66</v>
      </c>
      <c r="J1713" t="s">
        <v>325</v>
      </c>
      <c r="K1713" t="s">
        <v>1151</v>
      </c>
      <c r="L1713" s="101" t="s">
        <v>145</v>
      </c>
      <c r="M1713" t="str">
        <f>VLOOKUP(L1713,'A-Applications'!B:D,3,FALSE)</f>
        <v>PowerBI</v>
      </c>
      <c r="N1713" t="s">
        <v>138</v>
      </c>
      <c r="O1713" s="42" t="s">
        <v>102</v>
      </c>
      <c r="P1713" t="s">
        <v>1042</v>
      </c>
      <c r="Q1713" t="str">
        <f>VLOOKUP(KamstrupData[[#This Row],[IdLevel123]],'B-Business Capability'!B:L,10,FALSE)</f>
        <v>N/A</v>
      </c>
      <c r="R1713">
        <f>VLOOKUP(KamstrupData[[#This Row],[IdLevel123]],'B-Business Capability'!B:L,11,FALSE)</f>
        <v>0</v>
      </c>
      <c r="T1713" t="s">
        <v>1154</v>
      </c>
    </row>
    <row r="1714" spans="4:20" hidden="1" x14ac:dyDescent="0.25">
      <c r="D1714" t="s">
        <v>1268</v>
      </c>
      <c r="E1714" t="str">
        <f>VLOOKUP(D1714,'B-Business Capability'!B:H,5,FALSE)</f>
        <v>Sales</v>
      </c>
      <c r="F1714" t="str">
        <f>VLOOKUP(D1714,'B-Business Capability'!B:H,6,FALSE)</f>
        <v>Sales Management of Indirect Sales</v>
      </c>
      <c r="G1714" t="str">
        <f>VLOOKUP(D1714,'B-Business Capability'!B:H,7,FALSE)</f>
        <v>Incentive and commision management</v>
      </c>
      <c r="I1714" t="s">
        <v>43</v>
      </c>
      <c r="J1714" t="s">
        <v>325</v>
      </c>
      <c r="K1714" t="s">
        <v>379</v>
      </c>
      <c r="L1714" t="s">
        <v>145</v>
      </c>
      <c r="M1714" t="str">
        <f>VLOOKUP(L1714,'A-Applications'!B:D,3,FALSE)</f>
        <v>PowerBI</v>
      </c>
      <c r="N1714" t="s">
        <v>138</v>
      </c>
      <c r="O1714" s="42" t="s">
        <v>52</v>
      </c>
      <c r="P1714" t="s">
        <v>1269</v>
      </c>
      <c r="Q1714" t="str">
        <f>VLOOKUP(KamstrupData[[#This Row],[IdLevel123]],'B-Business Capability'!B:L,10,FALSE)</f>
        <v>N/A</v>
      </c>
      <c r="R1714">
        <f>VLOOKUP(KamstrupData[[#This Row],[IdLevel123]],'B-Business Capability'!B:L,11,FALSE)</f>
        <v>0</v>
      </c>
      <c r="T1714" t="s">
        <v>380</v>
      </c>
    </row>
    <row r="1715" spans="4:20" hidden="1" x14ac:dyDescent="0.25">
      <c r="D1715" t="s">
        <v>1268</v>
      </c>
      <c r="E1715" t="str">
        <f>VLOOKUP(D1715,'B-Business Capability'!B:H,5,FALSE)</f>
        <v>Sales</v>
      </c>
      <c r="F1715" t="str">
        <f>VLOOKUP(D1715,'B-Business Capability'!B:H,6,FALSE)</f>
        <v>Sales Management of Indirect Sales</v>
      </c>
      <c r="G1715" t="str">
        <f>VLOOKUP(D1715,'B-Business Capability'!B:H,7,FALSE)</f>
        <v>Incentive and commision management</v>
      </c>
      <c r="I1715" t="s">
        <v>66</v>
      </c>
      <c r="J1715" t="s">
        <v>325</v>
      </c>
      <c r="K1715" t="s">
        <v>1151</v>
      </c>
      <c r="L1715" s="101" t="s">
        <v>145</v>
      </c>
      <c r="M1715" t="str">
        <f>VLOOKUP(L1715,'A-Applications'!B:D,3,FALSE)</f>
        <v>PowerBI</v>
      </c>
      <c r="N1715" t="s">
        <v>138</v>
      </c>
      <c r="O1715" s="42" t="s">
        <v>102</v>
      </c>
      <c r="P1715" t="s">
        <v>1269</v>
      </c>
      <c r="Q1715" t="str">
        <f>VLOOKUP(KamstrupData[[#This Row],[IdLevel123]],'B-Business Capability'!B:L,10,FALSE)</f>
        <v>N/A</v>
      </c>
      <c r="R1715">
        <f>VLOOKUP(KamstrupData[[#This Row],[IdLevel123]],'B-Business Capability'!B:L,11,FALSE)</f>
        <v>0</v>
      </c>
      <c r="T1715" t="s">
        <v>1154</v>
      </c>
    </row>
    <row r="1716" spans="4:20" hidden="1" x14ac:dyDescent="0.25">
      <c r="D1716" t="s">
        <v>1268</v>
      </c>
      <c r="E1716" t="str">
        <f>VLOOKUP(D1716,'B-Business Capability'!B:H,5,FALSE)</f>
        <v>Sales</v>
      </c>
      <c r="F1716" t="str">
        <f>VLOOKUP(D1716,'B-Business Capability'!B:H,6,FALSE)</f>
        <v>Sales Management of Indirect Sales</v>
      </c>
      <c r="G1716" t="str">
        <f>VLOOKUP(D1716,'B-Business Capability'!B:H,7,FALSE)</f>
        <v>Incentive and commision management</v>
      </c>
      <c r="I1716" t="s">
        <v>66</v>
      </c>
      <c r="J1716" t="s">
        <v>67</v>
      </c>
      <c r="L1716" t="s">
        <v>145</v>
      </c>
      <c r="M1716" t="str">
        <f>VLOOKUP(L1716,'A-Applications'!B:D,3,FALSE)</f>
        <v>PowerBI</v>
      </c>
      <c r="N1716" t="s">
        <v>46</v>
      </c>
      <c r="O1716" s="42" t="s">
        <v>102</v>
      </c>
      <c r="P1716" t="s">
        <v>56</v>
      </c>
      <c r="Q1716" t="str">
        <f>VLOOKUP(KamstrupData[[#This Row],[IdLevel123]],'B-Business Capability'!B:L,10,FALSE)</f>
        <v>N/A</v>
      </c>
      <c r="R1716">
        <f>VLOOKUP(KamstrupData[[#This Row],[IdLevel123]],'B-Business Capability'!B:L,11,FALSE)</f>
        <v>0</v>
      </c>
    </row>
    <row r="1717" spans="4:20" hidden="1" x14ac:dyDescent="0.25">
      <c r="D1717" t="s">
        <v>1303</v>
      </c>
      <c r="E1717" t="str">
        <f>VLOOKUP(D1717,'B-Business Capability'!B:H,5,FALSE)</f>
        <v>Marketing</v>
      </c>
      <c r="F1717" t="str">
        <f>VLOOKUP(D1717,'B-Business Capability'!B:H,6,FALSE)</f>
        <v>Data and insights management</v>
      </c>
      <c r="G1717" t="str">
        <f>VLOOKUP(D1717,'B-Business Capability'!B:H,7,FALSE)</f>
        <v>Data meassurements and integration</v>
      </c>
      <c r="I1717" t="s">
        <v>43</v>
      </c>
      <c r="J1717" t="s">
        <v>325</v>
      </c>
      <c r="K1717" t="s">
        <v>416</v>
      </c>
      <c r="L1717" t="s">
        <v>145</v>
      </c>
      <c r="M1717" t="str">
        <f>VLOOKUP(L1717,'A-Applications'!B:D,3,FALSE)</f>
        <v>PowerBI</v>
      </c>
      <c r="N1717" t="s">
        <v>138</v>
      </c>
      <c r="O1717" s="42" t="s">
        <v>47</v>
      </c>
      <c r="P1717" t="s">
        <v>1087</v>
      </c>
      <c r="Q1717" t="str">
        <f>VLOOKUP(KamstrupData[[#This Row],[IdLevel123]],'B-Business Capability'!B:L,10,FALSE)</f>
        <v>N/A</v>
      </c>
      <c r="R1717">
        <f>VLOOKUP(KamstrupData[[#This Row],[IdLevel123]],'B-Business Capability'!B:L,11,FALSE)</f>
        <v>0</v>
      </c>
      <c r="T1717" t="s">
        <v>1304</v>
      </c>
    </row>
    <row r="1718" spans="4:20" hidden="1" x14ac:dyDescent="0.25">
      <c r="D1718" t="s">
        <v>1305</v>
      </c>
      <c r="E1718" t="str">
        <f>VLOOKUP(D1718,'B-Business Capability'!B:H,5,FALSE)</f>
        <v>Marketing</v>
      </c>
      <c r="F1718" t="str">
        <f>VLOOKUP(D1718,'B-Business Capability'!B:H,6,FALSE)</f>
        <v>Data and insights management</v>
      </c>
      <c r="G1718" t="str">
        <f>VLOOKUP(D1718,'B-Business Capability'!B:H,7,FALSE)</f>
        <v>Channel performance insights</v>
      </c>
      <c r="I1718" t="s">
        <v>43</v>
      </c>
      <c r="J1718" t="s">
        <v>325</v>
      </c>
      <c r="K1718" t="s">
        <v>416</v>
      </c>
      <c r="L1718" t="s">
        <v>145</v>
      </c>
      <c r="M1718" t="str">
        <f>VLOOKUP(L1718,'A-Applications'!B:D,3,FALSE)</f>
        <v>PowerBI</v>
      </c>
      <c r="N1718" t="s">
        <v>138</v>
      </c>
      <c r="O1718" s="42" t="s">
        <v>47</v>
      </c>
      <c r="P1718" t="s">
        <v>1087</v>
      </c>
      <c r="Q1718" t="str">
        <f>VLOOKUP(KamstrupData[[#This Row],[IdLevel123]],'B-Business Capability'!B:L,10,FALSE)</f>
        <v>N/A</v>
      </c>
      <c r="R1718">
        <f>VLOOKUP(KamstrupData[[#This Row],[IdLevel123]],'B-Business Capability'!B:L,11,FALSE)</f>
        <v>0</v>
      </c>
      <c r="T1718" t="s">
        <v>1088</v>
      </c>
    </row>
    <row r="1719" spans="4:20" hidden="1" x14ac:dyDescent="0.25">
      <c r="D1719" t="s">
        <v>1306</v>
      </c>
      <c r="E1719" t="str">
        <f>VLOOKUP(D1719,'B-Business Capability'!B:H,5,FALSE)</f>
        <v>Marketing</v>
      </c>
      <c r="F1719" t="str">
        <f>VLOOKUP(D1719,'B-Business Capability'!B:H,6,FALSE)</f>
        <v>Data and insights management</v>
      </c>
      <c r="G1719" t="str">
        <f>VLOOKUP(D1719,'B-Business Capability'!B:H,7,FALSE)</f>
        <v>Customer journey insight management</v>
      </c>
      <c r="I1719" t="s">
        <v>66</v>
      </c>
      <c r="J1719" t="s">
        <v>325</v>
      </c>
      <c r="K1719" t="s">
        <v>416</v>
      </c>
      <c r="L1719" t="s">
        <v>145</v>
      </c>
      <c r="M1719" t="str">
        <f>VLOOKUP(L1719,'A-Applications'!B:D,3,FALSE)</f>
        <v>PowerBI</v>
      </c>
      <c r="N1719" t="s">
        <v>138</v>
      </c>
      <c r="O1719" s="42" t="s">
        <v>52</v>
      </c>
      <c r="P1719" t="s">
        <v>1087</v>
      </c>
      <c r="Q1719" t="str">
        <f>VLOOKUP(KamstrupData[[#This Row],[IdLevel123]],'B-Business Capability'!B:L,10,FALSE)</f>
        <v>N/A</v>
      </c>
      <c r="R1719">
        <f>VLOOKUP(KamstrupData[[#This Row],[IdLevel123]],'B-Business Capability'!B:L,11,FALSE)</f>
        <v>0</v>
      </c>
      <c r="T1719" t="s">
        <v>417</v>
      </c>
    </row>
    <row r="1720" spans="4:20" hidden="1" x14ac:dyDescent="0.25">
      <c r="D1720" t="s">
        <v>1320</v>
      </c>
      <c r="E1720" t="str">
        <f>VLOOKUP(D1720,'B-Business Capability'!B:H,5,FALSE)</f>
        <v>Marketing</v>
      </c>
      <c r="F1720" t="str">
        <f>VLOOKUP(D1720,'B-Business Capability'!B:H,6,FALSE)</f>
        <v>Marketing demand management</v>
      </c>
      <c r="G1720" t="str">
        <f>VLOOKUP(D1720,'B-Business Capability'!B:H,7,FALSE)</f>
        <v>Campaign measurement and reporting</v>
      </c>
      <c r="I1720" t="s">
        <v>43</v>
      </c>
      <c r="J1720" t="s">
        <v>325</v>
      </c>
      <c r="K1720" t="s">
        <v>416</v>
      </c>
      <c r="L1720" t="s">
        <v>145</v>
      </c>
      <c r="M1720" t="str">
        <f>VLOOKUP(L1720,'A-Applications'!B:D,3,FALSE)</f>
        <v>PowerBI</v>
      </c>
      <c r="N1720" t="s">
        <v>138</v>
      </c>
      <c r="O1720" s="42" t="s">
        <v>47</v>
      </c>
      <c r="P1720" t="s">
        <v>1090</v>
      </c>
      <c r="Q1720" t="str">
        <f>VLOOKUP(KamstrupData[[#This Row],[IdLevel123]],'B-Business Capability'!B:L,10,FALSE)</f>
        <v>N/A</v>
      </c>
      <c r="R1720">
        <f>VLOOKUP(KamstrupData[[#This Row],[IdLevel123]],'B-Business Capability'!B:L,11,FALSE)</f>
        <v>0</v>
      </c>
      <c r="T1720" t="s">
        <v>1088</v>
      </c>
    </row>
    <row r="1721" spans="4:20" hidden="1" x14ac:dyDescent="0.25">
      <c r="D1721" t="s">
        <v>1349</v>
      </c>
      <c r="E1721" t="str">
        <f>VLOOKUP(D1721,'B-Business Capability'!B:H,5,FALSE)</f>
        <v>Strategic Management</v>
      </c>
      <c r="F1721" t="str">
        <f>VLOOKUP(D1721,'B-Business Capability'!B:H,6,FALSE)</f>
        <v>Business Process Management</v>
      </c>
      <c r="G1721" t="str">
        <f>VLOOKUP(D1721,'B-Business Capability'!B:H,7,FALSE)</f>
        <v>Business Process Analytics and Mining</v>
      </c>
      <c r="I1721" t="s">
        <v>43</v>
      </c>
      <c r="J1721" t="s">
        <v>137</v>
      </c>
      <c r="L1721" t="s">
        <v>145</v>
      </c>
      <c r="M1721" t="str">
        <f>VLOOKUP(L1721,'A-Applications'!B:D,3,FALSE)</f>
        <v>PowerBI</v>
      </c>
      <c r="N1721" t="s">
        <v>46</v>
      </c>
      <c r="O1721" s="42" t="s">
        <v>47</v>
      </c>
      <c r="P1721" t="s">
        <v>68</v>
      </c>
      <c r="Q1721" t="str">
        <f>VLOOKUP(KamstrupData[[#This Row],[IdLevel123]],'B-Business Capability'!B:L,10,FALSE)</f>
        <v>N/A</v>
      </c>
      <c r="R1721">
        <f>VLOOKUP(KamstrupData[[#This Row],[IdLevel123]],'B-Business Capability'!B:L,11,FALSE)</f>
        <v>0</v>
      </c>
      <c r="T1721" t="s">
        <v>139</v>
      </c>
    </row>
    <row r="1722" spans="4:20" hidden="1" x14ac:dyDescent="0.25">
      <c r="D1722" t="s">
        <v>1412</v>
      </c>
      <c r="E1722" t="str">
        <f>VLOOKUP(D1722,'B-Business Capability'!B:H,5,FALSE)</f>
        <v>Governance, Risk and Compliance</v>
      </c>
      <c r="F1722" t="str">
        <f>VLOOKUP(D1722,'B-Business Capability'!B:H,6,FALSE)</f>
        <v>Product Market Compliance</v>
      </c>
      <c r="G1722">
        <f>VLOOKUP(D1722,'B-Business Capability'!B:H,7,FALSE)</f>
        <v>0</v>
      </c>
      <c r="I1722" t="s">
        <v>43</v>
      </c>
      <c r="J1722" t="s">
        <v>411</v>
      </c>
      <c r="L1722" t="s">
        <v>145</v>
      </c>
      <c r="M1722" t="str">
        <f>VLOOKUP(L1722,'A-Applications'!B:D,3,FALSE)</f>
        <v>PowerBI</v>
      </c>
      <c r="N1722" t="s">
        <v>46</v>
      </c>
      <c r="O1722" s="42" t="s">
        <v>47</v>
      </c>
      <c r="P1722" t="s">
        <v>1413</v>
      </c>
      <c r="Q1722" t="str">
        <f>VLOOKUP(KamstrupData[[#This Row],[IdLevel123]],'B-Business Capability'!B:L,10,FALSE)</f>
        <v>N/A</v>
      </c>
      <c r="R1722">
        <f>VLOOKUP(KamstrupData[[#This Row],[IdLevel123]],'B-Business Capability'!B:L,11,FALSE)</f>
        <v>0</v>
      </c>
      <c r="T1722" t="s">
        <v>468</v>
      </c>
    </row>
    <row r="1723" spans="4:20" hidden="1" x14ac:dyDescent="0.25">
      <c r="D1723" t="s">
        <v>1420</v>
      </c>
      <c r="E1723" t="str">
        <f>VLOOKUP(D1723,'B-Business Capability'!B:H,5,FALSE)</f>
        <v>Sustainability Management</v>
      </c>
      <c r="F1723" t="str">
        <f>VLOOKUP(D1723,'B-Business Capability'!B:H,6,FALSE)</f>
        <v>Environmental Footprint Management</v>
      </c>
      <c r="G1723">
        <f>VLOOKUP(D1723,'B-Business Capability'!B:H,7,FALSE)</f>
        <v>0</v>
      </c>
      <c r="I1723" t="s">
        <v>43</v>
      </c>
      <c r="J1723" t="s">
        <v>413</v>
      </c>
      <c r="L1723" t="s">
        <v>145</v>
      </c>
      <c r="M1723" t="str">
        <f>VLOOKUP(L1723,'A-Applications'!B:D,3,FALSE)</f>
        <v>PowerBI</v>
      </c>
      <c r="N1723" t="s">
        <v>138</v>
      </c>
      <c r="O1723" s="42" t="s">
        <v>47</v>
      </c>
      <c r="P1723" t="s">
        <v>406</v>
      </c>
      <c r="Q1723" t="str">
        <f>VLOOKUP(KamstrupData[[#This Row],[IdLevel123]],'B-Business Capability'!B:L,10,FALSE)</f>
        <v>N/A</v>
      </c>
      <c r="R1723">
        <f>VLOOKUP(KamstrupData[[#This Row],[IdLevel123]],'B-Business Capability'!B:L,11,FALSE)</f>
        <v>0</v>
      </c>
      <c r="T1723" t="s">
        <v>471</v>
      </c>
    </row>
    <row r="1724" spans="4:20" hidden="1" x14ac:dyDescent="0.25">
      <c r="D1724" t="s">
        <v>1420</v>
      </c>
      <c r="E1724" t="str">
        <f>VLOOKUP(D1724,'B-Business Capability'!B:H,5,FALSE)</f>
        <v>Sustainability Management</v>
      </c>
      <c r="F1724" t="str">
        <f>VLOOKUP(D1724,'B-Business Capability'!B:H,6,FALSE)</f>
        <v>Environmental Footprint Management</v>
      </c>
      <c r="G1724">
        <f>VLOOKUP(D1724,'B-Business Capability'!B:H,7,FALSE)</f>
        <v>0</v>
      </c>
      <c r="I1724" t="s">
        <v>43</v>
      </c>
      <c r="J1724" t="s">
        <v>413</v>
      </c>
      <c r="L1724" t="s">
        <v>145</v>
      </c>
      <c r="M1724" t="str">
        <f>VLOOKUP(L1724,'A-Applications'!B:D,3,FALSE)</f>
        <v>PowerBI</v>
      </c>
      <c r="N1724" t="s">
        <v>138</v>
      </c>
      <c r="O1724" s="42" t="s">
        <v>47</v>
      </c>
      <c r="P1724" t="s">
        <v>75</v>
      </c>
      <c r="Q1724" t="str">
        <f>VLOOKUP(KamstrupData[[#This Row],[IdLevel123]],'B-Business Capability'!B:L,10,FALSE)</f>
        <v>N/A</v>
      </c>
      <c r="R1724">
        <f>VLOOKUP(KamstrupData[[#This Row],[IdLevel123]],'B-Business Capability'!B:L,11,FALSE)</f>
        <v>0</v>
      </c>
      <c r="T1724" t="s">
        <v>471</v>
      </c>
    </row>
    <row r="1725" spans="4:20" hidden="1" x14ac:dyDescent="0.25">
      <c r="D1725" t="s">
        <v>1420</v>
      </c>
      <c r="E1725" t="str">
        <f>VLOOKUP(D1725,'B-Business Capability'!B:H,5,FALSE)</f>
        <v>Sustainability Management</v>
      </c>
      <c r="F1725" t="str">
        <f>VLOOKUP(D1725,'B-Business Capability'!B:H,6,FALSE)</f>
        <v>Environmental Footprint Management</v>
      </c>
      <c r="G1725">
        <f>VLOOKUP(D1725,'B-Business Capability'!B:H,7,FALSE)</f>
        <v>0</v>
      </c>
      <c r="I1725" t="s">
        <v>43</v>
      </c>
      <c r="J1725" t="s">
        <v>413</v>
      </c>
      <c r="L1725" t="s">
        <v>145</v>
      </c>
      <c r="M1725" t="str">
        <f>VLOOKUP(L1725,'A-Applications'!B:D,3,FALSE)</f>
        <v>PowerBI</v>
      </c>
      <c r="N1725" t="s">
        <v>138</v>
      </c>
      <c r="O1725" s="42" t="s">
        <v>47</v>
      </c>
      <c r="P1725" t="s">
        <v>1384</v>
      </c>
      <c r="Q1725" t="str">
        <f>VLOOKUP(KamstrupData[[#This Row],[IdLevel123]],'B-Business Capability'!B:L,10,FALSE)</f>
        <v>N/A</v>
      </c>
      <c r="R1725">
        <f>VLOOKUP(KamstrupData[[#This Row],[IdLevel123]],'B-Business Capability'!B:L,11,FALSE)</f>
        <v>0</v>
      </c>
      <c r="T1725" t="s">
        <v>471</v>
      </c>
    </row>
    <row r="1726" spans="4:20" hidden="1" x14ac:dyDescent="0.25">
      <c r="D1726" t="s">
        <v>1421</v>
      </c>
      <c r="E1726" t="str">
        <f>VLOOKUP(D1726,'B-Business Capability'!B:H,5,FALSE)</f>
        <v>Sustainability Management</v>
      </c>
      <c r="F1726" t="str">
        <f>VLOOKUP(D1726,'B-Business Capability'!B:H,6,FALSE)</f>
        <v>Circular Economy</v>
      </c>
      <c r="G1726" t="str">
        <f>VLOOKUP(D1726,'B-Business Capability'!B:H,7,FALSE)</f>
        <v>Extended Producer Responsibility Management</v>
      </c>
      <c r="I1726" t="s">
        <v>43</v>
      </c>
      <c r="J1726" t="s">
        <v>413</v>
      </c>
      <c r="K1726" t="s">
        <v>1379</v>
      </c>
      <c r="L1726" t="s">
        <v>145</v>
      </c>
      <c r="M1726" t="str">
        <f>VLOOKUP(L1726,'A-Applications'!B:D,3,FALSE)</f>
        <v>PowerBI</v>
      </c>
      <c r="N1726" t="s">
        <v>138</v>
      </c>
      <c r="O1726" s="42" t="s">
        <v>52</v>
      </c>
      <c r="P1726" t="s">
        <v>1386</v>
      </c>
      <c r="Q1726" t="str">
        <f>VLOOKUP(KamstrupData[[#This Row],[IdLevel123]],'B-Business Capability'!B:L,10,FALSE)</f>
        <v>N/A</v>
      </c>
      <c r="R1726">
        <f>VLOOKUP(KamstrupData[[#This Row],[IdLevel123]],'B-Business Capability'!B:L,11,FALSE)</f>
        <v>0</v>
      </c>
      <c r="T1726" t="s">
        <v>1382</v>
      </c>
    </row>
    <row r="1727" spans="4:20" hidden="1" x14ac:dyDescent="0.25">
      <c r="D1727" t="s">
        <v>1427</v>
      </c>
      <c r="E1727" t="str">
        <f>VLOOKUP(D1727,'B-Business Capability'!B:H,5,FALSE)</f>
        <v>Sustainability Management</v>
      </c>
      <c r="F1727" t="str">
        <f>VLOOKUP(D1727,'B-Business Capability'!B:H,6,FALSE)</f>
        <v>Environmental Footprint Management</v>
      </c>
      <c r="G1727" t="str">
        <f>VLOOKUP(D1727,'B-Business Capability'!B:H,7,FALSE)</f>
        <v>GHG Emissions Calculation</v>
      </c>
      <c r="I1727" t="s">
        <v>43</v>
      </c>
      <c r="J1727" t="s">
        <v>413</v>
      </c>
      <c r="K1727" t="s">
        <v>1379</v>
      </c>
      <c r="L1727" t="s">
        <v>145</v>
      </c>
      <c r="M1727" t="str">
        <f>VLOOKUP(L1727,'A-Applications'!B:D,3,FALSE)</f>
        <v>PowerBI</v>
      </c>
      <c r="N1727" t="s">
        <v>138</v>
      </c>
      <c r="O1727" s="42" t="s">
        <v>52</v>
      </c>
      <c r="P1727" t="s">
        <v>1386</v>
      </c>
      <c r="Q1727" t="str">
        <f>VLOOKUP(KamstrupData[[#This Row],[IdLevel123]],'B-Business Capability'!B:L,10,FALSE)</f>
        <v>N/A</v>
      </c>
      <c r="R1727">
        <f>VLOOKUP(KamstrupData[[#This Row],[IdLevel123]],'B-Business Capability'!B:L,11,FALSE)</f>
        <v>0</v>
      </c>
      <c r="T1727" t="s">
        <v>1382</v>
      </c>
    </row>
    <row r="1728" spans="4:20" hidden="1" x14ac:dyDescent="0.25">
      <c r="D1728" t="s">
        <v>1430</v>
      </c>
      <c r="E1728" t="str">
        <f>VLOOKUP(D1728,'B-Business Capability'!B:H,5,FALSE)</f>
        <v>Sustainability Management</v>
      </c>
      <c r="F1728" t="str">
        <f>VLOOKUP(D1728,'B-Business Capability'!B:H,6,FALSE)</f>
        <v>Environmental Footprint Management</v>
      </c>
      <c r="G1728" t="str">
        <f>VLOOKUP(D1728,'B-Business Capability'!B:H,7,FALSE)</f>
        <v>Sustainability Steering and Reporting</v>
      </c>
      <c r="I1728" t="s">
        <v>43</v>
      </c>
      <c r="J1728" t="s">
        <v>413</v>
      </c>
      <c r="K1728" t="s">
        <v>1379</v>
      </c>
      <c r="L1728" t="s">
        <v>145</v>
      </c>
      <c r="M1728" t="str">
        <f>VLOOKUP(L1728,'A-Applications'!B:D,3,FALSE)</f>
        <v>PowerBI</v>
      </c>
      <c r="N1728" t="s">
        <v>138</v>
      </c>
      <c r="O1728" s="42" t="s">
        <v>52</v>
      </c>
      <c r="P1728" t="s">
        <v>1386</v>
      </c>
      <c r="Q1728" t="str">
        <f>VLOOKUP(KamstrupData[[#This Row],[IdLevel123]],'B-Business Capability'!B:L,10,FALSE)</f>
        <v>N/A</v>
      </c>
      <c r="R1728">
        <f>VLOOKUP(KamstrupData[[#This Row],[IdLevel123]],'B-Business Capability'!B:L,11,FALSE)</f>
        <v>0</v>
      </c>
      <c r="T1728" t="s">
        <v>1382</v>
      </c>
    </row>
    <row r="1729" spans="4:20" hidden="1" x14ac:dyDescent="0.25">
      <c r="D1729" t="s">
        <v>1444</v>
      </c>
      <c r="E1729" t="str">
        <f>VLOOKUP(D1729,'B-Business Capability'!B:H,5,FALSE)</f>
        <v>Sustainability Management</v>
      </c>
      <c r="F1729" t="str">
        <f>VLOOKUP(D1729,'B-Business Capability'!B:H,6,FALSE)</f>
        <v>Sustainable Operations</v>
      </c>
      <c r="G1729" t="str">
        <f>VLOOKUP(D1729,'B-Business Capability'!B:H,7,FALSE)</f>
        <v>Hazardous Substance Management</v>
      </c>
      <c r="I1729" t="s">
        <v>43</v>
      </c>
      <c r="J1729" t="s">
        <v>413</v>
      </c>
      <c r="K1729" t="s">
        <v>1379</v>
      </c>
      <c r="L1729" t="s">
        <v>145</v>
      </c>
      <c r="M1729" t="str">
        <f>VLOOKUP(L1729,'A-Applications'!B:D,3,FALSE)</f>
        <v>PowerBI</v>
      </c>
      <c r="N1729" t="s">
        <v>138</v>
      </c>
      <c r="O1729" s="42" t="s">
        <v>52</v>
      </c>
      <c r="P1729" t="s">
        <v>75</v>
      </c>
      <c r="Q1729" t="str">
        <f>VLOOKUP(KamstrupData[[#This Row],[IdLevel123]],'B-Business Capability'!B:L,10,FALSE)</f>
        <v>N/A</v>
      </c>
      <c r="R1729">
        <f>VLOOKUP(KamstrupData[[#This Row],[IdLevel123]],'B-Business Capability'!B:L,11,FALSE)</f>
        <v>0</v>
      </c>
      <c r="T1729" t="s">
        <v>471</v>
      </c>
    </row>
    <row r="1730" spans="4:20" hidden="1" x14ac:dyDescent="0.25">
      <c r="D1730" t="s">
        <v>1444</v>
      </c>
      <c r="E1730" t="str">
        <f>VLOOKUP(D1730,'B-Business Capability'!B:H,5,FALSE)</f>
        <v>Sustainability Management</v>
      </c>
      <c r="F1730" t="str">
        <f>VLOOKUP(D1730,'B-Business Capability'!B:H,6,FALSE)</f>
        <v>Sustainable Operations</v>
      </c>
      <c r="G1730" t="str">
        <f>VLOOKUP(D1730,'B-Business Capability'!B:H,7,FALSE)</f>
        <v>Hazardous Substance Management</v>
      </c>
      <c r="I1730" t="s">
        <v>43</v>
      </c>
      <c r="J1730" t="s">
        <v>413</v>
      </c>
      <c r="K1730" t="s">
        <v>1379</v>
      </c>
      <c r="L1730" t="s">
        <v>145</v>
      </c>
      <c r="M1730" t="str">
        <f>VLOOKUP(L1730,'A-Applications'!B:D,3,FALSE)</f>
        <v>PowerBI</v>
      </c>
      <c r="N1730" t="s">
        <v>138</v>
      </c>
      <c r="O1730" s="42" t="s">
        <v>52</v>
      </c>
      <c r="P1730" t="s">
        <v>406</v>
      </c>
      <c r="Q1730" t="str">
        <f>VLOOKUP(KamstrupData[[#This Row],[IdLevel123]],'B-Business Capability'!B:L,10,FALSE)</f>
        <v>N/A</v>
      </c>
      <c r="R1730">
        <f>VLOOKUP(KamstrupData[[#This Row],[IdLevel123]],'B-Business Capability'!B:L,11,FALSE)</f>
        <v>0</v>
      </c>
      <c r="T1730" t="s">
        <v>471</v>
      </c>
    </row>
    <row r="1731" spans="4:20" hidden="1" x14ac:dyDescent="0.25">
      <c r="D1731" t="s">
        <v>1444</v>
      </c>
      <c r="E1731" t="str">
        <f>VLOOKUP(D1731,'B-Business Capability'!B:H,5,FALSE)</f>
        <v>Sustainability Management</v>
      </c>
      <c r="F1731" t="str">
        <f>VLOOKUP(D1731,'B-Business Capability'!B:H,6,FALSE)</f>
        <v>Sustainable Operations</v>
      </c>
      <c r="G1731" t="str">
        <f>VLOOKUP(D1731,'B-Business Capability'!B:H,7,FALSE)</f>
        <v>Hazardous Substance Management</v>
      </c>
      <c r="I1731" t="s">
        <v>43</v>
      </c>
      <c r="J1731" t="s">
        <v>413</v>
      </c>
      <c r="K1731" t="s">
        <v>1379</v>
      </c>
      <c r="L1731" t="s">
        <v>145</v>
      </c>
      <c r="M1731" t="str">
        <f>VLOOKUP(L1731,'A-Applications'!B:D,3,FALSE)</f>
        <v>PowerBI</v>
      </c>
      <c r="N1731" t="s">
        <v>138</v>
      </c>
      <c r="O1731" s="42" t="s">
        <v>52</v>
      </c>
      <c r="P1731" t="s">
        <v>1384</v>
      </c>
      <c r="Q1731" t="str">
        <f>VLOOKUP(KamstrupData[[#This Row],[IdLevel123]],'B-Business Capability'!B:L,10,FALSE)</f>
        <v>N/A</v>
      </c>
      <c r="R1731">
        <f>VLOOKUP(KamstrupData[[#This Row],[IdLevel123]],'B-Business Capability'!B:L,11,FALSE)</f>
        <v>0</v>
      </c>
      <c r="T1731" t="s">
        <v>471</v>
      </c>
    </row>
    <row r="1732" spans="4:20" hidden="1" x14ac:dyDescent="0.25">
      <c r="D1732" t="s">
        <v>1509</v>
      </c>
      <c r="E1732" t="str">
        <f>VLOOKUP(D1732,'B-Business Capability'!B:H,5,FALSE)</f>
        <v>Customer Service</v>
      </c>
      <c r="F1732" t="str">
        <f>VLOOKUP(D1732,'B-Business Capability'!B:H,6,FALSE)</f>
        <v>Customer Service Strategy and Planning</v>
      </c>
      <c r="G1732" t="str">
        <f>VLOOKUP(D1732,'B-Business Capability'!B:H,7,FALSE)</f>
        <v>Customer Service Analytics</v>
      </c>
      <c r="I1732" t="s">
        <v>66</v>
      </c>
      <c r="J1732" t="s">
        <v>228</v>
      </c>
      <c r="L1732" t="s">
        <v>145</v>
      </c>
      <c r="M1732" t="str">
        <f>VLOOKUP(L1732,'A-Applications'!B:D,3,FALSE)</f>
        <v>PowerBI</v>
      </c>
      <c r="N1732" t="s">
        <v>138</v>
      </c>
      <c r="O1732" s="42" t="s">
        <v>52</v>
      </c>
      <c r="P1732" t="s">
        <v>229</v>
      </c>
      <c r="Q1732" t="str">
        <f>VLOOKUP(KamstrupData[[#This Row],[IdLevel123]],'B-Business Capability'!B:L,10,FALSE)</f>
        <v>Customer Service and Support</v>
      </c>
      <c r="R1732">
        <f>VLOOKUP(KamstrupData[[#This Row],[IdLevel123]],'B-Business Capability'!B:L,11,FALSE)</f>
        <v>0</v>
      </c>
      <c r="T1732" t="s">
        <v>230</v>
      </c>
    </row>
    <row r="1733" spans="4:20" hidden="1" x14ac:dyDescent="0.25">
      <c r="D1733" t="s">
        <v>1509</v>
      </c>
      <c r="E1733" t="str">
        <f>VLOOKUP(D1733,'B-Business Capability'!B:H,5,FALSE)</f>
        <v>Customer Service</v>
      </c>
      <c r="F1733" t="str">
        <f>VLOOKUP(D1733,'B-Business Capability'!B:H,6,FALSE)</f>
        <v>Customer Service Strategy and Planning</v>
      </c>
      <c r="G1733" t="str">
        <f>VLOOKUP(D1733,'B-Business Capability'!B:H,7,FALSE)</f>
        <v>Customer Service Analytics</v>
      </c>
      <c r="I1733" t="s">
        <v>43</v>
      </c>
      <c r="J1733" t="s">
        <v>278</v>
      </c>
      <c r="L1733" t="s">
        <v>145</v>
      </c>
      <c r="M1733" t="str">
        <f>VLOOKUP(L1733,'A-Applications'!B:D,3,FALSE)</f>
        <v>PowerBI</v>
      </c>
      <c r="N1733" t="s">
        <v>46</v>
      </c>
      <c r="O1733" s="42" t="s">
        <v>52</v>
      </c>
      <c r="P1733" t="s">
        <v>229</v>
      </c>
      <c r="Q1733" t="str">
        <f>VLOOKUP(KamstrupData[[#This Row],[IdLevel123]],'B-Business Capability'!B:L,10,FALSE)</f>
        <v>Customer Service and Support</v>
      </c>
      <c r="R1733">
        <f>VLOOKUP(KamstrupData[[#This Row],[IdLevel123]],'B-Business Capability'!B:L,11,FALSE)</f>
        <v>0</v>
      </c>
    </row>
    <row r="1734" spans="4:20" hidden="1" x14ac:dyDescent="0.25">
      <c r="D1734" t="s">
        <v>1509</v>
      </c>
      <c r="E1734" t="str">
        <f>VLOOKUP(D1734,'B-Business Capability'!B:H,5,FALSE)</f>
        <v>Customer Service</v>
      </c>
      <c r="F1734" t="str">
        <f>VLOOKUP(D1734,'B-Business Capability'!B:H,6,FALSE)</f>
        <v>Customer Service Strategy and Planning</v>
      </c>
      <c r="G1734" t="str">
        <f>VLOOKUP(D1734,'B-Business Capability'!B:H,7,FALSE)</f>
        <v>Customer Service Analytics</v>
      </c>
      <c r="I1734" t="s">
        <v>43</v>
      </c>
      <c r="J1734" t="s">
        <v>278</v>
      </c>
      <c r="L1734" t="s">
        <v>145</v>
      </c>
      <c r="M1734" t="str">
        <f>VLOOKUP(L1734,'A-Applications'!B:D,3,FALSE)</f>
        <v>PowerBI</v>
      </c>
      <c r="N1734" t="s">
        <v>46</v>
      </c>
      <c r="O1734" s="42" t="s">
        <v>52</v>
      </c>
      <c r="P1734" t="s">
        <v>229</v>
      </c>
      <c r="Q1734" t="str">
        <f>VLOOKUP(KamstrupData[[#This Row],[IdLevel123]],'B-Business Capability'!B:L,10,FALSE)</f>
        <v>Customer Service and Support</v>
      </c>
      <c r="R1734">
        <f>VLOOKUP(KamstrupData[[#This Row],[IdLevel123]],'B-Business Capability'!B:L,11,FALSE)</f>
        <v>0</v>
      </c>
    </row>
    <row r="1735" spans="4:20" hidden="1" x14ac:dyDescent="0.25">
      <c r="D1735" t="s">
        <v>1509</v>
      </c>
      <c r="E1735" t="str">
        <f>VLOOKUP(D1735,'B-Business Capability'!B:H,5,FALSE)</f>
        <v>Customer Service</v>
      </c>
      <c r="F1735" t="str">
        <f>VLOOKUP(D1735,'B-Business Capability'!B:H,6,FALSE)</f>
        <v>Customer Service Strategy and Planning</v>
      </c>
      <c r="G1735" t="str">
        <f>VLOOKUP(D1735,'B-Business Capability'!B:H,7,FALSE)</f>
        <v>Customer Service Analytics</v>
      </c>
      <c r="I1735" t="s">
        <v>43</v>
      </c>
      <c r="J1735" t="s">
        <v>279</v>
      </c>
      <c r="L1735" t="s">
        <v>145</v>
      </c>
      <c r="M1735" t="str">
        <f>VLOOKUP(L1735,'A-Applications'!B:D,3,FALSE)</f>
        <v>PowerBI</v>
      </c>
      <c r="N1735" t="s">
        <v>46</v>
      </c>
      <c r="O1735" s="42" t="s">
        <v>52</v>
      </c>
      <c r="P1735" t="s">
        <v>229</v>
      </c>
      <c r="Q1735" t="str">
        <f>VLOOKUP(KamstrupData[[#This Row],[IdLevel123]],'B-Business Capability'!B:L,10,FALSE)</f>
        <v>Customer Service and Support</v>
      </c>
      <c r="R1735">
        <f>VLOOKUP(KamstrupData[[#This Row],[IdLevel123]],'B-Business Capability'!B:L,11,FALSE)</f>
        <v>0</v>
      </c>
      <c r="T1735" t="s">
        <v>410</v>
      </c>
    </row>
    <row r="1736" spans="4:20" hidden="1" x14ac:dyDescent="0.25">
      <c r="D1736" t="s">
        <v>1509</v>
      </c>
      <c r="E1736" t="str">
        <f>VLOOKUP(D1736,'B-Business Capability'!B:H,5,FALSE)</f>
        <v>Customer Service</v>
      </c>
      <c r="F1736" t="str">
        <f>VLOOKUP(D1736,'B-Business Capability'!B:H,6,FALSE)</f>
        <v>Customer Service Strategy and Planning</v>
      </c>
      <c r="G1736" t="str">
        <f>VLOOKUP(D1736,'B-Business Capability'!B:H,7,FALSE)</f>
        <v>Customer Service Analytics</v>
      </c>
      <c r="I1736" t="s">
        <v>43</v>
      </c>
      <c r="J1736" t="s">
        <v>279</v>
      </c>
      <c r="L1736" t="s">
        <v>145</v>
      </c>
      <c r="M1736" t="str">
        <f>VLOOKUP(L1736,'A-Applications'!B:D,3,FALSE)</f>
        <v>PowerBI</v>
      </c>
      <c r="N1736" t="s">
        <v>46</v>
      </c>
      <c r="O1736" s="42" t="s">
        <v>52</v>
      </c>
      <c r="P1736" t="s">
        <v>229</v>
      </c>
      <c r="Q1736" t="str">
        <f>VLOOKUP(KamstrupData[[#This Row],[IdLevel123]],'B-Business Capability'!B:L,10,FALSE)</f>
        <v>Customer Service and Support</v>
      </c>
      <c r="R1736">
        <f>VLOOKUP(KamstrupData[[#This Row],[IdLevel123]],'B-Business Capability'!B:L,11,FALSE)</f>
        <v>0</v>
      </c>
      <c r="T1736" t="s">
        <v>410</v>
      </c>
    </row>
    <row r="1737" spans="4:20" hidden="1" x14ac:dyDescent="0.25">
      <c r="D1737" t="s">
        <v>1509</v>
      </c>
      <c r="E1737" t="str">
        <f>VLOOKUP(D1737,'B-Business Capability'!B:H,5,FALSE)</f>
        <v>Customer Service</v>
      </c>
      <c r="F1737" t="str">
        <f>VLOOKUP(D1737,'B-Business Capability'!B:H,6,FALSE)</f>
        <v>Customer Service Strategy and Planning</v>
      </c>
      <c r="G1737" t="str">
        <f>VLOOKUP(D1737,'B-Business Capability'!B:H,7,FALSE)</f>
        <v>Customer Service Analytics</v>
      </c>
      <c r="I1737" t="s">
        <v>43</v>
      </c>
      <c r="J1737" t="s">
        <v>109</v>
      </c>
      <c r="K1737" t="s">
        <v>231</v>
      </c>
      <c r="L1737" t="s">
        <v>145</v>
      </c>
      <c r="M1737" t="str">
        <f>VLOOKUP(L1737,'A-Applications'!B:D,3,FALSE)</f>
        <v>PowerBI</v>
      </c>
      <c r="N1737" t="s">
        <v>46</v>
      </c>
      <c r="O1737" s="42" t="s">
        <v>47</v>
      </c>
      <c r="P1737" t="s">
        <v>68</v>
      </c>
      <c r="Q1737" t="str">
        <f>VLOOKUP(KamstrupData[[#This Row],[IdLevel123]],'B-Business Capability'!B:L,10,FALSE)</f>
        <v>Customer Service and Support</v>
      </c>
      <c r="R1737">
        <f>VLOOKUP(KamstrupData[[#This Row],[IdLevel123]],'B-Business Capability'!B:L,11,FALSE)</f>
        <v>0</v>
      </c>
      <c r="T1737" t="s">
        <v>233</v>
      </c>
    </row>
    <row r="1738" spans="4:20" hidden="1" x14ac:dyDescent="0.25">
      <c r="D1738" t="s">
        <v>1509</v>
      </c>
      <c r="E1738" t="str">
        <f>VLOOKUP(D1738,'B-Business Capability'!B:H,5,FALSE)</f>
        <v>Customer Service</v>
      </c>
      <c r="F1738" t="str">
        <f>VLOOKUP(D1738,'B-Business Capability'!B:H,6,FALSE)</f>
        <v>Customer Service Strategy and Planning</v>
      </c>
      <c r="G1738" t="str">
        <f>VLOOKUP(D1738,'B-Business Capability'!B:H,7,FALSE)</f>
        <v>Customer Service Analytics</v>
      </c>
      <c r="I1738" t="s">
        <v>43</v>
      </c>
      <c r="J1738" t="s">
        <v>282</v>
      </c>
      <c r="L1738" t="s">
        <v>145</v>
      </c>
      <c r="M1738" t="str">
        <f>VLOOKUP(L1738,'A-Applications'!B:D,3,FALSE)</f>
        <v>PowerBI</v>
      </c>
      <c r="N1738" t="s">
        <v>46</v>
      </c>
      <c r="O1738" s="42" t="s">
        <v>52</v>
      </c>
      <c r="P1738" t="s">
        <v>229</v>
      </c>
      <c r="Q1738" t="str">
        <f>VLOOKUP(KamstrupData[[#This Row],[IdLevel123]],'B-Business Capability'!B:L,10,FALSE)</f>
        <v>Customer Service and Support</v>
      </c>
      <c r="R1738">
        <f>VLOOKUP(KamstrupData[[#This Row],[IdLevel123]],'B-Business Capability'!B:L,11,FALSE)</f>
        <v>0</v>
      </c>
    </row>
    <row r="1739" spans="4:20" hidden="1" x14ac:dyDescent="0.25">
      <c r="D1739" t="s">
        <v>1509</v>
      </c>
      <c r="E1739" t="str">
        <f>VLOOKUP(D1739,'B-Business Capability'!B:H,5,FALSE)</f>
        <v>Customer Service</v>
      </c>
      <c r="F1739" t="str">
        <f>VLOOKUP(D1739,'B-Business Capability'!B:H,6,FALSE)</f>
        <v>Customer Service Strategy and Planning</v>
      </c>
      <c r="G1739" t="str">
        <f>VLOOKUP(D1739,'B-Business Capability'!B:H,7,FALSE)</f>
        <v>Customer Service Analytics</v>
      </c>
      <c r="I1739" t="s">
        <v>43</v>
      </c>
      <c r="J1739" t="s">
        <v>282</v>
      </c>
      <c r="L1739" t="s">
        <v>145</v>
      </c>
      <c r="M1739" t="str">
        <f>VLOOKUP(L1739,'A-Applications'!B:D,3,FALSE)</f>
        <v>PowerBI</v>
      </c>
      <c r="N1739" t="s">
        <v>46</v>
      </c>
      <c r="O1739" s="42" t="s">
        <v>52</v>
      </c>
      <c r="P1739" t="s">
        <v>229</v>
      </c>
      <c r="Q1739" t="str">
        <f>VLOOKUP(KamstrupData[[#This Row],[IdLevel123]],'B-Business Capability'!B:L,10,FALSE)</f>
        <v>Customer Service and Support</v>
      </c>
      <c r="R1739">
        <f>VLOOKUP(KamstrupData[[#This Row],[IdLevel123]],'B-Business Capability'!B:L,11,FALSE)</f>
        <v>0</v>
      </c>
    </row>
    <row r="1740" spans="4:20" hidden="1" x14ac:dyDescent="0.25">
      <c r="D1740" s="28" t="s">
        <v>1509</v>
      </c>
      <c r="E1740" t="str">
        <f>VLOOKUP(D1740,'B-Business Capability'!B:H,5,FALSE)</f>
        <v>Customer Service</v>
      </c>
      <c r="F1740" t="str">
        <f>VLOOKUP(D1740,'B-Business Capability'!B:H,6,FALSE)</f>
        <v>Customer Service Strategy and Planning</v>
      </c>
      <c r="G1740" t="str">
        <f>VLOOKUP(D1740,'B-Business Capability'!B:H,7,FALSE)</f>
        <v>Customer Service Analytics</v>
      </c>
      <c r="I1740" t="s">
        <v>53</v>
      </c>
      <c r="J1740" t="s">
        <v>8549</v>
      </c>
      <c r="L1740" t="s">
        <v>145</v>
      </c>
      <c r="M1740" t="str">
        <f>VLOOKUP(L1740,'A-Applications'!B:D,3,FALSE)</f>
        <v>PowerBI</v>
      </c>
      <c r="N1740" t="s">
        <v>46</v>
      </c>
      <c r="O1740" s="42" t="s">
        <v>52</v>
      </c>
      <c r="P1740" t="s">
        <v>229</v>
      </c>
      <c r="Q1740" t="str">
        <f>VLOOKUP(KamstrupData[[#This Row],[IdLevel123]],'B-Business Capability'!B:L,10,FALSE)</f>
        <v>Customer Service and Support</v>
      </c>
      <c r="R1740">
        <f>VLOOKUP(KamstrupData[[#This Row],[IdLevel123]],'B-Business Capability'!B:L,11,FALSE)</f>
        <v>0</v>
      </c>
      <c r="T1740" t="s">
        <v>8521</v>
      </c>
    </row>
    <row r="1741" spans="4:20" hidden="1" x14ac:dyDescent="0.25">
      <c r="D1741" s="28" t="s">
        <v>1509</v>
      </c>
      <c r="E1741" t="str">
        <f>VLOOKUP(D1741,'B-Business Capability'!B:H,5,FALSE)</f>
        <v>Customer Service</v>
      </c>
      <c r="F1741" t="str">
        <f>VLOOKUP(D1741,'B-Business Capability'!B:H,6,FALSE)</f>
        <v>Customer Service Strategy and Planning</v>
      </c>
      <c r="G1741" t="str">
        <f>VLOOKUP(D1741,'B-Business Capability'!B:H,7,FALSE)</f>
        <v>Customer Service Analytics</v>
      </c>
      <c r="I1741" t="s">
        <v>491</v>
      </c>
      <c r="J1741" t="s">
        <v>8531</v>
      </c>
      <c r="K1741" t="s">
        <v>8607</v>
      </c>
      <c r="L1741" t="s">
        <v>145</v>
      </c>
      <c r="M1741" t="str">
        <f>VLOOKUP(L1741,'A-Applications'!B:D,3,FALSE)</f>
        <v>PowerBI</v>
      </c>
      <c r="N1741" t="s">
        <v>138</v>
      </c>
      <c r="O1741" s="42" t="s">
        <v>52</v>
      </c>
      <c r="P1741" t="s">
        <v>229</v>
      </c>
      <c r="Q1741" t="str">
        <f>VLOOKUP(KamstrupData[[#This Row],[IdLevel123]],'B-Business Capability'!B:L,10,FALSE)</f>
        <v>Customer Service and Support</v>
      </c>
      <c r="R1741">
        <f>VLOOKUP(KamstrupData[[#This Row],[IdLevel123]],'B-Business Capability'!B:L,11,FALSE)</f>
        <v>0</v>
      </c>
    </row>
    <row r="1742" spans="4:20" hidden="1" x14ac:dyDescent="0.25">
      <c r="D1742" s="28" t="s">
        <v>1509</v>
      </c>
      <c r="E1742" t="str">
        <f>VLOOKUP(D1742,'B-Business Capability'!B:H,5,FALSE)</f>
        <v>Customer Service</v>
      </c>
      <c r="F1742" t="str">
        <f>VLOOKUP(D1742,'B-Business Capability'!B:H,6,FALSE)</f>
        <v>Customer Service Strategy and Planning</v>
      </c>
      <c r="G1742" t="str">
        <f>VLOOKUP(D1742,'B-Business Capability'!B:H,7,FALSE)</f>
        <v>Customer Service Analytics</v>
      </c>
      <c r="I1742" t="s">
        <v>491</v>
      </c>
      <c r="J1742" t="s">
        <v>8531</v>
      </c>
      <c r="K1742" t="s">
        <v>8607</v>
      </c>
      <c r="L1742" t="s">
        <v>145</v>
      </c>
      <c r="M1742" t="str">
        <f>VLOOKUP(L1742,'A-Applications'!B:D,3,FALSE)</f>
        <v>PowerBI</v>
      </c>
      <c r="N1742" t="s">
        <v>138</v>
      </c>
      <c r="O1742" s="42" t="s">
        <v>52</v>
      </c>
      <c r="P1742" t="s">
        <v>229</v>
      </c>
      <c r="Q1742" t="str">
        <f>VLOOKUP(KamstrupData[[#This Row],[IdLevel123]],'B-Business Capability'!B:L,10,FALSE)</f>
        <v>Customer Service and Support</v>
      </c>
      <c r="R1742">
        <f>VLOOKUP(KamstrupData[[#This Row],[IdLevel123]],'B-Business Capability'!B:L,11,FALSE)</f>
        <v>0</v>
      </c>
    </row>
    <row r="1743" spans="4:20" hidden="1" x14ac:dyDescent="0.25">
      <c r="D1743" s="28" t="s">
        <v>1509</v>
      </c>
      <c r="E1743" t="str">
        <f>VLOOKUP(D1743,'B-Business Capability'!B:H,5,FALSE)</f>
        <v>Customer Service</v>
      </c>
      <c r="F1743" t="str">
        <f>VLOOKUP(D1743,'B-Business Capability'!B:H,6,FALSE)</f>
        <v>Customer Service Strategy and Planning</v>
      </c>
      <c r="G1743" t="str">
        <f>VLOOKUP(D1743,'B-Business Capability'!B:H,7,FALSE)</f>
        <v>Customer Service Analytics</v>
      </c>
      <c r="I1743" t="s">
        <v>477</v>
      </c>
      <c r="J1743" t="s">
        <v>8624</v>
      </c>
      <c r="L1743" t="s">
        <v>145</v>
      </c>
      <c r="M1743" t="str">
        <f>VLOOKUP(L1743,'A-Applications'!B:D,3,FALSE)</f>
        <v>PowerBI</v>
      </c>
      <c r="N1743" t="s">
        <v>46</v>
      </c>
      <c r="O1743" s="42" t="s">
        <v>52</v>
      </c>
      <c r="P1743" t="s">
        <v>229</v>
      </c>
      <c r="Q1743" t="str">
        <f>VLOOKUP(KamstrupData[[#This Row],[IdLevel123]],'B-Business Capability'!B:L,10,FALSE)</f>
        <v>Customer Service and Support</v>
      </c>
      <c r="R1743">
        <f>VLOOKUP(KamstrupData[[#This Row],[IdLevel123]],'B-Business Capability'!B:L,11,FALSE)</f>
        <v>0</v>
      </c>
    </row>
    <row r="1744" spans="4:20" hidden="1" x14ac:dyDescent="0.25">
      <c r="D1744" s="28" t="s">
        <v>1509</v>
      </c>
      <c r="E1744" t="str">
        <f>VLOOKUP(D1744,'B-Business Capability'!B:H,5,FALSE)</f>
        <v>Customer Service</v>
      </c>
      <c r="F1744" t="str">
        <f>VLOOKUP(D1744,'B-Business Capability'!B:H,6,FALSE)</f>
        <v>Customer Service Strategy and Planning</v>
      </c>
      <c r="G1744" t="str">
        <f>VLOOKUP(D1744,'B-Business Capability'!B:H,7,FALSE)</f>
        <v>Customer Service Analytics</v>
      </c>
      <c r="I1744" t="s">
        <v>487</v>
      </c>
      <c r="J1744" t="s">
        <v>8684</v>
      </c>
      <c r="K1744" t="s">
        <v>4553</v>
      </c>
      <c r="L1744" t="s">
        <v>145</v>
      </c>
      <c r="M1744" t="str">
        <f>VLOOKUP(L1744,'A-Applications'!B:D,3,FALSE)</f>
        <v>PowerBI</v>
      </c>
      <c r="N1744" t="s">
        <v>138</v>
      </c>
      <c r="O1744" s="42" t="s">
        <v>52</v>
      </c>
      <c r="P1744" t="s">
        <v>229</v>
      </c>
      <c r="Q1744" t="str">
        <f>VLOOKUP(KamstrupData[[#This Row],[IdLevel123]],'B-Business Capability'!B:L,10,FALSE)</f>
        <v>Customer Service and Support</v>
      </c>
      <c r="R1744">
        <f>VLOOKUP(KamstrupData[[#This Row],[IdLevel123]],'B-Business Capability'!B:L,11,FALSE)</f>
        <v>0</v>
      </c>
    </row>
    <row r="1745" spans="4:20" hidden="1" x14ac:dyDescent="0.25">
      <c r="D1745" s="28" t="s">
        <v>1509</v>
      </c>
      <c r="E1745" t="str">
        <f>VLOOKUP(D1745,'B-Business Capability'!B:H,5,FALSE)</f>
        <v>Customer Service</v>
      </c>
      <c r="F1745" t="str">
        <f>VLOOKUP(D1745,'B-Business Capability'!B:H,6,FALSE)</f>
        <v>Customer Service Strategy and Planning</v>
      </c>
      <c r="G1745" t="str">
        <f>VLOOKUP(D1745,'B-Business Capability'!B:H,7,FALSE)</f>
        <v>Customer Service Analytics</v>
      </c>
      <c r="I1745" t="s">
        <v>487</v>
      </c>
      <c r="J1745" t="s">
        <v>8684</v>
      </c>
      <c r="K1745" t="s">
        <v>4553</v>
      </c>
      <c r="L1745" t="s">
        <v>145</v>
      </c>
      <c r="M1745" t="str">
        <f>VLOOKUP(L1745,'A-Applications'!B:D,3,FALSE)</f>
        <v>PowerBI</v>
      </c>
      <c r="N1745" t="s">
        <v>138</v>
      </c>
      <c r="O1745" s="42" t="s">
        <v>52</v>
      </c>
      <c r="P1745" t="s">
        <v>229</v>
      </c>
      <c r="Q1745" t="str">
        <f>VLOOKUP(KamstrupData[[#This Row],[IdLevel123]],'B-Business Capability'!B:L,10,FALSE)</f>
        <v>Customer Service and Support</v>
      </c>
      <c r="R1745">
        <f>VLOOKUP(KamstrupData[[#This Row],[IdLevel123]],'B-Business Capability'!B:L,11,FALSE)</f>
        <v>0</v>
      </c>
    </row>
    <row r="1746" spans="4:20" hidden="1" x14ac:dyDescent="0.25">
      <c r="D1746" t="s">
        <v>1516</v>
      </c>
      <c r="E1746" t="str">
        <f>VLOOKUP(D1746,'B-Business Capability'!B:H,5,FALSE)</f>
        <v>Customer Service</v>
      </c>
      <c r="F1746" t="str">
        <f>VLOOKUP(D1746,'B-Business Capability'!B:H,6,FALSE)</f>
        <v>Customer Project Management</v>
      </c>
      <c r="G1746" t="str">
        <f>VLOOKUP(D1746,'B-Business Capability'!B:H,7,FALSE)</f>
        <v>Financial Analytics and Management</v>
      </c>
      <c r="I1746" t="s">
        <v>66</v>
      </c>
      <c r="J1746" t="s">
        <v>228</v>
      </c>
      <c r="L1746" t="s">
        <v>145</v>
      </c>
      <c r="M1746" t="str">
        <f>VLOOKUP(L1746,'A-Applications'!B:D,3,FALSE)</f>
        <v>PowerBI</v>
      </c>
      <c r="N1746" t="s">
        <v>138</v>
      </c>
      <c r="O1746" s="42" t="s">
        <v>52</v>
      </c>
      <c r="P1746" t="s">
        <v>1040</v>
      </c>
      <c r="Q1746" t="str">
        <f>VLOOKUP(KamstrupData[[#This Row],[IdLevel123]],'B-Business Capability'!B:L,10,FALSE)</f>
        <v>Order-to-Cash (O2C)</v>
      </c>
      <c r="R1746">
        <f>VLOOKUP(KamstrupData[[#This Row],[IdLevel123]],'B-Business Capability'!B:L,11,FALSE)</f>
        <v>0</v>
      </c>
      <c r="T1746" t="s">
        <v>230</v>
      </c>
    </row>
    <row r="1747" spans="4:20" hidden="1" x14ac:dyDescent="0.25">
      <c r="D1747" t="s">
        <v>1516</v>
      </c>
      <c r="E1747" t="str">
        <f>VLOOKUP(D1747,'B-Business Capability'!B:H,5,FALSE)</f>
        <v>Customer Service</v>
      </c>
      <c r="F1747" t="str">
        <f>VLOOKUP(D1747,'B-Business Capability'!B:H,6,FALSE)</f>
        <v>Customer Project Management</v>
      </c>
      <c r="G1747" t="str">
        <f>VLOOKUP(D1747,'B-Business Capability'!B:H,7,FALSE)</f>
        <v>Financial Analytics and Management</v>
      </c>
      <c r="I1747" t="s">
        <v>43</v>
      </c>
      <c r="J1747" t="s">
        <v>278</v>
      </c>
      <c r="L1747" t="s">
        <v>145</v>
      </c>
      <c r="M1747" t="str">
        <f>VLOOKUP(L1747,'A-Applications'!B:D,3,FALSE)</f>
        <v>PowerBI</v>
      </c>
      <c r="N1747" t="s">
        <v>46</v>
      </c>
      <c r="O1747" s="42" t="s">
        <v>52</v>
      </c>
      <c r="P1747" t="s">
        <v>1040</v>
      </c>
      <c r="Q1747" t="str">
        <f>VLOOKUP(KamstrupData[[#This Row],[IdLevel123]],'B-Business Capability'!B:L,10,FALSE)</f>
        <v>Order-to-Cash (O2C)</v>
      </c>
      <c r="R1747">
        <f>VLOOKUP(KamstrupData[[#This Row],[IdLevel123]],'B-Business Capability'!B:L,11,FALSE)</f>
        <v>0</v>
      </c>
    </row>
    <row r="1748" spans="4:20" hidden="1" x14ac:dyDescent="0.25">
      <c r="D1748" t="s">
        <v>1516</v>
      </c>
      <c r="E1748" t="str">
        <f>VLOOKUP(D1748,'B-Business Capability'!B:H,5,FALSE)</f>
        <v>Customer Service</v>
      </c>
      <c r="F1748" t="str">
        <f>VLOOKUP(D1748,'B-Business Capability'!B:H,6,FALSE)</f>
        <v>Customer Project Management</v>
      </c>
      <c r="G1748" t="str">
        <f>VLOOKUP(D1748,'B-Business Capability'!B:H,7,FALSE)</f>
        <v>Financial Analytics and Management</v>
      </c>
      <c r="I1748" t="s">
        <v>43</v>
      </c>
      <c r="J1748" t="s">
        <v>279</v>
      </c>
      <c r="L1748" t="s">
        <v>145</v>
      </c>
      <c r="M1748" t="str">
        <f>VLOOKUP(L1748,'A-Applications'!B:D,3,FALSE)</f>
        <v>PowerBI</v>
      </c>
      <c r="N1748" t="s">
        <v>46</v>
      </c>
      <c r="O1748" s="42" t="s">
        <v>52</v>
      </c>
      <c r="P1748" t="s">
        <v>1040</v>
      </c>
      <c r="Q1748" t="str">
        <f>VLOOKUP(KamstrupData[[#This Row],[IdLevel123]],'B-Business Capability'!B:L,10,FALSE)</f>
        <v>Order-to-Cash (O2C)</v>
      </c>
      <c r="R1748">
        <f>VLOOKUP(KamstrupData[[#This Row],[IdLevel123]],'B-Business Capability'!B:L,11,FALSE)</f>
        <v>0</v>
      </c>
      <c r="T1748" t="s">
        <v>410</v>
      </c>
    </row>
    <row r="1749" spans="4:20" hidden="1" x14ac:dyDescent="0.25">
      <c r="D1749" t="s">
        <v>1516</v>
      </c>
      <c r="E1749" t="str">
        <f>VLOOKUP(D1749,'B-Business Capability'!B:H,5,FALSE)</f>
        <v>Customer Service</v>
      </c>
      <c r="F1749" t="str">
        <f>VLOOKUP(D1749,'B-Business Capability'!B:H,6,FALSE)</f>
        <v>Customer Project Management</v>
      </c>
      <c r="G1749" t="str">
        <f>VLOOKUP(D1749,'B-Business Capability'!B:H,7,FALSE)</f>
        <v>Financial Analytics and Management</v>
      </c>
      <c r="I1749" t="s">
        <v>43</v>
      </c>
      <c r="J1749" t="s">
        <v>282</v>
      </c>
      <c r="L1749" t="s">
        <v>145</v>
      </c>
      <c r="M1749" t="str">
        <f>VLOOKUP(L1749,'A-Applications'!B:D,3,FALSE)</f>
        <v>PowerBI</v>
      </c>
      <c r="N1749" t="s">
        <v>46</v>
      </c>
      <c r="O1749" s="42" t="s">
        <v>52</v>
      </c>
      <c r="P1749" t="s">
        <v>1040</v>
      </c>
      <c r="Q1749" t="str">
        <f>VLOOKUP(KamstrupData[[#This Row],[IdLevel123]],'B-Business Capability'!B:L,10,FALSE)</f>
        <v>Order-to-Cash (O2C)</v>
      </c>
      <c r="R1749">
        <f>VLOOKUP(KamstrupData[[#This Row],[IdLevel123]],'B-Business Capability'!B:L,11,FALSE)</f>
        <v>0</v>
      </c>
    </row>
    <row r="1750" spans="4:20" hidden="1" x14ac:dyDescent="0.25">
      <c r="D1750" s="28" t="s">
        <v>1516</v>
      </c>
      <c r="E1750" t="str">
        <f>VLOOKUP(D1750,'B-Business Capability'!B:H,5,FALSE)</f>
        <v>Customer Service</v>
      </c>
      <c r="F1750" t="str">
        <f>VLOOKUP(D1750,'B-Business Capability'!B:H,6,FALSE)</f>
        <v>Customer Project Management</v>
      </c>
      <c r="G1750" t="str">
        <f>VLOOKUP(D1750,'B-Business Capability'!B:H,7,FALSE)</f>
        <v>Financial Analytics and Management</v>
      </c>
      <c r="I1750" t="s">
        <v>53</v>
      </c>
      <c r="J1750" t="s">
        <v>8549</v>
      </c>
      <c r="L1750" t="s">
        <v>145</v>
      </c>
      <c r="M1750" t="str">
        <f>VLOOKUP(L1750,'A-Applications'!B:D,3,FALSE)</f>
        <v>PowerBI</v>
      </c>
      <c r="N1750" t="s">
        <v>46</v>
      </c>
      <c r="O1750" s="42" t="s">
        <v>52</v>
      </c>
      <c r="P1750" t="s">
        <v>1040</v>
      </c>
      <c r="Q1750" t="str">
        <f>VLOOKUP(KamstrupData[[#This Row],[IdLevel123]],'B-Business Capability'!B:L,10,FALSE)</f>
        <v>Order-to-Cash (O2C)</v>
      </c>
      <c r="R1750">
        <f>VLOOKUP(KamstrupData[[#This Row],[IdLevel123]],'B-Business Capability'!B:L,11,FALSE)</f>
        <v>0</v>
      </c>
      <c r="T1750" t="s">
        <v>8521</v>
      </c>
    </row>
    <row r="1751" spans="4:20" hidden="1" x14ac:dyDescent="0.25">
      <c r="D1751" s="28" t="s">
        <v>1516</v>
      </c>
      <c r="E1751" t="str">
        <f>VLOOKUP(D1751,'B-Business Capability'!B:H,5,FALSE)</f>
        <v>Customer Service</v>
      </c>
      <c r="F1751" t="str">
        <f>VLOOKUP(D1751,'B-Business Capability'!B:H,6,FALSE)</f>
        <v>Customer Project Management</v>
      </c>
      <c r="G1751" t="str">
        <f>VLOOKUP(D1751,'B-Business Capability'!B:H,7,FALSE)</f>
        <v>Financial Analytics and Management</v>
      </c>
      <c r="I1751" t="s">
        <v>491</v>
      </c>
      <c r="J1751" t="s">
        <v>8531</v>
      </c>
      <c r="K1751" t="s">
        <v>8607</v>
      </c>
      <c r="L1751" t="s">
        <v>145</v>
      </c>
      <c r="M1751" t="str">
        <f>VLOOKUP(L1751,'A-Applications'!B:D,3,FALSE)</f>
        <v>PowerBI</v>
      </c>
      <c r="N1751" t="s">
        <v>138</v>
      </c>
      <c r="O1751" s="42" t="s">
        <v>52</v>
      </c>
      <c r="P1751" t="s">
        <v>1040</v>
      </c>
      <c r="Q1751" t="str">
        <f>VLOOKUP(KamstrupData[[#This Row],[IdLevel123]],'B-Business Capability'!B:L,10,FALSE)</f>
        <v>Order-to-Cash (O2C)</v>
      </c>
      <c r="R1751">
        <f>VLOOKUP(KamstrupData[[#This Row],[IdLevel123]],'B-Business Capability'!B:L,11,FALSE)</f>
        <v>0</v>
      </c>
    </row>
    <row r="1752" spans="4:20" hidden="1" x14ac:dyDescent="0.25">
      <c r="D1752" s="28" t="s">
        <v>1516</v>
      </c>
      <c r="E1752" t="str">
        <f>VLOOKUP(D1752,'B-Business Capability'!B:H,5,FALSE)</f>
        <v>Customer Service</v>
      </c>
      <c r="F1752" t="str">
        <f>VLOOKUP(D1752,'B-Business Capability'!B:H,6,FALSE)</f>
        <v>Customer Project Management</v>
      </c>
      <c r="G1752" t="str">
        <f>VLOOKUP(D1752,'B-Business Capability'!B:H,7,FALSE)</f>
        <v>Financial Analytics and Management</v>
      </c>
      <c r="I1752" t="s">
        <v>491</v>
      </c>
      <c r="J1752" t="s">
        <v>8531</v>
      </c>
      <c r="K1752" t="s">
        <v>8607</v>
      </c>
      <c r="L1752" t="s">
        <v>145</v>
      </c>
      <c r="M1752" t="str">
        <f>VLOOKUP(L1752,'A-Applications'!B:D,3,FALSE)</f>
        <v>PowerBI</v>
      </c>
      <c r="N1752" t="s">
        <v>138</v>
      </c>
      <c r="O1752" s="42" t="s">
        <v>52</v>
      </c>
      <c r="P1752" t="s">
        <v>1040</v>
      </c>
      <c r="Q1752" t="str">
        <f>VLOOKUP(KamstrupData[[#This Row],[IdLevel123]],'B-Business Capability'!B:L,10,FALSE)</f>
        <v>Order-to-Cash (O2C)</v>
      </c>
      <c r="R1752">
        <f>VLOOKUP(KamstrupData[[#This Row],[IdLevel123]],'B-Business Capability'!B:L,11,FALSE)</f>
        <v>0</v>
      </c>
    </row>
    <row r="1753" spans="4:20" hidden="1" x14ac:dyDescent="0.25">
      <c r="D1753" s="28" t="s">
        <v>1516</v>
      </c>
      <c r="E1753" t="str">
        <f>VLOOKUP(D1753,'B-Business Capability'!B:H,5,FALSE)</f>
        <v>Customer Service</v>
      </c>
      <c r="F1753" t="str">
        <f>VLOOKUP(D1753,'B-Business Capability'!B:H,6,FALSE)</f>
        <v>Customer Project Management</v>
      </c>
      <c r="G1753" t="str">
        <f>VLOOKUP(D1753,'B-Business Capability'!B:H,7,FALSE)</f>
        <v>Financial Analytics and Management</v>
      </c>
      <c r="I1753" t="s">
        <v>491</v>
      </c>
      <c r="J1753" t="s">
        <v>8531</v>
      </c>
      <c r="K1753" t="s">
        <v>379</v>
      </c>
      <c r="L1753" t="s">
        <v>145</v>
      </c>
      <c r="M1753" t="str">
        <f>VLOOKUP(L1753,'A-Applications'!B:D,3,FALSE)</f>
        <v>PowerBI</v>
      </c>
      <c r="N1753" t="s">
        <v>46</v>
      </c>
      <c r="O1753" s="42" t="s">
        <v>52</v>
      </c>
      <c r="P1753" t="s">
        <v>1040</v>
      </c>
      <c r="Q1753" t="str">
        <f>VLOOKUP(KamstrupData[[#This Row],[IdLevel123]],'B-Business Capability'!B:L,10,FALSE)</f>
        <v>Order-to-Cash (O2C)</v>
      </c>
      <c r="R1753">
        <f>VLOOKUP(KamstrupData[[#This Row],[IdLevel123]],'B-Business Capability'!B:L,11,FALSE)</f>
        <v>0</v>
      </c>
    </row>
    <row r="1754" spans="4:20" hidden="1" x14ac:dyDescent="0.25">
      <c r="D1754" s="28" t="s">
        <v>1516</v>
      </c>
      <c r="E1754" t="str">
        <f>VLOOKUP(D1754,'B-Business Capability'!B:H,5,FALSE)</f>
        <v>Customer Service</v>
      </c>
      <c r="F1754" t="str">
        <f>VLOOKUP(D1754,'B-Business Capability'!B:H,6,FALSE)</f>
        <v>Customer Project Management</v>
      </c>
      <c r="G1754" t="str">
        <f>VLOOKUP(D1754,'B-Business Capability'!B:H,7,FALSE)</f>
        <v>Financial Analytics and Management</v>
      </c>
      <c r="I1754" t="s">
        <v>477</v>
      </c>
      <c r="J1754" t="s">
        <v>8619</v>
      </c>
      <c r="L1754" t="s">
        <v>145</v>
      </c>
      <c r="M1754" t="str">
        <f>VLOOKUP(L1754,'A-Applications'!B:D,3,FALSE)</f>
        <v>PowerBI</v>
      </c>
      <c r="N1754" t="s">
        <v>46</v>
      </c>
      <c r="O1754" s="42" t="s">
        <v>52</v>
      </c>
      <c r="P1754" t="s">
        <v>1040</v>
      </c>
      <c r="Q1754" t="str">
        <f>VLOOKUP(KamstrupData[[#This Row],[IdLevel123]],'B-Business Capability'!B:L,10,FALSE)</f>
        <v>Order-to-Cash (O2C)</v>
      </c>
      <c r="R1754">
        <f>VLOOKUP(KamstrupData[[#This Row],[IdLevel123]],'B-Business Capability'!B:L,11,FALSE)</f>
        <v>0</v>
      </c>
    </row>
    <row r="1755" spans="4:20" hidden="1" x14ac:dyDescent="0.25">
      <c r="D1755" s="28" t="s">
        <v>1516</v>
      </c>
      <c r="E1755" t="str">
        <f>VLOOKUP(D1755,'B-Business Capability'!B:H,5,FALSE)</f>
        <v>Customer Service</v>
      </c>
      <c r="F1755" t="str">
        <f>VLOOKUP(D1755,'B-Business Capability'!B:H,6,FALSE)</f>
        <v>Customer Project Management</v>
      </c>
      <c r="G1755" t="str">
        <f>VLOOKUP(D1755,'B-Business Capability'!B:H,7,FALSE)</f>
        <v>Financial Analytics and Management</v>
      </c>
      <c r="I1755" t="s">
        <v>477</v>
      </c>
      <c r="J1755" t="s">
        <v>8624</v>
      </c>
      <c r="L1755" t="s">
        <v>145</v>
      </c>
      <c r="M1755" t="str">
        <f>VLOOKUP(L1755,'A-Applications'!B:D,3,FALSE)</f>
        <v>PowerBI</v>
      </c>
      <c r="N1755" t="s">
        <v>46</v>
      </c>
      <c r="O1755" s="42" t="s">
        <v>52</v>
      </c>
      <c r="P1755" t="s">
        <v>1040</v>
      </c>
      <c r="Q1755" t="str">
        <f>VLOOKUP(KamstrupData[[#This Row],[IdLevel123]],'B-Business Capability'!B:L,10,FALSE)</f>
        <v>Order-to-Cash (O2C)</v>
      </c>
      <c r="R1755">
        <f>VLOOKUP(KamstrupData[[#This Row],[IdLevel123]],'B-Business Capability'!B:L,11,FALSE)</f>
        <v>0</v>
      </c>
    </row>
    <row r="1756" spans="4:20" hidden="1" x14ac:dyDescent="0.25">
      <c r="D1756" s="28" t="s">
        <v>1516</v>
      </c>
      <c r="E1756" t="str">
        <f>VLOOKUP(D1756,'B-Business Capability'!B:H,5,FALSE)</f>
        <v>Customer Service</v>
      </c>
      <c r="F1756" t="str">
        <f>VLOOKUP(D1756,'B-Business Capability'!B:H,6,FALSE)</f>
        <v>Customer Project Management</v>
      </c>
      <c r="G1756" t="str">
        <f>VLOOKUP(D1756,'B-Business Capability'!B:H,7,FALSE)</f>
        <v>Financial Analytics and Management</v>
      </c>
      <c r="I1756" t="s">
        <v>477</v>
      </c>
      <c r="J1756" t="s">
        <v>8624</v>
      </c>
      <c r="L1756" t="s">
        <v>145</v>
      </c>
      <c r="M1756" t="str">
        <f>VLOOKUP(L1756,'A-Applications'!B:D,3,FALSE)</f>
        <v>PowerBI</v>
      </c>
      <c r="N1756" t="s">
        <v>46</v>
      </c>
      <c r="O1756" s="42" t="s">
        <v>52</v>
      </c>
      <c r="P1756" t="s">
        <v>1040</v>
      </c>
      <c r="Q1756" t="str">
        <f>VLOOKUP(KamstrupData[[#This Row],[IdLevel123]],'B-Business Capability'!B:L,10,FALSE)</f>
        <v>Order-to-Cash (O2C)</v>
      </c>
      <c r="R1756">
        <f>VLOOKUP(KamstrupData[[#This Row],[IdLevel123]],'B-Business Capability'!B:L,11,FALSE)</f>
        <v>0</v>
      </c>
    </row>
    <row r="1757" spans="4:20" hidden="1" x14ac:dyDescent="0.25">
      <c r="D1757" s="28" t="s">
        <v>1516</v>
      </c>
      <c r="E1757" t="str">
        <f>VLOOKUP(D1757,'B-Business Capability'!B:H,5,FALSE)</f>
        <v>Customer Service</v>
      </c>
      <c r="F1757" t="str">
        <f>VLOOKUP(D1757,'B-Business Capability'!B:H,6,FALSE)</f>
        <v>Customer Project Management</v>
      </c>
      <c r="G1757" t="str">
        <f>VLOOKUP(D1757,'B-Business Capability'!B:H,7,FALSE)</f>
        <v>Financial Analytics and Management</v>
      </c>
      <c r="I1757" t="s">
        <v>487</v>
      </c>
      <c r="J1757" t="s">
        <v>8684</v>
      </c>
      <c r="K1757" t="s">
        <v>4553</v>
      </c>
      <c r="L1757" t="s">
        <v>145</v>
      </c>
      <c r="M1757" t="str">
        <f>VLOOKUP(L1757,'A-Applications'!B:D,3,FALSE)</f>
        <v>PowerBI</v>
      </c>
      <c r="N1757" t="s">
        <v>138</v>
      </c>
      <c r="O1757" s="42" t="s">
        <v>52</v>
      </c>
      <c r="P1757" t="s">
        <v>1040</v>
      </c>
      <c r="Q1757" t="str">
        <f>VLOOKUP(KamstrupData[[#This Row],[IdLevel123]],'B-Business Capability'!B:L,10,FALSE)</f>
        <v>Order-to-Cash (O2C)</v>
      </c>
      <c r="R1757">
        <f>VLOOKUP(KamstrupData[[#This Row],[IdLevel123]],'B-Business Capability'!B:L,11,FALSE)</f>
        <v>0</v>
      </c>
    </row>
    <row r="1758" spans="4:20" hidden="1" x14ac:dyDescent="0.25">
      <c r="D1758" s="28" t="s">
        <v>1516</v>
      </c>
      <c r="E1758" t="str">
        <f>VLOOKUP(D1758,'B-Business Capability'!B:H,5,FALSE)</f>
        <v>Customer Service</v>
      </c>
      <c r="F1758" t="str">
        <f>VLOOKUP(D1758,'B-Business Capability'!B:H,6,FALSE)</f>
        <v>Customer Project Management</v>
      </c>
      <c r="G1758" t="str">
        <f>VLOOKUP(D1758,'B-Business Capability'!B:H,7,FALSE)</f>
        <v>Financial Analytics and Management</v>
      </c>
      <c r="I1758" t="s">
        <v>487</v>
      </c>
      <c r="J1758" t="s">
        <v>8684</v>
      </c>
      <c r="K1758" t="s">
        <v>4553</v>
      </c>
      <c r="L1758" t="s">
        <v>145</v>
      </c>
      <c r="M1758" t="str">
        <f>VLOOKUP(L1758,'A-Applications'!B:D,3,FALSE)</f>
        <v>PowerBI</v>
      </c>
      <c r="N1758" t="s">
        <v>138</v>
      </c>
      <c r="O1758" s="42" t="s">
        <v>52</v>
      </c>
      <c r="P1758" t="s">
        <v>1040</v>
      </c>
      <c r="Q1758" t="str">
        <f>VLOOKUP(KamstrupData[[#This Row],[IdLevel123]],'B-Business Capability'!B:L,10,FALSE)</f>
        <v>Order-to-Cash (O2C)</v>
      </c>
      <c r="R1758">
        <f>VLOOKUP(KamstrupData[[#This Row],[IdLevel123]],'B-Business Capability'!B:L,11,FALSE)</f>
        <v>0</v>
      </c>
    </row>
    <row r="1759" spans="4:20" hidden="1" x14ac:dyDescent="0.25">
      <c r="D1759" s="28" t="s">
        <v>1516</v>
      </c>
      <c r="E1759" t="str">
        <f>VLOOKUP(D1759,'B-Business Capability'!B:H,5,FALSE)</f>
        <v>Customer Service</v>
      </c>
      <c r="F1759" t="str">
        <f>VLOOKUP(D1759,'B-Business Capability'!B:H,6,FALSE)</f>
        <v>Customer Project Management</v>
      </c>
      <c r="G1759" t="str">
        <f>VLOOKUP(D1759,'B-Business Capability'!B:H,7,FALSE)</f>
        <v>Financial Analytics and Management</v>
      </c>
      <c r="I1759" t="s">
        <v>487</v>
      </c>
      <c r="J1759" t="s">
        <v>8684</v>
      </c>
      <c r="K1759" t="s">
        <v>4553</v>
      </c>
      <c r="L1759" t="s">
        <v>145</v>
      </c>
      <c r="M1759" t="str">
        <f>VLOOKUP(L1759,'A-Applications'!B:D,3,FALSE)</f>
        <v>PowerBI</v>
      </c>
      <c r="N1759" t="s">
        <v>46</v>
      </c>
      <c r="O1759" s="42" t="s">
        <v>52</v>
      </c>
      <c r="P1759" t="s">
        <v>1040</v>
      </c>
      <c r="Q1759" t="str">
        <f>VLOOKUP(KamstrupData[[#This Row],[IdLevel123]],'B-Business Capability'!B:L,10,FALSE)</f>
        <v>Order-to-Cash (O2C)</v>
      </c>
      <c r="R1759">
        <f>VLOOKUP(KamstrupData[[#This Row],[IdLevel123]],'B-Business Capability'!B:L,11,FALSE)</f>
        <v>0</v>
      </c>
    </row>
    <row r="1760" spans="4:20" hidden="1" x14ac:dyDescent="0.25">
      <c r="D1760" t="s">
        <v>1517</v>
      </c>
      <c r="E1760" t="str">
        <f>VLOOKUP(D1760,'B-Business Capability'!B:H,5,FALSE)</f>
        <v>Customer Service</v>
      </c>
      <c r="F1760" t="str">
        <f>VLOOKUP(D1760,'B-Business Capability'!B:H,6,FALSE)</f>
        <v>Customer Project Management</v>
      </c>
      <c r="G1760" t="str">
        <f>VLOOKUP(D1760,'B-Business Capability'!B:H,7,FALSE)</f>
        <v>Project Management</v>
      </c>
      <c r="I1760" t="s">
        <v>66</v>
      </c>
      <c r="J1760" t="s">
        <v>228</v>
      </c>
      <c r="L1760" t="s">
        <v>145</v>
      </c>
      <c r="M1760" t="str">
        <f>VLOOKUP(L1760,'A-Applications'!B:D,3,FALSE)</f>
        <v>PowerBI</v>
      </c>
      <c r="N1760" t="s">
        <v>138</v>
      </c>
      <c r="O1760" s="42" t="s">
        <v>52</v>
      </c>
      <c r="P1760" t="s">
        <v>1040</v>
      </c>
      <c r="Q1760" t="str">
        <f>VLOOKUP(KamstrupData[[#This Row],[IdLevel123]],'B-Business Capability'!B:L,10,FALSE)</f>
        <v>Order-to-Cash (O2C)</v>
      </c>
      <c r="R1760">
        <f>VLOOKUP(KamstrupData[[#This Row],[IdLevel123]],'B-Business Capability'!B:L,11,FALSE)</f>
        <v>0</v>
      </c>
      <c r="T1760" t="s">
        <v>230</v>
      </c>
    </row>
    <row r="1761" spans="4:20" hidden="1" x14ac:dyDescent="0.25">
      <c r="D1761" t="s">
        <v>1517</v>
      </c>
      <c r="E1761" t="str">
        <f>VLOOKUP(D1761,'B-Business Capability'!B:H,5,FALSE)</f>
        <v>Customer Service</v>
      </c>
      <c r="F1761" t="str">
        <f>VLOOKUP(D1761,'B-Business Capability'!B:H,6,FALSE)</f>
        <v>Customer Project Management</v>
      </c>
      <c r="G1761" t="str">
        <f>VLOOKUP(D1761,'B-Business Capability'!B:H,7,FALSE)</f>
        <v>Project Management</v>
      </c>
      <c r="I1761" t="s">
        <v>43</v>
      </c>
      <c r="J1761" t="s">
        <v>278</v>
      </c>
      <c r="L1761" t="s">
        <v>145</v>
      </c>
      <c r="M1761" t="str">
        <f>VLOOKUP(L1761,'A-Applications'!B:D,3,FALSE)</f>
        <v>PowerBI</v>
      </c>
      <c r="N1761" t="s">
        <v>46</v>
      </c>
      <c r="O1761" s="42" t="s">
        <v>52</v>
      </c>
      <c r="P1761" t="s">
        <v>1040</v>
      </c>
      <c r="Q1761" t="str">
        <f>VLOOKUP(KamstrupData[[#This Row],[IdLevel123]],'B-Business Capability'!B:L,10,FALSE)</f>
        <v>Order-to-Cash (O2C)</v>
      </c>
      <c r="R1761">
        <f>VLOOKUP(KamstrupData[[#This Row],[IdLevel123]],'B-Business Capability'!B:L,11,FALSE)</f>
        <v>0</v>
      </c>
    </row>
    <row r="1762" spans="4:20" hidden="1" x14ac:dyDescent="0.25">
      <c r="D1762" t="s">
        <v>1517</v>
      </c>
      <c r="E1762" t="str">
        <f>VLOOKUP(D1762,'B-Business Capability'!B:H,5,FALSE)</f>
        <v>Customer Service</v>
      </c>
      <c r="F1762" t="str">
        <f>VLOOKUP(D1762,'B-Business Capability'!B:H,6,FALSE)</f>
        <v>Customer Project Management</v>
      </c>
      <c r="G1762" t="str">
        <f>VLOOKUP(D1762,'B-Business Capability'!B:H,7,FALSE)</f>
        <v>Project Management</v>
      </c>
      <c r="I1762" t="s">
        <v>43</v>
      </c>
      <c r="J1762" t="s">
        <v>279</v>
      </c>
      <c r="L1762" t="s">
        <v>145</v>
      </c>
      <c r="M1762" t="str">
        <f>VLOOKUP(L1762,'A-Applications'!B:D,3,FALSE)</f>
        <v>PowerBI</v>
      </c>
      <c r="N1762" t="s">
        <v>46</v>
      </c>
      <c r="O1762" s="42" t="s">
        <v>52</v>
      </c>
      <c r="P1762" t="s">
        <v>1040</v>
      </c>
      <c r="Q1762" t="str">
        <f>VLOOKUP(KamstrupData[[#This Row],[IdLevel123]],'B-Business Capability'!B:L,10,FALSE)</f>
        <v>Order-to-Cash (O2C)</v>
      </c>
      <c r="R1762">
        <f>VLOOKUP(KamstrupData[[#This Row],[IdLevel123]],'B-Business Capability'!B:L,11,FALSE)</f>
        <v>0</v>
      </c>
      <c r="T1762" t="s">
        <v>410</v>
      </c>
    </row>
    <row r="1763" spans="4:20" hidden="1" x14ac:dyDescent="0.25">
      <c r="D1763" t="s">
        <v>1517</v>
      </c>
      <c r="E1763" t="str">
        <f>VLOOKUP(D1763,'B-Business Capability'!B:H,5,FALSE)</f>
        <v>Customer Service</v>
      </c>
      <c r="F1763" t="str">
        <f>VLOOKUP(D1763,'B-Business Capability'!B:H,6,FALSE)</f>
        <v>Customer Project Management</v>
      </c>
      <c r="G1763" t="str">
        <f>VLOOKUP(D1763,'B-Business Capability'!B:H,7,FALSE)</f>
        <v>Project Management</v>
      </c>
      <c r="I1763" t="s">
        <v>43</v>
      </c>
      <c r="J1763" t="s">
        <v>282</v>
      </c>
      <c r="L1763" t="s">
        <v>145</v>
      </c>
      <c r="M1763" t="str">
        <f>VLOOKUP(L1763,'A-Applications'!B:D,3,FALSE)</f>
        <v>PowerBI</v>
      </c>
      <c r="N1763" t="s">
        <v>46</v>
      </c>
      <c r="O1763" s="42" t="s">
        <v>52</v>
      </c>
      <c r="P1763" t="s">
        <v>1040</v>
      </c>
      <c r="Q1763" t="str">
        <f>VLOOKUP(KamstrupData[[#This Row],[IdLevel123]],'B-Business Capability'!B:L,10,FALSE)</f>
        <v>Order-to-Cash (O2C)</v>
      </c>
      <c r="R1763">
        <f>VLOOKUP(KamstrupData[[#This Row],[IdLevel123]],'B-Business Capability'!B:L,11,FALSE)</f>
        <v>0</v>
      </c>
    </row>
    <row r="1764" spans="4:20" hidden="1" x14ac:dyDescent="0.25">
      <c r="D1764" s="28" t="s">
        <v>1517</v>
      </c>
      <c r="E1764" t="str">
        <f>VLOOKUP(D1764,'B-Business Capability'!B:H,5,FALSE)</f>
        <v>Customer Service</v>
      </c>
      <c r="F1764" t="str">
        <f>VLOOKUP(D1764,'B-Business Capability'!B:H,6,FALSE)</f>
        <v>Customer Project Management</v>
      </c>
      <c r="G1764" t="str">
        <f>VLOOKUP(D1764,'B-Business Capability'!B:H,7,FALSE)</f>
        <v>Project Management</v>
      </c>
      <c r="I1764" t="s">
        <v>53</v>
      </c>
      <c r="J1764" t="s">
        <v>8549</v>
      </c>
      <c r="L1764" t="s">
        <v>145</v>
      </c>
      <c r="M1764" t="str">
        <f>VLOOKUP(L1764,'A-Applications'!B:D,3,FALSE)</f>
        <v>PowerBI</v>
      </c>
      <c r="N1764" t="s">
        <v>46</v>
      </c>
      <c r="O1764" s="42" t="s">
        <v>52</v>
      </c>
      <c r="P1764" t="s">
        <v>1040</v>
      </c>
      <c r="Q1764" t="str">
        <f>VLOOKUP(KamstrupData[[#This Row],[IdLevel123]],'B-Business Capability'!B:L,10,FALSE)</f>
        <v>Order-to-Cash (O2C)</v>
      </c>
      <c r="R1764">
        <f>VLOOKUP(KamstrupData[[#This Row],[IdLevel123]],'B-Business Capability'!B:L,11,FALSE)</f>
        <v>0</v>
      </c>
      <c r="T1764" t="s">
        <v>8521</v>
      </c>
    </row>
    <row r="1765" spans="4:20" hidden="1" x14ac:dyDescent="0.25">
      <c r="D1765" s="28" t="s">
        <v>1517</v>
      </c>
      <c r="E1765" t="str">
        <f>VLOOKUP(D1765,'B-Business Capability'!B:H,5,FALSE)</f>
        <v>Customer Service</v>
      </c>
      <c r="F1765" t="str">
        <f>VLOOKUP(D1765,'B-Business Capability'!B:H,6,FALSE)</f>
        <v>Customer Project Management</v>
      </c>
      <c r="G1765" t="str">
        <f>VLOOKUP(D1765,'B-Business Capability'!B:H,7,FALSE)</f>
        <v>Project Management</v>
      </c>
      <c r="I1765" t="s">
        <v>491</v>
      </c>
      <c r="J1765" t="s">
        <v>8531</v>
      </c>
      <c r="K1765" t="s">
        <v>8607</v>
      </c>
      <c r="L1765" t="s">
        <v>145</v>
      </c>
      <c r="M1765" t="str">
        <f>VLOOKUP(L1765,'A-Applications'!B:D,3,FALSE)</f>
        <v>PowerBI</v>
      </c>
      <c r="N1765" t="s">
        <v>138</v>
      </c>
      <c r="O1765" s="42" t="s">
        <v>52</v>
      </c>
      <c r="P1765" t="s">
        <v>1040</v>
      </c>
      <c r="Q1765" t="str">
        <f>VLOOKUP(KamstrupData[[#This Row],[IdLevel123]],'B-Business Capability'!B:L,10,FALSE)</f>
        <v>Order-to-Cash (O2C)</v>
      </c>
      <c r="R1765">
        <f>VLOOKUP(KamstrupData[[#This Row],[IdLevel123]],'B-Business Capability'!B:L,11,FALSE)</f>
        <v>0</v>
      </c>
    </row>
    <row r="1766" spans="4:20" hidden="1" x14ac:dyDescent="0.25">
      <c r="D1766" s="28" t="s">
        <v>1517</v>
      </c>
      <c r="E1766" t="str">
        <f>VLOOKUP(D1766,'B-Business Capability'!B:H,5,FALSE)</f>
        <v>Customer Service</v>
      </c>
      <c r="F1766" t="str">
        <f>VLOOKUP(D1766,'B-Business Capability'!B:H,6,FALSE)</f>
        <v>Customer Project Management</v>
      </c>
      <c r="G1766" t="str">
        <f>VLOOKUP(D1766,'B-Business Capability'!B:H,7,FALSE)</f>
        <v>Project Management</v>
      </c>
      <c r="I1766" t="s">
        <v>491</v>
      </c>
      <c r="J1766" t="s">
        <v>8531</v>
      </c>
      <c r="K1766" t="s">
        <v>8607</v>
      </c>
      <c r="L1766" t="s">
        <v>145</v>
      </c>
      <c r="M1766" t="str">
        <f>VLOOKUP(L1766,'A-Applications'!B:D,3,FALSE)</f>
        <v>PowerBI</v>
      </c>
      <c r="N1766" t="s">
        <v>138</v>
      </c>
      <c r="O1766" s="42" t="s">
        <v>52</v>
      </c>
      <c r="P1766" t="s">
        <v>1040</v>
      </c>
      <c r="Q1766" t="str">
        <f>VLOOKUP(KamstrupData[[#This Row],[IdLevel123]],'B-Business Capability'!B:L,10,FALSE)</f>
        <v>Order-to-Cash (O2C)</v>
      </c>
      <c r="R1766">
        <f>VLOOKUP(KamstrupData[[#This Row],[IdLevel123]],'B-Business Capability'!B:L,11,FALSE)</f>
        <v>0</v>
      </c>
    </row>
    <row r="1767" spans="4:20" hidden="1" x14ac:dyDescent="0.25">
      <c r="D1767" s="28" t="s">
        <v>1517</v>
      </c>
      <c r="E1767" t="str">
        <f>VLOOKUP(D1767,'B-Business Capability'!B:H,5,FALSE)</f>
        <v>Customer Service</v>
      </c>
      <c r="F1767" t="str">
        <f>VLOOKUP(D1767,'B-Business Capability'!B:H,6,FALSE)</f>
        <v>Customer Project Management</v>
      </c>
      <c r="G1767" t="str">
        <f>VLOOKUP(D1767,'B-Business Capability'!B:H,7,FALSE)</f>
        <v>Project Management</v>
      </c>
      <c r="I1767" t="s">
        <v>477</v>
      </c>
      <c r="J1767" t="s">
        <v>8624</v>
      </c>
      <c r="L1767" t="s">
        <v>145</v>
      </c>
      <c r="M1767" t="str">
        <f>VLOOKUP(L1767,'A-Applications'!B:D,3,FALSE)</f>
        <v>PowerBI</v>
      </c>
      <c r="N1767" t="s">
        <v>46</v>
      </c>
      <c r="O1767" s="42" t="s">
        <v>52</v>
      </c>
      <c r="P1767" t="s">
        <v>1040</v>
      </c>
      <c r="Q1767" t="str">
        <f>VLOOKUP(KamstrupData[[#This Row],[IdLevel123]],'B-Business Capability'!B:L,10,FALSE)</f>
        <v>Order-to-Cash (O2C)</v>
      </c>
      <c r="R1767">
        <f>VLOOKUP(KamstrupData[[#This Row],[IdLevel123]],'B-Business Capability'!B:L,11,FALSE)</f>
        <v>0</v>
      </c>
    </row>
    <row r="1768" spans="4:20" hidden="1" x14ac:dyDescent="0.25">
      <c r="D1768" s="28" t="s">
        <v>1517</v>
      </c>
      <c r="E1768" t="str">
        <f>VLOOKUP(D1768,'B-Business Capability'!B:H,5,FALSE)</f>
        <v>Customer Service</v>
      </c>
      <c r="F1768" t="str">
        <f>VLOOKUP(D1768,'B-Business Capability'!B:H,6,FALSE)</f>
        <v>Customer Project Management</v>
      </c>
      <c r="G1768" t="str">
        <f>VLOOKUP(D1768,'B-Business Capability'!B:H,7,FALSE)</f>
        <v>Project Management</v>
      </c>
      <c r="I1768" t="s">
        <v>477</v>
      </c>
      <c r="J1768" t="s">
        <v>8624</v>
      </c>
      <c r="L1768" t="s">
        <v>145</v>
      </c>
      <c r="M1768" t="str">
        <f>VLOOKUP(L1768,'A-Applications'!B:D,3,FALSE)</f>
        <v>PowerBI</v>
      </c>
      <c r="N1768" t="s">
        <v>46</v>
      </c>
      <c r="O1768" s="42" t="s">
        <v>52</v>
      </c>
      <c r="P1768" t="s">
        <v>1040</v>
      </c>
      <c r="Q1768" t="str">
        <f>VLOOKUP(KamstrupData[[#This Row],[IdLevel123]],'B-Business Capability'!B:L,10,FALSE)</f>
        <v>Order-to-Cash (O2C)</v>
      </c>
      <c r="R1768">
        <f>VLOOKUP(KamstrupData[[#This Row],[IdLevel123]],'B-Business Capability'!B:L,11,FALSE)</f>
        <v>0</v>
      </c>
    </row>
    <row r="1769" spans="4:20" hidden="1" x14ac:dyDescent="0.25">
      <c r="D1769" s="28" t="s">
        <v>1517</v>
      </c>
      <c r="E1769" t="str">
        <f>VLOOKUP(D1769,'B-Business Capability'!B:H,5,FALSE)</f>
        <v>Customer Service</v>
      </c>
      <c r="F1769" t="str">
        <f>VLOOKUP(D1769,'B-Business Capability'!B:H,6,FALSE)</f>
        <v>Customer Project Management</v>
      </c>
      <c r="G1769" t="str">
        <f>VLOOKUP(D1769,'B-Business Capability'!B:H,7,FALSE)</f>
        <v>Project Management</v>
      </c>
      <c r="I1769" t="s">
        <v>487</v>
      </c>
      <c r="J1769" t="s">
        <v>8684</v>
      </c>
      <c r="K1769" t="s">
        <v>4553</v>
      </c>
      <c r="L1769" t="s">
        <v>145</v>
      </c>
      <c r="M1769" t="str">
        <f>VLOOKUP(L1769,'A-Applications'!B:D,3,FALSE)</f>
        <v>PowerBI</v>
      </c>
      <c r="N1769" t="s">
        <v>138</v>
      </c>
      <c r="O1769" s="42" t="s">
        <v>52</v>
      </c>
      <c r="P1769" t="s">
        <v>1040</v>
      </c>
      <c r="Q1769" t="str">
        <f>VLOOKUP(KamstrupData[[#This Row],[IdLevel123]],'B-Business Capability'!B:L,10,FALSE)</f>
        <v>Order-to-Cash (O2C)</v>
      </c>
      <c r="R1769">
        <f>VLOOKUP(KamstrupData[[#This Row],[IdLevel123]],'B-Business Capability'!B:L,11,FALSE)</f>
        <v>0</v>
      </c>
    </row>
    <row r="1770" spans="4:20" hidden="1" x14ac:dyDescent="0.25">
      <c r="D1770" s="28" t="s">
        <v>1517</v>
      </c>
      <c r="E1770" t="str">
        <f>VLOOKUP(D1770,'B-Business Capability'!B:H,5,FALSE)</f>
        <v>Customer Service</v>
      </c>
      <c r="F1770" t="str">
        <f>VLOOKUP(D1770,'B-Business Capability'!B:H,6,FALSE)</f>
        <v>Customer Project Management</v>
      </c>
      <c r="G1770" t="str">
        <f>VLOOKUP(D1770,'B-Business Capability'!B:H,7,FALSE)</f>
        <v>Project Management</v>
      </c>
      <c r="I1770" t="s">
        <v>487</v>
      </c>
      <c r="J1770" t="s">
        <v>8684</v>
      </c>
      <c r="K1770" t="s">
        <v>4553</v>
      </c>
      <c r="L1770" t="s">
        <v>145</v>
      </c>
      <c r="M1770" t="str">
        <f>VLOOKUP(L1770,'A-Applications'!B:D,3,FALSE)</f>
        <v>PowerBI</v>
      </c>
      <c r="N1770" t="s">
        <v>138</v>
      </c>
      <c r="O1770" s="42" t="s">
        <v>52</v>
      </c>
      <c r="P1770" t="s">
        <v>1040</v>
      </c>
      <c r="Q1770" t="str">
        <f>VLOOKUP(KamstrupData[[#This Row],[IdLevel123]],'B-Business Capability'!B:L,10,FALSE)</f>
        <v>Order-to-Cash (O2C)</v>
      </c>
      <c r="R1770">
        <f>VLOOKUP(KamstrupData[[#This Row],[IdLevel123]],'B-Business Capability'!B:L,11,FALSE)</f>
        <v>0</v>
      </c>
    </row>
    <row r="1771" spans="4:20" hidden="1" x14ac:dyDescent="0.25">
      <c r="D1771" s="28" t="s">
        <v>1761</v>
      </c>
      <c r="E1771" t="str">
        <f>VLOOKUP(D1771,'B-Business Capability'!B:H,5,FALSE)</f>
        <v>Digital Platform and Operations</v>
      </c>
      <c r="F1771" t="str">
        <f>VLOOKUP(D1771,'B-Business Capability'!B:H,6,FALSE)</f>
        <v>Operations</v>
      </c>
      <c r="G1771">
        <f>VLOOKUP(D1771,'B-Business Capability'!B:H,7,FALSE)</f>
        <v>0</v>
      </c>
      <c r="I1771" t="s">
        <v>43</v>
      </c>
      <c r="J1771" t="s">
        <v>148</v>
      </c>
      <c r="K1771" t="s">
        <v>1079</v>
      </c>
      <c r="L1771" t="s">
        <v>145</v>
      </c>
      <c r="M1771" t="str">
        <f>VLOOKUP(L1771,'A-Applications'!B:D,3,FALSE)</f>
        <v>PowerBI</v>
      </c>
      <c r="N1771" t="s">
        <v>46</v>
      </c>
      <c r="O1771" s="42" t="s">
        <v>52</v>
      </c>
      <c r="P1771" t="s">
        <v>38</v>
      </c>
      <c r="Q1771" t="str">
        <f>VLOOKUP(KamstrupData[[#This Row],[IdLevel123]],'B-Business Capability'!B:L,10,FALSE)</f>
        <v>N/A</v>
      </c>
      <c r="R1771">
        <f>VLOOKUP(KamstrupData[[#This Row],[IdLevel123]],'B-Business Capability'!B:L,11,FALSE)</f>
        <v>0</v>
      </c>
    </row>
    <row r="1772" spans="4:20" hidden="1" x14ac:dyDescent="0.25">
      <c r="D1772" s="28" t="s">
        <v>1597</v>
      </c>
      <c r="E1772" t="str">
        <f>VLOOKUP(D1772,'B-Business Capability'!B:H,5,FALSE)</f>
        <v>Digital Platform and Operations</v>
      </c>
      <c r="F1772" t="str">
        <f>VLOOKUP(D1772,'B-Business Capability'!B:H,6,FALSE)</f>
        <v>AI, Data &amp; Analytics</v>
      </c>
      <c r="G1772" t="str">
        <f>VLOOKUP(D1772,'B-Business Capability'!B:H,7,FALSE)</f>
        <v>BI Enablement</v>
      </c>
      <c r="I1772" t="s">
        <v>43</v>
      </c>
      <c r="J1772" t="s">
        <v>148</v>
      </c>
      <c r="K1772" t="s">
        <v>149</v>
      </c>
      <c r="L1772" t="s">
        <v>145</v>
      </c>
      <c r="M1772" t="str">
        <f>VLOOKUP(L1772,'A-Applications'!B:D,3,FALSE)</f>
        <v>PowerBI</v>
      </c>
      <c r="N1772" t="s">
        <v>138</v>
      </c>
      <c r="O1772" s="42" t="s">
        <v>52</v>
      </c>
      <c r="P1772" t="s">
        <v>56</v>
      </c>
      <c r="Q1772" t="str">
        <f>VLOOKUP(KamstrupData[[#This Row],[IdLevel123]],'B-Business Capability'!B:L,10,FALSE)</f>
        <v>N/A</v>
      </c>
      <c r="R1772">
        <f>VLOOKUP(KamstrupData[[#This Row],[IdLevel123]],'B-Business Capability'!B:L,11,FALSE)</f>
        <v>0</v>
      </c>
    </row>
    <row r="1773" spans="4:20" hidden="1" x14ac:dyDescent="0.25">
      <c r="D1773" s="28" t="s">
        <v>1597</v>
      </c>
      <c r="E1773" t="str">
        <f>VLOOKUP(D1773,'B-Business Capability'!B:H,5,FALSE)</f>
        <v>Digital Platform and Operations</v>
      </c>
      <c r="F1773" t="str">
        <f>VLOOKUP(D1773,'B-Business Capability'!B:H,6,FALSE)</f>
        <v>AI, Data &amp; Analytics</v>
      </c>
      <c r="G1773" t="str">
        <f>VLOOKUP(D1773,'B-Business Capability'!B:H,7,FALSE)</f>
        <v>BI Enablement</v>
      </c>
      <c r="I1773" t="s">
        <v>66</v>
      </c>
      <c r="J1773" t="s">
        <v>169</v>
      </c>
      <c r="L1773" t="s">
        <v>145</v>
      </c>
      <c r="M1773" t="str">
        <f>VLOOKUP(L1773,'A-Applications'!B:D,3,FALSE)</f>
        <v>PowerBI</v>
      </c>
      <c r="N1773" t="s">
        <v>46</v>
      </c>
      <c r="O1773" s="42" t="s">
        <v>47</v>
      </c>
      <c r="P1773" t="s">
        <v>68</v>
      </c>
      <c r="Q1773" t="str">
        <f>VLOOKUP(KamstrupData[[#This Row],[IdLevel123]],'B-Business Capability'!B:L,10,FALSE)</f>
        <v>N/A</v>
      </c>
      <c r="R1773">
        <f>VLOOKUP(KamstrupData[[#This Row],[IdLevel123]],'B-Business Capability'!B:L,11,FALSE)</f>
        <v>0</v>
      </c>
      <c r="T1773" t="s">
        <v>171</v>
      </c>
    </row>
    <row r="1774" spans="4:20" hidden="1" x14ac:dyDescent="0.25">
      <c r="D1774" s="28" t="s">
        <v>1597</v>
      </c>
      <c r="E1774" t="str">
        <f>VLOOKUP(D1774,'B-Business Capability'!B:H,5,FALSE)</f>
        <v>Digital Platform and Operations</v>
      </c>
      <c r="F1774" t="str">
        <f>VLOOKUP(D1774,'B-Business Capability'!B:H,6,FALSE)</f>
        <v>AI, Data &amp; Analytics</v>
      </c>
      <c r="G1774" t="str">
        <f>VLOOKUP(D1774,'B-Business Capability'!B:H,7,FALSE)</f>
        <v>BI Enablement</v>
      </c>
      <c r="I1774" t="s">
        <v>53</v>
      </c>
      <c r="J1774" t="s">
        <v>7292</v>
      </c>
      <c r="L1774" t="s">
        <v>145</v>
      </c>
      <c r="M1774" t="str">
        <f>VLOOKUP(L1774,'A-Applications'!B:D,3,FALSE)</f>
        <v>PowerBI</v>
      </c>
      <c r="N1774" t="s">
        <v>46</v>
      </c>
      <c r="O1774" s="42" t="s">
        <v>47</v>
      </c>
      <c r="Q1774" t="str">
        <f>VLOOKUP(KamstrupData[[#This Row],[IdLevel123]],'B-Business Capability'!B:L,10,FALSE)</f>
        <v>N/A</v>
      </c>
      <c r="R1774">
        <f>VLOOKUP(KamstrupData[[#This Row],[IdLevel123]],'B-Business Capability'!B:L,11,FALSE)</f>
        <v>0</v>
      </c>
      <c r="T1774" t="s">
        <v>8521</v>
      </c>
    </row>
    <row r="1775" spans="4:20" hidden="1" x14ac:dyDescent="0.25">
      <c r="D1775" t="s">
        <v>1598</v>
      </c>
      <c r="E1775" t="str">
        <f>VLOOKUP(D1775,'B-Business Capability'!B:H,5,FALSE)</f>
        <v>Digital Platform and Operations</v>
      </c>
      <c r="F1775" t="str">
        <f>VLOOKUP(D1775,'B-Business Capability'!B:H,6,FALSE)</f>
        <v>AI, Data &amp; Analytics</v>
      </c>
      <c r="G1775" t="str">
        <f>VLOOKUP(D1775,'B-Business Capability'!B:H,7,FALSE)</f>
        <v>Data Governance</v>
      </c>
      <c r="I1775" t="s">
        <v>43</v>
      </c>
      <c r="J1775" t="s">
        <v>239</v>
      </c>
      <c r="K1775" t="s">
        <v>240</v>
      </c>
      <c r="L1775" t="s">
        <v>145</v>
      </c>
      <c r="M1775" t="str">
        <f>VLOOKUP(L1775,'A-Applications'!B:D,3,FALSE)</f>
        <v>PowerBI</v>
      </c>
      <c r="N1775" t="s">
        <v>138</v>
      </c>
      <c r="O1775" s="42" t="s">
        <v>52</v>
      </c>
      <c r="P1775" t="s">
        <v>68</v>
      </c>
      <c r="Q1775" t="str">
        <f>VLOOKUP(KamstrupData[[#This Row],[IdLevel123]],'B-Business Capability'!B:L,10,FALSE)</f>
        <v>N/A</v>
      </c>
      <c r="R1775">
        <f>VLOOKUP(KamstrupData[[#This Row],[IdLevel123]],'B-Business Capability'!B:L,11,FALSE)</f>
        <v>0</v>
      </c>
      <c r="T1775" t="s">
        <v>243</v>
      </c>
    </row>
    <row r="1776" spans="4:20" hidden="1" x14ac:dyDescent="0.25">
      <c r="D1776" t="s">
        <v>1603</v>
      </c>
      <c r="E1776" t="str">
        <f>VLOOKUP(D1776,'B-Business Capability'!B:H,5,FALSE)</f>
        <v>Digital Platform and Operations</v>
      </c>
      <c r="F1776" t="str">
        <f>VLOOKUP(D1776,'B-Business Capability'!B:H,6,FALSE)</f>
        <v>AI, Data &amp; Analytics</v>
      </c>
      <c r="G1776" t="str">
        <f>VLOOKUP(D1776,'B-Business Capability'!B:H,7,FALSE)</f>
        <v>Data Processing &amp; Modeling</v>
      </c>
      <c r="I1776" t="s">
        <v>43</v>
      </c>
      <c r="J1776" t="s">
        <v>239</v>
      </c>
      <c r="K1776" t="s">
        <v>240</v>
      </c>
      <c r="L1776" t="s">
        <v>145</v>
      </c>
      <c r="M1776" t="str">
        <f>VLOOKUP(L1776,'A-Applications'!B:D,3,FALSE)</f>
        <v>PowerBI</v>
      </c>
      <c r="N1776" t="s">
        <v>138</v>
      </c>
      <c r="O1776" s="42" t="s">
        <v>52</v>
      </c>
      <c r="P1776" t="s">
        <v>68</v>
      </c>
      <c r="Q1776" t="str">
        <f>VLOOKUP(KamstrupData[[#This Row],[IdLevel123]],'B-Business Capability'!B:L,10,FALSE)</f>
        <v>N/A</v>
      </c>
      <c r="R1776">
        <f>VLOOKUP(KamstrupData[[#This Row],[IdLevel123]],'B-Business Capability'!B:L,11,FALSE)</f>
        <v>0</v>
      </c>
      <c r="T1776" t="s">
        <v>243</v>
      </c>
    </row>
    <row r="1777" spans="2:20" hidden="1" x14ac:dyDescent="0.25">
      <c r="D1777" t="s">
        <v>1603</v>
      </c>
      <c r="E1777" t="str">
        <f>VLOOKUP(D1777,'B-Business Capability'!B:H,5,FALSE)</f>
        <v>Digital Platform and Operations</v>
      </c>
      <c r="F1777" t="str">
        <f>VLOOKUP(D1777,'B-Business Capability'!B:H,6,FALSE)</f>
        <v>AI, Data &amp; Analytics</v>
      </c>
      <c r="G1777" t="str">
        <f>VLOOKUP(D1777,'B-Business Capability'!B:H,7,FALSE)</f>
        <v>Data Processing &amp; Modeling</v>
      </c>
      <c r="I1777" t="s">
        <v>43</v>
      </c>
      <c r="J1777" t="s">
        <v>151</v>
      </c>
      <c r="K1777" t="s">
        <v>340</v>
      </c>
      <c r="L1777" t="s">
        <v>145</v>
      </c>
      <c r="M1777" t="str">
        <f>VLOOKUP(L1777,'A-Applications'!B:D,3,FALSE)</f>
        <v>PowerBI</v>
      </c>
      <c r="N1777" t="s">
        <v>138</v>
      </c>
      <c r="O1777" s="42" t="s">
        <v>102</v>
      </c>
      <c r="P1777" t="s">
        <v>68</v>
      </c>
      <c r="Q1777" t="str">
        <f>VLOOKUP(KamstrupData[[#This Row],[IdLevel123]],'B-Business Capability'!B:L,10,FALSE)</f>
        <v>N/A</v>
      </c>
      <c r="R1777">
        <f>VLOOKUP(KamstrupData[[#This Row],[IdLevel123]],'B-Business Capability'!B:L,11,FALSE)</f>
        <v>0</v>
      </c>
      <c r="T1777" t="s">
        <v>342</v>
      </c>
    </row>
    <row r="1778" spans="2:20" hidden="1" x14ac:dyDescent="0.25">
      <c r="D1778" t="s">
        <v>1609</v>
      </c>
      <c r="E1778" t="str">
        <f>VLOOKUP(D1778,'B-Business Capability'!B:H,5,FALSE)</f>
        <v>Digital Platform and Operations</v>
      </c>
      <c r="F1778" t="str">
        <f>VLOOKUP(D1778,'B-Business Capability'!B:H,6,FALSE)</f>
        <v>AI, Data &amp; Analytics</v>
      </c>
      <c r="G1778" t="str">
        <f>VLOOKUP(D1778,'B-Business Capability'!B:H,7,FALSE)</f>
        <v>Data Analytics</v>
      </c>
      <c r="I1778" t="s">
        <v>43</v>
      </c>
      <c r="J1778" t="s">
        <v>239</v>
      </c>
      <c r="K1778" t="s">
        <v>240</v>
      </c>
      <c r="L1778" t="s">
        <v>145</v>
      </c>
      <c r="M1778" t="str">
        <f>VLOOKUP(L1778,'A-Applications'!B:D,3,FALSE)</f>
        <v>PowerBI</v>
      </c>
      <c r="N1778" t="s">
        <v>138</v>
      </c>
      <c r="O1778" s="42" t="s">
        <v>52</v>
      </c>
      <c r="P1778" t="s">
        <v>68</v>
      </c>
      <c r="Q1778" t="str">
        <f>VLOOKUP(KamstrupData[[#This Row],[IdLevel123]],'B-Business Capability'!B:L,10,FALSE)</f>
        <v>N/A</v>
      </c>
      <c r="R1778">
        <f>VLOOKUP(KamstrupData[[#This Row],[IdLevel123]],'B-Business Capability'!B:L,11,FALSE)</f>
        <v>0</v>
      </c>
      <c r="T1778" t="s">
        <v>243</v>
      </c>
    </row>
    <row r="1779" spans="2:20" hidden="1" x14ac:dyDescent="0.25">
      <c r="D1779" t="s">
        <v>1609</v>
      </c>
      <c r="E1779" t="str">
        <f>VLOOKUP(D1779,'B-Business Capability'!B:H,5,FALSE)</f>
        <v>Digital Platform and Operations</v>
      </c>
      <c r="F1779" t="str">
        <f>VLOOKUP(D1779,'B-Business Capability'!B:H,6,FALSE)</f>
        <v>AI, Data &amp; Analytics</v>
      </c>
      <c r="G1779" t="str">
        <f>VLOOKUP(D1779,'B-Business Capability'!B:H,7,FALSE)</f>
        <v>Data Analytics</v>
      </c>
      <c r="I1779" t="s">
        <v>43</v>
      </c>
      <c r="J1779" t="s">
        <v>151</v>
      </c>
      <c r="K1779" t="s">
        <v>340</v>
      </c>
      <c r="L1779" t="s">
        <v>145</v>
      </c>
      <c r="M1779" t="str">
        <f>VLOOKUP(L1779,'A-Applications'!B:D,3,FALSE)</f>
        <v>PowerBI</v>
      </c>
      <c r="N1779" t="s">
        <v>46</v>
      </c>
      <c r="O1779" s="42" t="s">
        <v>102</v>
      </c>
      <c r="P1779" t="s">
        <v>68</v>
      </c>
      <c r="Q1779" t="str">
        <f>VLOOKUP(KamstrupData[[#This Row],[IdLevel123]],'B-Business Capability'!B:L,10,FALSE)</f>
        <v>N/A</v>
      </c>
      <c r="R1779">
        <f>VLOOKUP(KamstrupData[[#This Row],[IdLevel123]],'B-Business Capability'!B:L,11,FALSE)</f>
        <v>0</v>
      </c>
      <c r="T1779" t="s">
        <v>342</v>
      </c>
    </row>
    <row r="1780" spans="2:20" hidden="1" x14ac:dyDescent="0.25">
      <c r="D1780" t="s">
        <v>1609</v>
      </c>
      <c r="E1780" t="str">
        <f>VLOOKUP(D1780,'B-Business Capability'!B:H,5,FALSE)</f>
        <v>Digital Platform and Operations</v>
      </c>
      <c r="F1780" t="str">
        <f>VLOOKUP(D1780,'B-Business Capability'!B:H,6,FALSE)</f>
        <v>AI, Data &amp; Analytics</v>
      </c>
      <c r="G1780" t="str">
        <f>VLOOKUP(D1780,'B-Business Capability'!B:H,7,FALSE)</f>
        <v>Data Analytics</v>
      </c>
      <c r="I1780" t="s">
        <v>66</v>
      </c>
      <c r="J1780" t="s">
        <v>351</v>
      </c>
      <c r="L1780" t="s">
        <v>145</v>
      </c>
      <c r="M1780" t="str">
        <f>VLOOKUP(L1780,'A-Applications'!B:D,3,FALSE)</f>
        <v>PowerBI</v>
      </c>
      <c r="N1780" t="s">
        <v>46</v>
      </c>
      <c r="O1780" s="42" t="s">
        <v>52</v>
      </c>
      <c r="P1780" t="s">
        <v>68</v>
      </c>
      <c r="Q1780" t="str">
        <f>VLOOKUP(KamstrupData[[#This Row],[IdLevel123]],'B-Business Capability'!B:L,10,FALSE)</f>
        <v>N/A</v>
      </c>
      <c r="R1780">
        <f>VLOOKUP(KamstrupData[[#This Row],[IdLevel123]],'B-Business Capability'!B:L,11,FALSE)</f>
        <v>0</v>
      </c>
      <c r="T1780" t="s">
        <v>352</v>
      </c>
    </row>
    <row r="1781" spans="2:20" hidden="1" x14ac:dyDescent="0.25">
      <c r="B1781" s="28">
        <v>45292</v>
      </c>
      <c r="D1781" s="28" t="s">
        <v>8509</v>
      </c>
      <c r="E1781" t="str">
        <f>VLOOKUP(D1781,'B-Business Capability'!B:H,5,FALSE)</f>
        <v>OT Manufacturing</v>
      </c>
      <c r="F1781" t="str">
        <f>VLOOKUP(D1781,'B-Business Capability'!B:H,6,FALSE)</f>
        <v>OT Data &amp; Integration</v>
      </c>
      <c r="G1781" t="str">
        <f>VLOOKUP(D1781,'B-Business Capability'!B:H,7,FALSE)</f>
        <v>OT Analytics &amp; Reporting</v>
      </c>
      <c r="I1781" t="s">
        <v>43</v>
      </c>
      <c r="J1781" t="s">
        <v>285</v>
      </c>
      <c r="K1781" t="s">
        <v>1639</v>
      </c>
      <c r="L1781" t="s">
        <v>145</v>
      </c>
      <c r="M1781" t="str">
        <f>VLOOKUP(L1781,'A-Applications'!B:D,3,FALSE)</f>
        <v>PowerBI</v>
      </c>
      <c r="N1781" s="230" t="s">
        <v>46</v>
      </c>
      <c r="O1781" s="42" t="s">
        <v>47</v>
      </c>
      <c r="Q1781" t="str">
        <f>VLOOKUP(KamstrupData[[#This Row],[IdLevel123]],'B-Business Capability'!B:L,10,FALSE)</f>
        <v>N/A</v>
      </c>
      <c r="R1781">
        <f>VLOOKUP(KamstrupData[[#This Row],[IdLevel123]],'B-Business Capability'!B:L,11,FALSE)</f>
        <v>0</v>
      </c>
    </row>
    <row r="1782" spans="2:20" hidden="1" x14ac:dyDescent="0.25">
      <c r="B1782" s="28">
        <v>45292</v>
      </c>
      <c r="D1782" s="28" t="s">
        <v>8509</v>
      </c>
      <c r="E1782" t="str">
        <f>VLOOKUP(D1782,'B-Business Capability'!B:H,5,FALSE)</f>
        <v>OT Manufacturing</v>
      </c>
      <c r="F1782" t="str">
        <f>VLOOKUP(D1782,'B-Business Capability'!B:H,6,FALSE)</f>
        <v>OT Data &amp; Integration</v>
      </c>
      <c r="G1782" t="str">
        <f>VLOOKUP(D1782,'B-Business Capability'!B:H,7,FALSE)</f>
        <v>OT Analytics &amp; Reporting</v>
      </c>
      <c r="I1782" t="s">
        <v>43</v>
      </c>
      <c r="J1782" t="s">
        <v>285</v>
      </c>
      <c r="K1782" t="s">
        <v>1615</v>
      </c>
      <c r="L1782" t="s">
        <v>145</v>
      </c>
      <c r="M1782" t="str">
        <f>VLOOKUP(L1782,'A-Applications'!B:D,3,FALSE)</f>
        <v>PowerBI</v>
      </c>
      <c r="N1782" t="s">
        <v>46</v>
      </c>
      <c r="O1782" s="42" t="s">
        <v>47</v>
      </c>
      <c r="P1782" t="s">
        <v>38</v>
      </c>
      <c r="Q1782" t="str">
        <f>VLOOKUP(KamstrupData[[#This Row],[IdLevel123]],'B-Business Capability'!B:L,10,FALSE)</f>
        <v>N/A</v>
      </c>
      <c r="R1782">
        <f>VLOOKUP(KamstrupData[[#This Row],[IdLevel123]],'B-Business Capability'!B:L,11,FALSE)</f>
        <v>0</v>
      </c>
    </row>
    <row r="1783" spans="2:20" hidden="1" x14ac:dyDescent="0.25">
      <c r="D1783" t="s">
        <v>1620</v>
      </c>
      <c r="E1783" t="str">
        <f>VLOOKUP(D1783,'B-Business Capability'!B:H,5,FALSE)</f>
        <v>OT Hosting</v>
      </c>
      <c r="F1783" t="str">
        <f>VLOOKUP(D1783,'B-Business Capability'!B:H,6,FALSE)</f>
        <v>OT Data &amp; Integration</v>
      </c>
      <c r="G1783" t="str">
        <f>VLOOKUP(D1783,'B-Business Capability'!B:H,7,FALSE)</f>
        <v>Data Analytics &amp; Insight Services</v>
      </c>
      <c r="I1783" t="s">
        <v>43</v>
      </c>
      <c r="J1783" t="s">
        <v>71</v>
      </c>
      <c r="K1783" t="s">
        <v>78</v>
      </c>
      <c r="L1783" t="s">
        <v>145</v>
      </c>
      <c r="M1783" t="str">
        <f>VLOOKUP(L1783,'A-Applications'!B:D,3,FALSE)</f>
        <v>PowerBI</v>
      </c>
      <c r="N1783" t="s">
        <v>46</v>
      </c>
      <c r="O1783" s="42" t="s">
        <v>52</v>
      </c>
      <c r="P1783" t="s">
        <v>68</v>
      </c>
      <c r="Q1783" t="str">
        <f>VLOOKUP(KamstrupData[[#This Row],[IdLevel123]],'B-Business Capability'!B:L,10,FALSE)</f>
        <v>N/A</v>
      </c>
      <c r="R1783">
        <f>VLOOKUP(KamstrupData[[#This Row],[IdLevel123]],'B-Business Capability'!B:L,11,FALSE)</f>
        <v>0</v>
      </c>
      <c r="T1783" t="s">
        <v>1621</v>
      </c>
    </row>
    <row r="1784" spans="2:20" hidden="1" x14ac:dyDescent="0.25">
      <c r="D1784" t="s">
        <v>1620</v>
      </c>
      <c r="E1784" t="str">
        <f>VLOOKUP(D1784,'B-Business Capability'!B:H,5,FALSE)</f>
        <v>OT Hosting</v>
      </c>
      <c r="F1784" t="str">
        <f>VLOOKUP(D1784,'B-Business Capability'!B:H,6,FALSE)</f>
        <v>OT Data &amp; Integration</v>
      </c>
      <c r="G1784" t="str">
        <f>VLOOKUP(D1784,'B-Business Capability'!B:H,7,FALSE)</f>
        <v>Data Analytics &amp; Insight Services</v>
      </c>
      <c r="I1784" t="s">
        <v>43</v>
      </c>
      <c r="J1784" t="s">
        <v>71</v>
      </c>
      <c r="K1784" t="s">
        <v>81</v>
      </c>
      <c r="L1784" t="s">
        <v>145</v>
      </c>
      <c r="M1784" t="str">
        <f>VLOOKUP(L1784,'A-Applications'!B:D,3,FALSE)</f>
        <v>PowerBI</v>
      </c>
      <c r="N1784" t="s">
        <v>46</v>
      </c>
      <c r="O1784" s="42" t="s">
        <v>52</v>
      </c>
      <c r="P1784" t="s">
        <v>68</v>
      </c>
      <c r="Q1784" t="str">
        <f>VLOOKUP(KamstrupData[[#This Row],[IdLevel123]],'B-Business Capability'!B:L,10,FALSE)</f>
        <v>N/A</v>
      </c>
      <c r="R1784">
        <f>VLOOKUP(KamstrupData[[#This Row],[IdLevel123]],'B-Business Capability'!B:L,11,FALSE)</f>
        <v>0</v>
      </c>
      <c r="T1784" t="s">
        <v>1621</v>
      </c>
    </row>
    <row r="1785" spans="2:20" hidden="1" x14ac:dyDescent="0.25">
      <c r="D1785" t="s">
        <v>1620</v>
      </c>
      <c r="E1785" t="str">
        <f>VLOOKUP(D1785,'B-Business Capability'!B:H,5,FALSE)</f>
        <v>OT Hosting</v>
      </c>
      <c r="F1785" t="str">
        <f>VLOOKUP(D1785,'B-Business Capability'!B:H,6,FALSE)</f>
        <v>OT Data &amp; Integration</v>
      </c>
      <c r="G1785" t="str">
        <f>VLOOKUP(D1785,'B-Business Capability'!B:H,7,FALSE)</f>
        <v>Data Analytics &amp; Insight Services</v>
      </c>
      <c r="I1785" t="s">
        <v>43</v>
      </c>
      <c r="J1785" t="s">
        <v>91</v>
      </c>
      <c r="K1785" t="s">
        <v>291</v>
      </c>
      <c r="L1785" t="s">
        <v>145</v>
      </c>
      <c r="M1785" t="str">
        <f>VLOOKUP(L1785,'A-Applications'!B:D,3,FALSE)</f>
        <v>PowerBI</v>
      </c>
      <c r="N1785" t="s">
        <v>74</v>
      </c>
      <c r="O1785" s="42" t="s">
        <v>47</v>
      </c>
      <c r="P1785" t="s">
        <v>68</v>
      </c>
      <c r="Q1785" t="str">
        <f>VLOOKUP(KamstrupData[[#This Row],[IdLevel123]],'B-Business Capability'!B:L,10,FALSE)</f>
        <v>N/A</v>
      </c>
      <c r="R1785">
        <f>VLOOKUP(KamstrupData[[#This Row],[IdLevel123]],'B-Business Capability'!B:L,11,FALSE)</f>
        <v>0</v>
      </c>
      <c r="T1785" t="s">
        <v>1622</v>
      </c>
    </row>
    <row r="1786" spans="2:20" hidden="1" x14ac:dyDescent="0.25">
      <c r="D1786" t="s">
        <v>1620</v>
      </c>
      <c r="E1786" t="str">
        <f>VLOOKUP(D1786,'B-Business Capability'!B:H,5,FALSE)</f>
        <v>OT Hosting</v>
      </c>
      <c r="F1786" t="str">
        <f>VLOOKUP(D1786,'B-Business Capability'!B:H,6,FALSE)</f>
        <v>OT Data &amp; Integration</v>
      </c>
      <c r="G1786" t="str">
        <f>VLOOKUP(D1786,'B-Business Capability'!B:H,7,FALSE)</f>
        <v>Data Analytics &amp; Insight Services</v>
      </c>
      <c r="I1786" t="s">
        <v>43</v>
      </c>
      <c r="J1786" t="s">
        <v>91</v>
      </c>
      <c r="K1786" t="s">
        <v>293</v>
      </c>
      <c r="L1786" t="s">
        <v>145</v>
      </c>
      <c r="M1786" t="str">
        <f>VLOOKUP(L1786,'A-Applications'!B:D,3,FALSE)</f>
        <v>PowerBI</v>
      </c>
      <c r="N1786" t="s">
        <v>46</v>
      </c>
      <c r="O1786" s="42" t="s">
        <v>47</v>
      </c>
      <c r="P1786" t="s">
        <v>68</v>
      </c>
      <c r="Q1786" t="str">
        <f>VLOOKUP(KamstrupData[[#This Row],[IdLevel123]],'B-Business Capability'!B:L,10,FALSE)</f>
        <v>N/A</v>
      </c>
      <c r="R1786">
        <f>VLOOKUP(KamstrupData[[#This Row],[IdLevel123]],'B-Business Capability'!B:L,11,FALSE)</f>
        <v>0</v>
      </c>
      <c r="T1786" t="s">
        <v>294</v>
      </c>
    </row>
    <row r="1787" spans="2:20" hidden="1" x14ac:dyDescent="0.25">
      <c r="D1787" t="s">
        <v>1620</v>
      </c>
      <c r="E1787" t="str">
        <f>VLOOKUP(D1787,'B-Business Capability'!B:H,5,FALSE)</f>
        <v>OT Hosting</v>
      </c>
      <c r="F1787" t="str">
        <f>VLOOKUP(D1787,'B-Business Capability'!B:H,6,FALSE)</f>
        <v>OT Data &amp; Integration</v>
      </c>
      <c r="G1787" t="str">
        <f>VLOOKUP(D1787,'B-Business Capability'!B:H,7,FALSE)</f>
        <v>Data Analytics &amp; Insight Services</v>
      </c>
      <c r="I1787" t="s">
        <v>43</v>
      </c>
      <c r="J1787" t="s">
        <v>91</v>
      </c>
      <c r="K1787" t="s">
        <v>81</v>
      </c>
      <c r="L1787" t="s">
        <v>145</v>
      </c>
      <c r="M1787" t="str">
        <f>VLOOKUP(L1787,'A-Applications'!B:D,3,FALSE)</f>
        <v>PowerBI</v>
      </c>
      <c r="N1787" t="s">
        <v>46</v>
      </c>
      <c r="O1787" s="42" t="s">
        <v>47</v>
      </c>
      <c r="P1787" t="s">
        <v>68</v>
      </c>
      <c r="Q1787" t="str">
        <f>VLOOKUP(KamstrupData[[#This Row],[IdLevel123]],'B-Business Capability'!B:L,10,FALSE)</f>
        <v>N/A</v>
      </c>
      <c r="R1787">
        <f>VLOOKUP(KamstrupData[[#This Row],[IdLevel123]],'B-Business Capability'!B:L,11,FALSE)</f>
        <v>0</v>
      </c>
      <c r="T1787" t="s">
        <v>96</v>
      </c>
    </row>
    <row r="1788" spans="2:20" hidden="1" x14ac:dyDescent="0.25">
      <c r="D1788" t="s">
        <v>1620</v>
      </c>
      <c r="E1788" t="str">
        <f>VLOOKUP(D1788,'B-Business Capability'!B:H,5,FALSE)</f>
        <v>OT Hosting</v>
      </c>
      <c r="F1788" t="str">
        <f>VLOOKUP(D1788,'B-Business Capability'!B:H,6,FALSE)</f>
        <v>OT Data &amp; Integration</v>
      </c>
      <c r="G1788" t="str">
        <f>VLOOKUP(D1788,'B-Business Capability'!B:H,7,FALSE)</f>
        <v>Data Analytics &amp; Insight Services</v>
      </c>
      <c r="I1788" t="s">
        <v>43</v>
      </c>
      <c r="J1788" t="s">
        <v>114</v>
      </c>
      <c r="K1788" t="s">
        <v>78</v>
      </c>
      <c r="L1788" t="s">
        <v>145</v>
      </c>
      <c r="M1788" t="str">
        <f>VLOOKUP(L1788,'A-Applications'!B:D,3,FALSE)</f>
        <v>PowerBI</v>
      </c>
      <c r="N1788" t="s">
        <v>46</v>
      </c>
      <c r="O1788" s="42" t="s">
        <v>47</v>
      </c>
      <c r="P1788" t="s">
        <v>68</v>
      </c>
      <c r="Q1788" t="str">
        <f>VLOOKUP(KamstrupData[[#This Row],[IdLevel123]],'B-Business Capability'!B:L,10,FALSE)</f>
        <v>N/A</v>
      </c>
      <c r="R1788">
        <f>VLOOKUP(KamstrupData[[#This Row],[IdLevel123]],'B-Business Capability'!B:L,11,FALSE)</f>
        <v>0</v>
      </c>
      <c r="T1788" t="s">
        <v>120</v>
      </c>
    </row>
    <row r="1789" spans="2:20" hidden="1" x14ac:dyDescent="0.25">
      <c r="D1789" t="s">
        <v>1620</v>
      </c>
      <c r="E1789" t="str">
        <f>VLOOKUP(D1789,'B-Business Capability'!B:H,5,FALSE)</f>
        <v>OT Hosting</v>
      </c>
      <c r="F1789" t="str">
        <f>VLOOKUP(D1789,'B-Business Capability'!B:H,6,FALSE)</f>
        <v>OT Data &amp; Integration</v>
      </c>
      <c r="G1789" t="str">
        <f>VLOOKUP(D1789,'B-Business Capability'!B:H,7,FALSE)</f>
        <v>Data Analytics &amp; Insight Services</v>
      </c>
      <c r="I1789" t="s">
        <v>43</v>
      </c>
      <c r="J1789" t="s">
        <v>114</v>
      </c>
      <c r="K1789" t="s">
        <v>125</v>
      </c>
      <c r="L1789" t="s">
        <v>145</v>
      </c>
      <c r="M1789" t="str">
        <f>VLOOKUP(L1789,'A-Applications'!B:D,3,FALSE)</f>
        <v>PowerBI</v>
      </c>
      <c r="N1789" t="s">
        <v>46</v>
      </c>
      <c r="O1789" s="42" t="s">
        <v>47</v>
      </c>
      <c r="P1789" t="s">
        <v>68</v>
      </c>
      <c r="Q1789" t="str">
        <f>VLOOKUP(KamstrupData[[#This Row],[IdLevel123]],'B-Business Capability'!B:L,10,FALSE)</f>
        <v>N/A</v>
      </c>
      <c r="R1789">
        <f>VLOOKUP(KamstrupData[[#This Row],[IdLevel123]],'B-Business Capability'!B:L,11,FALSE)</f>
        <v>0</v>
      </c>
      <c r="T1789" t="s">
        <v>126</v>
      </c>
    </row>
    <row r="1790" spans="2:20" hidden="1" x14ac:dyDescent="0.25">
      <c r="D1790" t="s">
        <v>1634</v>
      </c>
      <c r="E1790" t="str">
        <f>VLOOKUP(D1790,'B-Business Capability'!B:H,5,FALSE)</f>
        <v>Not mapped to capability</v>
      </c>
      <c r="F1790">
        <f>VLOOKUP(D1790,'B-Business Capability'!B:H,6,FALSE)</f>
        <v>0</v>
      </c>
      <c r="G1790">
        <f>VLOOKUP(D1790,'B-Business Capability'!B:H,7,FALSE)</f>
        <v>0</v>
      </c>
      <c r="I1790" t="s">
        <v>43</v>
      </c>
      <c r="J1790" t="s">
        <v>98</v>
      </c>
      <c r="K1790" t="s">
        <v>578</v>
      </c>
      <c r="L1790" t="s">
        <v>145</v>
      </c>
      <c r="M1790" t="str">
        <f>VLOOKUP(L1790,'A-Applications'!B:D,3,FALSE)</f>
        <v>PowerBI</v>
      </c>
      <c r="N1790" t="s">
        <v>46</v>
      </c>
      <c r="O1790" s="42" t="s">
        <v>47</v>
      </c>
      <c r="P1790" t="s">
        <v>56</v>
      </c>
      <c r="Q1790" t="str">
        <f>VLOOKUP(KamstrupData[[#This Row],[IdLevel123]],'B-Business Capability'!B:L,10,FALSE)</f>
        <v>N/A</v>
      </c>
      <c r="R1790">
        <f>VLOOKUP(KamstrupData[[#This Row],[IdLevel123]],'B-Business Capability'!B:L,11,FALSE)</f>
        <v>0</v>
      </c>
      <c r="S1790" t="s">
        <v>579</v>
      </c>
      <c r="T1790" t="s">
        <v>1701</v>
      </c>
    </row>
    <row r="1791" spans="2:20" hidden="1" x14ac:dyDescent="0.25">
      <c r="D1791" t="s">
        <v>1634</v>
      </c>
      <c r="E1791" t="str">
        <f>VLOOKUP(D1791,'B-Business Capability'!B:H,5,FALSE)</f>
        <v>Not mapped to capability</v>
      </c>
      <c r="F1791">
        <f>VLOOKUP(D1791,'B-Business Capability'!B:H,6,FALSE)</f>
        <v>0</v>
      </c>
      <c r="G1791">
        <f>VLOOKUP(D1791,'B-Business Capability'!B:H,7,FALSE)</f>
        <v>0</v>
      </c>
      <c r="I1791" t="s">
        <v>66</v>
      </c>
      <c r="J1791" t="s">
        <v>325</v>
      </c>
      <c r="K1791" t="s">
        <v>416</v>
      </c>
      <c r="L1791" t="s">
        <v>145</v>
      </c>
      <c r="M1791" t="str">
        <f>VLOOKUP(L1791,'A-Applications'!B:D,3,FALSE)</f>
        <v>PowerBI</v>
      </c>
      <c r="N1791" t="s">
        <v>138</v>
      </c>
      <c r="O1791" s="42" t="s">
        <v>52</v>
      </c>
      <c r="P1791" t="s">
        <v>1087</v>
      </c>
      <c r="Q1791" t="str">
        <f>VLOOKUP(KamstrupData[[#This Row],[IdLevel123]],'B-Business Capability'!B:L,10,FALSE)</f>
        <v>N/A</v>
      </c>
      <c r="R1791">
        <f>VLOOKUP(KamstrupData[[#This Row],[IdLevel123]],'B-Business Capability'!B:L,11,FALSE)</f>
        <v>0</v>
      </c>
      <c r="T1791" t="s">
        <v>1719</v>
      </c>
    </row>
    <row r="1792" spans="2:20" hidden="1" x14ac:dyDescent="0.25">
      <c r="D1792" s="28" t="s">
        <v>469</v>
      </c>
      <c r="E1792" t="str">
        <f>VLOOKUP(D1792,'B-Business Capability'!B:H,5,FALSE)</f>
        <v>Finance</v>
      </c>
      <c r="F1792" t="str">
        <f>VLOOKUP(D1792,'B-Business Capability'!B:H,6,FALSE)</f>
        <v>Financial Planning &amp; Analysis</v>
      </c>
      <c r="G1792" t="str">
        <f>VLOOKUP(D1792,'B-Business Capability'!B:H,7,FALSE)</f>
        <v>Cost Accounting_Plan</v>
      </c>
      <c r="I1792" t="s">
        <v>62</v>
      </c>
      <c r="J1792" t="s">
        <v>8633</v>
      </c>
      <c r="L1792" t="s">
        <v>145</v>
      </c>
      <c r="M1792" t="str">
        <f>VLOOKUP(L1792,'A-Applications'!B:D,3,FALSE)</f>
        <v>PowerBI</v>
      </c>
      <c r="N1792" t="s">
        <v>46</v>
      </c>
      <c r="O1792" s="42" t="s">
        <v>52</v>
      </c>
      <c r="P1792" t="s">
        <v>462</v>
      </c>
      <c r="Q1792" t="str">
        <f>VLOOKUP(KamstrupData[[#This Row],[IdLevel123]],'B-Business Capability'!B:L,10,FALSE)</f>
        <v>N/A</v>
      </c>
      <c r="R1792">
        <f>VLOOKUP(KamstrupData[[#This Row],[IdLevel123]],'B-Business Capability'!B:L,11,FALSE)</f>
        <v>0</v>
      </c>
    </row>
    <row r="1793" spans="4:18" hidden="1" x14ac:dyDescent="0.25">
      <c r="D1793" s="28" t="s">
        <v>1039</v>
      </c>
      <c r="E1793" t="str">
        <f>VLOOKUP(D1793,'B-Business Capability'!B:H,5,FALSE)</f>
        <v>Strategic Management</v>
      </c>
      <c r="F1793" t="str">
        <f>VLOOKUP(D1793,'B-Business Capability'!B:H,6,FALSE)</f>
        <v>Manage Core Business</v>
      </c>
      <c r="G1793" t="str">
        <f>VLOOKUP(D1793,'B-Business Capability'!B:H,7,FALSE)</f>
        <v>Manage Projects</v>
      </c>
      <c r="I1793" t="s">
        <v>62</v>
      </c>
      <c r="J1793" t="s">
        <v>8633</v>
      </c>
      <c r="L1793" t="s">
        <v>145</v>
      </c>
      <c r="M1793" t="str">
        <f>VLOOKUP(L1793,'A-Applications'!B:D,3,FALSE)</f>
        <v>PowerBI</v>
      </c>
      <c r="N1793" t="s">
        <v>46</v>
      </c>
      <c r="O1793" s="42" t="s">
        <v>52</v>
      </c>
      <c r="P1793" t="s">
        <v>1040</v>
      </c>
      <c r="Q1793" t="str">
        <f>VLOOKUP(KamstrupData[[#This Row],[IdLevel123]],'B-Business Capability'!B:L,10,FALSE)</f>
        <v>N/A</v>
      </c>
      <c r="R1793">
        <f>VLOOKUP(KamstrupData[[#This Row],[IdLevel123]],'B-Business Capability'!B:L,11,FALSE)</f>
        <v>0</v>
      </c>
    </row>
    <row r="1794" spans="4:18" hidden="1" x14ac:dyDescent="0.25">
      <c r="D1794" s="28" t="s">
        <v>1509</v>
      </c>
      <c r="E1794" t="str">
        <f>VLOOKUP(D1794,'B-Business Capability'!B:H,5,FALSE)</f>
        <v>Customer Service</v>
      </c>
      <c r="F1794" t="str">
        <f>VLOOKUP(D1794,'B-Business Capability'!B:H,6,FALSE)</f>
        <v>Customer Service Strategy and Planning</v>
      </c>
      <c r="G1794" t="str">
        <f>VLOOKUP(D1794,'B-Business Capability'!B:H,7,FALSE)</f>
        <v>Customer Service Analytics</v>
      </c>
      <c r="I1794" t="s">
        <v>62</v>
      </c>
      <c r="J1794" t="s">
        <v>8633</v>
      </c>
      <c r="L1794" t="s">
        <v>145</v>
      </c>
      <c r="M1794" t="str">
        <f>VLOOKUP(L1794,'A-Applications'!B:D,3,FALSE)</f>
        <v>PowerBI</v>
      </c>
      <c r="N1794" t="s">
        <v>46</v>
      </c>
      <c r="O1794" s="42" t="s">
        <v>52</v>
      </c>
      <c r="P1794" t="s">
        <v>229</v>
      </c>
      <c r="Q1794" t="str">
        <f>VLOOKUP(KamstrupData[[#This Row],[IdLevel123]],'B-Business Capability'!B:L,10,FALSE)</f>
        <v>Customer Service and Support</v>
      </c>
      <c r="R1794">
        <f>VLOOKUP(KamstrupData[[#This Row],[IdLevel123]],'B-Business Capability'!B:L,11,FALSE)</f>
        <v>0</v>
      </c>
    </row>
    <row r="1795" spans="4:18" hidden="1" x14ac:dyDescent="0.25">
      <c r="D1795" s="28" t="s">
        <v>1516</v>
      </c>
      <c r="E1795" t="str">
        <f>VLOOKUP(D1795,'B-Business Capability'!B:H,5,FALSE)</f>
        <v>Customer Service</v>
      </c>
      <c r="F1795" t="str">
        <f>VLOOKUP(D1795,'B-Business Capability'!B:H,6,FALSE)</f>
        <v>Customer Project Management</v>
      </c>
      <c r="G1795" t="str">
        <f>VLOOKUP(D1795,'B-Business Capability'!B:H,7,FALSE)</f>
        <v>Financial Analytics and Management</v>
      </c>
      <c r="I1795" t="s">
        <v>62</v>
      </c>
      <c r="J1795" t="s">
        <v>8633</v>
      </c>
      <c r="L1795" t="s">
        <v>145</v>
      </c>
      <c r="M1795" t="str">
        <f>VLOOKUP(L1795,'A-Applications'!B:D,3,FALSE)</f>
        <v>PowerBI</v>
      </c>
      <c r="N1795" t="s">
        <v>46</v>
      </c>
      <c r="O1795" s="42" t="s">
        <v>52</v>
      </c>
      <c r="P1795" t="s">
        <v>1040</v>
      </c>
      <c r="Q1795" t="str">
        <f>VLOOKUP(KamstrupData[[#This Row],[IdLevel123]],'B-Business Capability'!B:L,10,FALSE)</f>
        <v>Order-to-Cash (O2C)</v>
      </c>
      <c r="R1795">
        <f>VLOOKUP(KamstrupData[[#This Row],[IdLevel123]],'B-Business Capability'!B:L,11,FALSE)</f>
        <v>0</v>
      </c>
    </row>
    <row r="1796" spans="4:18" hidden="1" x14ac:dyDescent="0.25">
      <c r="D1796" s="28" t="s">
        <v>461</v>
      </c>
      <c r="E1796" t="str">
        <f>VLOOKUP(D1796,'B-Business Capability'!B:H,5,FALSE)</f>
        <v>Finance</v>
      </c>
      <c r="F1796" t="str">
        <f>VLOOKUP(D1796,'B-Business Capability'!B:H,6,FALSE)</f>
        <v>Financial Planning &amp; Analysis</v>
      </c>
      <c r="G1796" t="str">
        <f>VLOOKUP(D1796,'B-Business Capability'!B:H,7,FALSE)</f>
        <v>Business Planning</v>
      </c>
      <c r="I1796" t="s">
        <v>62</v>
      </c>
      <c r="J1796" t="s">
        <v>63</v>
      </c>
      <c r="L1796" t="s">
        <v>145</v>
      </c>
      <c r="M1796" t="str">
        <f>VLOOKUP(L1796,'A-Applications'!B:D,3,FALSE)</f>
        <v>PowerBI</v>
      </c>
      <c r="N1796" t="s">
        <v>46</v>
      </c>
      <c r="O1796" s="42" t="s">
        <v>47</v>
      </c>
      <c r="P1796" t="s">
        <v>462</v>
      </c>
      <c r="Q1796" t="str">
        <f>VLOOKUP(KamstrupData[[#This Row],[IdLevel123]],'B-Business Capability'!B:L,10,FALSE)</f>
        <v>N/A</v>
      </c>
      <c r="R1796">
        <f>VLOOKUP(KamstrupData[[#This Row],[IdLevel123]],'B-Business Capability'!B:L,11,FALSE)</f>
        <v>0</v>
      </c>
    </row>
    <row r="1797" spans="4:18" hidden="1" x14ac:dyDescent="0.25">
      <c r="D1797" s="28" t="s">
        <v>469</v>
      </c>
      <c r="E1797" t="str">
        <f>VLOOKUP(D1797,'B-Business Capability'!B:H,5,FALSE)</f>
        <v>Finance</v>
      </c>
      <c r="F1797" t="str">
        <f>VLOOKUP(D1797,'B-Business Capability'!B:H,6,FALSE)</f>
        <v>Financial Planning &amp; Analysis</v>
      </c>
      <c r="G1797" t="str">
        <f>VLOOKUP(D1797,'B-Business Capability'!B:H,7,FALSE)</f>
        <v>Cost Accounting_Plan</v>
      </c>
      <c r="I1797" t="s">
        <v>62</v>
      </c>
      <c r="J1797" t="s">
        <v>63</v>
      </c>
      <c r="L1797" t="s">
        <v>145</v>
      </c>
      <c r="M1797" t="str">
        <f>VLOOKUP(L1797,'A-Applications'!B:D,3,FALSE)</f>
        <v>PowerBI</v>
      </c>
      <c r="N1797" t="s">
        <v>46</v>
      </c>
      <c r="O1797" s="42" t="s">
        <v>47</v>
      </c>
      <c r="P1797" t="s">
        <v>462</v>
      </c>
      <c r="Q1797" t="str">
        <f>VLOOKUP(KamstrupData[[#This Row],[IdLevel123]],'B-Business Capability'!B:L,10,FALSE)</f>
        <v>N/A</v>
      </c>
      <c r="R1797">
        <f>VLOOKUP(KamstrupData[[#This Row],[IdLevel123]],'B-Business Capability'!B:L,11,FALSE)</f>
        <v>0</v>
      </c>
    </row>
    <row r="1798" spans="4:18" hidden="1" x14ac:dyDescent="0.25">
      <c r="D1798" s="28" t="s">
        <v>1153</v>
      </c>
      <c r="E1798" t="str">
        <f>VLOOKUP(D1798,'B-Business Capability'!B:H,5,FALSE)</f>
        <v>Sales</v>
      </c>
      <c r="F1798" t="str">
        <f>VLOOKUP(D1798,'B-Business Capability'!B:H,6,FALSE)</f>
        <v>Sales Operations</v>
      </c>
      <c r="G1798" t="str">
        <f>VLOOKUP(D1798,'B-Business Capability'!B:H,7,FALSE)</f>
        <v>Data aggretion and validation</v>
      </c>
      <c r="I1798" t="s">
        <v>62</v>
      </c>
      <c r="J1798" t="s">
        <v>8632</v>
      </c>
      <c r="L1798" t="s">
        <v>145</v>
      </c>
      <c r="M1798" t="str">
        <f>VLOOKUP(L1798,'A-Applications'!B:D,3,FALSE)</f>
        <v>PowerBI</v>
      </c>
      <c r="N1798" t="s">
        <v>138</v>
      </c>
      <c r="O1798" s="42" t="s">
        <v>52</v>
      </c>
      <c r="P1798" t="s">
        <v>1042</v>
      </c>
      <c r="Q1798" t="str">
        <f>VLOOKUP(KamstrupData[[#This Row],[IdLevel123]],'B-Business Capability'!B:L,10,FALSE)</f>
        <v>N/A</v>
      </c>
      <c r="R1798">
        <f>VLOOKUP(KamstrupData[[#This Row],[IdLevel123]],'B-Business Capability'!B:L,11,FALSE)</f>
        <v>0</v>
      </c>
    </row>
    <row r="1799" spans="4:18" hidden="1" x14ac:dyDescent="0.25">
      <c r="D1799" s="28" t="s">
        <v>1182</v>
      </c>
      <c r="E1799" t="str">
        <f>VLOOKUP(D1799,'B-Business Capability'!B:H,5,FALSE)</f>
        <v>Sales</v>
      </c>
      <c r="F1799" t="str">
        <f>VLOOKUP(D1799,'B-Business Capability'!B:H,6,FALSE)</f>
        <v>Sales Operations</v>
      </c>
      <c r="G1799" t="str">
        <f>VLOOKUP(D1799,'B-Business Capability'!B:H,7,FALSE)</f>
        <v>Territory management</v>
      </c>
      <c r="I1799" t="s">
        <v>62</v>
      </c>
      <c r="J1799" t="s">
        <v>8632</v>
      </c>
      <c r="L1799" t="s">
        <v>145</v>
      </c>
      <c r="M1799" t="str">
        <f>VLOOKUP(L1799,'A-Applications'!B:D,3,FALSE)</f>
        <v>PowerBI</v>
      </c>
      <c r="N1799" t="s">
        <v>138</v>
      </c>
      <c r="O1799" s="42" t="s">
        <v>47</v>
      </c>
      <c r="P1799" t="s">
        <v>1183</v>
      </c>
      <c r="Q1799" t="str">
        <f>VLOOKUP(KamstrupData[[#This Row],[IdLevel123]],'B-Business Capability'!B:L,10,FALSE)</f>
        <v>N/A</v>
      </c>
      <c r="R1799">
        <f>VLOOKUP(KamstrupData[[#This Row],[IdLevel123]],'B-Business Capability'!B:L,11,FALSE)</f>
        <v>0</v>
      </c>
    </row>
    <row r="1800" spans="4:18" hidden="1" x14ac:dyDescent="0.25">
      <c r="D1800" s="28" t="s">
        <v>1191</v>
      </c>
      <c r="E1800" t="str">
        <f>VLOOKUP(D1800,'B-Business Capability'!B:H,5,FALSE)</f>
        <v>Sales</v>
      </c>
      <c r="F1800" t="str">
        <f>VLOOKUP(D1800,'B-Business Capability'!B:H,6,FALSE)</f>
        <v>Sales Execution and Customer Engagement</v>
      </c>
      <c r="G1800" t="str">
        <f>VLOOKUP(D1800,'B-Business Capability'!B:H,7,FALSE)</f>
        <v>Account Insights</v>
      </c>
      <c r="I1800" t="s">
        <v>62</v>
      </c>
      <c r="J1800" t="s">
        <v>8632</v>
      </c>
      <c r="L1800" t="s">
        <v>145</v>
      </c>
      <c r="M1800" t="str">
        <f>VLOOKUP(L1800,'A-Applications'!B:D,3,FALSE)</f>
        <v>PowerBI</v>
      </c>
      <c r="N1800" t="s">
        <v>138</v>
      </c>
      <c r="O1800" s="42" t="s">
        <v>52</v>
      </c>
      <c r="P1800" t="s">
        <v>1042</v>
      </c>
      <c r="Q1800" t="str">
        <f>VLOOKUP(KamstrupData[[#This Row],[IdLevel123]],'B-Business Capability'!B:L,10,FALSE)</f>
        <v>N/A</v>
      </c>
      <c r="R1800">
        <f>VLOOKUP(KamstrupData[[#This Row],[IdLevel123]],'B-Business Capability'!B:L,11,FALSE)</f>
        <v>0</v>
      </c>
    </row>
    <row r="1801" spans="4:18" hidden="1" x14ac:dyDescent="0.25">
      <c r="D1801" s="28" t="s">
        <v>1196</v>
      </c>
      <c r="E1801" t="str">
        <f>VLOOKUP(D1801,'B-Business Capability'!B:H,5,FALSE)</f>
        <v>Sales</v>
      </c>
      <c r="F1801" t="str">
        <f>VLOOKUP(D1801,'B-Business Capability'!B:H,6,FALSE)</f>
        <v>Sales Execution and Customer Engagement</v>
      </c>
      <c r="G1801" t="str">
        <f>VLOOKUP(D1801,'B-Business Capability'!B:H,7,FALSE)</f>
        <v>Customer Insights</v>
      </c>
      <c r="I1801" t="s">
        <v>62</v>
      </c>
      <c r="J1801" t="s">
        <v>8632</v>
      </c>
      <c r="L1801" t="s">
        <v>145</v>
      </c>
      <c r="M1801" t="str">
        <f>VLOOKUP(L1801,'A-Applications'!B:D,3,FALSE)</f>
        <v>PowerBI</v>
      </c>
      <c r="N1801" t="s">
        <v>138</v>
      </c>
      <c r="O1801" s="42" t="s">
        <v>52</v>
      </c>
      <c r="P1801" t="s">
        <v>1205</v>
      </c>
      <c r="Q1801" t="str">
        <f>VLOOKUP(KamstrupData[[#This Row],[IdLevel123]],'B-Business Capability'!B:L,10,FALSE)</f>
        <v>Customer Service and Support</v>
      </c>
      <c r="R1801">
        <f>VLOOKUP(KamstrupData[[#This Row],[IdLevel123]],'B-Business Capability'!B:L,11,FALSE)</f>
        <v>0</v>
      </c>
    </row>
    <row r="1802" spans="4:18" hidden="1" x14ac:dyDescent="0.25">
      <c r="D1802" s="28" t="s">
        <v>1233</v>
      </c>
      <c r="E1802" t="str">
        <f>VLOOKUP(D1802,'B-Business Capability'!B:H,5,FALSE)</f>
        <v>Sales</v>
      </c>
      <c r="F1802" t="str">
        <f>VLOOKUP(D1802,'B-Business Capability'!B:H,6,FALSE)</f>
        <v>Sales Management</v>
      </c>
      <c r="G1802" t="str">
        <f>VLOOKUP(D1802,'B-Business Capability'!B:H,7,FALSE)</f>
        <v>Sales Analytics</v>
      </c>
      <c r="I1802" t="s">
        <v>62</v>
      </c>
      <c r="J1802" t="s">
        <v>8632</v>
      </c>
      <c r="L1802" t="s">
        <v>145</v>
      </c>
      <c r="M1802" t="str">
        <f>VLOOKUP(L1802,'A-Applications'!B:D,3,FALSE)</f>
        <v>PowerBI</v>
      </c>
      <c r="N1802" t="s">
        <v>138</v>
      </c>
      <c r="O1802" s="42" t="s">
        <v>52</v>
      </c>
      <c r="P1802" t="s">
        <v>1140</v>
      </c>
      <c r="Q1802" t="str">
        <f>VLOOKUP(KamstrupData[[#This Row],[IdLevel123]],'B-Business Capability'!B:L,10,FALSE)</f>
        <v>N/A</v>
      </c>
      <c r="R1802">
        <f>VLOOKUP(KamstrupData[[#This Row],[IdLevel123]],'B-Business Capability'!B:L,11,FALSE)</f>
        <v>0</v>
      </c>
    </row>
    <row r="1803" spans="4:18" hidden="1" x14ac:dyDescent="0.25">
      <c r="D1803" s="28" t="s">
        <v>1236</v>
      </c>
      <c r="E1803" t="str">
        <f>VLOOKUP(D1803,'B-Business Capability'!B:H,5,FALSE)</f>
        <v>Sales</v>
      </c>
      <c r="F1803" t="str">
        <f>VLOOKUP(D1803,'B-Business Capability'!B:H,6,FALSE)</f>
        <v>Sales Management</v>
      </c>
      <c r="G1803" t="str">
        <f>VLOOKUP(D1803,'B-Business Capability'!B:H,7,FALSE)</f>
        <v>Sales forecasting</v>
      </c>
      <c r="I1803" t="s">
        <v>62</v>
      </c>
      <c r="J1803" t="s">
        <v>8632</v>
      </c>
      <c r="L1803" t="s">
        <v>145</v>
      </c>
      <c r="M1803" t="str">
        <f>VLOOKUP(L1803,'A-Applications'!B:D,3,FALSE)</f>
        <v>PowerBI</v>
      </c>
      <c r="N1803" t="s">
        <v>138</v>
      </c>
      <c r="O1803" s="42" t="s">
        <v>47</v>
      </c>
      <c r="P1803" t="s">
        <v>516</v>
      </c>
      <c r="Q1803" t="str">
        <f>VLOOKUP(KamstrupData[[#This Row],[IdLevel123]],'B-Business Capability'!B:L,10,FALSE)</f>
        <v>N/A</v>
      </c>
      <c r="R1803">
        <f>VLOOKUP(KamstrupData[[#This Row],[IdLevel123]],'B-Business Capability'!B:L,11,FALSE)</f>
        <v>0</v>
      </c>
    </row>
    <row r="1804" spans="4:18" hidden="1" x14ac:dyDescent="0.25">
      <c r="D1804" s="28" t="s">
        <v>1237</v>
      </c>
      <c r="E1804" t="str">
        <f>VLOOKUP(D1804,'B-Business Capability'!B:H,5,FALSE)</f>
        <v>Sales</v>
      </c>
      <c r="F1804" t="str">
        <f>VLOOKUP(D1804,'B-Business Capability'!B:H,6,FALSE)</f>
        <v>Sales Management</v>
      </c>
      <c r="G1804" t="str">
        <f>VLOOKUP(D1804,'B-Business Capability'!B:H,7,FALSE)</f>
        <v>Sales monitoring and analytics</v>
      </c>
      <c r="I1804" t="s">
        <v>62</v>
      </c>
      <c r="J1804" t="s">
        <v>8632</v>
      </c>
      <c r="L1804" t="s">
        <v>145</v>
      </c>
      <c r="M1804" t="str">
        <f>VLOOKUP(L1804,'A-Applications'!B:D,3,FALSE)</f>
        <v>PowerBI</v>
      </c>
      <c r="N1804" t="s">
        <v>138</v>
      </c>
      <c r="O1804" s="42" t="s">
        <v>52</v>
      </c>
      <c r="P1804" t="s">
        <v>1042</v>
      </c>
      <c r="Q1804" t="str">
        <f>VLOOKUP(KamstrupData[[#This Row],[IdLevel123]],'B-Business Capability'!B:L,10,FALSE)</f>
        <v>N/A</v>
      </c>
      <c r="R1804">
        <f>VLOOKUP(KamstrupData[[#This Row],[IdLevel123]],'B-Business Capability'!B:L,11,FALSE)</f>
        <v>0</v>
      </c>
    </row>
    <row r="1805" spans="4:18" hidden="1" x14ac:dyDescent="0.25">
      <c r="D1805" s="28" t="s">
        <v>1267</v>
      </c>
      <c r="E1805" t="str">
        <f>VLOOKUP(D1805,'B-Business Capability'!B:H,5,FALSE)</f>
        <v>Sales</v>
      </c>
      <c r="F1805" t="str">
        <f>VLOOKUP(D1805,'B-Business Capability'!B:H,6,FALSE)</f>
        <v>Sales Management of Indirect Sales</v>
      </c>
      <c r="G1805" t="str">
        <f>VLOOKUP(D1805,'B-Business Capability'!B:H,7,FALSE)</f>
        <v>Channel analytics</v>
      </c>
      <c r="I1805" t="s">
        <v>62</v>
      </c>
      <c r="J1805" t="s">
        <v>8632</v>
      </c>
      <c r="L1805" t="s">
        <v>145</v>
      </c>
      <c r="M1805" t="str">
        <f>VLOOKUP(L1805,'A-Applications'!B:D,3,FALSE)</f>
        <v>PowerBI</v>
      </c>
      <c r="N1805" t="s">
        <v>138</v>
      </c>
      <c r="O1805" s="42" t="s">
        <v>52</v>
      </c>
      <c r="P1805" t="s">
        <v>1042</v>
      </c>
      <c r="Q1805" t="str">
        <f>VLOOKUP(KamstrupData[[#This Row],[IdLevel123]],'B-Business Capability'!B:L,10,FALSE)</f>
        <v>N/A</v>
      </c>
      <c r="R1805">
        <f>VLOOKUP(KamstrupData[[#This Row],[IdLevel123]],'B-Business Capability'!B:L,11,FALSE)</f>
        <v>0</v>
      </c>
    </row>
    <row r="1806" spans="4:18" hidden="1" x14ac:dyDescent="0.25">
      <c r="D1806" s="28" t="s">
        <v>1268</v>
      </c>
      <c r="E1806" t="str">
        <f>VLOOKUP(D1806,'B-Business Capability'!B:H,5,FALSE)</f>
        <v>Sales</v>
      </c>
      <c r="F1806" t="str">
        <f>VLOOKUP(D1806,'B-Business Capability'!B:H,6,FALSE)</f>
        <v>Sales Management of Indirect Sales</v>
      </c>
      <c r="G1806" t="str">
        <f>VLOOKUP(D1806,'B-Business Capability'!B:H,7,FALSE)</f>
        <v>Incentive and commision management</v>
      </c>
      <c r="I1806" t="s">
        <v>62</v>
      </c>
      <c r="J1806" t="s">
        <v>8632</v>
      </c>
      <c r="L1806" t="s">
        <v>145</v>
      </c>
      <c r="M1806" t="str">
        <f>VLOOKUP(L1806,'A-Applications'!B:D,3,FALSE)</f>
        <v>PowerBI</v>
      </c>
      <c r="N1806" t="s">
        <v>138</v>
      </c>
      <c r="O1806" s="42" t="s">
        <v>52</v>
      </c>
      <c r="P1806" t="s">
        <v>1269</v>
      </c>
      <c r="Q1806" t="str">
        <f>VLOOKUP(KamstrupData[[#This Row],[IdLevel123]],'B-Business Capability'!B:L,10,FALSE)</f>
        <v>N/A</v>
      </c>
      <c r="R1806">
        <f>VLOOKUP(KamstrupData[[#This Row],[IdLevel123]],'B-Business Capability'!B:L,11,FALSE)</f>
        <v>0</v>
      </c>
    </row>
    <row r="1807" spans="4:18" hidden="1" x14ac:dyDescent="0.25">
      <c r="D1807" s="28" t="s">
        <v>461</v>
      </c>
      <c r="E1807" t="str">
        <f>VLOOKUP(D1807,'B-Business Capability'!B:H,5,FALSE)</f>
        <v>Finance</v>
      </c>
      <c r="F1807" t="str">
        <f>VLOOKUP(D1807,'B-Business Capability'!B:H,6,FALSE)</f>
        <v>Financial Planning &amp; Analysis</v>
      </c>
      <c r="G1807" t="str">
        <f>VLOOKUP(D1807,'B-Business Capability'!B:H,7,FALSE)</f>
        <v>Business Planning</v>
      </c>
      <c r="I1807" t="s">
        <v>64</v>
      </c>
      <c r="J1807" t="s">
        <v>65</v>
      </c>
      <c r="L1807" t="s">
        <v>145</v>
      </c>
      <c r="M1807" t="str">
        <f>VLOOKUP(L1807,'A-Applications'!B:D,3,FALSE)</f>
        <v>PowerBI</v>
      </c>
      <c r="N1807" t="s">
        <v>46</v>
      </c>
      <c r="O1807" s="42" t="s">
        <v>47</v>
      </c>
      <c r="P1807" t="s">
        <v>462</v>
      </c>
      <c r="Q1807" t="str">
        <f>VLOOKUP(KamstrupData[[#This Row],[IdLevel123]],'B-Business Capability'!B:L,10,FALSE)</f>
        <v>N/A</v>
      </c>
      <c r="R1807">
        <f>VLOOKUP(KamstrupData[[#This Row],[IdLevel123]],'B-Business Capability'!B:L,11,FALSE)</f>
        <v>0</v>
      </c>
    </row>
    <row r="1808" spans="4:18" hidden="1" x14ac:dyDescent="0.25">
      <c r="D1808" s="28" t="s">
        <v>469</v>
      </c>
      <c r="E1808" t="str">
        <f>VLOOKUP(D1808,'B-Business Capability'!B:H,5,FALSE)</f>
        <v>Finance</v>
      </c>
      <c r="F1808" t="str">
        <f>VLOOKUP(D1808,'B-Business Capability'!B:H,6,FALSE)</f>
        <v>Financial Planning &amp; Analysis</v>
      </c>
      <c r="G1808" t="str">
        <f>VLOOKUP(D1808,'B-Business Capability'!B:H,7,FALSE)</f>
        <v>Cost Accounting_Plan</v>
      </c>
      <c r="I1808" t="s">
        <v>64</v>
      </c>
      <c r="J1808" t="s">
        <v>65</v>
      </c>
      <c r="L1808" t="s">
        <v>145</v>
      </c>
      <c r="M1808" t="str">
        <f>VLOOKUP(L1808,'A-Applications'!B:D,3,FALSE)</f>
        <v>PowerBI</v>
      </c>
      <c r="N1808" t="s">
        <v>46</v>
      </c>
      <c r="O1808" s="42" t="s">
        <v>47</v>
      </c>
      <c r="P1808" t="s">
        <v>462</v>
      </c>
      <c r="Q1808" t="str">
        <f>VLOOKUP(KamstrupData[[#This Row],[IdLevel123]],'B-Business Capability'!B:L,10,FALSE)</f>
        <v>N/A</v>
      </c>
      <c r="R1808">
        <f>VLOOKUP(KamstrupData[[#This Row],[IdLevel123]],'B-Business Capability'!B:L,11,FALSE)</f>
        <v>0</v>
      </c>
    </row>
    <row r="1809" spans="2:20" hidden="1" x14ac:dyDescent="0.25">
      <c r="D1809" s="28" t="s">
        <v>1104</v>
      </c>
      <c r="E1809" t="str">
        <f>VLOOKUP(D1809,'B-Business Capability'!B:H,5,FALSE)</f>
        <v>Marketing</v>
      </c>
      <c r="F1809" t="str">
        <f>VLOOKUP(D1809,'B-Business Capability'!B:H,6,FALSE)</f>
        <v>Data and insights management</v>
      </c>
      <c r="G1809" t="str">
        <f>VLOOKUP(D1809,'B-Business Capability'!B:H,7,FALSE)</f>
        <v>Performance meassurement</v>
      </c>
      <c r="I1809" t="s">
        <v>64</v>
      </c>
      <c r="J1809" t="s">
        <v>8649</v>
      </c>
      <c r="K1809" t="s">
        <v>416</v>
      </c>
      <c r="L1809" t="s">
        <v>145</v>
      </c>
      <c r="M1809" t="str">
        <f>VLOOKUP(L1809,'A-Applications'!B:D,3,FALSE)</f>
        <v>PowerBI</v>
      </c>
      <c r="N1809" t="s">
        <v>138</v>
      </c>
      <c r="O1809" s="42" t="s">
        <v>47</v>
      </c>
      <c r="P1809" t="s">
        <v>1087</v>
      </c>
      <c r="Q1809" t="str">
        <f>VLOOKUP(KamstrupData[[#This Row],[IdLevel123]],'B-Business Capability'!B:L,10,FALSE)</f>
        <v>N/A</v>
      </c>
      <c r="R1809">
        <f>VLOOKUP(KamstrupData[[#This Row],[IdLevel123]],'B-Business Capability'!B:L,11,FALSE)</f>
        <v>0</v>
      </c>
    </row>
    <row r="1810" spans="2:20" hidden="1" x14ac:dyDescent="0.25">
      <c r="D1810" s="28" t="s">
        <v>1303</v>
      </c>
      <c r="E1810" t="str">
        <f>VLOOKUP(D1810,'B-Business Capability'!B:H,5,FALSE)</f>
        <v>Marketing</v>
      </c>
      <c r="F1810" t="str">
        <f>VLOOKUP(D1810,'B-Business Capability'!B:H,6,FALSE)</f>
        <v>Data and insights management</v>
      </c>
      <c r="G1810" t="str">
        <f>VLOOKUP(D1810,'B-Business Capability'!B:H,7,FALSE)</f>
        <v>Data meassurements and integration</v>
      </c>
      <c r="I1810" t="s">
        <v>64</v>
      </c>
      <c r="J1810" t="s">
        <v>8649</v>
      </c>
      <c r="K1810" t="s">
        <v>416</v>
      </c>
      <c r="L1810" t="s">
        <v>145</v>
      </c>
      <c r="M1810" t="str">
        <f>VLOOKUP(L1810,'A-Applications'!B:D,3,FALSE)</f>
        <v>PowerBI</v>
      </c>
      <c r="N1810" t="s">
        <v>138</v>
      </c>
      <c r="O1810" s="42" t="s">
        <v>47</v>
      </c>
      <c r="P1810" t="s">
        <v>1087</v>
      </c>
      <c r="Q1810" t="str">
        <f>VLOOKUP(KamstrupData[[#This Row],[IdLevel123]],'B-Business Capability'!B:L,10,FALSE)</f>
        <v>N/A</v>
      </c>
      <c r="R1810">
        <f>VLOOKUP(KamstrupData[[#This Row],[IdLevel123]],'B-Business Capability'!B:L,11,FALSE)</f>
        <v>0</v>
      </c>
    </row>
    <row r="1811" spans="2:20" hidden="1" x14ac:dyDescent="0.25">
      <c r="D1811" s="28" t="s">
        <v>1305</v>
      </c>
      <c r="E1811" t="str">
        <f>VLOOKUP(D1811,'B-Business Capability'!B:H,5,FALSE)</f>
        <v>Marketing</v>
      </c>
      <c r="F1811" t="str">
        <f>VLOOKUP(D1811,'B-Business Capability'!B:H,6,FALSE)</f>
        <v>Data and insights management</v>
      </c>
      <c r="G1811" t="str">
        <f>VLOOKUP(D1811,'B-Business Capability'!B:H,7,FALSE)</f>
        <v>Channel performance insights</v>
      </c>
      <c r="I1811" t="s">
        <v>64</v>
      </c>
      <c r="J1811" t="s">
        <v>8649</v>
      </c>
      <c r="K1811" t="s">
        <v>416</v>
      </c>
      <c r="L1811" t="s">
        <v>145</v>
      </c>
      <c r="M1811" t="str">
        <f>VLOOKUP(L1811,'A-Applications'!B:D,3,FALSE)</f>
        <v>PowerBI</v>
      </c>
      <c r="N1811" t="s">
        <v>138</v>
      </c>
      <c r="O1811" s="42" t="s">
        <v>47</v>
      </c>
      <c r="P1811" t="s">
        <v>1087</v>
      </c>
      <c r="Q1811" t="str">
        <f>VLOOKUP(KamstrupData[[#This Row],[IdLevel123]],'B-Business Capability'!B:L,10,FALSE)</f>
        <v>N/A</v>
      </c>
      <c r="R1811">
        <f>VLOOKUP(KamstrupData[[#This Row],[IdLevel123]],'B-Business Capability'!B:L,11,FALSE)</f>
        <v>0</v>
      </c>
    </row>
    <row r="1812" spans="2:20" hidden="1" x14ac:dyDescent="0.25">
      <c r="D1812" s="28" t="s">
        <v>1320</v>
      </c>
      <c r="E1812" t="str">
        <f>VLOOKUP(D1812,'B-Business Capability'!B:H,5,FALSE)</f>
        <v>Marketing</v>
      </c>
      <c r="F1812" t="str">
        <f>VLOOKUP(D1812,'B-Business Capability'!B:H,6,FALSE)</f>
        <v>Marketing demand management</v>
      </c>
      <c r="G1812" t="str">
        <f>VLOOKUP(D1812,'B-Business Capability'!B:H,7,FALSE)</f>
        <v>Campaign measurement and reporting</v>
      </c>
      <c r="I1812" t="s">
        <v>64</v>
      </c>
      <c r="J1812" t="s">
        <v>8649</v>
      </c>
      <c r="K1812" t="s">
        <v>416</v>
      </c>
      <c r="L1812" t="s">
        <v>145</v>
      </c>
      <c r="M1812" t="str">
        <f>VLOOKUP(L1812,'A-Applications'!B:D,3,FALSE)</f>
        <v>PowerBI</v>
      </c>
      <c r="N1812" t="s">
        <v>138</v>
      </c>
      <c r="O1812" s="42" t="s">
        <v>47</v>
      </c>
      <c r="P1812" t="s">
        <v>1090</v>
      </c>
      <c r="Q1812" t="str">
        <f>VLOOKUP(KamstrupData[[#This Row],[IdLevel123]],'B-Business Capability'!B:L,10,FALSE)</f>
        <v>N/A</v>
      </c>
      <c r="R1812">
        <f>VLOOKUP(KamstrupData[[#This Row],[IdLevel123]],'B-Business Capability'!B:L,11,FALSE)</f>
        <v>0</v>
      </c>
    </row>
    <row r="1813" spans="2:20" hidden="1" x14ac:dyDescent="0.25">
      <c r="D1813" t="s">
        <v>1597</v>
      </c>
      <c r="E1813" t="str">
        <f>VLOOKUP(D1813,'B-Business Capability'!B:H,5,FALSE)</f>
        <v>Digital Platform and Operations</v>
      </c>
      <c r="F1813" t="str">
        <f>VLOOKUP(D1813,'B-Business Capability'!B:H,6,FALSE)</f>
        <v>AI, Data &amp; Analytics</v>
      </c>
      <c r="G1813" t="str">
        <f>VLOOKUP(D1813,'B-Business Capability'!B:H,7,FALSE)</f>
        <v>BI Enablement</v>
      </c>
      <c r="I1813" t="s">
        <v>43</v>
      </c>
      <c r="J1813" t="s">
        <v>239</v>
      </c>
      <c r="K1813" t="s">
        <v>1672</v>
      </c>
      <c r="L1813" t="s">
        <v>145</v>
      </c>
      <c r="M1813" t="str">
        <f>VLOOKUP(L1813,'A-Applications'!B:D,3,FALSE)</f>
        <v>PowerBI</v>
      </c>
      <c r="N1813" t="s">
        <v>46</v>
      </c>
      <c r="O1813" s="42" t="s">
        <v>47</v>
      </c>
      <c r="P1813" t="s">
        <v>38</v>
      </c>
      <c r="Q1813" t="str">
        <f>VLOOKUP(KamstrupData[[#This Row],[IdLevel123]],'B-Business Capability'!B:L,10,FALSE)</f>
        <v>N/A</v>
      </c>
      <c r="R1813">
        <f>VLOOKUP(KamstrupData[[#This Row],[IdLevel123]],'B-Business Capability'!B:L,11,FALSE)</f>
        <v>0</v>
      </c>
    </row>
    <row r="1814" spans="2:20" hidden="1" x14ac:dyDescent="0.25">
      <c r="D1814" t="s">
        <v>1609</v>
      </c>
      <c r="E1814" t="str">
        <f>VLOOKUP(D1814,'B-Business Capability'!B:H,5,FALSE)</f>
        <v>Digital Platform and Operations</v>
      </c>
      <c r="F1814" t="str">
        <f>VLOOKUP(D1814,'B-Business Capability'!B:H,6,FALSE)</f>
        <v>AI, Data &amp; Analytics</v>
      </c>
      <c r="G1814" t="str">
        <f>VLOOKUP(D1814,'B-Business Capability'!B:H,7,FALSE)</f>
        <v>Data Analytics</v>
      </c>
      <c r="I1814" t="s">
        <v>487</v>
      </c>
      <c r="J1814" t="s">
        <v>8529</v>
      </c>
      <c r="K1814" t="s">
        <v>379</v>
      </c>
      <c r="L1814" t="s">
        <v>145</v>
      </c>
      <c r="M1814" t="str">
        <f>VLOOKUP(L1814,'A-Applications'!B:D,3,FALSE)</f>
        <v>PowerBI</v>
      </c>
      <c r="N1814" t="s">
        <v>46</v>
      </c>
      <c r="O1814" s="42" t="s">
        <v>47</v>
      </c>
      <c r="Q1814" t="str">
        <f>VLOOKUP(KamstrupData[[#This Row],[IdLevel123]],'B-Business Capability'!B:L,10,FALSE)</f>
        <v>N/A</v>
      </c>
      <c r="R1814">
        <f>VLOOKUP(KamstrupData[[#This Row],[IdLevel123]],'B-Business Capability'!B:L,11,FALSE)</f>
        <v>0</v>
      </c>
    </row>
    <row r="1815" spans="2:20" hidden="1" x14ac:dyDescent="0.25">
      <c r="D1815" t="s">
        <v>1609</v>
      </c>
      <c r="E1815" t="str">
        <f>VLOOKUP(D1815,'B-Business Capability'!B:H,5,FALSE)</f>
        <v>Digital Platform and Operations</v>
      </c>
      <c r="F1815" t="str">
        <f>VLOOKUP(D1815,'B-Business Capability'!B:H,6,FALSE)</f>
        <v>AI, Data &amp; Analytics</v>
      </c>
      <c r="G1815" t="str">
        <f>VLOOKUP(D1815,'B-Business Capability'!B:H,7,FALSE)</f>
        <v>Data Analytics</v>
      </c>
      <c r="I1815" t="s">
        <v>487</v>
      </c>
      <c r="J1815" t="s">
        <v>8529</v>
      </c>
      <c r="K1815" t="s">
        <v>6236</v>
      </c>
      <c r="L1815" t="s">
        <v>145</v>
      </c>
      <c r="M1815" t="str">
        <f>VLOOKUP(L1815,'A-Applications'!B:D,3,FALSE)</f>
        <v>PowerBI</v>
      </c>
      <c r="N1815" t="s">
        <v>46</v>
      </c>
      <c r="O1815" s="42" t="s">
        <v>102</v>
      </c>
      <c r="Q1815" t="str">
        <f>VLOOKUP(KamstrupData[[#This Row],[IdLevel123]],'B-Business Capability'!B:L,10,FALSE)</f>
        <v>N/A</v>
      </c>
      <c r="R1815">
        <f>VLOOKUP(KamstrupData[[#This Row],[IdLevel123]],'B-Business Capability'!B:L,11,FALSE)</f>
        <v>0</v>
      </c>
    </row>
    <row r="1816" spans="2:20" hidden="1" x14ac:dyDescent="0.25">
      <c r="D1816" t="s">
        <v>1609</v>
      </c>
      <c r="E1816" t="str">
        <f>VLOOKUP(D1816,'B-Business Capability'!B:H,5,FALSE)</f>
        <v>Digital Platform and Operations</v>
      </c>
      <c r="F1816" t="str">
        <f>VLOOKUP(D1816,'B-Business Capability'!B:H,6,FALSE)</f>
        <v>AI, Data &amp; Analytics</v>
      </c>
      <c r="G1816" t="str">
        <f>VLOOKUP(D1816,'B-Business Capability'!B:H,7,FALSE)</f>
        <v>Data Analytics</v>
      </c>
      <c r="I1816" t="s">
        <v>487</v>
      </c>
      <c r="J1816" t="s">
        <v>8529</v>
      </c>
      <c r="K1816" t="s">
        <v>416</v>
      </c>
      <c r="L1816" t="s">
        <v>145</v>
      </c>
      <c r="M1816" t="str">
        <f>VLOOKUP(L1816,'A-Applications'!B:D,3,FALSE)</f>
        <v>PowerBI</v>
      </c>
      <c r="N1816" t="s">
        <v>46</v>
      </c>
      <c r="O1816" s="42" t="s">
        <v>52</v>
      </c>
      <c r="Q1816" t="str">
        <f>VLOOKUP(KamstrupData[[#This Row],[IdLevel123]],'B-Business Capability'!B:L,10,FALSE)</f>
        <v>N/A</v>
      </c>
      <c r="R1816">
        <f>VLOOKUP(KamstrupData[[#This Row],[IdLevel123]],'B-Business Capability'!B:L,11,FALSE)</f>
        <v>0</v>
      </c>
    </row>
    <row r="1817" spans="2:20" hidden="1" x14ac:dyDescent="0.25">
      <c r="D1817" s="28" t="s">
        <v>495</v>
      </c>
      <c r="E1817" t="str">
        <f>VLOOKUP(D1817,'B-Business Capability'!B:H,5,FALSE)</f>
        <v>Finance</v>
      </c>
      <c r="F1817" t="str">
        <f>VLOOKUP(D1817,'B-Business Capability'!B:H,6,FALSE)</f>
        <v>Settlements &amp; Payments</v>
      </c>
      <c r="G1817" t="str">
        <f>VLOOKUP(D1817,'B-Business Capability'!B:H,7,FALSE)</f>
        <v>Travel &amp; Expense Management</v>
      </c>
      <c r="I1817" t="s">
        <v>43</v>
      </c>
      <c r="J1817" t="s">
        <v>148</v>
      </c>
      <c r="K1817" t="s">
        <v>149</v>
      </c>
      <c r="L1817" t="s">
        <v>496</v>
      </c>
      <c r="M1817" t="str">
        <f>VLOOKUP(L1817,'A-Applications'!B:D,3,FALSE)</f>
        <v>Concur</v>
      </c>
      <c r="N1817" t="s">
        <v>138</v>
      </c>
      <c r="O1817" s="42" t="s">
        <v>52</v>
      </c>
      <c r="P1817" t="s">
        <v>56</v>
      </c>
      <c r="Q1817" t="str">
        <f>VLOOKUP(KamstrupData[[#This Row],[IdLevel123]],'B-Business Capability'!B:L,10,FALSE)</f>
        <v>Hire-to-Retire (H2R)</v>
      </c>
      <c r="R1817">
        <f>VLOOKUP(KamstrupData[[#This Row],[IdLevel123]],'B-Business Capability'!B:L,11,FALSE)</f>
        <v>750</v>
      </c>
    </row>
    <row r="1818" spans="2:20" hidden="1" x14ac:dyDescent="0.25">
      <c r="D1818" t="s">
        <v>495</v>
      </c>
      <c r="E1818" t="str">
        <f>VLOOKUP(D1818,'B-Business Capability'!B:H,5,FALSE)</f>
        <v>Finance</v>
      </c>
      <c r="F1818" t="str">
        <f>VLOOKUP(D1818,'B-Business Capability'!B:H,6,FALSE)</f>
        <v>Settlements &amp; Payments</v>
      </c>
      <c r="G1818" t="str">
        <f>VLOOKUP(D1818,'B-Business Capability'!B:H,7,FALSE)</f>
        <v>Travel &amp; Expense Management</v>
      </c>
      <c r="I1818" t="s">
        <v>491</v>
      </c>
      <c r="J1818" t="s">
        <v>492</v>
      </c>
      <c r="L1818" t="s">
        <v>496</v>
      </c>
      <c r="M1818" t="str">
        <f>VLOOKUP(L1818,'A-Applications'!B:D,3,FALSE)</f>
        <v>Concur</v>
      </c>
      <c r="N1818" t="s">
        <v>46</v>
      </c>
      <c r="O1818" s="42" t="s">
        <v>52</v>
      </c>
      <c r="P1818" t="s">
        <v>498</v>
      </c>
      <c r="Q1818" t="str">
        <f>VLOOKUP(KamstrupData[[#This Row],[IdLevel123]],'B-Business Capability'!B:L,10,FALSE)</f>
        <v>Hire-to-Retire (H2R)</v>
      </c>
      <c r="R1818">
        <f>VLOOKUP(KamstrupData[[#This Row],[IdLevel123]],'B-Business Capability'!B:L,11,FALSE)</f>
        <v>750</v>
      </c>
    </row>
    <row r="1819" spans="2:20" hidden="1" x14ac:dyDescent="0.25">
      <c r="D1819" t="s">
        <v>495</v>
      </c>
      <c r="E1819" t="str">
        <f>VLOOKUP(D1819,'B-Business Capability'!B:H,5,FALSE)</f>
        <v>Finance</v>
      </c>
      <c r="F1819" t="str">
        <f>VLOOKUP(D1819,'B-Business Capability'!B:H,6,FALSE)</f>
        <v>Settlements &amp; Payments</v>
      </c>
      <c r="G1819" t="str">
        <f>VLOOKUP(D1819,'B-Business Capability'!B:H,7,FALSE)</f>
        <v>Travel &amp; Expense Management</v>
      </c>
      <c r="I1819" t="s">
        <v>43</v>
      </c>
      <c r="J1819" t="s">
        <v>44</v>
      </c>
      <c r="L1819" t="s">
        <v>496</v>
      </c>
      <c r="M1819" t="str">
        <f>VLOOKUP(L1819,'A-Applications'!B:D,3,FALSE)</f>
        <v>Concur</v>
      </c>
      <c r="N1819" t="s">
        <v>46</v>
      </c>
      <c r="O1819" s="42" t="s">
        <v>52</v>
      </c>
      <c r="P1819" t="s">
        <v>498</v>
      </c>
      <c r="Q1819" t="str">
        <f>VLOOKUP(KamstrupData[[#This Row],[IdLevel123]],'B-Business Capability'!B:L,10,FALSE)</f>
        <v>Hire-to-Retire (H2R)</v>
      </c>
      <c r="R1819">
        <f>VLOOKUP(KamstrupData[[#This Row],[IdLevel123]],'B-Business Capability'!B:L,11,FALSE)</f>
        <v>750</v>
      </c>
      <c r="S1819" t="s">
        <v>267</v>
      </c>
      <c r="T1819" t="s">
        <v>499</v>
      </c>
    </row>
    <row r="1820" spans="2:20" hidden="1" x14ac:dyDescent="0.25">
      <c r="B1820" s="28">
        <v>45292</v>
      </c>
      <c r="D1820" t="s">
        <v>495</v>
      </c>
      <c r="E1820" t="str">
        <f>VLOOKUP(D1820,'B-Business Capability'!B:H,5,FALSE)</f>
        <v>Finance</v>
      </c>
      <c r="F1820" t="str">
        <f>VLOOKUP(D1820,'B-Business Capability'!B:H,6,FALSE)</f>
        <v>Settlements &amp; Payments</v>
      </c>
      <c r="G1820" t="str">
        <f>VLOOKUP(D1820,'B-Business Capability'!B:H,7,FALSE)</f>
        <v>Travel &amp; Expense Management</v>
      </c>
      <c r="I1820" t="s">
        <v>43</v>
      </c>
      <c r="J1820" t="s">
        <v>278</v>
      </c>
      <c r="L1820" t="s">
        <v>496</v>
      </c>
      <c r="M1820" t="str">
        <f>VLOOKUP(L1820,'A-Applications'!B:D,3,FALSE)</f>
        <v>Concur</v>
      </c>
      <c r="N1820" t="s">
        <v>46</v>
      </c>
      <c r="O1820" s="42" t="s">
        <v>47</v>
      </c>
      <c r="P1820" t="s">
        <v>500</v>
      </c>
      <c r="Q1820" t="str">
        <f>VLOOKUP(KamstrupData[[#This Row],[IdLevel123]],'B-Business Capability'!B:L,10,FALSE)</f>
        <v>Hire-to-Retire (H2R)</v>
      </c>
      <c r="R1820">
        <f>VLOOKUP(KamstrupData[[#This Row],[IdLevel123]],'B-Business Capability'!B:L,11,FALSE)</f>
        <v>750</v>
      </c>
      <c r="S1820" t="s">
        <v>267</v>
      </c>
    </row>
    <row r="1821" spans="2:20" hidden="1" x14ac:dyDescent="0.25">
      <c r="B1821" s="28">
        <v>45292</v>
      </c>
      <c r="D1821" t="s">
        <v>495</v>
      </c>
      <c r="E1821" t="str">
        <f>VLOOKUP(D1821,'B-Business Capability'!B:H,5,FALSE)</f>
        <v>Finance</v>
      </c>
      <c r="F1821" t="str">
        <f>VLOOKUP(D1821,'B-Business Capability'!B:H,6,FALSE)</f>
        <v>Settlements &amp; Payments</v>
      </c>
      <c r="G1821" t="str">
        <f>VLOOKUP(D1821,'B-Business Capability'!B:H,7,FALSE)</f>
        <v>Travel &amp; Expense Management</v>
      </c>
      <c r="I1821" t="s">
        <v>43</v>
      </c>
      <c r="J1821" t="s">
        <v>71</v>
      </c>
      <c r="L1821" t="s">
        <v>496</v>
      </c>
      <c r="M1821" t="str">
        <f>VLOOKUP(L1821,'A-Applications'!B:D,3,FALSE)</f>
        <v>Concur</v>
      </c>
      <c r="N1821" t="s">
        <v>46</v>
      </c>
      <c r="O1821" s="42" t="s">
        <v>52</v>
      </c>
      <c r="P1821" t="s">
        <v>500</v>
      </c>
      <c r="Q1821" t="str">
        <f>VLOOKUP(KamstrupData[[#This Row],[IdLevel123]],'B-Business Capability'!B:L,10,FALSE)</f>
        <v>Hire-to-Retire (H2R)</v>
      </c>
      <c r="R1821">
        <f>VLOOKUP(KamstrupData[[#This Row],[IdLevel123]],'B-Business Capability'!B:L,11,FALSE)</f>
        <v>750</v>
      </c>
      <c r="S1821" t="s">
        <v>267</v>
      </c>
      <c r="T1821" t="s">
        <v>76</v>
      </c>
    </row>
    <row r="1822" spans="2:20" hidden="1" x14ac:dyDescent="0.25">
      <c r="B1822" s="28">
        <v>45292</v>
      </c>
      <c r="D1822" t="s">
        <v>495</v>
      </c>
      <c r="E1822" t="str">
        <f>VLOOKUP(D1822,'B-Business Capability'!B:H,5,FALSE)</f>
        <v>Finance</v>
      </c>
      <c r="F1822" t="str">
        <f>VLOOKUP(D1822,'B-Business Capability'!B:H,6,FALSE)</f>
        <v>Settlements &amp; Payments</v>
      </c>
      <c r="G1822" t="str">
        <f>VLOOKUP(D1822,'B-Business Capability'!B:H,7,FALSE)</f>
        <v>Travel &amp; Expense Management</v>
      </c>
      <c r="I1822" t="s">
        <v>43</v>
      </c>
      <c r="J1822" t="s">
        <v>279</v>
      </c>
      <c r="L1822" t="s">
        <v>496</v>
      </c>
      <c r="M1822" t="str">
        <f>VLOOKUP(L1822,'A-Applications'!B:D,3,FALSE)</f>
        <v>Concur</v>
      </c>
      <c r="N1822" t="s">
        <v>46</v>
      </c>
      <c r="O1822" s="42" t="s">
        <v>47</v>
      </c>
      <c r="P1822" t="s">
        <v>500</v>
      </c>
      <c r="Q1822" t="str">
        <f>VLOOKUP(KamstrupData[[#This Row],[IdLevel123]],'B-Business Capability'!B:L,10,FALSE)</f>
        <v>Hire-to-Retire (H2R)</v>
      </c>
      <c r="R1822">
        <f>VLOOKUP(KamstrupData[[#This Row],[IdLevel123]],'B-Business Capability'!B:L,11,FALSE)</f>
        <v>750</v>
      </c>
      <c r="S1822" t="s">
        <v>267</v>
      </c>
    </row>
    <row r="1823" spans="2:20" hidden="1" x14ac:dyDescent="0.25">
      <c r="B1823" s="28">
        <v>45292</v>
      </c>
      <c r="D1823" t="s">
        <v>495</v>
      </c>
      <c r="E1823" t="str">
        <f>VLOOKUP(D1823,'B-Business Capability'!B:H,5,FALSE)</f>
        <v>Finance</v>
      </c>
      <c r="F1823" t="str">
        <f>VLOOKUP(D1823,'B-Business Capability'!B:H,6,FALSE)</f>
        <v>Settlements &amp; Payments</v>
      </c>
      <c r="G1823" t="str">
        <f>VLOOKUP(D1823,'B-Business Capability'!B:H,7,FALSE)</f>
        <v>Travel &amp; Expense Management</v>
      </c>
      <c r="I1823" t="s">
        <v>43</v>
      </c>
      <c r="J1823" t="s">
        <v>91</v>
      </c>
      <c r="L1823" t="s">
        <v>496</v>
      </c>
      <c r="M1823" t="str">
        <f>VLOOKUP(L1823,'A-Applications'!B:D,3,FALSE)</f>
        <v>Concur</v>
      </c>
      <c r="N1823" t="s">
        <v>46</v>
      </c>
      <c r="O1823" s="42" t="s">
        <v>47</v>
      </c>
      <c r="P1823" t="s">
        <v>500</v>
      </c>
      <c r="Q1823" t="str">
        <f>VLOOKUP(KamstrupData[[#This Row],[IdLevel123]],'B-Business Capability'!B:L,10,FALSE)</f>
        <v>Hire-to-Retire (H2R)</v>
      </c>
      <c r="R1823">
        <f>VLOOKUP(KamstrupData[[#This Row],[IdLevel123]],'B-Business Capability'!B:L,11,FALSE)</f>
        <v>750</v>
      </c>
      <c r="S1823" t="s">
        <v>267</v>
      </c>
      <c r="T1823" t="s">
        <v>292</v>
      </c>
    </row>
    <row r="1824" spans="2:20" hidden="1" x14ac:dyDescent="0.25">
      <c r="B1824" s="28">
        <v>45292</v>
      </c>
      <c r="D1824" t="s">
        <v>495</v>
      </c>
      <c r="E1824" t="str">
        <f>VLOOKUP(D1824,'B-Business Capability'!B:H,5,FALSE)</f>
        <v>Finance</v>
      </c>
      <c r="F1824" t="str">
        <f>VLOOKUP(D1824,'B-Business Capability'!B:H,6,FALSE)</f>
        <v>Settlements &amp; Payments</v>
      </c>
      <c r="G1824" t="str">
        <f>VLOOKUP(D1824,'B-Business Capability'!B:H,7,FALSE)</f>
        <v>Travel &amp; Expense Management</v>
      </c>
      <c r="I1824" t="s">
        <v>66</v>
      </c>
      <c r="J1824" t="s">
        <v>106</v>
      </c>
      <c r="K1824" t="s">
        <v>256</v>
      </c>
      <c r="L1824" t="s">
        <v>496</v>
      </c>
      <c r="M1824" t="str">
        <f>VLOOKUP(L1824,'A-Applications'!B:D,3,FALSE)</f>
        <v>Concur</v>
      </c>
      <c r="N1824" t="s">
        <v>46</v>
      </c>
      <c r="O1824" s="42" t="s">
        <v>52</v>
      </c>
      <c r="P1824" t="s">
        <v>257</v>
      </c>
      <c r="Q1824" t="str">
        <f>VLOOKUP(KamstrupData[[#This Row],[IdLevel123]],'B-Business Capability'!B:L,10,FALSE)</f>
        <v>Hire-to-Retire (H2R)</v>
      </c>
      <c r="R1824">
        <f>VLOOKUP(KamstrupData[[#This Row],[IdLevel123]],'B-Business Capability'!B:L,11,FALSE)</f>
        <v>750</v>
      </c>
      <c r="S1824" t="s">
        <v>267</v>
      </c>
      <c r="T1824" t="s">
        <v>258</v>
      </c>
    </row>
    <row r="1825" spans="2:20" hidden="1" x14ac:dyDescent="0.25">
      <c r="B1825" s="28">
        <v>45292</v>
      </c>
      <c r="D1825" t="s">
        <v>495</v>
      </c>
      <c r="E1825" t="str">
        <f>VLOOKUP(D1825,'B-Business Capability'!B:H,5,FALSE)</f>
        <v>Finance</v>
      </c>
      <c r="F1825" t="str">
        <f>VLOOKUP(D1825,'B-Business Capability'!B:H,6,FALSE)</f>
        <v>Settlements &amp; Payments</v>
      </c>
      <c r="G1825" t="str">
        <f>VLOOKUP(D1825,'B-Business Capability'!B:H,7,FALSE)</f>
        <v>Travel &amp; Expense Management</v>
      </c>
      <c r="I1825" t="s">
        <v>66</v>
      </c>
      <c r="J1825" t="s">
        <v>106</v>
      </c>
      <c r="L1825" t="s">
        <v>496</v>
      </c>
      <c r="M1825" t="str">
        <f>VLOOKUP(L1825,'A-Applications'!B:D,3,FALSE)</f>
        <v>Concur</v>
      </c>
      <c r="N1825" t="s">
        <v>46</v>
      </c>
      <c r="O1825" s="42" t="s">
        <v>47</v>
      </c>
      <c r="P1825" t="s">
        <v>68</v>
      </c>
      <c r="Q1825" t="str">
        <f>VLOOKUP(KamstrupData[[#This Row],[IdLevel123]],'B-Business Capability'!B:L,10,FALSE)</f>
        <v>Hire-to-Retire (H2R)</v>
      </c>
      <c r="R1825">
        <f>VLOOKUP(KamstrupData[[#This Row],[IdLevel123]],'B-Business Capability'!B:L,11,FALSE)</f>
        <v>750</v>
      </c>
      <c r="S1825" t="s">
        <v>267</v>
      </c>
      <c r="T1825" t="s">
        <v>108</v>
      </c>
    </row>
    <row r="1826" spans="2:20" hidden="1" x14ac:dyDescent="0.25">
      <c r="B1826" s="28">
        <v>45292</v>
      </c>
      <c r="D1826" t="s">
        <v>495</v>
      </c>
      <c r="E1826" t="str">
        <f>VLOOKUP(D1826,'B-Business Capability'!B:H,5,FALSE)</f>
        <v>Finance</v>
      </c>
      <c r="F1826" t="str">
        <f>VLOOKUP(D1826,'B-Business Capability'!B:H,6,FALSE)</f>
        <v>Settlements &amp; Payments</v>
      </c>
      <c r="G1826" t="str">
        <f>VLOOKUP(D1826,'B-Business Capability'!B:H,7,FALSE)</f>
        <v>Travel &amp; Expense Management</v>
      </c>
      <c r="I1826" t="s">
        <v>43</v>
      </c>
      <c r="J1826" t="s">
        <v>325</v>
      </c>
      <c r="K1826" t="s">
        <v>379</v>
      </c>
      <c r="L1826" t="s">
        <v>496</v>
      </c>
      <c r="M1826" t="str">
        <f>VLOOKUP(L1826,'A-Applications'!B:D,3,FALSE)</f>
        <v>Concur</v>
      </c>
      <c r="N1826" t="s">
        <v>46</v>
      </c>
      <c r="O1826" s="42" t="s">
        <v>52</v>
      </c>
      <c r="P1826" t="s">
        <v>500</v>
      </c>
      <c r="Q1826" t="str">
        <f>VLOOKUP(KamstrupData[[#This Row],[IdLevel123]],'B-Business Capability'!B:L,10,FALSE)</f>
        <v>Hire-to-Retire (H2R)</v>
      </c>
      <c r="R1826">
        <f>VLOOKUP(KamstrupData[[#This Row],[IdLevel123]],'B-Business Capability'!B:L,11,FALSE)</f>
        <v>750</v>
      </c>
      <c r="S1826" t="s">
        <v>267</v>
      </c>
      <c r="T1826" t="s">
        <v>380</v>
      </c>
    </row>
    <row r="1827" spans="2:20" hidden="1" x14ac:dyDescent="0.25">
      <c r="B1827" s="28">
        <v>45292</v>
      </c>
      <c r="D1827" t="s">
        <v>495</v>
      </c>
      <c r="E1827" t="str">
        <f>VLOOKUP(D1827,'B-Business Capability'!B:H,5,FALSE)</f>
        <v>Finance</v>
      </c>
      <c r="F1827" t="str">
        <f>VLOOKUP(D1827,'B-Business Capability'!B:H,6,FALSE)</f>
        <v>Settlements &amp; Payments</v>
      </c>
      <c r="G1827" t="str">
        <f>VLOOKUP(D1827,'B-Business Capability'!B:H,7,FALSE)</f>
        <v>Travel &amp; Expense Management</v>
      </c>
      <c r="I1827" t="s">
        <v>66</v>
      </c>
      <c r="J1827" t="s">
        <v>325</v>
      </c>
      <c r="K1827" t="s">
        <v>503</v>
      </c>
      <c r="L1827" t="s">
        <v>496</v>
      </c>
      <c r="M1827" t="str">
        <f>VLOOKUP(L1827,'A-Applications'!B:D,3,FALSE)</f>
        <v>Concur</v>
      </c>
      <c r="N1827" t="s">
        <v>46</v>
      </c>
      <c r="O1827" s="42" t="s">
        <v>52</v>
      </c>
      <c r="P1827" t="s">
        <v>68</v>
      </c>
      <c r="Q1827" t="str">
        <f>VLOOKUP(KamstrupData[[#This Row],[IdLevel123]],'B-Business Capability'!B:L,10,FALSE)</f>
        <v>Hire-to-Retire (H2R)</v>
      </c>
      <c r="R1827">
        <f>VLOOKUP(KamstrupData[[#This Row],[IdLevel123]],'B-Business Capability'!B:L,11,FALSE)</f>
        <v>750</v>
      </c>
      <c r="S1827" t="s">
        <v>267</v>
      </c>
      <c r="T1827" t="s">
        <v>504</v>
      </c>
    </row>
    <row r="1828" spans="2:20" hidden="1" x14ac:dyDescent="0.25">
      <c r="B1828" s="28">
        <v>45292</v>
      </c>
      <c r="D1828" t="s">
        <v>495</v>
      </c>
      <c r="E1828" t="str">
        <f>VLOOKUP(D1828,'B-Business Capability'!B:H,5,FALSE)</f>
        <v>Finance</v>
      </c>
      <c r="F1828" t="str">
        <f>VLOOKUP(D1828,'B-Business Capability'!B:H,6,FALSE)</f>
        <v>Settlements &amp; Payments</v>
      </c>
      <c r="G1828" t="str">
        <f>VLOOKUP(D1828,'B-Business Capability'!B:H,7,FALSE)</f>
        <v>Travel &amp; Expense Management</v>
      </c>
      <c r="I1828" t="s">
        <v>43</v>
      </c>
      <c r="J1828" t="s">
        <v>109</v>
      </c>
      <c r="K1828" t="s">
        <v>231</v>
      </c>
      <c r="L1828" t="s">
        <v>496</v>
      </c>
      <c r="M1828" t="str">
        <f>VLOOKUP(L1828,'A-Applications'!B:D,3,FALSE)</f>
        <v>Concur</v>
      </c>
      <c r="N1828" t="s">
        <v>46</v>
      </c>
      <c r="O1828" s="42" t="s">
        <v>52</v>
      </c>
      <c r="P1828" t="s">
        <v>498</v>
      </c>
      <c r="Q1828" t="str">
        <f>VLOOKUP(KamstrupData[[#This Row],[IdLevel123]],'B-Business Capability'!B:L,10,FALSE)</f>
        <v>Hire-to-Retire (H2R)</v>
      </c>
      <c r="R1828">
        <f>VLOOKUP(KamstrupData[[#This Row],[IdLevel123]],'B-Business Capability'!B:L,11,FALSE)</f>
        <v>750</v>
      </c>
      <c r="S1828" t="s">
        <v>267</v>
      </c>
      <c r="T1828" t="s">
        <v>329</v>
      </c>
    </row>
    <row r="1829" spans="2:20" hidden="1" x14ac:dyDescent="0.25">
      <c r="B1829" s="28">
        <v>45292</v>
      </c>
      <c r="D1829" t="s">
        <v>495</v>
      </c>
      <c r="E1829" t="str">
        <f>VLOOKUP(D1829,'B-Business Capability'!B:H,5,FALSE)</f>
        <v>Finance</v>
      </c>
      <c r="F1829" t="str">
        <f>VLOOKUP(D1829,'B-Business Capability'!B:H,6,FALSE)</f>
        <v>Settlements &amp; Payments</v>
      </c>
      <c r="G1829" t="str">
        <f>VLOOKUP(D1829,'B-Business Capability'!B:H,7,FALSE)</f>
        <v>Travel &amp; Expense Management</v>
      </c>
      <c r="I1829" t="s">
        <v>43</v>
      </c>
      <c r="J1829" t="s">
        <v>282</v>
      </c>
      <c r="L1829" t="s">
        <v>496</v>
      </c>
      <c r="M1829" t="str">
        <f>VLOOKUP(L1829,'A-Applications'!B:D,3,FALSE)</f>
        <v>Concur</v>
      </c>
      <c r="N1829" t="s">
        <v>46</v>
      </c>
      <c r="O1829" s="42" t="s">
        <v>47</v>
      </c>
      <c r="P1829" t="s">
        <v>500</v>
      </c>
      <c r="Q1829" t="str">
        <f>VLOOKUP(KamstrupData[[#This Row],[IdLevel123]],'B-Business Capability'!B:L,10,FALSE)</f>
        <v>Hire-to-Retire (H2R)</v>
      </c>
      <c r="R1829">
        <f>VLOOKUP(KamstrupData[[#This Row],[IdLevel123]],'B-Business Capability'!B:L,11,FALSE)</f>
        <v>750</v>
      </c>
      <c r="S1829" t="s">
        <v>267</v>
      </c>
    </row>
    <row r="1830" spans="2:20" hidden="1" x14ac:dyDescent="0.25">
      <c r="B1830" s="28">
        <v>45292</v>
      </c>
      <c r="D1830" t="s">
        <v>495</v>
      </c>
      <c r="E1830" t="str">
        <f>VLOOKUP(D1830,'B-Business Capability'!B:H,5,FALSE)</f>
        <v>Finance</v>
      </c>
      <c r="F1830" t="str">
        <f>VLOOKUP(D1830,'B-Business Capability'!B:H,6,FALSE)</f>
        <v>Settlements &amp; Payments</v>
      </c>
      <c r="G1830" t="str">
        <f>VLOOKUP(D1830,'B-Business Capability'!B:H,7,FALSE)</f>
        <v>Travel &amp; Expense Management</v>
      </c>
      <c r="I1830" t="s">
        <v>43</v>
      </c>
      <c r="J1830" t="s">
        <v>161</v>
      </c>
      <c r="K1830" t="s">
        <v>164</v>
      </c>
      <c r="L1830" t="s">
        <v>496</v>
      </c>
      <c r="M1830" t="str">
        <f>VLOOKUP(L1830,'A-Applications'!B:D,3,FALSE)</f>
        <v>Concur</v>
      </c>
      <c r="N1830" t="s">
        <v>46</v>
      </c>
      <c r="O1830" s="42" t="s">
        <v>52</v>
      </c>
      <c r="P1830" t="s">
        <v>500</v>
      </c>
      <c r="Q1830" t="str">
        <f>VLOOKUP(KamstrupData[[#This Row],[IdLevel123]],'B-Business Capability'!B:L,10,FALSE)</f>
        <v>Hire-to-Retire (H2R)</v>
      </c>
      <c r="R1830">
        <f>VLOOKUP(KamstrupData[[#This Row],[IdLevel123]],'B-Business Capability'!B:L,11,FALSE)</f>
        <v>750</v>
      </c>
      <c r="S1830" t="s">
        <v>267</v>
      </c>
    </row>
    <row r="1831" spans="2:20" hidden="1" x14ac:dyDescent="0.25">
      <c r="B1831" s="28">
        <v>45292</v>
      </c>
      <c r="D1831" t="s">
        <v>495</v>
      </c>
      <c r="E1831" t="str">
        <f>VLOOKUP(D1831,'B-Business Capability'!B:H,5,FALSE)</f>
        <v>Finance</v>
      </c>
      <c r="F1831" t="str">
        <f>VLOOKUP(D1831,'B-Business Capability'!B:H,6,FALSE)</f>
        <v>Settlements &amp; Payments</v>
      </c>
      <c r="G1831" t="str">
        <f>VLOOKUP(D1831,'B-Business Capability'!B:H,7,FALSE)</f>
        <v>Travel &amp; Expense Management</v>
      </c>
      <c r="I1831" t="s">
        <v>43</v>
      </c>
      <c r="J1831" t="s">
        <v>161</v>
      </c>
      <c r="K1831" t="s">
        <v>166</v>
      </c>
      <c r="L1831" t="s">
        <v>496</v>
      </c>
      <c r="M1831" t="str">
        <f>VLOOKUP(L1831,'A-Applications'!B:D,3,FALSE)</f>
        <v>Concur</v>
      </c>
      <c r="N1831" t="s">
        <v>46</v>
      </c>
      <c r="O1831" s="42" t="s">
        <v>52</v>
      </c>
      <c r="P1831" t="s">
        <v>500</v>
      </c>
      <c r="Q1831" t="str">
        <f>VLOOKUP(KamstrupData[[#This Row],[IdLevel123]],'B-Business Capability'!B:L,10,FALSE)</f>
        <v>Hire-to-Retire (H2R)</v>
      </c>
      <c r="R1831">
        <f>VLOOKUP(KamstrupData[[#This Row],[IdLevel123]],'B-Business Capability'!B:L,11,FALSE)</f>
        <v>750</v>
      </c>
      <c r="S1831" t="s">
        <v>267</v>
      </c>
    </row>
    <row r="1832" spans="2:20" hidden="1" x14ac:dyDescent="0.25">
      <c r="D1832" s="28" t="s">
        <v>495</v>
      </c>
      <c r="E1832" t="str">
        <f>VLOOKUP(D1832,'B-Business Capability'!B:H,5,FALSE)</f>
        <v>Finance</v>
      </c>
      <c r="F1832" t="str">
        <f>VLOOKUP(D1832,'B-Business Capability'!B:H,6,FALSE)</f>
        <v>Settlements &amp; Payments</v>
      </c>
      <c r="G1832" t="str">
        <f>VLOOKUP(D1832,'B-Business Capability'!B:H,7,FALSE)</f>
        <v>Travel &amp; Expense Management</v>
      </c>
      <c r="I1832" t="s">
        <v>43</v>
      </c>
      <c r="J1832" t="s">
        <v>148</v>
      </c>
      <c r="K1832" t="s">
        <v>1079</v>
      </c>
      <c r="L1832" t="s">
        <v>496</v>
      </c>
      <c r="M1832" t="str">
        <f>VLOOKUP(L1832,'A-Applications'!B:D,3,FALSE)</f>
        <v>Concur</v>
      </c>
      <c r="N1832" t="s">
        <v>46</v>
      </c>
      <c r="O1832" s="42" t="s">
        <v>52</v>
      </c>
      <c r="P1832" t="s">
        <v>498</v>
      </c>
      <c r="Q1832" t="str">
        <f>VLOOKUP(KamstrupData[[#This Row],[IdLevel123]],'B-Business Capability'!B:L,10,FALSE)</f>
        <v>Hire-to-Retire (H2R)</v>
      </c>
      <c r="R1832">
        <f>VLOOKUP(KamstrupData[[#This Row],[IdLevel123]],'B-Business Capability'!B:L,11,FALSE)</f>
        <v>750</v>
      </c>
    </row>
    <row r="1833" spans="2:20" hidden="1" x14ac:dyDescent="0.25">
      <c r="B1833" s="28">
        <v>45292</v>
      </c>
      <c r="D1833" s="28" t="s">
        <v>495</v>
      </c>
      <c r="E1833" t="str">
        <f>VLOOKUP(D1833,'B-Business Capability'!B:H,5,FALSE)</f>
        <v>Finance</v>
      </c>
      <c r="F1833" t="str">
        <f>VLOOKUP(D1833,'B-Business Capability'!B:H,6,FALSE)</f>
        <v>Settlements &amp; Payments</v>
      </c>
      <c r="G1833" t="str">
        <f>VLOOKUP(D1833,'B-Business Capability'!B:H,7,FALSE)</f>
        <v>Travel &amp; Expense Management</v>
      </c>
      <c r="I1833" t="s">
        <v>43</v>
      </c>
      <c r="J1833" t="s">
        <v>285</v>
      </c>
      <c r="K1833" t="s">
        <v>1615</v>
      </c>
      <c r="L1833" t="s">
        <v>496</v>
      </c>
      <c r="M1833" t="str">
        <f>VLOOKUP(L1833,'A-Applications'!B:D,3,FALSE)</f>
        <v>Concur</v>
      </c>
      <c r="N1833" t="s">
        <v>46</v>
      </c>
      <c r="O1833" s="42" t="s">
        <v>47</v>
      </c>
      <c r="P1833" t="s">
        <v>38</v>
      </c>
      <c r="Q1833" t="str">
        <f>VLOOKUP(KamstrupData[[#This Row],[IdLevel123]],'B-Business Capability'!B:L,10,FALSE)</f>
        <v>Hire-to-Retire (H2R)</v>
      </c>
      <c r="R1833">
        <f>VLOOKUP(KamstrupData[[#This Row],[IdLevel123]],'B-Business Capability'!B:L,11,FALSE)</f>
        <v>750</v>
      </c>
    </row>
    <row r="1834" spans="2:20" hidden="1" x14ac:dyDescent="0.25">
      <c r="D1834" s="28" t="s">
        <v>495</v>
      </c>
      <c r="E1834" t="str">
        <f>VLOOKUP(D1834,'B-Business Capability'!B:H,5,FALSE)</f>
        <v>Finance</v>
      </c>
      <c r="F1834" t="str">
        <f>VLOOKUP(D1834,'B-Business Capability'!B:H,6,FALSE)</f>
        <v>Settlements &amp; Payments</v>
      </c>
      <c r="G1834" t="str">
        <f>VLOOKUP(D1834,'B-Business Capability'!B:H,7,FALSE)</f>
        <v>Travel &amp; Expense Management</v>
      </c>
      <c r="I1834" t="s">
        <v>477</v>
      </c>
      <c r="J1834" t="s">
        <v>8624</v>
      </c>
      <c r="L1834" t="s">
        <v>496</v>
      </c>
      <c r="M1834" t="str">
        <f>VLOOKUP(L1834,'A-Applications'!B:D,3,FALSE)</f>
        <v>Concur</v>
      </c>
      <c r="N1834" t="s">
        <v>46</v>
      </c>
      <c r="O1834" s="42" t="s">
        <v>47</v>
      </c>
      <c r="P1834" t="s">
        <v>500</v>
      </c>
      <c r="Q1834" t="str">
        <f>VLOOKUP(KamstrupData[[#This Row],[IdLevel123]],'B-Business Capability'!B:L,10,FALSE)</f>
        <v>Hire-to-Retire (H2R)</v>
      </c>
      <c r="R1834">
        <f>VLOOKUP(KamstrupData[[#This Row],[IdLevel123]],'B-Business Capability'!B:L,11,FALSE)</f>
        <v>750</v>
      </c>
    </row>
    <row r="1835" spans="2:20" hidden="1" x14ac:dyDescent="0.25">
      <c r="B1835" s="28">
        <v>45292</v>
      </c>
      <c r="D1835" s="28" t="s">
        <v>495</v>
      </c>
      <c r="E1835" t="str">
        <f>VLOOKUP(D1835,'B-Business Capability'!B:H,5,FALSE)</f>
        <v>Finance</v>
      </c>
      <c r="F1835" t="str">
        <f>VLOOKUP(D1835,'B-Business Capability'!B:H,6,FALSE)</f>
        <v>Settlements &amp; Payments</v>
      </c>
      <c r="G1835" t="str">
        <f>VLOOKUP(D1835,'B-Business Capability'!B:H,7,FALSE)</f>
        <v>Travel &amp; Expense Management</v>
      </c>
      <c r="I1835" t="s">
        <v>43</v>
      </c>
      <c r="J1835" t="s">
        <v>285</v>
      </c>
      <c r="K1835" t="s">
        <v>1639</v>
      </c>
      <c r="L1835" t="s">
        <v>496</v>
      </c>
      <c r="M1835" t="str">
        <f>VLOOKUP(L1835,'A-Applications'!B:D,3,FALSE)</f>
        <v>Concur</v>
      </c>
      <c r="N1835" s="230" t="s">
        <v>46</v>
      </c>
      <c r="O1835" s="42" t="s">
        <v>47</v>
      </c>
      <c r="Q1835" t="str">
        <f>VLOOKUP(KamstrupData[[#This Row],[IdLevel123]],'B-Business Capability'!B:L,10,FALSE)</f>
        <v>Hire-to-Retire (H2R)</v>
      </c>
      <c r="R1835">
        <f>VLOOKUP(KamstrupData[[#This Row],[IdLevel123]],'B-Business Capability'!B:L,11,FALSE)</f>
        <v>750</v>
      </c>
    </row>
    <row r="1836" spans="2:20" hidden="1" x14ac:dyDescent="0.25">
      <c r="D1836" s="28" t="s">
        <v>495</v>
      </c>
      <c r="E1836" t="str">
        <f>VLOOKUP(D1836,'B-Business Capability'!B:H,5,FALSE)</f>
        <v>Finance</v>
      </c>
      <c r="F1836" t="str">
        <f>VLOOKUP(D1836,'B-Business Capability'!B:H,6,FALSE)</f>
        <v>Settlements &amp; Payments</v>
      </c>
      <c r="G1836" t="str">
        <f>VLOOKUP(D1836,'B-Business Capability'!B:H,7,FALSE)</f>
        <v>Travel &amp; Expense Management</v>
      </c>
      <c r="I1836" t="s">
        <v>43</v>
      </c>
      <c r="J1836" t="s">
        <v>239</v>
      </c>
      <c r="K1836" t="s">
        <v>240</v>
      </c>
      <c r="L1836" t="s">
        <v>496</v>
      </c>
      <c r="M1836" t="str">
        <f>VLOOKUP(L1836,'A-Applications'!B:D,3,FALSE)</f>
        <v>Concur</v>
      </c>
      <c r="N1836" t="s">
        <v>46</v>
      </c>
      <c r="O1836" s="42" t="s">
        <v>52</v>
      </c>
      <c r="Q1836" t="str">
        <f>VLOOKUP(KamstrupData[[#This Row],[IdLevel123]],'B-Business Capability'!B:L,10,FALSE)</f>
        <v>Hire-to-Retire (H2R)</v>
      </c>
      <c r="R1836">
        <f>VLOOKUP(KamstrupData[[#This Row],[IdLevel123]],'B-Business Capability'!B:L,11,FALSE)</f>
        <v>750</v>
      </c>
    </row>
    <row r="1837" spans="2:20" hidden="1" x14ac:dyDescent="0.25">
      <c r="B1837" s="28">
        <v>45292</v>
      </c>
      <c r="D1837" s="28" t="s">
        <v>495</v>
      </c>
      <c r="E1837" t="str">
        <f>VLOOKUP(D1837,'B-Business Capability'!B:H,5,FALSE)</f>
        <v>Finance</v>
      </c>
      <c r="F1837" t="str">
        <f>VLOOKUP(D1837,'B-Business Capability'!B:H,6,FALSE)</f>
        <v>Settlements &amp; Payments</v>
      </c>
      <c r="G1837" t="str">
        <f>VLOOKUP(D1837,'B-Business Capability'!B:H,7,FALSE)</f>
        <v>Travel &amp; Expense Management</v>
      </c>
      <c r="I1837" t="s">
        <v>43</v>
      </c>
      <c r="J1837" t="s">
        <v>239</v>
      </c>
      <c r="K1837" t="s">
        <v>7296</v>
      </c>
      <c r="L1837" t="s">
        <v>496</v>
      </c>
      <c r="M1837" t="str">
        <f>VLOOKUP(L1837,'A-Applications'!B:D,3,FALSE)</f>
        <v>Concur</v>
      </c>
      <c r="N1837" t="s">
        <v>46</v>
      </c>
      <c r="O1837" s="42" t="s">
        <v>52</v>
      </c>
      <c r="Q1837" t="str">
        <f>VLOOKUP(KamstrupData[[#This Row],[IdLevel123]],'B-Business Capability'!B:L,10,FALSE)</f>
        <v>Hire-to-Retire (H2R)</v>
      </c>
      <c r="R1837">
        <f>VLOOKUP(KamstrupData[[#This Row],[IdLevel123]],'B-Business Capability'!B:L,11,FALSE)</f>
        <v>750</v>
      </c>
    </row>
    <row r="1838" spans="2:20" x14ac:dyDescent="0.25">
      <c r="D1838" s="28" t="s">
        <v>1207</v>
      </c>
      <c r="E1838" t="str">
        <f>VLOOKUP(D1838,'B-Business Capability'!B:H,5,FALSE)</f>
        <v>Sales</v>
      </c>
      <c r="F1838" t="str">
        <f>VLOOKUP(D1838,'B-Business Capability'!B:H,6,FALSE)</f>
        <v>Sales Execution and Customer Engagement</v>
      </c>
      <c r="G1838" t="str">
        <f>VLOOKUP(D1838,'B-Business Capability'!B:H,7,FALSE)</f>
        <v>Digital documents</v>
      </c>
      <c r="I1838" t="s">
        <v>43</v>
      </c>
      <c r="J1838" t="s">
        <v>239</v>
      </c>
      <c r="K1838" t="s">
        <v>355</v>
      </c>
      <c r="L1838" t="s">
        <v>49</v>
      </c>
      <c r="M1838" t="str">
        <f>VLOOKUP(L1838,'A-Applications'!B:D,3,FALSE)</f>
        <v>DocuSign</v>
      </c>
      <c r="N1838" t="s">
        <v>46</v>
      </c>
      <c r="O1838" s="42" t="s">
        <v>47</v>
      </c>
      <c r="P1838" t="s">
        <v>1042</v>
      </c>
      <c r="Q1838" t="str">
        <f>VLOOKUP(KamstrupData[[#This Row],[IdLevel123]],'B-Business Capability'!B:L,10,FALSE)</f>
        <v>N/A</v>
      </c>
      <c r="R1838">
        <f>VLOOKUP(KamstrupData[[#This Row],[IdLevel123]],'B-Business Capability'!B:L,11,FALSE)</f>
        <v>0</v>
      </c>
      <c r="T1838" t="s">
        <v>9586</v>
      </c>
    </row>
    <row r="1839" spans="2:20" hidden="1" x14ac:dyDescent="0.25">
      <c r="D1839" s="28" t="s">
        <v>495</v>
      </c>
      <c r="E1839" t="str">
        <f>VLOOKUP(D1839,'B-Business Capability'!B:H,5,FALSE)</f>
        <v>Finance</v>
      </c>
      <c r="F1839" t="str">
        <f>VLOOKUP(D1839,'B-Business Capability'!B:H,6,FALSE)</f>
        <v>Settlements &amp; Payments</v>
      </c>
      <c r="G1839" t="str">
        <f>VLOOKUP(D1839,'B-Business Capability'!B:H,7,FALSE)</f>
        <v>Travel &amp; Expense Management</v>
      </c>
      <c r="I1839" t="s">
        <v>64</v>
      </c>
      <c r="J1839" t="s">
        <v>65</v>
      </c>
      <c r="L1839" t="s">
        <v>496</v>
      </c>
      <c r="M1839" t="str">
        <f>VLOOKUP(L1839,'A-Applications'!B:D,3,FALSE)</f>
        <v>Concur</v>
      </c>
      <c r="N1839" t="s">
        <v>46</v>
      </c>
      <c r="O1839" s="42" t="s">
        <v>52</v>
      </c>
      <c r="P1839" t="s">
        <v>498</v>
      </c>
      <c r="Q1839" t="str">
        <f>VLOOKUP(KamstrupData[[#This Row],[IdLevel123]],'B-Business Capability'!B:L,10,FALSE)</f>
        <v>Hire-to-Retire (H2R)</v>
      </c>
      <c r="R1839">
        <f>VLOOKUP(KamstrupData[[#This Row],[IdLevel123]],'B-Business Capability'!B:L,11,FALSE)</f>
        <v>750</v>
      </c>
    </row>
    <row r="1840" spans="2:20" hidden="1" x14ac:dyDescent="0.25">
      <c r="D1840" s="28" t="s">
        <v>495</v>
      </c>
      <c r="E1840" t="str">
        <f>VLOOKUP(D1840,'B-Business Capability'!B:H,5,FALSE)</f>
        <v>Finance</v>
      </c>
      <c r="F1840" t="str">
        <f>VLOOKUP(D1840,'B-Business Capability'!B:H,6,FALSE)</f>
        <v>Settlements &amp; Payments</v>
      </c>
      <c r="G1840" t="str">
        <f>VLOOKUP(D1840,'B-Business Capability'!B:H,7,FALSE)</f>
        <v>Travel &amp; Expense Management</v>
      </c>
      <c r="I1840" t="s">
        <v>43</v>
      </c>
      <c r="J1840" t="s">
        <v>239</v>
      </c>
      <c r="K1840" t="s">
        <v>1672</v>
      </c>
      <c r="L1840" t="s">
        <v>496</v>
      </c>
      <c r="M1840" t="str">
        <f>VLOOKUP(L1840,'A-Applications'!B:D,3,FALSE)</f>
        <v>Concur</v>
      </c>
      <c r="N1840" t="s">
        <v>46</v>
      </c>
      <c r="O1840" s="42" t="s">
        <v>52</v>
      </c>
      <c r="P1840" t="s">
        <v>38</v>
      </c>
      <c r="Q1840" t="str">
        <f>VLOOKUP(KamstrupData[[#This Row],[IdLevel123]],'B-Business Capability'!B:L,10,FALSE)</f>
        <v>Hire-to-Retire (H2R)</v>
      </c>
      <c r="R1840">
        <f>VLOOKUP(KamstrupData[[#This Row],[IdLevel123]],'B-Business Capability'!B:L,11,FALSE)</f>
        <v>750</v>
      </c>
    </row>
    <row r="1841" spans="2:20" hidden="1" x14ac:dyDescent="0.25">
      <c r="D1841" t="s">
        <v>42</v>
      </c>
      <c r="E1841" t="str">
        <f>VLOOKUP(D1841,'B-Business Capability'!B:H,5,FALSE)</f>
        <v>Finance</v>
      </c>
      <c r="F1841">
        <f>VLOOKUP(D1841,'B-Business Capability'!B:H,6,FALSE)</f>
        <v>0</v>
      </c>
      <c r="G1841">
        <f>VLOOKUP(D1841,'B-Business Capability'!B:H,7,FALSE)</f>
        <v>0</v>
      </c>
      <c r="I1841" t="s">
        <v>43</v>
      </c>
      <c r="J1841" t="s">
        <v>44</v>
      </c>
      <c r="L1841" t="s">
        <v>49</v>
      </c>
      <c r="M1841" t="str">
        <f>VLOOKUP(L1841,'A-Applications'!B:D,3,FALSE)</f>
        <v>DocuSign</v>
      </c>
      <c r="N1841" t="s">
        <v>46</v>
      </c>
      <c r="O1841" s="42"/>
      <c r="P1841" t="s">
        <v>48</v>
      </c>
      <c r="Q1841" t="str">
        <f>VLOOKUP(KamstrupData[[#This Row],[IdLevel123]],'B-Business Capability'!B:L,10,FALSE)</f>
        <v>N/A</v>
      </c>
      <c r="R1841">
        <f>VLOOKUP(KamstrupData[[#This Row],[IdLevel123]],'B-Business Capability'!B:L,11,FALSE)</f>
        <v>0</v>
      </c>
      <c r="T1841" t="s">
        <v>50</v>
      </c>
    </row>
    <row r="1842" spans="2:20" hidden="1" x14ac:dyDescent="0.25">
      <c r="D1842" t="s">
        <v>42</v>
      </c>
      <c r="E1842" t="str">
        <f>VLOOKUP(D1842,'B-Business Capability'!B:H,5,FALSE)</f>
        <v>Finance</v>
      </c>
      <c r="F1842">
        <f>VLOOKUP(D1842,'B-Business Capability'!B:H,6,FALSE)</f>
        <v>0</v>
      </c>
      <c r="G1842">
        <f>VLOOKUP(D1842,'B-Business Capability'!B:H,7,FALSE)</f>
        <v>0</v>
      </c>
      <c r="I1842" t="s">
        <v>66</v>
      </c>
      <c r="J1842" t="s">
        <v>67</v>
      </c>
      <c r="L1842" t="s">
        <v>49</v>
      </c>
      <c r="M1842" t="str">
        <f>VLOOKUP(L1842,'A-Applications'!B:D,3,FALSE)</f>
        <v>DocuSign</v>
      </c>
      <c r="N1842" t="s">
        <v>46</v>
      </c>
      <c r="O1842" s="42" t="s">
        <v>52</v>
      </c>
      <c r="P1842" t="s">
        <v>48</v>
      </c>
      <c r="Q1842" t="str">
        <f>VLOOKUP(KamstrupData[[#This Row],[IdLevel123]],'B-Business Capability'!B:L,10,FALSE)</f>
        <v>N/A</v>
      </c>
      <c r="R1842">
        <f>VLOOKUP(KamstrupData[[#This Row],[IdLevel123]],'B-Business Capability'!B:L,11,FALSE)</f>
        <v>0</v>
      </c>
      <c r="T1842" t="s">
        <v>69</v>
      </c>
    </row>
    <row r="1843" spans="2:20" hidden="1" x14ac:dyDescent="0.25">
      <c r="B1843" s="28">
        <v>45292</v>
      </c>
      <c r="D1843" t="s">
        <v>42</v>
      </c>
      <c r="E1843" t="str">
        <f>VLOOKUP(D1843,'B-Business Capability'!B:H,5,FALSE)</f>
        <v>Finance</v>
      </c>
      <c r="G1843">
        <f>VLOOKUP(D1843,'B-Business Capability'!B:H,7,FALSE)</f>
        <v>0</v>
      </c>
      <c r="I1843" t="s">
        <v>43</v>
      </c>
      <c r="J1843" t="s">
        <v>285</v>
      </c>
      <c r="K1843" t="s">
        <v>286</v>
      </c>
      <c r="L1843" t="s">
        <v>49</v>
      </c>
      <c r="M1843" t="str">
        <f>VLOOKUP(L1843,'A-Applications'!B:D,3,FALSE)</f>
        <v>DocuSign</v>
      </c>
      <c r="N1843" t="s">
        <v>46</v>
      </c>
      <c r="O1843" s="42" t="s">
        <v>52</v>
      </c>
      <c r="P1843" t="s">
        <v>38</v>
      </c>
      <c r="Q1843" t="str">
        <f>VLOOKUP(KamstrupData[[#This Row],[IdLevel123]],'B-Business Capability'!B:L,10,FALSE)</f>
        <v>N/A</v>
      </c>
      <c r="R1843">
        <f>VLOOKUP(KamstrupData[[#This Row],[IdLevel123]],'B-Business Capability'!B:L,11,FALSE)</f>
        <v>0</v>
      </c>
      <c r="T1843" t="s">
        <v>288</v>
      </c>
    </row>
    <row r="1844" spans="2:20" hidden="1" x14ac:dyDescent="0.25">
      <c r="D1844" s="28" t="s">
        <v>147</v>
      </c>
      <c r="E1844" t="str">
        <f>VLOOKUP(D1844,'B-Business Capability'!B:H,5,FALSE)</f>
        <v>Customer Relationship</v>
      </c>
      <c r="F1844" t="str">
        <f>VLOOKUP(D1844,'B-Business Capability'!B:H,6,FALSE)</f>
        <v>Contract Management</v>
      </c>
      <c r="G1844">
        <f>VLOOKUP(D1844,'B-Business Capability'!B:H,7,FALSE)</f>
        <v>0</v>
      </c>
      <c r="I1844" t="s">
        <v>43</v>
      </c>
      <c r="J1844" t="s">
        <v>148</v>
      </c>
      <c r="K1844" t="s">
        <v>149</v>
      </c>
      <c r="L1844" t="s">
        <v>49</v>
      </c>
      <c r="M1844" t="str">
        <f>VLOOKUP(L1844,'A-Applications'!B:D,3,FALSE)</f>
        <v>DocuSign</v>
      </c>
      <c r="N1844" t="s">
        <v>138</v>
      </c>
      <c r="O1844" s="42" t="s">
        <v>52</v>
      </c>
      <c r="P1844" t="s">
        <v>56</v>
      </c>
      <c r="Q1844" t="str">
        <f>VLOOKUP(KamstrupData[[#This Row],[IdLevel123]],'B-Business Capability'!B:L,10,FALSE)</f>
        <v>N/A</v>
      </c>
      <c r="R1844">
        <f>VLOOKUP(KamstrupData[[#This Row],[IdLevel123]],'B-Business Capability'!B:L,11,FALSE)</f>
        <v>0</v>
      </c>
    </row>
    <row r="1845" spans="2:20" hidden="1" x14ac:dyDescent="0.25">
      <c r="D1845" t="s">
        <v>189</v>
      </c>
      <c r="E1845" t="str">
        <f>VLOOKUP(D1845,'B-Business Capability'!B:H,5,FALSE)</f>
        <v>Procurement &amp; Logistics</v>
      </c>
      <c r="F1845" t="str">
        <f>VLOOKUP(D1845,'B-Business Capability'!B:H,6,FALSE)</f>
        <v>Sourcing</v>
      </c>
      <c r="G1845">
        <f>VLOOKUP(D1845,'B-Business Capability'!B:H,7,FALSE)</f>
        <v>0</v>
      </c>
      <c r="I1845" t="s">
        <v>43</v>
      </c>
      <c r="J1845" t="s">
        <v>109</v>
      </c>
      <c r="K1845" t="s">
        <v>183</v>
      </c>
      <c r="L1845" t="s">
        <v>49</v>
      </c>
      <c r="M1845" t="str">
        <f>VLOOKUP(L1845,'A-Applications'!B:D,3,FALSE)</f>
        <v>DocuSign</v>
      </c>
      <c r="N1845" t="s">
        <v>46</v>
      </c>
      <c r="O1845" s="42" t="s">
        <v>52</v>
      </c>
      <c r="P1845" t="s">
        <v>190</v>
      </c>
      <c r="Q1845" t="str">
        <f>VLOOKUP(KamstrupData[[#This Row],[IdLevel123]],'B-Business Capability'!B:L,10,FALSE)</f>
        <v>Procure-to-Pay (P2P)</v>
      </c>
      <c r="R1845">
        <f>VLOOKUP(KamstrupData[[#This Row],[IdLevel123]],'B-Business Capability'!B:L,11,FALSE)</f>
        <v>100</v>
      </c>
      <c r="T1845" t="s">
        <v>191</v>
      </c>
    </row>
    <row r="1846" spans="2:20" hidden="1" x14ac:dyDescent="0.25">
      <c r="D1846" t="s">
        <v>255</v>
      </c>
      <c r="E1846" t="str">
        <f>VLOOKUP(D1846,'B-Business Capability'!B:H,5,FALSE)</f>
        <v>Governance, Risk and Compliance</v>
      </c>
      <c r="F1846" t="str">
        <f>VLOOKUP(D1846,'B-Business Capability'!B:H,6,FALSE)</f>
        <v>Enterprise Risk Management</v>
      </c>
      <c r="G1846" t="str">
        <f>VLOOKUP(D1846,'B-Business Capability'!B:H,7,FALSE)</f>
        <v>Manage Compliance</v>
      </c>
      <c r="I1846" t="s">
        <v>66</v>
      </c>
      <c r="J1846" t="s">
        <v>106</v>
      </c>
      <c r="K1846" t="s">
        <v>256</v>
      </c>
      <c r="L1846" t="s">
        <v>49</v>
      </c>
      <c r="M1846" t="str">
        <f>VLOOKUP(L1846,'A-Applications'!B:D,3,FALSE)</f>
        <v>DocuSign</v>
      </c>
      <c r="N1846" t="s">
        <v>46</v>
      </c>
      <c r="O1846" s="42" t="s">
        <v>52</v>
      </c>
      <c r="P1846" t="s">
        <v>257</v>
      </c>
      <c r="Q1846" t="str">
        <f>VLOOKUP(KamstrupData[[#This Row],[IdLevel123]],'B-Business Capability'!B:L,10,FALSE)</f>
        <v>N/A</v>
      </c>
      <c r="R1846">
        <f>VLOOKUP(KamstrupData[[#This Row],[IdLevel123]],'B-Business Capability'!B:L,11,FALSE)</f>
        <v>0</v>
      </c>
      <c r="T1846" t="s">
        <v>258</v>
      </c>
    </row>
    <row r="1847" spans="2:20" hidden="1" x14ac:dyDescent="0.25">
      <c r="D1847" s="28" t="s">
        <v>263</v>
      </c>
      <c r="E1847" t="str">
        <f>VLOOKUP(D1847,'B-Business Capability'!B:H,5,FALSE)</f>
        <v>People and Culture</v>
      </c>
      <c r="F1847" t="str">
        <f>VLOOKUP(D1847,'B-Business Capability'!B:H,6,FALSE)</f>
        <v>HR Policies &amp; Processes</v>
      </c>
      <c r="G1847">
        <f>VLOOKUP(D1847,'B-Business Capability'!B:H,7,FALSE)</f>
        <v>0</v>
      </c>
      <c r="I1847" t="s">
        <v>53</v>
      </c>
      <c r="J1847" t="s">
        <v>7292</v>
      </c>
      <c r="L1847" t="s">
        <v>49</v>
      </c>
      <c r="M1847" t="str">
        <f>VLOOKUP(L1847,'A-Applications'!B:D,3,FALSE)</f>
        <v>DocuSign</v>
      </c>
      <c r="N1847" t="s">
        <v>46</v>
      </c>
      <c r="O1847" s="42" t="s">
        <v>47</v>
      </c>
      <c r="Q1847" t="str">
        <f>VLOOKUP(KamstrupData[[#This Row],[IdLevel123]],'B-Business Capability'!B:L,10,FALSE)</f>
        <v>Hire-to-Retire (H2R)</v>
      </c>
      <c r="R1847">
        <f>VLOOKUP(KamstrupData[[#This Row],[IdLevel123]],'B-Business Capability'!B:L,11,FALSE)</f>
        <v>650</v>
      </c>
      <c r="T1847" t="s">
        <v>8521</v>
      </c>
    </row>
    <row r="1848" spans="2:20" hidden="1" x14ac:dyDescent="0.25">
      <c r="B1848" s="28">
        <v>45292</v>
      </c>
      <c r="D1848" t="s">
        <v>332</v>
      </c>
      <c r="E1848" t="str">
        <f>VLOOKUP(D1848,'B-Business Capability'!B:H,5,FALSE)</f>
        <v>People and Culture</v>
      </c>
      <c r="F1848" t="str">
        <f>VLOOKUP(D1848,'B-Business Capability'!B:H,6,FALSE)</f>
        <v>Recruiting</v>
      </c>
      <c r="G1848">
        <f>VLOOKUP(D1848,'B-Business Capability'!B:H,7,FALSE)</f>
        <v>0</v>
      </c>
      <c r="I1848" t="s">
        <v>43</v>
      </c>
      <c r="J1848" t="s">
        <v>264</v>
      </c>
      <c r="L1848" t="s">
        <v>49</v>
      </c>
      <c r="M1848" t="str">
        <f>VLOOKUP(L1848,'A-Applications'!B:D,3,FALSE)</f>
        <v>DocuSign</v>
      </c>
      <c r="N1848" t="s">
        <v>46</v>
      </c>
      <c r="O1848" s="42" t="s">
        <v>47</v>
      </c>
      <c r="P1848" t="s">
        <v>272</v>
      </c>
      <c r="Q1848" t="str">
        <f>VLOOKUP(KamstrupData[[#This Row],[IdLevel123]],'B-Business Capability'!B:L,10,FALSE)</f>
        <v>Hire-to-Retire (H2R)</v>
      </c>
      <c r="R1848">
        <f>VLOOKUP(KamstrupData[[#This Row],[IdLevel123]],'B-Business Capability'!B:L,11,FALSE)</f>
        <v>300</v>
      </c>
      <c r="S1848" t="s">
        <v>267</v>
      </c>
      <c r="T1848" t="s">
        <v>268</v>
      </c>
    </row>
    <row r="1849" spans="2:20" hidden="1" x14ac:dyDescent="0.25">
      <c r="B1849" s="28">
        <v>45292</v>
      </c>
      <c r="D1849" t="s">
        <v>332</v>
      </c>
      <c r="E1849" t="str">
        <f>VLOOKUP(D1849,'B-Business Capability'!B:H,5,FALSE)</f>
        <v>People and Culture</v>
      </c>
      <c r="F1849" t="str">
        <f>VLOOKUP(D1849,'B-Business Capability'!B:H,6,FALSE)</f>
        <v>Recruiting</v>
      </c>
      <c r="G1849">
        <f>VLOOKUP(D1849,'B-Business Capability'!B:H,7,FALSE)</f>
        <v>0</v>
      </c>
      <c r="I1849" t="s">
        <v>66</v>
      </c>
      <c r="J1849" t="s">
        <v>169</v>
      </c>
      <c r="L1849" t="s">
        <v>49</v>
      </c>
      <c r="M1849" t="str">
        <f>VLOOKUP(L1849,'A-Applications'!B:D,3,FALSE)</f>
        <v>DocuSign</v>
      </c>
      <c r="N1849" t="s">
        <v>46</v>
      </c>
      <c r="O1849" s="42" t="s">
        <v>47</v>
      </c>
      <c r="P1849" t="s">
        <v>272</v>
      </c>
      <c r="Q1849" t="str">
        <f>VLOOKUP(KamstrupData[[#This Row],[IdLevel123]],'B-Business Capability'!B:L,10,FALSE)</f>
        <v>Hire-to-Retire (H2R)</v>
      </c>
      <c r="R1849">
        <f>VLOOKUP(KamstrupData[[#This Row],[IdLevel123]],'B-Business Capability'!B:L,11,FALSE)</f>
        <v>300</v>
      </c>
      <c r="S1849" t="s">
        <v>267</v>
      </c>
      <c r="T1849" t="s">
        <v>171</v>
      </c>
    </row>
    <row r="1850" spans="2:20" hidden="1" x14ac:dyDescent="0.25">
      <c r="D1850" t="s">
        <v>393</v>
      </c>
      <c r="E1850" t="str">
        <f>VLOOKUP(D1850,'B-Business Capability'!B:H,5,FALSE)</f>
        <v>Legal</v>
      </c>
      <c r="F1850" t="str">
        <f>VLOOKUP(D1850,'B-Business Capability'!B:H,6,FALSE)</f>
        <v>Ensure Compliance</v>
      </c>
      <c r="G1850">
        <f>VLOOKUP(D1850,'B-Business Capability'!B:H,7,FALSE)</f>
        <v>0</v>
      </c>
      <c r="I1850" t="s">
        <v>43</v>
      </c>
      <c r="J1850" t="s">
        <v>303</v>
      </c>
      <c r="L1850" t="s">
        <v>49</v>
      </c>
      <c r="M1850" t="str">
        <f>VLOOKUP(L1850,'A-Applications'!B:D,3,FALSE)</f>
        <v>DocuSign</v>
      </c>
      <c r="N1850" t="s">
        <v>138</v>
      </c>
      <c r="O1850" s="42" t="s">
        <v>47</v>
      </c>
      <c r="P1850" t="s">
        <v>395</v>
      </c>
      <c r="Q1850" t="str">
        <f>VLOOKUP(KamstrupData[[#This Row],[IdLevel123]],'B-Business Capability'!B:L,10,FALSE)</f>
        <v>N/A</v>
      </c>
      <c r="R1850">
        <f>VLOOKUP(KamstrupData[[#This Row],[IdLevel123]],'B-Business Capability'!B:L,11,FALSE)</f>
        <v>0</v>
      </c>
      <c r="T1850" t="s">
        <v>305</v>
      </c>
    </row>
    <row r="1851" spans="2:20" hidden="1" x14ac:dyDescent="0.25">
      <c r="D1851" t="s">
        <v>393</v>
      </c>
      <c r="E1851" t="str">
        <f>VLOOKUP(D1851,'B-Business Capability'!B:H,5,FALSE)</f>
        <v>Legal</v>
      </c>
      <c r="F1851" t="str">
        <f>VLOOKUP(D1851,'B-Business Capability'!B:H,6,FALSE)</f>
        <v>Ensure Compliance</v>
      </c>
      <c r="G1851">
        <f>VLOOKUP(D1851,'B-Business Capability'!B:H,7,FALSE)</f>
        <v>0</v>
      </c>
      <c r="I1851" t="s">
        <v>66</v>
      </c>
      <c r="J1851" t="s">
        <v>303</v>
      </c>
      <c r="L1851" t="s">
        <v>49</v>
      </c>
      <c r="M1851" t="str">
        <f>VLOOKUP(L1851,'A-Applications'!B:D,3,FALSE)</f>
        <v>DocuSign</v>
      </c>
      <c r="N1851" t="s">
        <v>138</v>
      </c>
      <c r="O1851" s="42" t="s">
        <v>47</v>
      </c>
      <c r="P1851" t="s">
        <v>395</v>
      </c>
      <c r="Q1851" t="str">
        <f>VLOOKUP(KamstrupData[[#This Row],[IdLevel123]],'B-Business Capability'!B:L,10,FALSE)</f>
        <v>N/A</v>
      </c>
      <c r="R1851">
        <f>VLOOKUP(KamstrupData[[#This Row],[IdLevel123]],'B-Business Capability'!B:L,11,FALSE)</f>
        <v>0</v>
      </c>
      <c r="T1851" t="s">
        <v>407</v>
      </c>
    </row>
    <row r="1852" spans="2:20" hidden="1" x14ac:dyDescent="0.25">
      <c r="D1852" t="s">
        <v>393</v>
      </c>
      <c r="E1852" t="str">
        <f>VLOOKUP(D1852,'B-Business Capability'!B:H,5,FALSE)</f>
        <v>Legal</v>
      </c>
      <c r="F1852" t="str">
        <f>VLOOKUP(D1852,'B-Business Capability'!B:H,6,FALSE)</f>
        <v>Ensure Compliance</v>
      </c>
      <c r="G1852">
        <f>VLOOKUP(D1852,'B-Business Capability'!B:H,7,FALSE)</f>
        <v>0</v>
      </c>
      <c r="I1852" t="s">
        <v>66</v>
      </c>
      <c r="J1852" t="s">
        <v>228</v>
      </c>
      <c r="L1852" t="s">
        <v>49</v>
      </c>
      <c r="M1852" t="str">
        <f>VLOOKUP(L1852,'A-Applications'!B:D,3,FALSE)</f>
        <v>DocuSign</v>
      </c>
      <c r="N1852" t="s">
        <v>46</v>
      </c>
      <c r="O1852" s="42" t="s">
        <v>47</v>
      </c>
      <c r="P1852" t="s">
        <v>395</v>
      </c>
      <c r="Q1852" t="str">
        <f>VLOOKUP(KamstrupData[[#This Row],[IdLevel123]],'B-Business Capability'!B:L,10,FALSE)</f>
        <v>N/A</v>
      </c>
      <c r="R1852">
        <f>VLOOKUP(KamstrupData[[#This Row],[IdLevel123]],'B-Business Capability'!B:L,11,FALSE)</f>
        <v>0</v>
      </c>
      <c r="T1852" t="s">
        <v>230</v>
      </c>
    </row>
    <row r="1853" spans="2:20" hidden="1" x14ac:dyDescent="0.25">
      <c r="D1853" t="s">
        <v>393</v>
      </c>
      <c r="E1853" t="str">
        <f>VLOOKUP(D1853,'B-Business Capability'!B:H,5,FALSE)</f>
        <v>Legal</v>
      </c>
      <c r="F1853" t="str">
        <f>VLOOKUP(D1853,'B-Business Capability'!B:H,6,FALSE)</f>
        <v>Ensure Compliance</v>
      </c>
      <c r="G1853">
        <f>VLOOKUP(D1853,'B-Business Capability'!B:H,7,FALSE)</f>
        <v>0</v>
      </c>
      <c r="I1853" t="s">
        <v>43</v>
      </c>
      <c r="J1853" t="s">
        <v>311</v>
      </c>
      <c r="L1853" t="s">
        <v>49</v>
      </c>
      <c r="M1853" t="str">
        <f>VLOOKUP(L1853,'A-Applications'!B:D,3,FALSE)</f>
        <v>DocuSign</v>
      </c>
      <c r="N1853" t="s">
        <v>46</v>
      </c>
      <c r="O1853" s="42" t="s">
        <v>52</v>
      </c>
      <c r="P1853" t="s">
        <v>395</v>
      </c>
      <c r="Q1853" t="str">
        <f>VLOOKUP(KamstrupData[[#This Row],[IdLevel123]],'B-Business Capability'!B:L,10,FALSE)</f>
        <v>N/A</v>
      </c>
      <c r="R1853">
        <f>VLOOKUP(KamstrupData[[#This Row],[IdLevel123]],'B-Business Capability'!B:L,11,FALSE)</f>
        <v>0</v>
      </c>
    </row>
    <row r="1854" spans="2:20" hidden="1" x14ac:dyDescent="0.25">
      <c r="D1854" t="s">
        <v>393</v>
      </c>
      <c r="E1854" t="str">
        <f>VLOOKUP(D1854,'B-Business Capability'!B:H,5,FALSE)</f>
        <v>Legal</v>
      </c>
      <c r="F1854" t="str">
        <f>VLOOKUP(D1854,'B-Business Capability'!B:H,6,FALSE)</f>
        <v>Ensure Compliance</v>
      </c>
      <c r="G1854">
        <f>VLOOKUP(D1854,'B-Business Capability'!B:H,7,FALSE)</f>
        <v>0</v>
      </c>
      <c r="I1854" t="s">
        <v>43</v>
      </c>
      <c r="J1854" t="s">
        <v>311</v>
      </c>
      <c r="L1854" t="s">
        <v>49</v>
      </c>
      <c r="M1854" t="str">
        <f>VLOOKUP(L1854,'A-Applications'!B:D,3,FALSE)</f>
        <v>DocuSign</v>
      </c>
      <c r="N1854" t="s">
        <v>46</v>
      </c>
      <c r="O1854" s="42" t="s">
        <v>52</v>
      </c>
      <c r="P1854" t="s">
        <v>395</v>
      </c>
      <c r="Q1854" t="str">
        <f>VLOOKUP(KamstrupData[[#This Row],[IdLevel123]],'B-Business Capability'!B:L,10,FALSE)</f>
        <v>N/A</v>
      </c>
      <c r="R1854">
        <f>VLOOKUP(KamstrupData[[#This Row],[IdLevel123]],'B-Business Capability'!B:L,11,FALSE)</f>
        <v>0</v>
      </c>
    </row>
    <row r="1855" spans="2:20" hidden="1" x14ac:dyDescent="0.25">
      <c r="D1855" t="s">
        <v>393</v>
      </c>
      <c r="E1855" t="str">
        <f>VLOOKUP(D1855,'B-Business Capability'!B:H,5,FALSE)</f>
        <v>Legal</v>
      </c>
      <c r="F1855" t="str">
        <f>VLOOKUP(D1855,'B-Business Capability'!B:H,6,FALSE)</f>
        <v>Ensure Compliance</v>
      </c>
      <c r="G1855">
        <f>VLOOKUP(D1855,'B-Business Capability'!B:H,7,FALSE)</f>
        <v>0</v>
      </c>
      <c r="I1855" t="s">
        <v>43</v>
      </c>
      <c r="J1855" t="s">
        <v>137</v>
      </c>
      <c r="L1855" t="s">
        <v>49</v>
      </c>
      <c r="M1855" t="str">
        <f>VLOOKUP(L1855,'A-Applications'!B:D,3,FALSE)</f>
        <v>DocuSign</v>
      </c>
      <c r="N1855" t="s">
        <v>46</v>
      </c>
      <c r="O1855" s="42" t="s">
        <v>52</v>
      </c>
      <c r="P1855" t="s">
        <v>395</v>
      </c>
      <c r="Q1855" t="str">
        <f>VLOOKUP(KamstrupData[[#This Row],[IdLevel123]],'B-Business Capability'!B:L,10,FALSE)</f>
        <v>N/A</v>
      </c>
      <c r="R1855">
        <f>VLOOKUP(KamstrupData[[#This Row],[IdLevel123]],'B-Business Capability'!B:L,11,FALSE)</f>
        <v>0</v>
      </c>
    </row>
    <row r="1856" spans="2:20" hidden="1" x14ac:dyDescent="0.25">
      <c r="D1856" t="s">
        <v>393</v>
      </c>
      <c r="E1856" t="str">
        <f>VLOOKUP(D1856,'B-Business Capability'!B:H,5,FALSE)</f>
        <v>Legal</v>
      </c>
      <c r="F1856" t="str">
        <f>VLOOKUP(D1856,'B-Business Capability'!B:H,6,FALSE)</f>
        <v>Ensure Compliance</v>
      </c>
      <c r="G1856">
        <f>VLOOKUP(D1856,'B-Business Capability'!B:H,7,FALSE)</f>
        <v>0</v>
      </c>
      <c r="I1856" t="s">
        <v>491</v>
      </c>
      <c r="J1856" t="s">
        <v>492</v>
      </c>
      <c r="L1856" t="s">
        <v>49</v>
      </c>
      <c r="M1856" t="str">
        <f>VLOOKUP(L1856,'A-Applications'!B:D,3,FALSE)</f>
        <v>DocuSign</v>
      </c>
      <c r="N1856" t="s">
        <v>46</v>
      </c>
      <c r="O1856" s="42" t="s">
        <v>52</v>
      </c>
      <c r="P1856" t="s">
        <v>395</v>
      </c>
      <c r="Q1856" t="str">
        <f>VLOOKUP(KamstrupData[[#This Row],[IdLevel123]],'B-Business Capability'!B:L,10,FALSE)</f>
        <v>N/A</v>
      </c>
      <c r="R1856">
        <f>VLOOKUP(KamstrupData[[#This Row],[IdLevel123]],'B-Business Capability'!B:L,11,FALSE)</f>
        <v>0</v>
      </c>
    </row>
    <row r="1857" spans="4:20" hidden="1" x14ac:dyDescent="0.25">
      <c r="D1857" t="s">
        <v>393</v>
      </c>
      <c r="E1857" t="str">
        <f>VLOOKUP(D1857,'B-Business Capability'!B:H,5,FALSE)</f>
        <v>Legal</v>
      </c>
      <c r="F1857" t="str">
        <f>VLOOKUP(D1857,'B-Business Capability'!B:H,6,FALSE)</f>
        <v>Ensure Compliance</v>
      </c>
      <c r="G1857">
        <f>VLOOKUP(D1857,'B-Business Capability'!B:H,7,FALSE)</f>
        <v>0</v>
      </c>
      <c r="I1857" t="s">
        <v>43</v>
      </c>
      <c r="J1857" t="s">
        <v>44</v>
      </c>
      <c r="L1857" t="s">
        <v>49</v>
      </c>
      <c r="M1857" t="str">
        <f>VLOOKUP(L1857,'A-Applications'!B:D,3,FALSE)</f>
        <v>DocuSign</v>
      </c>
      <c r="N1857" t="s">
        <v>46</v>
      </c>
      <c r="O1857" s="42" t="s">
        <v>52</v>
      </c>
      <c r="P1857" t="s">
        <v>395</v>
      </c>
      <c r="Q1857" t="str">
        <f>VLOOKUP(KamstrupData[[#This Row],[IdLevel123]],'B-Business Capability'!B:L,10,FALSE)</f>
        <v>N/A</v>
      </c>
      <c r="R1857">
        <f>VLOOKUP(KamstrupData[[#This Row],[IdLevel123]],'B-Business Capability'!B:L,11,FALSE)</f>
        <v>0</v>
      </c>
    </row>
    <row r="1858" spans="4:20" hidden="1" x14ac:dyDescent="0.25">
      <c r="D1858" t="s">
        <v>393</v>
      </c>
      <c r="E1858" t="str">
        <f>VLOOKUP(D1858,'B-Business Capability'!B:H,5,FALSE)</f>
        <v>Legal</v>
      </c>
      <c r="F1858" t="str">
        <f>VLOOKUP(D1858,'B-Business Capability'!B:H,6,FALSE)</f>
        <v>Ensure Compliance</v>
      </c>
      <c r="G1858">
        <f>VLOOKUP(D1858,'B-Business Capability'!B:H,7,FALSE)</f>
        <v>0</v>
      </c>
      <c r="I1858" t="s">
        <v>43</v>
      </c>
      <c r="J1858" t="s">
        <v>264</v>
      </c>
      <c r="L1858" t="s">
        <v>49</v>
      </c>
      <c r="M1858" t="str">
        <f>VLOOKUP(L1858,'A-Applications'!B:D,3,FALSE)</f>
        <v>DocuSign</v>
      </c>
      <c r="N1858" t="s">
        <v>46</v>
      </c>
      <c r="O1858" s="42" t="s">
        <v>52</v>
      </c>
      <c r="P1858" t="s">
        <v>395</v>
      </c>
      <c r="Q1858" t="str">
        <f>VLOOKUP(KamstrupData[[#This Row],[IdLevel123]],'B-Business Capability'!B:L,10,FALSE)</f>
        <v>N/A</v>
      </c>
      <c r="R1858">
        <f>VLOOKUP(KamstrupData[[#This Row],[IdLevel123]],'B-Business Capability'!B:L,11,FALSE)</f>
        <v>0</v>
      </c>
    </row>
    <row r="1859" spans="4:20" hidden="1" x14ac:dyDescent="0.25">
      <c r="D1859" t="s">
        <v>393</v>
      </c>
      <c r="E1859" t="str">
        <f>VLOOKUP(D1859,'B-Business Capability'!B:H,5,FALSE)</f>
        <v>Legal</v>
      </c>
      <c r="F1859" t="str">
        <f>VLOOKUP(D1859,'B-Business Capability'!B:H,6,FALSE)</f>
        <v>Ensure Compliance</v>
      </c>
      <c r="G1859">
        <f>VLOOKUP(D1859,'B-Business Capability'!B:H,7,FALSE)</f>
        <v>0</v>
      </c>
      <c r="I1859" t="s">
        <v>43</v>
      </c>
      <c r="J1859" t="s">
        <v>278</v>
      </c>
      <c r="L1859" t="s">
        <v>49</v>
      </c>
      <c r="M1859" t="str">
        <f>VLOOKUP(L1859,'A-Applications'!B:D,3,FALSE)</f>
        <v>DocuSign</v>
      </c>
      <c r="N1859" t="s">
        <v>46</v>
      </c>
      <c r="O1859" s="42" t="s">
        <v>52</v>
      </c>
      <c r="P1859" t="s">
        <v>395</v>
      </c>
      <c r="Q1859" t="str">
        <f>VLOOKUP(KamstrupData[[#This Row],[IdLevel123]],'B-Business Capability'!B:L,10,FALSE)</f>
        <v>N/A</v>
      </c>
      <c r="R1859">
        <f>VLOOKUP(KamstrupData[[#This Row],[IdLevel123]],'B-Business Capability'!B:L,11,FALSE)</f>
        <v>0</v>
      </c>
    </row>
    <row r="1860" spans="4:20" hidden="1" x14ac:dyDescent="0.25">
      <c r="D1860" t="s">
        <v>393</v>
      </c>
      <c r="E1860" t="str">
        <f>VLOOKUP(D1860,'B-Business Capability'!B:H,5,FALSE)</f>
        <v>Legal</v>
      </c>
      <c r="F1860" t="str">
        <f>VLOOKUP(D1860,'B-Business Capability'!B:H,6,FALSE)</f>
        <v>Ensure Compliance</v>
      </c>
      <c r="G1860">
        <f>VLOOKUP(D1860,'B-Business Capability'!B:H,7,FALSE)</f>
        <v>0</v>
      </c>
      <c r="I1860" t="s">
        <v>43</v>
      </c>
      <c r="J1860" t="s">
        <v>278</v>
      </c>
      <c r="L1860" t="s">
        <v>49</v>
      </c>
      <c r="M1860" t="str">
        <f>VLOOKUP(L1860,'A-Applications'!B:D,3,FALSE)</f>
        <v>DocuSign</v>
      </c>
      <c r="N1860" t="s">
        <v>46</v>
      </c>
      <c r="O1860" s="42" t="s">
        <v>52</v>
      </c>
      <c r="P1860" t="s">
        <v>395</v>
      </c>
      <c r="Q1860" t="str">
        <f>VLOOKUP(KamstrupData[[#This Row],[IdLevel123]],'B-Business Capability'!B:L,10,FALSE)</f>
        <v>N/A</v>
      </c>
      <c r="R1860">
        <f>VLOOKUP(KamstrupData[[#This Row],[IdLevel123]],'B-Business Capability'!B:L,11,FALSE)</f>
        <v>0</v>
      </c>
    </row>
    <row r="1861" spans="4:20" hidden="1" x14ac:dyDescent="0.25">
      <c r="D1861" t="s">
        <v>393</v>
      </c>
      <c r="E1861" t="str">
        <f>VLOOKUP(D1861,'B-Business Capability'!B:H,5,FALSE)</f>
        <v>Legal</v>
      </c>
      <c r="F1861" t="str">
        <f>VLOOKUP(D1861,'B-Business Capability'!B:H,6,FALSE)</f>
        <v>Ensure Compliance</v>
      </c>
      <c r="G1861">
        <f>VLOOKUP(D1861,'B-Business Capability'!B:H,7,FALSE)</f>
        <v>0</v>
      </c>
      <c r="I1861" t="s">
        <v>43</v>
      </c>
      <c r="J1861" t="s">
        <v>71</v>
      </c>
      <c r="L1861" t="s">
        <v>49</v>
      </c>
      <c r="M1861" t="str">
        <f>VLOOKUP(L1861,'A-Applications'!B:D,3,FALSE)</f>
        <v>DocuSign</v>
      </c>
      <c r="N1861" t="s">
        <v>46</v>
      </c>
      <c r="O1861" s="42" t="s">
        <v>52</v>
      </c>
      <c r="P1861" t="s">
        <v>395</v>
      </c>
      <c r="Q1861" t="str">
        <f>VLOOKUP(KamstrupData[[#This Row],[IdLevel123]],'B-Business Capability'!B:L,10,FALSE)</f>
        <v>N/A</v>
      </c>
      <c r="R1861">
        <f>VLOOKUP(KamstrupData[[#This Row],[IdLevel123]],'B-Business Capability'!B:L,11,FALSE)</f>
        <v>0</v>
      </c>
      <c r="T1861" t="s">
        <v>76</v>
      </c>
    </row>
    <row r="1862" spans="4:20" hidden="1" x14ac:dyDescent="0.25">
      <c r="D1862" t="s">
        <v>393</v>
      </c>
      <c r="E1862" t="str">
        <f>VLOOKUP(D1862,'B-Business Capability'!B:H,5,FALSE)</f>
        <v>Legal</v>
      </c>
      <c r="F1862" t="str">
        <f>VLOOKUP(D1862,'B-Business Capability'!B:H,6,FALSE)</f>
        <v>Ensure Compliance</v>
      </c>
      <c r="G1862">
        <f>VLOOKUP(D1862,'B-Business Capability'!B:H,7,FALSE)</f>
        <v>0</v>
      </c>
      <c r="I1862" t="s">
        <v>66</v>
      </c>
      <c r="J1862" t="s">
        <v>276</v>
      </c>
      <c r="L1862" t="s">
        <v>49</v>
      </c>
      <c r="M1862" t="str">
        <f>VLOOKUP(L1862,'A-Applications'!B:D,3,FALSE)</f>
        <v>DocuSign</v>
      </c>
      <c r="N1862" t="s">
        <v>46</v>
      </c>
      <c r="O1862" s="42" t="s">
        <v>52</v>
      </c>
      <c r="P1862" t="s">
        <v>395</v>
      </c>
      <c r="Q1862" t="str">
        <f>VLOOKUP(KamstrupData[[#This Row],[IdLevel123]],'B-Business Capability'!B:L,10,FALSE)</f>
        <v>N/A</v>
      </c>
      <c r="R1862">
        <f>VLOOKUP(KamstrupData[[#This Row],[IdLevel123]],'B-Business Capability'!B:L,11,FALSE)</f>
        <v>0</v>
      </c>
      <c r="T1862" t="s">
        <v>407</v>
      </c>
    </row>
    <row r="1863" spans="4:20" hidden="1" x14ac:dyDescent="0.25">
      <c r="D1863" t="s">
        <v>393</v>
      </c>
      <c r="E1863" t="str">
        <f>VLOOKUP(D1863,'B-Business Capability'!B:H,5,FALSE)</f>
        <v>Legal</v>
      </c>
      <c r="F1863" t="str">
        <f>VLOOKUP(D1863,'B-Business Capability'!B:H,6,FALSE)</f>
        <v>Ensure Compliance</v>
      </c>
      <c r="G1863">
        <f>VLOOKUP(D1863,'B-Business Capability'!B:H,7,FALSE)</f>
        <v>0</v>
      </c>
      <c r="I1863" t="s">
        <v>43</v>
      </c>
      <c r="J1863" t="s">
        <v>279</v>
      </c>
      <c r="L1863" t="s">
        <v>49</v>
      </c>
      <c r="M1863" t="str">
        <f>VLOOKUP(L1863,'A-Applications'!B:D,3,FALSE)</f>
        <v>DocuSign</v>
      </c>
      <c r="N1863" t="s">
        <v>46</v>
      </c>
      <c r="O1863" s="42" t="s">
        <v>52</v>
      </c>
      <c r="P1863" t="s">
        <v>395</v>
      </c>
      <c r="Q1863" t="str">
        <f>VLOOKUP(KamstrupData[[#This Row],[IdLevel123]],'B-Business Capability'!B:L,10,FALSE)</f>
        <v>N/A</v>
      </c>
      <c r="R1863">
        <f>VLOOKUP(KamstrupData[[#This Row],[IdLevel123]],'B-Business Capability'!B:L,11,FALSE)</f>
        <v>0</v>
      </c>
    </row>
    <row r="1864" spans="4:20" hidden="1" x14ac:dyDescent="0.25">
      <c r="D1864" t="s">
        <v>393</v>
      </c>
      <c r="E1864" t="str">
        <f>VLOOKUP(D1864,'B-Business Capability'!B:H,5,FALSE)</f>
        <v>Legal</v>
      </c>
      <c r="F1864" t="str">
        <f>VLOOKUP(D1864,'B-Business Capability'!B:H,6,FALSE)</f>
        <v>Ensure Compliance</v>
      </c>
      <c r="G1864">
        <f>VLOOKUP(D1864,'B-Business Capability'!B:H,7,FALSE)</f>
        <v>0</v>
      </c>
      <c r="I1864" t="s">
        <v>43</v>
      </c>
      <c r="J1864" t="s">
        <v>279</v>
      </c>
      <c r="L1864" t="s">
        <v>49</v>
      </c>
      <c r="M1864" t="str">
        <f>VLOOKUP(L1864,'A-Applications'!B:D,3,FALSE)</f>
        <v>DocuSign</v>
      </c>
      <c r="N1864" t="s">
        <v>46</v>
      </c>
      <c r="O1864" s="42" t="s">
        <v>52</v>
      </c>
      <c r="P1864" t="s">
        <v>395</v>
      </c>
      <c r="Q1864" t="str">
        <f>VLOOKUP(KamstrupData[[#This Row],[IdLevel123]],'B-Business Capability'!B:L,10,FALSE)</f>
        <v>N/A</v>
      </c>
      <c r="R1864">
        <f>VLOOKUP(KamstrupData[[#This Row],[IdLevel123]],'B-Business Capability'!B:L,11,FALSE)</f>
        <v>0</v>
      </c>
      <c r="T1864" t="s">
        <v>410</v>
      </c>
    </row>
    <row r="1865" spans="4:20" hidden="1" x14ac:dyDescent="0.25">
      <c r="D1865" t="s">
        <v>393</v>
      </c>
      <c r="E1865" t="str">
        <f>VLOOKUP(D1865,'B-Business Capability'!B:H,5,FALSE)</f>
        <v>Legal</v>
      </c>
      <c r="F1865" t="str">
        <f>VLOOKUP(D1865,'B-Business Capability'!B:H,6,FALSE)</f>
        <v>Ensure Compliance</v>
      </c>
      <c r="G1865">
        <f>VLOOKUP(D1865,'B-Business Capability'!B:H,7,FALSE)</f>
        <v>0</v>
      </c>
      <c r="I1865" t="s">
        <v>43</v>
      </c>
      <c r="J1865" t="s">
        <v>411</v>
      </c>
      <c r="L1865" t="s">
        <v>49</v>
      </c>
      <c r="M1865" t="str">
        <f>VLOOKUP(L1865,'A-Applications'!B:D,3,FALSE)</f>
        <v>DocuSign</v>
      </c>
      <c r="N1865" t="s">
        <v>46</v>
      </c>
      <c r="O1865" s="42" t="s">
        <v>52</v>
      </c>
      <c r="P1865" t="s">
        <v>395</v>
      </c>
      <c r="Q1865" t="str">
        <f>VLOOKUP(KamstrupData[[#This Row],[IdLevel123]],'B-Business Capability'!B:L,10,FALSE)</f>
        <v>N/A</v>
      </c>
      <c r="R1865">
        <f>VLOOKUP(KamstrupData[[#This Row],[IdLevel123]],'B-Business Capability'!B:L,11,FALSE)</f>
        <v>0</v>
      </c>
    </row>
    <row r="1866" spans="4:20" ht="15" hidden="1" customHeight="1" x14ac:dyDescent="0.25">
      <c r="D1866" t="s">
        <v>393</v>
      </c>
      <c r="E1866" t="str">
        <f>VLOOKUP(D1866,'B-Business Capability'!B:H,5,FALSE)</f>
        <v>Legal</v>
      </c>
      <c r="F1866" t="str">
        <f>VLOOKUP(D1866,'B-Business Capability'!B:H,6,FALSE)</f>
        <v>Ensure Compliance</v>
      </c>
      <c r="G1866">
        <f>VLOOKUP(D1866,'B-Business Capability'!B:H,7,FALSE)</f>
        <v>0</v>
      </c>
      <c r="I1866" t="s">
        <v>43</v>
      </c>
      <c r="J1866" t="s">
        <v>91</v>
      </c>
      <c r="K1866" t="s">
        <v>291</v>
      </c>
      <c r="L1866" t="s">
        <v>49</v>
      </c>
      <c r="M1866" t="str">
        <f>VLOOKUP(L1866,'A-Applications'!B:D,3,FALSE)</f>
        <v>DocuSign</v>
      </c>
      <c r="N1866" t="s">
        <v>46</v>
      </c>
      <c r="O1866" t="s">
        <v>47</v>
      </c>
      <c r="P1866" t="s">
        <v>395</v>
      </c>
      <c r="Q1866" t="str">
        <f>VLOOKUP(KamstrupData[[#This Row],[IdLevel123]],'B-Business Capability'!B:L,10,FALSE)</f>
        <v>N/A</v>
      </c>
      <c r="R1866">
        <f>VLOOKUP(KamstrupData[[#This Row],[IdLevel123]],'B-Business Capability'!B:L,11,FALSE)</f>
        <v>0</v>
      </c>
    </row>
    <row r="1867" spans="4:20" ht="15" hidden="1" customHeight="1" x14ac:dyDescent="0.25">
      <c r="D1867" t="s">
        <v>393</v>
      </c>
      <c r="E1867" t="str">
        <f>VLOOKUP(D1867,'B-Business Capability'!B:H,5,FALSE)</f>
        <v>Legal</v>
      </c>
      <c r="F1867" t="str">
        <f>VLOOKUP(D1867,'B-Business Capability'!B:H,6,FALSE)</f>
        <v>Ensure Compliance</v>
      </c>
      <c r="G1867">
        <f>VLOOKUP(D1867,'B-Business Capability'!B:H,7,FALSE)</f>
        <v>0</v>
      </c>
      <c r="I1867" t="s">
        <v>43</v>
      </c>
      <c r="J1867" t="s">
        <v>91</v>
      </c>
      <c r="K1867" t="s">
        <v>72</v>
      </c>
      <c r="L1867" t="s">
        <v>49</v>
      </c>
      <c r="M1867" t="str">
        <f>VLOOKUP(L1867,'A-Applications'!B:D,3,FALSE)</f>
        <v>DocuSign</v>
      </c>
      <c r="N1867" t="s">
        <v>46</v>
      </c>
      <c r="O1867" t="s">
        <v>47</v>
      </c>
      <c r="P1867" t="s">
        <v>395</v>
      </c>
      <c r="Q1867" t="str">
        <f>VLOOKUP(KamstrupData[[#This Row],[IdLevel123]],'B-Business Capability'!B:L,10,FALSE)</f>
        <v>N/A</v>
      </c>
      <c r="R1867">
        <f>VLOOKUP(KamstrupData[[#This Row],[IdLevel123]],'B-Business Capability'!B:L,11,FALSE)</f>
        <v>0</v>
      </c>
      <c r="T1867" t="s">
        <v>92</v>
      </c>
    </row>
    <row r="1868" spans="4:20" hidden="1" x14ac:dyDescent="0.25">
      <c r="D1868" t="s">
        <v>393</v>
      </c>
      <c r="E1868" t="str">
        <f>VLOOKUP(D1868,'B-Business Capability'!B:H,5,FALSE)</f>
        <v>Legal</v>
      </c>
      <c r="F1868" t="str">
        <f>VLOOKUP(D1868,'B-Business Capability'!B:H,6,FALSE)</f>
        <v>Ensure Compliance</v>
      </c>
      <c r="G1868">
        <f>VLOOKUP(D1868,'B-Business Capability'!B:H,7,FALSE)</f>
        <v>0</v>
      </c>
      <c r="I1868" t="s">
        <v>43</v>
      </c>
      <c r="J1868" t="s">
        <v>91</v>
      </c>
      <c r="K1868" t="s">
        <v>293</v>
      </c>
      <c r="L1868" t="s">
        <v>49</v>
      </c>
      <c r="M1868" t="str">
        <f>VLOOKUP(L1868,'A-Applications'!B:D,3,FALSE)</f>
        <v>DocuSign</v>
      </c>
      <c r="N1868" t="s">
        <v>46</v>
      </c>
      <c r="O1868" t="s">
        <v>47</v>
      </c>
      <c r="P1868" t="s">
        <v>395</v>
      </c>
      <c r="Q1868" t="str">
        <f>VLOOKUP(KamstrupData[[#This Row],[IdLevel123]],'B-Business Capability'!B:L,10,FALSE)</f>
        <v>N/A</v>
      </c>
      <c r="R1868">
        <f>VLOOKUP(KamstrupData[[#This Row],[IdLevel123]],'B-Business Capability'!B:L,11,FALSE)</f>
        <v>0</v>
      </c>
      <c r="T1868" t="s">
        <v>294</v>
      </c>
    </row>
    <row r="1869" spans="4:20" hidden="1" x14ac:dyDescent="0.25">
      <c r="D1869" t="s">
        <v>393</v>
      </c>
      <c r="E1869" t="str">
        <f>VLOOKUP(D1869,'B-Business Capability'!B:H,5,FALSE)</f>
        <v>Legal</v>
      </c>
      <c r="F1869" t="str">
        <f>VLOOKUP(D1869,'B-Business Capability'!B:H,6,FALSE)</f>
        <v>Ensure Compliance</v>
      </c>
      <c r="G1869">
        <f>VLOOKUP(D1869,'B-Business Capability'!B:H,7,FALSE)</f>
        <v>0</v>
      </c>
      <c r="I1869" t="s">
        <v>43</v>
      </c>
      <c r="J1869" t="s">
        <v>91</v>
      </c>
      <c r="K1869" t="s">
        <v>78</v>
      </c>
      <c r="L1869" t="s">
        <v>49</v>
      </c>
      <c r="M1869" t="str">
        <f>VLOOKUP(L1869,'A-Applications'!B:D,3,FALSE)</f>
        <v>DocuSign</v>
      </c>
      <c r="N1869" t="s">
        <v>46</v>
      </c>
      <c r="O1869" t="s">
        <v>47</v>
      </c>
      <c r="P1869" t="s">
        <v>395</v>
      </c>
      <c r="Q1869" t="str">
        <f>VLOOKUP(KamstrupData[[#This Row],[IdLevel123]],'B-Business Capability'!B:L,10,FALSE)</f>
        <v>N/A</v>
      </c>
      <c r="R1869">
        <f>VLOOKUP(KamstrupData[[#This Row],[IdLevel123]],'B-Business Capability'!B:L,11,FALSE)</f>
        <v>0</v>
      </c>
      <c r="T1869" t="s">
        <v>93</v>
      </c>
    </row>
    <row r="1870" spans="4:20" hidden="1" x14ac:dyDescent="0.25">
      <c r="D1870" t="s">
        <v>393</v>
      </c>
      <c r="E1870" t="str">
        <f>VLOOKUP(D1870,'B-Business Capability'!B:H,5,FALSE)</f>
        <v>Legal</v>
      </c>
      <c r="F1870" t="str">
        <f>VLOOKUP(D1870,'B-Business Capability'!B:H,6,FALSE)</f>
        <v>Ensure Compliance</v>
      </c>
      <c r="G1870">
        <f>VLOOKUP(D1870,'B-Business Capability'!B:H,7,FALSE)</f>
        <v>0</v>
      </c>
      <c r="I1870" t="s">
        <v>43</v>
      </c>
      <c r="J1870" t="s">
        <v>91</v>
      </c>
      <c r="K1870" t="s">
        <v>81</v>
      </c>
      <c r="L1870" t="s">
        <v>49</v>
      </c>
      <c r="M1870" t="str">
        <f>VLOOKUP(L1870,'A-Applications'!B:D,3,FALSE)</f>
        <v>DocuSign</v>
      </c>
      <c r="N1870" t="s">
        <v>46</v>
      </c>
      <c r="O1870" s="42" t="s">
        <v>47</v>
      </c>
      <c r="P1870" t="s">
        <v>395</v>
      </c>
      <c r="Q1870" t="str">
        <f>VLOOKUP(KamstrupData[[#This Row],[IdLevel123]],'B-Business Capability'!B:L,10,FALSE)</f>
        <v>N/A</v>
      </c>
      <c r="R1870">
        <f>VLOOKUP(KamstrupData[[#This Row],[IdLevel123]],'B-Business Capability'!B:L,11,FALSE)</f>
        <v>0</v>
      </c>
      <c r="T1870" t="s">
        <v>96</v>
      </c>
    </row>
    <row r="1871" spans="4:20" hidden="1" x14ac:dyDescent="0.25">
      <c r="D1871" t="s">
        <v>393</v>
      </c>
      <c r="E1871" t="str">
        <f>VLOOKUP(D1871,'B-Business Capability'!B:H,5,FALSE)</f>
        <v>Legal</v>
      </c>
      <c r="F1871" t="str">
        <f>VLOOKUP(D1871,'B-Business Capability'!B:H,6,FALSE)</f>
        <v>Ensure Compliance</v>
      </c>
      <c r="G1871">
        <f>VLOOKUP(D1871,'B-Business Capability'!B:H,7,FALSE)</f>
        <v>0</v>
      </c>
      <c r="I1871" t="s">
        <v>43</v>
      </c>
      <c r="J1871" t="s">
        <v>413</v>
      </c>
      <c r="K1871" t="s">
        <v>414</v>
      </c>
      <c r="L1871" t="s">
        <v>49</v>
      </c>
      <c r="M1871" t="str">
        <f>VLOOKUP(L1871,'A-Applications'!B:D,3,FALSE)</f>
        <v>DocuSign</v>
      </c>
      <c r="N1871" t="s">
        <v>46</v>
      </c>
      <c r="O1871" s="42" t="s">
        <v>52</v>
      </c>
      <c r="P1871" t="s">
        <v>395</v>
      </c>
      <c r="Q1871" t="str">
        <f>VLOOKUP(KamstrupData[[#This Row],[IdLevel123]],'B-Business Capability'!B:L,10,FALSE)</f>
        <v>N/A</v>
      </c>
      <c r="R1871">
        <f>VLOOKUP(KamstrupData[[#This Row],[IdLevel123]],'B-Business Capability'!B:L,11,FALSE)</f>
        <v>0</v>
      </c>
      <c r="T1871" t="s">
        <v>415</v>
      </c>
    </row>
    <row r="1872" spans="4:20" hidden="1" x14ac:dyDescent="0.25">
      <c r="D1872" t="s">
        <v>393</v>
      </c>
      <c r="E1872" t="str">
        <f>VLOOKUP(D1872,'B-Business Capability'!B:H,5,FALSE)</f>
        <v>Legal</v>
      </c>
      <c r="F1872" t="str">
        <f>VLOOKUP(D1872,'B-Business Capability'!B:H,6,FALSE)</f>
        <v>Ensure Compliance</v>
      </c>
      <c r="G1872">
        <f>VLOOKUP(D1872,'B-Business Capability'!B:H,7,FALSE)</f>
        <v>0</v>
      </c>
      <c r="I1872" t="s">
        <v>66</v>
      </c>
      <c r="J1872" t="s">
        <v>413</v>
      </c>
      <c r="L1872" t="s">
        <v>49</v>
      </c>
      <c r="M1872" t="str">
        <f>VLOOKUP(L1872,'A-Applications'!B:D,3,FALSE)</f>
        <v>DocuSign</v>
      </c>
      <c r="N1872" t="s">
        <v>46</v>
      </c>
      <c r="O1872" s="42" t="s">
        <v>52</v>
      </c>
      <c r="P1872" t="s">
        <v>395</v>
      </c>
      <c r="Q1872" t="str">
        <f>VLOOKUP(KamstrupData[[#This Row],[IdLevel123]],'B-Business Capability'!B:L,10,FALSE)</f>
        <v>N/A</v>
      </c>
      <c r="R1872">
        <f>VLOOKUP(KamstrupData[[#This Row],[IdLevel123]],'B-Business Capability'!B:L,11,FALSE)</f>
        <v>0</v>
      </c>
      <c r="T1872" t="s">
        <v>407</v>
      </c>
    </row>
    <row r="1873" spans="4:20" hidden="1" x14ac:dyDescent="0.25">
      <c r="D1873" t="s">
        <v>393</v>
      </c>
      <c r="E1873" t="str">
        <f>VLOOKUP(D1873,'B-Business Capability'!B:H,5,FALSE)</f>
        <v>Legal</v>
      </c>
      <c r="F1873" t="str">
        <f>VLOOKUP(D1873,'B-Business Capability'!B:H,6,FALSE)</f>
        <v>Ensure Compliance</v>
      </c>
      <c r="G1873">
        <f>VLOOKUP(D1873,'B-Business Capability'!B:H,7,FALSE)</f>
        <v>0</v>
      </c>
      <c r="I1873" t="s">
        <v>43</v>
      </c>
      <c r="J1873" t="s">
        <v>325</v>
      </c>
      <c r="L1873" t="s">
        <v>49</v>
      </c>
      <c r="M1873" t="str">
        <f>VLOOKUP(L1873,'A-Applications'!B:D,3,FALSE)</f>
        <v>DocuSign</v>
      </c>
      <c r="N1873" t="s">
        <v>46</v>
      </c>
      <c r="O1873" s="42" t="s">
        <v>52</v>
      </c>
      <c r="P1873" t="s">
        <v>395</v>
      </c>
      <c r="Q1873" t="str">
        <f>VLOOKUP(KamstrupData[[#This Row],[IdLevel123]],'B-Business Capability'!B:L,10,FALSE)</f>
        <v>N/A</v>
      </c>
      <c r="R1873">
        <f>VLOOKUP(KamstrupData[[#This Row],[IdLevel123]],'B-Business Capability'!B:L,11,FALSE)</f>
        <v>0</v>
      </c>
    </row>
    <row r="1874" spans="4:20" hidden="1" x14ac:dyDescent="0.25">
      <c r="D1874" t="s">
        <v>393</v>
      </c>
      <c r="E1874" t="str">
        <f>VLOOKUP(D1874,'B-Business Capability'!B:H,5,FALSE)</f>
        <v>Legal</v>
      </c>
      <c r="F1874" t="str">
        <f>VLOOKUP(D1874,'B-Business Capability'!B:H,6,FALSE)</f>
        <v>Ensure Compliance</v>
      </c>
      <c r="G1874">
        <f>VLOOKUP(D1874,'B-Business Capability'!B:H,7,FALSE)</f>
        <v>0</v>
      </c>
      <c r="I1874" t="s">
        <v>66</v>
      </c>
      <c r="J1874" t="s">
        <v>325</v>
      </c>
      <c r="K1874" t="s">
        <v>416</v>
      </c>
      <c r="L1874" t="s">
        <v>49</v>
      </c>
      <c r="M1874" t="str">
        <f>VLOOKUP(L1874,'A-Applications'!B:D,3,FALSE)</f>
        <v>DocuSign</v>
      </c>
      <c r="N1874" t="s">
        <v>46</v>
      </c>
      <c r="O1874" s="42" t="s">
        <v>52</v>
      </c>
      <c r="P1874" t="s">
        <v>395</v>
      </c>
      <c r="Q1874" t="str">
        <f>VLOOKUP(KamstrupData[[#This Row],[IdLevel123]],'B-Business Capability'!B:L,10,FALSE)</f>
        <v>N/A</v>
      </c>
      <c r="R1874">
        <f>VLOOKUP(KamstrupData[[#This Row],[IdLevel123]],'B-Business Capability'!B:L,11,FALSE)</f>
        <v>0</v>
      </c>
      <c r="T1874" t="s">
        <v>417</v>
      </c>
    </row>
    <row r="1875" spans="4:20" hidden="1" x14ac:dyDescent="0.25">
      <c r="D1875" t="s">
        <v>393</v>
      </c>
      <c r="E1875" t="str">
        <f>VLOOKUP(D1875,'B-Business Capability'!B:H,5,FALSE)</f>
        <v>Legal</v>
      </c>
      <c r="F1875" t="str">
        <f>VLOOKUP(D1875,'B-Business Capability'!B:H,6,FALSE)</f>
        <v>Ensure Compliance</v>
      </c>
      <c r="G1875">
        <f>VLOOKUP(D1875,'B-Business Capability'!B:H,7,FALSE)</f>
        <v>0</v>
      </c>
      <c r="I1875" t="s">
        <v>43</v>
      </c>
      <c r="J1875" t="s">
        <v>109</v>
      </c>
      <c r="L1875" t="s">
        <v>49</v>
      </c>
      <c r="M1875" t="str">
        <f>VLOOKUP(L1875,'A-Applications'!B:D,3,FALSE)</f>
        <v>DocuSign</v>
      </c>
      <c r="N1875" t="s">
        <v>46</v>
      </c>
      <c r="O1875" s="42" t="s">
        <v>52</v>
      </c>
      <c r="P1875" t="s">
        <v>395</v>
      </c>
      <c r="Q1875" t="str">
        <f>VLOOKUP(KamstrupData[[#This Row],[IdLevel123]],'B-Business Capability'!B:L,10,FALSE)</f>
        <v>N/A</v>
      </c>
      <c r="R1875">
        <f>VLOOKUP(KamstrupData[[#This Row],[IdLevel123]],'B-Business Capability'!B:L,11,FALSE)</f>
        <v>0</v>
      </c>
    </row>
    <row r="1876" spans="4:20" hidden="1" x14ac:dyDescent="0.25">
      <c r="D1876" t="s">
        <v>393</v>
      </c>
      <c r="E1876" t="str">
        <f>VLOOKUP(D1876,'B-Business Capability'!B:H,5,FALSE)</f>
        <v>Legal</v>
      </c>
      <c r="F1876" t="str">
        <f>VLOOKUP(D1876,'B-Business Capability'!B:H,6,FALSE)</f>
        <v>Ensure Compliance</v>
      </c>
      <c r="G1876">
        <f>VLOOKUP(D1876,'B-Business Capability'!B:H,7,FALSE)</f>
        <v>0</v>
      </c>
      <c r="I1876" t="s">
        <v>66</v>
      </c>
      <c r="J1876" t="s">
        <v>109</v>
      </c>
      <c r="L1876" t="s">
        <v>49</v>
      </c>
      <c r="M1876" t="str">
        <f>VLOOKUP(L1876,'A-Applications'!B:D,3,FALSE)</f>
        <v>DocuSign</v>
      </c>
      <c r="N1876" t="s">
        <v>46</v>
      </c>
      <c r="O1876" s="42" t="s">
        <v>52</v>
      </c>
      <c r="P1876" t="s">
        <v>395</v>
      </c>
      <c r="Q1876" t="str">
        <f>VLOOKUP(KamstrupData[[#This Row],[IdLevel123]],'B-Business Capability'!B:L,10,FALSE)</f>
        <v>N/A</v>
      </c>
      <c r="R1876">
        <f>VLOOKUP(KamstrupData[[#This Row],[IdLevel123]],'B-Business Capability'!B:L,11,FALSE)</f>
        <v>0</v>
      </c>
      <c r="T1876" t="s">
        <v>188</v>
      </c>
    </row>
    <row r="1877" spans="4:20" hidden="1" x14ac:dyDescent="0.25">
      <c r="D1877" t="s">
        <v>393</v>
      </c>
      <c r="E1877" t="str">
        <f>VLOOKUP(D1877,'B-Business Capability'!B:H,5,FALSE)</f>
        <v>Legal</v>
      </c>
      <c r="F1877" t="str">
        <f>VLOOKUP(D1877,'B-Business Capability'!B:H,6,FALSE)</f>
        <v>Ensure Compliance</v>
      </c>
      <c r="G1877">
        <f>VLOOKUP(D1877,'B-Business Capability'!B:H,7,FALSE)</f>
        <v>0</v>
      </c>
      <c r="I1877" t="s">
        <v>66</v>
      </c>
      <c r="J1877" t="s">
        <v>67</v>
      </c>
      <c r="L1877" t="s">
        <v>49</v>
      </c>
      <c r="M1877" t="str">
        <f>VLOOKUP(L1877,'A-Applications'!B:D,3,FALSE)</f>
        <v>DocuSign</v>
      </c>
      <c r="N1877" t="s">
        <v>46</v>
      </c>
      <c r="O1877" s="42" t="s">
        <v>52</v>
      </c>
      <c r="P1877" t="s">
        <v>395</v>
      </c>
      <c r="Q1877" t="str">
        <f>VLOOKUP(KamstrupData[[#This Row],[IdLevel123]],'B-Business Capability'!B:L,10,FALSE)</f>
        <v>N/A</v>
      </c>
      <c r="R1877">
        <f>VLOOKUP(KamstrupData[[#This Row],[IdLevel123]],'B-Business Capability'!B:L,11,FALSE)</f>
        <v>0</v>
      </c>
      <c r="T1877" t="s">
        <v>69</v>
      </c>
    </row>
    <row r="1878" spans="4:20" hidden="1" x14ac:dyDescent="0.25">
      <c r="D1878" t="s">
        <v>393</v>
      </c>
      <c r="E1878" t="str">
        <f>VLOOKUP(D1878,'B-Business Capability'!B:H,5,FALSE)</f>
        <v>Legal</v>
      </c>
      <c r="F1878" t="str">
        <f>VLOOKUP(D1878,'B-Business Capability'!B:H,6,FALSE)</f>
        <v>Ensure Compliance</v>
      </c>
      <c r="G1878">
        <f>VLOOKUP(D1878,'B-Business Capability'!B:H,7,FALSE)</f>
        <v>0</v>
      </c>
      <c r="I1878" t="s">
        <v>66</v>
      </c>
      <c r="J1878" t="s">
        <v>169</v>
      </c>
      <c r="L1878" t="s">
        <v>49</v>
      </c>
      <c r="M1878" t="str">
        <f>VLOOKUP(L1878,'A-Applications'!B:D,3,FALSE)</f>
        <v>DocuSign</v>
      </c>
      <c r="N1878" t="s">
        <v>46</v>
      </c>
      <c r="O1878" s="42" t="s">
        <v>47</v>
      </c>
      <c r="P1878" t="s">
        <v>395</v>
      </c>
      <c r="Q1878" t="str">
        <f>VLOOKUP(KamstrupData[[#This Row],[IdLevel123]],'B-Business Capability'!B:L,10,FALSE)</f>
        <v>N/A</v>
      </c>
      <c r="R1878">
        <f>VLOOKUP(KamstrupData[[#This Row],[IdLevel123]],'B-Business Capability'!B:L,11,FALSE)</f>
        <v>0</v>
      </c>
      <c r="T1878" t="s">
        <v>171</v>
      </c>
    </row>
    <row r="1879" spans="4:20" hidden="1" x14ac:dyDescent="0.25">
      <c r="D1879" t="s">
        <v>393</v>
      </c>
      <c r="E1879" t="str">
        <f>VLOOKUP(D1879,'B-Business Capability'!B:H,5,FALSE)</f>
        <v>Legal</v>
      </c>
      <c r="F1879" t="str">
        <f>VLOOKUP(D1879,'B-Business Capability'!B:H,6,FALSE)</f>
        <v>Ensure Compliance</v>
      </c>
      <c r="G1879">
        <f>VLOOKUP(D1879,'B-Business Capability'!B:H,7,FALSE)</f>
        <v>0</v>
      </c>
      <c r="I1879" t="s">
        <v>43</v>
      </c>
      <c r="J1879" t="s">
        <v>282</v>
      </c>
      <c r="L1879" t="s">
        <v>49</v>
      </c>
      <c r="M1879" t="str">
        <f>VLOOKUP(L1879,'A-Applications'!B:D,3,FALSE)</f>
        <v>DocuSign</v>
      </c>
      <c r="N1879" t="s">
        <v>46</v>
      </c>
      <c r="O1879" s="42" t="s">
        <v>52</v>
      </c>
      <c r="P1879" t="s">
        <v>395</v>
      </c>
      <c r="Q1879" t="str">
        <f>VLOOKUP(KamstrupData[[#This Row],[IdLevel123]],'B-Business Capability'!B:L,10,FALSE)</f>
        <v>N/A</v>
      </c>
      <c r="R1879">
        <f>VLOOKUP(KamstrupData[[#This Row],[IdLevel123]],'B-Business Capability'!B:L,11,FALSE)</f>
        <v>0</v>
      </c>
    </row>
    <row r="1880" spans="4:20" hidden="1" x14ac:dyDescent="0.25">
      <c r="D1880" t="s">
        <v>393</v>
      </c>
      <c r="E1880" t="str">
        <f>VLOOKUP(D1880,'B-Business Capability'!B:H,5,FALSE)</f>
        <v>Legal</v>
      </c>
      <c r="F1880" t="str">
        <f>VLOOKUP(D1880,'B-Business Capability'!B:H,6,FALSE)</f>
        <v>Ensure Compliance</v>
      </c>
      <c r="G1880">
        <f>VLOOKUP(D1880,'B-Business Capability'!B:H,7,FALSE)</f>
        <v>0</v>
      </c>
      <c r="I1880" t="s">
        <v>43</v>
      </c>
      <c r="J1880" t="s">
        <v>282</v>
      </c>
      <c r="L1880" t="s">
        <v>49</v>
      </c>
      <c r="M1880" t="str">
        <f>VLOOKUP(L1880,'A-Applications'!B:D,3,FALSE)</f>
        <v>DocuSign</v>
      </c>
      <c r="N1880" t="s">
        <v>46</v>
      </c>
      <c r="O1880" s="42" t="s">
        <v>52</v>
      </c>
      <c r="P1880" t="s">
        <v>395</v>
      </c>
      <c r="Q1880" t="str">
        <f>VLOOKUP(KamstrupData[[#This Row],[IdLevel123]],'B-Business Capability'!B:L,10,FALSE)</f>
        <v>N/A</v>
      </c>
      <c r="R1880">
        <f>VLOOKUP(KamstrupData[[#This Row],[IdLevel123]],'B-Business Capability'!B:L,11,FALSE)</f>
        <v>0</v>
      </c>
    </row>
    <row r="1881" spans="4:20" hidden="1" x14ac:dyDescent="0.25">
      <c r="D1881" t="s">
        <v>393</v>
      </c>
      <c r="E1881" t="str">
        <f>VLOOKUP(D1881,'B-Business Capability'!B:H,5,FALSE)</f>
        <v>Legal</v>
      </c>
      <c r="F1881" t="str">
        <f>VLOOKUP(D1881,'B-Business Capability'!B:H,6,FALSE)</f>
        <v>Ensure Compliance</v>
      </c>
      <c r="G1881">
        <f>VLOOKUP(D1881,'B-Business Capability'!B:H,7,FALSE)</f>
        <v>0</v>
      </c>
      <c r="I1881" t="s">
        <v>43</v>
      </c>
      <c r="J1881" t="s">
        <v>128</v>
      </c>
      <c r="K1881" t="s">
        <v>87</v>
      </c>
      <c r="L1881" t="s">
        <v>49</v>
      </c>
      <c r="M1881" t="str">
        <f>VLOOKUP(L1881,'A-Applications'!B:D,3,FALSE)</f>
        <v>DocuSign</v>
      </c>
      <c r="N1881" t="s">
        <v>46</v>
      </c>
      <c r="O1881" s="42" t="s">
        <v>47</v>
      </c>
      <c r="P1881" t="s">
        <v>395</v>
      </c>
      <c r="Q1881" t="str">
        <f>VLOOKUP(KamstrupData[[#This Row],[IdLevel123]],'B-Business Capability'!B:L,10,FALSE)</f>
        <v>N/A</v>
      </c>
      <c r="R1881">
        <f>VLOOKUP(KamstrupData[[#This Row],[IdLevel123]],'B-Business Capability'!B:L,11,FALSE)</f>
        <v>0</v>
      </c>
      <c r="T1881" t="s">
        <v>129</v>
      </c>
    </row>
    <row r="1882" spans="4:20" hidden="1" x14ac:dyDescent="0.25">
      <c r="D1882" s="28" t="s">
        <v>393</v>
      </c>
      <c r="E1882" t="str">
        <f>VLOOKUP(D1882,'B-Business Capability'!B:H,5,FALSE)</f>
        <v>Legal</v>
      </c>
      <c r="F1882" t="str">
        <f>VLOOKUP(D1882,'B-Business Capability'!B:H,6,FALSE)</f>
        <v>Ensure Compliance</v>
      </c>
      <c r="G1882">
        <f>VLOOKUP(D1882,'B-Business Capability'!B:H,7,FALSE)</f>
        <v>0</v>
      </c>
      <c r="I1882" t="s">
        <v>53</v>
      </c>
      <c r="J1882" t="s">
        <v>8549</v>
      </c>
      <c r="L1882" t="s">
        <v>49</v>
      </c>
      <c r="M1882" t="str">
        <f>VLOOKUP(L1882,'A-Applications'!B:D,3,FALSE)</f>
        <v>DocuSign</v>
      </c>
      <c r="N1882" t="s">
        <v>46</v>
      </c>
      <c r="O1882" s="42" t="s">
        <v>47</v>
      </c>
      <c r="P1882" t="s">
        <v>395</v>
      </c>
      <c r="Q1882" t="str">
        <f>VLOOKUP(KamstrupData[[#This Row],[IdLevel123]],'B-Business Capability'!B:L,10,FALSE)</f>
        <v>N/A</v>
      </c>
      <c r="R1882">
        <f>VLOOKUP(KamstrupData[[#This Row],[IdLevel123]],'B-Business Capability'!B:L,11,FALSE)</f>
        <v>0</v>
      </c>
      <c r="T1882" t="s">
        <v>8521</v>
      </c>
    </row>
    <row r="1883" spans="4:20" hidden="1" x14ac:dyDescent="0.25">
      <c r="D1883" s="28" t="s">
        <v>393</v>
      </c>
      <c r="E1883" t="str">
        <f>VLOOKUP(D1883,'B-Business Capability'!B:H,5,FALSE)</f>
        <v>Legal</v>
      </c>
      <c r="F1883" t="str">
        <f>VLOOKUP(D1883,'B-Business Capability'!B:H,6,FALSE)</f>
        <v>Ensure Compliance</v>
      </c>
      <c r="G1883">
        <f>VLOOKUP(D1883,'B-Business Capability'!B:H,7,FALSE)</f>
        <v>0</v>
      </c>
      <c r="I1883" t="s">
        <v>491</v>
      </c>
      <c r="J1883" t="s">
        <v>8531</v>
      </c>
      <c r="K1883" t="s">
        <v>8607</v>
      </c>
      <c r="L1883" t="s">
        <v>49</v>
      </c>
      <c r="M1883" t="str">
        <f>VLOOKUP(L1883,'A-Applications'!B:D,3,FALSE)</f>
        <v>DocuSign</v>
      </c>
      <c r="N1883" t="s">
        <v>46</v>
      </c>
      <c r="O1883" s="42" t="s">
        <v>47</v>
      </c>
      <c r="P1883" t="s">
        <v>395</v>
      </c>
      <c r="Q1883" t="str">
        <f>VLOOKUP(KamstrupData[[#This Row],[IdLevel123]],'B-Business Capability'!B:L,10,FALSE)</f>
        <v>N/A</v>
      </c>
      <c r="R1883">
        <f>VLOOKUP(KamstrupData[[#This Row],[IdLevel123]],'B-Business Capability'!B:L,11,FALSE)</f>
        <v>0</v>
      </c>
    </row>
    <row r="1884" spans="4:20" hidden="1" x14ac:dyDescent="0.25">
      <c r="D1884" s="28" t="s">
        <v>393</v>
      </c>
      <c r="E1884" t="str">
        <f>VLOOKUP(D1884,'B-Business Capability'!B:H,5,FALSE)</f>
        <v>Legal</v>
      </c>
      <c r="F1884" t="str">
        <f>VLOOKUP(D1884,'B-Business Capability'!B:H,6,FALSE)</f>
        <v>Ensure Compliance</v>
      </c>
      <c r="G1884">
        <f>VLOOKUP(D1884,'B-Business Capability'!B:H,7,FALSE)</f>
        <v>0</v>
      </c>
      <c r="I1884" t="s">
        <v>477</v>
      </c>
      <c r="J1884" t="s">
        <v>8624</v>
      </c>
      <c r="L1884" t="s">
        <v>49</v>
      </c>
      <c r="M1884" t="str">
        <f>VLOOKUP(L1884,'A-Applications'!B:D,3,FALSE)</f>
        <v>DocuSign</v>
      </c>
      <c r="N1884" t="s">
        <v>46</v>
      </c>
      <c r="O1884" s="42" t="s">
        <v>47</v>
      </c>
      <c r="P1884" t="s">
        <v>395</v>
      </c>
      <c r="Q1884" t="str">
        <f>VLOOKUP(KamstrupData[[#This Row],[IdLevel123]],'B-Business Capability'!B:L,10,FALSE)</f>
        <v>N/A</v>
      </c>
      <c r="R1884">
        <f>VLOOKUP(KamstrupData[[#This Row],[IdLevel123]],'B-Business Capability'!B:L,11,FALSE)</f>
        <v>0</v>
      </c>
    </row>
    <row r="1885" spans="4:20" hidden="1" x14ac:dyDescent="0.25">
      <c r="D1885" s="28" t="s">
        <v>393</v>
      </c>
      <c r="E1885" t="str">
        <f>VLOOKUP(D1885,'B-Business Capability'!B:H,5,FALSE)</f>
        <v>Legal</v>
      </c>
      <c r="F1885" t="str">
        <f>VLOOKUP(D1885,'B-Business Capability'!B:H,6,FALSE)</f>
        <v>Ensure Compliance</v>
      </c>
      <c r="G1885">
        <f>VLOOKUP(D1885,'B-Business Capability'!B:H,7,FALSE)</f>
        <v>0</v>
      </c>
      <c r="I1885" t="s">
        <v>487</v>
      </c>
      <c r="J1885" t="s">
        <v>8684</v>
      </c>
      <c r="K1885" t="s">
        <v>4553</v>
      </c>
      <c r="L1885" t="s">
        <v>49</v>
      </c>
      <c r="M1885" t="str">
        <f>VLOOKUP(L1885,'A-Applications'!B:D,3,FALSE)</f>
        <v>DocuSign</v>
      </c>
      <c r="N1885" t="s">
        <v>46</v>
      </c>
      <c r="O1885" s="42" t="s">
        <v>47</v>
      </c>
      <c r="P1885" t="s">
        <v>395</v>
      </c>
      <c r="Q1885" t="str">
        <f>VLOOKUP(KamstrupData[[#This Row],[IdLevel123]],'B-Business Capability'!B:L,10,FALSE)</f>
        <v>N/A</v>
      </c>
      <c r="R1885">
        <f>VLOOKUP(KamstrupData[[#This Row],[IdLevel123]],'B-Business Capability'!B:L,11,FALSE)</f>
        <v>0</v>
      </c>
    </row>
    <row r="1886" spans="4:20" hidden="1" x14ac:dyDescent="0.25">
      <c r="D1886" t="s">
        <v>532</v>
      </c>
      <c r="E1886" t="str">
        <f>VLOOKUP(D1886,'B-Business Capability'!B:H,5,FALSE)</f>
        <v>Procurement &amp; Logistics</v>
      </c>
      <c r="F1886" t="str">
        <f>VLOOKUP(D1886,'B-Business Capability'!B:H,6,FALSE)</f>
        <v>Purchasing</v>
      </c>
      <c r="G1886" t="str">
        <f>VLOOKUP(D1886,'B-Business Capability'!B:H,7,FALSE)</f>
        <v>Decide On Sourcing</v>
      </c>
      <c r="I1886" t="s">
        <v>43</v>
      </c>
      <c r="J1886" t="s">
        <v>109</v>
      </c>
      <c r="K1886" t="s">
        <v>183</v>
      </c>
      <c r="L1886" t="s">
        <v>49</v>
      </c>
      <c r="M1886" t="str">
        <f>VLOOKUP(L1886,'A-Applications'!B:D,3,FALSE)</f>
        <v>DocuSign</v>
      </c>
      <c r="N1886" t="s">
        <v>46</v>
      </c>
      <c r="O1886" s="42" t="s">
        <v>52</v>
      </c>
      <c r="P1886" t="s">
        <v>533</v>
      </c>
      <c r="Q1886" t="str">
        <f>VLOOKUP(KamstrupData[[#This Row],[IdLevel123]],'B-Business Capability'!B:L,10,FALSE)</f>
        <v>Procure-to-Pay (P2P)</v>
      </c>
      <c r="R1886">
        <f>VLOOKUP(KamstrupData[[#This Row],[IdLevel123]],'B-Business Capability'!B:L,11,FALSE)</f>
        <v>125</v>
      </c>
      <c r="T1886" t="s">
        <v>185</v>
      </c>
    </row>
    <row r="1887" spans="4:20" hidden="1" x14ac:dyDescent="0.25">
      <c r="D1887" t="s">
        <v>532</v>
      </c>
      <c r="E1887" t="str">
        <f>VLOOKUP(D1887,'B-Business Capability'!B:H,5,FALSE)</f>
        <v>Procurement &amp; Logistics</v>
      </c>
      <c r="F1887" t="str">
        <f>VLOOKUP(D1887,'B-Business Capability'!B:H,6,FALSE)</f>
        <v>Purchasing</v>
      </c>
      <c r="G1887" t="str">
        <f>VLOOKUP(D1887,'B-Business Capability'!B:H,7,FALSE)</f>
        <v>Decide On Sourcing</v>
      </c>
      <c r="I1887" t="s">
        <v>66</v>
      </c>
      <c r="J1887" t="s">
        <v>109</v>
      </c>
      <c r="K1887" t="s">
        <v>183</v>
      </c>
      <c r="L1887" t="s">
        <v>49</v>
      </c>
      <c r="M1887" t="str">
        <f>VLOOKUP(L1887,'A-Applications'!B:D,3,FALSE)</f>
        <v>DocuSign</v>
      </c>
      <c r="N1887" t="s">
        <v>46</v>
      </c>
      <c r="O1887" s="42" t="s">
        <v>52</v>
      </c>
      <c r="P1887" t="s">
        <v>533</v>
      </c>
      <c r="Q1887" t="str">
        <f>VLOOKUP(KamstrupData[[#This Row],[IdLevel123]],'B-Business Capability'!B:L,10,FALSE)</f>
        <v>Procure-to-Pay (P2P)</v>
      </c>
      <c r="R1887">
        <f>VLOOKUP(KamstrupData[[#This Row],[IdLevel123]],'B-Business Capability'!B:L,11,FALSE)</f>
        <v>125</v>
      </c>
      <c r="T1887" t="s">
        <v>188</v>
      </c>
    </row>
    <row r="1888" spans="4:20" hidden="1" x14ac:dyDescent="0.25">
      <c r="D1888" t="s">
        <v>558</v>
      </c>
      <c r="E1888" t="str">
        <f>VLOOKUP(D1888,'B-Business Capability'!B:H,5,FALSE)</f>
        <v>Procurement &amp; Logistics</v>
      </c>
      <c r="F1888" t="str">
        <f>VLOOKUP(D1888,'B-Business Capability'!B:H,6,FALSE)</f>
        <v>Supplier Contact Management</v>
      </c>
      <c r="G1888" t="str">
        <f>VLOOKUP(D1888,'B-Business Capability'!B:H,7,FALSE)</f>
        <v>Manage Supplier Contract</v>
      </c>
      <c r="I1888" t="s">
        <v>43</v>
      </c>
      <c r="J1888" t="s">
        <v>109</v>
      </c>
      <c r="K1888" t="s">
        <v>183</v>
      </c>
      <c r="L1888" t="s">
        <v>49</v>
      </c>
      <c r="M1888" t="str">
        <f>VLOOKUP(L1888,'A-Applications'!B:D,3,FALSE)</f>
        <v>DocuSign</v>
      </c>
      <c r="N1888" t="s">
        <v>46</v>
      </c>
      <c r="O1888" s="42" t="s">
        <v>52</v>
      </c>
      <c r="P1888" t="s">
        <v>559</v>
      </c>
      <c r="Q1888" t="str">
        <f>VLOOKUP(KamstrupData[[#This Row],[IdLevel123]],'B-Business Capability'!B:L,10,FALSE)</f>
        <v>Procure-to-Pay (P2P)</v>
      </c>
      <c r="R1888">
        <f>VLOOKUP(KamstrupData[[#This Row],[IdLevel123]],'B-Business Capability'!B:L,11,FALSE)</f>
        <v>230</v>
      </c>
      <c r="T1888" t="s">
        <v>185</v>
      </c>
    </row>
    <row r="1889" spans="4:20" hidden="1" x14ac:dyDescent="0.25">
      <c r="D1889" t="s">
        <v>558</v>
      </c>
      <c r="E1889" t="str">
        <f>VLOOKUP(D1889,'B-Business Capability'!B:H,5,FALSE)</f>
        <v>Procurement &amp; Logistics</v>
      </c>
      <c r="F1889" t="str">
        <f>VLOOKUP(D1889,'B-Business Capability'!B:H,6,FALSE)</f>
        <v>Supplier Contact Management</v>
      </c>
      <c r="G1889" t="str">
        <f>VLOOKUP(D1889,'B-Business Capability'!B:H,7,FALSE)</f>
        <v>Manage Supplier Contract</v>
      </c>
      <c r="I1889" t="s">
        <v>66</v>
      </c>
      <c r="J1889" t="s">
        <v>109</v>
      </c>
      <c r="K1889" t="s">
        <v>183</v>
      </c>
      <c r="L1889" t="s">
        <v>49</v>
      </c>
      <c r="M1889" t="str">
        <f>VLOOKUP(L1889,'A-Applications'!B:D,3,FALSE)</f>
        <v>DocuSign</v>
      </c>
      <c r="N1889" t="s">
        <v>46</v>
      </c>
      <c r="O1889" s="42" t="s">
        <v>52</v>
      </c>
      <c r="P1889" t="s">
        <v>559</v>
      </c>
      <c r="Q1889" t="str">
        <f>VLOOKUP(KamstrupData[[#This Row],[IdLevel123]],'B-Business Capability'!B:L,10,FALSE)</f>
        <v>Procure-to-Pay (P2P)</v>
      </c>
      <c r="R1889">
        <f>VLOOKUP(KamstrupData[[#This Row],[IdLevel123]],'B-Business Capability'!B:L,11,FALSE)</f>
        <v>230</v>
      </c>
      <c r="T1889" t="s">
        <v>188</v>
      </c>
    </row>
    <row r="1890" spans="4:20" hidden="1" x14ac:dyDescent="0.25">
      <c r="D1890" s="28" t="s">
        <v>1760</v>
      </c>
      <c r="E1890" t="str">
        <f>VLOOKUP(D1890,'B-Business Capability'!B:H,5,FALSE)</f>
        <v>Strategic Management</v>
      </c>
      <c r="F1890" t="str">
        <f>VLOOKUP(D1890,'B-Business Capability'!B:H,6,FALSE)</f>
        <v>Externals Management</v>
      </c>
      <c r="G1890" t="str">
        <f>VLOOKUP(D1890,'B-Business Capability'!B:H,7,FALSE)</f>
        <v>Maintain Contracts</v>
      </c>
      <c r="I1890" t="s">
        <v>43</v>
      </c>
      <c r="J1890" t="s">
        <v>148</v>
      </c>
      <c r="K1890" t="s">
        <v>1079</v>
      </c>
      <c r="L1890" t="s">
        <v>49</v>
      </c>
      <c r="M1890" t="str">
        <f>VLOOKUP(L1890,'A-Applications'!B:D,3,FALSE)</f>
        <v>DocuSign</v>
      </c>
      <c r="N1890" t="s">
        <v>46</v>
      </c>
      <c r="O1890" s="42" t="s">
        <v>52</v>
      </c>
      <c r="P1890" t="s">
        <v>38</v>
      </c>
      <c r="Q1890" t="str">
        <f>VLOOKUP(KamstrupData[[#This Row],[IdLevel123]],'B-Business Capability'!B:L,10,FALSE)</f>
        <v>N/A</v>
      </c>
      <c r="R1890">
        <f>VLOOKUP(KamstrupData[[#This Row],[IdLevel123]],'B-Business Capability'!B:L,11,FALSE)</f>
        <v>0</v>
      </c>
    </row>
    <row r="1891" spans="4:20" hidden="1" x14ac:dyDescent="0.25">
      <c r="D1891" t="s">
        <v>1039</v>
      </c>
      <c r="E1891" t="str">
        <f>VLOOKUP(D1891,'B-Business Capability'!B:H,5,FALSE)</f>
        <v>Strategic Management</v>
      </c>
      <c r="F1891" t="str">
        <f>VLOOKUP(D1891,'B-Business Capability'!B:H,6,FALSE)</f>
        <v>Manage Core Business</v>
      </c>
      <c r="G1891" t="str">
        <f>VLOOKUP(D1891,'B-Business Capability'!B:H,7,FALSE)</f>
        <v>Manage Projects</v>
      </c>
      <c r="I1891" t="s">
        <v>66</v>
      </c>
      <c r="J1891" t="s">
        <v>228</v>
      </c>
      <c r="L1891" t="s">
        <v>49</v>
      </c>
      <c r="M1891" t="str">
        <f>VLOOKUP(L1891,'A-Applications'!B:D,3,FALSE)</f>
        <v>DocuSign</v>
      </c>
      <c r="N1891" t="s">
        <v>46</v>
      </c>
      <c r="O1891" s="42" t="s">
        <v>47</v>
      </c>
      <c r="P1891" t="s">
        <v>1040</v>
      </c>
      <c r="Q1891" t="str">
        <f>VLOOKUP(KamstrupData[[#This Row],[IdLevel123]],'B-Business Capability'!B:L,10,FALSE)</f>
        <v>N/A</v>
      </c>
      <c r="R1891">
        <f>VLOOKUP(KamstrupData[[#This Row],[IdLevel123]],'B-Business Capability'!B:L,11,FALSE)</f>
        <v>0</v>
      </c>
      <c r="T1891" t="s">
        <v>230</v>
      </c>
    </row>
    <row r="1892" spans="4:20" hidden="1" x14ac:dyDescent="0.25">
      <c r="D1892" t="s">
        <v>1039</v>
      </c>
      <c r="E1892" t="str">
        <f>VLOOKUP(D1892,'B-Business Capability'!B:H,5,FALSE)</f>
        <v>Strategic Management</v>
      </c>
      <c r="F1892" t="str">
        <f>VLOOKUP(D1892,'B-Business Capability'!B:H,6,FALSE)</f>
        <v>Manage Core Business</v>
      </c>
      <c r="G1892" t="str">
        <f>VLOOKUP(D1892,'B-Business Capability'!B:H,7,FALSE)</f>
        <v>Manage Projects</v>
      </c>
      <c r="I1892" t="s">
        <v>43</v>
      </c>
      <c r="J1892" t="s">
        <v>278</v>
      </c>
      <c r="L1892" t="s">
        <v>49</v>
      </c>
      <c r="M1892" t="str">
        <f>VLOOKUP(L1892,'A-Applications'!B:D,3,FALSE)</f>
        <v>DocuSign</v>
      </c>
      <c r="N1892" t="s">
        <v>46</v>
      </c>
      <c r="O1892" s="42" t="s">
        <v>47</v>
      </c>
      <c r="P1892" t="s">
        <v>1040</v>
      </c>
      <c r="Q1892" t="str">
        <f>VLOOKUP(KamstrupData[[#This Row],[IdLevel123]],'B-Business Capability'!B:L,10,FALSE)</f>
        <v>N/A</v>
      </c>
      <c r="R1892">
        <f>VLOOKUP(KamstrupData[[#This Row],[IdLevel123]],'B-Business Capability'!B:L,11,FALSE)</f>
        <v>0</v>
      </c>
    </row>
    <row r="1893" spans="4:20" hidden="1" x14ac:dyDescent="0.25">
      <c r="D1893" t="s">
        <v>1039</v>
      </c>
      <c r="E1893" t="str">
        <f>VLOOKUP(D1893,'B-Business Capability'!B:H,5,FALSE)</f>
        <v>Strategic Management</v>
      </c>
      <c r="F1893" t="str">
        <f>VLOOKUP(D1893,'B-Business Capability'!B:H,6,FALSE)</f>
        <v>Manage Core Business</v>
      </c>
      <c r="G1893" t="str">
        <f>VLOOKUP(D1893,'B-Business Capability'!B:H,7,FALSE)</f>
        <v>Manage Projects</v>
      </c>
      <c r="I1893" t="s">
        <v>43</v>
      </c>
      <c r="J1893" t="s">
        <v>279</v>
      </c>
      <c r="L1893" t="s">
        <v>49</v>
      </c>
      <c r="M1893" t="str">
        <f>VLOOKUP(L1893,'A-Applications'!B:D,3,FALSE)</f>
        <v>DocuSign</v>
      </c>
      <c r="N1893" t="s">
        <v>46</v>
      </c>
      <c r="O1893" s="42" t="s">
        <v>47</v>
      </c>
      <c r="P1893" t="s">
        <v>1040</v>
      </c>
      <c r="Q1893" t="str">
        <f>VLOOKUP(KamstrupData[[#This Row],[IdLevel123]],'B-Business Capability'!B:L,10,FALSE)</f>
        <v>N/A</v>
      </c>
      <c r="R1893">
        <f>VLOOKUP(KamstrupData[[#This Row],[IdLevel123]],'B-Business Capability'!B:L,11,FALSE)</f>
        <v>0</v>
      </c>
    </row>
    <row r="1894" spans="4:20" hidden="1" x14ac:dyDescent="0.25">
      <c r="D1894" t="s">
        <v>1039</v>
      </c>
      <c r="E1894" t="str">
        <f>VLOOKUP(D1894,'B-Business Capability'!B:H,5,FALSE)</f>
        <v>Strategic Management</v>
      </c>
      <c r="F1894" t="str">
        <f>VLOOKUP(D1894,'B-Business Capability'!B:H,6,FALSE)</f>
        <v>Manage Core Business</v>
      </c>
      <c r="G1894" t="str">
        <f>VLOOKUP(D1894,'B-Business Capability'!B:H,7,FALSE)</f>
        <v>Manage Projects</v>
      </c>
      <c r="I1894" t="s">
        <v>43</v>
      </c>
      <c r="J1894" t="s">
        <v>282</v>
      </c>
      <c r="L1894" t="s">
        <v>49</v>
      </c>
      <c r="M1894" t="str">
        <f>VLOOKUP(L1894,'A-Applications'!B:D,3,FALSE)</f>
        <v>DocuSign</v>
      </c>
      <c r="N1894" t="s">
        <v>46</v>
      </c>
      <c r="O1894" s="42" t="s">
        <v>47</v>
      </c>
      <c r="P1894" t="s">
        <v>1040</v>
      </c>
      <c r="Q1894" t="str">
        <f>VLOOKUP(KamstrupData[[#This Row],[IdLevel123]],'B-Business Capability'!B:L,10,FALSE)</f>
        <v>N/A</v>
      </c>
      <c r="R1894">
        <f>VLOOKUP(KamstrupData[[#This Row],[IdLevel123]],'B-Business Capability'!B:L,11,FALSE)</f>
        <v>0</v>
      </c>
    </row>
    <row r="1895" spans="4:20" hidden="1" x14ac:dyDescent="0.25">
      <c r="D1895" s="28" t="s">
        <v>1039</v>
      </c>
      <c r="E1895" t="str">
        <f>VLOOKUP(D1895,'B-Business Capability'!B:H,5,FALSE)</f>
        <v>Strategic Management</v>
      </c>
      <c r="F1895" t="str">
        <f>VLOOKUP(D1895,'B-Business Capability'!B:H,6,FALSE)</f>
        <v>Manage Core Business</v>
      </c>
      <c r="G1895" t="str">
        <f>VLOOKUP(D1895,'B-Business Capability'!B:H,7,FALSE)</f>
        <v>Manage Projects</v>
      </c>
      <c r="I1895" t="s">
        <v>53</v>
      </c>
      <c r="J1895" t="s">
        <v>8549</v>
      </c>
      <c r="L1895" t="s">
        <v>49</v>
      </c>
      <c r="M1895" t="str">
        <f>VLOOKUP(L1895,'A-Applications'!B:D,3,FALSE)</f>
        <v>DocuSign</v>
      </c>
      <c r="N1895" t="s">
        <v>46</v>
      </c>
      <c r="O1895" s="42" t="s">
        <v>47</v>
      </c>
      <c r="P1895" t="s">
        <v>1040</v>
      </c>
      <c r="Q1895" t="str">
        <f>VLOOKUP(KamstrupData[[#This Row],[IdLevel123]],'B-Business Capability'!B:L,10,FALSE)</f>
        <v>N/A</v>
      </c>
      <c r="R1895">
        <f>VLOOKUP(KamstrupData[[#This Row],[IdLevel123]],'B-Business Capability'!B:L,11,FALSE)</f>
        <v>0</v>
      </c>
      <c r="T1895" t="s">
        <v>8521</v>
      </c>
    </row>
    <row r="1896" spans="4:20" hidden="1" x14ac:dyDescent="0.25">
      <c r="D1896" s="28" t="s">
        <v>1039</v>
      </c>
      <c r="E1896" t="str">
        <f>VLOOKUP(D1896,'B-Business Capability'!B:H,5,FALSE)</f>
        <v>Strategic Management</v>
      </c>
      <c r="F1896" t="str">
        <f>VLOOKUP(D1896,'B-Business Capability'!B:H,6,FALSE)</f>
        <v>Manage Core Business</v>
      </c>
      <c r="G1896" t="str">
        <f>VLOOKUP(D1896,'B-Business Capability'!B:H,7,FALSE)</f>
        <v>Manage Projects</v>
      </c>
      <c r="I1896" t="s">
        <v>491</v>
      </c>
      <c r="J1896" t="s">
        <v>8531</v>
      </c>
      <c r="K1896" t="s">
        <v>8607</v>
      </c>
      <c r="L1896" t="s">
        <v>49</v>
      </c>
      <c r="M1896" t="str">
        <f>VLOOKUP(L1896,'A-Applications'!B:D,3,FALSE)</f>
        <v>DocuSign</v>
      </c>
      <c r="N1896" t="s">
        <v>46</v>
      </c>
      <c r="O1896" s="42" t="s">
        <v>47</v>
      </c>
      <c r="P1896" t="s">
        <v>1040</v>
      </c>
      <c r="Q1896" t="str">
        <f>VLOOKUP(KamstrupData[[#This Row],[IdLevel123]],'B-Business Capability'!B:L,10,FALSE)</f>
        <v>N/A</v>
      </c>
      <c r="R1896">
        <f>VLOOKUP(KamstrupData[[#This Row],[IdLevel123]],'B-Business Capability'!B:L,11,FALSE)</f>
        <v>0</v>
      </c>
    </row>
    <row r="1897" spans="4:20" hidden="1" x14ac:dyDescent="0.25">
      <c r="D1897" s="28" t="s">
        <v>1039</v>
      </c>
      <c r="E1897" t="str">
        <f>VLOOKUP(D1897,'B-Business Capability'!B:H,5,FALSE)</f>
        <v>Strategic Management</v>
      </c>
      <c r="F1897" t="str">
        <f>VLOOKUP(D1897,'B-Business Capability'!B:H,6,FALSE)</f>
        <v>Manage Core Business</v>
      </c>
      <c r="G1897" t="str">
        <f>VLOOKUP(D1897,'B-Business Capability'!B:H,7,FALSE)</f>
        <v>Manage Projects</v>
      </c>
      <c r="I1897" t="s">
        <v>477</v>
      </c>
      <c r="J1897" t="s">
        <v>8624</v>
      </c>
      <c r="L1897" t="s">
        <v>49</v>
      </c>
      <c r="M1897" t="str">
        <f>VLOOKUP(L1897,'A-Applications'!B:D,3,FALSE)</f>
        <v>DocuSign</v>
      </c>
      <c r="N1897" t="s">
        <v>46</v>
      </c>
      <c r="O1897" s="42" t="s">
        <v>47</v>
      </c>
      <c r="P1897" t="s">
        <v>1040</v>
      </c>
      <c r="Q1897" t="str">
        <f>VLOOKUP(KamstrupData[[#This Row],[IdLevel123]],'B-Business Capability'!B:L,10,FALSE)</f>
        <v>N/A</v>
      </c>
      <c r="R1897">
        <f>VLOOKUP(KamstrupData[[#This Row],[IdLevel123]],'B-Business Capability'!B:L,11,FALSE)</f>
        <v>0</v>
      </c>
    </row>
    <row r="1898" spans="4:20" hidden="1" x14ac:dyDescent="0.25">
      <c r="D1898" s="28" t="s">
        <v>1039</v>
      </c>
      <c r="E1898" t="str">
        <f>VLOOKUP(D1898,'B-Business Capability'!B:H,5,FALSE)</f>
        <v>Strategic Management</v>
      </c>
      <c r="F1898" t="str">
        <f>VLOOKUP(D1898,'B-Business Capability'!B:H,6,FALSE)</f>
        <v>Manage Core Business</v>
      </c>
      <c r="G1898" t="str">
        <f>VLOOKUP(D1898,'B-Business Capability'!B:H,7,FALSE)</f>
        <v>Manage Projects</v>
      </c>
      <c r="I1898" t="s">
        <v>487</v>
      </c>
      <c r="J1898" t="s">
        <v>8684</v>
      </c>
      <c r="K1898" t="s">
        <v>4553</v>
      </c>
      <c r="L1898" t="s">
        <v>49</v>
      </c>
      <c r="M1898" t="str">
        <f>VLOOKUP(L1898,'A-Applications'!B:D,3,FALSE)</f>
        <v>DocuSign</v>
      </c>
      <c r="N1898" t="s">
        <v>46</v>
      </c>
      <c r="O1898" s="42" t="s">
        <v>47</v>
      </c>
      <c r="P1898" t="s">
        <v>1040</v>
      </c>
      <c r="Q1898" t="str">
        <f>VLOOKUP(KamstrupData[[#This Row],[IdLevel123]],'B-Business Capability'!B:L,10,FALSE)</f>
        <v>N/A</v>
      </c>
      <c r="R1898">
        <f>VLOOKUP(KamstrupData[[#This Row],[IdLevel123]],'B-Business Capability'!B:L,11,FALSE)</f>
        <v>0</v>
      </c>
    </row>
    <row r="1899" spans="4:20" hidden="1" x14ac:dyDescent="0.25">
      <c r="D1899" t="s">
        <v>1246</v>
      </c>
      <c r="E1899" t="str">
        <f>VLOOKUP(D1899,'B-Business Capability'!B:H,5,FALSE)</f>
        <v>Sales</v>
      </c>
      <c r="F1899" t="str">
        <f>VLOOKUP(D1899,'B-Business Capability'!B:H,6,FALSE)</f>
        <v>Quotation, Order, and Contract Management</v>
      </c>
      <c r="G1899" t="str">
        <f>VLOOKUP(D1899,'B-Business Capability'!B:H,7,FALSE)</f>
        <v>Contract and engagement setup</v>
      </c>
      <c r="I1899" t="s">
        <v>66</v>
      </c>
      <c r="J1899" t="s">
        <v>228</v>
      </c>
      <c r="L1899" t="s">
        <v>49</v>
      </c>
      <c r="M1899" t="str">
        <f>VLOOKUP(L1899,'A-Applications'!B:D,3,FALSE)</f>
        <v>DocuSign</v>
      </c>
      <c r="N1899" t="s">
        <v>46</v>
      </c>
      <c r="O1899" s="42" t="s">
        <v>47</v>
      </c>
      <c r="P1899" t="s">
        <v>395</v>
      </c>
      <c r="Q1899" t="str">
        <f>VLOOKUP(KamstrupData[[#This Row],[IdLevel123]],'B-Business Capability'!B:L,10,FALSE)</f>
        <v>Order-to-Cash (O2C)</v>
      </c>
      <c r="R1899">
        <f>VLOOKUP(KamstrupData[[#This Row],[IdLevel123]],'B-Business Capability'!B:L,11,FALSE)</f>
        <v>101</v>
      </c>
      <c r="T1899" t="s">
        <v>230</v>
      </c>
    </row>
    <row r="1900" spans="4:20" hidden="1" x14ac:dyDescent="0.25">
      <c r="D1900" t="s">
        <v>1246</v>
      </c>
      <c r="E1900" t="str">
        <f>VLOOKUP(D1900,'B-Business Capability'!B:H,5,FALSE)</f>
        <v>Sales</v>
      </c>
      <c r="F1900" t="str">
        <f>VLOOKUP(D1900,'B-Business Capability'!B:H,6,FALSE)</f>
        <v>Quotation, Order, and Contract Management</v>
      </c>
      <c r="G1900" t="str">
        <f>VLOOKUP(D1900,'B-Business Capability'!B:H,7,FALSE)</f>
        <v>Contract and engagement setup</v>
      </c>
      <c r="I1900" t="s">
        <v>43</v>
      </c>
      <c r="J1900" t="s">
        <v>278</v>
      </c>
      <c r="L1900" t="s">
        <v>49</v>
      </c>
      <c r="M1900" t="str">
        <f>VLOOKUP(L1900,'A-Applications'!B:D,3,FALSE)</f>
        <v>DocuSign</v>
      </c>
      <c r="N1900" t="s">
        <v>46</v>
      </c>
      <c r="O1900" s="42" t="s">
        <v>47</v>
      </c>
      <c r="P1900" t="s">
        <v>395</v>
      </c>
      <c r="Q1900" t="str">
        <f>VLOOKUP(KamstrupData[[#This Row],[IdLevel123]],'B-Business Capability'!B:L,10,FALSE)</f>
        <v>Order-to-Cash (O2C)</v>
      </c>
      <c r="R1900">
        <f>VLOOKUP(KamstrupData[[#This Row],[IdLevel123]],'B-Business Capability'!B:L,11,FALSE)</f>
        <v>101</v>
      </c>
    </row>
    <row r="1901" spans="4:20" hidden="1" x14ac:dyDescent="0.25">
      <c r="D1901" t="s">
        <v>1246</v>
      </c>
      <c r="E1901" t="str">
        <f>VLOOKUP(D1901,'B-Business Capability'!B:H,5,FALSE)</f>
        <v>Sales</v>
      </c>
      <c r="F1901" t="str">
        <f>VLOOKUP(D1901,'B-Business Capability'!B:H,6,FALSE)</f>
        <v>Quotation, Order, and Contract Management</v>
      </c>
      <c r="G1901" t="str">
        <f>VLOOKUP(D1901,'B-Business Capability'!B:H,7,FALSE)</f>
        <v>Contract and engagement setup</v>
      </c>
      <c r="I1901" t="s">
        <v>43</v>
      </c>
      <c r="J1901" t="s">
        <v>279</v>
      </c>
      <c r="L1901" t="s">
        <v>49</v>
      </c>
      <c r="M1901" t="str">
        <f>VLOOKUP(L1901,'A-Applications'!B:D,3,FALSE)</f>
        <v>DocuSign</v>
      </c>
      <c r="N1901" t="s">
        <v>46</v>
      </c>
      <c r="O1901" s="42" t="s">
        <v>47</v>
      </c>
      <c r="P1901" t="s">
        <v>395</v>
      </c>
      <c r="Q1901" t="str">
        <f>VLOOKUP(KamstrupData[[#This Row],[IdLevel123]],'B-Business Capability'!B:L,10,FALSE)</f>
        <v>Order-to-Cash (O2C)</v>
      </c>
      <c r="R1901">
        <f>VLOOKUP(KamstrupData[[#This Row],[IdLevel123]],'B-Business Capability'!B:L,11,FALSE)</f>
        <v>101</v>
      </c>
      <c r="T1901" t="s">
        <v>410</v>
      </c>
    </row>
    <row r="1902" spans="4:20" hidden="1" x14ac:dyDescent="0.25">
      <c r="D1902" t="s">
        <v>1246</v>
      </c>
      <c r="E1902" t="str">
        <f>VLOOKUP(D1902,'B-Business Capability'!B:H,5,FALSE)</f>
        <v>Sales</v>
      </c>
      <c r="F1902" t="str">
        <f>VLOOKUP(D1902,'B-Business Capability'!B:H,6,FALSE)</f>
        <v>Quotation, Order, and Contract Management</v>
      </c>
      <c r="G1902" t="str">
        <f>VLOOKUP(D1902,'B-Business Capability'!B:H,7,FALSE)</f>
        <v>Contract and engagement setup</v>
      </c>
      <c r="I1902" t="s">
        <v>43</v>
      </c>
      <c r="J1902" t="s">
        <v>325</v>
      </c>
      <c r="K1902" t="s">
        <v>379</v>
      </c>
      <c r="L1902" t="s">
        <v>49</v>
      </c>
      <c r="M1902" t="str">
        <f>VLOOKUP(L1902,'A-Applications'!B:D,3,FALSE)</f>
        <v>DocuSign</v>
      </c>
      <c r="N1902" t="s">
        <v>46</v>
      </c>
      <c r="O1902" s="42" t="s">
        <v>102</v>
      </c>
      <c r="P1902" t="s">
        <v>395</v>
      </c>
      <c r="Q1902" t="str">
        <f>VLOOKUP(KamstrupData[[#This Row],[IdLevel123]],'B-Business Capability'!B:L,10,FALSE)</f>
        <v>Order-to-Cash (O2C)</v>
      </c>
      <c r="R1902">
        <f>VLOOKUP(KamstrupData[[#This Row],[IdLevel123]],'B-Business Capability'!B:L,11,FALSE)</f>
        <v>101</v>
      </c>
      <c r="S1902" t="s">
        <v>1179</v>
      </c>
      <c r="T1902" t="s">
        <v>1247</v>
      </c>
    </row>
    <row r="1903" spans="4:20" hidden="1" x14ac:dyDescent="0.25">
      <c r="D1903" t="s">
        <v>1246</v>
      </c>
      <c r="E1903" t="str">
        <f>VLOOKUP(D1903,'B-Business Capability'!B:H,5,FALSE)</f>
        <v>Sales</v>
      </c>
      <c r="F1903" t="str">
        <f>VLOOKUP(D1903,'B-Business Capability'!B:H,6,FALSE)</f>
        <v>Quotation, Order, and Contract Management</v>
      </c>
      <c r="G1903" t="str">
        <f>VLOOKUP(D1903,'B-Business Capability'!B:H,7,FALSE)</f>
        <v>Contract and engagement setup</v>
      </c>
      <c r="I1903" t="s">
        <v>43</v>
      </c>
      <c r="J1903" t="s">
        <v>325</v>
      </c>
      <c r="K1903" t="s">
        <v>379</v>
      </c>
      <c r="L1903" t="s">
        <v>49</v>
      </c>
      <c r="M1903" t="str">
        <f>VLOOKUP(L1903,'A-Applications'!B:D,3,FALSE)</f>
        <v>DocuSign</v>
      </c>
      <c r="N1903" t="s">
        <v>46</v>
      </c>
      <c r="O1903" s="42" t="s">
        <v>102</v>
      </c>
      <c r="P1903" t="s">
        <v>395</v>
      </c>
      <c r="Q1903" t="str">
        <f>VLOOKUP(KamstrupData[[#This Row],[IdLevel123]],'B-Business Capability'!B:L,10,FALSE)</f>
        <v>Order-to-Cash (O2C)</v>
      </c>
      <c r="R1903">
        <f>VLOOKUP(KamstrupData[[#This Row],[IdLevel123]],'B-Business Capability'!B:L,11,FALSE)</f>
        <v>101</v>
      </c>
      <c r="S1903" t="s">
        <v>1179</v>
      </c>
      <c r="T1903" t="s">
        <v>1247</v>
      </c>
    </row>
    <row r="1904" spans="4:20" hidden="1" x14ac:dyDescent="0.25">
      <c r="D1904" t="s">
        <v>1246</v>
      </c>
      <c r="E1904" t="str">
        <f>VLOOKUP(D1904,'B-Business Capability'!B:H,5,FALSE)</f>
        <v>Sales</v>
      </c>
      <c r="F1904" t="str">
        <f>VLOOKUP(D1904,'B-Business Capability'!B:H,6,FALSE)</f>
        <v>Quotation, Order, and Contract Management</v>
      </c>
      <c r="G1904" t="str">
        <f>VLOOKUP(D1904,'B-Business Capability'!B:H,7,FALSE)</f>
        <v>Contract and engagement setup</v>
      </c>
      <c r="I1904" t="s">
        <v>43</v>
      </c>
      <c r="J1904" t="s">
        <v>325</v>
      </c>
      <c r="K1904" t="s">
        <v>379</v>
      </c>
      <c r="L1904" t="s">
        <v>49</v>
      </c>
      <c r="M1904" t="str">
        <f>VLOOKUP(L1904,'A-Applications'!B:D,3,FALSE)</f>
        <v>DocuSign</v>
      </c>
      <c r="N1904" t="s">
        <v>46</v>
      </c>
      <c r="O1904" s="42" t="s">
        <v>102</v>
      </c>
      <c r="P1904" t="s">
        <v>395</v>
      </c>
      <c r="Q1904" t="str">
        <f>VLOOKUP(KamstrupData[[#This Row],[IdLevel123]],'B-Business Capability'!B:L,10,FALSE)</f>
        <v>Order-to-Cash (O2C)</v>
      </c>
      <c r="R1904">
        <f>VLOOKUP(KamstrupData[[#This Row],[IdLevel123]],'B-Business Capability'!B:L,11,FALSE)</f>
        <v>101</v>
      </c>
      <c r="T1904" t="s">
        <v>380</v>
      </c>
    </row>
    <row r="1905" spans="4:20" hidden="1" x14ac:dyDescent="0.25">
      <c r="D1905" t="s">
        <v>1246</v>
      </c>
      <c r="E1905" t="str">
        <f>VLOOKUP(D1905,'B-Business Capability'!B:H,5,FALSE)</f>
        <v>Sales</v>
      </c>
      <c r="F1905" t="str">
        <f>VLOOKUP(D1905,'B-Business Capability'!B:H,6,FALSE)</f>
        <v>Quotation, Order, and Contract Management</v>
      </c>
      <c r="G1905" t="str">
        <f>VLOOKUP(D1905,'B-Business Capability'!B:H,7,FALSE)</f>
        <v>Contract and engagement setup</v>
      </c>
      <c r="I1905" t="s">
        <v>66</v>
      </c>
      <c r="J1905" t="s">
        <v>325</v>
      </c>
      <c r="K1905" t="s">
        <v>379</v>
      </c>
      <c r="L1905" t="s">
        <v>49</v>
      </c>
      <c r="M1905" t="str">
        <f>VLOOKUP(L1905,'A-Applications'!B:D,3,FALSE)</f>
        <v>DocuSign</v>
      </c>
      <c r="N1905" t="s">
        <v>46</v>
      </c>
      <c r="O1905" s="42" t="s">
        <v>102</v>
      </c>
      <c r="P1905" t="s">
        <v>395</v>
      </c>
      <c r="Q1905" t="str">
        <f>VLOOKUP(KamstrupData[[#This Row],[IdLevel123]],'B-Business Capability'!B:L,10,FALSE)</f>
        <v>Order-to-Cash (O2C)</v>
      </c>
      <c r="R1905">
        <f>VLOOKUP(KamstrupData[[#This Row],[IdLevel123]],'B-Business Capability'!B:L,11,FALSE)</f>
        <v>101</v>
      </c>
      <c r="S1905" t="s">
        <v>1179</v>
      </c>
      <c r="T1905" t="s">
        <v>381</v>
      </c>
    </row>
    <row r="1906" spans="4:20" hidden="1" x14ac:dyDescent="0.25">
      <c r="D1906" t="s">
        <v>1246</v>
      </c>
      <c r="E1906" t="str">
        <f>VLOOKUP(D1906,'B-Business Capability'!B:H,5,FALSE)</f>
        <v>Sales</v>
      </c>
      <c r="F1906" t="str">
        <f>VLOOKUP(D1906,'B-Business Capability'!B:H,6,FALSE)</f>
        <v>Quotation, Order, and Contract Management</v>
      </c>
      <c r="G1906" t="str">
        <f>VLOOKUP(D1906,'B-Business Capability'!B:H,7,FALSE)</f>
        <v>Contract and engagement setup</v>
      </c>
      <c r="I1906" t="s">
        <v>66</v>
      </c>
      <c r="J1906" t="s">
        <v>325</v>
      </c>
      <c r="K1906" t="s">
        <v>379</v>
      </c>
      <c r="L1906" t="s">
        <v>49</v>
      </c>
      <c r="M1906" t="str">
        <f>VLOOKUP(L1906,'A-Applications'!B:D,3,FALSE)</f>
        <v>DocuSign</v>
      </c>
      <c r="N1906" t="s">
        <v>46</v>
      </c>
      <c r="O1906" s="42" t="s">
        <v>102</v>
      </c>
      <c r="P1906" t="s">
        <v>395</v>
      </c>
      <c r="Q1906" t="str">
        <f>VLOOKUP(KamstrupData[[#This Row],[IdLevel123]],'B-Business Capability'!B:L,10,FALSE)</f>
        <v>Order-to-Cash (O2C)</v>
      </c>
      <c r="R1906">
        <f>VLOOKUP(KamstrupData[[#This Row],[IdLevel123]],'B-Business Capability'!B:L,11,FALSE)</f>
        <v>101</v>
      </c>
      <c r="T1906" t="s">
        <v>381</v>
      </c>
    </row>
    <row r="1907" spans="4:20" hidden="1" x14ac:dyDescent="0.25">
      <c r="D1907" t="s">
        <v>1246</v>
      </c>
      <c r="E1907" t="str">
        <f>VLOOKUP(D1907,'B-Business Capability'!B:H,5,FALSE)</f>
        <v>Sales</v>
      </c>
      <c r="F1907" t="str">
        <f>VLOOKUP(D1907,'B-Business Capability'!B:H,6,FALSE)</f>
        <v>Quotation, Order, and Contract Management</v>
      </c>
      <c r="G1907" t="str">
        <f>VLOOKUP(D1907,'B-Business Capability'!B:H,7,FALSE)</f>
        <v>Contract and engagement setup</v>
      </c>
      <c r="I1907" t="s">
        <v>43</v>
      </c>
      <c r="J1907" t="s">
        <v>282</v>
      </c>
      <c r="L1907" t="s">
        <v>49</v>
      </c>
      <c r="M1907" t="str">
        <f>VLOOKUP(L1907,'A-Applications'!B:D,3,FALSE)</f>
        <v>DocuSign</v>
      </c>
      <c r="N1907" t="s">
        <v>46</v>
      </c>
      <c r="O1907" s="42" t="s">
        <v>47</v>
      </c>
      <c r="P1907" t="s">
        <v>395</v>
      </c>
      <c r="Q1907" t="str">
        <f>VLOOKUP(KamstrupData[[#This Row],[IdLevel123]],'B-Business Capability'!B:L,10,FALSE)</f>
        <v>Order-to-Cash (O2C)</v>
      </c>
      <c r="R1907">
        <f>VLOOKUP(KamstrupData[[#This Row],[IdLevel123]],'B-Business Capability'!B:L,11,FALSE)</f>
        <v>101</v>
      </c>
    </row>
    <row r="1908" spans="4:20" hidden="1" x14ac:dyDescent="0.25">
      <c r="D1908" s="28" t="s">
        <v>1246</v>
      </c>
      <c r="E1908" t="str">
        <f>VLOOKUP(D1908,'B-Business Capability'!B:H,5,FALSE)</f>
        <v>Sales</v>
      </c>
      <c r="F1908" t="str">
        <f>VLOOKUP(D1908,'B-Business Capability'!B:H,6,FALSE)</f>
        <v>Quotation, Order, and Contract Management</v>
      </c>
      <c r="G1908" t="str">
        <f>VLOOKUP(D1908,'B-Business Capability'!B:H,7,FALSE)</f>
        <v>Contract and engagement setup</v>
      </c>
      <c r="I1908" t="s">
        <v>53</v>
      </c>
      <c r="J1908" t="s">
        <v>8518</v>
      </c>
      <c r="K1908" t="s">
        <v>379</v>
      </c>
      <c r="L1908" t="s">
        <v>49</v>
      </c>
      <c r="M1908" t="str">
        <f>VLOOKUP(L1908,'A-Applications'!B:D,3,FALSE)</f>
        <v>DocuSign</v>
      </c>
      <c r="N1908" t="s">
        <v>46</v>
      </c>
      <c r="O1908" s="42" t="s">
        <v>47</v>
      </c>
      <c r="P1908" t="s">
        <v>395</v>
      </c>
      <c r="Q1908" t="str">
        <f>VLOOKUP(KamstrupData[[#This Row],[IdLevel123]],'B-Business Capability'!B:L,10,FALSE)</f>
        <v>Order-to-Cash (O2C)</v>
      </c>
      <c r="R1908">
        <f>VLOOKUP(KamstrupData[[#This Row],[IdLevel123]],'B-Business Capability'!B:L,11,FALSE)</f>
        <v>101</v>
      </c>
    </row>
    <row r="1909" spans="4:20" hidden="1" x14ac:dyDescent="0.25">
      <c r="D1909" s="28" t="s">
        <v>1246</v>
      </c>
      <c r="E1909" t="str">
        <f>VLOOKUP(D1909,'B-Business Capability'!B:H,5,FALSE)</f>
        <v>Sales</v>
      </c>
      <c r="F1909" t="str">
        <f>VLOOKUP(D1909,'B-Business Capability'!B:H,6,FALSE)</f>
        <v>Quotation, Order, and Contract Management</v>
      </c>
      <c r="G1909" t="str">
        <f>VLOOKUP(D1909,'B-Business Capability'!B:H,7,FALSE)</f>
        <v>Contract and engagement setup</v>
      </c>
      <c r="I1909" t="s">
        <v>53</v>
      </c>
      <c r="J1909" t="s">
        <v>8549</v>
      </c>
      <c r="L1909" t="s">
        <v>49</v>
      </c>
      <c r="M1909" t="str">
        <f>VLOOKUP(L1909,'A-Applications'!B:D,3,FALSE)</f>
        <v>DocuSign</v>
      </c>
      <c r="N1909" t="s">
        <v>46</v>
      </c>
      <c r="O1909" s="42" t="s">
        <v>47</v>
      </c>
      <c r="P1909" t="s">
        <v>395</v>
      </c>
      <c r="Q1909" t="str">
        <f>VLOOKUP(KamstrupData[[#This Row],[IdLevel123]],'B-Business Capability'!B:L,10,FALSE)</f>
        <v>Order-to-Cash (O2C)</v>
      </c>
      <c r="R1909">
        <f>VLOOKUP(KamstrupData[[#This Row],[IdLevel123]],'B-Business Capability'!B:L,11,FALSE)</f>
        <v>101</v>
      </c>
      <c r="T1909" t="s">
        <v>8521</v>
      </c>
    </row>
    <row r="1910" spans="4:20" hidden="1" x14ac:dyDescent="0.25">
      <c r="D1910" s="28" t="s">
        <v>1246</v>
      </c>
      <c r="E1910" t="str">
        <f>VLOOKUP(D1910,'B-Business Capability'!B:H,5,FALSE)</f>
        <v>Sales</v>
      </c>
      <c r="F1910" t="str">
        <f>VLOOKUP(D1910,'B-Business Capability'!B:H,6,FALSE)</f>
        <v>Quotation, Order, and Contract Management</v>
      </c>
      <c r="G1910" t="str">
        <f>VLOOKUP(D1910,'B-Business Capability'!B:H,7,FALSE)</f>
        <v>Contract and engagement setup</v>
      </c>
      <c r="I1910" t="s">
        <v>491</v>
      </c>
      <c r="J1910" t="s">
        <v>8531</v>
      </c>
      <c r="L1910" t="s">
        <v>49</v>
      </c>
      <c r="M1910" t="str">
        <f>VLOOKUP(L1910,'A-Applications'!B:D,3,FALSE)</f>
        <v>DocuSign</v>
      </c>
      <c r="N1910" t="s">
        <v>46</v>
      </c>
      <c r="O1910" s="42" t="s">
        <v>102</v>
      </c>
      <c r="P1910" t="s">
        <v>395</v>
      </c>
      <c r="Q1910" t="str">
        <f>VLOOKUP(KamstrupData[[#This Row],[IdLevel123]],'B-Business Capability'!B:L,10,FALSE)</f>
        <v>Order-to-Cash (O2C)</v>
      </c>
      <c r="R1910">
        <f>VLOOKUP(KamstrupData[[#This Row],[IdLevel123]],'B-Business Capability'!B:L,11,FALSE)</f>
        <v>101</v>
      </c>
    </row>
    <row r="1911" spans="4:20" hidden="1" x14ac:dyDescent="0.25">
      <c r="D1911" s="28" t="s">
        <v>1246</v>
      </c>
      <c r="E1911" t="str">
        <f>VLOOKUP(D1911,'B-Business Capability'!B:H,5,FALSE)</f>
        <v>Sales</v>
      </c>
      <c r="F1911" t="str">
        <f>VLOOKUP(D1911,'B-Business Capability'!B:H,6,FALSE)</f>
        <v>Quotation, Order, and Contract Management</v>
      </c>
      <c r="G1911" t="str">
        <f>VLOOKUP(D1911,'B-Business Capability'!B:H,7,FALSE)</f>
        <v>Contract and engagement setup</v>
      </c>
      <c r="I1911" t="s">
        <v>491</v>
      </c>
      <c r="J1911" t="s">
        <v>8531</v>
      </c>
      <c r="L1911" t="s">
        <v>49</v>
      </c>
      <c r="M1911" t="str">
        <f>VLOOKUP(L1911,'A-Applications'!B:D,3,FALSE)</f>
        <v>DocuSign</v>
      </c>
      <c r="N1911" t="s">
        <v>46</v>
      </c>
      <c r="O1911" s="42" t="s">
        <v>102</v>
      </c>
      <c r="P1911" t="s">
        <v>395</v>
      </c>
      <c r="Q1911" t="str">
        <f>VLOOKUP(KamstrupData[[#This Row],[IdLevel123]],'B-Business Capability'!B:L,10,FALSE)</f>
        <v>Order-to-Cash (O2C)</v>
      </c>
      <c r="R1911">
        <f>VLOOKUP(KamstrupData[[#This Row],[IdLevel123]],'B-Business Capability'!B:L,11,FALSE)</f>
        <v>101</v>
      </c>
    </row>
    <row r="1912" spans="4:20" ht="15" hidden="1" customHeight="1" x14ac:dyDescent="0.25">
      <c r="D1912" s="28" t="s">
        <v>1246</v>
      </c>
      <c r="E1912" t="str">
        <f>VLOOKUP(D1912,'B-Business Capability'!B:H,5,FALSE)</f>
        <v>Sales</v>
      </c>
      <c r="F1912" t="str">
        <f>VLOOKUP(D1912,'B-Business Capability'!B:H,6,FALSE)</f>
        <v>Quotation, Order, and Contract Management</v>
      </c>
      <c r="G1912" t="str">
        <f>VLOOKUP(D1912,'B-Business Capability'!B:H,7,FALSE)</f>
        <v>Contract and engagement setup</v>
      </c>
      <c r="I1912" t="s">
        <v>491</v>
      </c>
      <c r="J1912" t="s">
        <v>8531</v>
      </c>
      <c r="K1912" t="s">
        <v>8607</v>
      </c>
      <c r="L1912" t="s">
        <v>49</v>
      </c>
      <c r="M1912" t="str">
        <f>VLOOKUP(L1912,'A-Applications'!B:D,3,FALSE)</f>
        <v>DocuSign</v>
      </c>
      <c r="N1912" t="s">
        <v>46</v>
      </c>
      <c r="O1912" s="42" t="s">
        <v>47</v>
      </c>
      <c r="P1912" t="s">
        <v>395</v>
      </c>
      <c r="Q1912" t="str">
        <f>VLOOKUP(KamstrupData[[#This Row],[IdLevel123]],'B-Business Capability'!B:L,10,FALSE)</f>
        <v>Order-to-Cash (O2C)</v>
      </c>
      <c r="R1912">
        <f>VLOOKUP(KamstrupData[[#This Row],[IdLevel123]],'B-Business Capability'!B:L,11,FALSE)</f>
        <v>101</v>
      </c>
    </row>
    <row r="1913" spans="4:20" ht="15" hidden="1" customHeight="1" x14ac:dyDescent="0.25">
      <c r="D1913" s="28" t="s">
        <v>1246</v>
      </c>
      <c r="E1913" t="str">
        <f>VLOOKUP(D1913,'B-Business Capability'!B:H,5,FALSE)</f>
        <v>Sales</v>
      </c>
      <c r="F1913" t="str">
        <f>VLOOKUP(D1913,'B-Business Capability'!B:H,6,FALSE)</f>
        <v>Quotation, Order, and Contract Management</v>
      </c>
      <c r="G1913" t="str">
        <f>VLOOKUP(D1913,'B-Business Capability'!B:H,7,FALSE)</f>
        <v>Contract and engagement setup</v>
      </c>
      <c r="I1913" t="s">
        <v>491</v>
      </c>
      <c r="J1913" t="s">
        <v>8531</v>
      </c>
      <c r="K1913" t="s">
        <v>379</v>
      </c>
      <c r="L1913" t="s">
        <v>49</v>
      </c>
      <c r="M1913" t="str">
        <f>VLOOKUP(L1913,'A-Applications'!B:D,3,FALSE)</f>
        <v>DocuSign</v>
      </c>
      <c r="N1913" t="s">
        <v>46</v>
      </c>
      <c r="O1913" s="42" t="s">
        <v>47</v>
      </c>
      <c r="P1913" t="s">
        <v>395</v>
      </c>
      <c r="Q1913" t="str">
        <f>VLOOKUP(KamstrupData[[#This Row],[IdLevel123]],'B-Business Capability'!B:L,10,FALSE)</f>
        <v>Order-to-Cash (O2C)</v>
      </c>
      <c r="R1913">
        <f>VLOOKUP(KamstrupData[[#This Row],[IdLevel123]],'B-Business Capability'!B:L,11,FALSE)</f>
        <v>101</v>
      </c>
    </row>
    <row r="1914" spans="4:20" ht="15" hidden="1" customHeight="1" x14ac:dyDescent="0.25">
      <c r="D1914" s="28" t="s">
        <v>1246</v>
      </c>
      <c r="E1914" t="str">
        <f>VLOOKUP(D1914,'B-Business Capability'!B:H,5,FALSE)</f>
        <v>Sales</v>
      </c>
      <c r="F1914" t="str">
        <f>VLOOKUP(D1914,'B-Business Capability'!B:H,6,FALSE)</f>
        <v>Quotation, Order, and Contract Management</v>
      </c>
      <c r="G1914" t="str">
        <f>VLOOKUP(D1914,'B-Business Capability'!B:H,7,FALSE)</f>
        <v>Contract and engagement setup</v>
      </c>
      <c r="I1914" t="s">
        <v>477</v>
      </c>
      <c r="J1914" t="s">
        <v>8619</v>
      </c>
      <c r="L1914" t="s">
        <v>49</v>
      </c>
      <c r="M1914" t="str">
        <f>VLOOKUP(L1914,'A-Applications'!B:D,3,FALSE)</f>
        <v>DocuSign</v>
      </c>
      <c r="N1914" t="s">
        <v>46</v>
      </c>
      <c r="O1914" s="42" t="s">
        <v>47</v>
      </c>
      <c r="P1914" t="s">
        <v>395</v>
      </c>
      <c r="Q1914" t="str">
        <f>VLOOKUP(KamstrupData[[#This Row],[IdLevel123]],'B-Business Capability'!B:L,10,FALSE)</f>
        <v>Order-to-Cash (O2C)</v>
      </c>
      <c r="R1914">
        <f>VLOOKUP(KamstrupData[[#This Row],[IdLevel123]],'B-Business Capability'!B:L,11,FALSE)</f>
        <v>101</v>
      </c>
    </row>
    <row r="1915" spans="4:20" hidden="1" x14ac:dyDescent="0.25">
      <c r="D1915" s="28" t="s">
        <v>1246</v>
      </c>
      <c r="E1915" t="str">
        <f>VLOOKUP(D1915,'B-Business Capability'!B:H,5,FALSE)</f>
        <v>Sales</v>
      </c>
      <c r="F1915" t="str">
        <f>VLOOKUP(D1915,'B-Business Capability'!B:H,6,FALSE)</f>
        <v>Quotation, Order, and Contract Management</v>
      </c>
      <c r="G1915" t="str">
        <f>VLOOKUP(D1915,'B-Business Capability'!B:H,7,FALSE)</f>
        <v>Contract and engagement setup</v>
      </c>
      <c r="I1915" t="s">
        <v>477</v>
      </c>
      <c r="J1915" t="s">
        <v>8624</v>
      </c>
      <c r="L1915" t="s">
        <v>49</v>
      </c>
      <c r="M1915" t="str">
        <f>VLOOKUP(L1915,'A-Applications'!B:D,3,FALSE)</f>
        <v>DocuSign</v>
      </c>
      <c r="N1915" t="s">
        <v>46</v>
      </c>
      <c r="O1915" s="42" t="s">
        <v>47</v>
      </c>
      <c r="P1915" t="s">
        <v>395</v>
      </c>
      <c r="Q1915" t="str">
        <f>VLOOKUP(KamstrupData[[#This Row],[IdLevel123]],'B-Business Capability'!B:L,10,FALSE)</f>
        <v>Order-to-Cash (O2C)</v>
      </c>
      <c r="R1915">
        <f>VLOOKUP(KamstrupData[[#This Row],[IdLevel123]],'B-Business Capability'!B:L,11,FALSE)</f>
        <v>101</v>
      </c>
    </row>
    <row r="1916" spans="4:20" hidden="1" x14ac:dyDescent="0.25">
      <c r="D1916" s="28" t="s">
        <v>1246</v>
      </c>
      <c r="E1916" t="str">
        <f>VLOOKUP(D1916,'B-Business Capability'!B:H,5,FALSE)</f>
        <v>Sales</v>
      </c>
      <c r="F1916" t="str">
        <f>VLOOKUP(D1916,'B-Business Capability'!B:H,6,FALSE)</f>
        <v>Quotation, Order, and Contract Management</v>
      </c>
      <c r="G1916" t="str">
        <f>VLOOKUP(D1916,'B-Business Capability'!B:H,7,FALSE)</f>
        <v>Contract and engagement setup</v>
      </c>
      <c r="I1916" t="s">
        <v>487</v>
      </c>
      <c r="J1916" t="s">
        <v>8529</v>
      </c>
      <c r="K1916" t="s">
        <v>379</v>
      </c>
      <c r="L1916" t="s">
        <v>49</v>
      </c>
      <c r="M1916" t="str">
        <f>VLOOKUP(L1916,'A-Applications'!B:D,3,FALSE)</f>
        <v>DocuSign</v>
      </c>
      <c r="N1916" t="s">
        <v>46</v>
      </c>
      <c r="O1916" s="42" t="s">
        <v>47</v>
      </c>
      <c r="P1916" t="s">
        <v>395</v>
      </c>
      <c r="Q1916" t="str">
        <f>VLOOKUP(KamstrupData[[#This Row],[IdLevel123]],'B-Business Capability'!B:L,10,FALSE)</f>
        <v>Order-to-Cash (O2C)</v>
      </c>
      <c r="R1916">
        <f>VLOOKUP(KamstrupData[[#This Row],[IdLevel123]],'B-Business Capability'!B:L,11,FALSE)</f>
        <v>101</v>
      </c>
    </row>
    <row r="1917" spans="4:20" hidden="1" x14ac:dyDescent="0.25">
      <c r="D1917" s="28" t="s">
        <v>1246</v>
      </c>
      <c r="E1917" t="str">
        <f>VLOOKUP(D1917,'B-Business Capability'!B:H,5,FALSE)</f>
        <v>Sales</v>
      </c>
      <c r="F1917" t="str">
        <f>VLOOKUP(D1917,'B-Business Capability'!B:H,6,FALSE)</f>
        <v>Quotation, Order, and Contract Management</v>
      </c>
      <c r="G1917" t="str">
        <f>VLOOKUP(D1917,'B-Business Capability'!B:H,7,FALSE)</f>
        <v>Contract and engagement setup</v>
      </c>
      <c r="I1917" t="s">
        <v>487</v>
      </c>
      <c r="J1917" t="s">
        <v>8529</v>
      </c>
      <c r="K1917" t="s">
        <v>6236</v>
      </c>
      <c r="L1917" t="s">
        <v>49</v>
      </c>
      <c r="M1917" t="str">
        <f>VLOOKUP(L1917,'A-Applications'!B:D,3,FALSE)</f>
        <v>DocuSign</v>
      </c>
      <c r="N1917" t="s">
        <v>46</v>
      </c>
      <c r="O1917" s="42" t="s">
        <v>47</v>
      </c>
      <c r="P1917" t="s">
        <v>395</v>
      </c>
      <c r="Q1917" t="str">
        <f>VLOOKUP(KamstrupData[[#This Row],[IdLevel123]],'B-Business Capability'!B:L,10,FALSE)</f>
        <v>Order-to-Cash (O2C)</v>
      </c>
      <c r="R1917">
        <f>VLOOKUP(KamstrupData[[#This Row],[IdLevel123]],'B-Business Capability'!B:L,11,FALSE)</f>
        <v>101</v>
      </c>
    </row>
    <row r="1918" spans="4:20" hidden="1" x14ac:dyDescent="0.25">
      <c r="D1918" s="28" t="s">
        <v>1246</v>
      </c>
      <c r="E1918" t="str">
        <f>VLOOKUP(D1918,'B-Business Capability'!B:H,5,FALSE)</f>
        <v>Sales</v>
      </c>
      <c r="F1918" t="str">
        <f>VLOOKUP(D1918,'B-Business Capability'!B:H,6,FALSE)</f>
        <v>Quotation, Order, and Contract Management</v>
      </c>
      <c r="G1918" t="str">
        <f>VLOOKUP(D1918,'B-Business Capability'!B:H,7,FALSE)</f>
        <v>Contract and engagement setup</v>
      </c>
      <c r="I1918" t="s">
        <v>487</v>
      </c>
      <c r="J1918" t="s">
        <v>8684</v>
      </c>
      <c r="K1918" t="s">
        <v>4553</v>
      </c>
      <c r="L1918" t="s">
        <v>49</v>
      </c>
      <c r="M1918" t="str">
        <f>VLOOKUP(L1918,'A-Applications'!B:D,3,FALSE)</f>
        <v>DocuSign</v>
      </c>
      <c r="N1918" t="s">
        <v>46</v>
      </c>
      <c r="O1918" s="42" t="s">
        <v>47</v>
      </c>
      <c r="P1918" t="s">
        <v>395</v>
      </c>
      <c r="Q1918" t="str">
        <f>VLOOKUP(KamstrupData[[#This Row],[IdLevel123]],'B-Business Capability'!B:L,10,FALSE)</f>
        <v>Order-to-Cash (O2C)</v>
      </c>
      <c r="R1918">
        <f>VLOOKUP(KamstrupData[[#This Row],[IdLevel123]],'B-Business Capability'!B:L,11,FALSE)</f>
        <v>101</v>
      </c>
    </row>
    <row r="1919" spans="4:20" hidden="1" x14ac:dyDescent="0.25">
      <c r="D1919" s="28" t="s">
        <v>1246</v>
      </c>
      <c r="E1919" t="str">
        <f>VLOOKUP(D1919,'B-Business Capability'!B:H,5,FALSE)</f>
        <v>Sales</v>
      </c>
      <c r="F1919" t="str">
        <f>VLOOKUP(D1919,'B-Business Capability'!B:H,6,FALSE)</f>
        <v>Quotation, Order, and Contract Management</v>
      </c>
      <c r="G1919" t="str">
        <f>VLOOKUP(D1919,'B-Business Capability'!B:H,7,FALSE)</f>
        <v>Contract and engagement setup</v>
      </c>
      <c r="I1919" t="s">
        <v>487</v>
      </c>
      <c r="J1919" t="s">
        <v>8529</v>
      </c>
      <c r="K1919" t="s">
        <v>416</v>
      </c>
      <c r="L1919" t="s">
        <v>49</v>
      </c>
      <c r="M1919" t="str">
        <f>VLOOKUP(L1919,'A-Applications'!B:D,3,FALSE)</f>
        <v>DocuSign</v>
      </c>
      <c r="N1919" t="s">
        <v>46</v>
      </c>
      <c r="O1919" s="42" t="s">
        <v>47</v>
      </c>
      <c r="P1919" t="s">
        <v>395</v>
      </c>
      <c r="Q1919" t="str">
        <f>VLOOKUP(KamstrupData[[#This Row],[IdLevel123]],'B-Business Capability'!B:L,10,FALSE)</f>
        <v>Order-to-Cash (O2C)</v>
      </c>
      <c r="R1919">
        <f>VLOOKUP(KamstrupData[[#This Row],[IdLevel123]],'B-Business Capability'!B:L,11,FALSE)</f>
        <v>101</v>
      </c>
    </row>
    <row r="1920" spans="4:20" hidden="1" x14ac:dyDescent="0.25">
      <c r="D1920" t="s">
        <v>1255</v>
      </c>
      <c r="E1920" t="str">
        <f>VLOOKUP(D1920,'B-Business Capability'!B:H,5,FALSE)</f>
        <v>Sales</v>
      </c>
      <c r="F1920" t="str">
        <f>VLOOKUP(D1920,'B-Business Capability'!B:H,6,FALSE)</f>
        <v>Quotation, Order, and Contract Management</v>
      </c>
      <c r="G1920" t="str">
        <f>VLOOKUP(D1920,'B-Business Capability'!B:H,7,FALSE)</f>
        <v>Sales order management and processing</v>
      </c>
      <c r="I1920" t="s">
        <v>43</v>
      </c>
      <c r="J1920" t="s">
        <v>325</v>
      </c>
      <c r="K1920" t="s">
        <v>379</v>
      </c>
      <c r="L1920" t="s">
        <v>49</v>
      </c>
      <c r="M1920" t="str">
        <f>VLOOKUP(L1920,'A-Applications'!B:D,3,FALSE)</f>
        <v>DocuSign</v>
      </c>
      <c r="N1920" t="s">
        <v>46</v>
      </c>
      <c r="O1920" s="42" t="s">
        <v>52</v>
      </c>
      <c r="P1920" t="s">
        <v>1042</v>
      </c>
      <c r="Q1920" t="str">
        <f>VLOOKUP(KamstrupData[[#This Row],[IdLevel123]],'B-Business Capability'!B:L,10,FALSE)</f>
        <v>Order-to-Cash (O2C)</v>
      </c>
      <c r="R1920">
        <f>VLOOKUP(KamstrupData[[#This Row],[IdLevel123]],'B-Business Capability'!B:L,11,FALSE)</f>
        <v>107</v>
      </c>
      <c r="T1920" t="s">
        <v>380</v>
      </c>
    </row>
    <row r="1921" spans="4:20" hidden="1" x14ac:dyDescent="0.25">
      <c r="D1921" t="s">
        <v>1255</v>
      </c>
      <c r="E1921" t="str">
        <f>VLOOKUP(D1921,'B-Business Capability'!B:H,5,FALSE)</f>
        <v>Sales</v>
      </c>
      <c r="F1921" t="str">
        <f>VLOOKUP(D1921,'B-Business Capability'!B:H,6,FALSE)</f>
        <v>Quotation, Order, and Contract Management</v>
      </c>
      <c r="G1921" t="str">
        <f>VLOOKUP(D1921,'B-Business Capability'!B:H,7,FALSE)</f>
        <v>Sales order management and processing</v>
      </c>
      <c r="I1921" t="s">
        <v>66</v>
      </c>
      <c r="J1921" t="s">
        <v>325</v>
      </c>
      <c r="K1921" t="s">
        <v>379</v>
      </c>
      <c r="L1921" t="s">
        <v>49</v>
      </c>
      <c r="M1921" t="str">
        <f>VLOOKUP(L1921,'A-Applications'!B:D,3,FALSE)</f>
        <v>DocuSign</v>
      </c>
      <c r="N1921" t="s">
        <v>46</v>
      </c>
      <c r="O1921" s="42" t="s">
        <v>102</v>
      </c>
      <c r="P1921" t="s">
        <v>1042</v>
      </c>
      <c r="Q1921" t="str">
        <f>VLOOKUP(KamstrupData[[#This Row],[IdLevel123]],'B-Business Capability'!B:L,10,FALSE)</f>
        <v>Order-to-Cash (O2C)</v>
      </c>
      <c r="R1921">
        <f>VLOOKUP(KamstrupData[[#This Row],[IdLevel123]],'B-Business Capability'!B:L,11,FALSE)</f>
        <v>107</v>
      </c>
      <c r="T1921" t="s">
        <v>381</v>
      </c>
    </row>
    <row r="1922" spans="4:20" hidden="1" x14ac:dyDescent="0.25">
      <c r="D1922" t="s">
        <v>1255</v>
      </c>
      <c r="E1922" t="str">
        <f>VLOOKUP(D1922,'B-Business Capability'!B:H,5,FALSE)</f>
        <v>Sales</v>
      </c>
      <c r="F1922" t="str">
        <f>VLOOKUP(D1922,'B-Business Capability'!B:H,6,FALSE)</f>
        <v>Quotation, Order, and Contract Management</v>
      </c>
      <c r="G1922" t="str">
        <f>VLOOKUP(D1922,'B-Business Capability'!B:H,7,FALSE)</f>
        <v>Sales order management and processing</v>
      </c>
      <c r="I1922" t="s">
        <v>43</v>
      </c>
      <c r="J1922" t="s">
        <v>109</v>
      </c>
      <c r="K1922" t="s">
        <v>231</v>
      </c>
      <c r="L1922" t="s">
        <v>49</v>
      </c>
      <c r="M1922" t="str">
        <f>VLOOKUP(L1922,'A-Applications'!B:D,3,FALSE)</f>
        <v>DocuSign</v>
      </c>
      <c r="N1922" t="s">
        <v>46</v>
      </c>
      <c r="O1922" s="42" t="s">
        <v>52</v>
      </c>
      <c r="P1922" t="s">
        <v>68</v>
      </c>
      <c r="Q1922" t="str">
        <f>VLOOKUP(KamstrupData[[#This Row],[IdLevel123]],'B-Business Capability'!B:L,10,FALSE)</f>
        <v>Order-to-Cash (O2C)</v>
      </c>
      <c r="R1922">
        <f>VLOOKUP(KamstrupData[[#This Row],[IdLevel123]],'B-Business Capability'!B:L,11,FALSE)</f>
        <v>107</v>
      </c>
      <c r="T1922" t="s">
        <v>233</v>
      </c>
    </row>
    <row r="1923" spans="4:20" hidden="1" x14ac:dyDescent="0.25">
      <c r="D1923" s="28" t="s">
        <v>1255</v>
      </c>
      <c r="E1923" t="str">
        <f>VLOOKUP(D1923,'B-Business Capability'!B:H,5,FALSE)</f>
        <v>Sales</v>
      </c>
      <c r="F1923" t="str">
        <f>VLOOKUP(D1923,'B-Business Capability'!B:H,6,FALSE)</f>
        <v>Quotation, Order, and Contract Management</v>
      </c>
      <c r="G1923" t="str">
        <f>VLOOKUP(D1923,'B-Business Capability'!B:H,7,FALSE)</f>
        <v>Sales order management and processing</v>
      </c>
      <c r="I1923" t="s">
        <v>53</v>
      </c>
      <c r="J1923" t="s">
        <v>8518</v>
      </c>
      <c r="K1923" t="s">
        <v>379</v>
      </c>
      <c r="L1923" t="s">
        <v>49</v>
      </c>
      <c r="M1923" t="str">
        <f>VLOOKUP(L1923,'A-Applications'!B:D,3,FALSE)</f>
        <v>DocuSign</v>
      </c>
      <c r="N1923" t="s">
        <v>46</v>
      </c>
      <c r="O1923" s="42" t="s">
        <v>47</v>
      </c>
      <c r="P1923" t="s">
        <v>1042</v>
      </c>
      <c r="Q1923" t="str">
        <f>VLOOKUP(KamstrupData[[#This Row],[IdLevel123]],'B-Business Capability'!B:L,10,FALSE)</f>
        <v>Order-to-Cash (O2C)</v>
      </c>
      <c r="R1923">
        <f>VLOOKUP(KamstrupData[[#This Row],[IdLevel123]],'B-Business Capability'!B:L,11,FALSE)</f>
        <v>107</v>
      </c>
    </row>
    <row r="1924" spans="4:20" hidden="1" x14ac:dyDescent="0.25">
      <c r="D1924" s="28" t="s">
        <v>1255</v>
      </c>
      <c r="E1924" t="str">
        <f>VLOOKUP(D1924,'B-Business Capability'!B:H,5,FALSE)</f>
        <v>Sales</v>
      </c>
      <c r="F1924" t="str">
        <f>VLOOKUP(D1924,'B-Business Capability'!B:H,6,FALSE)</f>
        <v>Quotation, Order, and Contract Management</v>
      </c>
      <c r="G1924" t="str">
        <f>VLOOKUP(D1924,'B-Business Capability'!B:H,7,FALSE)</f>
        <v>Sales order management and processing</v>
      </c>
      <c r="I1924" t="s">
        <v>491</v>
      </c>
      <c r="J1924" t="s">
        <v>8531</v>
      </c>
      <c r="L1924" t="s">
        <v>49</v>
      </c>
      <c r="M1924" t="str">
        <f>VLOOKUP(L1924,'A-Applications'!B:D,3,FALSE)</f>
        <v>DocuSign</v>
      </c>
      <c r="N1924" t="s">
        <v>46</v>
      </c>
      <c r="O1924" s="42" t="s">
        <v>102</v>
      </c>
      <c r="P1924" t="s">
        <v>1042</v>
      </c>
      <c r="Q1924" t="str">
        <f>VLOOKUP(KamstrupData[[#This Row],[IdLevel123]],'B-Business Capability'!B:L,10,FALSE)</f>
        <v>Order-to-Cash (O2C)</v>
      </c>
      <c r="R1924">
        <f>VLOOKUP(KamstrupData[[#This Row],[IdLevel123]],'B-Business Capability'!B:L,11,FALSE)</f>
        <v>107</v>
      </c>
    </row>
    <row r="1925" spans="4:20" hidden="1" x14ac:dyDescent="0.25">
      <c r="D1925" s="28" t="s">
        <v>1255</v>
      </c>
      <c r="E1925" t="str">
        <f>VLOOKUP(D1925,'B-Business Capability'!B:H,5,FALSE)</f>
        <v>Sales</v>
      </c>
      <c r="F1925" t="str">
        <f>VLOOKUP(D1925,'B-Business Capability'!B:H,6,FALSE)</f>
        <v>Quotation, Order, and Contract Management</v>
      </c>
      <c r="G1925" t="str">
        <f>VLOOKUP(D1925,'B-Business Capability'!B:H,7,FALSE)</f>
        <v>Sales order management and processing</v>
      </c>
      <c r="I1925" t="s">
        <v>491</v>
      </c>
      <c r="J1925" t="s">
        <v>8531</v>
      </c>
      <c r="K1925" t="s">
        <v>379</v>
      </c>
      <c r="L1925" t="s">
        <v>49</v>
      </c>
      <c r="M1925" t="str">
        <f>VLOOKUP(L1925,'A-Applications'!B:D,3,FALSE)</f>
        <v>DocuSign</v>
      </c>
      <c r="N1925" t="s">
        <v>46</v>
      </c>
      <c r="O1925" s="42" t="s">
        <v>47</v>
      </c>
      <c r="P1925" t="s">
        <v>1042</v>
      </c>
      <c r="Q1925" t="str">
        <f>VLOOKUP(KamstrupData[[#This Row],[IdLevel123]],'B-Business Capability'!B:L,10,FALSE)</f>
        <v>Order-to-Cash (O2C)</v>
      </c>
      <c r="R1925">
        <f>VLOOKUP(KamstrupData[[#This Row],[IdLevel123]],'B-Business Capability'!B:L,11,FALSE)</f>
        <v>107</v>
      </c>
    </row>
    <row r="1926" spans="4:20" hidden="1" x14ac:dyDescent="0.25">
      <c r="D1926" s="28" t="s">
        <v>1255</v>
      </c>
      <c r="E1926" t="str">
        <f>VLOOKUP(D1926,'B-Business Capability'!B:H,5,FALSE)</f>
        <v>Sales</v>
      </c>
      <c r="F1926" t="str">
        <f>VLOOKUP(D1926,'B-Business Capability'!B:H,6,FALSE)</f>
        <v>Quotation, Order, and Contract Management</v>
      </c>
      <c r="G1926" t="str">
        <f>VLOOKUP(D1926,'B-Business Capability'!B:H,7,FALSE)</f>
        <v>Sales order management and processing</v>
      </c>
      <c r="I1926" t="s">
        <v>477</v>
      </c>
      <c r="J1926" t="s">
        <v>8619</v>
      </c>
      <c r="L1926" t="s">
        <v>49</v>
      </c>
      <c r="M1926" t="str">
        <f>VLOOKUP(L1926,'A-Applications'!B:D,3,FALSE)</f>
        <v>DocuSign</v>
      </c>
      <c r="N1926" t="s">
        <v>46</v>
      </c>
      <c r="O1926" s="42" t="s">
        <v>47</v>
      </c>
      <c r="P1926" t="s">
        <v>1042</v>
      </c>
      <c r="Q1926" t="str">
        <f>VLOOKUP(KamstrupData[[#This Row],[IdLevel123]],'B-Business Capability'!B:L,10,FALSE)</f>
        <v>Order-to-Cash (O2C)</v>
      </c>
      <c r="R1926">
        <f>VLOOKUP(KamstrupData[[#This Row],[IdLevel123]],'B-Business Capability'!B:L,11,FALSE)</f>
        <v>107</v>
      </c>
    </row>
    <row r="1927" spans="4:20" hidden="1" x14ac:dyDescent="0.25">
      <c r="D1927" s="28" t="s">
        <v>1255</v>
      </c>
      <c r="E1927" t="str">
        <f>VLOOKUP(D1927,'B-Business Capability'!B:H,5,FALSE)</f>
        <v>Sales</v>
      </c>
      <c r="F1927" t="str">
        <f>VLOOKUP(D1927,'B-Business Capability'!B:H,6,FALSE)</f>
        <v>Quotation, Order, and Contract Management</v>
      </c>
      <c r="G1927" t="str">
        <f>VLOOKUP(D1927,'B-Business Capability'!B:H,7,FALSE)</f>
        <v>Sales order management and processing</v>
      </c>
      <c r="I1927" t="s">
        <v>487</v>
      </c>
      <c r="J1927" t="s">
        <v>8529</v>
      </c>
      <c r="K1927" t="s">
        <v>379</v>
      </c>
      <c r="L1927" t="s">
        <v>49</v>
      </c>
      <c r="M1927" t="str">
        <f>VLOOKUP(L1927,'A-Applications'!B:D,3,FALSE)</f>
        <v>DocuSign</v>
      </c>
      <c r="N1927" t="s">
        <v>46</v>
      </c>
      <c r="O1927" s="42" t="s">
        <v>47</v>
      </c>
      <c r="P1927" t="s">
        <v>1042</v>
      </c>
      <c r="Q1927" t="str">
        <f>VLOOKUP(KamstrupData[[#This Row],[IdLevel123]],'B-Business Capability'!B:L,10,FALSE)</f>
        <v>Order-to-Cash (O2C)</v>
      </c>
      <c r="R1927">
        <f>VLOOKUP(KamstrupData[[#This Row],[IdLevel123]],'B-Business Capability'!B:L,11,FALSE)</f>
        <v>107</v>
      </c>
    </row>
    <row r="1928" spans="4:20" hidden="1" x14ac:dyDescent="0.25">
      <c r="D1928" s="28" t="s">
        <v>1255</v>
      </c>
      <c r="E1928" t="str">
        <f>VLOOKUP(D1928,'B-Business Capability'!B:H,5,FALSE)</f>
        <v>Sales</v>
      </c>
      <c r="F1928" t="str">
        <f>VLOOKUP(D1928,'B-Business Capability'!B:H,6,FALSE)</f>
        <v>Quotation, Order, and Contract Management</v>
      </c>
      <c r="G1928" t="str">
        <f>VLOOKUP(D1928,'B-Business Capability'!B:H,7,FALSE)</f>
        <v>Sales order management and processing</v>
      </c>
      <c r="I1928" t="s">
        <v>487</v>
      </c>
      <c r="J1928" t="s">
        <v>8529</v>
      </c>
      <c r="K1928" t="s">
        <v>6236</v>
      </c>
      <c r="L1928" t="s">
        <v>49</v>
      </c>
      <c r="M1928" t="str">
        <f>VLOOKUP(L1928,'A-Applications'!B:D,3,FALSE)</f>
        <v>DocuSign</v>
      </c>
      <c r="N1928" t="s">
        <v>46</v>
      </c>
      <c r="O1928" s="42" t="s">
        <v>47</v>
      </c>
      <c r="P1928" t="s">
        <v>1042</v>
      </c>
      <c r="Q1928" t="str">
        <f>VLOOKUP(KamstrupData[[#This Row],[IdLevel123]],'B-Business Capability'!B:L,10,FALSE)</f>
        <v>Order-to-Cash (O2C)</v>
      </c>
      <c r="R1928">
        <f>VLOOKUP(KamstrupData[[#This Row],[IdLevel123]],'B-Business Capability'!B:L,11,FALSE)</f>
        <v>107</v>
      </c>
    </row>
    <row r="1929" spans="4:20" hidden="1" x14ac:dyDescent="0.25">
      <c r="D1929" t="s">
        <v>1262</v>
      </c>
      <c r="E1929" t="str">
        <f>VLOOKUP(D1929,'B-Business Capability'!B:H,5,FALSE)</f>
        <v>Sales</v>
      </c>
      <c r="F1929" t="str">
        <f>VLOOKUP(D1929,'B-Business Capability'!B:H,6,FALSE)</f>
        <v>Quotation, Order, and Contract Management</v>
      </c>
      <c r="G1929" t="str">
        <f>VLOOKUP(D1929,'B-Business Capability'!B:H,7,FALSE)</f>
        <v>Subscription order management</v>
      </c>
      <c r="I1929" t="s">
        <v>43</v>
      </c>
      <c r="J1929" t="s">
        <v>325</v>
      </c>
      <c r="K1929" t="s">
        <v>379</v>
      </c>
      <c r="L1929" t="s">
        <v>49</v>
      </c>
      <c r="M1929" t="str">
        <f>VLOOKUP(L1929,'A-Applications'!B:D,3,FALSE)</f>
        <v>DocuSign</v>
      </c>
      <c r="N1929" t="s">
        <v>46</v>
      </c>
      <c r="O1929" s="42" t="s">
        <v>47</v>
      </c>
      <c r="P1929" t="s">
        <v>1042</v>
      </c>
      <c r="Q1929" t="str">
        <f>VLOOKUP(KamstrupData[[#This Row],[IdLevel123]],'B-Business Capability'!B:L,10,FALSE)</f>
        <v>Subscribtion-to-Pay (S2P)</v>
      </c>
      <c r="R1929">
        <f>VLOOKUP(KamstrupData[[#This Row],[IdLevel123]],'B-Business Capability'!B:L,11,FALSE)</f>
        <v>120</v>
      </c>
      <c r="S1929" t="s">
        <v>1179</v>
      </c>
      <c r="T1929" t="s">
        <v>1263</v>
      </c>
    </row>
    <row r="1930" spans="4:20" hidden="1" x14ac:dyDescent="0.25">
      <c r="D1930" t="s">
        <v>1358</v>
      </c>
      <c r="E1930" t="str">
        <f>VLOOKUP(D1930,'B-Business Capability'!B:H,5,FALSE)</f>
        <v>Sales</v>
      </c>
      <c r="F1930" t="str">
        <f>VLOOKUP(D1930,'B-Business Capability'!B:H,6,FALSE)</f>
        <v>Quotation, Order, and Contract Management</v>
      </c>
      <c r="G1930" t="str">
        <f>VLOOKUP(D1930,'B-Business Capability'!B:H,7,FALSE)</f>
        <v>Distributor contract management</v>
      </c>
      <c r="I1930" t="s">
        <v>66</v>
      </c>
      <c r="J1930" t="s">
        <v>325</v>
      </c>
      <c r="K1930" t="s">
        <v>379</v>
      </c>
      <c r="L1930" t="s">
        <v>49</v>
      </c>
      <c r="M1930" t="str">
        <f>VLOOKUP(L1930,'A-Applications'!B:D,3,FALSE)</f>
        <v>DocuSign</v>
      </c>
      <c r="N1930" t="s">
        <v>46</v>
      </c>
      <c r="O1930" s="42" t="s">
        <v>102</v>
      </c>
      <c r="P1930" t="s">
        <v>1140</v>
      </c>
      <c r="Q1930" t="str">
        <f>VLOOKUP(KamstrupData[[#This Row],[IdLevel123]],'B-Business Capability'!B:L,10,FALSE)</f>
        <v>Order-to-Cash (O2C)</v>
      </c>
      <c r="R1930">
        <f>VLOOKUP(KamstrupData[[#This Row],[IdLevel123]],'B-Business Capability'!B:L,11,FALSE)</f>
        <v>112</v>
      </c>
      <c r="T1930" t="s">
        <v>381</v>
      </c>
    </row>
    <row r="1931" spans="4:20" hidden="1" x14ac:dyDescent="0.25">
      <c r="D1931" s="28" t="s">
        <v>1358</v>
      </c>
      <c r="E1931" t="str">
        <f>VLOOKUP(D1931,'B-Business Capability'!B:H,5,FALSE)</f>
        <v>Sales</v>
      </c>
      <c r="F1931" t="str">
        <f>VLOOKUP(D1931,'B-Business Capability'!B:H,6,FALSE)</f>
        <v>Quotation, Order, and Contract Management</v>
      </c>
      <c r="G1931" t="str">
        <f>VLOOKUP(D1931,'B-Business Capability'!B:H,7,FALSE)</f>
        <v>Distributor contract management</v>
      </c>
      <c r="I1931" t="s">
        <v>53</v>
      </c>
      <c r="J1931" t="s">
        <v>8518</v>
      </c>
      <c r="K1931" t="s">
        <v>379</v>
      </c>
      <c r="L1931" t="s">
        <v>49</v>
      </c>
      <c r="M1931" t="str">
        <f>VLOOKUP(L1931,'A-Applications'!B:D,3,FALSE)</f>
        <v>DocuSign</v>
      </c>
      <c r="N1931" t="s">
        <v>46</v>
      </c>
      <c r="O1931" s="42" t="s">
        <v>47</v>
      </c>
      <c r="P1931" t="s">
        <v>1140</v>
      </c>
      <c r="Q1931" t="str">
        <f>VLOOKUP(KamstrupData[[#This Row],[IdLevel123]],'B-Business Capability'!B:L,10,FALSE)</f>
        <v>Order-to-Cash (O2C)</v>
      </c>
      <c r="R1931">
        <f>VLOOKUP(KamstrupData[[#This Row],[IdLevel123]],'B-Business Capability'!B:L,11,FALSE)</f>
        <v>112</v>
      </c>
      <c r="T1931" t="s">
        <v>8521</v>
      </c>
    </row>
    <row r="1932" spans="4:20" hidden="1" x14ac:dyDescent="0.25">
      <c r="D1932" s="28" t="s">
        <v>1358</v>
      </c>
      <c r="E1932" t="str">
        <f>VLOOKUP(D1932,'B-Business Capability'!B:H,5,FALSE)</f>
        <v>Sales</v>
      </c>
      <c r="F1932" t="str">
        <f>VLOOKUP(D1932,'B-Business Capability'!B:H,6,FALSE)</f>
        <v>Quotation, Order, and Contract Management</v>
      </c>
      <c r="G1932" t="str">
        <f>VLOOKUP(D1932,'B-Business Capability'!B:H,7,FALSE)</f>
        <v>Distributor contract management</v>
      </c>
      <c r="I1932" t="s">
        <v>491</v>
      </c>
      <c r="J1932" t="s">
        <v>8531</v>
      </c>
      <c r="L1932" t="s">
        <v>49</v>
      </c>
      <c r="M1932" t="str">
        <f>VLOOKUP(L1932,'A-Applications'!B:D,3,FALSE)</f>
        <v>DocuSign</v>
      </c>
      <c r="N1932" t="s">
        <v>46</v>
      </c>
      <c r="O1932" s="42" t="s">
        <v>102</v>
      </c>
      <c r="P1932" t="s">
        <v>1140</v>
      </c>
      <c r="Q1932" t="str">
        <f>VLOOKUP(KamstrupData[[#This Row],[IdLevel123]],'B-Business Capability'!B:L,10,FALSE)</f>
        <v>Order-to-Cash (O2C)</v>
      </c>
      <c r="R1932">
        <f>VLOOKUP(KamstrupData[[#This Row],[IdLevel123]],'B-Business Capability'!B:L,11,FALSE)</f>
        <v>112</v>
      </c>
    </row>
    <row r="1933" spans="4:20" hidden="1" x14ac:dyDescent="0.25">
      <c r="D1933" s="28" t="s">
        <v>1358</v>
      </c>
      <c r="E1933" t="str">
        <f>VLOOKUP(D1933,'B-Business Capability'!B:H,5,FALSE)</f>
        <v>Sales</v>
      </c>
      <c r="F1933" t="str">
        <f>VLOOKUP(D1933,'B-Business Capability'!B:H,6,FALSE)</f>
        <v>Quotation, Order, and Contract Management</v>
      </c>
      <c r="G1933" t="str">
        <f>VLOOKUP(D1933,'B-Business Capability'!B:H,7,FALSE)</f>
        <v>Distributor contract management</v>
      </c>
      <c r="I1933" t="s">
        <v>491</v>
      </c>
      <c r="J1933" t="s">
        <v>8531</v>
      </c>
      <c r="K1933" t="s">
        <v>379</v>
      </c>
      <c r="L1933" t="s">
        <v>49</v>
      </c>
      <c r="M1933" t="str">
        <f>VLOOKUP(L1933,'A-Applications'!B:D,3,FALSE)</f>
        <v>DocuSign</v>
      </c>
      <c r="N1933" t="s">
        <v>46</v>
      </c>
      <c r="O1933" s="42" t="s">
        <v>47</v>
      </c>
      <c r="P1933" t="s">
        <v>1140</v>
      </c>
      <c r="Q1933" t="str">
        <f>VLOOKUP(KamstrupData[[#This Row],[IdLevel123]],'B-Business Capability'!B:L,10,FALSE)</f>
        <v>Order-to-Cash (O2C)</v>
      </c>
      <c r="R1933">
        <f>VLOOKUP(KamstrupData[[#This Row],[IdLevel123]],'B-Business Capability'!B:L,11,FALSE)</f>
        <v>112</v>
      </c>
    </row>
    <row r="1934" spans="4:20" hidden="1" x14ac:dyDescent="0.25">
      <c r="D1934" s="28" t="s">
        <v>1358</v>
      </c>
      <c r="E1934" t="str">
        <f>VLOOKUP(D1934,'B-Business Capability'!B:H,5,FALSE)</f>
        <v>Sales</v>
      </c>
      <c r="F1934" t="str">
        <f>VLOOKUP(D1934,'B-Business Capability'!B:H,6,FALSE)</f>
        <v>Quotation, Order, and Contract Management</v>
      </c>
      <c r="G1934" t="str">
        <f>VLOOKUP(D1934,'B-Business Capability'!B:H,7,FALSE)</f>
        <v>Distributor contract management</v>
      </c>
      <c r="I1934" t="s">
        <v>477</v>
      </c>
      <c r="J1934" t="s">
        <v>8619</v>
      </c>
      <c r="L1934" t="s">
        <v>49</v>
      </c>
      <c r="M1934" t="str">
        <f>VLOOKUP(L1934,'A-Applications'!B:D,3,FALSE)</f>
        <v>DocuSign</v>
      </c>
      <c r="N1934" t="s">
        <v>46</v>
      </c>
      <c r="O1934" s="42" t="s">
        <v>47</v>
      </c>
      <c r="P1934" t="s">
        <v>1140</v>
      </c>
      <c r="Q1934" t="str">
        <f>VLOOKUP(KamstrupData[[#This Row],[IdLevel123]],'B-Business Capability'!B:L,10,FALSE)</f>
        <v>Order-to-Cash (O2C)</v>
      </c>
      <c r="R1934">
        <f>VLOOKUP(KamstrupData[[#This Row],[IdLevel123]],'B-Business Capability'!B:L,11,FALSE)</f>
        <v>112</v>
      </c>
    </row>
    <row r="1935" spans="4:20" hidden="1" x14ac:dyDescent="0.25">
      <c r="D1935" s="28" t="s">
        <v>1358</v>
      </c>
      <c r="E1935" t="str">
        <f>VLOOKUP(D1935,'B-Business Capability'!B:H,5,FALSE)</f>
        <v>Sales</v>
      </c>
      <c r="F1935" t="str">
        <f>VLOOKUP(D1935,'B-Business Capability'!B:H,6,FALSE)</f>
        <v>Quotation, Order, and Contract Management</v>
      </c>
      <c r="G1935" t="str">
        <f>VLOOKUP(D1935,'B-Business Capability'!B:H,7,FALSE)</f>
        <v>Distributor contract management</v>
      </c>
      <c r="I1935" t="s">
        <v>487</v>
      </c>
      <c r="J1935" t="s">
        <v>8529</v>
      </c>
      <c r="K1935" t="s">
        <v>379</v>
      </c>
      <c r="L1935" t="s">
        <v>49</v>
      </c>
      <c r="M1935" t="str">
        <f>VLOOKUP(L1935,'A-Applications'!B:D,3,FALSE)</f>
        <v>DocuSign</v>
      </c>
      <c r="N1935" t="s">
        <v>46</v>
      </c>
      <c r="O1935" s="42" t="s">
        <v>47</v>
      </c>
      <c r="P1935" t="s">
        <v>1140</v>
      </c>
      <c r="Q1935" t="str">
        <f>VLOOKUP(KamstrupData[[#This Row],[IdLevel123]],'B-Business Capability'!B:L,10,FALSE)</f>
        <v>Order-to-Cash (O2C)</v>
      </c>
      <c r="R1935">
        <f>VLOOKUP(KamstrupData[[#This Row],[IdLevel123]],'B-Business Capability'!B:L,11,FALSE)</f>
        <v>112</v>
      </c>
    </row>
    <row r="1936" spans="4:20" hidden="1" x14ac:dyDescent="0.25">
      <c r="D1936" s="28" t="s">
        <v>1358</v>
      </c>
      <c r="E1936" t="str">
        <f>VLOOKUP(D1936,'B-Business Capability'!B:H,5,FALSE)</f>
        <v>Sales</v>
      </c>
      <c r="F1936" t="str">
        <f>VLOOKUP(D1936,'B-Business Capability'!B:H,6,FALSE)</f>
        <v>Quotation, Order, and Contract Management</v>
      </c>
      <c r="G1936" t="str">
        <f>VLOOKUP(D1936,'B-Business Capability'!B:H,7,FALSE)</f>
        <v>Distributor contract management</v>
      </c>
      <c r="I1936" t="s">
        <v>487</v>
      </c>
      <c r="J1936" t="s">
        <v>8529</v>
      </c>
      <c r="K1936" t="s">
        <v>6236</v>
      </c>
      <c r="L1936" t="s">
        <v>49</v>
      </c>
      <c r="M1936" t="str">
        <f>VLOOKUP(L1936,'A-Applications'!B:D,3,FALSE)</f>
        <v>DocuSign</v>
      </c>
      <c r="N1936" t="s">
        <v>46</v>
      </c>
      <c r="O1936" s="42" t="s">
        <v>47</v>
      </c>
      <c r="P1936" t="s">
        <v>1140</v>
      </c>
      <c r="Q1936" t="str">
        <f>VLOOKUP(KamstrupData[[#This Row],[IdLevel123]],'B-Business Capability'!B:L,10,FALSE)</f>
        <v>Order-to-Cash (O2C)</v>
      </c>
      <c r="R1936">
        <f>VLOOKUP(KamstrupData[[#This Row],[IdLevel123]],'B-Business Capability'!B:L,11,FALSE)</f>
        <v>112</v>
      </c>
    </row>
    <row r="1937" spans="2:20" hidden="1" x14ac:dyDescent="0.25">
      <c r="D1937" t="s">
        <v>1517</v>
      </c>
      <c r="E1937" t="str">
        <f>VLOOKUP(D1937,'B-Business Capability'!B:H,5,FALSE)</f>
        <v>Customer Service</v>
      </c>
      <c r="F1937" t="str">
        <f>VLOOKUP(D1937,'B-Business Capability'!B:H,6,FALSE)</f>
        <v>Customer Project Management</v>
      </c>
      <c r="G1937" t="str">
        <f>VLOOKUP(D1937,'B-Business Capability'!B:H,7,FALSE)</f>
        <v>Project Management</v>
      </c>
      <c r="I1937" t="s">
        <v>66</v>
      </c>
      <c r="J1937" t="s">
        <v>228</v>
      </c>
      <c r="L1937" t="s">
        <v>49</v>
      </c>
      <c r="M1937" t="str">
        <f>VLOOKUP(L1937,'A-Applications'!B:D,3,FALSE)</f>
        <v>DocuSign</v>
      </c>
      <c r="N1937" t="s">
        <v>46</v>
      </c>
      <c r="O1937" s="42" t="s">
        <v>47</v>
      </c>
      <c r="P1937" t="s">
        <v>1040</v>
      </c>
      <c r="Q1937" t="str">
        <f>VLOOKUP(KamstrupData[[#This Row],[IdLevel123]],'B-Business Capability'!B:L,10,FALSE)</f>
        <v>Order-to-Cash (O2C)</v>
      </c>
      <c r="R1937">
        <f>VLOOKUP(KamstrupData[[#This Row],[IdLevel123]],'B-Business Capability'!B:L,11,FALSE)</f>
        <v>0</v>
      </c>
      <c r="T1937" t="s">
        <v>230</v>
      </c>
    </row>
    <row r="1938" spans="2:20" hidden="1" x14ac:dyDescent="0.25">
      <c r="D1938" t="s">
        <v>1517</v>
      </c>
      <c r="E1938" t="str">
        <f>VLOOKUP(D1938,'B-Business Capability'!B:H,5,FALSE)</f>
        <v>Customer Service</v>
      </c>
      <c r="F1938" t="str">
        <f>VLOOKUP(D1938,'B-Business Capability'!B:H,6,FALSE)</f>
        <v>Customer Project Management</v>
      </c>
      <c r="G1938" t="str">
        <f>VLOOKUP(D1938,'B-Business Capability'!B:H,7,FALSE)</f>
        <v>Project Management</v>
      </c>
      <c r="I1938" t="s">
        <v>43</v>
      </c>
      <c r="J1938" t="s">
        <v>278</v>
      </c>
      <c r="L1938" t="s">
        <v>49</v>
      </c>
      <c r="M1938" t="str">
        <f>VLOOKUP(L1938,'A-Applications'!B:D,3,FALSE)</f>
        <v>DocuSign</v>
      </c>
      <c r="N1938" t="s">
        <v>46</v>
      </c>
      <c r="O1938" s="42" t="s">
        <v>47</v>
      </c>
      <c r="P1938" t="s">
        <v>1040</v>
      </c>
      <c r="Q1938" t="str">
        <f>VLOOKUP(KamstrupData[[#This Row],[IdLevel123]],'B-Business Capability'!B:L,10,FALSE)</f>
        <v>Order-to-Cash (O2C)</v>
      </c>
      <c r="R1938">
        <f>VLOOKUP(KamstrupData[[#This Row],[IdLevel123]],'B-Business Capability'!B:L,11,FALSE)</f>
        <v>0</v>
      </c>
    </row>
    <row r="1939" spans="2:20" hidden="1" x14ac:dyDescent="0.25">
      <c r="D1939" t="s">
        <v>1517</v>
      </c>
      <c r="E1939" t="str">
        <f>VLOOKUP(D1939,'B-Business Capability'!B:H,5,FALSE)</f>
        <v>Customer Service</v>
      </c>
      <c r="F1939" t="str">
        <f>VLOOKUP(D1939,'B-Business Capability'!B:H,6,FALSE)</f>
        <v>Customer Project Management</v>
      </c>
      <c r="G1939" t="str">
        <f>VLOOKUP(D1939,'B-Business Capability'!B:H,7,FALSE)</f>
        <v>Project Management</v>
      </c>
      <c r="I1939" t="s">
        <v>43</v>
      </c>
      <c r="J1939" t="s">
        <v>279</v>
      </c>
      <c r="L1939" t="s">
        <v>49</v>
      </c>
      <c r="M1939" t="str">
        <f>VLOOKUP(L1939,'A-Applications'!B:D,3,FALSE)</f>
        <v>DocuSign</v>
      </c>
      <c r="N1939" t="s">
        <v>46</v>
      </c>
      <c r="O1939" s="42" t="s">
        <v>47</v>
      </c>
      <c r="P1939" t="s">
        <v>1040</v>
      </c>
      <c r="Q1939" t="str">
        <f>VLOOKUP(KamstrupData[[#This Row],[IdLevel123]],'B-Business Capability'!B:L,10,FALSE)</f>
        <v>Order-to-Cash (O2C)</v>
      </c>
      <c r="R1939">
        <f>VLOOKUP(KamstrupData[[#This Row],[IdLevel123]],'B-Business Capability'!B:L,11,FALSE)</f>
        <v>0</v>
      </c>
      <c r="T1939" t="s">
        <v>410</v>
      </c>
    </row>
    <row r="1940" spans="2:20" hidden="1" x14ac:dyDescent="0.25">
      <c r="D1940" t="s">
        <v>1517</v>
      </c>
      <c r="E1940" t="str">
        <f>VLOOKUP(D1940,'B-Business Capability'!B:H,5,FALSE)</f>
        <v>Customer Service</v>
      </c>
      <c r="F1940" t="str">
        <f>VLOOKUP(D1940,'B-Business Capability'!B:H,6,FALSE)</f>
        <v>Customer Project Management</v>
      </c>
      <c r="G1940" t="str">
        <f>VLOOKUP(D1940,'B-Business Capability'!B:H,7,FALSE)</f>
        <v>Project Management</v>
      </c>
      <c r="I1940" t="s">
        <v>43</v>
      </c>
      <c r="J1940" t="s">
        <v>282</v>
      </c>
      <c r="L1940" t="s">
        <v>49</v>
      </c>
      <c r="M1940" t="str">
        <f>VLOOKUP(L1940,'A-Applications'!B:D,3,FALSE)</f>
        <v>DocuSign</v>
      </c>
      <c r="N1940" t="s">
        <v>46</v>
      </c>
      <c r="O1940" s="42" t="s">
        <v>47</v>
      </c>
      <c r="P1940" t="s">
        <v>1040</v>
      </c>
      <c r="Q1940" t="str">
        <f>VLOOKUP(KamstrupData[[#This Row],[IdLevel123]],'B-Business Capability'!B:L,10,FALSE)</f>
        <v>Order-to-Cash (O2C)</v>
      </c>
      <c r="R1940">
        <f>VLOOKUP(KamstrupData[[#This Row],[IdLevel123]],'B-Business Capability'!B:L,11,FALSE)</f>
        <v>0</v>
      </c>
    </row>
    <row r="1941" spans="2:20" hidden="1" x14ac:dyDescent="0.25">
      <c r="D1941" s="28" t="s">
        <v>1517</v>
      </c>
      <c r="E1941" t="str">
        <f>VLOOKUP(D1941,'B-Business Capability'!B:H,5,FALSE)</f>
        <v>Customer Service</v>
      </c>
      <c r="F1941" t="str">
        <f>VLOOKUP(D1941,'B-Business Capability'!B:H,6,FALSE)</f>
        <v>Customer Project Management</v>
      </c>
      <c r="G1941" t="str">
        <f>VLOOKUP(D1941,'B-Business Capability'!B:H,7,FALSE)</f>
        <v>Project Management</v>
      </c>
      <c r="I1941" t="s">
        <v>53</v>
      </c>
      <c r="J1941" t="s">
        <v>8549</v>
      </c>
      <c r="L1941" t="s">
        <v>49</v>
      </c>
      <c r="M1941" t="str">
        <f>VLOOKUP(L1941,'A-Applications'!B:D,3,FALSE)</f>
        <v>DocuSign</v>
      </c>
      <c r="N1941" t="s">
        <v>46</v>
      </c>
      <c r="O1941" s="42" t="s">
        <v>47</v>
      </c>
      <c r="P1941" t="s">
        <v>1040</v>
      </c>
      <c r="Q1941" t="str">
        <f>VLOOKUP(KamstrupData[[#This Row],[IdLevel123]],'B-Business Capability'!B:L,10,FALSE)</f>
        <v>Order-to-Cash (O2C)</v>
      </c>
      <c r="R1941">
        <f>VLOOKUP(KamstrupData[[#This Row],[IdLevel123]],'B-Business Capability'!B:L,11,FALSE)</f>
        <v>0</v>
      </c>
      <c r="T1941" t="s">
        <v>8521</v>
      </c>
    </row>
    <row r="1942" spans="2:20" hidden="1" x14ac:dyDescent="0.25">
      <c r="D1942" s="28" t="s">
        <v>1517</v>
      </c>
      <c r="E1942" t="str">
        <f>VLOOKUP(D1942,'B-Business Capability'!B:H,5,FALSE)</f>
        <v>Customer Service</v>
      </c>
      <c r="F1942" t="str">
        <f>VLOOKUP(D1942,'B-Business Capability'!B:H,6,FALSE)</f>
        <v>Customer Project Management</v>
      </c>
      <c r="G1942" t="str">
        <f>VLOOKUP(D1942,'B-Business Capability'!B:H,7,FALSE)</f>
        <v>Project Management</v>
      </c>
      <c r="I1942" t="s">
        <v>491</v>
      </c>
      <c r="J1942" t="s">
        <v>8531</v>
      </c>
      <c r="K1942" t="s">
        <v>8607</v>
      </c>
      <c r="L1942" t="s">
        <v>49</v>
      </c>
      <c r="M1942" t="str">
        <f>VLOOKUP(L1942,'A-Applications'!B:D,3,FALSE)</f>
        <v>DocuSign</v>
      </c>
      <c r="N1942" t="s">
        <v>46</v>
      </c>
      <c r="O1942" s="42" t="s">
        <v>47</v>
      </c>
      <c r="P1942" t="s">
        <v>1040</v>
      </c>
      <c r="Q1942" t="str">
        <f>VLOOKUP(KamstrupData[[#This Row],[IdLevel123]],'B-Business Capability'!B:L,10,FALSE)</f>
        <v>Order-to-Cash (O2C)</v>
      </c>
      <c r="R1942">
        <f>VLOOKUP(KamstrupData[[#This Row],[IdLevel123]],'B-Business Capability'!B:L,11,FALSE)</f>
        <v>0</v>
      </c>
    </row>
    <row r="1943" spans="2:20" hidden="1" x14ac:dyDescent="0.25">
      <c r="D1943" s="28" t="s">
        <v>1517</v>
      </c>
      <c r="E1943" t="str">
        <f>VLOOKUP(D1943,'B-Business Capability'!B:H,5,FALSE)</f>
        <v>Customer Service</v>
      </c>
      <c r="F1943" t="str">
        <f>VLOOKUP(D1943,'B-Business Capability'!B:H,6,FALSE)</f>
        <v>Customer Project Management</v>
      </c>
      <c r="G1943" t="str">
        <f>VLOOKUP(D1943,'B-Business Capability'!B:H,7,FALSE)</f>
        <v>Project Management</v>
      </c>
      <c r="I1943" t="s">
        <v>477</v>
      </c>
      <c r="J1943" t="s">
        <v>8624</v>
      </c>
      <c r="L1943" t="s">
        <v>49</v>
      </c>
      <c r="M1943" t="str">
        <f>VLOOKUP(L1943,'A-Applications'!B:D,3,FALSE)</f>
        <v>DocuSign</v>
      </c>
      <c r="N1943" t="s">
        <v>46</v>
      </c>
      <c r="O1943" s="42" t="s">
        <v>47</v>
      </c>
      <c r="P1943" t="s">
        <v>1040</v>
      </c>
      <c r="Q1943" t="str">
        <f>VLOOKUP(KamstrupData[[#This Row],[IdLevel123]],'B-Business Capability'!B:L,10,FALSE)</f>
        <v>Order-to-Cash (O2C)</v>
      </c>
      <c r="R1943">
        <f>VLOOKUP(KamstrupData[[#This Row],[IdLevel123]],'B-Business Capability'!B:L,11,FALSE)</f>
        <v>0</v>
      </c>
    </row>
    <row r="1944" spans="2:20" hidden="1" x14ac:dyDescent="0.25">
      <c r="D1944" s="28" t="s">
        <v>1517</v>
      </c>
      <c r="E1944" t="str">
        <f>VLOOKUP(D1944,'B-Business Capability'!B:H,5,FALSE)</f>
        <v>Customer Service</v>
      </c>
      <c r="F1944" t="str">
        <f>VLOOKUP(D1944,'B-Business Capability'!B:H,6,FALSE)</f>
        <v>Customer Project Management</v>
      </c>
      <c r="G1944" t="str">
        <f>VLOOKUP(D1944,'B-Business Capability'!B:H,7,FALSE)</f>
        <v>Project Management</v>
      </c>
      <c r="I1944" t="s">
        <v>477</v>
      </c>
      <c r="J1944" t="s">
        <v>8624</v>
      </c>
      <c r="L1944" t="s">
        <v>49</v>
      </c>
      <c r="M1944" t="str">
        <f>VLOOKUP(L1944,'A-Applications'!B:D,3,FALSE)</f>
        <v>DocuSign</v>
      </c>
      <c r="N1944" t="s">
        <v>46</v>
      </c>
      <c r="O1944" s="42" t="s">
        <v>47</v>
      </c>
      <c r="P1944" t="s">
        <v>1040</v>
      </c>
      <c r="Q1944" t="str">
        <f>VLOOKUP(KamstrupData[[#This Row],[IdLevel123]],'B-Business Capability'!B:L,10,FALSE)</f>
        <v>Order-to-Cash (O2C)</v>
      </c>
      <c r="R1944">
        <f>VLOOKUP(KamstrupData[[#This Row],[IdLevel123]],'B-Business Capability'!B:L,11,FALSE)</f>
        <v>0</v>
      </c>
    </row>
    <row r="1945" spans="2:20" hidden="1" x14ac:dyDescent="0.25">
      <c r="D1945" s="28" t="s">
        <v>1517</v>
      </c>
      <c r="E1945" t="str">
        <f>VLOOKUP(D1945,'B-Business Capability'!B:H,5,FALSE)</f>
        <v>Customer Service</v>
      </c>
      <c r="F1945" t="str">
        <f>VLOOKUP(D1945,'B-Business Capability'!B:H,6,FALSE)</f>
        <v>Customer Project Management</v>
      </c>
      <c r="G1945" t="str">
        <f>VLOOKUP(D1945,'B-Business Capability'!B:H,7,FALSE)</f>
        <v>Project Management</v>
      </c>
      <c r="I1945" t="s">
        <v>487</v>
      </c>
      <c r="J1945" t="s">
        <v>8684</v>
      </c>
      <c r="K1945" t="s">
        <v>4553</v>
      </c>
      <c r="L1945" t="s">
        <v>49</v>
      </c>
      <c r="M1945" t="str">
        <f>VLOOKUP(L1945,'A-Applications'!B:D,3,FALSE)</f>
        <v>DocuSign</v>
      </c>
      <c r="N1945" t="s">
        <v>46</v>
      </c>
      <c r="O1945" s="42" t="s">
        <v>47</v>
      </c>
      <c r="P1945" t="s">
        <v>1040</v>
      </c>
      <c r="Q1945" t="str">
        <f>VLOOKUP(KamstrupData[[#This Row],[IdLevel123]],'B-Business Capability'!B:L,10,FALSE)</f>
        <v>Order-to-Cash (O2C)</v>
      </c>
      <c r="R1945">
        <f>VLOOKUP(KamstrupData[[#This Row],[IdLevel123]],'B-Business Capability'!B:L,11,FALSE)</f>
        <v>0</v>
      </c>
    </row>
    <row r="1946" spans="2:20" hidden="1" x14ac:dyDescent="0.25">
      <c r="B1946" s="28">
        <v>45292</v>
      </c>
      <c r="D1946" s="28" t="s">
        <v>8508</v>
      </c>
      <c r="E1946" t="str">
        <f>VLOOKUP(D1946,'B-Business Capability'!B:H,5,FALSE)</f>
        <v>OT Hosting</v>
      </c>
      <c r="F1946" t="str">
        <f>VLOOKUP(D1946,'B-Business Capability'!B:H,6,FALSE)</f>
        <v>OT Operations &amp; Service</v>
      </c>
      <c r="G1946" t="str">
        <f>VLOOKUP(D1946,'B-Business Capability'!B:H,7,FALSE)</f>
        <v>SLA &amp; Contract Management</v>
      </c>
      <c r="I1946" t="s">
        <v>43</v>
      </c>
      <c r="J1946" t="s">
        <v>285</v>
      </c>
      <c r="K1946" t="s">
        <v>1615</v>
      </c>
      <c r="L1946" t="s">
        <v>49</v>
      </c>
      <c r="M1946" t="str">
        <f>VLOOKUP(L1946,'A-Applications'!B:D,3,FALSE)</f>
        <v>DocuSign</v>
      </c>
      <c r="N1946" t="s">
        <v>46</v>
      </c>
      <c r="O1946" s="42" t="s">
        <v>47</v>
      </c>
      <c r="P1946" t="s">
        <v>38</v>
      </c>
      <c r="Q1946" t="str">
        <f>VLOOKUP(KamstrupData[[#This Row],[IdLevel123]],'B-Business Capability'!B:L,10,FALSE)</f>
        <v>N/A</v>
      </c>
      <c r="R1946">
        <f>VLOOKUP(KamstrupData[[#This Row],[IdLevel123]],'B-Business Capability'!B:L,11,FALSE)</f>
        <v>0</v>
      </c>
    </row>
    <row r="1947" spans="2:20" hidden="1" x14ac:dyDescent="0.25">
      <c r="B1947" s="28">
        <v>45292</v>
      </c>
      <c r="D1947" s="28" t="s">
        <v>8508</v>
      </c>
      <c r="E1947" t="str">
        <f>VLOOKUP(D1947,'B-Business Capability'!B:H,5,FALSE)</f>
        <v>OT Hosting</v>
      </c>
      <c r="F1947" t="str">
        <f>VLOOKUP(D1947,'B-Business Capability'!B:H,6,FALSE)</f>
        <v>OT Operations &amp; Service</v>
      </c>
      <c r="G1947" t="str">
        <f>VLOOKUP(D1947,'B-Business Capability'!B:H,7,FALSE)</f>
        <v>SLA &amp; Contract Management</v>
      </c>
      <c r="I1947" t="s">
        <v>43</v>
      </c>
      <c r="J1947" t="s">
        <v>285</v>
      </c>
      <c r="K1947" t="s">
        <v>1639</v>
      </c>
      <c r="L1947" t="s">
        <v>49</v>
      </c>
      <c r="M1947" t="str">
        <f>VLOOKUP(L1947,'A-Applications'!B:D,3,FALSE)</f>
        <v>DocuSign</v>
      </c>
      <c r="N1947" s="230" t="s">
        <v>46</v>
      </c>
      <c r="O1947" s="42" t="s">
        <v>47</v>
      </c>
      <c r="Q1947" t="str">
        <f>VLOOKUP(KamstrupData[[#This Row],[IdLevel123]],'B-Business Capability'!B:L,10,FALSE)</f>
        <v>N/A</v>
      </c>
      <c r="R1947">
        <f>VLOOKUP(KamstrupData[[#This Row],[IdLevel123]],'B-Business Capability'!B:L,11,FALSE)</f>
        <v>0</v>
      </c>
    </row>
    <row r="1948" spans="2:20" hidden="1" x14ac:dyDescent="0.25">
      <c r="D1948" s="28" t="s">
        <v>393</v>
      </c>
      <c r="E1948" t="str">
        <f>VLOOKUP(D1948,'B-Business Capability'!B:H,5,FALSE)</f>
        <v>Legal</v>
      </c>
      <c r="F1948" t="str">
        <f>VLOOKUP(D1948,'B-Business Capability'!B:H,6,FALSE)</f>
        <v>Ensure Compliance</v>
      </c>
      <c r="G1948">
        <f>VLOOKUP(D1948,'B-Business Capability'!B:H,7,FALSE)</f>
        <v>0</v>
      </c>
      <c r="I1948" t="s">
        <v>62</v>
      </c>
      <c r="J1948" t="s">
        <v>8633</v>
      </c>
      <c r="L1948" t="s">
        <v>49</v>
      </c>
      <c r="M1948" t="str">
        <f>VLOOKUP(L1948,'A-Applications'!B:D,3,FALSE)</f>
        <v>DocuSign</v>
      </c>
      <c r="N1948" t="s">
        <v>46</v>
      </c>
      <c r="O1948" s="42" t="s">
        <v>47</v>
      </c>
      <c r="P1948" t="s">
        <v>395</v>
      </c>
      <c r="Q1948" t="str">
        <f>VLOOKUP(KamstrupData[[#This Row],[IdLevel123]],'B-Business Capability'!B:L,10,FALSE)</f>
        <v>N/A</v>
      </c>
      <c r="R1948">
        <f>VLOOKUP(KamstrupData[[#This Row],[IdLevel123]],'B-Business Capability'!B:L,11,FALSE)</f>
        <v>0</v>
      </c>
    </row>
    <row r="1949" spans="2:20" hidden="1" x14ac:dyDescent="0.25">
      <c r="D1949" s="28" t="s">
        <v>1039</v>
      </c>
      <c r="E1949" t="str">
        <f>VLOOKUP(D1949,'B-Business Capability'!B:H,5,FALSE)</f>
        <v>Strategic Management</v>
      </c>
      <c r="F1949" t="str">
        <f>VLOOKUP(D1949,'B-Business Capability'!B:H,6,FALSE)</f>
        <v>Manage Core Business</v>
      </c>
      <c r="G1949" t="str">
        <f>VLOOKUP(D1949,'B-Business Capability'!B:H,7,FALSE)</f>
        <v>Manage Projects</v>
      </c>
      <c r="I1949" t="s">
        <v>62</v>
      </c>
      <c r="J1949" t="s">
        <v>8633</v>
      </c>
      <c r="L1949" t="s">
        <v>49</v>
      </c>
      <c r="M1949" t="str">
        <f>VLOOKUP(L1949,'A-Applications'!B:D,3,FALSE)</f>
        <v>DocuSign</v>
      </c>
      <c r="N1949" t="s">
        <v>46</v>
      </c>
      <c r="O1949" s="42" t="s">
        <v>47</v>
      </c>
      <c r="P1949" t="s">
        <v>1040</v>
      </c>
      <c r="Q1949" t="str">
        <f>VLOOKUP(KamstrupData[[#This Row],[IdLevel123]],'B-Business Capability'!B:L,10,FALSE)</f>
        <v>N/A</v>
      </c>
      <c r="R1949">
        <f>VLOOKUP(KamstrupData[[#This Row],[IdLevel123]],'B-Business Capability'!B:L,11,FALSE)</f>
        <v>0</v>
      </c>
    </row>
    <row r="1950" spans="2:20" hidden="1" x14ac:dyDescent="0.25">
      <c r="D1950" s="28" t="s">
        <v>1246</v>
      </c>
      <c r="E1950" t="str">
        <f>VLOOKUP(D1950,'B-Business Capability'!B:H,5,FALSE)</f>
        <v>Sales</v>
      </c>
      <c r="F1950" t="str">
        <f>VLOOKUP(D1950,'B-Business Capability'!B:H,6,FALSE)</f>
        <v>Quotation, Order, and Contract Management</v>
      </c>
      <c r="G1950" t="str">
        <f>VLOOKUP(D1950,'B-Business Capability'!B:H,7,FALSE)</f>
        <v>Contract and engagement setup</v>
      </c>
      <c r="I1950" t="s">
        <v>62</v>
      </c>
      <c r="J1950" t="s">
        <v>8633</v>
      </c>
      <c r="L1950" t="s">
        <v>49</v>
      </c>
      <c r="M1950" t="str">
        <f>VLOOKUP(L1950,'A-Applications'!B:D,3,FALSE)</f>
        <v>DocuSign</v>
      </c>
      <c r="N1950" t="s">
        <v>46</v>
      </c>
      <c r="O1950" s="42" t="s">
        <v>47</v>
      </c>
      <c r="P1950" t="s">
        <v>395</v>
      </c>
      <c r="Q1950" t="str">
        <f>VLOOKUP(KamstrupData[[#This Row],[IdLevel123]],'B-Business Capability'!B:L,10,FALSE)</f>
        <v>Order-to-Cash (O2C)</v>
      </c>
      <c r="R1950">
        <f>VLOOKUP(KamstrupData[[#This Row],[IdLevel123]],'B-Business Capability'!B:L,11,FALSE)</f>
        <v>101</v>
      </c>
    </row>
    <row r="1951" spans="2:20" hidden="1" x14ac:dyDescent="0.25">
      <c r="D1951" s="28" t="s">
        <v>393</v>
      </c>
      <c r="E1951" t="str">
        <f>VLOOKUP(D1951,'B-Business Capability'!B:H,5,FALSE)</f>
        <v>Legal</v>
      </c>
      <c r="F1951" t="str">
        <f>VLOOKUP(D1951,'B-Business Capability'!B:H,6,FALSE)</f>
        <v>Ensure Compliance</v>
      </c>
      <c r="G1951">
        <f>VLOOKUP(D1951,'B-Business Capability'!B:H,7,FALSE)</f>
        <v>0</v>
      </c>
      <c r="I1951" t="s">
        <v>62</v>
      </c>
      <c r="J1951" t="s">
        <v>63</v>
      </c>
      <c r="L1951" t="s">
        <v>49</v>
      </c>
      <c r="M1951" t="str">
        <f>VLOOKUP(L1951,'A-Applications'!B:D,3,FALSE)</f>
        <v>DocuSign</v>
      </c>
      <c r="N1951" t="s">
        <v>46</v>
      </c>
      <c r="O1951" s="42" t="s">
        <v>52</v>
      </c>
      <c r="P1951" t="s">
        <v>395</v>
      </c>
      <c r="Q1951" t="str">
        <f>VLOOKUP(KamstrupData[[#This Row],[IdLevel123]],'B-Business Capability'!B:L,10,FALSE)</f>
        <v>N/A</v>
      </c>
      <c r="R1951">
        <f>VLOOKUP(KamstrupData[[#This Row],[IdLevel123]],'B-Business Capability'!B:L,11,FALSE)</f>
        <v>0</v>
      </c>
    </row>
    <row r="1952" spans="2:20" hidden="1" x14ac:dyDescent="0.25">
      <c r="D1952" s="28" t="s">
        <v>393</v>
      </c>
      <c r="E1952" t="str">
        <f>VLOOKUP(D1952,'B-Business Capability'!B:H,5,FALSE)</f>
        <v>Legal</v>
      </c>
      <c r="F1952" t="str">
        <f>VLOOKUP(D1952,'B-Business Capability'!B:H,6,FALSE)</f>
        <v>Ensure Compliance</v>
      </c>
      <c r="G1952">
        <f>VLOOKUP(D1952,'B-Business Capability'!B:H,7,FALSE)</f>
        <v>0</v>
      </c>
      <c r="I1952" t="s">
        <v>62</v>
      </c>
      <c r="J1952" t="s">
        <v>8632</v>
      </c>
      <c r="L1952" t="s">
        <v>49</v>
      </c>
      <c r="M1952" t="str">
        <f>VLOOKUP(L1952,'A-Applications'!B:D,3,FALSE)</f>
        <v>DocuSign</v>
      </c>
      <c r="N1952" t="s">
        <v>46</v>
      </c>
      <c r="O1952" s="42" t="s">
        <v>52</v>
      </c>
      <c r="P1952" t="s">
        <v>395</v>
      </c>
      <c r="Q1952" t="str">
        <f>VLOOKUP(KamstrupData[[#This Row],[IdLevel123]],'B-Business Capability'!B:L,10,FALSE)</f>
        <v>N/A</v>
      </c>
      <c r="R1952">
        <f>VLOOKUP(KamstrupData[[#This Row],[IdLevel123]],'B-Business Capability'!B:L,11,FALSE)</f>
        <v>0</v>
      </c>
    </row>
    <row r="1953" spans="2:20" hidden="1" x14ac:dyDescent="0.25">
      <c r="D1953" s="28" t="s">
        <v>1246</v>
      </c>
      <c r="E1953" t="str">
        <f>VLOOKUP(D1953,'B-Business Capability'!B:H,5,FALSE)</f>
        <v>Sales</v>
      </c>
      <c r="F1953" t="str">
        <f>VLOOKUP(D1953,'B-Business Capability'!B:H,6,FALSE)</f>
        <v>Quotation, Order, and Contract Management</v>
      </c>
      <c r="G1953" t="str">
        <f>VLOOKUP(D1953,'B-Business Capability'!B:H,7,FALSE)</f>
        <v>Contract and engagement setup</v>
      </c>
      <c r="I1953" t="s">
        <v>62</v>
      </c>
      <c r="J1953" t="s">
        <v>8632</v>
      </c>
      <c r="L1953" t="s">
        <v>49</v>
      </c>
      <c r="M1953" t="str">
        <f>VLOOKUP(L1953,'A-Applications'!B:D,3,FALSE)</f>
        <v>DocuSign</v>
      </c>
      <c r="N1953" t="s">
        <v>46</v>
      </c>
      <c r="O1953" s="42" t="s">
        <v>102</v>
      </c>
      <c r="P1953" t="s">
        <v>395</v>
      </c>
      <c r="Q1953" t="str">
        <f>VLOOKUP(KamstrupData[[#This Row],[IdLevel123]],'B-Business Capability'!B:L,10,FALSE)</f>
        <v>Order-to-Cash (O2C)</v>
      </c>
      <c r="R1953">
        <f>VLOOKUP(KamstrupData[[#This Row],[IdLevel123]],'B-Business Capability'!B:L,11,FALSE)</f>
        <v>101</v>
      </c>
      <c r="S1953" t="s">
        <v>1179</v>
      </c>
    </row>
    <row r="1954" spans="2:20" hidden="1" x14ac:dyDescent="0.25">
      <c r="D1954" s="28" t="s">
        <v>1255</v>
      </c>
      <c r="E1954" t="str">
        <f>VLOOKUP(D1954,'B-Business Capability'!B:H,5,FALSE)</f>
        <v>Sales</v>
      </c>
      <c r="F1954" t="str">
        <f>VLOOKUP(D1954,'B-Business Capability'!B:H,6,FALSE)</f>
        <v>Quotation, Order, and Contract Management</v>
      </c>
      <c r="G1954" t="str">
        <f>VLOOKUP(D1954,'B-Business Capability'!B:H,7,FALSE)</f>
        <v>Sales order management and processing</v>
      </c>
      <c r="I1954" t="s">
        <v>62</v>
      </c>
      <c r="J1954" t="s">
        <v>8632</v>
      </c>
      <c r="L1954" t="s">
        <v>49</v>
      </c>
      <c r="M1954" t="str">
        <f>VLOOKUP(L1954,'A-Applications'!B:D,3,FALSE)</f>
        <v>DocuSign</v>
      </c>
      <c r="N1954" t="s">
        <v>46</v>
      </c>
      <c r="O1954" s="42" t="s">
        <v>52</v>
      </c>
      <c r="P1954" t="s">
        <v>1042</v>
      </c>
      <c r="Q1954" t="str">
        <f>VLOOKUP(KamstrupData[[#This Row],[IdLevel123]],'B-Business Capability'!B:L,10,FALSE)</f>
        <v>Order-to-Cash (O2C)</v>
      </c>
      <c r="R1954">
        <f>VLOOKUP(KamstrupData[[#This Row],[IdLevel123]],'B-Business Capability'!B:L,11,FALSE)</f>
        <v>107</v>
      </c>
    </row>
    <row r="1955" spans="2:20" hidden="1" x14ac:dyDescent="0.25">
      <c r="D1955" s="28" t="s">
        <v>1262</v>
      </c>
      <c r="E1955" t="str">
        <f>VLOOKUP(D1955,'B-Business Capability'!B:H,5,FALSE)</f>
        <v>Sales</v>
      </c>
      <c r="F1955" t="str">
        <f>VLOOKUP(D1955,'B-Business Capability'!B:H,6,FALSE)</f>
        <v>Quotation, Order, and Contract Management</v>
      </c>
      <c r="G1955" t="str">
        <f>VLOOKUP(D1955,'B-Business Capability'!B:H,7,FALSE)</f>
        <v>Subscription order management</v>
      </c>
      <c r="I1955" t="s">
        <v>62</v>
      </c>
      <c r="J1955" t="s">
        <v>8632</v>
      </c>
      <c r="L1955" t="s">
        <v>49</v>
      </c>
      <c r="M1955" t="str">
        <f>VLOOKUP(L1955,'A-Applications'!B:D,3,FALSE)</f>
        <v>DocuSign</v>
      </c>
      <c r="N1955" t="s">
        <v>46</v>
      </c>
      <c r="O1955" s="42" t="s">
        <v>47</v>
      </c>
      <c r="P1955" t="s">
        <v>1042</v>
      </c>
      <c r="Q1955" t="str">
        <f>VLOOKUP(KamstrupData[[#This Row],[IdLevel123]],'B-Business Capability'!B:L,10,FALSE)</f>
        <v>Subscribtion-to-Pay (S2P)</v>
      </c>
      <c r="R1955">
        <f>VLOOKUP(KamstrupData[[#This Row],[IdLevel123]],'B-Business Capability'!B:L,11,FALSE)</f>
        <v>120</v>
      </c>
      <c r="S1955" t="s">
        <v>1179</v>
      </c>
    </row>
    <row r="1956" spans="2:20" hidden="1" x14ac:dyDescent="0.25">
      <c r="D1956" s="28" t="s">
        <v>393</v>
      </c>
      <c r="E1956" t="str">
        <f>VLOOKUP(D1956,'B-Business Capability'!B:H,5,FALSE)</f>
        <v>Legal</v>
      </c>
      <c r="F1956" t="str">
        <f>VLOOKUP(D1956,'B-Business Capability'!B:H,6,FALSE)</f>
        <v>Ensure Compliance</v>
      </c>
      <c r="G1956">
        <f>VLOOKUP(D1956,'B-Business Capability'!B:H,7,FALSE)</f>
        <v>0</v>
      </c>
      <c r="I1956" t="s">
        <v>64</v>
      </c>
      <c r="J1956" t="s">
        <v>65</v>
      </c>
      <c r="L1956" t="s">
        <v>49</v>
      </c>
      <c r="M1956" t="str">
        <f>VLOOKUP(L1956,'A-Applications'!B:D,3,FALSE)</f>
        <v>DocuSign</v>
      </c>
      <c r="N1956" t="s">
        <v>46</v>
      </c>
      <c r="O1956" s="42" t="s">
        <v>52</v>
      </c>
      <c r="P1956" t="s">
        <v>395</v>
      </c>
      <c r="Q1956" t="str">
        <f>VLOOKUP(KamstrupData[[#This Row],[IdLevel123]],'B-Business Capability'!B:L,10,FALSE)</f>
        <v>N/A</v>
      </c>
      <c r="R1956">
        <f>VLOOKUP(KamstrupData[[#This Row],[IdLevel123]],'B-Business Capability'!B:L,11,FALSE)</f>
        <v>0</v>
      </c>
    </row>
    <row r="1957" spans="2:20" hidden="1" x14ac:dyDescent="0.25">
      <c r="D1957" s="28" t="s">
        <v>1760</v>
      </c>
      <c r="E1957" t="str">
        <f>VLOOKUP(D1957,'B-Business Capability'!B:H,5,FALSE)</f>
        <v>Strategic Management</v>
      </c>
      <c r="F1957" t="str">
        <f>VLOOKUP(D1957,'B-Business Capability'!B:H,6,FALSE)</f>
        <v>Externals Management</v>
      </c>
      <c r="G1957" t="str">
        <f>VLOOKUP(D1957,'B-Business Capability'!B:H,7,FALSE)</f>
        <v>Maintain Contracts</v>
      </c>
      <c r="I1957" t="s">
        <v>43</v>
      </c>
      <c r="J1957" t="s">
        <v>239</v>
      </c>
      <c r="K1957" t="s">
        <v>1672</v>
      </c>
      <c r="L1957" t="s">
        <v>49</v>
      </c>
      <c r="M1957" t="str">
        <f>VLOOKUP(L1957,'A-Applications'!B:D,3,FALSE)</f>
        <v>DocuSign</v>
      </c>
      <c r="N1957" t="s">
        <v>46</v>
      </c>
      <c r="O1957" s="42" t="s">
        <v>52</v>
      </c>
      <c r="P1957" t="s">
        <v>38</v>
      </c>
      <c r="Q1957" t="str">
        <f>VLOOKUP(KamstrupData[[#This Row],[IdLevel123]],'B-Business Capability'!B:L,10,FALSE)</f>
        <v>N/A</v>
      </c>
      <c r="R1957">
        <f>VLOOKUP(KamstrupData[[#This Row],[IdLevel123]],'B-Business Capability'!B:L,11,FALSE)</f>
        <v>0</v>
      </c>
    </row>
    <row r="1958" spans="2:20" hidden="1" x14ac:dyDescent="0.25">
      <c r="D1958" t="s">
        <v>393</v>
      </c>
      <c r="E1958" t="str">
        <f>VLOOKUP(D1958,'B-Business Capability'!B:H,5,FALSE)</f>
        <v>Legal</v>
      </c>
      <c r="F1958" t="str">
        <f>VLOOKUP(D1958,'B-Business Capability'!B:H,6,FALSE)</f>
        <v>Ensure Compliance</v>
      </c>
      <c r="G1958">
        <f>VLOOKUP(D1958,'B-Business Capability'!B:H,7,FALSE)</f>
        <v>0</v>
      </c>
      <c r="I1958" t="s">
        <v>487</v>
      </c>
      <c r="J1958" t="s">
        <v>8684</v>
      </c>
      <c r="K1958" t="s">
        <v>3176</v>
      </c>
      <c r="L1958" t="s">
        <v>49</v>
      </c>
      <c r="M1958" t="str">
        <f>VLOOKUP(L1958,'A-Applications'!B:D,3,FALSE)</f>
        <v>DocuSign</v>
      </c>
      <c r="N1958" t="s">
        <v>46</v>
      </c>
      <c r="O1958" s="42" t="s">
        <v>47</v>
      </c>
      <c r="Q1958" t="str">
        <f>VLOOKUP(KamstrupData[[#This Row],[IdLevel123]],'B-Business Capability'!B:L,10,FALSE)</f>
        <v>N/A</v>
      </c>
      <c r="R1958">
        <f>VLOOKUP(KamstrupData[[#This Row],[IdLevel123]],'B-Business Capability'!B:L,11,FALSE)</f>
        <v>0</v>
      </c>
    </row>
    <row r="1959" spans="2:20" hidden="1" x14ac:dyDescent="0.25">
      <c r="D1959" s="28" t="s">
        <v>1634</v>
      </c>
      <c r="E1959" t="str">
        <f>VLOOKUP(D1959,'B-Business Capability'!B:H,5,FALSE)</f>
        <v>Not mapped to capability</v>
      </c>
      <c r="F1959">
        <f>VLOOKUP(D1959,'B-Business Capability'!B:H,6,FALSE)</f>
        <v>0</v>
      </c>
      <c r="G1959">
        <f>VLOOKUP(D1959,'B-Business Capability'!B:H,7,FALSE)</f>
        <v>0</v>
      </c>
      <c r="I1959" t="s">
        <v>8625</v>
      </c>
      <c r="J1959" t="s">
        <v>8684</v>
      </c>
      <c r="K1959" t="s">
        <v>8686</v>
      </c>
      <c r="L1959" t="s">
        <v>49</v>
      </c>
      <c r="M1959" t="str">
        <f>VLOOKUP(L1959,'A-Applications'!B:D,3,FALSE)</f>
        <v>DocuSign</v>
      </c>
      <c r="N1959" t="s">
        <v>46</v>
      </c>
      <c r="O1959" s="42" t="s">
        <v>47</v>
      </c>
      <c r="Q1959" t="str">
        <f>VLOOKUP(KamstrupData[[#This Row],[IdLevel123]],'B-Business Capability'!B:L,10,FALSE)</f>
        <v>N/A</v>
      </c>
      <c r="R1959">
        <f>VLOOKUP(KamstrupData[[#This Row],[IdLevel123]],'B-Business Capability'!B:L,11,FALSE)</f>
        <v>0</v>
      </c>
    </row>
    <row r="1960" spans="2:20" hidden="1" x14ac:dyDescent="0.25">
      <c r="D1960" t="s">
        <v>393</v>
      </c>
      <c r="E1960" t="str">
        <f>VLOOKUP(D1960,'B-Business Capability'!B:H,5,FALSE)</f>
        <v>Legal</v>
      </c>
      <c r="F1960" t="str">
        <f>VLOOKUP(D1960,'B-Business Capability'!B:H,6,FALSE)</f>
        <v>Ensure Compliance</v>
      </c>
      <c r="G1960">
        <f>VLOOKUP(D1960,'B-Business Capability'!B:H,7,FALSE)</f>
        <v>0</v>
      </c>
      <c r="I1960" t="s">
        <v>43</v>
      </c>
      <c r="J1960" t="s">
        <v>303</v>
      </c>
      <c r="L1960" t="s">
        <v>403</v>
      </c>
      <c r="M1960" t="str">
        <f>VLOOKUP(L1960,'A-Applications'!B:D,3,FALSE)</f>
        <v>Risma</v>
      </c>
      <c r="N1960" t="s">
        <v>46</v>
      </c>
      <c r="O1960" s="42" t="s">
        <v>102</v>
      </c>
      <c r="P1960" t="s">
        <v>391</v>
      </c>
      <c r="Q1960" t="str">
        <f>VLOOKUP(KamstrupData[[#This Row],[IdLevel123]],'B-Business Capability'!B:L,10,FALSE)</f>
        <v>N/A</v>
      </c>
      <c r="R1960">
        <f>VLOOKUP(KamstrupData[[#This Row],[IdLevel123]],'B-Business Capability'!B:L,11,FALSE)</f>
        <v>0</v>
      </c>
      <c r="T1960" t="s">
        <v>404</v>
      </c>
    </row>
    <row r="1961" spans="2:20" hidden="1" x14ac:dyDescent="0.25">
      <c r="D1961" t="s">
        <v>393</v>
      </c>
      <c r="E1961" t="str">
        <f>VLOOKUP(D1961,'B-Business Capability'!B:H,5,FALSE)</f>
        <v>Legal</v>
      </c>
      <c r="F1961" t="str">
        <f>VLOOKUP(D1961,'B-Business Capability'!B:H,6,FALSE)</f>
        <v>Ensure Compliance</v>
      </c>
      <c r="G1961">
        <f>VLOOKUP(D1961,'B-Business Capability'!B:H,7,FALSE)</f>
        <v>0</v>
      </c>
      <c r="I1961" t="s">
        <v>43</v>
      </c>
      <c r="J1961" t="s">
        <v>303</v>
      </c>
      <c r="L1961" t="s">
        <v>403</v>
      </c>
      <c r="M1961" t="str">
        <f>VLOOKUP(L1961,'A-Applications'!B:D,3,FALSE)</f>
        <v>Risma</v>
      </c>
      <c r="N1961" t="s">
        <v>138</v>
      </c>
      <c r="O1961" s="42" t="s">
        <v>102</v>
      </c>
      <c r="P1961" t="s">
        <v>405</v>
      </c>
      <c r="Q1961" t="str">
        <f>VLOOKUP(KamstrupData[[#This Row],[IdLevel123]],'B-Business Capability'!B:L,10,FALSE)</f>
        <v>N/A</v>
      </c>
      <c r="R1961">
        <f>VLOOKUP(KamstrupData[[#This Row],[IdLevel123]],'B-Business Capability'!B:L,11,FALSE)</f>
        <v>0</v>
      </c>
      <c r="T1961" t="s">
        <v>404</v>
      </c>
    </row>
    <row r="1962" spans="2:20" hidden="1" x14ac:dyDescent="0.25">
      <c r="D1962" t="s">
        <v>393</v>
      </c>
      <c r="E1962" t="str">
        <f>VLOOKUP(D1962,'B-Business Capability'!B:H,5,FALSE)</f>
        <v>Legal</v>
      </c>
      <c r="F1962" t="str">
        <f>VLOOKUP(D1962,'B-Business Capability'!B:H,6,FALSE)</f>
        <v>Ensure Compliance</v>
      </c>
      <c r="G1962">
        <f>VLOOKUP(D1962,'B-Business Capability'!B:H,7,FALSE)</f>
        <v>0</v>
      </c>
      <c r="I1962" t="s">
        <v>43</v>
      </c>
      <c r="J1962" t="s">
        <v>325</v>
      </c>
      <c r="K1962" t="s">
        <v>379</v>
      </c>
      <c r="L1962" t="s">
        <v>403</v>
      </c>
      <c r="M1962" t="str">
        <f>VLOOKUP(L1962,'A-Applications'!B:D,3,FALSE)</f>
        <v>Risma</v>
      </c>
      <c r="N1962" t="s">
        <v>46</v>
      </c>
      <c r="O1962" s="42" t="s">
        <v>52</v>
      </c>
      <c r="P1962" t="s">
        <v>406</v>
      </c>
      <c r="Q1962" t="str">
        <f>VLOOKUP(KamstrupData[[#This Row],[IdLevel123]],'B-Business Capability'!B:L,10,FALSE)</f>
        <v>N/A</v>
      </c>
      <c r="R1962">
        <f>VLOOKUP(KamstrupData[[#This Row],[IdLevel123]],'B-Business Capability'!B:L,11,FALSE)</f>
        <v>0</v>
      </c>
      <c r="T1962" t="s">
        <v>380</v>
      </c>
    </row>
    <row r="1963" spans="2:20" hidden="1" x14ac:dyDescent="0.25">
      <c r="D1963" t="s">
        <v>421</v>
      </c>
      <c r="E1963" t="str">
        <f>VLOOKUP(D1963,'B-Business Capability'!B:H,5,FALSE)</f>
        <v>Legal</v>
      </c>
      <c r="F1963" t="str">
        <f>VLOOKUP(D1963,'B-Business Capability'!B:H,6,FALSE)</f>
        <v>Preventive Law Program Dev.</v>
      </c>
      <c r="G1963">
        <f>VLOOKUP(D1963,'B-Business Capability'!B:H,7,FALSE)</f>
        <v>0</v>
      </c>
      <c r="I1963" t="s">
        <v>43</v>
      </c>
      <c r="J1963" t="s">
        <v>303</v>
      </c>
      <c r="L1963" t="s">
        <v>403</v>
      </c>
      <c r="M1963" t="str">
        <f>VLOOKUP(L1963,'A-Applications'!B:D,3,FALSE)</f>
        <v>Risma</v>
      </c>
      <c r="N1963" t="s">
        <v>46</v>
      </c>
      <c r="O1963" s="42" t="s">
        <v>102</v>
      </c>
      <c r="P1963" t="s">
        <v>405</v>
      </c>
      <c r="Q1963" s="49" t="str">
        <f>VLOOKUP(KamstrupData[[#This Row],[IdLevel123]],'B-Business Capability'!B:L,10,FALSE)</f>
        <v>N/A</v>
      </c>
      <c r="R1963" s="49">
        <f>VLOOKUP(KamstrupData[[#This Row],[IdLevel123]],'B-Business Capability'!B:L,11,FALSE)</f>
        <v>0</v>
      </c>
      <c r="S1963" s="49"/>
      <c r="T1963" s="49" t="s">
        <v>404</v>
      </c>
    </row>
    <row r="1964" spans="2:20" hidden="1" x14ac:dyDescent="0.25">
      <c r="B1964" s="28">
        <v>45292</v>
      </c>
      <c r="D1964" s="28" t="s">
        <v>8548</v>
      </c>
      <c r="E1964" t="str">
        <f>VLOOKUP(D1964,'B-Business Capability'!B:H,5,FALSE)</f>
        <v>OT Hosting</v>
      </c>
      <c r="F1964" t="str">
        <f>VLOOKUP(D1964,'B-Business Capability'!B:H,6,FALSE)</f>
        <v>OT Engineering &amp; Innovation</v>
      </c>
      <c r="G1964">
        <f>VLOOKUP(D1964,'B-Business Capability'!B:H,7,FALSE)</f>
        <v>0</v>
      </c>
      <c r="I1964" t="s">
        <v>43</v>
      </c>
      <c r="J1964" t="s">
        <v>285</v>
      </c>
      <c r="K1964" t="s">
        <v>1615</v>
      </c>
      <c r="L1964" t="s">
        <v>403</v>
      </c>
      <c r="M1964" t="str">
        <f>VLOOKUP(L1964,'A-Applications'!B:D,3,FALSE)</f>
        <v>Risma</v>
      </c>
      <c r="N1964" t="s">
        <v>46</v>
      </c>
      <c r="O1964" s="42" t="s">
        <v>52</v>
      </c>
      <c r="P1964" t="s">
        <v>38</v>
      </c>
      <c r="Q1964" t="str">
        <f>VLOOKUP(KamstrupData[[#This Row],[IdLevel123]],'B-Business Capability'!B:L,10,FALSE)</f>
        <v>N/A</v>
      </c>
      <c r="R1964">
        <f>VLOOKUP(KamstrupData[[#This Row],[IdLevel123]],'B-Business Capability'!B:L,11,FALSE)</f>
        <v>0</v>
      </c>
    </row>
    <row r="1965" spans="2:20" hidden="1" x14ac:dyDescent="0.25">
      <c r="D1965" s="28" t="s">
        <v>393</v>
      </c>
      <c r="E1965" t="str">
        <f>VLOOKUP(D1965,'B-Business Capability'!B:H,5,FALSE)</f>
        <v>Legal</v>
      </c>
      <c r="F1965" t="str">
        <f>VLOOKUP(D1965,'B-Business Capability'!B:H,6,FALSE)</f>
        <v>Ensure Compliance</v>
      </c>
      <c r="G1965">
        <f>VLOOKUP(D1965,'B-Business Capability'!B:H,7,FALSE)</f>
        <v>0</v>
      </c>
      <c r="I1965" t="s">
        <v>62</v>
      </c>
      <c r="J1965" t="s">
        <v>8632</v>
      </c>
      <c r="L1965" t="s">
        <v>403</v>
      </c>
      <c r="M1965" t="str">
        <f>VLOOKUP(L1965,'A-Applications'!B:D,3,FALSE)</f>
        <v>Risma</v>
      </c>
      <c r="N1965" t="s">
        <v>46</v>
      </c>
      <c r="O1965" s="42" t="s">
        <v>52</v>
      </c>
      <c r="P1965" t="s">
        <v>406</v>
      </c>
      <c r="Q1965" t="str">
        <f>VLOOKUP(KamstrupData[[#This Row],[IdLevel123]],'B-Business Capability'!B:L,10,FALSE)</f>
        <v>N/A</v>
      </c>
      <c r="R1965">
        <f>VLOOKUP(KamstrupData[[#This Row],[IdLevel123]],'B-Business Capability'!B:L,11,FALSE)</f>
        <v>0</v>
      </c>
    </row>
    <row r="1966" spans="2:20" hidden="1" x14ac:dyDescent="0.25">
      <c r="B1966" s="28">
        <v>45292</v>
      </c>
      <c r="D1966" s="28" t="s">
        <v>168</v>
      </c>
      <c r="E1966" t="str">
        <f>VLOOKUP(D1966,'B-Business Capability'!B:H,5,FALSE)</f>
        <v>People and Culture</v>
      </c>
      <c r="F1966">
        <f>VLOOKUP(D1966,'B-Business Capability'!B:H,6,FALSE)</f>
        <v>0</v>
      </c>
      <c r="G1966">
        <f>VLOOKUP(D1966,'B-Business Capability'!B:H,7,FALSE)</f>
        <v>0</v>
      </c>
      <c r="I1966" t="s">
        <v>43</v>
      </c>
      <c r="J1966" t="s">
        <v>285</v>
      </c>
      <c r="K1966" t="s">
        <v>1615</v>
      </c>
      <c r="L1966" t="s">
        <v>333</v>
      </c>
      <c r="M1966" t="str">
        <f>VLOOKUP(L1966,'A-Applications'!B:D,3,FALSE)</f>
        <v>HR-ON</v>
      </c>
      <c r="N1966" t="s">
        <v>46</v>
      </c>
      <c r="O1966" s="42" t="s">
        <v>47</v>
      </c>
      <c r="P1966" t="s">
        <v>38</v>
      </c>
      <c r="Q1966" t="str">
        <f>VLOOKUP(KamstrupData[[#This Row],[IdLevel123]],'B-Business Capability'!B:L,10,FALSE)</f>
        <v>Hire-to-Retire (H2R)</v>
      </c>
      <c r="R1966">
        <f>VLOOKUP(KamstrupData[[#This Row],[IdLevel123]],'B-Business Capability'!B:L,11,FALSE)</f>
        <v>100</v>
      </c>
    </row>
    <row r="1967" spans="2:20" hidden="1" x14ac:dyDescent="0.25">
      <c r="B1967" s="28">
        <v>45292</v>
      </c>
      <c r="D1967" s="28" t="s">
        <v>168</v>
      </c>
      <c r="E1967" t="str">
        <f>VLOOKUP(D1967,'B-Business Capability'!B:H,5,FALSE)</f>
        <v>People and Culture</v>
      </c>
      <c r="F1967">
        <f>VLOOKUP(D1967,'B-Business Capability'!B:H,6,FALSE)</f>
        <v>0</v>
      </c>
      <c r="G1967">
        <f>VLOOKUP(D1967,'B-Business Capability'!B:H,7,FALSE)</f>
        <v>0</v>
      </c>
      <c r="I1967" t="s">
        <v>43</v>
      </c>
      <c r="J1967" t="s">
        <v>285</v>
      </c>
      <c r="K1967" t="s">
        <v>1639</v>
      </c>
      <c r="L1967" t="s">
        <v>333</v>
      </c>
      <c r="M1967" t="str">
        <f>VLOOKUP(L1967,'A-Applications'!B:D,3,FALSE)</f>
        <v>HR-ON</v>
      </c>
      <c r="N1967" s="230" t="s">
        <v>46</v>
      </c>
      <c r="O1967" s="42" t="s">
        <v>52</v>
      </c>
      <c r="Q1967" t="str">
        <f>VLOOKUP(KamstrupData[[#This Row],[IdLevel123]],'B-Business Capability'!B:L,10,FALSE)</f>
        <v>Hire-to-Retire (H2R)</v>
      </c>
      <c r="R1967">
        <f>VLOOKUP(KamstrupData[[#This Row],[IdLevel123]],'B-Business Capability'!B:L,11,FALSE)</f>
        <v>100</v>
      </c>
    </row>
    <row r="1968" spans="2:20" hidden="1" x14ac:dyDescent="0.25">
      <c r="B1968" s="28">
        <v>45292</v>
      </c>
      <c r="C1968" s="28">
        <v>46387</v>
      </c>
      <c r="D1968" t="s">
        <v>332</v>
      </c>
      <c r="E1968" t="str">
        <f>VLOOKUP(D1968,'B-Business Capability'!B:H,5,FALSE)</f>
        <v>People and Culture</v>
      </c>
      <c r="F1968" t="str">
        <f>VLOOKUP(D1968,'B-Business Capability'!B:H,6,FALSE)</f>
        <v>Recruiting</v>
      </c>
      <c r="G1968">
        <f>VLOOKUP(D1968,'B-Business Capability'!B:H,7,FALSE)</f>
        <v>0</v>
      </c>
      <c r="I1968" t="s">
        <v>43</v>
      </c>
      <c r="J1968" t="s">
        <v>276</v>
      </c>
      <c r="L1968" t="s">
        <v>333</v>
      </c>
      <c r="M1968" t="str">
        <f>VLOOKUP(L1968,'A-Applications'!B:D,3,FALSE)</f>
        <v>HR-ON</v>
      </c>
      <c r="N1968" t="s">
        <v>46</v>
      </c>
      <c r="O1968" s="42" t="s">
        <v>47</v>
      </c>
      <c r="P1968" t="s">
        <v>272</v>
      </c>
      <c r="Q1968" t="str">
        <f>VLOOKUP(KamstrupData[[#This Row],[IdLevel123]],'B-Business Capability'!B:L,10,FALSE)</f>
        <v>Hire-to-Retire (H2R)</v>
      </c>
      <c r="R1968">
        <f>VLOOKUP(KamstrupData[[#This Row],[IdLevel123]],'B-Business Capability'!B:L,11,FALSE)</f>
        <v>300</v>
      </c>
      <c r="S1968" t="s">
        <v>267</v>
      </c>
    </row>
    <row r="1969" spans="2:20" hidden="1" x14ac:dyDescent="0.25">
      <c r="B1969" s="28">
        <v>45292</v>
      </c>
      <c r="C1969" s="28">
        <v>46387</v>
      </c>
      <c r="D1969" t="s">
        <v>332</v>
      </c>
      <c r="E1969" t="str">
        <f>VLOOKUP(D1969,'B-Business Capability'!B:H,5,FALSE)</f>
        <v>People and Culture</v>
      </c>
      <c r="F1969" t="str">
        <f>VLOOKUP(D1969,'B-Business Capability'!B:H,6,FALSE)</f>
        <v>Recruiting</v>
      </c>
      <c r="G1969">
        <f>VLOOKUP(D1969,'B-Business Capability'!B:H,7,FALSE)</f>
        <v>0</v>
      </c>
      <c r="I1969" t="s">
        <v>43</v>
      </c>
      <c r="J1969" t="s">
        <v>264</v>
      </c>
      <c r="L1969" t="s">
        <v>333</v>
      </c>
      <c r="M1969" t="str">
        <f>VLOOKUP(L1969,'A-Applications'!B:D,3,FALSE)</f>
        <v>HR-ON</v>
      </c>
      <c r="N1969" t="s">
        <v>46</v>
      </c>
      <c r="O1969" s="42" t="s">
        <v>47</v>
      </c>
      <c r="P1969" t="s">
        <v>272</v>
      </c>
      <c r="Q1969" t="str">
        <f>VLOOKUP(KamstrupData[[#This Row],[IdLevel123]],'B-Business Capability'!B:L,10,FALSE)</f>
        <v>Hire-to-Retire (H2R)</v>
      </c>
      <c r="R1969">
        <f>VLOOKUP(KamstrupData[[#This Row],[IdLevel123]],'B-Business Capability'!B:L,11,FALSE)</f>
        <v>300</v>
      </c>
      <c r="S1969" t="s">
        <v>267</v>
      </c>
      <c r="T1969" t="s">
        <v>268</v>
      </c>
    </row>
    <row r="1970" spans="2:20" hidden="1" x14ac:dyDescent="0.25">
      <c r="D1970" s="28" t="s">
        <v>1547</v>
      </c>
      <c r="E1970" t="str">
        <f>VLOOKUP(D1970,'B-Business Capability'!B:H,5,FALSE)</f>
        <v>People and Culture</v>
      </c>
      <c r="F1970" t="str">
        <f>VLOOKUP(D1970,'B-Business Capability'!B:H,6,FALSE)</f>
        <v>Onboarding</v>
      </c>
      <c r="G1970">
        <f>VLOOKUP(D1970,'B-Business Capability'!B:H,7,FALSE)</f>
        <v>0</v>
      </c>
      <c r="I1970" t="s">
        <v>43</v>
      </c>
      <c r="J1970" t="s">
        <v>239</v>
      </c>
      <c r="K1970" t="s">
        <v>1672</v>
      </c>
      <c r="L1970" t="s">
        <v>333</v>
      </c>
      <c r="M1970" t="str">
        <f>VLOOKUP(L1970,'A-Applications'!B:D,3,FALSE)</f>
        <v>HR-ON</v>
      </c>
      <c r="N1970" t="s">
        <v>46</v>
      </c>
      <c r="O1970" s="42" t="s">
        <v>52</v>
      </c>
      <c r="P1970" t="s">
        <v>272</v>
      </c>
      <c r="Q1970" t="str">
        <f>VLOOKUP(KamstrupData[[#This Row],[IdLevel123]],'B-Business Capability'!B:L,10,FALSE)</f>
        <v>Hire-to-Retire (H2R)</v>
      </c>
      <c r="R1970">
        <f>VLOOKUP(KamstrupData[[#This Row],[IdLevel123]],'B-Business Capability'!B:L,11,FALSE)</f>
        <v>400</v>
      </c>
    </row>
    <row r="1971" spans="2:20" hidden="1" x14ac:dyDescent="0.25">
      <c r="D1971" s="28" t="s">
        <v>370</v>
      </c>
      <c r="E1971" t="str">
        <f>VLOOKUP(D1971,'B-Business Capability'!B:H,5,FALSE)</f>
        <v>Digital Platform and Operations</v>
      </c>
      <c r="F1971" t="str">
        <f>VLOOKUP(D1971,'B-Business Capability'!B:H,6,FALSE)</f>
        <v>Operations</v>
      </c>
      <c r="G1971" t="str">
        <f>VLOOKUP(D1971,'B-Business Capability'!B:H,7,FALSE)</f>
        <v>IT Service Management</v>
      </c>
      <c r="I1971" t="s">
        <v>43</v>
      </c>
      <c r="J1971" t="s">
        <v>71</v>
      </c>
      <c r="K1971" t="s">
        <v>72</v>
      </c>
      <c r="L1971" t="s">
        <v>376</v>
      </c>
      <c r="M1971" t="str">
        <f>VLOOKUP(L1971,'A-Applications'!B:D,3,FALSE)</f>
        <v>OpenLM</v>
      </c>
      <c r="N1971" t="s">
        <v>46</v>
      </c>
      <c r="O1971" s="42" t="s">
        <v>47</v>
      </c>
      <c r="P1971" t="s">
        <v>68</v>
      </c>
      <c r="Q1971" t="str">
        <f>VLOOKUP(KamstrupData[[#This Row],[IdLevel123]],'B-Business Capability'!B:L,10,FALSE)</f>
        <v>N/A</v>
      </c>
      <c r="R1971">
        <f>VLOOKUP(KamstrupData[[#This Row],[IdLevel123]],'B-Business Capability'!B:L,11,FALSE)</f>
        <v>0</v>
      </c>
      <c r="T1971" t="s">
        <v>377</v>
      </c>
    </row>
    <row r="1972" spans="2:20" hidden="1" x14ac:dyDescent="0.25">
      <c r="D1972" s="28" t="s">
        <v>370</v>
      </c>
      <c r="E1972" t="str">
        <f>VLOOKUP(D1972,'B-Business Capability'!B:H,5,FALSE)</f>
        <v>Digital Platform and Operations</v>
      </c>
      <c r="F1972" t="str">
        <f>VLOOKUP(D1972,'B-Business Capability'!B:H,6,FALSE)</f>
        <v>Operations</v>
      </c>
      <c r="G1972" t="str">
        <f>VLOOKUP(D1972,'B-Business Capability'!B:H,7,FALSE)</f>
        <v>IT Service Management</v>
      </c>
      <c r="I1972" t="s">
        <v>43</v>
      </c>
      <c r="J1972" t="s">
        <v>91</v>
      </c>
      <c r="K1972" t="s">
        <v>78</v>
      </c>
      <c r="L1972" t="s">
        <v>376</v>
      </c>
      <c r="M1972" t="str">
        <f>VLOOKUP(L1972,'A-Applications'!B:D,3,FALSE)</f>
        <v>OpenLM</v>
      </c>
      <c r="N1972" t="s">
        <v>46</v>
      </c>
      <c r="O1972" s="42" t="s">
        <v>52</v>
      </c>
      <c r="P1972" t="s">
        <v>68</v>
      </c>
      <c r="Q1972" t="str">
        <f>VLOOKUP(KamstrupData[[#This Row],[IdLevel123]],'B-Business Capability'!B:L,10,FALSE)</f>
        <v>N/A</v>
      </c>
      <c r="R1972">
        <f>VLOOKUP(KamstrupData[[#This Row],[IdLevel123]],'B-Business Capability'!B:L,11,FALSE)</f>
        <v>0</v>
      </c>
      <c r="T1972" t="s">
        <v>378</v>
      </c>
    </row>
    <row r="1973" spans="2:20" hidden="1" x14ac:dyDescent="0.25">
      <c r="D1973" t="s">
        <v>1297</v>
      </c>
      <c r="E1973" t="str">
        <f>VLOOKUP(D1973,'B-Business Capability'!B:H,5,FALSE)</f>
        <v>Marketing</v>
      </c>
      <c r="F1973" t="str">
        <f>VLOOKUP(D1973,'B-Business Capability'!B:H,6,FALSE)</f>
        <v>Corporate communication and brand management</v>
      </c>
      <c r="G1973" t="str">
        <f>VLOOKUP(D1973,'B-Business Capability'!B:H,7,FALSE)</f>
        <v>Public relations and media management</v>
      </c>
      <c r="I1973" t="s">
        <v>43</v>
      </c>
      <c r="J1973" t="s">
        <v>325</v>
      </c>
      <c r="K1973" t="s">
        <v>416</v>
      </c>
      <c r="L1973" t="s">
        <v>1298</v>
      </c>
      <c r="M1973" t="str">
        <f>VLOOKUP(L1973,'A-Applications'!B:D,3,FALSE)</f>
        <v>Hypefactors</v>
      </c>
      <c r="N1973" t="s">
        <v>46</v>
      </c>
      <c r="O1973" s="42" t="s">
        <v>47</v>
      </c>
      <c r="P1973" t="s">
        <v>1103</v>
      </c>
      <c r="Q1973" t="str">
        <f>VLOOKUP(KamstrupData[[#This Row],[IdLevel123]],'B-Business Capability'!B:L,10,FALSE)</f>
        <v>N/A</v>
      </c>
      <c r="R1973">
        <f>VLOOKUP(KamstrupData[[#This Row],[IdLevel123]],'B-Business Capability'!B:L,11,FALSE)</f>
        <v>0</v>
      </c>
      <c r="T1973" t="s">
        <v>1088</v>
      </c>
    </row>
    <row r="1974" spans="2:20" hidden="1" x14ac:dyDescent="0.25">
      <c r="D1974" t="s">
        <v>1321</v>
      </c>
      <c r="E1974" t="str">
        <f>VLOOKUP(D1974,'B-Business Capability'!B:H,5,FALSE)</f>
        <v>Marketing</v>
      </c>
      <c r="F1974" t="str">
        <f>VLOOKUP(D1974,'B-Business Capability'!B:H,6,FALSE)</f>
        <v>Marketing demand management</v>
      </c>
      <c r="G1974" t="str">
        <f>VLOOKUP(D1974,'B-Business Capability'!B:H,7,FALSE)</f>
        <v>Media and ad spend optimization</v>
      </c>
      <c r="I1974" t="s">
        <v>43</v>
      </c>
      <c r="J1974" t="s">
        <v>325</v>
      </c>
      <c r="K1974" t="s">
        <v>416</v>
      </c>
      <c r="L1974" t="s">
        <v>1298</v>
      </c>
      <c r="M1974" t="str">
        <f>VLOOKUP(L1974,'A-Applications'!B:D,3,FALSE)</f>
        <v>Hypefactors</v>
      </c>
      <c r="N1974" t="s">
        <v>46</v>
      </c>
      <c r="O1974" s="42" t="s">
        <v>47</v>
      </c>
      <c r="P1974" t="s">
        <v>1087</v>
      </c>
      <c r="Q1974" t="str">
        <f>VLOOKUP(KamstrupData[[#This Row],[IdLevel123]],'B-Business Capability'!B:L,10,FALSE)</f>
        <v>N/A</v>
      </c>
      <c r="R1974">
        <f>VLOOKUP(KamstrupData[[#This Row],[IdLevel123]],'B-Business Capability'!B:L,11,FALSE)</f>
        <v>0</v>
      </c>
      <c r="T1974" t="s">
        <v>1088</v>
      </c>
    </row>
    <row r="1975" spans="2:20" hidden="1" x14ac:dyDescent="0.25">
      <c r="D1975" t="s">
        <v>1634</v>
      </c>
      <c r="E1975" t="str">
        <f>VLOOKUP(D1975,'B-Business Capability'!B:H,5,FALSE)</f>
        <v>Not mapped to capability</v>
      </c>
      <c r="F1975">
        <f>VLOOKUP(D1975,'B-Business Capability'!B:H,6,FALSE)</f>
        <v>0</v>
      </c>
      <c r="G1975">
        <f>VLOOKUP(D1975,'B-Business Capability'!B:H,7,FALSE)</f>
        <v>0</v>
      </c>
      <c r="I1975" t="s">
        <v>43</v>
      </c>
      <c r="J1975" t="s">
        <v>325</v>
      </c>
      <c r="L1975" t="s">
        <v>1298</v>
      </c>
      <c r="M1975" t="str">
        <f>VLOOKUP(L1975,'A-Applications'!B:D,3,FALSE)</f>
        <v>Hypefactors</v>
      </c>
      <c r="O1975" s="42"/>
      <c r="P1975" t="s">
        <v>56</v>
      </c>
      <c r="Q1975" t="str">
        <f>VLOOKUP(KamstrupData[[#This Row],[IdLevel123]],'B-Business Capability'!B:L,10,FALSE)</f>
        <v>N/A</v>
      </c>
      <c r="R1975">
        <f>VLOOKUP(KamstrupData[[#This Row],[IdLevel123]],'B-Business Capability'!B:L,11,FALSE)</f>
        <v>0</v>
      </c>
      <c r="T1975" t="s">
        <v>1713</v>
      </c>
    </row>
    <row r="1976" spans="2:20" hidden="1" x14ac:dyDescent="0.25">
      <c r="D1976" s="28" t="s">
        <v>1634</v>
      </c>
      <c r="E1976" t="str">
        <f>VLOOKUP(D1976,'B-Business Capability'!B:H,5,FALSE)</f>
        <v>Not mapped to capability</v>
      </c>
      <c r="F1976">
        <f>VLOOKUP(D1976,'B-Business Capability'!B:H,6,FALSE)</f>
        <v>0</v>
      </c>
      <c r="G1976">
        <f>VLOOKUP(D1976,'B-Business Capability'!B:H,7,FALSE)</f>
        <v>0</v>
      </c>
      <c r="I1976" t="s">
        <v>62</v>
      </c>
      <c r="J1976" t="s">
        <v>8632</v>
      </c>
      <c r="L1976" t="s">
        <v>1298</v>
      </c>
      <c r="M1976" t="str">
        <f>VLOOKUP(L1976,'A-Applications'!B:D,3,FALSE)</f>
        <v>Hypefactors</v>
      </c>
      <c r="O1976" s="42"/>
      <c r="P1976" t="s">
        <v>56</v>
      </c>
      <c r="Q1976" t="str">
        <f>VLOOKUP(KamstrupData[[#This Row],[IdLevel123]],'B-Business Capability'!B:L,10,FALSE)</f>
        <v>N/A</v>
      </c>
      <c r="R1976">
        <f>VLOOKUP(KamstrupData[[#This Row],[IdLevel123]],'B-Business Capability'!B:L,11,FALSE)</f>
        <v>0</v>
      </c>
    </row>
    <row r="1977" spans="2:20" hidden="1" x14ac:dyDescent="0.25">
      <c r="D1977" t="s">
        <v>934</v>
      </c>
      <c r="E1977" t="str">
        <f>VLOOKUP(D1977,'B-Business Capability'!B:H,5,FALSE)</f>
        <v>Product &amp; Software Development</v>
      </c>
      <c r="F1977" t="str">
        <f>VLOOKUP(D1977,'B-Business Capability'!B:H,6,FALSE)</f>
        <v>Quality Management</v>
      </c>
      <c r="G1977" t="str">
        <f>VLOOKUP(D1977,'B-Business Capability'!B:H,7,FALSE)</f>
        <v>Manage Product Document</v>
      </c>
      <c r="I1977" t="s">
        <v>66</v>
      </c>
      <c r="J1977" t="s">
        <v>106</v>
      </c>
      <c r="L1977" t="s">
        <v>947</v>
      </c>
      <c r="M1977" t="str">
        <f>VLOOKUP(L1977,'A-Applications'!B:D,3,FALSE)</f>
        <v>IMPARTNER</v>
      </c>
      <c r="N1977" t="s">
        <v>46</v>
      </c>
      <c r="O1977" s="42" t="s">
        <v>47</v>
      </c>
      <c r="P1977" t="s">
        <v>68</v>
      </c>
      <c r="Q1977" t="str">
        <f>VLOOKUP(KamstrupData[[#This Row],[IdLevel123]],'B-Business Capability'!B:L,10,FALSE)</f>
        <v>Idea-to-Release (I2R)</v>
      </c>
      <c r="R1977">
        <f>VLOOKUP(KamstrupData[[#This Row],[IdLevel123]],'B-Business Capability'!B:L,11,FALSE)</f>
        <v>904</v>
      </c>
      <c r="T1977" t="s">
        <v>108</v>
      </c>
    </row>
    <row r="1978" spans="2:20" hidden="1" x14ac:dyDescent="0.25">
      <c r="D1978" t="s">
        <v>1092</v>
      </c>
      <c r="E1978" t="str">
        <f>VLOOKUP(D1978,'B-Business Capability'!B:H,5,FALSE)</f>
        <v>Marketing</v>
      </c>
      <c r="F1978" t="str">
        <f>VLOOKUP(D1978,'B-Business Capability'!B:H,6,FALSE)</f>
        <v>Digital channel management</v>
      </c>
      <c r="G1978" t="str">
        <f>VLOOKUP(D1978,'B-Business Capability'!B:H,7,FALSE)</f>
        <v>Partner channel management</v>
      </c>
      <c r="I1978" t="s">
        <v>66</v>
      </c>
      <c r="J1978" t="s">
        <v>106</v>
      </c>
      <c r="L1978" t="s">
        <v>947</v>
      </c>
      <c r="M1978" t="str">
        <f>VLOOKUP(L1978,'A-Applications'!B:D,3,FALSE)</f>
        <v>IMPARTNER</v>
      </c>
      <c r="N1978" t="s">
        <v>46</v>
      </c>
      <c r="O1978" s="42" t="s">
        <v>47</v>
      </c>
      <c r="P1978" t="s">
        <v>68</v>
      </c>
      <c r="Q1978" t="str">
        <f>VLOOKUP(KamstrupData[[#This Row],[IdLevel123]],'B-Business Capability'!B:L,10,FALSE)</f>
        <v>N/A</v>
      </c>
      <c r="R1978">
        <f>VLOOKUP(KamstrupData[[#This Row],[IdLevel123]],'B-Business Capability'!B:L,11,FALSE)</f>
        <v>0</v>
      </c>
      <c r="T1978" t="s">
        <v>108</v>
      </c>
    </row>
    <row r="1979" spans="2:20" hidden="1" x14ac:dyDescent="0.25">
      <c r="D1979" t="s">
        <v>1092</v>
      </c>
      <c r="E1979" t="str">
        <f>VLOOKUP(D1979,'B-Business Capability'!B:H,5,FALSE)</f>
        <v>Marketing</v>
      </c>
      <c r="F1979" t="str">
        <f>VLOOKUP(D1979,'B-Business Capability'!B:H,6,FALSE)</f>
        <v>Digital channel management</v>
      </c>
      <c r="G1979" t="str">
        <f>VLOOKUP(D1979,'B-Business Capability'!B:H,7,FALSE)</f>
        <v>Partner channel management</v>
      </c>
      <c r="I1979" t="s">
        <v>43</v>
      </c>
      <c r="J1979" t="s">
        <v>325</v>
      </c>
      <c r="K1979" t="s">
        <v>416</v>
      </c>
      <c r="L1979" t="s">
        <v>947</v>
      </c>
      <c r="M1979" t="str">
        <f>VLOOKUP(L1979,'A-Applications'!B:D,3,FALSE)</f>
        <v>IMPARTNER</v>
      </c>
      <c r="N1979" t="s">
        <v>46</v>
      </c>
      <c r="O1979" s="42" t="s">
        <v>47</v>
      </c>
      <c r="P1979" t="s">
        <v>1093</v>
      </c>
      <c r="Q1979" t="str">
        <f>VLOOKUP(KamstrupData[[#This Row],[IdLevel123]],'B-Business Capability'!B:L,10,FALSE)</f>
        <v>N/A</v>
      </c>
      <c r="R1979">
        <f>VLOOKUP(KamstrupData[[#This Row],[IdLevel123]],'B-Business Capability'!B:L,11,FALSE)</f>
        <v>0</v>
      </c>
      <c r="T1979" t="s">
        <v>1094</v>
      </c>
    </row>
    <row r="1980" spans="2:20" hidden="1" x14ac:dyDescent="0.25">
      <c r="D1980" t="s">
        <v>1106</v>
      </c>
      <c r="E1980" t="str">
        <f>VLOOKUP(D1980,'B-Business Capability'!B:H,5,FALSE)</f>
        <v>Marketing</v>
      </c>
      <c r="F1980" t="str">
        <f>VLOOKUP(D1980,'B-Business Capability'!B:H,6,FALSE)</f>
        <v>Corporate communication and brand management</v>
      </c>
      <c r="G1980" t="str">
        <f>VLOOKUP(D1980,'B-Business Capability'!B:H,7,FALSE)</f>
        <v>Budget management and allocation</v>
      </c>
      <c r="I1980" t="s">
        <v>66</v>
      </c>
      <c r="J1980" t="s">
        <v>325</v>
      </c>
      <c r="K1980" t="s">
        <v>416</v>
      </c>
      <c r="L1980" t="s">
        <v>947</v>
      </c>
      <c r="M1980" t="str">
        <f>VLOOKUP(L1980,'A-Applications'!B:D,3,FALSE)</f>
        <v>IMPARTNER</v>
      </c>
      <c r="N1980" t="s">
        <v>46</v>
      </c>
      <c r="O1980" s="42" t="s">
        <v>47</v>
      </c>
      <c r="P1980" t="s">
        <v>1087</v>
      </c>
      <c r="Q1980" t="str">
        <f>VLOOKUP(KamstrupData[[#This Row],[IdLevel123]],'B-Business Capability'!B:L,10,FALSE)</f>
        <v>N/A</v>
      </c>
      <c r="R1980">
        <f>VLOOKUP(KamstrupData[[#This Row],[IdLevel123]],'B-Business Capability'!B:L,11,FALSE)</f>
        <v>0</v>
      </c>
      <c r="T1980" t="s">
        <v>417</v>
      </c>
    </row>
    <row r="1981" spans="2:20" hidden="1" x14ac:dyDescent="0.25">
      <c r="D1981" t="s">
        <v>1270</v>
      </c>
      <c r="E1981" t="str">
        <f>VLOOKUP(D1981,'B-Business Capability'!B:H,5,FALSE)</f>
        <v>Sales</v>
      </c>
      <c r="F1981" t="str">
        <f>VLOOKUP(D1981,'B-Business Capability'!B:H,6,FALSE)</f>
        <v>Sales Management of Indirect Sales</v>
      </c>
      <c r="G1981" t="str">
        <f>VLOOKUP(D1981,'B-Business Capability'!B:H,7,FALSE)</f>
        <v>Partner channel management</v>
      </c>
      <c r="I1981" t="s">
        <v>66</v>
      </c>
      <c r="J1981" t="s">
        <v>325</v>
      </c>
      <c r="K1981" t="s">
        <v>379</v>
      </c>
      <c r="L1981" t="s">
        <v>947</v>
      </c>
      <c r="M1981" t="str">
        <f>VLOOKUP(L1981,'A-Applications'!B:D,3,FALSE)</f>
        <v>IMPARTNER</v>
      </c>
      <c r="N1981" t="s">
        <v>138</v>
      </c>
      <c r="O1981" s="42" t="s">
        <v>47</v>
      </c>
      <c r="P1981" t="s">
        <v>1140</v>
      </c>
      <c r="Q1981" t="str">
        <f>VLOOKUP(KamstrupData[[#This Row],[IdLevel123]],'B-Business Capability'!B:L,10,FALSE)</f>
        <v>N/A</v>
      </c>
      <c r="R1981">
        <f>VLOOKUP(KamstrupData[[#This Row],[IdLevel123]],'B-Business Capability'!B:L,11,FALSE)</f>
        <v>0</v>
      </c>
      <c r="T1981" t="s">
        <v>381</v>
      </c>
    </row>
    <row r="1982" spans="2:20" hidden="1" x14ac:dyDescent="0.25">
      <c r="D1982" t="s">
        <v>1271</v>
      </c>
      <c r="E1982" t="str">
        <f>VLOOKUP(D1982,'B-Business Capability'!B:H,5,FALSE)</f>
        <v>Sales</v>
      </c>
      <c r="F1982" t="str">
        <f>VLOOKUP(D1982,'B-Business Capability'!B:H,6,FALSE)</f>
        <v>Sales Management of Indirect Sales</v>
      </c>
      <c r="G1982" t="str">
        <f>VLOOKUP(D1982,'B-Business Capability'!B:H,7,FALSE)</f>
        <v>Partner management</v>
      </c>
      <c r="I1982" t="s">
        <v>66</v>
      </c>
      <c r="J1982" t="s">
        <v>325</v>
      </c>
      <c r="K1982" t="s">
        <v>379</v>
      </c>
      <c r="L1982" t="s">
        <v>947</v>
      </c>
      <c r="M1982" t="str">
        <f>VLOOKUP(L1982,'A-Applications'!B:D,3,FALSE)</f>
        <v>IMPARTNER</v>
      </c>
      <c r="N1982" t="s">
        <v>138</v>
      </c>
      <c r="O1982" s="42" t="s">
        <v>47</v>
      </c>
      <c r="P1982" t="s">
        <v>1140</v>
      </c>
      <c r="Q1982" t="str">
        <f>VLOOKUP(KamstrupData[[#This Row],[IdLevel123]],'B-Business Capability'!B:L,10,FALSE)</f>
        <v>N/A</v>
      </c>
      <c r="R1982">
        <f>VLOOKUP(KamstrupData[[#This Row],[IdLevel123]],'B-Business Capability'!B:L,11,FALSE)</f>
        <v>0</v>
      </c>
      <c r="T1982" t="s">
        <v>381</v>
      </c>
    </row>
    <row r="1983" spans="2:20" hidden="1" x14ac:dyDescent="0.25">
      <c r="D1983" t="s">
        <v>1271</v>
      </c>
      <c r="E1983" t="str">
        <f>VLOOKUP(D1983,'B-Business Capability'!B:H,5,FALSE)</f>
        <v>Sales</v>
      </c>
      <c r="F1983" t="str">
        <f>VLOOKUP(D1983,'B-Business Capability'!B:H,6,FALSE)</f>
        <v>Sales Management of Indirect Sales</v>
      </c>
      <c r="G1983" t="str">
        <f>VLOOKUP(D1983,'B-Business Capability'!B:H,7,FALSE)</f>
        <v>Partner management</v>
      </c>
      <c r="I1983" t="s">
        <v>66</v>
      </c>
      <c r="J1983" t="s">
        <v>325</v>
      </c>
      <c r="K1983" t="s">
        <v>1151</v>
      </c>
      <c r="L1983" t="s">
        <v>947</v>
      </c>
      <c r="M1983" t="str">
        <f>VLOOKUP(L1983,'A-Applications'!B:D,3,FALSE)</f>
        <v>IMPARTNER</v>
      </c>
      <c r="N1983" t="s">
        <v>138</v>
      </c>
      <c r="O1983" s="42" t="s">
        <v>47</v>
      </c>
      <c r="P1983" t="s">
        <v>1140</v>
      </c>
      <c r="Q1983" t="str">
        <f>VLOOKUP(KamstrupData[[#This Row],[IdLevel123]],'B-Business Capability'!B:L,10,FALSE)</f>
        <v>N/A</v>
      </c>
      <c r="R1983">
        <f>VLOOKUP(KamstrupData[[#This Row],[IdLevel123]],'B-Business Capability'!B:L,11,FALSE)</f>
        <v>0</v>
      </c>
    </row>
    <row r="1984" spans="2:20" hidden="1" x14ac:dyDescent="0.25">
      <c r="D1984" t="s">
        <v>1322</v>
      </c>
      <c r="E1984" t="str">
        <f>VLOOKUP(D1984,'B-Business Capability'!B:H,5,FALSE)</f>
        <v>Marketing</v>
      </c>
      <c r="F1984" t="str">
        <f>VLOOKUP(D1984,'B-Business Capability'!B:H,6,FALSE)</f>
        <v>Marketing demand management</v>
      </c>
      <c r="G1984" t="str">
        <f>VLOOKUP(D1984,'B-Business Capability'!B:H,7,FALSE)</f>
        <v>Partner/Channel marketing management</v>
      </c>
      <c r="I1984" t="s">
        <v>43</v>
      </c>
      <c r="J1984" t="s">
        <v>325</v>
      </c>
      <c r="K1984" t="s">
        <v>416</v>
      </c>
      <c r="L1984" t="s">
        <v>947</v>
      </c>
      <c r="M1984" t="str">
        <f>VLOOKUP(L1984,'A-Applications'!B:D,3,FALSE)</f>
        <v>IMPARTNER</v>
      </c>
      <c r="N1984" t="s">
        <v>46</v>
      </c>
      <c r="O1984" s="42" t="s">
        <v>47</v>
      </c>
      <c r="P1984" t="s">
        <v>1093</v>
      </c>
      <c r="Q1984" t="str">
        <f>VLOOKUP(KamstrupData[[#This Row],[IdLevel123]],'B-Business Capability'!B:L,10,FALSE)</f>
        <v>N/A</v>
      </c>
      <c r="R1984">
        <f>VLOOKUP(KamstrupData[[#This Row],[IdLevel123]],'B-Business Capability'!B:L,11,FALSE)</f>
        <v>0</v>
      </c>
      <c r="T1984" t="s">
        <v>1094</v>
      </c>
    </row>
    <row r="1985" spans="2:20" hidden="1" x14ac:dyDescent="0.25">
      <c r="D1985" t="s">
        <v>1352</v>
      </c>
      <c r="E1985" t="str">
        <f>VLOOKUP(D1985,'B-Business Capability'!B:H,5,FALSE)</f>
        <v>Sales</v>
      </c>
      <c r="F1985" t="str">
        <f>VLOOKUP(D1985,'B-Business Capability'!B:H,6,FALSE)</f>
        <v>Quotation, Order, and Contract Management</v>
      </c>
      <c r="G1985" t="str">
        <f>VLOOKUP(D1985,'B-Business Capability'!B:H,7,FALSE)</f>
        <v>Tender or Bid management</v>
      </c>
      <c r="I1985" t="s">
        <v>66</v>
      </c>
      <c r="J1985" t="s">
        <v>106</v>
      </c>
      <c r="K1985" t="s">
        <v>256</v>
      </c>
      <c r="L1985" t="s">
        <v>947</v>
      </c>
      <c r="M1985" t="str">
        <f>VLOOKUP(L1985,'A-Applications'!B:D,3,FALSE)</f>
        <v>IMPARTNER</v>
      </c>
      <c r="N1985" t="s">
        <v>46</v>
      </c>
      <c r="O1985" s="42" t="s">
        <v>102</v>
      </c>
      <c r="P1985" t="s">
        <v>257</v>
      </c>
      <c r="Q1985" t="str">
        <f>VLOOKUP(KamstrupData[[#This Row],[IdLevel123]],'B-Business Capability'!B:L,10,FALSE)</f>
        <v>Order-to-Cash (O2C)</v>
      </c>
      <c r="R1985">
        <f>VLOOKUP(KamstrupData[[#This Row],[IdLevel123]],'B-Business Capability'!B:L,11,FALSE)</f>
        <v>104</v>
      </c>
      <c r="T1985" t="s">
        <v>258</v>
      </c>
    </row>
    <row r="1986" spans="2:20" hidden="1" x14ac:dyDescent="0.25">
      <c r="D1986" t="s">
        <v>1449</v>
      </c>
      <c r="E1986" t="str">
        <f>VLOOKUP(D1986,'B-Business Capability'!B:H,5,FALSE)</f>
        <v>Customer Service</v>
      </c>
      <c r="F1986" t="str">
        <f>VLOOKUP(D1986,'B-Business Capability'!B:H,6,FALSE)</f>
        <v>Customer Service and Support</v>
      </c>
      <c r="G1986">
        <f>VLOOKUP(D1986,'B-Business Capability'!B:H,7,FALSE)</f>
        <v>0</v>
      </c>
      <c r="I1986" t="s">
        <v>66</v>
      </c>
      <c r="J1986" t="s">
        <v>106</v>
      </c>
      <c r="K1986" t="s">
        <v>1453</v>
      </c>
      <c r="L1986" t="s">
        <v>947</v>
      </c>
      <c r="M1986" t="str">
        <f>VLOOKUP(L1986,'A-Applications'!B:D,3,FALSE)</f>
        <v>IMPARTNER</v>
      </c>
      <c r="N1986" t="s">
        <v>138</v>
      </c>
      <c r="O1986" s="42" t="s">
        <v>102</v>
      </c>
      <c r="P1986" t="s">
        <v>68</v>
      </c>
      <c r="Q1986" t="str">
        <f>VLOOKUP(KamstrupData[[#This Row],[IdLevel123]],'B-Business Capability'!B:L,10,FALSE)</f>
        <v>Customer Service and Support</v>
      </c>
      <c r="R1986">
        <f>VLOOKUP(KamstrupData[[#This Row],[IdLevel123]],'B-Business Capability'!B:L,11,FALSE)</f>
        <v>0</v>
      </c>
      <c r="T1986" t="s">
        <v>1454</v>
      </c>
    </row>
    <row r="1987" spans="2:20" hidden="1" x14ac:dyDescent="0.25">
      <c r="D1987" t="s">
        <v>1458</v>
      </c>
      <c r="E1987" t="str">
        <f>VLOOKUP(D1987,'B-Business Capability'!B:H,5,FALSE)</f>
        <v>Customer Service</v>
      </c>
      <c r="F1987" t="str">
        <f>VLOOKUP(D1987,'B-Business Capability'!B:H,6,FALSE)</f>
        <v>Customer Service Strategy and Planning</v>
      </c>
      <c r="G1987">
        <f>VLOOKUP(D1987,'B-Business Capability'!B:H,7,FALSE)</f>
        <v>0</v>
      </c>
      <c r="I1987" t="s">
        <v>66</v>
      </c>
      <c r="J1987" t="s">
        <v>106</v>
      </c>
      <c r="K1987" t="s">
        <v>1453</v>
      </c>
      <c r="L1987" t="s">
        <v>947</v>
      </c>
      <c r="M1987" t="str">
        <f>VLOOKUP(L1987,'A-Applications'!B:D,3,FALSE)</f>
        <v>IMPARTNER</v>
      </c>
      <c r="N1987" t="s">
        <v>138</v>
      </c>
      <c r="O1987" s="42" t="s">
        <v>102</v>
      </c>
      <c r="P1987" t="s">
        <v>68</v>
      </c>
      <c r="Q1987" t="str">
        <f>VLOOKUP(KamstrupData[[#This Row],[IdLevel123]],'B-Business Capability'!B:L,10,FALSE)</f>
        <v>Customer Service and Support</v>
      </c>
      <c r="R1987">
        <f>VLOOKUP(KamstrupData[[#This Row],[IdLevel123]],'B-Business Capability'!B:L,11,FALSE)</f>
        <v>0</v>
      </c>
      <c r="T1987" t="s">
        <v>1454</v>
      </c>
    </row>
    <row r="1988" spans="2:20" hidden="1" x14ac:dyDescent="0.25">
      <c r="D1988" t="s">
        <v>1517</v>
      </c>
      <c r="E1988" t="str">
        <f>VLOOKUP(D1988,'B-Business Capability'!B:H,5,FALSE)</f>
        <v>Customer Service</v>
      </c>
      <c r="F1988" t="str">
        <f>VLOOKUP(D1988,'B-Business Capability'!B:H,6,FALSE)</f>
        <v>Customer Project Management</v>
      </c>
      <c r="G1988" t="str">
        <f>VLOOKUP(D1988,'B-Business Capability'!B:H,7,FALSE)</f>
        <v>Project Management</v>
      </c>
      <c r="I1988" t="s">
        <v>66</v>
      </c>
      <c r="J1988" t="s">
        <v>106</v>
      </c>
      <c r="K1988" t="s">
        <v>1453</v>
      </c>
      <c r="L1988" t="s">
        <v>947</v>
      </c>
      <c r="M1988" t="str">
        <f>VLOOKUP(L1988,'A-Applications'!B:D,3,FALSE)</f>
        <v>IMPARTNER</v>
      </c>
      <c r="N1988" t="s">
        <v>138</v>
      </c>
      <c r="O1988" s="42" t="s">
        <v>102</v>
      </c>
      <c r="P1988" t="s">
        <v>68</v>
      </c>
      <c r="Q1988" t="str">
        <f>VLOOKUP(KamstrupData[[#This Row],[IdLevel123]],'B-Business Capability'!B:L,10,FALSE)</f>
        <v>Order-to-Cash (O2C)</v>
      </c>
      <c r="R1988">
        <f>VLOOKUP(KamstrupData[[#This Row],[IdLevel123]],'B-Business Capability'!B:L,11,FALSE)</f>
        <v>0</v>
      </c>
      <c r="T1988" t="s">
        <v>1454</v>
      </c>
    </row>
    <row r="1989" spans="2:20" hidden="1" x14ac:dyDescent="0.25">
      <c r="B1989" s="28">
        <v>45292</v>
      </c>
      <c r="D1989" t="s">
        <v>1547</v>
      </c>
      <c r="E1989" t="str">
        <f>VLOOKUP(D1989,'B-Business Capability'!B:H,5,FALSE)</f>
        <v>People and Culture</v>
      </c>
      <c r="F1989" t="str">
        <f>VLOOKUP(D1989,'B-Business Capability'!B:H,6,FALSE)</f>
        <v>Onboarding</v>
      </c>
      <c r="G1989">
        <f>VLOOKUP(D1989,'B-Business Capability'!B:H,7,FALSE)</f>
        <v>0</v>
      </c>
      <c r="I1989" t="s">
        <v>66</v>
      </c>
      <c r="J1989" t="s">
        <v>106</v>
      </c>
      <c r="K1989" t="s">
        <v>1453</v>
      </c>
      <c r="L1989" t="s">
        <v>947</v>
      </c>
      <c r="M1989" t="str">
        <f>VLOOKUP(L1989,'A-Applications'!B:D,3,FALSE)</f>
        <v>IMPARTNER</v>
      </c>
      <c r="N1989" t="s">
        <v>138</v>
      </c>
      <c r="O1989" s="42" t="s">
        <v>102</v>
      </c>
      <c r="P1989" t="s">
        <v>68</v>
      </c>
      <c r="Q1989" t="str">
        <f>VLOOKUP(KamstrupData[[#This Row],[IdLevel123]],'B-Business Capability'!B:L,10,FALSE)</f>
        <v>Hire-to-Retire (H2R)</v>
      </c>
      <c r="R1989">
        <f>VLOOKUP(KamstrupData[[#This Row],[IdLevel123]],'B-Business Capability'!B:L,11,FALSE)</f>
        <v>400</v>
      </c>
      <c r="S1989" t="s">
        <v>267</v>
      </c>
      <c r="T1989" t="s">
        <v>1454</v>
      </c>
    </row>
    <row r="1990" spans="2:20" hidden="1" x14ac:dyDescent="0.25">
      <c r="B1990" s="28">
        <v>45292</v>
      </c>
      <c r="D1990" t="s">
        <v>1547</v>
      </c>
      <c r="E1990" t="str">
        <f>VLOOKUP(D1990,'B-Business Capability'!B:H,5,FALSE)</f>
        <v>People and Culture</v>
      </c>
      <c r="F1990" t="str">
        <f>VLOOKUP(D1990,'B-Business Capability'!B:H,6,FALSE)</f>
        <v>Onboarding</v>
      </c>
      <c r="G1990">
        <f>VLOOKUP(D1990,'B-Business Capability'!B:H,7,FALSE)</f>
        <v>0</v>
      </c>
      <c r="I1990" t="s">
        <v>66</v>
      </c>
      <c r="J1990" t="s">
        <v>325</v>
      </c>
      <c r="K1990" t="s">
        <v>416</v>
      </c>
      <c r="L1990" t="s">
        <v>947</v>
      </c>
      <c r="M1990" t="str">
        <f>VLOOKUP(L1990,'A-Applications'!B:D,3,FALSE)</f>
        <v>IMPARTNER</v>
      </c>
      <c r="N1990" t="s">
        <v>46</v>
      </c>
      <c r="O1990" s="42" t="s">
        <v>47</v>
      </c>
      <c r="P1990" t="s">
        <v>1087</v>
      </c>
      <c r="Q1990" t="str">
        <f>VLOOKUP(KamstrupData[[#This Row],[IdLevel123]],'B-Business Capability'!B:L,10,FALSE)</f>
        <v>Hire-to-Retire (H2R)</v>
      </c>
      <c r="R1990">
        <f>VLOOKUP(KamstrupData[[#This Row],[IdLevel123]],'B-Business Capability'!B:L,11,FALSE)</f>
        <v>400</v>
      </c>
      <c r="S1990" t="s">
        <v>267</v>
      </c>
      <c r="T1990" t="s">
        <v>417</v>
      </c>
    </row>
    <row r="1991" spans="2:20" hidden="1" x14ac:dyDescent="0.25">
      <c r="D1991" t="s">
        <v>70</v>
      </c>
      <c r="E1991" t="str">
        <f>VLOOKUP(D1991,'B-Business Capability'!B:H,5,FALSE)</f>
        <v>Product &amp; Software Development</v>
      </c>
      <c r="F1991">
        <f>VLOOKUP(D1991,'B-Business Capability'!B:H,6,FALSE)</f>
        <v>0</v>
      </c>
      <c r="G1991">
        <f>VLOOKUP(D1991,'B-Business Capability'!B:H,7,FALSE)</f>
        <v>0</v>
      </c>
      <c r="I1991" t="s">
        <v>43</v>
      </c>
      <c r="J1991" t="s">
        <v>91</v>
      </c>
      <c r="K1991" t="s">
        <v>72</v>
      </c>
      <c r="L1991" t="s">
        <v>135</v>
      </c>
      <c r="M1991" t="str">
        <f>VLOOKUP(L1991,'A-Applications'!B:D,3,FALSE)</f>
        <v>Ipw</v>
      </c>
      <c r="N1991" t="s">
        <v>46</v>
      </c>
      <c r="O1991" t="s">
        <v>47</v>
      </c>
      <c r="P1991" t="s">
        <v>68</v>
      </c>
      <c r="Q1991" t="str">
        <f>VLOOKUP(KamstrupData[[#This Row],[IdLevel123]],'B-Business Capability'!B:L,10,FALSE)</f>
        <v>Idea-to-Release (I2R)</v>
      </c>
      <c r="R1991">
        <f>VLOOKUP(KamstrupData[[#This Row],[IdLevel123]],'B-Business Capability'!B:L,11,FALSE)</f>
        <v>100</v>
      </c>
      <c r="T1991" t="s">
        <v>92</v>
      </c>
    </row>
    <row r="1992" spans="2:20" hidden="1" x14ac:dyDescent="0.25">
      <c r="D1992" t="s">
        <v>70</v>
      </c>
      <c r="E1992" t="str">
        <f>VLOOKUP(D1992,'B-Business Capability'!B:H,5,FALSE)</f>
        <v>Product &amp; Software Development</v>
      </c>
      <c r="F1992">
        <f>VLOOKUP(D1992,'B-Business Capability'!B:H,6,FALSE)</f>
        <v>0</v>
      </c>
      <c r="G1992">
        <f>VLOOKUP(D1992,'B-Business Capability'!B:H,7,FALSE)</f>
        <v>0</v>
      </c>
      <c r="I1992" t="s">
        <v>43</v>
      </c>
      <c r="J1992" t="s">
        <v>91</v>
      </c>
      <c r="K1992" t="s">
        <v>78</v>
      </c>
      <c r="L1992" t="s">
        <v>135</v>
      </c>
      <c r="M1992" t="str">
        <f>VLOOKUP(L1992,'A-Applications'!B:D,3,FALSE)</f>
        <v>Ipw</v>
      </c>
      <c r="N1992" t="s">
        <v>46</v>
      </c>
      <c r="O1992" t="s">
        <v>47</v>
      </c>
      <c r="P1992" t="s">
        <v>68</v>
      </c>
      <c r="Q1992" t="str">
        <f>VLOOKUP(KamstrupData[[#This Row],[IdLevel123]],'B-Business Capability'!B:L,10,FALSE)</f>
        <v>Idea-to-Release (I2R)</v>
      </c>
      <c r="R1992">
        <f>VLOOKUP(KamstrupData[[#This Row],[IdLevel123]],'B-Business Capability'!B:L,11,FALSE)</f>
        <v>100</v>
      </c>
      <c r="T1992" t="s">
        <v>93</v>
      </c>
    </row>
    <row r="1993" spans="2:20" hidden="1" x14ac:dyDescent="0.25">
      <c r="D1993" t="s">
        <v>70</v>
      </c>
      <c r="E1993" t="str">
        <f>VLOOKUP(D1993,'B-Business Capability'!B:H,5,FALSE)</f>
        <v>Product &amp; Software Development</v>
      </c>
      <c r="F1993">
        <f>VLOOKUP(D1993,'B-Business Capability'!B:H,6,FALSE)</f>
        <v>0</v>
      </c>
      <c r="G1993">
        <f>VLOOKUP(D1993,'B-Business Capability'!B:H,7,FALSE)</f>
        <v>0</v>
      </c>
      <c r="I1993" t="s">
        <v>43</v>
      </c>
      <c r="J1993" t="s">
        <v>91</v>
      </c>
      <c r="K1993" t="s">
        <v>81</v>
      </c>
      <c r="L1993" t="s">
        <v>135</v>
      </c>
      <c r="M1993" t="str">
        <f>VLOOKUP(L1993,'A-Applications'!B:D,3,FALSE)</f>
        <v>Ipw</v>
      </c>
      <c r="N1993" t="s">
        <v>46</v>
      </c>
      <c r="O1993" s="42" t="s">
        <v>47</v>
      </c>
      <c r="P1993" t="s">
        <v>68</v>
      </c>
      <c r="Q1993" t="str">
        <f>VLOOKUP(KamstrupData[[#This Row],[IdLevel123]],'B-Business Capability'!B:L,10,FALSE)</f>
        <v>Idea-to-Release (I2R)</v>
      </c>
      <c r="R1993">
        <f>VLOOKUP(KamstrupData[[#This Row],[IdLevel123]],'B-Business Capability'!B:L,11,FALSE)</f>
        <v>100</v>
      </c>
      <c r="T1993" t="s">
        <v>96</v>
      </c>
    </row>
    <row r="1994" spans="2:20" hidden="1" x14ac:dyDescent="0.25">
      <c r="D1994" s="28" t="s">
        <v>263</v>
      </c>
      <c r="E1994" t="str">
        <f>VLOOKUP(D1994,'B-Business Capability'!B:H,5,FALSE)</f>
        <v>People and Culture</v>
      </c>
      <c r="F1994" t="str">
        <f>VLOOKUP(D1994,'B-Business Capability'!B:H,6,FALSE)</f>
        <v>HR Policies &amp; Processes</v>
      </c>
      <c r="G1994">
        <f>VLOOKUP(D1994,'B-Business Capability'!B:H,7,FALSE)</f>
        <v>0</v>
      </c>
      <c r="I1994" t="s">
        <v>53</v>
      </c>
      <c r="J1994" t="s">
        <v>7292</v>
      </c>
      <c r="L1994" t="s">
        <v>135</v>
      </c>
      <c r="M1994" t="str">
        <f>VLOOKUP(L1994,'A-Applications'!B:D,3,FALSE)</f>
        <v>Ipw</v>
      </c>
      <c r="N1994" t="s">
        <v>46</v>
      </c>
      <c r="O1994" s="42" t="s">
        <v>47</v>
      </c>
      <c r="Q1994" t="str">
        <f>VLOOKUP(KamstrupData[[#This Row],[IdLevel123]],'B-Business Capability'!B:L,10,FALSE)</f>
        <v>Hire-to-Retire (H2R)</v>
      </c>
      <c r="R1994">
        <f>VLOOKUP(KamstrupData[[#This Row],[IdLevel123]],'B-Business Capability'!B:L,11,FALSE)</f>
        <v>650</v>
      </c>
      <c r="T1994" t="s">
        <v>8521</v>
      </c>
    </row>
    <row r="1995" spans="2:20" hidden="1" x14ac:dyDescent="0.25">
      <c r="D1995" t="s">
        <v>388</v>
      </c>
      <c r="E1995" t="str">
        <f>VLOOKUP(D1995,'B-Business Capability'!B:H,5,FALSE)</f>
        <v>Legal</v>
      </c>
      <c r="F1995" t="str">
        <f>VLOOKUP(D1995,'B-Business Capability'!B:H,6,FALSE)</f>
        <v>Corporate Governance Policies</v>
      </c>
      <c r="G1995">
        <f>VLOOKUP(D1995,'B-Business Capability'!B:H,7,FALSE)</f>
        <v>0</v>
      </c>
      <c r="I1995" t="s">
        <v>43</v>
      </c>
      <c r="J1995" t="s">
        <v>303</v>
      </c>
      <c r="L1995" t="s">
        <v>135</v>
      </c>
      <c r="M1995" t="str">
        <f>VLOOKUP(L1995,'A-Applications'!B:D,3,FALSE)</f>
        <v>Ipw</v>
      </c>
      <c r="N1995" t="s">
        <v>138</v>
      </c>
      <c r="O1995" s="42" t="s">
        <v>52</v>
      </c>
      <c r="P1995" t="s">
        <v>386</v>
      </c>
      <c r="Q1995" t="str">
        <f>VLOOKUP(KamstrupData[[#This Row],[IdLevel123]],'B-Business Capability'!B:L,10,FALSE)</f>
        <v>N/A</v>
      </c>
      <c r="R1995">
        <f>VLOOKUP(KamstrupData[[#This Row],[IdLevel123]],'B-Business Capability'!B:L,11,FALSE)</f>
        <v>0</v>
      </c>
      <c r="T1995" t="s">
        <v>389</v>
      </c>
    </row>
    <row r="1996" spans="2:20" hidden="1" x14ac:dyDescent="0.25">
      <c r="B1996" s="28">
        <v>46023</v>
      </c>
      <c r="C1996" s="28">
        <v>47118</v>
      </c>
      <c r="D1996" t="s">
        <v>393</v>
      </c>
      <c r="E1996" t="str">
        <f>VLOOKUP(D1996,'B-Business Capability'!B:H,5,FALSE)</f>
        <v>Legal</v>
      </c>
      <c r="F1996" t="str">
        <f>VLOOKUP(D1996,'B-Business Capability'!B:H,6,FALSE)</f>
        <v>Ensure Compliance</v>
      </c>
      <c r="G1996">
        <f>VLOOKUP(D1996,'B-Business Capability'!B:H,7,FALSE)</f>
        <v>0</v>
      </c>
      <c r="I1996" t="s">
        <v>66</v>
      </c>
      <c r="J1996" t="s">
        <v>109</v>
      </c>
      <c r="L1996" t="s">
        <v>135</v>
      </c>
      <c r="M1996" t="str">
        <f>VLOOKUP(L1996,'A-Applications'!B:D,3,FALSE)</f>
        <v>Ipw</v>
      </c>
      <c r="O1996" s="42"/>
      <c r="P1996" t="s">
        <v>56</v>
      </c>
      <c r="Q1996" t="str">
        <f>VLOOKUP(KamstrupData[[#This Row],[IdLevel123]],'B-Business Capability'!B:L,10,FALSE)</f>
        <v>N/A</v>
      </c>
      <c r="R1996">
        <f>VLOOKUP(KamstrupData[[#This Row],[IdLevel123]],'B-Business Capability'!B:L,11,FALSE)</f>
        <v>0</v>
      </c>
      <c r="S1996" t="s">
        <v>418</v>
      </c>
    </row>
    <row r="1997" spans="2:20" hidden="1" x14ac:dyDescent="0.25">
      <c r="B1997" s="28">
        <v>46023</v>
      </c>
      <c r="C1997" s="28">
        <v>47118</v>
      </c>
      <c r="D1997" t="s">
        <v>917</v>
      </c>
      <c r="E1997" t="str">
        <f>VLOOKUP(D1997,'B-Business Capability'!B:H,5,FALSE)</f>
        <v>Product &amp; Software Development</v>
      </c>
      <c r="F1997" t="str">
        <f>VLOOKUP(D1997,'B-Business Capability'!B:H,6,FALSE)</f>
        <v>Product &amp; Software Delivery</v>
      </c>
      <c r="G1997" t="str">
        <f>VLOOKUP(D1997,'B-Business Capability'!B:H,7,FALSE)</f>
        <v>Manage Product &amp; Software Traceability</v>
      </c>
      <c r="I1997" t="s">
        <v>43</v>
      </c>
      <c r="J1997" t="s">
        <v>109</v>
      </c>
      <c r="L1997" t="s">
        <v>135</v>
      </c>
      <c r="M1997" t="str">
        <f>VLOOKUP(L1997,'A-Applications'!B:D,3,FALSE)</f>
        <v>Ipw</v>
      </c>
      <c r="O1997" s="42"/>
      <c r="P1997" t="s">
        <v>75</v>
      </c>
      <c r="Q1997" t="str">
        <f>VLOOKUP(KamstrupData[[#This Row],[IdLevel123]],'B-Business Capability'!B:L,10,FALSE)</f>
        <v>Idea-to-Release (I2R)</v>
      </c>
      <c r="R1997">
        <f>VLOOKUP(KamstrupData[[#This Row],[IdLevel123]],'B-Business Capability'!B:L,11,FALSE)</f>
        <v>510</v>
      </c>
      <c r="S1997" t="s">
        <v>418</v>
      </c>
    </row>
    <row r="1998" spans="2:20" hidden="1" x14ac:dyDescent="0.25">
      <c r="B1998" s="28">
        <v>46023</v>
      </c>
      <c r="C1998" s="28">
        <v>47118</v>
      </c>
      <c r="D1998" t="s">
        <v>923</v>
      </c>
      <c r="E1998" t="str">
        <f>VLOOKUP(D1998,'B-Business Capability'!B:H,5,FALSE)</f>
        <v>Product &amp; Software Development</v>
      </c>
      <c r="F1998" t="str">
        <f>VLOOKUP(D1998,'B-Business Capability'!B:H,6,FALSE)</f>
        <v>Product &amp; Software Delivery</v>
      </c>
      <c r="G1998" t="str">
        <f>VLOOKUP(D1998,'B-Business Capability'!B:H,7,FALSE)</f>
        <v>Test Quality Performance</v>
      </c>
      <c r="I1998" t="s">
        <v>43</v>
      </c>
      <c r="J1998" t="s">
        <v>109</v>
      </c>
      <c r="L1998" t="s">
        <v>135</v>
      </c>
      <c r="M1998" t="str">
        <f>VLOOKUP(L1998,'A-Applications'!B:D,3,FALSE)</f>
        <v>Ipw</v>
      </c>
      <c r="O1998" s="42"/>
      <c r="P1998" t="s">
        <v>910</v>
      </c>
      <c r="Q1998" t="str">
        <f>VLOOKUP(KamstrupData[[#This Row],[IdLevel123]],'B-Business Capability'!B:L,10,FALSE)</f>
        <v>Idea-to-Release (I2R)</v>
      </c>
      <c r="R1998">
        <f>VLOOKUP(KamstrupData[[#This Row],[IdLevel123]],'B-Business Capability'!B:L,11,FALSE)</f>
        <v>530</v>
      </c>
      <c r="S1998" t="s">
        <v>418</v>
      </c>
    </row>
    <row r="1999" spans="2:20" hidden="1" x14ac:dyDescent="0.25">
      <c r="B1999" s="28">
        <v>46023</v>
      </c>
      <c r="C1999" s="28">
        <v>47118</v>
      </c>
      <c r="D1999" t="s">
        <v>931</v>
      </c>
      <c r="E1999" t="str">
        <f>VLOOKUP(D1999,'B-Business Capability'!B:H,5,FALSE)</f>
        <v>Product &amp; Software Development</v>
      </c>
      <c r="F1999" t="str">
        <f>VLOOKUP(D1999,'B-Business Capability'!B:H,6,FALSE)</f>
        <v>Quality Management</v>
      </c>
      <c r="G1999" t="str">
        <f>VLOOKUP(D1999,'B-Business Capability'!B:H,7,FALSE)</f>
        <v>Manage Debugging</v>
      </c>
      <c r="I1999" t="s">
        <v>43</v>
      </c>
      <c r="J1999" t="s">
        <v>109</v>
      </c>
      <c r="L1999" t="s">
        <v>135</v>
      </c>
      <c r="M1999" t="str">
        <f>VLOOKUP(L1999,'A-Applications'!B:D,3,FALSE)</f>
        <v>Ipw</v>
      </c>
      <c r="O1999" s="42"/>
      <c r="P1999" t="s">
        <v>75</v>
      </c>
      <c r="Q1999" t="str">
        <f>VLOOKUP(KamstrupData[[#This Row],[IdLevel123]],'B-Business Capability'!B:L,10,FALSE)</f>
        <v>Idea-to-Release (I2R)</v>
      </c>
      <c r="R1999">
        <f>VLOOKUP(KamstrupData[[#This Row],[IdLevel123]],'B-Business Capability'!B:L,11,FALSE)</f>
        <v>902</v>
      </c>
      <c r="S1999" t="s">
        <v>418</v>
      </c>
    </row>
    <row r="2000" spans="2:20" hidden="1" x14ac:dyDescent="0.25">
      <c r="B2000" s="28">
        <v>46023</v>
      </c>
      <c r="C2000" s="28">
        <v>47118</v>
      </c>
      <c r="D2000" t="s">
        <v>973</v>
      </c>
      <c r="E2000" t="str">
        <f>VLOOKUP(D2000,'B-Business Capability'!B:H,5,FALSE)</f>
        <v>Product &amp; Software Development</v>
      </c>
      <c r="F2000" t="str">
        <f>VLOOKUP(D2000,'B-Business Capability'!B:H,6,FALSE)</f>
        <v>Quality Management</v>
      </c>
      <c r="G2000" t="str">
        <f>VLOOKUP(D2000,'B-Business Capability'!B:H,7,FALSE)</f>
        <v>Track Quality</v>
      </c>
      <c r="I2000" t="s">
        <v>43</v>
      </c>
      <c r="J2000" t="s">
        <v>109</v>
      </c>
      <c r="L2000" t="s">
        <v>135</v>
      </c>
      <c r="M2000" t="str">
        <f>VLOOKUP(L2000,'A-Applications'!B:D,3,FALSE)</f>
        <v>Ipw</v>
      </c>
      <c r="O2000" s="42"/>
      <c r="P2000" t="s">
        <v>910</v>
      </c>
      <c r="Q2000" t="str">
        <f>VLOOKUP(KamstrupData[[#This Row],[IdLevel123]],'B-Business Capability'!B:L,10,FALSE)</f>
        <v>Idea-to-Release (I2R)</v>
      </c>
      <c r="R2000">
        <f>VLOOKUP(KamstrupData[[#This Row],[IdLevel123]],'B-Business Capability'!B:L,11,FALSE)</f>
        <v>908</v>
      </c>
      <c r="S2000" t="s">
        <v>418</v>
      </c>
    </row>
    <row r="2001" spans="2:20" hidden="1" x14ac:dyDescent="0.25">
      <c r="B2001" s="28">
        <v>46023</v>
      </c>
      <c r="C2001" s="28">
        <v>47118</v>
      </c>
      <c r="D2001" t="s">
        <v>990</v>
      </c>
      <c r="E2001" t="str">
        <f>VLOOKUP(D2001,'B-Business Capability'!B:H,5,FALSE)</f>
        <v>Manufacturing</v>
      </c>
      <c r="F2001" t="str">
        <f>VLOOKUP(D2001,'B-Business Capability'!B:H,6,FALSE)</f>
        <v>Change Management</v>
      </c>
      <c r="G2001" t="str">
        <f>VLOOKUP(D2001,'B-Business Capability'!B:H,7,FALSE)</f>
        <v>Manage Deviation Allowance</v>
      </c>
      <c r="I2001" t="s">
        <v>43</v>
      </c>
      <c r="J2001" t="s">
        <v>109</v>
      </c>
      <c r="L2001" t="s">
        <v>135</v>
      </c>
      <c r="M2001" t="str">
        <f>VLOOKUP(L2001,'A-Applications'!B:D,3,FALSE)</f>
        <v>Ipw</v>
      </c>
      <c r="O2001" s="42"/>
      <c r="P2001" t="s">
        <v>910</v>
      </c>
      <c r="Q2001" t="str">
        <f>VLOOKUP(KamstrupData[[#This Row],[IdLevel123]],'B-Business Capability'!B:L,10,FALSE)</f>
        <v>Quote-to-Quality (Q2Q)</v>
      </c>
      <c r="R2001">
        <f>VLOOKUP(KamstrupData[[#This Row],[IdLevel123]],'B-Business Capability'!B:L,11,FALSE)</f>
        <v>0</v>
      </c>
      <c r="S2001" t="s">
        <v>418</v>
      </c>
    </row>
    <row r="2002" spans="2:20" hidden="1" x14ac:dyDescent="0.25">
      <c r="D2002" t="s">
        <v>1287</v>
      </c>
      <c r="E2002" t="str">
        <f>VLOOKUP(D2002,'B-Business Capability'!B:H,5,FALSE)</f>
        <v>Marketing</v>
      </c>
      <c r="F2002" t="str">
        <f>VLOOKUP(D2002,'B-Business Capability'!B:H,6,FALSE)</f>
        <v>Corporate communication and brand management</v>
      </c>
      <c r="G2002" t="str">
        <f>VLOOKUP(D2002,'B-Business Capability'!B:H,7,FALSE)</f>
        <v>Internal communications</v>
      </c>
      <c r="I2002" t="s">
        <v>43</v>
      </c>
      <c r="J2002" t="s">
        <v>325</v>
      </c>
      <c r="K2002" t="s">
        <v>416</v>
      </c>
      <c r="L2002" t="s">
        <v>135</v>
      </c>
      <c r="M2002" t="str">
        <f>VLOOKUP(L2002,'A-Applications'!B:D,3,FALSE)</f>
        <v>Ipw</v>
      </c>
      <c r="N2002" t="s">
        <v>46</v>
      </c>
      <c r="O2002" s="42" t="s">
        <v>47</v>
      </c>
      <c r="P2002" t="s">
        <v>1103</v>
      </c>
      <c r="Q2002" t="str">
        <f>VLOOKUP(KamstrupData[[#This Row],[IdLevel123]],'B-Business Capability'!B:L,10,FALSE)</f>
        <v>N/A</v>
      </c>
      <c r="R2002">
        <f>VLOOKUP(KamstrupData[[#This Row],[IdLevel123]],'B-Business Capability'!B:L,11,FALSE)</f>
        <v>0</v>
      </c>
      <c r="T2002" t="s">
        <v>1088</v>
      </c>
    </row>
    <row r="2003" spans="2:20" hidden="1" x14ac:dyDescent="0.25">
      <c r="D2003" s="28" t="s">
        <v>1332</v>
      </c>
      <c r="E2003" t="str">
        <f>VLOOKUP(D2003,'B-Business Capability'!B:H,5,FALSE)</f>
        <v>Sales</v>
      </c>
      <c r="F2003" t="str">
        <f>VLOOKUP(D2003,'B-Business Capability'!B:H,6,FALSE)</f>
        <v>Sales Operations</v>
      </c>
      <c r="G2003">
        <f>VLOOKUP(D2003,'B-Business Capability'!B:H,7,FALSE)</f>
        <v>0</v>
      </c>
      <c r="I2003" t="s">
        <v>53</v>
      </c>
      <c r="J2003" t="s">
        <v>8518</v>
      </c>
      <c r="K2003" t="s">
        <v>379</v>
      </c>
      <c r="L2003" t="s">
        <v>135</v>
      </c>
      <c r="M2003" t="str">
        <f>VLOOKUP(L2003,'A-Applications'!B:D,3,FALSE)</f>
        <v>Ipw</v>
      </c>
      <c r="N2003" t="s">
        <v>46</v>
      </c>
      <c r="O2003" s="42" t="s">
        <v>47</v>
      </c>
      <c r="Q2003" t="str">
        <f>VLOOKUP(KamstrupData[[#This Row],[IdLevel123]],'B-Business Capability'!B:L,10,FALSE)</f>
        <v>Order-to-Cash (O2C)</v>
      </c>
      <c r="R2003">
        <f>VLOOKUP(KamstrupData[[#This Row],[IdLevel123]],'B-Business Capability'!B:L,11,FALSE)</f>
        <v>111</v>
      </c>
      <c r="T2003" t="s">
        <v>8521</v>
      </c>
    </row>
    <row r="2004" spans="2:20" hidden="1" x14ac:dyDescent="0.25">
      <c r="D2004" t="s">
        <v>1342</v>
      </c>
      <c r="E2004" t="str">
        <f>VLOOKUP(D2004,'B-Business Capability'!B:H,5,FALSE)</f>
        <v>Strategic Management</v>
      </c>
      <c r="F2004" t="str">
        <f>VLOOKUP(D2004,'B-Business Capability'!B:H,6,FALSE)</f>
        <v>Business Process Management</v>
      </c>
      <c r="G2004" t="str">
        <f>VLOOKUP(D2004,'B-Business Capability'!B:H,7,FALSE)</f>
        <v>Business Process Modeling</v>
      </c>
      <c r="I2004" t="s">
        <v>43</v>
      </c>
      <c r="J2004" t="s">
        <v>151</v>
      </c>
      <c r="K2004" t="s">
        <v>152</v>
      </c>
      <c r="L2004" t="s">
        <v>135</v>
      </c>
      <c r="M2004" t="str">
        <f>VLOOKUP(L2004,'A-Applications'!B:D,3,FALSE)</f>
        <v>Ipw</v>
      </c>
      <c r="N2004" t="s">
        <v>138</v>
      </c>
      <c r="O2004" s="42" t="s">
        <v>47</v>
      </c>
      <c r="P2004" t="s">
        <v>1343</v>
      </c>
      <c r="Q2004" t="str">
        <f>VLOOKUP(KamstrupData[[#This Row],[IdLevel123]],'B-Business Capability'!B:L,10,FALSE)</f>
        <v>N/A</v>
      </c>
      <c r="R2004">
        <f>VLOOKUP(KamstrupData[[#This Row],[IdLevel123]],'B-Business Capability'!B:L,11,FALSE)</f>
        <v>0</v>
      </c>
      <c r="T2004" t="s">
        <v>153</v>
      </c>
    </row>
    <row r="2005" spans="2:20" hidden="1" x14ac:dyDescent="0.25">
      <c r="D2005" t="s">
        <v>1342</v>
      </c>
      <c r="E2005" t="str">
        <f>VLOOKUP(D2005,'B-Business Capability'!B:H,5,FALSE)</f>
        <v>Strategic Management</v>
      </c>
      <c r="F2005" t="str">
        <f>VLOOKUP(D2005,'B-Business Capability'!B:H,6,FALSE)</f>
        <v>Business Process Management</v>
      </c>
      <c r="G2005" t="str">
        <f>VLOOKUP(D2005,'B-Business Capability'!B:H,7,FALSE)</f>
        <v>Business Process Modeling</v>
      </c>
      <c r="I2005" t="s">
        <v>43</v>
      </c>
      <c r="J2005" t="s">
        <v>278</v>
      </c>
      <c r="L2005" t="s">
        <v>135</v>
      </c>
      <c r="M2005" t="str">
        <f>VLOOKUP(L2005,'A-Applications'!B:D,3,FALSE)</f>
        <v>Ipw</v>
      </c>
      <c r="N2005" t="s">
        <v>46</v>
      </c>
      <c r="O2005" s="42" t="s">
        <v>47</v>
      </c>
      <c r="P2005" t="s">
        <v>68</v>
      </c>
      <c r="Q2005" t="str">
        <f>VLOOKUP(KamstrupData[[#This Row],[IdLevel123]],'B-Business Capability'!B:L,10,FALSE)</f>
        <v>N/A</v>
      </c>
      <c r="R2005">
        <f>VLOOKUP(KamstrupData[[#This Row],[IdLevel123]],'B-Business Capability'!B:L,11,FALSE)</f>
        <v>0</v>
      </c>
    </row>
    <row r="2006" spans="2:20" hidden="1" x14ac:dyDescent="0.25">
      <c r="D2006" t="s">
        <v>1342</v>
      </c>
      <c r="E2006" t="str">
        <f>VLOOKUP(D2006,'B-Business Capability'!B:H,5,FALSE)</f>
        <v>Strategic Management</v>
      </c>
      <c r="F2006" t="str">
        <f>VLOOKUP(D2006,'B-Business Capability'!B:H,6,FALSE)</f>
        <v>Business Process Management</v>
      </c>
      <c r="G2006" t="str">
        <f>VLOOKUP(D2006,'B-Business Capability'!B:H,7,FALSE)</f>
        <v>Business Process Modeling</v>
      </c>
      <c r="I2006" t="s">
        <v>43</v>
      </c>
      <c r="J2006" t="s">
        <v>279</v>
      </c>
      <c r="L2006" t="s">
        <v>135</v>
      </c>
      <c r="M2006" t="str">
        <f>VLOOKUP(L2006,'A-Applications'!B:D,3,FALSE)</f>
        <v>Ipw</v>
      </c>
      <c r="N2006" t="s">
        <v>46</v>
      </c>
      <c r="O2006" s="42" t="s">
        <v>47</v>
      </c>
      <c r="P2006" t="s">
        <v>68</v>
      </c>
      <c r="Q2006" t="str">
        <f>VLOOKUP(KamstrupData[[#This Row],[IdLevel123]],'B-Business Capability'!B:L,10,FALSE)</f>
        <v>N/A</v>
      </c>
      <c r="R2006">
        <f>VLOOKUP(KamstrupData[[#This Row],[IdLevel123]],'B-Business Capability'!B:L,11,FALSE)</f>
        <v>0</v>
      </c>
      <c r="T2006" t="s">
        <v>1345</v>
      </c>
    </row>
    <row r="2007" spans="2:20" hidden="1" x14ac:dyDescent="0.25">
      <c r="D2007" t="s">
        <v>1342</v>
      </c>
      <c r="E2007" t="str">
        <f>VLOOKUP(D2007,'B-Business Capability'!B:H,5,FALSE)</f>
        <v>Strategic Management</v>
      </c>
      <c r="F2007" t="str">
        <f>VLOOKUP(D2007,'B-Business Capability'!B:H,6,FALSE)</f>
        <v>Business Process Management</v>
      </c>
      <c r="G2007" t="str">
        <f>VLOOKUP(D2007,'B-Business Capability'!B:H,7,FALSE)</f>
        <v>Business Process Modeling</v>
      </c>
      <c r="I2007" t="s">
        <v>43</v>
      </c>
      <c r="J2007" t="s">
        <v>109</v>
      </c>
      <c r="L2007" t="s">
        <v>135</v>
      </c>
      <c r="M2007" t="str">
        <f>VLOOKUP(L2007,'A-Applications'!B:D,3,FALSE)</f>
        <v>Ipw</v>
      </c>
      <c r="N2007" t="s">
        <v>46</v>
      </c>
      <c r="O2007" s="42" t="s">
        <v>47</v>
      </c>
      <c r="P2007" t="s">
        <v>1343</v>
      </c>
      <c r="Q2007" t="str">
        <f>VLOOKUP(KamstrupData[[#This Row],[IdLevel123]],'B-Business Capability'!B:L,10,FALSE)</f>
        <v>N/A</v>
      </c>
      <c r="R2007">
        <f>VLOOKUP(KamstrupData[[#This Row],[IdLevel123]],'B-Business Capability'!B:L,11,FALSE)</f>
        <v>0</v>
      </c>
      <c r="T2007" t="s">
        <v>975</v>
      </c>
    </row>
    <row r="2008" spans="2:20" hidden="1" x14ac:dyDescent="0.25">
      <c r="B2008" s="28">
        <v>46023</v>
      </c>
      <c r="C2008" s="28">
        <v>47118</v>
      </c>
      <c r="D2008" t="s">
        <v>1342</v>
      </c>
      <c r="E2008" t="str">
        <f>VLOOKUP(D2008,'B-Business Capability'!B:H,5,FALSE)</f>
        <v>Strategic Management</v>
      </c>
      <c r="F2008" t="str">
        <f>VLOOKUP(D2008,'B-Business Capability'!B:H,6,FALSE)</f>
        <v>Business Process Management</v>
      </c>
      <c r="G2008" t="str">
        <f>VLOOKUP(D2008,'B-Business Capability'!B:H,7,FALSE)</f>
        <v>Business Process Modeling</v>
      </c>
      <c r="I2008" t="s">
        <v>43</v>
      </c>
      <c r="J2008" t="s">
        <v>109</v>
      </c>
      <c r="L2008" t="s">
        <v>135</v>
      </c>
      <c r="M2008" t="str">
        <f>VLOOKUP(L2008,'A-Applications'!B:D,3,FALSE)</f>
        <v>Ipw</v>
      </c>
      <c r="O2008" s="42"/>
      <c r="P2008" t="s">
        <v>1343</v>
      </c>
      <c r="Q2008" t="str">
        <f>VLOOKUP(KamstrupData[[#This Row],[IdLevel123]],'B-Business Capability'!B:L,10,FALSE)</f>
        <v>N/A</v>
      </c>
      <c r="R2008">
        <f>VLOOKUP(KamstrupData[[#This Row],[IdLevel123]],'B-Business Capability'!B:L,11,FALSE)</f>
        <v>0</v>
      </c>
      <c r="S2008" t="s">
        <v>418</v>
      </c>
    </row>
    <row r="2009" spans="2:20" hidden="1" x14ac:dyDescent="0.25">
      <c r="D2009" t="s">
        <v>1342</v>
      </c>
      <c r="E2009" t="str">
        <f>VLOOKUP(D2009,'B-Business Capability'!B:H,5,FALSE)</f>
        <v>Strategic Management</v>
      </c>
      <c r="F2009" t="str">
        <f>VLOOKUP(D2009,'B-Business Capability'!B:H,6,FALSE)</f>
        <v>Business Process Management</v>
      </c>
      <c r="G2009" t="str">
        <f>VLOOKUP(D2009,'B-Business Capability'!B:H,7,FALSE)</f>
        <v>Business Process Modeling</v>
      </c>
      <c r="I2009" t="s">
        <v>43</v>
      </c>
      <c r="J2009" t="s">
        <v>282</v>
      </c>
      <c r="L2009" t="s">
        <v>135</v>
      </c>
      <c r="M2009" t="str">
        <f>VLOOKUP(L2009,'A-Applications'!B:D,3,FALSE)</f>
        <v>Ipw</v>
      </c>
      <c r="N2009" t="s">
        <v>46</v>
      </c>
      <c r="O2009" s="42" t="s">
        <v>47</v>
      </c>
      <c r="P2009" t="s">
        <v>68</v>
      </c>
      <c r="Q2009" t="str">
        <f>VLOOKUP(KamstrupData[[#This Row],[IdLevel123]],'B-Business Capability'!B:L,10,FALSE)</f>
        <v>N/A</v>
      </c>
      <c r="R2009">
        <f>VLOOKUP(KamstrupData[[#This Row],[IdLevel123]],'B-Business Capability'!B:L,11,FALSE)</f>
        <v>0</v>
      </c>
    </row>
    <row r="2010" spans="2:20" hidden="1" x14ac:dyDescent="0.25">
      <c r="D2010" s="28" t="s">
        <v>1342</v>
      </c>
      <c r="E2010" t="str">
        <f>VLOOKUP(D2010,'B-Business Capability'!B:H,5,FALSE)</f>
        <v>Strategic Management</v>
      </c>
      <c r="F2010" t="str">
        <f>VLOOKUP(D2010,'B-Business Capability'!B:H,6,FALSE)</f>
        <v>Business Process Management</v>
      </c>
      <c r="G2010" t="str">
        <f>VLOOKUP(D2010,'B-Business Capability'!B:H,7,FALSE)</f>
        <v>Business Process Modeling</v>
      </c>
      <c r="I2010" t="s">
        <v>53</v>
      </c>
      <c r="J2010" t="s">
        <v>8549</v>
      </c>
      <c r="L2010" t="s">
        <v>135</v>
      </c>
      <c r="M2010" t="str">
        <f>VLOOKUP(L2010,'A-Applications'!B:D,3,FALSE)</f>
        <v>Ipw</v>
      </c>
      <c r="N2010" t="s">
        <v>46</v>
      </c>
      <c r="O2010" s="42" t="s">
        <v>47</v>
      </c>
      <c r="Q2010" t="str">
        <f>VLOOKUP(KamstrupData[[#This Row],[IdLevel123]],'B-Business Capability'!B:L,10,FALSE)</f>
        <v>N/A</v>
      </c>
      <c r="R2010">
        <f>VLOOKUP(KamstrupData[[#This Row],[IdLevel123]],'B-Business Capability'!B:L,11,FALSE)</f>
        <v>0</v>
      </c>
      <c r="T2010" t="s">
        <v>8521</v>
      </c>
    </row>
    <row r="2011" spans="2:20" hidden="1" x14ac:dyDescent="0.25">
      <c r="D2011" s="28" t="s">
        <v>1342</v>
      </c>
      <c r="E2011" t="str">
        <f>VLOOKUP(D2011,'B-Business Capability'!B:H,5,FALSE)</f>
        <v>Strategic Management</v>
      </c>
      <c r="F2011" t="str">
        <f>VLOOKUP(D2011,'B-Business Capability'!B:H,6,FALSE)</f>
        <v>Business Process Management</v>
      </c>
      <c r="G2011" t="str">
        <f>VLOOKUP(D2011,'B-Business Capability'!B:H,7,FALSE)</f>
        <v>Business Process Modeling</v>
      </c>
      <c r="I2011" t="s">
        <v>477</v>
      </c>
      <c r="J2011" t="s">
        <v>8624</v>
      </c>
      <c r="L2011" t="s">
        <v>135</v>
      </c>
      <c r="M2011" t="str">
        <f>VLOOKUP(L2011,'A-Applications'!B:D,3,FALSE)</f>
        <v>Ipw</v>
      </c>
      <c r="N2011" t="s">
        <v>46</v>
      </c>
      <c r="O2011" s="42" t="s">
        <v>47</v>
      </c>
      <c r="Q2011" t="str">
        <f>VLOOKUP(KamstrupData[[#This Row],[IdLevel123]],'B-Business Capability'!B:L,10,FALSE)</f>
        <v>N/A</v>
      </c>
      <c r="R2011">
        <f>VLOOKUP(KamstrupData[[#This Row],[IdLevel123]],'B-Business Capability'!B:L,11,FALSE)</f>
        <v>0</v>
      </c>
    </row>
    <row r="2012" spans="2:20" hidden="1" x14ac:dyDescent="0.25">
      <c r="D2012" s="28" t="s">
        <v>1342</v>
      </c>
      <c r="E2012" t="str">
        <f>VLOOKUP(D2012,'B-Business Capability'!B:H,5,FALSE)</f>
        <v>Strategic Management</v>
      </c>
      <c r="F2012" t="str">
        <f>VLOOKUP(D2012,'B-Business Capability'!B:H,6,FALSE)</f>
        <v>Business Process Management</v>
      </c>
      <c r="G2012" t="str">
        <f>VLOOKUP(D2012,'B-Business Capability'!B:H,7,FALSE)</f>
        <v>Business Process Modeling</v>
      </c>
      <c r="I2012" t="s">
        <v>477</v>
      </c>
      <c r="J2012" t="s">
        <v>8624</v>
      </c>
      <c r="L2012" t="s">
        <v>135</v>
      </c>
      <c r="M2012" t="str">
        <f>VLOOKUP(L2012,'A-Applications'!B:D,3,FALSE)</f>
        <v>Ipw</v>
      </c>
      <c r="N2012" t="s">
        <v>46</v>
      </c>
      <c r="O2012" s="42" t="s">
        <v>47</v>
      </c>
      <c r="P2012" t="s">
        <v>68</v>
      </c>
      <c r="Q2012" t="str">
        <f>VLOOKUP(KamstrupData[[#This Row],[IdLevel123]],'B-Business Capability'!B:L,10,FALSE)</f>
        <v>N/A</v>
      </c>
      <c r="R2012">
        <f>VLOOKUP(KamstrupData[[#This Row],[IdLevel123]],'B-Business Capability'!B:L,11,FALSE)</f>
        <v>0</v>
      </c>
    </row>
    <row r="2013" spans="2:20" hidden="1" x14ac:dyDescent="0.25">
      <c r="D2013" t="s">
        <v>1347</v>
      </c>
      <c r="E2013" t="str">
        <f>VLOOKUP(D2013,'B-Business Capability'!B:H,5,FALSE)</f>
        <v>Strategic Management</v>
      </c>
      <c r="F2013" t="str">
        <f>VLOOKUP(D2013,'B-Business Capability'!B:H,6,FALSE)</f>
        <v>Business Process Management</v>
      </c>
      <c r="G2013" t="str">
        <f>VLOOKUP(D2013,'B-Business Capability'!B:H,7,FALSE)</f>
        <v>Business Process Optimization</v>
      </c>
      <c r="I2013" t="s">
        <v>43</v>
      </c>
      <c r="J2013" t="s">
        <v>109</v>
      </c>
      <c r="L2013" t="s">
        <v>135</v>
      </c>
      <c r="M2013" t="str">
        <f>VLOOKUP(L2013,'A-Applications'!B:D,3,FALSE)</f>
        <v>Ipw</v>
      </c>
      <c r="N2013" t="s">
        <v>46</v>
      </c>
      <c r="O2013" s="42" t="s">
        <v>47</v>
      </c>
      <c r="P2013" t="s">
        <v>1343</v>
      </c>
      <c r="Q2013" t="str">
        <f>VLOOKUP(KamstrupData[[#This Row],[IdLevel123]],'B-Business Capability'!B:L,10,FALSE)</f>
        <v>Order-to-Cash (O2C)</v>
      </c>
      <c r="R2013">
        <f>VLOOKUP(KamstrupData[[#This Row],[IdLevel123]],'B-Business Capability'!B:L,11,FALSE)</f>
        <v>800</v>
      </c>
      <c r="T2013" t="s">
        <v>975</v>
      </c>
    </row>
    <row r="2014" spans="2:20" hidden="1" x14ac:dyDescent="0.25">
      <c r="D2014" t="s">
        <v>1361</v>
      </c>
      <c r="E2014" t="str">
        <f>VLOOKUP(D2014,'B-Business Capability'!B:H,5,FALSE)</f>
        <v>Governance, Risk and Compliance</v>
      </c>
      <c r="F2014">
        <f>VLOOKUP(D2014,'B-Business Capability'!B:H,6,FALSE)</f>
        <v>0</v>
      </c>
      <c r="G2014">
        <f>VLOOKUP(D2014,'B-Business Capability'!B:H,7,FALSE)</f>
        <v>0</v>
      </c>
      <c r="I2014" t="s">
        <v>43</v>
      </c>
      <c r="J2014" t="s">
        <v>413</v>
      </c>
      <c r="K2014" t="s">
        <v>414</v>
      </c>
      <c r="L2014" t="s">
        <v>135</v>
      </c>
      <c r="M2014" t="str">
        <f>VLOOKUP(L2014,'A-Applications'!B:D,3,FALSE)</f>
        <v>Ipw</v>
      </c>
      <c r="N2014" t="s">
        <v>138</v>
      </c>
      <c r="O2014" s="42" t="s">
        <v>102</v>
      </c>
      <c r="P2014" t="s">
        <v>423</v>
      </c>
      <c r="Q2014" t="str">
        <f>VLOOKUP(KamstrupData[[#This Row],[IdLevel123]],'B-Business Capability'!B:L,10,FALSE)</f>
        <v>N/A</v>
      </c>
      <c r="R2014">
        <f>VLOOKUP(KamstrupData[[#This Row],[IdLevel123]],'B-Business Capability'!B:L,11,FALSE)</f>
        <v>0</v>
      </c>
      <c r="T2014" t="s">
        <v>1362</v>
      </c>
    </row>
    <row r="2015" spans="2:20" hidden="1" x14ac:dyDescent="0.25">
      <c r="D2015" t="s">
        <v>1363</v>
      </c>
      <c r="E2015" t="str">
        <f>VLOOKUP(D2015,'B-Business Capability'!B:H,5,FALSE)</f>
        <v>Governance, Risk and Compliance</v>
      </c>
      <c r="F2015" t="str">
        <f>VLOOKUP(D2015,'B-Business Capability'!B:H,6,FALSE)</f>
        <v>Enterprise Risk and Compliance</v>
      </c>
      <c r="G2015" t="str">
        <f>VLOOKUP(D2015,'B-Business Capability'!B:H,7,FALSE)</f>
        <v>Audit Management</v>
      </c>
      <c r="I2015" t="s">
        <v>43</v>
      </c>
      <c r="J2015" t="s">
        <v>413</v>
      </c>
      <c r="K2015" t="s">
        <v>414</v>
      </c>
      <c r="L2015" t="s">
        <v>135</v>
      </c>
      <c r="M2015" t="str">
        <f>VLOOKUP(L2015,'A-Applications'!B:D,3,FALSE)</f>
        <v>Ipw</v>
      </c>
      <c r="N2015" t="s">
        <v>138</v>
      </c>
      <c r="O2015" s="42" t="s">
        <v>47</v>
      </c>
      <c r="P2015" t="s">
        <v>1364</v>
      </c>
      <c r="Q2015" t="str">
        <f>VLOOKUP(KamstrupData[[#This Row],[IdLevel123]],'B-Business Capability'!B:L,10,FALSE)</f>
        <v>N/A</v>
      </c>
      <c r="R2015">
        <f>VLOOKUP(KamstrupData[[#This Row],[IdLevel123]],'B-Business Capability'!B:L,11,FALSE)</f>
        <v>0</v>
      </c>
      <c r="T2015" t="s">
        <v>415</v>
      </c>
    </row>
    <row r="2016" spans="2:20" hidden="1" x14ac:dyDescent="0.25">
      <c r="D2016" t="s">
        <v>1363</v>
      </c>
      <c r="E2016" t="str">
        <f>VLOOKUP(D2016,'B-Business Capability'!B:H,5,FALSE)</f>
        <v>Governance, Risk and Compliance</v>
      </c>
      <c r="F2016" t="str">
        <f>VLOOKUP(D2016,'B-Business Capability'!B:H,6,FALSE)</f>
        <v>Enterprise Risk and Compliance</v>
      </c>
      <c r="G2016" t="str">
        <f>VLOOKUP(D2016,'B-Business Capability'!B:H,7,FALSE)</f>
        <v>Audit Management</v>
      </c>
      <c r="I2016" t="s">
        <v>66</v>
      </c>
      <c r="J2016" t="s">
        <v>413</v>
      </c>
      <c r="K2016" t="s">
        <v>414</v>
      </c>
      <c r="L2016" t="s">
        <v>135</v>
      </c>
      <c r="M2016" t="str">
        <f>VLOOKUP(L2016,'A-Applications'!B:D,3,FALSE)</f>
        <v>Ipw</v>
      </c>
      <c r="N2016" t="s">
        <v>138</v>
      </c>
      <c r="O2016" s="42" t="s">
        <v>47</v>
      </c>
      <c r="P2016" t="s">
        <v>1364</v>
      </c>
      <c r="Q2016" t="str">
        <f>VLOOKUP(KamstrupData[[#This Row],[IdLevel123]],'B-Business Capability'!B:L,10,FALSE)</f>
        <v>N/A</v>
      </c>
      <c r="R2016">
        <f>VLOOKUP(KamstrupData[[#This Row],[IdLevel123]],'B-Business Capability'!B:L,11,FALSE)</f>
        <v>0</v>
      </c>
      <c r="T2016" t="s">
        <v>415</v>
      </c>
    </row>
    <row r="2017" spans="2:20" hidden="1" x14ac:dyDescent="0.25">
      <c r="D2017" t="s">
        <v>1365</v>
      </c>
      <c r="E2017" t="str">
        <f>VLOOKUP(D2017,'B-Business Capability'!B:H,5,FALSE)</f>
        <v>Governance, Risk and Compliance</v>
      </c>
      <c r="F2017" t="str">
        <f>VLOOKUP(D2017,'B-Business Capability'!B:H,6,FALSE)</f>
        <v>Enterprise Risk and Compliance</v>
      </c>
      <c r="G2017" t="str">
        <f>VLOOKUP(D2017,'B-Business Capability'!B:H,7,FALSE)</f>
        <v>Controls Management</v>
      </c>
      <c r="I2017" t="s">
        <v>43</v>
      </c>
      <c r="J2017" t="s">
        <v>413</v>
      </c>
      <c r="K2017" t="s">
        <v>414</v>
      </c>
      <c r="L2017" t="s">
        <v>135</v>
      </c>
      <c r="M2017" t="str">
        <f>VLOOKUP(L2017,'A-Applications'!B:D,3,FALSE)</f>
        <v>Ipw</v>
      </c>
      <c r="N2017" t="s">
        <v>46</v>
      </c>
      <c r="O2017" s="42" t="s">
        <v>47</v>
      </c>
      <c r="P2017" t="s">
        <v>1364</v>
      </c>
      <c r="Q2017" t="str">
        <f>VLOOKUP(KamstrupData[[#This Row],[IdLevel123]],'B-Business Capability'!B:L,10,FALSE)</f>
        <v>N/A</v>
      </c>
      <c r="R2017">
        <f>VLOOKUP(KamstrupData[[#This Row],[IdLevel123]],'B-Business Capability'!B:L,11,FALSE)</f>
        <v>0</v>
      </c>
      <c r="T2017" t="s">
        <v>415</v>
      </c>
    </row>
    <row r="2018" spans="2:20" hidden="1" x14ac:dyDescent="0.25">
      <c r="D2018" t="s">
        <v>1365</v>
      </c>
      <c r="E2018" t="str">
        <f>VLOOKUP(D2018,'B-Business Capability'!B:H,5,FALSE)</f>
        <v>Governance, Risk and Compliance</v>
      </c>
      <c r="F2018" t="str">
        <f>VLOOKUP(D2018,'B-Business Capability'!B:H,6,FALSE)</f>
        <v>Enterprise Risk and Compliance</v>
      </c>
      <c r="G2018" t="str">
        <f>VLOOKUP(D2018,'B-Business Capability'!B:H,7,FALSE)</f>
        <v>Controls Management</v>
      </c>
      <c r="I2018" t="s">
        <v>66</v>
      </c>
      <c r="J2018" t="s">
        <v>413</v>
      </c>
      <c r="K2018" t="s">
        <v>414</v>
      </c>
      <c r="L2018" t="s">
        <v>135</v>
      </c>
      <c r="M2018" t="str">
        <f>VLOOKUP(L2018,'A-Applications'!B:D,3,FALSE)</f>
        <v>Ipw</v>
      </c>
      <c r="N2018" t="s">
        <v>46</v>
      </c>
      <c r="O2018" s="42" t="s">
        <v>47</v>
      </c>
      <c r="P2018" t="s">
        <v>1364</v>
      </c>
      <c r="Q2018" t="str">
        <f>VLOOKUP(KamstrupData[[#This Row],[IdLevel123]],'B-Business Capability'!B:L,10,FALSE)</f>
        <v>N/A</v>
      </c>
      <c r="R2018">
        <f>VLOOKUP(KamstrupData[[#This Row],[IdLevel123]],'B-Business Capability'!B:L,11,FALSE)</f>
        <v>0</v>
      </c>
      <c r="T2018" t="s">
        <v>415</v>
      </c>
    </row>
    <row r="2019" spans="2:20" hidden="1" x14ac:dyDescent="0.25">
      <c r="D2019" t="s">
        <v>1371</v>
      </c>
      <c r="E2019" t="str">
        <f>VLOOKUP(D2019,'B-Business Capability'!B:H,5,FALSE)</f>
        <v>Governance, Risk and Compliance</v>
      </c>
      <c r="F2019" t="str">
        <f>VLOOKUP(D2019,'B-Business Capability'!B:H,6,FALSE)</f>
        <v>Enterprise Risk and Compliance</v>
      </c>
      <c r="G2019" t="str">
        <f>VLOOKUP(D2019,'B-Business Capability'!B:H,7,FALSE)</f>
        <v>Regulatory Compliance Management</v>
      </c>
      <c r="I2019" t="s">
        <v>43</v>
      </c>
      <c r="J2019" t="s">
        <v>413</v>
      </c>
      <c r="K2019" t="s">
        <v>414</v>
      </c>
      <c r="L2019" t="s">
        <v>135</v>
      </c>
      <c r="M2019" t="str">
        <f>VLOOKUP(L2019,'A-Applications'!B:D,3,FALSE)</f>
        <v>Ipw</v>
      </c>
      <c r="N2019" t="s">
        <v>46</v>
      </c>
      <c r="O2019" s="42" t="s">
        <v>47</v>
      </c>
      <c r="P2019" t="s">
        <v>1364</v>
      </c>
      <c r="Q2019" t="str">
        <f>VLOOKUP(KamstrupData[[#This Row],[IdLevel123]],'B-Business Capability'!B:L,10,FALSE)</f>
        <v>N/A</v>
      </c>
      <c r="R2019">
        <f>VLOOKUP(KamstrupData[[#This Row],[IdLevel123]],'B-Business Capability'!B:L,11,FALSE)</f>
        <v>0</v>
      </c>
      <c r="T2019" t="s">
        <v>415</v>
      </c>
    </row>
    <row r="2020" spans="2:20" hidden="1" x14ac:dyDescent="0.25">
      <c r="D2020" t="s">
        <v>1371</v>
      </c>
      <c r="E2020" t="str">
        <f>VLOOKUP(D2020,'B-Business Capability'!B:H,5,FALSE)</f>
        <v>Governance, Risk and Compliance</v>
      </c>
      <c r="F2020" t="str">
        <f>VLOOKUP(D2020,'B-Business Capability'!B:H,6,FALSE)</f>
        <v>Enterprise Risk and Compliance</v>
      </c>
      <c r="G2020" t="str">
        <f>VLOOKUP(D2020,'B-Business Capability'!B:H,7,FALSE)</f>
        <v>Regulatory Compliance Management</v>
      </c>
      <c r="I2020" t="s">
        <v>43</v>
      </c>
      <c r="J2020" t="s">
        <v>413</v>
      </c>
      <c r="K2020" t="s">
        <v>414</v>
      </c>
      <c r="L2020" t="s">
        <v>135</v>
      </c>
      <c r="M2020" t="str">
        <f>VLOOKUP(L2020,'A-Applications'!B:D,3,FALSE)</f>
        <v>Ipw</v>
      </c>
      <c r="N2020" t="s">
        <v>46</v>
      </c>
      <c r="O2020" s="42" t="s">
        <v>47</v>
      </c>
      <c r="P2020" t="s">
        <v>1372</v>
      </c>
      <c r="Q2020" t="str">
        <f>VLOOKUP(KamstrupData[[#This Row],[IdLevel123]],'B-Business Capability'!B:L,10,FALSE)</f>
        <v>N/A</v>
      </c>
      <c r="R2020">
        <f>VLOOKUP(KamstrupData[[#This Row],[IdLevel123]],'B-Business Capability'!B:L,11,FALSE)</f>
        <v>0</v>
      </c>
      <c r="T2020" t="s">
        <v>415</v>
      </c>
    </row>
    <row r="2021" spans="2:20" hidden="1" x14ac:dyDescent="0.25">
      <c r="D2021" t="s">
        <v>1371</v>
      </c>
      <c r="E2021" t="str">
        <f>VLOOKUP(D2021,'B-Business Capability'!B:H,5,FALSE)</f>
        <v>Governance, Risk and Compliance</v>
      </c>
      <c r="F2021" t="str">
        <f>VLOOKUP(D2021,'B-Business Capability'!B:H,6,FALSE)</f>
        <v>Enterprise Risk and Compliance</v>
      </c>
      <c r="G2021" t="str">
        <f>VLOOKUP(D2021,'B-Business Capability'!B:H,7,FALSE)</f>
        <v>Regulatory Compliance Management</v>
      </c>
      <c r="I2021" t="s">
        <v>43</v>
      </c>
      <c r="J2021" t="s">
        <v>413</v>
      </c>
      <c r="K2021" t="s">
        <v>414</v>
      </c>
      <c r="L2021" t="s">
        <v>135</v>
      </c>
      <c r="M2021" t="str">
        <f>VLOOKUP(L2021,'A-Applications'!B:D,3,FALSE)</f>
        <v>Ipw</v>
      </c>
      <c r="N2021" t="s">
        <v>46</v>
      </c>
      <c r="O2021" s="42" t="s">
        <v>47</v>
      </c>
      <c r="P2021" t="s">
        <v>1375</v>
      </c>
      <c r="Q2021" t="str">
        <f>VLOOKUP(KamstrupData[[#This Row],[IdLevel123]],'B-Business Capability'!B:L,10,FALSE)</f>
        <v>N/A</v>
      </c>
      <c r="R2021">
        <f>VLOOKUP(KamstrupData[[#This Row],[IdLevel123]],'B-Business Capability'!B:L,11,FALSE)</f>
        <v>0</v>
      </c>
      <c r="T2021" t="s">
        <v>415</v>
      </c>
    </row>
    <row r="2022" spans="2:20" hidden="1" x14ac:dyDescent="0.25">
      <c r="D2022" t="s">
        <v>1371</v>
      </c>
      <c r="E2022" t="str">
        <f>VLOOKUP(D2022,'B-Business Capability'!B:H,5,FALSE)</f>
        <v>Governance, Risk and Compliance</v>
      </c>
      <c r="F2022" t="str">
        <f>VLOOKUP(D2022,'B-Business Capability'!B:H,6,FALSE)</f>
        <v>Enterprise Risk and Compliance</v>
      </c>
      <c r="G2022" t="str">
        <f>VLOOKUP(D2022,'B-Business Capability'!B:H,7,FALSE)</f>
        <v>Regulatory Compliance Management</v>
      </c>
      <c r="I2022" t="s">
        <v>43</v>
      </c>
      <c r="J2022" t="s">
        <v>413</v>
      </c>
      <c r="K2022" t="s">
        <v>414</v>
      </c>
      <c r="L2022" t="s">
        <v>135</v>
      </c>
      <c r="M2022" t="str">
        <f>VLOOKUP(L2022,'A-Applications'!B:D,3,FALSE)</f>
        <v>Ipw</v>
      </c>
      <c r="N2022" t="s">
        <v>46</v>
      </c>
      <c r="O2022" s="42" t="s">
        <v>47</v>
      </c>
      <c r="P2022" t="s">
        <v>1376</v>
      </c>
      <c r="Q2022" t="str">
        <f>VLOOKUP(KamstrupData[[#This Row],[IdLevel123]],'B-Business Capability'!B:L,10,FALSE)</f>
        <v>N/A</v>
      </c>
      <c r="R2022">
        <f>VLOOKUP(KamstrupData[[#This Row],[IdLevel123]],'B-Business Capability'!B:L,11,FALSE)</f>
        <v>0</v>
      </c>
      <c r="T2022" t="s">
        <v>415</v>
      </c>
    </row>
    <row r="2023" spans="2:20" hidden="1" x14ac:dyDescent="0.25">
      <c r="D2023" t="s">
        <v>1371</v>
      </c>
      <c r="E2023" t="str">
        <f>VLOOKUP(D2023,'B-Business Capability'!B:H,5,FALSE)</f>
        <v>Governance, Risk and Compliance</v>
      </c>
      <c r="F2023" t="str">
        <f>VLOOKUP(D2023,'B-Business Capability'!B:H,6,FALSE)</f>
        <v>Enterprise Risk and Compliance</v>
      </c>
      <c r="G2023" t="str">
        <f>VLOOKUP(D2023,'B-Business Capability'!B:H,7,FALSE)</f>
        <v>Regulatory Compliance Management</v>
      </c>
      <c r="I2023" t="s">
        <v>43</v>
      </c>
      <c r="J2023" t="s">
        <v>413</v>
      </c>
      <c r="K2023" t="s">
        <v>414</v>
      </c>
      <c r="L2023" t="s">
        <v>135</v>
      </c>
      <c r="M2023" t="str">
        <f>VLOOKUP(L2023,'A-Applications'!B:D,3,FALSE)</f>
        <v>Ipw</v>
      </c>
      <c r="N2023" t="s">
        <v>46</v>
      </c>
      <c r="O2023" s="42" t="s">
        <v>47</v>
      </c>
      <c r="P2023" t="s">
        <v>1377</v>
      </c>
      <c r="Q2023" t="str">
        <f>VLOOKUP(KamstrupData[[#This Row],[IdLevel123]],'B-Business Capability'!B:L,10,FALSE)</f>
        <v>N/A</v>
      </c>
      <c r="R2023">
        <f>VLOOKUP(KamstrupData[[#This Row],[IdLevel123]],'B-Business Capability'!B:L,11,FALSE)</f>
        <v>0</v>
      </c>
      <c r="T2023" t="s">
        <v>415</v>
      </c>
    </row>
    <row r="2024" spans="2:20" hidden="1" x14ac:dyDescent="0.25">
      <c r="D2024" t="s">
        <v>1371</v>
      </c>
      <c r="E2024" t="str">
        <f>VLOOKUP(D2024,'B-Business Capability'!B:H,5,FALSE)</f>
        <v>Governance, Risk and Compliance</v>
      </c>
      <c r="F2024" t="str">
        <f>VLOOKUP(D2024,'B-Business Capability'!B:H,6,FALSE)</f>
        <v>Enterprise Risk and Compliance</v>
      </c>
      <c r="G2024" t="str">
        <f>VLOOKUP(D2024,'B-Business Capability'!B:H,7,FALSE)</f>
        <v>Regulatory Compliance Management</v>
      </c>
      <c r="I2024" t="s">
        <v>487</v>
      </c>
      <c r="J2024" t="s">
        <v>8684</v>
      </c>
      <c r="K2024" t="s">
        <v>3176</v>
      </c>
      <c r="L2024" t="s">
        <v>135</v>
      </c>
      <c r="M2024" t="str">
        <f>VLOOKUP(L2024,'A-Applications'!B:D,3,FALSE)</f>
        <v>Ipw</v>
      </c>
      <c r="N2024" t="s">
        <v>46</v>
      </c>
      <c r="O2024" s="42" t="s">
        <v>47</v>
      </c>
      <c r="P2024" t="s">
        <v>1387</v>
      </c>
      <c r="Q2024" t="str">
        <f>VLOOKUP(KamstrupData[[#This Row],[IdLevel123]],'B-Business Capability'!B:L,10,FALSE)</f>
        <v>N/A</v>
      </c>
      <c r="R2024">
        <f>VLOOKUP(KamstrupData[[#This Row],[IdLevel123]],'B-Business Capability'!B:L,11,FALSE)</f>
        <v>0</v>
      </c>
      <c r="T2024" t="s">
        <v>415</v>
      </c>
    </row>
    <row r="2025" spans="2:20" hidden="1" x14ac:dyDescent="0.25">
      <c r="D2025" t="s">
        <v>1371</v>
      </c>
      <c r="E2025" t="str">
        <f>VLOOKUP(D2025,'B-Business Capability'!B:H,5,FALSE)</f>
        <v>Governance, Risk and Compliance</v>
      </c>
      <c r="F2025" t="str">
        <f>VLOOKUP(D2025,'B-Business Capability'!B:H,6,FALSE)</f>
        <v>Enterprise Risk and Compliance</v>
      </c>
      <c r="G2025" t="str">
        <f>VLOOKUP(D2025,'B-Business Capability'!B:H,7,FALSE)</f>
        <v>Regulatory Compliance Management</v>
      </c>
      <c r="I2025" t="s">
        <v>1368</v>
      </c>
      <c r="J2025" t="s">
        <v>413</v>
      </c>
      <c r="K2025" t="s">
        <v>414</v>
      </c>
      <c r="L2025" t="s">
        <v>135</v>
      </c>
      <c r="M2025" t="str">
        <f>VLOOKUP(L2025,'A-Applications'!B:D,3,FALSE)</f>
        <v>Ipw</v>
      </c>
      <c r="N2025" t="s">
        <v>46</v>
      </c>
      <c r="O2025" s="42" t="s">
        <v>47</v>
      </c>
      <c r="P2025" t="s">
        <v>1388</v>
      </c>
      <c r="Q2025" t="str">
        <f>VLOOKUP(KamstrupData[[#This Row],[IdLevel123]],'B-Business Capability'!B:L,10,FALSE)</f>
        <v>N/A</v>
      </c>
      <c r="R2025">
        <f>VLOOKUP(KamstrupData[[#This Row],[IdLevel123]],'B-Business Capability'!B:L,11,FALSE)</f>
        <v>0</v>
      </c>
      <c r="T2025" t="s">
        <v>415</v>
      </c>
    </row>
    <row r="2026" spans="2:20" hidden="1" x14ac:dyDescent="0.25">
      <c r="D2026" t="s">
        <v>1371</v>
      </c>
      <c r="E2026" t="str">
        <f>VLOOKUP(D2026,'B-Business Capability'!B:H,5,FALSE)</f>
        <v>Governance, Risk and Compliance</v>
      </c>
      <c r="F2026" t="str">
        <f>VLOOKUP(D2026,'B-Business Capability'!B:H,6,FALSE)</f>
        <v>Enterprise Risk and Compliance</v>
      </c>
      <c r="G2026" t="str">
        <f>VLOOKUP(D2026,'B-Business Capability'!B:H,7,FALSE)</f>
        <v>Regulatory Compliance Management</v>
      </c>
      <c r="I2026" t="s">
        <v>66</v>
      </c>
      <c r="J2026" t="s">
        <v>413</v>
      </c>
      <c r="K2026" t="s">
        <v>414</v>
      </c>
      <c r="L2026" s="101" t="s">
        <v>135</v>
      </c>
      <c r="M2026" t="str">
        <f>VLOOKUP(L2026,'A-Applications'!B:D,3,FALSE)</f>
        <v>Ipw</v>
      </c>
      <c r="N2026" t="s">
        <v>46</v>
      </c>
      <c r="O2026" s="42" t="s">
        <v>47</v>
      </c>
      <c r="P2026" t="s">
        <v>1364</v>
      </c>
      <c r="Q2026" t="str">
        <f>VLOOKUP(KamstrupData[[#This Row],[IdLevel123]],'B-Business Capability'!B:L,10,FALSE)</f>
        <v>N/A</v>
      </c>
      <c r="R2026">
        <f>VLOOKUP(KamstrupData[[#This Row],[IdLevel123]],'B-Business Capability'!B:L,11,FALSE)</f>
        <v>0</v>
      </c>
      <c r="T2026" t="s">
        <v>415</v>
      </c>
    </row>
    <row r="2027" spans="2:20" hidden="1" x14ac:dyDescent="0.25">
      <c r="D2027" t="s">
        <v>1394</v>
      </c>
      <c r="E2027" t="str">
        <f>VLOOKUP(D2027,'B-Business Capability'!B:H,5,FALSE)</f>
        <v>Governance, Risk and Compliance</v>
      </c>
      <c r="F2027" t="str">
        <f>VLOOKUP(D2027,'B-Business Capability'!B:H,6,FALSE)</f>
        <v>Enterprise Risk and Compliance</v>
      </c>
      <c r="G2027" t="str">
        <f>VLOOKUP(D2027,'B-Business Capability'!B:H,7,FALSE)</f>
        <v>Risk Management</v>
      </c>
      <c r="I2027" t="s">
        <v>43</v>
      </c>
      <c r="J2027" t="s">
        <v>413</v>
      </c>
      <c r="K2027" t="s">
        <v>414</v>
      </c>
      <c r="L2027" t="s">
        <v>135</v>
      </c>
      <c r="M2027" t="str">
        <f>VLOOKUP(L2027,'A-Applications'!B:D,3,FALSE)</f>
        <v>Ipw</v>
      </c>
      <c r="N2027" t="s">
        <v>46</v>
      </c>
      <c r="O2027" s="42" t="s">
        <v>47</v>
      </c>
      <c r="P2027" t="s">
        <v>1364</v>
      </c>
      <c r="Q2027" t="str">
        <f>VLOOKUP(KamstrupData[[#This Row],[IdLevel123]],'B-Business Capability'!B:L,10,FALSE)</f>
        <v>N/A</v>
      </c>
      <c r="R2027">
        <f>VLOOKUP(KamstrupData[[#This Row],[IdLevel123]],'B-Business Capability'!B:L,11,FALSE)</f>
        <v>0</v>
      </c>
      <c r="T2027" t="s">
        <v>415</v>
      </c>
    </row>
    <row r="2028" spans="2:20" hidden="1" x14ac:dyDescent="0.25">
      <c r="D2028" t="s">
        <v>1394</v>
      </c>
      <c r="E2028" t="str">
        <f>VLOOKUP(D2028,'B-Business Capability'!B:H,5,FALSE)</f>
        <v>Governance, Risk and Compliance</v>
      </c>
      <c r="F2028" t="str">
        <f>VLOOKUP(D2028,'B-Business Capability'!B:H,6,FALSE)</f>
        <v>Enterprise Risk and Compliance</v>
      </c>
      <c r="G2028" t="str">
        <f>VLOOKUP(D2028,'B-Business Capability'!B:H,7,FALSE)</f>
        <v>Risk Management</v>
      </c>
      <c r="I2028" t="s">
        <v>66</v>
      </c>
      <c r="J2028" t="s">
        <v>413</v>
      </c>
      <c r="K2028" t="s">
        <v>414</v>
      </c>
      <c r="L2028" s="101" t="s">
        <v>135</v>
      </c>
      <c r="M2028" t="str">
        <f>VLOOKUP(L2028,'A-Applications'!B:D,3,FALSE)</f>
        <v>Ipw</v>
      </c>
      <c r="N2028" t="s">
        <v>46</v>
      </c>
      <c r="O2028" s="42" t="s">
        <v>47</v>
      </c>
      <c r="P2028" t="s">
        <v>1364</v>
      </c>
      <c r="Q2028" t="str">
        <f>VLOOKUP(KamstrupData[[#This Row],[IdLevel123]],'B-Business Capability'!B:L,10,FALSE)</f>
        <v>N/A</v>
      </c>
      <c r="R2028">
        <f>VLOOKUP(KamstrupData[[#This Row],[IdLevel123]],'B-Business Capability'!B:L,11,FALSE)</f>
        <v>0</v>
      </c>
      <c r="T2028" t="s">
        <v>415</v>
      </c>
    </row>
    <row r="2029" spans="2:20" hidden="1" x14ac:dyDescent="0.25">
      <c r="B2029" s="28">
        <v>46023</v>
      </c>
      <c r="C2029" s="28">
        <v>47118</v>
      </c>
      <c r="D2029" t="s">
        <v>1406</v>
      </c>
      <c r="E2029" t="str">
        <f>VLOOKUP(D2029,'B-Business Capability'!B:H,5,FALSE)</f>
        <v>Governance, Risk and Compliance</v>
      </c>
      <c r="F2029" t="str">
        <f>VLOOKUP(D2029,'B-Business Capability'!B:H,6,FALSE)</f>
        <v>Enterprise Risk and Compliance</v>
      </c>
      <c r="G2029" t="str">
        <f>VLOOKUP(D2029,'B-Business Capability'!B:H,7,FALSE)</f>
        <v>Non Conformance</v>
      </c>
      <c r="I2029" t="s">
        <v>43</v>
      </c>
      <c r="J2029" t="s">
        <v>109</v>
      </c>
      <c r="L2029" t="s">
        <v>135</v>
      </c>
      <c r="M2029" t="str">
        <f>VLOOKUP(L2029,'A-Applications'!B:D,3,FALSE)</f>
        <v>Ipw</v>
      </c>
      <c r="O2029" s="42"/>
      <c r="P2029" t="s">
        <v>910</v>
      </c>
      <c r="Q2029" t="str">
        <f>VLOOKUP(KamstrupData[[#This Row],[IdLevel123]],'B-Business Capability'!B:L,10,FALSE)</f>
        <v>N/A</v>
      </c>
      <c r="R2029">
        <f>VLOOKUP(KamstrupData[[#This Row],[IdLevel123]],'B-Business Capability'!B:L,11,FALSE)</f>
        <v>0</v>
      </c>
      <c r="S2029" t="s">
        <v>418</v>
      </c>
    </row>
    <row r="2030" spans="2:20" hidden="1" x14ac:dyDescent="0.25">
      <c r="D2030" t="s">
        <v>1441</v>
      </c>
      <c r="E2030" t="str">
        <f>VLOOKUP(D2030,'B-Business Capability'!B:H,5,FALSE)</f>
        <v>Sustainability Management</v>
      </c>
      <c r="F2030" t="str">
        <f>VLOOKUP(D2030,'B-Business Capability'!B:H,6,FALSE)</f>
        <v>Sustainable Operations</v>
      </c>
      <c r="G2030" t="str">
        <f>VLOOKUP(D2030,'B-Business Capability'!B:H,7,FALSE)</f>
        <v>ESG Fact Transparency Mass Balancing</v>
      </c>
      <c r="I2030" t="s">
        <v>43</v>
      </c>
      <c r="J2030" t="s">
        <v>44</v>
      </c>
      <c r="K2030" t="s">
        <v>1442</v>
      </c>
      <c r="L2030" t="s">
        <v>135</v>
      </c>
      <c r="M2030" t="str">
        <f>VLOOKUP(L2030,'A-Applications'!B:D,3,FALSE)</f>
        <v>Ipw</v>
      </c>
      <c r="O2030" s="42"/>
      <c r="P2030" t="s">
        <v>56</v>
      </c>
      <c r="Q2030" t="str">
        <f>VLOOKUP(KamstrupData[[#This Row],[IdLevel123]],'B-Business Capability'!B:L,10,FALSE)</f>
        <v>N/A</v>
      </c>
      <c r="R2030">
        <f>VLOOKUP(KamstrupData[[#This Row],[IdLevel123]],'B-Business Capability'!B:L,11,FALSE)</f>
        <v>0</v>
      </c>
      <c r="T2030" t="s">
        <v>1443</v>
      </c>
    </row>
    <row r="2031" spans="2:20" hidden="1" x14ac:dyDescent="0.25">
      <c r="D2031" t="s">
        <v>1444</v>
      </c>
      <c r="E2031" t="str">
        <f>VLOOKUP(D2031,'B-Business Capability'!B:H,5,FALSE)</f>
        <v>Sustainability Management</v>
      </c>
      <c r="F2031" t="str">
        <f>VLOOKUP(D2031,'B-Business Capability'!B:H,6,FALSE)</f>
        <v>Sustainable Operations</v>
      </c>
      <c r="G2031" t="str">
        <f>VLOOKUP(D2031,'B-Business Capability'!B:H,7,FALSE)</f>
        <v>Hazardous Substance Management</v>
      </c>
      <c r="I2031" t="s">
        <v>43</v>
      </c>
      <c r="J2031" t="s">
        <v>413</v>
      </c>
      <c r="K2031" t="s">
        <v>1379</v>
      </c>
      <c r="L2031" t="s">
        <v>135</v>
      </c>
      <c r="M2031" t="str">
        <f>VLOOKUP(L2031,'A-Applications'!B:D,3,FALSE)</f>
        <v>Ipw</v>
      </c>
      <c r="N2031" t="s">
        <v>138</v>
      </c>
      <c r="O2031" s="42" t="s">
        <v>47</v>
      </c>
      <c r="P2031" t="s">
        <v>406</v>
      </c>
      <c r="Q2031" t="str">
        <f>VLOOKUP(KamstrupData[[#This Row],[IdLevel123]],'B-Business Capability'!B:L,10,FALSE)</f>
        <v>N/A</v>
      </c>
      <c r="R2031">
        <f>VLOOKUP(KamstrupData[[#This Row],[IdLevel123]],'B-Business Capability'!B:L,11,FALSE)</f>
        <v>0</v>
      </c>
      <c r="T2031" t="s">
        <v>471</v>
      </c>
    </row>
    <row r="2032" spans="2:20" hidden="1" x14ac:dyDescent="0.25">
      <c r="D2032" t="s">
        <v>1444</v>
      </c>
      <c r="E2032" t="str">
        <f>VLOOKUP(D2032,'B-Business Capability'!B:H,5,FALSE)</f>
        <v>Sustainability Management</v>
      </c>
      <c r="F2032" t="str">
        <f>VLOOKUP(D2032,'B-Business Capability'!B:H,6,FALSE)</f>
        <v>Sustainable Operations</v>
      </c>
      <c r="G2032" t="str">
        <f>VLOOKUP(D2032,'B-Business Capability'!B:H,7,FALSE)</f>
        <v>Hazardous Substance Management</v>
      </c>
      <c r="I2032" t="s">
        <v>43</v>
      </c>
      <c r="J2032" t="s">
        <v>413</v>
      </c>
      <c r="K2032" t="s">
        <v>1379</v>
      </c>
      <c r="L2032" t="s">
        <v>135</v>
      </c>
      <c r="M2032" t="str">
        <f>VLOOKUP(L2032,'A-Applications'!B:D,3,FALSE)</f>
        <v>Ipw</v>
      </c>
      <c r="N2032" t="s">
        <v>138</v>
      </c>
      <c r="O2032" s="42" t="s">
        <v>47</v>
      </c>
      <c r="P2032" t="s">
        <v>1384</v>
      </c>
      <c r="Q2032" t="str">
        <f>VLOOKUP(KamstrupData[[#This Row],[IdLevel123]],'B-Business Capability'!B:L,10,FALSE)</f>
        <v>N/A</v>
      </c>
      <c r="R2032">
        <f>VLOOKUP(KamstrupData[[#This Row],[IdLevel123]],'B-Business Capability'!B:L,11,FALSE)</f>
        <v>0</v>
      </c>
      <c r="T2032" t="s">
        <v>471</v>
      </c>
    </row>
    <row r="2033" spans="2:20" hidden="1" x14ac:dyDescent="0.25">
      <c r="D2033" t="s">
        <v>1444</v>
      </c>
      <c r="E2033" t="str">
        <f>VLOOKUP(D2033,'B-Business Capability'!B:H,5,FALSE)</f>
        <v>Sustainability Management</v>
      </c>
      <c r="F2033" t="str">
        <f>VLOOKUP(D2033,'B-Business Capability'!B:H,6,FALSE)</f>
        <v>Sustainable Operations</v>
      </c>
      <c r="G2033" t="str">
        <f>VLOOKUP(D2033,'B-Business Capability'!B:H,7,FALSE)</f>
        <v>Hazardous Substance Management</v>
      </c>
      <c r="I2033" t="s">
        <v>43</v>
      </c>
      <c r="J2033" t="s">
        <v>413</v>
      </c>
      <c r="K2033" t="s">
        <v>1379</v>
      </c>
      <c r="L2033" t="s">
        <v>135</v>
      </c>
      <c r="M2033" t="str">
        <f>VLOOKUP(L2033,'A-Applications'!B:D,3,FALSE)</f>
        <v>Ipw</v>
      </c>
      <c r="N2033" t="s">
        <v>138</v>
      </c>
      <c r="O2033" s="42" t="s">
        <v>47</v>
      </c>
      <c r="P2033" t="s">
        <v>1383</v>
      </c>
      <c r="Q2033" t="str">
        <f>VLOOKUP(KamstrupData[[#This Row],[IdLevel123]],'B-Business Capability'!B:L,10,FALSE)</f>
        <v>N/A</v>
      </c>
      <c r="R2033">
        <f>VLOOKUP(KamstrupData[[#This Row],[IdLevel123]],'B-Business Capability'!B:L,11,FALSE)</f>
        <v>0</v>
      </c>
      <c r="T2033" t="s">
        <v>471</v>
      </c>
    </row>
    <row r="2034" spans="2:20" hidden="1" x14ac:dyDescent="0.25">
      <c r="B2034" s="28">
        <v>46023</v>
      </c>
      <c r="C2034" s="28">
        <v>47118</v>
      </c>
      <c r="D2034" t="s">
        <v>1444</v>
      </c>
      <c r="E2034" t="str">
        <f>VLOOKUP(D2034,'B-Business Capability'!B:H,5,FALSE)</f>
        <v>Sustainability Management</v>
      </c>
      <c r="F2034" t="str">
        <f>VLOOKUP(D2034,'B-Business Capability'!B:H,6,FALSE)</f>
        <v>Sustainable Operations</v>
      </c>
      <c r="G2034" t="str">
        <f>VLOOKUP(D2034,'B-Business Capability'!B:H,7,FALSE)</f>
        <v>Hazardous Substance Management</v>
      </c>
      <c r="I2034" t="s">
        <v>43</v>
      </c>
      <c r="J2034" t="s">
        <v>109</v>
      </c>
      <c r="L2034" t="s">
        <v>135</v>
      </c>
      <c r="M2034" t="str">
        <f>VLOOKUP(L2034,'A-Applications'!B:D,3,FALSE)</f>
        <v>Ipw</v>
      </c>
      <c r="O2034" s="42"/>
      <c r="P2034" t="s">
        <v>406</v>
      </c>
      <c r="Q2034" t="str">
        <f>VLOOKUP(KamstrupData[[#This Row],[IdLevel123]],'B-Business Capability'!B:L,10,FALSE)</f>
        <v>N/A</v>
      </c>
      <c r="R2034">
        <f>VLOOKUP(KamstrupData[[#This Row],[IdLevel123]],'B-Business Capability'!B:L,11,FALSE)</f>
        <v>0</v>
      </c>
      <c r="S2034" t="s">
        <v>418</v>
      </c>
    </row>
    <row r="2035" spans="2:20" hidden="1" x14ac:dyDescent="0.25">
      <c r="B2035" s="28">
        <v>46082</v>
      </c>
      <c r="C2035" s="28">
        <v>47118</v>
      </c>
      <c r="D2035" t="s">
        <v>1459</v>
      </c>
      <c r="E2035" t="str">
        <f>VLOOKUP(D2035,'B-Business Capability'!B:H,5,FALSE)</f>
        <v>Customer Service</v>
      </c>
      <c r="F2035" t="str">
        <f>VLOOKUP(D2035,'B-Business Capability'!B:H,6,FALSE)</f>
        <v>Customer Service and Support</v>
      </c>
      <c r="G2035" t="str">
        <f>VLOOKUP(D2035,'B-Business Capability'!B:H,7,FALSE)</f>
        <v>Service Request Management</v>
      </c>
      <c r="I2035" t="s">
        <v>43</v>
      </c>
      <c r="J2035" t="s">
        <v>109</v>
      </c>
      <c r="L2035" t="s">
        <v>135</v>
      </c>
      <c r="M2035" t="str">
        <f>VLOOKUP(L2035,'A-Applications'!B:D,3,FALSE)</f>
        <v>Ipw</v>
      </c>
      <c r="O2035" s="42"/>
      <c r="P2035" t="s">
        <v>910</v>
      </c>
      <c r="Q2035" t="str">
        <f>VLOOKUP(KamstrupData[[#This Row],[IdLevel123]],'B-Business Capability'!B:L,10,FALSE)</f>
        <v>Customer Service and Support</v>
      </c>
      <c r="R2035">
        <f>VLOOKUP(KamstrupData[[#This Row],[IdLevel123]],'B-Business Capability'!B:L,11,FALSE)</f>
        <v>0</v>
      </c>
      <c r="S2035" t="s">
        <v>418</v>
      </c>
    </row>
    <row r="2036" spans="2:20" hidden="1" x14ac:dyDescent="0.25">
      <c r="B2036" s="28">
        <v>46082</v>
      </c>
      <c r="C2036" s="28">
        <v>47118</v>
      </c>
      <c r="D2036" t="s">
        <v>1497</v>
      </c>
      <c r="E2036" t="str">
        <f>VLOOKUP(D2036,'B-Business Capability'!B:H,5,FALSE)</f>
        <v>Customer Service</v>
      </c>
      <c r="F2036" t="str">
        <f>VLOOKUP(D2036,'B-Business Capability'!B:H,6,FALSE)</f>
        <v>Customer Service and Support</v>
      </c>
      <c r="G2036" t="str">
        <f>VLOOKUP(D2036,'B-Business Capability'!B:H,7,FALSE)</f>
        <v>Complaints Management</v>
      </c>
      <c r="I2036" t="s">
        <v>43</v>
      </c>
      <c r="J2036" t="s">
        <v>109</v>
      </c>
      <c r="L2036" t="s">
        <v>135</v>
      </c>
      <c r="M2036" t="str">
        <f>VLOOKUP(L2036,'A-Applications'!B:D,3,FALSE)</f>
        <v>Ipw</v>
      </c>
      <c r="O2036" s="42"/>
      <c r="P2036" t="s">
        <v>910</v>
      </c>
      <c r="Q2036" t="str">
        <f>VLOOKUP(KamstrupData[[#This Row],[IdLevel123]],'B-Business Capability'!B:L,10,FALSE)</f>
        <v>Customer Service and Support</v>
      </c>
      <c r="R2036">
        <f>VLOOKUP(KamstrupData[[#This Row],[IdLevel123]],'B-Business Capability'!B:L,11,FALSE)</f>
        <v>0</v>
      </c>
      <c r="S2036" t="s">
        <v>418</v>
      </c>
    </row>
    <row r="2037" spans="2:20" hidden="1" x14ac:dyDescent="0.25">
      <c r="B2037" s="28">
        <v>46082</v>
      </c>
      <c r="C2037" s="28">
        <v>47118</v>
      </c>
      <c r="D2037" t="s">
        <v>1498</v>
      </c>
      <c r="E2037" t="str">
        <f>VLOOKUP(D2037,'B-Business Capability'!B:H,5,FALSE)</f>
        <v>Customer Service</v>
      </c>
      <c r="F2037" t="str">
        <f>VLOOKUP(D2037,'B-Business Capability'!B:H,6,FALSE)</f>
        <v>Customer Service and Support</v>
      </c>
      <c r="G2037" t="str">
        <f>VLOOKUP(D2037,'B-Business Capability'!B:H,7,FALSE)</f>
        <v>Customer Claims Management</v>
      </c>
      <c r="I2037" t="s">
        <v>43</v>
      </c>
      <c r="J2037" t="s">
        <v>109</v>
      </c>
      <c r="L2037" t="s">
        <v>135</v>
      </c>
      <c r="M2037" t="str">
        <f>VLOOKUP(L2037,'A-Applications'!B:D,3,FALSE)</f>
        <v>Ipw</v>
      </c>
      <c r="O2037" s="42"/>
      <c r="P2037" t="s">
        <v>910</v>
      </c>
      <c r="Q2037" t="str">
        <f>VLOOKUP(KamstrupData[[#This Row],[IdLevel123]],'B-Business Capability'!B:L,10,FALSE)</f>
        <v>Customer Service and Support</v>
      </c>
      <c r="R2037">
        <f>VLOOKUP(KamstrupData[[#This Row],[IdLevel123]],'B-Business Capability'!B:L,11,FALSE)</f>
        <v>0</v>
      </c>
      <c r="S2037" t="s">
        <v>418</v>
      </c>
    </row>
    <row r="2038" spans="2:20" hidden="1" x14ac:dyDescent="0.25">
      <c r="B2038" s="28">
        <v>46082</v>
      </c>
      <c r="C2038" s="28">
        <v>47118</v>
      </c>
      <c r="D2038" t="s">
        <v>1499</v>
      </c>
      <c r="E2038" t="str">
        <f>VLOOKUP(D2038,'B-Business Capability'!B:H,5,FALSE)</f>
        <v>Customer Service</v>
      </c>
      <c r="F2038" t="str">
        <f>VLOOKUP(D2038,'B-Business Capability'!B:H,6,FALSE)</f>
        <v>Customer Service and Support</v>
      </c>
      <c r="G2038" t="str">
        <f>VLOOKUP(D2038,'B-Business Capability'!B:H,7,FALSE)</f>
        <v>Customer Returns Management</v>
      </c>
      <c r="I2038" t="s">
        <v>43</v>
      </c>
      <c r="J2038" t="s">
        <v>109</v>
      </c>
      <c r="L2038" t="s">
        <v>135</v>
      </c>
      <c r="M2038" t="str">
        <f>VLOOKUP(L2038,'A-Applications'!B:D,3,FALSE)</f>
        <v>Ipw</v>
      </c>
      <c r="O2038" s="42"/>
      <c r="P2038" t="s">
        <v>910</v>
      </c>
      <c r="Q2038" t="str">
        <f>VLOOKUP(KamstrupData[[#This Row],[IdLevel123]],'B-Business Capability'!B:L,10,FALSE)</f>
        <v>Customer Service and Support</v>
      </c>
      <c r="R2038">
        <f>VLOOKUP(KamstrupData[[#This Row],[IdLevel123]],'B-Business Capability'!B:L,11,FALSE)</f>
        <v>0</v>
      </c>
      <c r="S2038" t="s">
        <v>418</v>
      </c>
    </row>
    <row r="2039" spans="2:20" hidden="1" x14ac:dyDescent="0.25">
      <c r="B2039" s="28">
        <v>46082</v>
      </c>
      <c r="C2039" s="28">
        <v>47118</v>
      </c>
      <c r="D2039" t="s">
        <v>1500</v>
      </c>
      <c r="E2039" t="str">
        <f>VLOOKUP(D2039,'B-Business Capability'!B:H,5,FALSE)</f>
        <v>Customer Service</v>
      </c>
      <c r="F2039" t="str">
        <f>VLOOKUP(D2039,'B-Business Capability'!B:H,6,FALSE)</f>
        <v>Customer Service and Support</v>
      </c>
      <c r="G2039" t="str">
        <f>VLOOKUP(D2039,'B-Business Capability'!B:H,7,FALSE)</f>
        <v>Customer Warranty Claim Processing</v>
      </c>
      <c r="I2039" t="s">
        <v>43</v>
      </c>
      <c r="J2039" t="s">
        <v>109</v>
      </c>
      <c r="L2039" t="s">
        <v>135</v>
      </c>
      <c r="M2039" t="str">
        <f>VLOOKUP(L2039,'A-Applications'!B:D,3,FALSE)</f>
        <v>Ipw</v>
      </c>
      <c r="O2039" s="42"/>
      <c r="P2039" t="s">
        <v>910</v>
      </c>
      <c r="Q2039" t="str">
        <f>VLOOKUP(KamstrupData[[#This Row],[IdLevel123]],'B-Business Capability'!B:L,10,FALSE)</f>
        <v>Customer Service and Support</v>
      </c>
      <c r="R2039">
        <f>VLOOKUP(KamstrupData[[#This Row],[IdLevel123]],'B-Business Capability'!B:L,11,FALSE)</f>
        <v>0</v>
      </c>
      <c r="S2039" t="s">
        <v>418</v>
      </c>
    </row>
    <row r="2040" spans="2:20" hidden="1" x14ac:dyDescent="0.25">
      <c r="B2040" s="28">
        <v>46082</v>
      </c>
      <c r="C2040" s="28">
        <v>47118</v>
      </c>
      <c r="D2040" t="s">
        <v>1503</v>
      </c>
      <c r="E2040" t="str">
        <f>VLOOKUP(D2040,'B-Business Capability'!B:H,5,FALSE)</f>
        <v>Customer Service</v>
      </c>
      <c r="F2040" t="str">
        <f>VLOOKUP(D2040,'B-Business Capability'!B:H,6,FALSE)</f>
        <v>Customer Service and Support</v>
      </c>
      <c r="G2040" t="str">
        <f>VLOOKUP(D2040,'B-Business Capability'!B:H,7,FALSE)</f>
        <v>Recall Management</v>
      </c>
      <c r="I2040" t="s">
        <v>43</v>
      </c>
      <c r="J2040" t="s">
        <v>109</v>
      </c>
      <c r="L2040" t="s">
        <v>135</v>
      </c>
      <c r="M2040" t="str">
        <f>VLOOKUP(L2040,'A-Applications'!B:D,3,FALSE)</f>
        <v>Ipw</v>
      </c>
      <c r="O2040" s="42"/>
      <c r="P2040" t="s">
        <v>235</v>
      </c>
      <c r="Q2040" t="str">
        <f>VLOOKUP(KamstrupData[[#This Row],[IdLevel123]],'B-Business Capability'!B:L,10,FALSE)</f>
        <v>Customer Service and Support</v>
      </c>
      <c r="R2040">
        <f>VLOOKUP(KamstrupData[[#This Row],[IdLevel123]],'B-Business Capability'!B:L,11,FALSE)</f>
        <v>0</v>
      </c>
      <c r="S2040" t="s">
        <v>418</v>
      </c>
    </row>
    <row r="2041" spans="2:20" hidden="1" x14ac:dyDescent="0.25">
      <c r="B2041" s="28">
        <v>46082</v>
      </c>
      <c r="C2041" s="28">
        <v>47118</v>
      </c>
      <c r="D2041" t="s">
        <v>1505</v>
      </c>
      <c r="E2041" t="str">
        <f>VLOOKUP(D2041,'B-Business Capability'!B:H,5,FALSE)</f>
        <v>Customer Service</v>
      </c>
      <c r="F2041" t="str">
        <f>VLOOKUP(D2041,'B-Business Capability'!B:H,6,FALSE)</f>
        <v>Customer Service and Support</v>
      </c>
      <c r="G2041" t="str">
        <f>VLOOKUP(D2041,'B-Business Capability'!B:H,7,FALSE)</f>
        <v>Service Knowledge Base Management</v>
      </c>
      <c r="I2041" t="s">
        <v>43</v>
      </c>
      <c r="J2041" t="s">
        <v>109</v>
      </c>
      <c r="L2041" t="s">
        <v>135</v>
      </c>
      <c r="M2041" t="str">
        <f>VLOOKUP(L2041,'A-Applications'!B:D,3,FALSE)</f>
        <v>Ipw</v>
      </c>
      <c r="O2041" s="42"/>
      <c r="P2041" t="s">
        <v>910</v>
      </c>
      <c r="Q2041" t="str">
        <f>VLOOKUP(KamstrupData[[#This Row],[IdLevel123]],'B-Business Capability'!B:L,10,FALSE)</f>
        <v>Customer Service and Support</v>
      </c>
      <c r="R2041">
        <f>VLOOKUP(KamstrupData[[#This Row],[IdLevel123]],'B-Business Capability'!B:L,11,FALSE)</f>
        <v>0</v>
      </c>
      <c r="S2041" t="s">
        <v>418</v>
      </c>
    </row>
    <row r="2042" spans="2:20" hidden="1" x14ac:dyDescent="0.25">
      <c r="B2042" s="28">
        <v>46082</v>
      </c>
      <c r="C2042" s="28">
        <v>47118</v>
      </c>
      <c r="D2042" t="s">
        <v>1509</v>
      </c>
      <c r="E2042" t="str">
        <f>VLOOKUP(D2042,'B-Business Capability'!B:H,5,FALSE)</f>
        <v>Customer Service</v>
      </c>
      <c r="F2042" t="str">
        <f>VLOOKUP(D2042,'B-Business Capability'!B:H,6,FALSE)</f>
        <v>Customer Service Strategy and Planning</v>
      </c>
      <c r="G2042" t="str">
        <f>VLOOKUP(D2042,'B-Business Capability'!B:H,7,FALSE)</f>
        <v>Customer Service Analytics</v>
      </c>
      <c r="I2042" t="s">
        <v>43</v>
      </c>
      <c r="J2042" t="s">
        <v>109</v>
      </c>
      <c r="L2042" t="s">
        <v>135</v>
      </c>
      <c r="M2042" t="str">
        <f>VLOOKUP(L2042,'A-Applications'!B:D,3,FALSE)</f>
        <v>Ipw</v>
      </c>
      <c r="O2042" s="42"/>
      <c r="P2042" t="s">
        <v>235</v>
      </c>
      <c r="Q2042" t="str">
        <f>VLOOKUP(KamstrupData[[#This Row],[IdLevel123]],'B-Business Capability'!B:L,10,FALSE)</f>
        <v>Customer Service and Support</v>
      </c>
      <c r="R2042">
        <f>VLOOKUP(KamstrupData[[#This Row],[IdLevel123]],'B-Business Capability'!B:L,11,FALSE)</f>
        <v>0</v>
      </c>
      <c r="S2042" t="s">
        <v>418</v>
      </c>
    </row>
    <row r="2043" spans="2:20" hidden="1" x14ac:dyDescent="0.25">
      <c r="B2043" s="28">
        <v>45292</v>
      </c>
      <c r="D2043" t="s">
        <v>1547</v>
      </c>
      <c r="E2043" t="str">
        <f>VLOOKUP(D2043,'B-Business Capability'!B:H,5,FALSE)</f>
        <v>People and Culture</v>
      </c>
      <c r="F2043" t="str">
        <f>VLOOKUP(D2043,'B-Business Capability'!B:H,6,FALSE)</f>
        <v>Onboarding</v>
      </c>
      <c r="G2043">
        <f>VLOOKUP(D2043,'B-Business Capability'!B:H,7,FALSE)</f>
        <v>0</v>
      </c>
      <c r="I2043" t="s">
        <v>43</v>
      </c>
      <c r="J2043" t="s">
        <v>325</v>
      </c>
      <c r="K2043" t="s">
        <v>379</v>
      </c>
      <c r="L2043" t="s">
        <v>135</v>
      </c>
      <c r="M2043" t="str">
        <f>VLOOKUP(L2043,'A-Applications'!B:D,3,FALSE)</f>
        <v>Ipw</v>
      </c>
      <c r="N2043" t="s">
        <v>138</v>
      </c>
      <c r="O2043" s="42" t="s">
        <v>52</v>
      </c>
      <c r="P2043" t="s">
        <v>273</v>
      </c>
      <c r="Q2043" t="str">
        <f>VLOOKUP(KamstrupData[[#This Row],[IdLevel123]],'B-Business Capability'!B:L,10,FALSE)</f>
        <v>Hire-to-Retire (H2R)</v>
      </c>
      <c r="R2043">
        <f>VLOOKUP(KamstrupData[[#This Row],[IdLevel123]],'B-Business Capability'!B:L,11,FALSE)</f>
        <v>400</v>
      </c>
      <c r="S2043" t="s">
        <v>267</v>
      </c>
      <c r="T2043" t="s">
        <v>380</v>
      </c>
    </row>
    <row r="2044" spans="2:20" hidden="1" x14ac:dyDescent="0.25">
      <c r="D2044" s="28" t="s">
        <v>1342</v>
      </c>
      <c r="E2044" t="str">
        <f>VLOOKUP(D2044,'B-Business Capability'!B:H,5,FALSE)</f>
        <v>Strategic Management</v>
      </c>
      <c r="F2044" t="str">
        <f>VLOOKUP(D2044,'B-Business Capability'!B:H,6,FALSE)</f>
        <v>Business Process Management</v>
      </c>
      <c r="G2044" t="str">
        <f>VLOOKUP(D2044,'B-Business Capability'!B:H,7,FALSE)</f>
        <v>Business Process Modeling</v>
      </c>
      <c r="I2044" t="s">
        <v>62</v>
      </c>
      <c r="J2044" t="s">
        <v>276</v>
      </c>
      <c r="L2044" t="s">
        <v>135</v>
      </c>
      <c r="M2044" t="str">
        <f>VLOOKUP(L2044,'A-Applications'!B:D,3,FALSE)</f>
        <v>Ipw</v>
      </c>
      <c r="N2044" t="s">
        <v>46</v>
      </c>
      <c r="O2044" s="42" t="s">
        <v>47</v>
      </c>
      <c r="Q2044" t="str">
        <f>VLOOKUP(KamstrupData[[#This Row],[IdLevel123]],'B-Business Capability'!B:L,10,FALSE)</f>
        <v>N/A</v>
      </c>
      <c r="R2044">
        <f>VLOOKUP(KamstrupData[[#This Row],[IdLevel123]],'B-Business Capability'!B:L,11,FALSE)</f>
        <v>0</v>
      </c>
    </row>
    <row r="2045" spans="2:20" hidden="1" x14ac:dyDescent="0.25">
      <c r="D2045" s="28" t="s">
        <v>1547</v>
      </c>
      <c r="E2045" t="str">
        <f>VLOOKUP(D2045,'B-Business Capability'!B:H,5,FALSE)</f>
        <v>People and Culture</v>
      </c>
      <c r="F2045" t="str">
        <f>VLOOKUP(D2045,'B-Business Capability'!B:H,6,FALSE)</f>
        <v>Onboarding</v>
      </c>
      <c r="G2045">
        <f>VLOOKUP(D2045,'B-Business Capability'!B:H,7,FALSE)</f>
        <v>0</v>
      </c>
      <c r="I2045" t="s">
        <v>62</v>
      </c>
      <c r="J2045" t="s">
        <v>8632</v>
      </c>
      <c r="L2045" t="s">
        <v>135</v>
      </c>
      <c r="M2045" t="str">
        <f>VLOOKUP(L2045,'A-Applications'!B:D,3,FALSE)</f>
        <v>Ipw</v>
      </c>
      <c r="N2045" t="s">
        <v>138</v>
      </c>
      <c r="O2045" s="42" t="s">
        <v>52</v>
      </c>
      <c r="P2045" t="s">
        <v>273</v>
      </c>
      <c r="Q2045" t="str">
        <f>VLOOKUP(KamstrupData[[#This Row],[IdLevel123]],'B-Business Capability'!B:L,10,FALSE)</f>
        <v>Hire-to-Retire (H2R)</v>
      </c>
      <c r="R2045">
        <f>VLOOKUP(KamstrupData[[#This Row],[IdLevel123]],'B-Business Capability'!B:L,11,FALSE)</f>
        <v>400</v>
      </c>
      <c r="S2045" t="s">
        <v>267</v>
      </c>
    </row>
    <row r="2046" spans="2:20" hidden="1" x14ac:dyDescent="0.25">
      <c r="D2046" s="28" t="s">
        <v>1287</v>
      </c>
      <c r="E2046" t="str">
        <f>VLOOKUP(D2046,'B-Business Capability'!B:H,5,FALSE)</f>
        <v>Marketing</v>
      </c>
      <c r="F2046" t="str">
        <f>VLOOKUP(D2046,'B-Business Capability'!B:H,6,FALSE)</f>
        <v>Corporate communication and brand management</v>
      </c>
      <c r="G2046" t="str">
        <f>VLOOKUP(D2046,'B-Business Capability'!B:H,7,FALSE)</f>
        <v>Internal communications</v>
      </c>
      <c r="I2046" t="s">
        <v>64</v>
      </c>
      <c r="J2046" t="s">
        <v>8649</v>
      </c>
      <c r="K2046" t="s">
        <v>416</v>
      </c>
      <c r="L2046" t="s">
        <v>135</v>
      </c>
      <c r="M2046" t="str">
        <f>VLOOKUP(L2046,'A-Applications'!B:D,3,FALSE)</f>
        <v>Ipw</v>
      </c>
      <c r="N2046" t="s">
        <v>46</v>
      </c>
      <c r="O2046" s="42" t="s">
        <v>47</v>
      </c>
      <c r="P2046" t="s">
        <v>1103</v>
      </c>
      <c r="Q2046" t="str">
        <f>VLOOKUP(KamstrupData[[#This Row],[IdLevel123]],'B-Business Capability'!B:L,10,FALSE)</f>
        <v>N/A</v>
      </c>
      <c r="R2046">
        <f>VLOOKUP(KamstrupData[[#This Row],[IdLevel123]],'B-Business Capability'!B:L,11,FALSE)</f>
        <v>0</v>
      </c>
    </row>
    <row r="2047" spans="2:20" hidden="1" x14ac:dyDescent="0.25">
      <c r="D2047" t="s">
        <v>1342</v>
      </c>
      <c r="E2047" t="str">
        <f>VLOOKUP(D2047,'B-Business Capability'!B:H,5,FALSE)</f>
        <v>Strategic Management</v>
      </c>
      <c r="F2047" t="str">
        <f>VLOOKUP(D2047,'B-Business Capability'!B:H,6,FALSE)</f>
        <v>Business Process Management</v>
      </c>
      <c r="G2047" t="str">
        <f>VLOOKUP(D2047,'B-Business Capability'!B:H,7,FALSE)</f>
        <v>Business Process Modeling</v>
      </c>
      <c r="I2047" t="s">
        <v>487</v>
      </c>
      <c r="J2047" t="s">
        <v>8684</v>
      </c>
      <c r="K2047" t="s">
        <v>4553</v>
      </c>
      <c r="L2047" t="s">
        <v>135</v>
      </c>
      <c r="M2047" t="str">
        <f>VLOOKUP(L2047,'A-Applications'!B:D,3,FALSE)</f>
        <v>Ipw</v>
      </c>
      <c r="N2047" t="s">
        <v>46</v>
      </c>
      <c r="O2047" s="42" t="s">
        <v>47</v>
      </c>
      <c r="Q2047" t="str">
        <f>VLOOKUP(KamstrupData[[#This Row],[IdLevel123]],'B-Business Capability'!B:L,10,FALSE)</f>
        <v>N/A</v>
      </c>
      <c r="R2047">
        <f>VLOOKUP(KamstrupData[[#This Row],[IdLevel123]],'B-Business Capability'!B:L,11,FALSE)</f>
        <v>0</v>
      </c>
    </row>
    <row r="2048" spans="2:20" hidden="1" x14ac:dyDescent="0.25">
      <c r="B2048" s="28">
        <v>45292</v>
      </c>
      <c r="D2048" t="s">
        <v>302</v>
      </c>
      <c r="E2048" t="str">
        <f>VLOOKUP(D2048,'B-Business Capability'!B:H,5,FALSE)</f>
        <v>People and Culture</v>
      </c>
      <c r="F2048" t="str">
        <f>VLOOKUP(D2048,'B-Business Capability'!B:H,6,FALSE)</f>
        <v>Learning &amp; Development</v>
      </c>
      <c r="G2048">
        <f>VLOOKUP(D2048,'B-Business Capability'!B:H,7,FALSE)</f>
        <v>0</v>
      </c>
      <c r="I2048" t="s">
        <v>43</v>
      </c>
      <c r="J2048" t="s">
        <v>264</v>
      </c>
      <c r="L2048" t="s">
        <v>319</v>
      </c>
      <c r="M2048" t="str">
        <f>VLOOKUP(L2048,'A-Applications'!B:D,3,FALSE)</f>
        <v>LMS365 (Kamstrup-Learning)</v>
      </c>
      <c r="N2048" t="s">
        <v>46</v>
      </c>
      <c r="O2048" s="42" t="s">
        <v>52</v>
      </c>
      <c r="P2048" t="s">
        <v>273</v>
      </c>
      <c r="Q2048" t="str">
        <f>VLOOKUP(KamstrupData[[#This Row],[IdLevel123]],'B-Business Capability'!B:L,10,FALSE)</f>
        <v>Hire-to-Retire (H2R)</v>
      </c>
      <c r="R2048">
        <f>VLOOKUP(KamstrupData[[#This Row],[IdLevel123]],'B-Business Capability'!B:L,11,FALSE)</f>
        <v>500</v>
      </c>
      <c r="S2048" t="s">
        <v>267</v>
      </c>
      <c r="T2048" t="s">
        <v>268</v>
      </c>
    </row>
    <row r="2049" spans="2:20" hidden="1" x14ac:dyDescent="0.25">
      <c r="B2049" s="28">
        <v>45292</v>
      </c>
      <c r="D2049" t="s">
        <v>302</v>
      </c>
      <c r="E2049" t="str">
        <f>VLOOKUP(D2049,'B-Business Capability'!B:H,5,FALSE)</f>
        <v>People and Culture</v>
      </c>
      <c r="F2049" t="str">
        <f>VLOOKUP(D2049,'B-Business Capability'!B:H,6,FALSE)</f>
        <v>Learning &amp; Development</v>
      </c>
      <c r="G2049">
        <f>VLOOKUP(D2049,'B-Business Capability'!B:H,7,FALSE)</f>
        <v>0</v>
      </c>
      <c r="I2049" t="s">
        <v>43</v>
      </c>
      <c r="J2049" t="s">
        <v>71</v>
      </c>
      <c r="L2049" t="s">
        <v>319</v>
      </c>
      <c r="M2049" t="str">
        <f>VLOOKUP(L2049,'A-Applications'!B:D,3,FALSE)</f>
        <v>LMS365 (Kamstrup-Learning)</v>
      </c>
      <c r="N2049" t="s">
        <v>46</v>
      </c>
      <c r="O2049" s="42" t="s">
        <v>52</v>
      </c>
      <c r="P2049" t="s">
        <v>273</v>
      </c>
      <c r="Q2049" t="str">
        <f>VLOOKUP(KamstrupData[[#This Row],[IdLevel123]],'B-Business Capability'!B:L,10,FALSE)</f>
        <v>Hire-to-Retire (H2R)</v>
      </c>
      <c r="R2049">
        <f>VLOOKUP(KamstrupData[[#This Row],[IdLevel123]],'B-Business Capability'!B:L,11,FALSE)</f>
        <v>500</v>
      </c>
      <c r="S2049" t="s">
        <v>267</v>
      </c>
      <c r="T2049" t="s">
        <v>76</v>
      </c>
    </row>
    <row r="2050" spans="2:20" hidden="1" x14ac:dyDescent="0.25">
      <c r="B2050" s="28">
        <v>45292</v>
      </c>
      <c r="D2050" t="s">
        <v>302</v>
      </c>
      <c r="E2050" t="str">
        <f>VLOOKUP(D2050,'B-Business Capability'!B:H,5,FALSE)</f>
        <v>People and Culture</v>
      </c>
      <c r="F2050" t="str">
        <f>VLOOKUP(D2050,'B-Business Capability'!B:H,6,FALSE)</f>
        <v>Learning &amp; Development</v>
      </c>
      <c r="G2050">
        <f>VLOOKUP(D2050,'B-Business Capability'!B:H,7,FALSE)</f>
        <v>0</v>
      </c>
      <c r="I2050" t="s">
        <v>43</v>
      </c>
      <c r="J2050" t="s">
        <v>91</v>
      </c>
      <c r="L2050" t="s">
        <v>319</v>
      </c>
      <c r="M2050" t="str">
        <f>VLOOKUP(L2050,'A-Applications'!B:D,3,FALSE)</f>
        <v>LMS365 (Kamstrup-Learning)</v>
      </c>
      <c r="N2050" t="s">
        <v>46</v>
      </c>
      <c r="O2050" s="42" t="s">
        <v>52</v>
      </c>
      <c r="P2050" t="s">
        <v>273</v>
      </c>
      <c r="Q2050" t="str">
        <f>VLOOKUP(KamstrupData[[#This Row],[IdLevel123]],'B-Business Capability'!B:L,10,FALSE)</f>
        <v>Hire-to-Retire (H2R)</v>
      </c>
      <c r="R2050">
        <f>VLOOKUP(KamstrupData[[#This Row],[IdLevel123]],'B-Business Capability'!B:L,11,FALSE)</f>
        <v>500</v>
      </c>
      <c r="S2050" t="s">
        <v>267</v>
      </c>
      <c r="T2050" t="s">
        <v>96</v>
      </c>
    </row>
    <row r="2051" spans="2:20" hidden="1" x14ac:dyDescent="0.25">
      <c r="B2051" s="28">
        <v>45292</v>
      </c>
      <c r="D2051" t="s">
        <v>302</v>
      </c>
      <c r="E2051" t="str">
        <f>VLOOKUP(D2051,'B-Business Capability'!B:H,5,FALSE)</f>
        <v>People and Culture</v>
      </c>
      <c r="F2051" t="str">
        <f>VLOOKUP(D2051,'B-Business Capability'!B:H,6,FALSE)</f>
        <v>Learning &amp; Development</v>
      </c>
      <c r="G2051">
        <f>VLOOKUP(D2051,'B-Business Capability'!B:H,7,FALSE)</f>
        <v>0</v>
      </c>
      <c r="I2051" t="s">
        <v>43</v>
      </c>
      <c r="J2051" t="s">
        <v>109</v>
      </c>
      <c r="K2051" t="s">
        <v>231</v>
      </c>
      <c r="L2051" t="s">
        <v>319</v>
      </c>
      <c r="M2051" t="str">
        <f>VLOOKUP(L2051,'A-Applications'!B:D,3,FALSE)</f>
        <v>LMS365 (Kamstrup-Learning)</v>
      </c>
      <c r="N2051" t="s">
        <v>46</v>
      </c>
      <c r="O2051" s="42" t="s">
        <v>52</v>
      </c>
      <c r="P2051" t="s">
        <v>328</v>
      </c>
      <c r="Q2051" t="str">
        <f>VLOOKUP(KamstrupData[[#This Row],[IdLevel123]],'B-Business Capability'!B:L,10,FALSE)</f>
        <v>Hire-to-Retire (H2R)</v>
      </c>
      <c r="R2051">
        <f>VLOOKUP(KamstrupData[[#This Row],[IdLevel123]],'B-Business Capability'!B:L,11,FALSE)</f>
        <v>500</v>
      </c>
      <c r="S2051" t="s">
        <v>267</v>
      </c>
      <c r="T2051" t="s">
        <v>329</v>
      </c>
    </row>
    <row r="2052" spans="2:20" hidden="1" x14ac:dyDescent="0.25">
      <c r="B2052" s="28">
        <v>45292</v>
      </c>
      <c r="D2052" t="s">
        <v>1547</v>
      </c>
      <c r="E2052" t="str">
        <f>VLOOKUP(D2052,'B-Business Capability'!B:H,5,FALSE)</f>
        <v>People and Culture</v>
      </c>
      <c r="F2052" t="str">
        <f>VLOOKUP(D2052,'B-Business Capability'!B:H,6,FALSE)</f>
        <v>Onboarding</v>
      </c>
      <c r="G2052">
        <f>VLOOKUP(D2052,'B-Business Capability'!B:H,7,FALSE)</f>
        <v>0</v>
      </c>
      <c r="I2052" t="s">
        <v>43</v>
      </c>
      <c r="J2052" t="s">
        <v>325</v>
      </c>
      <c r="K2052" t="s">
        <v>379</v>
      </c>
      <c r="L2052" t="s">
        <v>319</v>
      </c>
      <c r="M2052" t="str">
        <f>VLOOKUP(L2052,'A-Applications'!B:D,3,FALSE)</f>
        <v>LMS365 (Kamstrup-Learning)</v>
      </c>
      <c r="N2052" t="s">
        <v>138</v>
      </c>
      <c r="O2052" s="42" t="s">
        <v>52</v>
      </c>
      <c r="P2052" t="s">
        <v>273</v>
      </c>
      <c r="Q2052" t="str">
        <f>VLOOKUP(KamstrupData[[#This Row],[IdLevel123]],'B-Business Capability'!B:L,10,FALSE)</f>
        <v>Hire-to-Retire (H2R)</v>
      </c>
      <c r="R2052">
        <f>VLOOKUP(KamstrupData[[#This Row],[IdLevel123]],'B-Business Capability'!B:L,11,FALSE)</f>
        <v>400</v>
      </c>
      <c r="S2052" t="s">
        <v>267</v>
      </c>
      <c r="T2052" t="s">
        <v>1551</v>
      </c>
    </row>
    <row r="2053" spans="2:20" hidden="1" x14ac:dyDescent="0.25">
      <c r="D2053" t="s">
        <v>1598</v>
      </c>
      <c r="E2053" t="str">
        <f>VLOOKUP(D2053,'B-Business Capability'!B:H,5,FALSE)</f>
        <v>Digital Platform and Operations</v>
      </c>
      <c r="F2053" t="str">
        <f>VLOOKUP(D2053,'B-Business Capability'!B:H,6,FALSE)</f>
        <v>AI, Data &amp; Analytics</v>
      </c>
      <c r="G2053" t="str">
        <f>VLOOKUP(D2053,'B-Business Capability'!B:H,7,FALSE)</f>
        <v>Data Governance</v>
      </c>
      <c r="I2053" t="s">
        <v>43</v>
      </c>
      <c r="J2053" t="s">
        <v>151</v>
      </c>
      <c r="K2053" t="s">
        <v>340</v>
      </c>
      <c r="L2053" t="s">
        <v>319</v>
      </c>
      <c r="M2053" t="str">
        <f>VLOOKUP(L2053,'A-Applications'!B:D,3,FALSE)</f>
        <v>LMS365 (Kamstrup-Learning)</v>
      </c>
      <c r="N2053" t="s">
        <v>138</v>
      </c>
      <c r="O2053" s="42" t="s">
        <v>102</v>
      </c>
      <c r="P2053" t="s">
        <v>68</v>
      </c>
      <c r="Q2053" t="str">
        <f>VLOOKUP(KamstrupData[[#This Row],[IdLevel123]],'B-Business Capability'!B:L,10,FALSE)</f>
        <v>N/A</v>
      </c>
      <c r="R2053">
        <f>VLOOKUP(KamstrupData[[#This Row],[IdLevel123]],'B-Business Capability'!B:L,11,FALSE)</f>
        <v>0</v>
      </c>
      <c r="T2053" t="s">
        <v>342</v>
      </c>
    </row>
    <row r="2054" spans="2:20" hidden="1" x14ac:dyDescent="0.25">
      <c r="D2054" s="28" t="s">
        <v>1547</v>
      </c>
      <c r="E2054" t="str">
        <f>VLOOKUP(D2054,'B-Business Capability'!B:H,5,FALSE)</f>
        <v>People and Culture</v>
      </c>
      <c r="F2054" t="str">
        <f>VLOOKUP(D2054,'B-Business Capability'!B:H,6,FALSE)</f>
        <v>Onboarding</v>
      </c>
      <c r="G2054">
        <f>VLOOKUP(D2054,'B-Business Capability'!B:H,7,FALSE)</f>
        <v>0</v>
      </c>
      <c r="I2054" t="s">
        <v>62</v>
      </c>
      <c r="J2054" t="s">
        <v>276</v>
      </c>
      <c r="L2054" t="s">
        <v>319</v>
      </c>
      <c r="M2054" t="str">
        <f>VLOOKUP(L2054,'A-Applications'!B:D,3,FALSE)</f>
        <v>LMS365 (Kamstrup-Learning)</v>
      </c>
      <c r="N2054" t="s">
        <v>138</v>
      </c>
      <c r="O2054" s="42" t="s">
        <v>52</v>
      </c>
      <c r="P2054" t="s">
        <v>273</v>
      </c>
      <c r="Q2054" t="str">
        <f>VLOOKUP(KamstrupData[[#This Row],[IdLevel123]],'B-Business Capability'!B:L,10,FALSE)</f>
        <v>Hire-to-Retire (H2R)</v>
      </c>
      <c r="R2054">
        <f>VLOOKUP(KamstrupData[[#This Row],[IdLevel123]],'B-Business Capability'!B:L,11,FALSE)</f>
        <v>400</v>
      </c>
      <c r="S2054" t="s">
        <v>267</v>
      </c>
    </row>
    <row r="2055" spans="2:20" hidden="1" x14ac:dyDescent="0.25">
      <c r="D2055" s="28" t="s">
        <v>302</v>
      </c>
      <c r="E2055" t="str">
        <f>VLOOKUP(D2055,'B-Business Capability'!B:H,5,FALSE)</f>
        <v>People and Culture</v>
      </c>
      <c r="F2055" t="str">
        <f>VLOOKUP(D2055,'B-Business Capability'!B:H,6,FALSE)</f>
        <v>Learning &amp; Development</v>
      </c>
      <c r="G2055">
        <f>VLOOKUP(D2055,'B-Business Capability'!B:H,7,FALSE)</f>
        <v>0</v>
      </c>
      <c r="I2055" t="s">
        <v>43</v>
      </c>
      <c r="J2055" t="s">
        <v>239</v>
      </c>
      <c r="K2055" t="s">
        <v>1672</v>
      </c>
      <c r="L2055" t="s">
        <v>319</v>
      </c>
      <c r="M2055" t="str">
        <f>VLOOKUP(L2055,'A-Applications'!B:D,3,FALSE)</f>
        <v>LMS365 (Kamstrup-Learning)</v>
      </c>
      <c r="N2055" t="s">
        <v>46</v>
      </c>
      <c r="O2055" s="42" t="s">
        <v>47</v>
      </c>
      <c r="P2055" t="s">
        <v>38</v>
      </c>
      <c r="Q2055" t="str">
        <f>VLOOKUP(KamstrupData[[#This Row],[IdLevel123]],'B-Business Capability'!B:L,10,FALSE)</f>
        <v>Hire-to-Retire (H2R)</v>
      </c>
      <c r="R2055">
        <f>VLOOKUP(KamstrupData[[#This Row],[IdLevel123]],'B-Business Capability'!B:L,11,FALSE)</f>
        <v>500</v>
      </c>
    </row>
    <row r="2056" spans="2:20" hidden="1" x14ac:dyDescent="0.25">
      <c r="B2056" s="28">
        <v>45292</v>
      </c>
      <c r="D2056" t="s">
        <v>1322</v>
      </c>
      <c r="E2056" t="str">
        <f>VLOOKUP(D2056,'B-Business Capability'!B:H,5,FALSE)</f>
        <v>Marketing</v>
      </c>
      <c r="F2056" t="str">
        <f>VLOOKUP(D2056,'B-Business Capability'!B:H,6,FALSE)</f>
        <v>Marketing demand management</v>
      </c>
      <c r="G2056" t="str">
        <f>VLOOKUP(D2056,'B-Business Capability'!B:H,7,FALSE)</f>
        <v>Partner/Channel marketing management</v>
      </c>
      <c r="I2056" t="s">
        <v>43</v>
      </c>
      <c r="J2056" t="s">
        <v>325</v>
      </c>
      <c r="K2056" t="s">
        <v>379</v>
      </c>
      <c r="L2056" t="s">
        <v>1550</v>
      </c>
      <c r="M2056" t="str">
        <f>VLOOKUP(L2056,'A-Applications'!B:D,3,FALSE)</f>
        <v>Fuse,  Digital Training for external customers</v>
      </c>
      <c r="N2056" t="s">
        <v>138</v>
      </c>
      <c r="O2056" s="42" t="s">
        <v>52</v>
      </c>
      <c r="P2056" t="s">
        <v>273</v>
      </c>
      <c r="Q2056" t="str">
        <f>VLOOKUP(KamstrupData[[#This Row],[IdLevel123]],'B-Business Capability'!B:L,10,FALSE)</f>
        <v>N/A</v>
      </c>
      <c r="R2056">
        <f>VLOOKUP(KamstrupData[[#This Row],[IdLevel123]],'B-Business Capability'!B:L,11,FALSE)</f>
        <v>0</v>
      </c>
      <c r="S2056" t="s">
        <v>267</v>
      </c>
      <c r="T2056" t="s">
        <v>380</v>
      </c>
    </row>
    <row r="2057" spans="2:20" hidden="1" x14ac:dyDescent="0.25">
      <c r="D2057" t="s">
        <v>1322</v>
      </c>
      <c r="E2057" t="str">
        <f>VLOOKUP(D2057,'B-Business Capability'!B:H,5,FALSE)</f>
        <v>Marketing</v>
      </c>
      <c r="F2057" t="str">
        <f>VLOOKUP(D2057,'B-Business Capability'!B:H,6,FALSE)</f>
        <v>Marketing demand management</v>
      </c>
      <c r="G2057" t="str">
        <f>VLOOKUP(D2057,'B-Business Capability'!B:H,7,FALSE)</f>
        <v>Partner/Channel marketing management</v>
      </c>
      <c r="I2057" t="s">
        <v>62</v>
      </c>
      <c r="J2057" t="s">
        <v>8632</v>
      </c>
      <c r="L2057" t="s">
        <v>1550</v>
      </c>
      <c r="M2057" t="str">
        <f>VLOOKUP(L2057,'A-Applications'!B:D,3,FALSE)</f>
        <v>Fuse,  Digital Training for external customers</v>
      </c>
      <c r="N2057" t="s">
        <v>138</v>
      </c>
      <c r="O2057" s="42" t="s">
        <v>52</v>
      </c>
      <c r="Q2057" t="str">
        <f>VLOOKUP(KamstrupData[[#This Row],[IdLevel123]],'B-Business Capability'!B:L,10,FALSE)</f>
        <v>N/A</v>
      </c>
      <c r="R2057">
        <f>VLOOKUP(KamstrupData[[#This Row],[IdLevel123]],'B-Business Capability'!B:L,11,FALSE)</f>
        <v>0</v>
      </c>
      <c r="S2057" t="s">
        <v>267</v>
      </c>
      <c r="T2057" t="s">
        <v>9555</v>
      </c>
    </row>
    <row r="2058" spans="2:20" hidden="1" x14ac:dyDescent="0.25">
      <c r="D2058" t="s">
        <v>955</v>
      </c>
      <c r="E2058" t="str">
        <f>VLOOKUP(D2058,'B-Business Capability'!B:H,5,FALSE)</f>
        <v>Product &amp; Software Development</v>
      </c>
      <c r="F2058" t="str">
        <f>VLOOKUP(D2058,'B-Business Capability'!B:H,6,FALSE)</f>
        <v>Quality Management</v>
      </c>
      <c r="G2058" t="str">
        <f>VLOOKUP(D2058,'B-Business Capability'!B:H,7,FALSE)</f>
        <v>Test Quality</v>
      </c>
      <c r="I2058" t="s">
        <v>43</v>
      </c>
      <c r="J2058" t="s">
        <v>109</v>
      </c>
      <c r="L2058" t="s">
        <v>969</v>
      </c>
      <c r="M2058" t="str">
        <f>VLOOKUP(L2058,'A-Applications'!B:D,3,FALSE)</f>
        <v>Minitab</v>
      </c>
      <c r="N2058" t="s">
        <v>46</v>
      </c>
      <c r="O2058" s="42" t="s">
        <v>47</v>
      </c>
      <c r="P2058" t="s">
        <v>56</v>
      </c>
      <c r="Q2058" t="str">
        <f>VLOOKUP(KamstrupData[[#This Row],[IdLevel123]],'B-Business Capability'!B:L,10,FALSE)</f>
        <v>Idea-to-Release (I2R)</v>
      </c>
      <c r="R2058">
        <f>VLOOKUP(KamstrupData[[#This Row],[IdLevel123]],'B-Business Capability'!B:L,11,FALSE)</f>
        <v>906</v>
      </c>
      <c r="T2058" t="s">
        <v>970</v>
      </c>
    </row>
    <row r="2059" spans="2:20" hidden="1" x14ac:dyDescent="0.25">
      <c r="D2059" t="s">
        <v>537</v>
      </c>
      <c r="E2059" t="str">
        <f>VLOOKUP(D2059,'B-Business Capability'!B:H,5,FALSE)</f>
        <v>Procurement &amp; Logistics</v>
      </c>
      <c r="F2059" t="str">
        <f>VLOOKUP(D2059,'B-Business Capability'!B:H,6,FALSE)</f>
        <v>Purchasing</v>
      </c>
      <c r="G2059" t="str">
        <f>VLOOKUP(D2059,'B-Business Capability'!B:H,7,FALSE)</f>
        <v>Define Sourcing Strategy</v>
      </c>
      <c r="I2059" t="s">
        <v>43</v>
      </c>
      <c r="J2059" t="s">
        <v>109</v>
      </c>
      <c r="K2059" t="s">
        <v>183</v>
      </c>
      <c r="L2059" t="s">
        <v>538</v>
      </c>
      <c r="M2059" t="str">
        <f>VLOOKUP(L2059,'A-Applications'!B:D,3,FALSE)</f>
        <v>Forecast - Industrial</v>
      </c>
      <c r="N2059" t="s">
        <v>46</v>
      </c>
      <c r="O2059" s="42" t="s">
        <v>52</v>
      </c>
      <c r="P2059" t="s">
        <v>539</v>
      </c>
      <c r="Q2059" t="str">
        <f>VLOOKUP(KamstrupData[[#This Row],[IdLevel123]],'B-Business Capability'!B:L,10,FALSE)</f>
        <v>Procure-to-Pay (P2P)</v>
      </c>
      <c r="R2059">
        <f>VLOOKUP(KamstrupData[[#This Row],[IdLevel123]],'B-Business Capability'!B:L,11,FALSE)</f>
        <v>120</v>
      </c>
      <c r="T2059" t="s">
        <v>185</v>
      </c>
    </row>
    <row r="2060" spans="2:20" hidden="1" x14ac:dyDescent="0.25">
      <c r="D2060" t="s">
        <v>542</v>
      </c>
      <c r="E2060" t="str">
        <f>VLOOKUP(D2060,'B-Business Capability'!B:H,5,FALSE)</f>
        <v>Procurement &amp; Logistics</v>
      </c>
      <c r="F2060" t="str">
        <f>VLOOKUP(D2060,'B-Business Capability'!B:H,6,FALSE)</f>
        <v>Purchasing</v>
      </c>
      <c r="G2060" t="str">
        <f>VLOOKUP(D2060,'B-Business Capability'!B:H,7,FALSE)</f>
        <v>Manage Category</v>
      </c>
      <c r="I2060" t="s">
        <v>43</v>
      </c>
      <c r="J2060" t="s">
        <v>109</v>
      </c>
      <c r="K2060" t="s">
        <v>183</v>
      </c>
      <c r="L2060" t="s">
        <v>538</v>
      </c>
      <c r="M2060" t="str">
        <f>VLOOKUP(L2060,'A-Applications'!B:D,3,FALSE)</f>
        <v>Forecast - Industrial</v>
      </c>
      <c r="N2060" t="s">
        <v>46</v>
      </c>
      <c r="O2060" s="42" t="s">
        <v>52</v>
      </c>
      <c r="P2060" t="s">
        <v>539</v>
      </c>
      <c r="Q2060" t="str">
        <f>VLOOKUP(KamstrupData[[#This Row],[IdLevel123]],'B-Business Capability'!B:L,10,FALSE)</f>
        <v>Procure-to-Pay (P2P)</v>
      </c>
      <c r="R2060">
        <f>VLOOKUP(KamstrupData[[#This Row],[IdLevel123]],'B-Business Capability'!B:L,11,FALSE)</f>
        <v>140</v>
      </c>
      <c r="T2060" t="s">
        <v>185</v>
      </c>
    </row>
    <row r="2061" spans="2:20" hidden="1" x14ac:dyDescent="0.25">
      <c r="D2061" t="s">
        <v>542</v>
      </c>
      <c r="E2061" t="str">
        <f>VLOOKUP(D2061,'B-Business Capability'!B:H,5,FALSE)</f>
        <v>Procurement &amp; Logistics</v>
      </c>
      <c r="F2061" t="str">
        <f>VLOOKUP(D2061,'B-Business Capability'!B:H,6,FALSE)</f>
        <v>Purchasing</v>
      </c>
      <c r="G2061" t="str">
        <f>VLOOKUP(D2061,'B-Business Capability'!B:H,7,FALSE)</f>
        <v>Manage Category</v>
      </c>
      <c r="I2061" t="s">
        <v>43</v>
      </c>
      <c r="J2061" t="s">
        <v>109</v>
      </c>
      <c r="K2061" t="s">
        <v>183</v>
      </c>
      <c r="L2061" t="s">
        <v>538</v>
      </c>
      <c r="M2061" t="str">
        <f>VLOOKUP(L2061,'A-Applications'!B:D,3,FALSE)</f>
        <v>Forecast - Industrial</v>
      </c>
      <c r="N2061" t="s">
        <v>46</v>
      </c>
      <c r="O2061" s="42" t="s">
        <v>52</v>
      </c>
      <c r="P2061" t="s">
        <v>543</v>
      </c>
      <c r="Q2061" t="str">
        <f>VLOOKUP(KamstrupData[[#This Row],[IdLevel123]],'B-Business Capability'!B:L,10,FALSE)</f>
        <v>Procure-to-Pay (P2P)</v>
      </c>
      <c r="R2061">
        <f>VLOOKUP(KamstrupData[[#This Row],[IdLevel123]],'B-Business Capability'!B:L,11,FALSE)</f>
        <v>140</v>
      </c>
      <c r="T2061" t="s">
        <v>185</v>
      </c>
    </row>
    <row r="2062" spans="2:20" hidden="1" x14ac:dyDescent="0.25">
      <c r="D2062" t="s">
        <v>1039</v>
      </c>
      <c r="E2062" t="str">
        <f>VLOOKUP(D2062,'B-Business Capability'!B:H,5,FALSE)</f>
        <v>Strategic Management</v>
      </c>
      <c r="F2062" t="str">
        <f>VLOOKUP(D2062,'B-Business Capability'!B:H,6,FALSE)</f>
        <v>Manage Core Business</v>
      </c>
      <c r="G2062" t="str">
        <f>VLOOKUP(D2062,'B-Business Capability'!B:H,7,FALSE)</f>
        <v>Manage Projects</v>
      </c>
      <c r="I2062" t="s">
        <v>43</v>
      </c>
      <c r="J2062" t="s">
        <v>325</v>
      </c>
      <c r="K2062" t="s">
        <v>379</v>
      </c>
      <c r="L2062" t="s">
        <v>1050</v>
      </c>
      <c r="M2062" t="str">
        <f>VLOOKUP(L2062,'A-Applications'!B:D,3,FALSE)</f>
        <v>Monday.com</v>
      </c>
      <c r="N2062" t="s">
        <v>46</v>
      </c>
      <c r="O2062" s="42" t="s">
        <v>52</v>
      </c>
      <c r="P2062" t="s">
        <v>1042</v>
      </c>
      <c r="Q2062" t="str">
        <f>VLOOKUP(KamstrupData[[#This Row],[IdLevel123]],'B-Business Capability'!B:L,10,FALSE)</f>
        <v>N/A</v>
      </c>
      <c r="R2062">
        <f>VLOOKUP(KamstrupData[[#This Row],[IdLevel123]],'B-Business Capability'!B:L,11,FALSE)</f>
        <v>0</v>
      </c>
      <c r="T2062" t="s">
        <v>380</v>
      </c>
    </row>
    <row r="2063" spans="2:20" hidden="1" x14ac:dyDescent="0.25">
      <c r="D2063" t="s">
        <v>1039</v>
      </c>
      <c r="E2063" t="str">
        <f>VLOOKUP(D2063,'B-Business Capability'!B:H,5,FALSE)</f>
        <v>Strategic Management</v>
      </c>
      <c r="F2063" t="str">
        <f>VLOOKUP(D2063,'B-Business Capability'!B:H,6,FALSE)</f>
        <v>Manage Core Business</v>
      </c>
      <c r="G2063" t="str">
        <f>VLOOKUP(D2063,'B-Business Capability'!B:H,7,FALSE)</f>
        <v>Manage Projects</v>
      </c>
      <c r="I2063" t="s">
        <v>66</v>
      </c>
      <c r="J2063" t="s">
        <v>325</v>
      </c>
      <c r="K2063" t="s">
        <v>416</v>
      </c>
      <c r="L2063" t="s">
        <v>1050</v>
      </c>
      <c r="M2063" t="str">
        <f>VLOOKUP(L2063,'A-Applications'!B:D,3,FALSE)</f>
        <v>Monday.com</v>
      </c>
      <c r="N2063" t="s">
        <v>46</v>
      </c>
      <c r="O2063" s="42" t="s">
        <v>47</v>
      </c>
      <c r="P2063" t="s">
        <v>368</v>
      </c>
      <c r="Q2063" t="str">
        <f>VLOOKUP(KamstrupData[[#This Row],[IdLevel123]],'B-Business Capability'!B:L,10,FALSE)</f>
        <v>N/A</v>
      </c>
      <c r="R2063">
        <f>VLOOKUP(KamstrupData[[#This Row],[IdLevel123]],'B-Business Capability'!B:L,11,FALSE)</f>
        <v>0</v>
      </c>
      <c r="T2063" t="s">
        <v>1052</v>
      </c>
    </row>
    <row r="2064" spans="2:20" hidden="1" x14ac:dyDescent="0.25">
      <c r="D2064" t="s">
        <v>1089</v>
      </c>
      <c r="E2064" t="str">
        <f>VLOOKUP(D2064,'B-Business Capability'!B:H,5,FALSE)</f>
        <v>Marketing</v>
      </c>
      <c r="F2064" t="str">
        <f>VLOOKUP(D2064,'B-Business Capability'!B:H,6,FALSE)</f>
        <v>Marketing demand management</v>
      </c>
      <c r="G2064" t="str">
        <f>VLOOKUP(D2064,'B-Business Capability'!B:H,7,FALSE)</f>
        <v>Campaign strategy and planning</v>
      </c>
      <c r="I2064" t="s">
        <v>43</v>
      </c>
      <c r="J2064" t="s">
        <v>325</v>
      </c>
      <c r="K2064" t="s">
        <v>416</v>
      </c>
      <c r="L2064" t="s">
        <v>1050</v>
      </c>
      <c r="M2064" t="str">
        <f>VLOOKUP(L2064,'A-Applications'!B:D,3,FALSE)</f>
        <v>Monday.com</v>
      </c>
      <c r="N2064" t="s">
        <v>46</v>
      </c>
      <c r="O2064" s="42" t="s">
        <v>47</v>
      </c>
      <c r="P2064" t="s">
        <v>1090</v>
      </c>
      <c r="Q2064" t="str">
        <f>VLOOKUP(KamstrupData[[#This Row],[IdLevel123]],'B-Business Capability'!B:L,10,FALSE)</f>
        <v>N/A</v>
      </c>
      <c r="R2064">
        <f>VLOOKUP(KamstrupData[[#This Row],[IdLevel123]],'B-Business Capability'!B:L,11,FALSE)</f>
        <v>0</v>
      </c>
      <c r="T2064" t="s">
        <v>1088</v>
      </c>
    </row>
    <row r="2065" spans="4:20" hidden="1" x14ac:dyDescent="0.25">
      <c r="D2065" t="s">
        <v>1091</v>
      </c>
      <c r="E2065" t="str">
        <f>VLOOKUP(D2065,'B-Business Capability'!B:H,5,FALSE)</f>
        <v>Marketing</v>
      </c>
      <c r="F2065" t="str">
        <f>VLOOKUP(D2065,'B-Business Capability'!B:H,6,FALSE)</f>
        <v>Marketing demand management</v>
      </c>
      <c r="G2065" t="str">
        <f>VLOOKUP(D2065,'B-Business Capability'!B:H,7,FALSE)</f>
        <v>Campaign execution</v>
      </c>
      <c r="I2065" t="s">
        <v>43</v>
      </c>
      <c r="J2065" t="s">
        <v>325</v>
      </c>
      <c r="K2065" t="s">
        <v>416</v>
      </c>
      <c r="L2065" t="s">
        <v>1050</v>
      </c>
      <c r="M2065" t="str">
        <f>VLOOKUP(L2065,'A-Applications'!B:D,3,FALSE)</f>
        <v>Monday.com</v>
      </c>
      <c r="N2065" t="s">
        <v>46</v>
      </c>
      <c r="O2065" s="42" t="s">
        <v>47</v>
      </c>
      <c r="P2065" t="s">
        <v>1090</v>
      </c>
      <c r="Q2065" t="str">
        <f>VLOOKUP(KamstrupData[[#This Row],[IdLevel123]],'B-Business Capability'!B:L,10,FALSE)</f>
        <v>N/A</v>
      </c>
      <c r="R2065">
        <f>VLOOKUP(KamstrupData[[#This Row],[IdLevel123]],'B-Business Capability'!B:L,11,FALSE)</f>
        <v>0</v>
      </c>
      <c r="T2065" t="s">
        <v>1088</v>
      </c>
    </row>
    <row r="2066" spans="4:20" hidden="1" x14ac:dyDescent="0.25">
      <c r="D2066" t="s">
        <v>1106</v>
      </c>
      <c r="E2066" t="str">
        <f>VLOOKUP(D2066,'B-Business Capability'!B:H,5,FALSE)</f>
        <v>Marketing</v>
      </c>
      <c r="F2066" t="str">
        <f>VLOOKUP(D2066,'B-Business Capability'!B:H,6,FALSE)</f>
        <v>Corporate communication and brand management</v>
      </c>
      <c r="G2066" t="str">
        <f>VLOOKUP(D2066,'B-Business Capability'!B:H,7,FALSE)</f>
        <v>Budget management and allocation</v>
      </c>
      <c r="I2066" t="s">
        <v>43</v>
      </c>
      <c r="J2066" t="s">
        <v>325</v>
      </c>
      <c r="K2066" t="s">
        <v>416</v>
      </c>
      <c r="L2066" t="s">
        <v>1050</v>
      </c>
      <c r="M2066" t="str">
        <f>VLOOKUP(L2066,'A-Applications'!B:D,3,FALSE)</f>
        <v>Monday.com</v>
      </c>
      <c r="N2066" t="s">
        <v>46</v>
      </c>
      <c r="O2066" s="42" t="s">
        <v>47</v>
      </c>
      <c r="P2066" t="s">
        <v>1090</v>
      </c>
      <c r="Q2066" t="str">
        <f>VLOOKUP(KamstrupData[[#This Row],[IdLevel123]],'B-Business Capability'!B:L,10,FALSE)</f>
        <v>N/A</v>
      </c>
      <c r="R2066">
        <f>VLOOKUP(KamstrupData[[#This Row],[IdLevel123]],'B-Business Capability'!B:L,11,FALSE)</f>
        <v>0</v>
      </c>
      <c r="T2066" t="s">
        <v>1088</v>
      </c>
    </row>
    <row r="2067" spans="4:20" hidden="1" x14ac:dyDescent="0.25">
      <c r="D2067" t="s">
        <v>1132</v>
      </c>
      <c r="E2067" t="str">
        <f>VLOOKUP(D2067,'B-Business Capability'!B:H,5,FALSE)</f>
        <v>Marketing</v>
      </c>
      <c r="F2067" t="str">
        <f>VLOOKUP(D2067,'B-Business Capability'!B:H,6,FALSE)</f>
        <v>Marketing demand management</v>
      </c>
      <c r="G2067" t="str">
        <f>VLOOKUP(D2067,'B-Business Capability'!B:H,7,FALSE)</f>
        <v>Marketing collaboration</v>
      </c>
      <c r="I2067" t="s">
        <v>43</v>
      </c>
      <c r="J2067" t="s">
        <v>325</v>
      </c>
      <c r="K2067" t="s">
        <v>416</v>
      </c>
      <c r="L2067" t="s">
        <v>1050</v>
      </c>
      <c r="M2067" t="str">
        <f>VLOOKUP(L2067,'A-Applications'!B:D,3,FALSE)</f>
        <v>Monday.com</v>
      </c>
      <c r="N2067" t="s">
        <v>46</v>
      </c>
      <c r="O2067" s="42" t="s">
        <v>47</v>
      </c>
      <c r="P2067" t="s">
        <v>1087</v>
      </c>
      <c r="Q2067" t="str">
        <f>VLOOKUP(KamstrupData[[#This Row],[IdLevel123]],'B-Business Capability'!B:L,10,FALSE)</f>
        <v>N/A</v>
      </c>
      <c r="R2067">
        <f>VLOOKUP(KamstrupData[[#This Row],[IdLevel123]],'B-Business Capability'!B:L,11,FALSE)</f>
        <v>0</v>
      </c>
      <c r="T2067" t="s">
        <v>1088</v>
      </c>
    </row>
    <row r="2068" spans="4:20" hidden="1" x14ac:dyDescent="0.25">
      <c r="D2068" t="s">
        <v>1132</v>
      </c>
      <c r="E2068" t="str">
        <f>VLOOKUP(D2068,'B-Business Capability'!B:H,5,FALSE)</f>
        <v>Marketing</v>
      </c>
      <c r="F2068" t="str">
        <f>VLOOKUP(D2068,'B-Business Capability'!B:H,6,FALSE)</f>
        <v>Marketing demand management</v>
      </c>
      <c r="G2068" t="str">
        <f>VLOOKUP(D2068,'B-Business Capability'!B:H,7,FALSE)</f>
        <v>Marketing collaboration</v>
      </c>
      <c r="I2068" t="s">
        <v>43</v>
      </c>
      <c r="J2068" t="s">
        <v>325</v>
      </c>
      <c r="K2068" t="s">
        <v>416</v>
      </c>
      <c r="L2068" t="s">
        <v>1050</v>
      </c>
      <c r="M2068" t="str">
        <f>VLOOKUP(L2068,'A-Applications'!B:D,3,FALSE)</f>
        <v>Monday.com</v>
      </c>
      <c r="N2068" t="s">
        <v>46</v>
      </c>
      <c r="O2068" s="42" t="s">
        <v>47</v>
      </c>
      <c r="P2068" t="s">
        <v>1087</v>
      </c>
      <c r="Q2068" t="str">
        <f>VLOOKUP(KamstrupData[[#This Row],[IdLevel123]],'B-Business Capability'!B:L,10,FALSE)</f>
        <v>N/A</v>
      </c>
      <c r="R2068">
        <f>VLOOKUP(KamstrupData[[#This Row],[IdLevel123]],'B-Business Capability'!B:L,11,FALSE)</f>
        <v>0</v>
      </c>
      <c r="T2068" t="s">
        <v>1088</v>
      </c>
    </row>
    <row r="2069" spans="4:20" hidden="1" x14ac:dyDescent="0.25">
      <c r="D2069" t="s">
        <v>1133</v>
      </c>
      <c r="E2069" t="str">
        <f>VLOOKUP(D2069,'B-Business Capability'!B:H,5,FALSE)</f>
        <v>Marketing</v>
      </c>
      <c r="F2069" t="str">
        <f>VLOOKUP(D2069,'B-Business Capability'!B:H,6,FALSE)</f>
        <v>Marketing demand management</v>
      </c>
      <c r="G2069" t="str">
        <f>VLOOKUP(D2069,'B-Business Capability'!B:H,7,FALSE)</f>
        <v>Content management</v>
      </c>
      <c r="I2069" t="s">
        <v>43</v>
      </c>
      <c r="J2069" t="s">
        <v>325</v>
      </c>
      <c r="K2069" t="s">
        <v>416</v>
      </c>
      <c r="L2069" t="s">
        <v>1050</v>
      </c>
      <c r="M2069" t="str">
        <f>VLOOKUP(L2069,'A-Applications'!B:D,3,FALSE)</f>
        <v>Monday.com</v>
      </c>
      <c r="N2069" t="s">
        <v>46</v>
      </c>
      <c r="O2069" s="42" t="s">
        <v>47</v>
      </c>
      <c r="P2069" t="s">
        <v>1117</v>
      </c>
      <c r="Q2069" t="str">
        <f>VLOOKUP(KamstrupData[[#This Row],[IdLevel123]],'B-Business Capability'!B:L,10,FALSE)</f>
        <v>N/A</v>
      </c>
      <c r="R2069">
        <f>VLOOKUP(KamstrupData[[#This Row],[IdLevel123]],'B-Business Capability'!B:L,11,FALSE)</f>
        <v>0</v>
      </c>
      <c r="T2069" t="s">
        <v>1088</v>
      </c>
    </row>
    <row r="2070" spans="4:20" hidden="1" x14ac:dyDescent="0.25">
      <c r="D2070" t="s">
        <v>1284</v>
      </c>
      <c r="E2070" t="str">
        <f>VLOOKUP(D2070,'B-Business Capability'!B:H,5,FALSE)</f>
        <v>Marketing</v>
      </c>
      <c r="F2070" t="str">
        <f>VLOOKUP(D2070,'B-Business Capability'!B:H,6,FALSE)</f>
        <v>Customer experience and data management</v>
      </c>
      <c r="G2070" t="str">
        <f>VLOOKUP(D2070,'B-Business Capability'!B:H,7,FALSE)</f>
        <v>Customer communication management</v>
      </c>
      <c r="I2070" t="s">
        <v>43</v>
      </c>
      <c r="J2070" t="s">
        <v>325</v>
      </c>
      <c r="K2070" t="s">
        <v>416</v>
      </c>
      <c r="L2070" t="s">
        <v>1050</v>
      </c>
      <c r="M2070" t="str">
        <f>VLOOKUP(L2070,'A-Applications'!B:D,3,FALSE)</f>
        <v>Monday.com</v>
      </c>
      <c r="N2070" t="s">
        <v>46</v>
      </c>
      <c r="O2070" s="42" t="s">
        <v>47</v>
      </c>
      <c r="P2070" t="s">
        <v>1103</v>
      </c>
      <c r="Q2070" t="str">
        <f>VLOOKUP(KamstrupData[[#This Row],[IdLevel123]],'B-Business Capability'!B:L,10,FALSE)</f>
        <v>Customer Service and Support</v>
      </c>
      <c r="R2070">
        <f>VLOOKUP(KamstrupData[[#This Row],[IdLevel123]],'B-Business Capability'!B:L,11,FALSE)</f>
        <v>0</v>
      </c>
      <c r="T2070" t="s">
        <v>1088</v>
      </c>
    </row>
    <row r="2071" spans="4:20" hidden="1" x14ac:dyDescent="0.25">
      <c r="D2071" t="s">
        <v>1302</v>
      </c>
      <c r="E2071" t="str">
        <f>VLOOKUP(D2071,'B-Business Capability'!B:H,5,FALSE)</f>
        <v>Marketing</v>
      </c>
      <c r="F2071" t="str">
        <f>VLOOKUP(D2071,'B-Business Capability'!B:H,6,FALSE)</f>
        <v>Corporate marketing management</v>
      </c>
      <c r="G2071" t="str">
        <f>VLOOKUP(D2071,'B-Business Capability'!B:H,7,FALSE)</f>
        <v>Marketing and communication planning</v>
      </c>
      <c r="I2071" t="s">
        <v>43</v>
      </c>
      <c r="J2071" t="s">
        <v>325</v>
      </c>
      <c r="K2071" t="s">
        <v>416</v>
      </c>
      <c r="L2071" t="s">
        <v>1050</v>
      </c>
      <c r="M2071" t="str">
        <f>VLOOKUP(L2071,'A-Applications'!B:D,3,FALSE)</f>
        <v>Monday.com</v>
      </c>
      <c r="N2071" t="s">
        <v>46</v>
      </c>
      <c r="O2071" s="42" t="s">
        <v>47</v>
      </c>
      <c r="P2071" t="s">
        <v>1087</v>
      </c>
      <c r="Q2071" t="str">
        <f>VLOOKUP(KamstrupData[[#This Row],[IdLevel123]],'B-Business Capability'!B:L,10,FALSE)</f>
        <v>N/A</v>
      </c>
      <c r="R2071">
        <f>VLOOKUP(KamstrupData[[#This Row],[IdLevel123]],'B-Business Capability'!B:L,11,FALSE)</f>
        <v>0</v>
      </c>
      <c r="T2071" t="s">
        <v>1088</v>
      </c>
    </row>
    <row r="2072" spans="4:20" hidden="1" x14ac:dyDescent="0.25">
      <c r="D2072" t="s">
        <v>1319</v>
      </c>
      <c r="E2072" t="str">
        <f>VLOOKUP(D2072,'B-Business Capability'!B:H,5,FALSE)</f>
        <v>Marketing</v>
      </c>
      <c r="F2072" t="str">
        <f>VLOOKUP(D2072,'B-Business Capability'!B:H,6,FALSE)</f>
        <v>Marketing demand management</v>
      </c>
      <c r="G2072" t="str">
        <f>VLOOKUP(D2072,'B-Business Capability'!B:H,7,FALSE)</f>
        <v>Budget management and allocation</v>
      </c>
      <c r="I2072" t="s">
        <v>43</v>
      </c>
      <c r="J2072" t="s">
        <v>325</v>
      </c>
      <c r="K2072" t="s">
        <v>416</v>
      </c>
      <c r="L2072" t="s">
        <v>1050</v>
      </c>
      <c r="M2072" t="str">
        <f>VLOOKUP(L2072,'A-Applications'!B:D,3,FALSE)</f>
        <v>Monday.com</v>
      </c>
      <c r="N2072" t="s">
        <v>46</v>
      </c>
      <c r="O2072" s="42" t="s">
        <v>47</v>
      </c>
      <c r="P2072" t="s">
        <v>1090</v>
      </c>
      <c r="Q2072" t="str">
        <f>VLOOKUP(KamstrupData[[#This Row],[IdLevel123]],'B-Business Capability'!B:L,10,FALSE)</f>
        <v>N/A</v>
      </c>
      <c r="R2072">
        <f>VLOOKUP(KamstrupData[[#This Row],[IdLevel123]],'B-Business Capability'!B:L,11,FALSE)</f>
        <v>0</v>
      </c>
      <c r="T2072" t="s">
        <v>1088</v>
      </c>
    </row>
    <row r="2073" spans="4:20" hidden="1" x14ac:dyDescent="0.25">
      <c r="D2073" s="28" t="s">
        <v>1039</v>
      </c>
      <c r="E2073" t="str">
        <f>VLOOKUP(D2073,'B-Business Capability'!B:H,5,FALSE)</f>
        <v>Strategic Management</v>
      </c>
      <c r="F2073" t="str">
        <f>VLOOKUP(D2073,'B-Business Capability'!B:H,6,FALSE)</f>
        <v>Manage Core Business</v>
      </c>
      <c r="G2073" t="str">
        <f>VLOOKUP(D2073,'B-Business Capability'!B:H,7,FALSE)</f>
        <v>Manage Projects</v>
      </c>
      <c r="I2073" t="s">
        <v>62</v>
      </c>
      <c r="J2073" t="s">
        <v>8632</v>
      </c>
      <c r="L2073" t="s">
        <v>1050</v>
      </c>
      <c r="M2073" t="str">
        <f>VLOOKUP(L2073,'A-Applications'!B:D,3,FALSE)</f>
        <v>Monday.com</v>
      </c>
      <c r="N2073" t="s">
        <v>46</v>
      </c>
      <c r="O2073" s="42" t="s">
        <v>52</v>
      </c>
      <c r="P2073" t="s">
        <v>1042</v>
      </c>
      <c r="Q2073" t="str">
        <f>VLOOKUP(KamstrupData[[#This Row],[IdLevel123]],'B-Business Capability'!B:L,10,FALSE)</f>
        <v>N/A</v>
      </c>
      <c r="R2073">
        <f>VLOOKUP(KamstrupData[[#This Row],[IdLevel123]],'B-Business Capability'!B:L,11,FALSE)</f>
        <v>0</v>
      </c>
    </row>
    <row r="2074" spans="4:20" hidden="1" x14ac:dyDescent="0.25">
      <c r="D2074" s="28" t="s">
        <v>1089</v>
      </c>
      <c r="E2074" t="str">
        <f>VLOOKUP(D2074,'B-Business Capability'!B:H,5,FALSE)</f>
        <v>Marketing</v>
      </c>
      <c r="F2074" t="str">
        <f>VLOOKUP(D2074,'B-Business Capability'!B:H,6,FALSE)</f>
        <v>Marketing demand management</v>
      </c>
      <c r="G2074" t="str">
        <f>VLOOKUP(D2074,'B-Business Capability'!B:H,7,FALSE)</f>
        <v>Campaign strategy and planning</v>
      </c>
      <c r="I2074" t="s">
        <v>64</v>
      </c>
      <c r="J2074" t="s">
        <v>8649</v>
      </c>
      <c r="K2074" t="s">
        <v>416</v>
      </c>
      <c r="L2074" t="s">
        <v>1050</v>
      </c>
      <c r="M2074" t="str">
        <f>VLOOKUP(L2074,'A-Applications'!B:D,3,FALSE)</f>
        <v>Monday.com</v>
      </c>
      <c r="N2074" t="s">
        <v>46</v>
      </c>
      <c r="O2074" s="42" t="s">
        <v>47</v>
      </c>
      <c r="P2074" t="s">
        <v>1090</v>
      </c>
      <c r="Q2074" t="str">
        <f>VLOOKUP(KamstrupData[[#This Row],[IdLevel123]],'B-Business Capability'!B:L,10,FALSE)</f>
        <v>N/A</v>
      </c>
      <c r="R2074">
        <f>VLOOKUP(KamstrupData[[#This Row],[IdLevel123]],'B-Business Capability'!B:L,11,FALSE)</f>
        <v>0</v>
      </c>
    </row>
    <row r="2075" spans="4:20" hidden="1" x14ac:dyDescent="0.25">
      <c r="D2075" s="28" t="s">
        <v>1091</v>
      </c>
      <c r="E2075" t="str">
        <f>VLOOKUP(D2075,'B-Business Capability'!B:H,5,FALSE)</f>
        <v>Marketing</v>
      </c>
      <c r="F2075" t="str">
        <f>VLOOKUP(D2075,'B-Business Capability'!B:H,6,FALSE)</f>
        <v>Marketing demand management</v>
      </c>
      <c r="G2075" t="str">
        <f>VLOOKUP(D2075,'B-Business Capability'!B:H,7,FALSE)</f>
        <v>Campaign execution</v>
      </c>
      <c r="I2075" t="s">
        <v>64</v>
      </c>
      <c r="J2075" t="s">
        <v>8649</v>
      </c>
      <c r="K2075" t="s">
        <v>416</v>
      </c>
      <c r="L2075" t="s">
        <v>1050</v>
      </c>
      <c r="M2075" t="str">
        <f>VLOOKUP(L2075,'A-Applications'!B:D,3,FALSE)</f>
        <v>Monday.com</v>
      </c>
      <c r="N2075" t="s">
        <v>46</v>
      </c>
      <c r="O2075" s="42" t="s">
        <v>47</v>
      </c>
      <c r="P2075" t="s">
        <v>1090</v>
      </c>
      <c r="Q2075" t="str">
        <f>VLOOKUP(KamstrupData[[#This Row],[IdLevel123]],'B-Business Capability'!B:L,10,FALSE)</f>
        <v>N/A</v>
      </c>
      <c r="R2075">
        <f>VLOOKUP(KamstrupData[[#This Row],[IdLevel123]],'B-Business Capability'!B:L,11,FALSE)</f>
        <v>0</v>
      </c>
    </row>
    <row r="2076" spans="4:20" hidden="1" x14ac:dyDescent="0.25">
      <c r="D2076" s="28" t="s">
        <v>1106</v>
      </c>
      <c r="E2076" t="str">
        <f>VLOOKUP(D2076,'B-Business Capability'!B:H,5,FALSE)</f>
        <v>Marketing</v>
      </c>
      <c r="F2076" t="str">
        <f>VLOOKUP(D2076,'B-Business Capability'!B:H,6,FALSE)</f>
        <v>Corporate communication and brand management</v>
      </c>
      <c r="G2076" t="str">
        <f>VLOOKUP(D2076,'B-Business Capability'!B:H,7,FALSE)</f>
        <v>Budget management and allocation</v>
      </c>
      <c r="I2076" t="s">
        <v>64</v>
      </c>
      <c r="J2076" t="s">
        <v>8649</v>
      </c>
      <c r="K2076" t="s">
        <v>416</v>
      </c>
      <c r="L2076" t="s">
        <v>1050</v>
      </c>
      <c r="M2076" t="str">
        <f>VLOOKUP(L2076,'A-Applications'!B:D,3,FALSE)</f>
        <v>Monday.com</v>
      </c>
      <c r="N2076" t="s">
        <v>46</v>
      </c>
      <c r="O2076" s="42" t="s">
        <v>47</v>
      </c>
      <c r="P2076" t="s">
        <v>1090</v>
      </c>
      <c r="Q2076" t="str">
        <f>VLOOKUP(KamstrupData[[#This Row],[IdLevel123]],'B-Business Capability'!B:L,10,FALSE)</f>
        <v>N/A</v>
      </c>
      <c r="R2076">
        <f>VLOOKUP(KamstrupData[[#This Row],[IdLevel123]],'B-Business Capability'!B:L,11,FALSE)</f>
        <v>0</v>
      </c>
    </row>
    <row r="2077" spans="4:20" hidden="1" x14ac:dyDescent="0.25">
      <c r="D2077" s="28" t="s">
        <v>1132</v>
      </c>
      <c r="E2077" t="str">
        <f>VLOOKUP(D2077,'B-Business Capability'!B:H,5,FALSE)</f>
        <v>Marketing</v>
      </c>
      <c r="F2077" t="str">
        <f>VLOOKUP(D2077,'B-Business Capability'!B:H,6,FALSE)</f>
        <v>Marketing demand management</v>
      </c>
      <c r="G2077" t="str">
        <f>VLOOKUP(D2077,'B-Business Capability'!B:H,7,FALSE)</f>
        <v>Marketing collaboration</v>
      </c>
      <c r="I2077" t="s">
        <v>64</v>
      </c>
      <c r="J2077" t="s">
        <v>8649</v>
      </c>
      <c r="K2077" t="s">
        <v>416</v>
      </c>
      <c r="L2077" t="s">
        <v>1050</v>
      </c>
      <c r="M2077" t="str">
        <f>VLOOKUP(L2077,'A-Applications'!B:D,3,FALSE)</f>
        <v>Monday.com</v>
      </c>
      <c r="N2077" t="s">
        <v>46</v>
      </c>
      <c r="O2077" s="42" t="s">
        <v>47</v>
      </c>
      <c r="P2077" t="s">
        <v>1087</v>
      </c>
      <c r="Q2077" t="str">
        <f>VLOOKUP(KamstrupData[[#This Row],[IdLevel123]],'B-Business Capability'!B:L,10,FALSE)</f>
        <v>N/A</v>
      </c>
      <c r="R2077">
        <f>VLOOKUP(KamstrupData[[#This Row],[IdLevel123]],'B-Business Capability'!B:L,11,FALSE)</f>
        <v>0</v>
      </c>
    </row>
    <row r="2078" spans="4:20" hidden="1" x14ac:dyDescent="0.25">
      <c r="D2078" s="28" t="s">
        <v>1132</v>
      </c>
      <c r="E2078" t="str">
        <f>VLOOKUP(D2078,'B-Business Capability'!B:H,5,FALSE)</f>
        <v>Marketing</v>
      </c>
      <c r="F2078" t="str">
        <f>VLOOKUP(D2078,'B-Business Capability'!B:H,6,FALSE)</f>
        <v>Marketing demand management</v>
      </c>
      <c r="G2078" t="str">
        <f>VLOOKUP(D2078,'B-Business Capability'!B:H,7,FALSE)</f>
        <v>Marketing collaboration</v>
      </c>
      <c r="I2078" t="s">
        <v>64</v>
      </c>
      <c r="J2078" t="s">
        <v>8649</v>
      </c>
      <c r="K2078" t="s">
        <v>416</v>
      </c>
      <c r="L2078" t="s">
        <v>1050</v>
      </c>
      <c r="M2078" t="str">
        <f>VLOOKUP(L2078,'A-Applications'!B:D,3,FALSE)</f>
        <v>Monday.com</v>
      </c>
      <c r="N2078" t="s">
        <v>46</v>
      </c>
      <c r="O2078" s="42" t="s">
        <v>47</v>
      </c>
      <c r="P2078" t="s">
        <v>1087</v>
      </c>
      <c r="Q2078" t="str">
        <f>VLOOKUP(KamstrupData[[#This Row],[IdLevel123]],'B-Business Capability'!B:L,10,FALSE)</f>
        <v>N/A</v>
      </c>
      <c r="R2078">
        <f>VLOOKUP(KamstrupData[[#This Row],[IdLevel123]],'B-Business Capability'!B:L,11,FALSE)</f>
        <v>0</v>
      </c>
    </row>
    <row r="2079" spans="4:20" hidden="1" x14ac:dyDescent="0.25">
      <c r="D2079" s="28" t="s">
        <v>1133</v>
      </c>
      <c r="E2079" t="str">
        <f>VLOOKUP(D2079,'B-Business Capability'!B:H,5,FALSE)</f>
        <v>Marketing</v>
      </c>
      <c r="F2079" t="str">
        <f>VLOOKUP(D2079,'B-Business Capability'!B:H,6,FALSE)</f>
        <v>Marketing demand management</v>
      </c>
      <c r="G2079" t="str">
        <f>VLOOKUP(D2079,'B-Business Capability'!B:H,7,FALSE)</f>
        <v>Content management</v>
      </c>
      <c r="I2079" t="s">
        <v>64</v>
      </c>
      <c r="J2079" t="s">
        <v>8649</v>
      </c>
      <c r="K2079" t="s">
        <v>416</v>
      </c>
      <c r="L2079" t="s">
        <v>1050</v>
      </c>
      <c r="M2079" t="str">
        <f>VLOOKUP(L2079,'A-Applications'!B:D,3,FALSE)</f>
        <v>Monday.com</v>
      </c>
      <c r="N2079" t="s">
        <v>46</v>
      </c>
      <c r="O2079" s="42" t="s">
        <v>47</v>
      </c>
      <c r="P2079" t="s">
        <v>1117</v>
      </c>
      <c r="Q2079" t="str">
        <f>VLOOKUP(KamstrupData[[#This Row],[IdLevel123]],'B-Business Capability'!B:L,10,FALSE)</f>
        <v>N/A</v>
      </c>
      <c r="R2079">
        <f>VLOOKUP(KamstrupData[[#This Row],[IdLevel123]],'B-Business Capability'!B:L,11,FALSE)</f>
        <v>0</v>
      </c>
    </row>
    <row r="2080" spans="4:20" hidden="1" x14ac:dyDescent="0.25">
      <c r="D2080" s="28" t="s">
        <v>1284</v>
      </c>
      <c r="E2080" t="str">
        <f>VLOOKUP(D2080,'B-Business Capability'!B:H,5,FALSE)</f>
        <v>Marketing</v>
      </c>
      <c r="F2080" t="str">
        <f>VLOOKUP(D2080,'B-Business Capability'!B:H,6,FALSE)</f>
        <v>Customer experience and data management</v>
      </c>
      <c r="G2080" t="str">
        <f>VLOOKUP(D2080,'B-Business Capability'!B:H,7,FALSE)</f>
        <v>Customer communication management</v>
      </c>
      <c r="I2080" t="s">
        <v>64</v>
      </c>
      <c r="J2080" t="s">
        <v>8649</v>
      </c>
      <c r="K2080" t="s">
        <v>416</v>
      </c>
      <c r="L2080" t="s">
        <v>1050</v>
      </c>
      <c r="M2080" t="str">
        <f>VLOOKUP(L2080,'A-Applications'!B:D,3,FALSE)</f>
        <v>Monday.com</v>
      </c>
      <c r="N2080" t="s">
        <v>46</v>
      </c>
      <c r="O2080" s="42" t="s">
        <v>47</v>
      </c>
      <c r="P2080" t="s">
        <v>1103</v>
      </c>
      <c r="Q2080" t="str">
        <f>VLOOKUP(KamstrupData[[#This Row],[IdLevel123]],'B-Business Capability'!B:L,10,FALSE)</f>
        <v>Customer Service and Support</v>
      </c>
      <c r="R2080">
        <f>VLOOKUP(KamstrupData[[#This Row],[IdLevel123]],'B-Business Capability'!B:L,11,FALSE)</f>
        <v>0</v>
      </c>
    </row>
    <row r="2081" spans="2:20" hidden="1" x14ac:dyDescent="0.25">
      <c r="D2081" s="28" t="s">
        <v>1302</v>
      </c>
      <c r="E2081" t="str">
        <f>VLOOKUP(D2081,'B-Business Capability'!B:H,5,FALSE)</f>
        <v>Marketing</v>
      </c>
      <c r="F2081" t="str">
        <f>VLOOKUP(D2081,'B-Business Capability'!B:H,6,FALSE)</f>
        <v>Corporate marketing management</v>
      </c>
      <c r="G2081" t="str">
        <f>VLOOKUP(D2081,'B-Business Capability'!B:H,7,FALSE)</f>
        <v>Marketing and communication planning</v>
      </c>
      <c r="I2081" t="s">
        <v>64</v>
      </c>
      <c r="J2081" t="s">
        <v>8649</v>
      </c>
      <c r="K2081" t="s">
        <v>416</v>
      </c>
      <c r="L2081" t="s">
        <v>1050</v>
      </c>
      <c r="M2081" t="str">
        <f>VLOOKUP(L2081,'A-Applications'!B:D,3,FALSE)</f>
        <v>Monday.com</v>
      </c>
      <c r="N2081" t="s">
        <v>46</v>
      </c>
      <c r="O2081" s="42" t="s">
        <v>47</v>
      </c>
      <c r="P2081" t="s">
        <v>1087</v>
      </c>
      <c r="Q2081" t="str">
        <f>VLOOKUP(KamstrupData[[#This Row],[IdLevel123]],'B-Business Capability'!B:L,10,FALSE)</f>
        <v>N/A</v>
      </c>
      <c r="R2081">
        <f>VLOOKUP(KamstrupData[[#This Row],[IdLevel123]],'B-Business Capability'!B:L,11,FALSE)</f>
        <v>0</v>
      </c>
    </row>
    <row r="2082" spans="2:20" hidden="1" x14ac:dyDescent="0.25">
      <c r="D2082" s="28" t="s">
        <v>1319</v>
      </c>
      <c r="E2082" t="str">
        <f>VLOOKUP(D2082,'B-Business Capability'!B:H,5,FALSE)</f>
        <v>Marketing</v>
      </c>
      <c r="F2082" t="str">
        <f>VLOOKUP(D2082,'B-Business Capability'!B:H,6,FALSE)</f>
        <v>Marketing demand management</v>
      </c>
      <c r="G2082" t="str">
        <f>VLOOKUP(D2082,'B-Business Capability'!B:H,7,FALSE)</f>
        <v>Budget management and allocation</v>
      </c>
      <c r="I2082" t="s">
        <v>64</v>
      </c>
      <c r="J2082" t="s">
        <v>8649</v>
      </c>
      <c r="K2082" t="s">
        <v>416</v>
      </c>
      <c r="L2082" t="s">
        <v>1050</v>
      </c>
      <c r="M2082" t="str">
        <f>VLOOKUP(L2082,'A-Applications'!B:D,3,FALSE)</f>
        <v>Monday.com</v>
      </c>
      <c r="N2082" t="s">
        <v>46</v>
      </c>
      <c r="O2082" s="42" t="s">
        <v>47</v>
      </c>
      <c r="P2082" t="s">
        <v>1090</v>
      </c>
      <c r="Q2082" t="str">
        <f>VLOOKUP(KamstrupData[[#This Row],[IdLevel123]],'B-Business Capability'!B:L,10,FALSE)</f>
        <v>N/A</v>
      </c>
      <c r="R2082">
        <f>VLOOKUP(KamstrupData[[#This Row],[IdLevel123]],'B-Business Capability'!B:L,11,FALSE)</f>
        <v>0</v>
      </c>
    </row>
    <row r="2083" spans="2:20" hidden="1" x14ac:dyDescent="0.25">
      <c r="D2083" t="s">
        <v>238</v>
      </c>
      <c r="E2083" t="str">
        <f>VLOOKUP(D2083,'B-Business Capability'!B:H,5,FALSE)</f>
        <v>Strategic Management</v>
      </c>
      <c r="F2083" t="str">
        <f>VLOOKUP(D2083,'B-Business Capability'!B:H,6,FALSE)</f>
        <v>Enterprise Effectiveness &amp; Project Management</v>
      </c>
      <c r="G2083" t="str">
        <f>VLOOKUP(D2083,'B-Business Capability'!B:H,7,FALSE)</f>
        <v>Develop Projects</v>
      </c>
      <c r="I2083" t="s">
        <v>43</v>
      </c>
      <c r="J2083" t="s">
        <v>239</v>
      </c>
      <c r="K2083" t="s">
        <v>240</v>
      </c>
      <c r="L2083" t="s">
        <v>241</v>
      </c>
      <c r="M2083" t="str">
        <f>VLOOKUP(L2083,'A-Applications'!B:D,3,FALSE)</f>
        <v>ProjectFlow 365</v>
      </c>
      <c r="N2083" t="s">
        <v>46</v>
      </c>
      <c r="O2083" s="42" t="s">
        <v>52</v>
      </c>
      <c r="P2083" t="s">
        <v>242</v>
      </c>
      <c r="Q2083" t="str">
        <f>VLOOKUP(KamstrupData[[#This Row],[IdLevel123]],'B-Business Capability'!B:L,10,FALSE)</f>
        <v>N/A</v>
      </c>
      <c r="R2083">
        <f>VLOOKUP(KamstrupData[[#This Row],[IdLevel123]],'B-Business Capability'!B:L,11,FALSE)</f>
        <v>0</v>
      </c>
      <c r="T2083" t="s">
        <v>243</v>
      </c>
    </row>
    <row r="2084" spans="2:20" hidden="1" x14ac:dyDescent="0.25">
      <c r="D2084" t="s">
        <v>251</v>
      </c>
      <c r="E2084" t="str">
        <f>VLOOKUP(D2084,'B-Business Capability'!B:H,5,FALSE)</f>
        <v>Strategic Management</v>
      </c>
      <c r="F2084" t="str">
        <f>VLOOKUP(D2084,'B-Business Capability'!B:H,6,FALSE)</f>
        <v>Enterprise Effectiveness &amp; Project Management</v>
      </c>
      <c r="G2084" t="str">
        <f>VLOOKUP(D2084,'B-Business Capability'!B:H,7,FALSE)</f>
        <v>Manage Portfolio</v>
      </c>
      <c r="I2084" t="s">
        <v>43</v>
      </c>
      <c r="J2084" t="s">
        <v>239</v>
      </c>
      <c r="K2084" t="s">
        <v>240</v>
      </c>
      <c r="L2084" t="s">
        <v>241</v>
      </c>
      <c r="M2084" t="str">
        <f>VLOOKUP(L2084,'A-Applications'!B:D,3,FALSE)</f>
        <v>ProjectFlow 365</v>
      </c>
      <c r="N2084" t="s">
        <v>46</v>
      </c>
      <c r="O2084" s="42" t="s">
        <v>52</v>
      </c>
      <c r="P2084" t="s">
        <v>242</v>
      </c>
      <c r="Q2084" t="str">
        <f>VLOOKUP(KamstrupData[[#This Row],[IdLevel123]],'B-Business Capability'!B:L,10,FALSE)</f>
        <v>N/A</v>
      </c>
      <c r="R2084">
        <f>VLOOKUP(KamstrupData[[#This Row],[IdLevel123]],'B-Business Capability'!B:L,11,FALSE)</f>
        <v>0</v>
      </c>
      <c r="T2084" t="s">
        <v>243</v>
      </c>
    </row>
    <row r="2085" spans="2:20" hidden="1" x14ac:dyDescent="0.25">
      <c r="D2085" t="s">
        <v>251</v>
      </c>
      <c r="E2085" t="str">
        <f>VLOOKUP(D2085,'B-Business Capability'!B:H,5,FALSE)</f>
        <v>Strategic Management</v>
      </c>
      <c r="F2085" t="str">
        <f>VLOOKUP(D2085,'B-Business Capability'!B:H,6,FALSE)</f>
        <v>Enterprise Effectiveness &amp; Project Management</v>
      </c>
      <c r="G2085" t="str">
        <f>VLOOKUP(D2085,'B-Business Capability'!B:H,7,FALSE)</f>
        <v>Manage Portfolio</v>
      </c>
      <c r="I2085" t="s">
        <v>43</v>
      </c>
      <c r="J2085" t="s">
        <v>151</v>
      </c>
      <c r="K2085" t="s">
        <v>152</v>
      </c>
      <c r="L2085" t="s">
        <v>241</v>
      </c>
      <c r="M2085" t="str">
        <f>VLOOKUP(L2085,'A-Applications'!B:D,3,FALSE)</f>
        <v>ProjectFlow 365</v>
      </c>
      <c r="N2085" t="s">
        <v>46</v>
      </c>
      <c r="O2085" s="42" t="s">
        <v>47</v>
      </c>
      <c r="P2085" t="s">
        <v>242</v>
      </c>
      <c r="Q2085" t="str">
        <f>VLOOKUP(KamstrupData[[#This Row],[IdLevel123]],'B-Business Capability'!B:L,10,FALSE)</f>
        <v>N/A</v>
      </c>
      <c r="R2085">
        <f>VLOOKUP(KamstrupData[[#This Row],[IdLevel123]],'B-Business Capability'!B:L,11,FALSE)</f>
        <v>0</v>
      </c>
      <c r="T2085" t="s">
        <v>253</v>
      </c>
    </row>
    <row r="2086" spans="2:20" hidden="1" x14ac:dyDescent="0.25">
      <c r="D2086" t="s">
        <v>254</v>
      </c>
      <c r="E2086" t="str">
        <f>VLOOKUP(D2086,'B-Business Capability'!B:H,5,FALSE)</f>
        <v>Strategic Management</v>
      </c>
      <c r="F2086" t="str">
        <f>VLOOKUP(D2086,'B-Business Capability'!B:H,6,FALSE)</f>
        <v>Enterprise Effectiveness &amp; Project Management</v>
      </c>
      <c r="G2086" t="str">
        <f>VLOOKUP(D2086,'B-Business Capability'!B:H,7,FALSE)</f>
        <v>Manage Programs</v>
      </c>
      <c r="I2086" t="s">
        <v>43</v>
      </c>
      <c r="J2086" t="s">
        <v>239</v>
      </c>
      <c r="K2086" t="s">
        <v>240</v>
      </c>
      <c r="L2086" t="s">
        <v>241</v>
      </c>
      <c r="M2086" t="str">
        <f>VLOOKUP(L2086,'A-Applications'!B:D,3,FALSE)</f>
        <v>ProjectFlow 365</v>
      </c>
      <c r="N2086" t="s">
        <v>46</v>
      </c>
      <c r="O2086" s="42" t="s">
        <v>52</v>
      </c>
      <c r="P2086" t="s">
        <v>242</v>
      </c>
      <c r="Q2086" t="str">
        <f>VLOOKUP(KamstrupData[[#This Row],[IdLevel123]],'B-Business Capability'!B:L,10,FALSE)</f>
        <v>N/A</v>
      </c>
      <c r="R2086">
        <f>VLOOKUP(KamstrupData[[#This Row],[IdLevel123]],'B-Business Capability'!B:L,11,FALSE)</f>
        <v>0</v>
      </c>
      <c r="T2086" t="s">
        <v>243</v>
      </c>
    </row>
    <row r="2087" spans="2:20" hidden="1" x14ac:dyDescent="0.25">
      <c r="D2087" t="s">
        <v>254</v>
      </c>
      <c r="E2087" t="str">
        <f>VLOOKUP(D2087,'B-Business Capability'!B:H,5,FALSE)</f>
        <v>Strategic Management</v>
      </c>
      <c r="F2087" t="str">
        <f>VLOOKUP(D2087,'B-Business Capability'!B:H,6,FALSE)</f>
        <v>Enterprise Effectiveness &amp; Project Management</v>
      </c>
      <c r="G2087" t="str">
        <f>VLOOKUP(D2087,'B-Business Capability'!B:H,7,FALSE)</f>
        <v>Manage Programs</v>
      </c>
      <c r="I2087" t="s">
        <v>43</v>
      </c>
      <c r="J2087" t="s">
        <v>151</v>
      </c>
      <c r="K2087" t="s">
        <v>152</v>
      </c>
      <c r="L2087" t="s">
        <v>241</v>
      </c>
      <c r="M2087" t="str">
        <f>VLOOKUP(L2087,'A-Applications'!B:D,3,FALSE)</f>
        <v>ProjectFlow 365</v>
      </c>
      <c r="N2087" t="s">
        <v>46</v>
      </c>
      <c r="O2087" s="42" t="s">
        <v>47</v>
      </c>
      <c r="P2087" t="s">
        <v>242</v>
      </c>
      <c r="Q2087" t="str">
        <f>VLOOKUP(KamstrupData[[#This Row],[IdLevel123]],'B-Business Capability'!B:L,10,FALSE)</f>
        <v>N/A</v>
      </c>
      <c r="R2087">
        <f>VLOOKUP(KamstrupData[[#This Row],[IdLevel123]],'B-Business Capability'!B:L,11,FALSE)</f>
        <v>0</v>
      </c>
      <c r="T2087" t="s">
        <v>253</v>
      </c>
    </row>
    <row r="2088" spans="2:20" hidden="1" x14ac:dyDescent="0.25">
      <c r="D2088" t="s">
        <v>366</v>
      </c>
      <c r="E2088" t="str">
        <f>VLOOKUP(D2088,'B-Business Capability'!B:H,5,FALSE)</f>
        <v>Digital Management</v>
      </c>
      <c r="F2088" t="str">
        <f>VLOOKUP(D2088,'B-Business Capability'!B:H,6,FALSE)</f>
        <v>IT Strategy &amp; Transformation</v>
      </c>
      <c r="G2088" t="str">
        <f>VLOOKUP(D2088,'B-Business Capability'!B:H,7,FALSE)</f>
        <v>IT Project Management</v>
      </c>
      <c r="I2088" t="s">
        <v>43</v>
      </c>
      <c r="J2088" t="s">
        <v>239</v>
      </c>
      <c r="K2088" t="s">
        <v>240</v>
      </c>
      <c r="L2088" t="s">
        <v>241</v>
      </c>
      <c r="M2088" t="str">
        <f>VLOOKUP(L2088,'A-Applications'!B:D,3,FALSE)</f>
        <v>ProjectFlow 365</v>
      </c>
      <c r="N2088" t="s">
        <v>46</v>
      </c>
      <c r="O2088" s="42" t="s">
        <v>52</v>
      </c>
      <c r="P2088" t="s">
        <v>367</v>
      </c>
      <c r="Q2088" t="str">
        <f>VLOOKUP(KamstrupData[[#This Row],[IdLevel123]],'B-Business Capability'!B:L,10,FALSE)</f>
        <v>N/A</v>
      </c>
      <c r="R2088">
        <f>VLOOKUP(KamstrupData[[#This Row],[IdLevel123]],'B-Business Capability'!B:L,11,FALSE)</f>
        <v>0</v>
      </c>
      <c r="T2088" t="s">
        <v>243</v>
      </c>
    </row>
    <row r="2089" spans="2:20" hidden="1" x14ac:dyDescent="0.25">
      <c r="B2089" s="28">
        <v>45292</v>
      </c>
      <c r="D2089" s="28" t="s">
        <v>366</v>
      </c>
      <c r="E2089" t="str">
        <f>VLOOKUP(D2089,'B-Business Capability'!B:H,5,FALSE)</f>
        <v>Digital Management</v>
      </c>
      <c r="F2089" t="str">
        <f>VLOOKUP(D2089,'B-Business Capability'!B:H,6,FALSE)</f>
        <v>IT Strategy &amp; Transformation</v>
      </c>
      <c r="G2089" t="str">
        <f>VLOOKUP(D2089,'B-Business Capability'!B:H,7,FALSE)</f>
        <v>IT Project Management</v>
      </c>
      <c r="I2089" t="s">
        <v>43</v>
      </c>
      <c r="J2089" t="s">
        <v>285</v>
      </c>
      <c r="K2089" t="s">
        <v>1639</v>
      </c>
      <c r="L2089" t="s">
        <v>241</v>
      </c>
      <c r="M2089" t="str">
        <f>VLOOKUP(L2089,'A-Applications'!B:D,3,FALSE)</f>
        <v>ProjectFlow 365</v>
      </c>
      <c r="N2089" s="230" t="s">
        <v>46</v>
      </c>
      <c r="O2089" s="42" t="s">
        <v>47</v>
      </c>
      <c r="Q2089" t="str">
        <f>VLOOKUP(KamstrupData[[#This Row],[IdLevel123]],'B-Business Capability'!B:L,10,FALSE)</f>
        <v>N/A</v>
      </c>
      <c r="R2089">
        <f>VLOOKUP(KamstrupData[[#This Row],[IdLevel123]],'B-Business Capability'!B:L,11,FALSE)</f>
        <v>0</v>
      </c>
    </row>
    <row r="2090" spans="2:20" hidden="1" x14ac:dyDescent="0.25">
      <c r="D2090" t="s">
        <v>366</v>
      </c>
      <c r="E2090" t="str">
        <f>VLOOKUP(D2090,'B-Business Capability'!B:H,5,FALSE)</f>
        <v>Digital Management</v>
      </c>
      <c r="F2090" t="str">
        <f>VLOOKUP(D2090,'B-Business Capability'!B:H,6,FALSE)</f>
        <v>IT Strategy &amp; Transformation</v>
      </c>
      <c r="G2090" t="str">
        <f>VLOOKUP(D2090,'B-Business Capability'!B:H,7,FALSE)</f>
        <v>IT Project Management</v>
      </c>
      <c r="I2090" t="s">
        <v>43</v>
      </c>
      <c r="J2090" t="s">
        <v>151</v>
      </c>
      <c r="K2090" t="s">
        <v>152</v>
      </c>
      <c r="L2090" t="s">
        <v>241</v>
      </c>
      <c r="M2090" t="str">
        <f>VLOOKUP(L2090,'A-Applications'!B:D,3,FALSE)</f>
        <v>ProjectFlow 365</v>
      </c>
      <c r="N2090" t="s">
        <v>46</v>
      </c>
      <c r="O2090" s="42" t="s">
        <v>47</v>
      </c>
      <c r="P2090" t="s">
        <v>367</v>
      </c>
      <c r="Q2090" t="str">
        <f>VLOOKUP(KamstrupData[[#This Row],[IdLevel123]],'B-Business Capability'!B:L,10,FALSE)</f>
        <v>N/A</v>
      </c>
      <c r="R2090">
        <f>VLOOKUP(KamstrupData[[#This Row],[IdLevel123]],'B-Business Capability'!B:L,11,FALSE)</f>
        <v>0</v>
      </c>
      <c r="T2090" t="s">
        <v>253</v>
      </c>
    </row>
    <row r="2091" spans="2:20" hidden="1" x14ac:dyDescent="0.25">
      <c r="D2091" t="s">
        <v>366</v>
      </c>
      <c r="E2091" t="str">
        <f>VLOOKUP(D2091,'B-Business Capability'!B:H,5,FALSE)</f>
        <v>Digital Management</v>
      </c>
      <c r="F2091" t="str">
        <f>VLOOKUP(D2091,'B-Business Capability'!B:H,6,FALSE)</f>
        <v>IT Strategy &amp; Transformation</v>
      </c>
      <c r="G2091" t="str">
        <f>VLOOKUP(D2091,'B-Business Capability'!B:H,7,FALSE)</f>
        <v>IT Project Management</v>
      </c>
      <c r="I2091" t="s">
        <v>43</v>
      </c>
      <c r="J2091" t="s">
        <v>311</v>
      </c>
      <c r="L2091" t="s">
        <v>241</v>
      </c>
      <c r="M2091" t="str">
        <f>VLOOKUP(L2091,'A-Applications'!B:D,3,FALSE)</f>
        <v>ProjectFlow 365</v>
      </c>
      <c r="N2091" t="s">
        <v>138</v>
      </c>
      <c r="O2091" s="42" t="s">
        <v>52</v>
      </c>
      <c r="P2091" t="s">
        <v>368</v>
      </c>
      <c r="Q2091" t="str">
        <f>VLOOKUP(KamstrupData[[#This Row],[IdLevel123]],'B-Business Capability'!B:L,10,FALSE)</f>
        <v>N/A</v>
      </c>
      <c r="R2091">
        <f>VLOOKUP(KamstrupData[[#This Row],[IdLevel123]],'B-Business Capability'!B:L,11,FALSE)</f>
        <v>0</v>
      </c>
    </row>
    <row r="2092" spans="2:20" hidden="1" x14ac:dyDescent="0.25">
      <c r="B2092" s="28">
        <v>45292</v>
      </c>
      <c r="D2092" s="28" t="s">
        <v>366</v>
      </c>
      <c r="E2092" t="str">
        <f>VLOOKUP(D2092,'B-Business Capability'!B:H,5,FALSE)</f>
        <v>Digital Management</v>
      </c>
      <c r="F2092" t="str">
        <f>VLOOKUP(D2092,'B-Business Capability'!B:H,6,FALSE)</f>
        <v>IT Strategy &amp; Transformation</v>
      </c>
      <c r="G2092" t="str">
        <f>VLOOKUP(D2092,'B-Business Capability'!B:H,7,FALSE)</f>
        <v>IT Project Management</v>
      </c>
      <c r="I2092" t="s">
        <v>43</v>
      </c>
      <c r="J2092" t="s">
        <v>285</v>
      </c>
      <c r="K2092" t="s">
        <v>1615</v>
      </c>
      <c r="L2092" t="s">
        <v>241</v>
      </c>
      <c r="M2092" t="str">
        <f>VLOOKUP(L2092,'A-Applications'!B:D,3,FALSE)</f>
        <v>ProjectFlow 365</v>
      </c>
      <c r="N2092" t="s">
        <v>46</v>
      </c>
      <c r="O2092" s="42" t="s">
        <v>52</v>
      </c>
      <c r="P2092" t="s">
        <v>38</v>
      </c>
      <c r="Q2092" t="str">
        <f>VLOOKUP(KamstrupData[[#This Row],[IdLevel123]],'B-Business Capability'!B:L,10,FALSE)</f>
        <v>N/A</v>
      </c>
      <c r="R2092">
        <f>VLOOKUP(KamstrupData[[#This Row],[IdLevel123]],'B-Business Capability'!B:L,11,FALSE)</f>
        <v>0</v>
      </c>
    </row>
    <row r="2093" spans="2:20" hidden="1" x14ac:dyDescent="0.25">
      <c r="D2093" t="s">
        <v>1039</v>
      </c>
      <c r="E2093" t="str">
        <f>VLOOKUP(D2093,'B-Business Capability'!B:H,5,FALSE)</f>
        <v>Strategic Management</v>
      </c>
      <c r="F2093" t="str">
        <f>VLOOKUP(D2093,'B-Business Capability'!B:H,6,FALSE)</f>
        <v>Manage Core Business</v>
      </c>
      <c r="G2093" t="str">
        <f>VLOOKUP(D2093,'B-Business Capability'!B:H,7,FALSE)</f>
        <v>Manage Projects</v>
      </c>
      <c r="I2093" t="s">
        <v>43</v>
      </c>
      <c r="J2093" t="s">
        <v>109</v>
      </c>
      <c r="L2093" t="s">
        <v>241</v>
      </c>
      <c r="M2093" t="str">
        <f>VLOOKUP(L2093,'A-Applications'!B:D,3,FALSE)</f>
        <v>ProjectFlow 365</v>
      </c>
      <c r="N2093" t="s">
        <v>46</v>
      </c>
      <c r="O2093" s="42" t="s">
        <v>52</v>
      </c>
      <c r="P2093" t="s">
        <v>1055</v>
      </c>
      <c r="Q2093" t="str">
        <f>VLOOKUP(KamstrupData[[#This Row],[IdLevel123]],'B-Business Capability'!B:L,10,FALSE)</f>
        <v>N/A</v>
      </c>
      <c r="R2093">
        <f>VLOOKUP(KamstrupData[[#This Row],[IdLevel123]],'B-Business Capability'!B:L,11,FALSE)</f>
        <v>0</v>
      </c>
      <c r="T2093" t="s">
        <v>218</v>
      </c>
    </row>
    <row r="2094" spans="2:20" hidden="1" x14ac:dyDescent="0.25">
      <c r="D2094" t="s">
        <v>1039</v>
      </c>
      <c r="E2094" t="str">
        <f>VLOOKUP(D2094,'B-Business Capability'!B:H,5,FALSE)</f>
        <v>Strategic Management</v>
      </c>
      <c r="F2094" t="str">
        <f>VLOOKUP(D2094,'B-Business Capability'!B:H,6,FALSE)</f>
        <v>Manage Core Business</v>
      </c>
      <c r="G2094" t="str">
        <f>VLOOKUP(D2094,'B-Business Capability'!B:H,7,FALSE)</f>
        <v>Manage Projects</v>
      </c>
      <c r="I2094" t="s">
        <v>43</v>
      </c>
      <c r="J2094" t="s">
        <v>109</v>
      </c>
      <c r="L2094" t="s">
        <v>241</v>
      </c>
      <c r="M2094" t="str">
        <f>VLOOKUP(L2094,'A-Applications'!B:D,3,FALSE)</f>
        <v>ProjectFlow 365</v>
      </c>
      <c r="N2094" t="s">
        <v>138</v>
      </c>
      <c r="O2094" s="42" t="s">
        <v>52</v>
      </c>
      <c r="P2094" t="s">
        <v>1058</v>
      </c>
      <c r="Q2094" t="str">
        <f>VLOOKUP(KamstrupData[[#This Row],[IdLevel123]],'B-Business Capability'!B:L,10,FALSE)</f>
        <v>N/A</v>
      </c>
      <c r="R2094">
        <f>VLOOKUP(KamstrupData[[#This Row],[IdLevel123]],'B-Business Capability'!B:L,11,FALSE)</f>
        <v>0</v>
      </c>
      <c r="T2094" t="s">
        <v>218</v>
      </c>
    </row>
    <row r="2095" spans="2:20" hidden="1" x14ac:dyDescent="0.25">
      <c r="D2095" t="s">
        <v>1039</v>
      </c>
      <c r="E2095" t="str">
        <f>VLOOKUP(D2095,'B-Business Capability'!B:H,5,FALSE)</f>
        <v>Strategic Management</v>
      </c>
      <c r="F2095" t="str">
        <f>VLOOKUP(D2095,'B-Business Capability'!B:H,6,FALSE)</f>
        <v>Manage Core Business</v>
      </c>
      <c r="G2095" t="str">
        <f>VLOOKUP(D2095,'B-Business Capability'!B:H,7,FALSE)</f>
        <v>Manage Projects</v>
      </c>
      <c r="I2095" t="s">
        <v>43</v>
      </c>
      <c r="J2095" t="s">
        <v>109</v>
      </c>
      <c r="L2095" t="s">
        <v>241</v>
      </c>
      <c r="M2095" t="str">
        <f>VLOOKUP(L2095,'A-Applications'!B:D,3,FALSE)</f>
        <v>ProjectFlow 365</v>
      </c>
      <c r="N2095" t="s">
        <v>138</v>
      </c>
      <c r="O2095" s="42" t="s">
        <v>52</v>
      </c>
      <c r="P2095" t="s">
        <v>1059</v>
      </c>
      <c r="Q2095" t="str">
        <f>VLOOKUP(KamstrupData[[#This Row],[IdLevel123]],'B-Business Capability'!B:L,10,FALSE)</f>
        <v>N/A</v>
      </c>
      <c r="R2095">
        <f>VLOOKUP(KamstrupData[[#This Row],[IdLevel123]],'B-Business Capability'!B:L,11,FALSE)</f>
        <v>0</v>
      </c>
    </row>
    <row r="2096" spans="2:20" hidden="1" x14ac:dyDescent="0.25">
      <c r="D2096" t="s">
        <v>1278</v>
      </c>
      <c r="E2096" t="str">
        <f>VLOOKUP(D2096,'B-Business Capability'!B:H,5,FALSE)</f>
        <v>Strategic Management</v>
      </c>
      <c r="F2096" t="str">
        <f>VLOOKUP(D2096,'B-Business Capability'!B:H,6,FALSE)</f>
        <v>Enterprise Effectiveness &amp; Project Management</v>
      </c>
      <c r="G2096" t="str">
        <f>VLOOKUP(D2096,'B-Business Capability'!B:H,7,FALSE)</f>
        <v>Task Tracking and Planning</v>
      </c>
      <c r="I2096" t="s">
        <v>43</v>
      </c>
      <c r="J2096" t="s">
        <v>151</v>
      </c>
      <c r="K2096" t="s">
        <v>152</v>
      </c>
      <c r="L2096" t="s">
        <v>241</v>
      </c>
      <c r="M2096" t="str">
        <f>VLOOKUP(L2096,'A-Applications'!B:D,3,FALSE)</f>
        <v>ProjectFlow 365</v>
      </c>
      <c r="N2096" t="s">
        <v>46</v>
      </c>
      <c r="O2096" s="42" t="s">
        <v>47</v>
      </c>
      <c r="P2096" t="s">
        <v>68</v>
      </c>
      <c r="Q2096" t="str">
        <f>VLOOKUP(KamstrupData[[#This Row],[IdLevel123]],'B-Business Capability'!B:L,10,FALSE)</f>
        <v>N/A</v>
      </c>
      <c r="R2096">
        <f>VLOOKUP(KamstrupData[[#This Row],[IdLevel123]],'B-Business Capability'!B:L,11,FALSE)</f>
        <v>0</v>
      </c>
      <c r="T2096" t="s">
        <v>253</v>
      </c>
    </row>
    <row r="2097" spans="2:20" hidden="1" x14ac:dyDescent="0.25">
      <c r="D2097" t="s">
        <v>1597</v>
      </c>
      <c r="E2097" t="str">
        <f>VLOOKUP(D2097,'B-Business Capability'!B:H,5,FALSE)</f>
        <v>Digital Platform and Operations</v>
      </c>
      <c r="F2097" t="str">
        <f>VLOOKUP(D2097,'B-Business Capability'!B:H,6,FALSE)</f>
        <v>AI, Data &amp; Analytics</v>
      </c>
      <c r="G2097" t="str">
        <f>VLOOKUP(D2097,'B-Business Capability'!B:H,7,FALSE)</f>
        <v>BI Enablement</v>
      </c>
      <c r="I2097" t="s">
        <v>43</v>
      </c>
      <c r="J2097" t="s">
        <v>151</v>
      </c>
      <c r="K2097" t="s">
        <v>152</v>
      </c>
      <c r="L2097" t="s">
        <v>241</v>
      </c>
      <c r="M2097" t="str">
        <f>VLOOKUP(L2097,'A-Applications'!B:D,3,FALSE)</f>
        <v>ProjectFlow 365</v>
      </c>
      <c r="N2097" t="s">
        <v>46</v>
      </c>
      <c r="O2097" s="42" t="s">
        <v>52</v>
      </c>
      <c r="P2097" t="s">
        <v>68</v>
      </c>
      <c r="Q2097" t="str">
        <f>VLOOKUP(KamstrupData[[#This Row],[IdLevel123]],'B-Business Capability'!B:L,10,FALSE)</f>
        <v>N/A</v>
      </c>
      <c r="R2097">
        <f>VLOOKUP(KamstrupData[[#This Row],[IdLevel123]],'B-Business Capability'!B:L,11,FALSE)</f>
        <v>0</v>
      </c>
      <c r="T2097" t="s">
        <v>153</v>
      </c>
    </row>
    <row r="2098" spans="2:20" hidden="1" x14ac:dyDescent="0.25">
      <c r="D2098" s="28" t="s">
        <v>1278</v>
      </c>
      <c r="E2098" t="str">
        <f>VLOOKUP(D2098,'B-Business Capability'!B:H,5,FALSE)</f>
        <v>Strategic Management</v>
      </c>
      <c r="F2098" t="str">
        <f>VLOOKUP(D2098,'B-Business Capability'!B:H,6,FALSE)</f>
        <v>Enterprise Effectiveness &amp; Project Management</v>
      </c>
      <c r="G2098" t="str">
        <f>VLOOKUP(D2098,'B-Business Capability'!B:H,7,FALSE)</f>
        <v>Task Tracking and Planning</v>
      </c>
      <c r="I2098" t="s">
        <v>43</v>
      </c>
      <c r="J2098" t="s">
        <v>239</v>
      </c>
      <c r="K2098" t="s">
        <v>1672</v>
      </c>
      <c r="L2098" t="s">
        <v>241</v>
      </c>
      <c r="M2098" t="str">
        <f>VLOOKUP(L2098,'A-Applications'!B:D,3,FALSE)</f>
        <v>ProjectFlow 365</v>
      </c>
      <c r="N2098" t="s">
        <v>46</v>
      </c>
      <c r="O2098" s="42" t="s">
        <v>47</v>
      </c>
      <c r="P2098" t="s">
        <v>38</v>
      </c>
      <c r="Q2098" t="str">
        <f>VLOOKUP(KamstrupData[[#This Row],[IdLevel123]],'B-Business Capability'!B:L,10,FALSE)</f>
        <v>N/A</v>
      </c>
      <c r="R2098">
        <f>VLOOKUP(KamstrupData[[#This Row],[IdLevel123]],'B-Business Capability'!B:L,11,FALSE)</f>
        <v>0</v>
      </c>
    </row>
    <row r="2099" spans="2:20" hidden="1" x14ac:dyDescent="0.25">
      <c r="D2099" t="s">
        <v>203</v>
      </c>
      <c r="E2099" t="str">
        <f>VLOOKUP(D2099,'B-Business Capability'!B:H,5,FALSE)</f>
        <v>Manufacturing</v>
      </c>
      <c r="F2099" t="str">
        <f>VLOOKUP(D2099,'B-Business Capability'!B:H,6,FALSE)</f>
        <v>Change Management</v>
      </c>
      <c r="G2099">
        <f>VLOOKUP(D2099,'B-Business Capability'!B:H,7,FALSE)</f>
        <v>0</v>
      </c>
      <c r="I2099" t="s">
        <v>43</v>
      </c>
      <c r="J2099" t="s">
        <v>109</v>
      </c>
      <c r="L2099" t="s">
        <v>205</v>
      </c>
      <c r="M2099" t="str">
        <f>VLOOKUP(L2099,'A-Applications'!B:D,3,FALSE)</f>
        <v>QDA</v>
      </c>
      <c r="N2099" t="s">
        <v>46</v>
      </c>
      <c r="O2099" s="42" t="s">
        <v>102</v>
      </c>
      <c r="P2099" t="s">
        <v>204</v>
      </c>
      <c r="Q2099" t="str">
        <f>VLOOKUP(KamstrupData[[#This Row],[IdLevel123]],'B-Business Capability'!B:L,10,FALSE)</f>
        <v>Idea-to-Release (I2R)</v>
      </c>
      <c r="R2099">
        <f>VLOOKUP(KamstrupData[[#This Row],[IdLevel123]],'B-Business Capability'!B:L,11,FALSE)</f>
        <v>470</v>
      </c>
      <c r="T2099" t="s">
        <v>206</v>
      </c>
    </row>
    <row r="2100" spans="2:20" hidden="1" x14ac:dyDescent="0.25">
      <c r="D2100" t="s">
        <v>216</v>
      </c>
      <c r="E2100" t="str">
        <f>VLOOKUP(D2100,'B-Business Capability'!B:H,5,FALSE)</f>
        <v>Manufacturing</v>
      </c>
      <c r="F2100" t="str">
        <f>VLOOKUP(D2100,'B-Business Capability'!B:H,6,FALSE)</f>
        <v>Manufacturing Steering</v>
      </c>
      <c r="G2100">
        <f>VLOOKUP(D2100,'B-Business Capability'!B:H,7,FALSE)</f>
        <v>0</v>
      </c>
      <c r="I2100" t="s">
        <v>43</v>
      </c>
      <c r="J2100" t="s">
        <v>109</v>
      </c>
      <c r="L2100" t="s">
        <v>205</v>
      </c>
      <c r="M2100" t="str">
        <f>VLOOKUP(L2100,'A-Applications'!B:D,3,FALSE)</f>
        <v>QDA</v>
      </c>
      <c r="N2100" t="s">
        <v>46</v>
      </c>
      <c r="O2100" s="42" t="s">
        <v>102</v>
      </c>
      <c r="P2100" t="s">
        <v>225</v>
      </c>
      <c r="Q2100" t="str">
        <f>VLOOKUP(KamstrupData[[#This Row],[IdLevel123]],'B-Business Capability'!B:L,10,FALSE)</f>
        <v>Plan-to-Produce (P2P)</v>
      </c>
      <c r="R2100">
        <f>VLOOKUP(KamstrupData[[#This Row],[IdLevel123]],'B-Business Capability'!B:L,11,FALSE)</f>
        <v>0</v>
      </c>
      <c r="T2100" t="s">
        <v>218</v>
      </c>
    </row>
    <row r="2101" spans="2:20" hidden="1" x14ac:dyDescent="0.25">
      <c r="D2101" t="s">
        <v>560</v>
      </c>
      <c r="E2101" t="str">
        <f>VLOOKUP(D2101,'B-Business Capability'!B:H,5,FALSE)</f>
        <v>Procurement &amp; Logistics</v>
      </c>
      <c r="F2101" t="str">
        <f>VLOOKUP(D2101,'B-Business Capability'!B:H,6,FALSE)</f>
        <v>Warehouse Management</v>
      </c>
      <c r="G2101" t="str">
        <f>VLOOKUP(D2101,'B-Business Capability'!B:H,7,FALSE)</f>
        <v>Goods Receipt &amp; Service Entry</v>
      </c>
      <c r="I2101" t="s">
        <v>43</v>
      </c>
      <c r="J2101" t="s">
        <v>109</v>
      </c>
      <c r="L2101" t="s">
        <v>205</v>
      </c>
      <c r="M2101" t="str">
        <f>VLOOKUP(L2101,'A-Applications'!B:D,3,FALSE)</f>
        <v>QDA</v>
      </c>
      <c r="N2101" t="s">
        <v>46</v>
      </c>
      <c r="O2101" s="42" t="s">
        <v>102</v>
      </c>
      <c r="P2101" t="s">
        <v>561</v>
      </c>
      <c r="Q2101" t="str">
        <f>VLOOKUP(KamstrupData[[#This Row],[IdLevel123]],'B-Business Capability'!B:L,10,FALSE)</f>
        <v>Procure-to-Pay (P2P)</v>
      </c>
      <c r="R2101">
        <f>VLOOKUP(KamstrupData[[#This Row],[IdLevel123]],'B-Business Capability'!B:L,11,FALSE)</f>
        <v>410</v>
      </c>
    </row>
    <row r="2102" spans="2:20" hidden="1" x14ac:dyDescent="0.25">
      <c r="D2102" t="s">
        <v>563</v>
      </c>
      <c r="E2102" t="str">
        <f>VLOOKUP(D2102,'B-Business Capability'!B:H,5,FALSE)</f>
        <v>Procurement &amp; Logistics</v>
      </c>
      <c r="F2102" t="str">
        <f>VLOOKUP(D2102,'B-Business Capability'!B:H,6,FALSE)</f>
        <v>Warehouse Management</v>
      </c>
      <c r="G2102" t="str">
        <f>VLOOKUP(D2102,'B-Business Capability'!B:H,7,FALSE)</f>
        <v>Manage Claims</v>
      </c>
      <c r="I2102" t="s">
        <v>43</v>
      </c>
      <c r="J2102" t="s">
        <v>109</v>
      </c>
      <c r="K2102" t="s">
        <v>183</v>
      </c>
      <c r="L2102" t="s">
        <v>205</v>
      </c>
      <c r="M2102" t="str">
        <f>VLOOKUP(L2102,'A-Applications'!B:D,3,FALSE)</f>
        <v>QDA</v>
      </c>
      <c r="N2102" t="s">
        <v>138</v>
      </c>
      <c r="O2102" s="42" t="s">
        <v>52</v>
      </c>
      <c r="P2102" t="s">
        <v>564</v>
      </c>
      <c r="Q2102" t="str">
        <f>VLOOKUP(KamstrupData[[#This Row],[IdLevel123]],'B-Business Capability'!B:L,10,FALSE)</f>
        <v>Procure-to-Pay (P2P)</v>
      </c>
      <c r="R2102">
        <f>VLOOKUP(KamstrupData[[#This Row],[IdLevel123]],'B-Business Capability'!B:L,11,FALSE)</f>
        <v>430</v>
      </c>
      <c r="T2102" t="s">
        <v>565</v>
      </c>
    </row>
    <row r="2103" spans="2:20" hidden="1" x14ac:dyDescent="0.25">
      <c r="D2103" t="s">
        <v>563</v>
      </c>
      <c r="E2103" t="str">
        <f>VLOOKUP(D2103,'B-Business Capability'!B:H,5,FALSE)</f>
        <v>Procurement &amp; Logistics</v>
      </c>
      <c r="F2103" t="str">
        <f>VLOOKUP(D2103,'B-Business Capability'!B:H,6,FALSE)</f>
        <v>Warehouse Management</v>
      </c>
      <c r="G2103" t="str">
        <f>VLOOKUP(D2103,'B-Business Capability'!B:H,7,FALSE)</f>
        <v>Manage Claims</v>
      </c>
      <c r="I2103" t="s">
        <v>43</v>
      </c>
      <c r="J2103" t="s">
        <v>109</v>
      </c>
      <c r="L2103" t="s">
        <v>205</v>
      </c>
      <c r="M2103" t="str">
        <f>VLOOKUP(L2103,'A-Applications'!B:D,3,FALSE)</f>
        <v>QDA</v>
      </c>
      <c r="N2103" t="s">
        <v>46</v>
      </c>
      <c r="O2103" s="42" t="s">
        <v>102</v>
      </c>
      <c r="P2103" t="s">
        <v>523</v>
      </c>
      <c r="Q2103" t="str">
        <f>VLOOKUP(KamstrupData[[#This Row],[IdLevel123]],'B-Business Capability'!B:L,10,FALSE)</f>
        <v>Procure-to-Pay (P2P)</v>
      </c>
      <c r="R2103">
        <f>VLOOKUP(KamstrupData[[#This Row],[IdLevel123]],'B-Business Capability'!B:L,11,FALSE)</f>
        <v>430</v>
      </c>
      <c r="T2103" t="s">
        <v>566</v>
      </c>
    </row>
    <row r="2104" spans="2:20" hidden="1" x14ac:dyDescent="0.25">
      <c r="B2104" s="28">
        <v>45292</v>
      </c>
      <c r="D2104" s="28" t="s">
        <v>7428</v>
      </c>
      <c r="E2104" t="str">
        <f>VLOOKUP(D2104,'B-Business Capability'!B:H,5,FALSE)</f>
        <v>Customer Relationship</v>
      </c>
      <c r="F2104" t="str">
        <f>VLOOKUP(D2104,'B-Business Capability'!B:H,6,FALSE)</f>
        <v>Customer Management</v>
      </c>
      <c r="G2104">
        <f>VLOOKUP(D2104,'B-Business Capability'!B:H,7,FALSE)</f>
        <v>0</v>
      </c>
      <c r="I2104" t="s">
        <v>43</v>
      </c>
      <c r="J2104" t="s">
        <v>285</v>
      </c>
      <c r="K2104" t="s">
        <v>1639</v>
      </c>
      <c r="L2104" t="s">
        <v>232</v>
      </c>
      <c r="M2104" t="str">
        <f>VLOOKUP(L2104,'A-Applications'!B:D,3,FALSE)</f>
        <v>Microsoft Dynamics 365 CE (Sales)</v>
      </c>
      <c r="N2104" t="s">
        <v>46</v>
      </c>
      <c r="O2104" s="42" t="s">
        <v>47</v>
      </c>
      <c r="Q2104" t="str">
        <f>VLOOKUP(KamstrupData[[#This Row],[IdLevel123]],'B-Business Capability'!B:L,10,FALSE)</f>
        <v>Customer Service and Support</v>
      </c>
      <c r="R2104">
        <f>VLOOKUP(KamstrupData[[#This Row],[IdLevel123]],'B-Business Capability'!B:L,11,FALSE)</f>
        <v>0</v>
      </c>
    </row>
    <row r="2105" spans="2:20" hidden="1" x14ac:dyDescent="0.25">
      <c r="D2105" t="s">
        <v>227</v>
      </c>
      <c r="E2105" t="str">
        <f>VLOOKUP(D2105,'B-Business Capability'!B:H,5,FALSE)</f>
        <v>Customer Relationship</v>
      </c>
      <c r="F2105" t="str">
        <f>VLOOKUP(D2105,'B-Business Capability'!B:H,6,FALSE)</f>
        <v>Customer Management</v>
      </c>
      <c r="G2105" t="str">
        <f>VLOOKUP(D2105,'B-Business Capability'!B:H,7,FALSE)</f>
        <v>Manage Customer</v>
      </c>
      <c r="I2105" t="s">
        <v>43</v>
      </c>
      <c r="J2105" t="s">
        <v>109</v>
      </c>
      <c r="K2105" t="s">
        <v>231</v>
      </c>
      <c r="L2105" t="s">
        <v>232</v>
      </c>
      <c r="M2105" t="str">
        <f>VLOOKUP(L2105,'A-Applications'!B:D,3,FALSE)</f>
        <v>Microsoft Dynamics 365 CE (Sales)</v>
      </c>
      <c r="N2105" t="s">
        <v>46</v>
      </c>
      <c r="O2105" s="42" t="s">
        <v>52</v>
      </c>
      <c r="P2105" t="s">
        <v>68</v>
      </c>
      <c r="Q2105" t="str">
        <f>VLOOKUP(KamstrupData[[#This Row],[IdLevel123]],'B-Business Capability'!B:L,10,FALSE)</f>
        <v>Customer Service and Support</v>
      </c>
      <c r="R2105">
        <f>VLOOKUP(KamstrupData[[#This Row],[IdLevel123]],'B-Business Capability'!B:L,11,FALSE)</f>
        <v>0</v>
      </c>
      <c r="T2105" t="s">
        <v>233</v>
      </c>
    </row>
    <row r="2106" spans="2:20" hidden="1" x14ac:dyDescent="0.25">
      <c r="C2106" s="28">
        <v>45747</v>
      </c>
      <c r="D2106" t="s">
        <v>1096</v>
      </c>
      <c r="E2106" t="str">
        <f>VLOOKUP(D2106,'B-Business Capability'!B:H,5,FALSE)</f>
        <v>Marketing</v>
      </c>
      <c r="F2106" t="str">
        <f>VLOOKUP(D2106,'B-Business Capability'!B:H,6,FALSE)</f>
        <v>Marketing demand management</v>
      </c>
      <c r="G2106" t="str">
        <f>VLOOKUP(D2106,'B-Business Capability'!B:H,7,FALSE)</f>
        <v>Lead generation, management, and nurturing</v>
      </c>
      <c r="I2106" t="s">
        <v>43</v>
      </c>
      <c r="J2106" t="s">
        <v>325</v>
      </c>
      <c r="K2106" t="s">
        <v>416</v>
      </c>
      <c r="L2106" t="s">
        <v>232</v>
      </c>
      <c r="M2106" t="str">
        <f>VLOOKUP(L2106,'A-Applications'!B:D,3,FALSE)</f>
        <v>Microsoft Dynamics 365 CE (Sales)</v>
      </c>
      <c r="N2106" t="s">
        <v>74</v>
      </c>
      <c r="O2106" s="42" t="s">
        <v>47</v>
      </c>
      <c r="P2106" t="s">
        <v>1087</v>
      </c>
      <c r="Q2106" t="str">
        <f>VLOOKUP(KamstrupData[[#This Row],[IdLevel123]],'B-Business Capability'!B:L,10,FALSE)</f>
        <v>N/A</v>
      </c>
      <c r="R2106">
        <f>VLOOKUP(KamstrupData[[#This Row],[IdLevel123]],'B-Business Capability'!B:L,11,FALSE)</f>
        <v>0</v>
      </c>
      <c r="T2106" t="s">
        <v>1088</v>
      </c>
    </row>
    <row r="2107" spans="2:20" hidden="1" x14ac:dyDescent="0.25">
      <c r="D2107" t="s">
        <v>1096</v>
      </c>
      <c r="E2107" t="str">
        <f>VLOOKUP(D2107,'B-Business Capability'!B:H,5,FALSE)</f>
        <v>Marketing</v>
      </c>
      <c r="F2107" t="str">
        <f>VLOOKUP(D2107,'B-Business Capability'!B:H,6,FALSE)</f>
        <v>Marketing demand management</v>
      </c>
      <c r="G2107" t="str">
        <f>VLOOKUP(D2107,'B-Business Capability'!B:H,7,FALSE)</f>
        <v>Lead generation, management, and nurturing</v>
      </c>
      <c r="I2107" t="s">
        <v>66</v>
      </c>
      <c r="J2107" t="s">
        <v>325</v>
      </c>
      <c r="K2107" t="s">
        <v>416</v>
      </c>
      <c r="L2107" t="s">
        <v>232</v>
      </c>
      <c r="M2107" t="str">
        <f>VLOOKUP(L2107,'A-Applications'!B:D,3,FALSE)</f>
        <v>Microsoft Dynamics 365 CE (Sales)</v>
      </c>
      <c r="N2107" t="s">
        <v>138</v>
      </c>
      <c r="O2107" s="42" t="s">
        <v>102</v>
      </c>
      <c r="P2107" t="s">
        <v>1090</v>
      </c>
      <c r="Q2107" t="str">
        <f>VLOOKUP(KamstrupData[[#This Row],[IdLevel123]],'B-Business Capability'!B:L,10,FALSE)</f>
        <v>N/A</v>
      </c>
      <c r="R2107">
        <f>VLOOKUP(KamstrupData[[#This Row],[IdLevel123]],'B-Business Capability'!B:L,11,FALSE)</f>
        <v>0</v>
      </c>
      <c r="T2107" t="s">
        <v>417</v>
      </c>
    </row>
    <row r="2108" spans="2:20" hidden="1" x14ac:dyDescent="0.25">
      <c r="D2108" t="s">
        <v>1107</v>
      </c>
      <c r="E2108" t="str">
        <f>VLOOKUP(D2108,'B-Business Capability'!B:H,5,FALSE)</f>
        <v>Marketing</v>
      </c>
      <c r="F2108" t="str">
        <f>VLOOKUP(D2108,'B-Business Capability'!B:H,6,FALSE)</f>
        <v>Customer experience and data management</v>
      </c>
      <c r="G2108" t="str">
        <f>VLOOKUP(D2108,'B-Business Capability'!B:H,7,FALSE)</f>
        <v>Customer data management</v>
      </c>
      <c r="I2108" t="s">
        <v>43</v>
      </c>
      <c r="J2108" t="s">
        <v>325</v>
      </c>
      <c r="K2108" t="s">
        <v>416</v>
      </c>
      <c r="L2108" t="s">
        <v>232</v>
      </c>
      <c r="M2108" t="str">
        <f>VLOOKUP(L2108,'A-Applications'!B:D,3,FALSE)</f>
        <v>Microsoft Dynamics 365 CE (Sales)</v>
      </c>
      <c r="N2108" t="s">
        <v>138</v>
      </c>
      <c r="O2108" s="42" t="s">
        <v>47</v>
      </c>
      <c r="P2108" t="s">
        <v>1087</v>
      </c>
      <c r="Q2108" t="str">
        <f>VLOOKUP(KamstrupData[[#This Row],[IdLevel123]],'B-Business Capability'!B:L,10,FALSE)</f>
        <v>Customer Service and Support</v>
      </c>
      <c r="R2108">
        <f>VLOOKUP(KamstrupData[[#This Row],[IdLevel123]],'B-Business Capability'!B:L,11,FALSE)</f>
        <v>0</v>
      </c>
      <c r="T2108" t="s">
        <v>1088</v>
      </c>
    </row>
    <row r="2109" spans="2:20" hidden="1" x14ac:dyDescent="0.25">
      <c r="D2109" t="s">
        <v>1141</v>
      </c>
      <c r="E2109" t="str">
        <f>VLOOKUP(D2109,'B-Business Capability'!B:H,5,FALSE)</f>
        <v>Sales</v>
      </c>
      <c r="F2109" t="str">
        <f>VLOOKUP(D2109,'B-Business Capability'!B:H,6,FALSE)</f>
        <v>Sales Operations</v>
      </c>
      <c r="G2109" t="str">
        <f>VLOOKUP(D2109,'B-Business Capability'!B:H,7,FALSE)</f>
        <v>Billing mediation</v>
      </c>
      <c r="I2109" t="s">
        <v>43</v>
      </c>
      <c r="J2109" t="s">
        <v>325</v>
      </c>
      <c r="K2109" t="s">
        <v>379</v>
      </c>
      <c r="L2109" t="s">
        <v>232</v>
      </c>
      <c r="M2109" t="str">
        <f>VLOOKUP(L2109,'A-Applications'!B:D,3,FALSE)</f>
        <v>Microsoft Dynamics 365 CE (Sales)</v>
      </c>
      <c r="N2109" t="s">
        <v>46</v>
      </c>
      <c r="O2109" s="42" t="s">
        <v>47</v>
      </c>
      <c r="P2109" t="s">
        <v>1042</v>
      </c>
      <c r="Q2109" t="str">
        <f>VLOOKUP(KamstrupData[[#This Row],[IdLevel123]],'B-Business Capability'!B:L,10,FALSE)</f>
        <v>N/A</v>
      </c>
      <c r="R2109">
        <f>VLOOKUP(KamstrupData[[#This Row],[IdLevel123]],'B-Business Capability'!B:L,11,FALSE)</f>
        <v>0</v>
      </c>
      <c r="T2109" t="s">
        <v>380</v>
      </c>
    </row>
    <row r="2110" spans="2:20" hidden="1" x14ac:dyDescent="0.25">
      <c r="D2110" t="s">
        <v>1142</v>
      </c>
      <c r="E2110" t="str">
        <f>VLOOKUP(D2110,'B-Business Capability'!B:H,5,FALSE)</f>
        <v>Sales</v>
      </c>
      <c r="F2110" t="str">
        <f>VLOOKUP(D2110,'B-Business Capability'!B:H,6,FALSE)</f>
        <v>Sales Operations</v>
      </c>
      <c r="G2110" t="str">
        <f>VLOOKUP(D2110,'B-Business Capability'!B:H,7,FALSE)</f>
        <v>Claims, returns and Refund management</v>
      </c>
      <c r="I2110" t="s">
        <v>43</v>
      </c>
      <c r="J2110" t="s">
        <v>325</v>
      </c>
      <c r="K2110" t="s">
        <v>379</v>
      </c>
      <c r="L2110" t="s">
        <v>232</v>
      </c>
      <c r="M2110" t="str">
        <f>VLOOKUP(L2110,'A-Applications'!B:D,3,FALSE)</f>
        <v>Microsoft Dynamics 365 CE (Sales)</v>
      </c>
      <c r="N2110" t="s">
        <v>46</v>
      </c>
      <c r="O2110" s="42" t="s">
        <v>47</v>
      </c>
      <c r="P2110" t="s">
        <v>1042</v>
      </c>
      <c r="Q2110" t="str">
        <f>VLOOKUP(KamstrupData[[#This Row],[IdLevel123]],'B-Business Capability'!B:L,10,FALSE)</f>
        <v>Order-to-Cash (O2C)</v>
      </c>
      <c r="R2110">
        <f>VLOOKUP(KamstrupData[[#This Row],[IdLevel123]],'B-Business Capability'!B:L,11,FALSE)</f>
        <v>600</v>
      </c>
      <c r="T2110" t="s">
        <v>380</v>
      </c>
    </row>
    <row r="2111" spans="2:20" hidden="1" x14ac:dyDescent="0.25">
      <c r="D2111" t="s">
        <v>1142</v>
      </c>
      <c r="E2111" t="str">
        <f>VLOOKUP(D2111,'B-Business Capability'!B:H,5,FALSE)</f>
        <v>Sales</v>
      </c>
      <c r="F2111" t="str">
        <f>VLOOKUP(D2111,'B-Business Capability'!B:H,6,FALSE)</f>
        <v>Sales Operations</v>
      </c>
      <c r="G2111" t="str">
        <f>VLOOKUP(D2111,'B-Business Capability'!B:H,7,FALSE)</f>
        <v>Claims, returns and Refund management</v>
      </c>
      <c r="I2111" t="s">
        <v>43</v>
      </c>
      <c r="J2111" t="s">
        <v>161</v>
      </c>
      <c r="K2111" t="s">
        <v>164</v>
      </c>
      <c r="L2111" t="s">
        <v>232</v>
      </c>
      <c r="M2111" t="str">
        <f>VLOOKUP(L2111,'A-Applications'!B:D,3,FALSE)</f>
        <v>Microsoft Dynamics 365 CE (Sales)</v>
      </c>
      <c r="N2111" t="s">
        <v>46</v>
      </c>
      <c r="O2111" s="42" t="s">
        <v>52</v>
      </c>
      <c r="P2111" t="s">
        <v>1042</v>
      </c>
      <c r="Q2111" t="str">
        <f>VLOOKUP(KamstrupData[[#This Row],[IdLevel123]],'B-Business Capability'!B:L,10,FALSE)</f>
        <v>Order-to-Cash (O2C)</v>
      </c>
      <c r="R2111">
        <f>VLOOKUP(KamstrupData[[#This Row],[IdLevel123]],'B-Business Capability'!B:L,11,FALSE)</f>
        <v>600</v>
      </c>
      <c r="T2111" t="s">
        <v>1144</v>
      </c>
    </row>
    <row r="2112" spans="2:20" hidden="1" x14ac:dyDescent="0.25">
      <c r="D2112" t="s">
        <v>1142</v>
      </c>
      <c r="E2112" t="str">
        <f>VLOOKUP(D2112,'B-Business Capability'!B:H,5,FALSE)</f>
        <v>Sales</v>
      </c>
      <c r="F2112" t="str">
        <f>VLOOKUP(D2112,'B-Business Capability'!B:H,6,FALSE)</f>
        <v>Sales Operations</v>
      </c>
      <c r="G2112" t="str">
        <f>VLOOKUP(D2112,'B-Business Capability'!B:H,7,FALSE)</f>
        <v>Claims, returns and Refund management</v>
      </c>
      <c r="I2112" t="s">
        <v>43</v>
      </c>
      <c r="J2112" t="s">
        <v>161</v>
      </c>
      <c r="K2112" t="s">
        <v>165</v>
      </c>
      <c r="L2112" t="s">
        <v>232</v>
      </c>
      <c r="M2112" t="str">
        <f>VLOOKUP(L2112,'A-Applications'!B:D,3,FALSE)</f>
        <v>Microsoft Dynamics 365 CE (Sales)</v>
      </c>
      <c r="N2112" t="s">
        <v>46</v>
      </c>
      <c r="O2112" s="42" t="s">
        <v>52</v>
      </c>
      <c r="P2112" t="s">
        <v>1042</v>
      </c>
      <c r="Q2112" t="str">
        <f>VLOOKUP(KamstrupData[[#This Row],[IdLevel123]],'B-Business Capability'!B:L,10,FALSE)</f>
        <v>Order-to-Cash (O2C)</v>
      </c>
      <c r="R2112">
        <f>VLOOKUP(KamstrupData[[#This Row],[IdLevel123]],'B-Business Capability'!B:L,11,FALSE)</f>
        <v>600</v>
      </c>
      <c r="T2112" t="s">
        <v>1144</v>
      </c>
    </row>
    <row r="2113" spans="4:20" hidden="1" x14ac:dyDescent="0.25">
      <c r="D2113" t="s">
        <v>1142</v>
      </c>
      <c r="E2113" t="str">
        <f>VLOOKUP(D2113,'B-Business Capability'!B:H,5,FALSE)</f>
        <v>Sales</v>
      </c>
      <c r="F2113" t="str">
        <f>VLOOKUP(D2113,'B-Business Capability'!B:H,6,FALSE)</f>
        <v>Sales Operations</v>
      </c>
      <c r="G2113" t="str">
        <f>VLOOKUP(D2113,'B-Business Capability'!B:H,7,FALSE)</f>
        <v>Claims, returns and Refund management</v>
      </c>
      <c r="I2113" t="s">
        <v>43</v>
      </c>
      <c r="J2113" t="s">
        <v>161</v>
      </c>
      <c r="K2113" t="s">
        <v>166</v>
      </c>
      <c r="L2113" t="s">
        <v>232</v>
      </c>
      <c r="M2113" t="str">
        <f>VLOOKUP(L2113,'A-Applications'!B:D,3,FALSE)</f>
        <v>Microsoft Dynamics 365 CE (Sales)</v>
      </c>
      <c r="N2113" t="s">
        <v>46</v>
      </c>
      <c r="O2113" s="42" t="s">
        <v>52</v>
      </c>
      <c r="P2113" t="s">
        <v>1042</v>
      </c>
      <c r="Q2113" t="str">
        <f>VLOOKUP(KamstrupData[[#This Row],[IdLevel123]],'B-Business Capability'!B:L,10,FALSE)</f>
        <v>Order-to-Cash (O2C)</v>
      </c>
      <c r="R2113">
        <f>VLOOKUP(KamstrupData[[#This Row],[IdLevel123]],'B-Business Capability'!B:L,11,FALSE)</f>
        <v>600</v>
      </c>
      <c r="T2113" t="s">
        <v>1144</v>
      </c>
    </row>
    <row r="2114" spans="4:20" hidden="1" x14ac:dyDescent="0.25">
      <c r="D2114" t="s">
        <v>1146</v>
      </c>
      <c r="E2114" t="str">
        <f>VLOOKUP(D2114,'B-Business Capability'!B:H,5,FALSE)</f>
        <v>Sales</v>
      </c>
      <c r="F2114" t="str">
        <f>VLOOKUP(D2114,'B-Business Capability'!B:H,6,FALSE)</f>
        <v>Sales Operations</v>
      </c>
      <c r="G2114" t="str">
        <f>VLOOKUP(D2114,'B-Business Capability'!B:H,7,FALSE)</f>
        <v>Credit and collection management</v>
      </c>
      <c r="I2114" t="s">
        <v>43</v>
      </c>
      <c r="J2114" t="s">
        <v>325</v>
      </c>
      <c r="K2114" t="s">
        <v>379</v>
      </c>
      <c r="L2114" t="s">
        <v>232</v>
      </c>
      <c r="M2114" t="str">
        <f>VLOOKUP(L2114,'A-Applications'!B:D,3,FALSE)</f>
        <v>Microsoft Dynamics 365 CE (Sales)</v>
      </c>
      <c r="N2114" t="s">
        <v>46</v>
      </c>
      <c r="O2114" s="42" t="s">
        <v>47</v>
      </c>
      <c r="P2114" t="s">
        <v>1042</v>
      </c>
      <c r="Q2114" t="str">
        <f>VLOOKUP(KamstrupData[[#This Row],[IdLevel123]],'B-Business Capability'!B:L,10,FALSE)</f>
        <v>N/A</v>
      </c>
      <c r="R2114">
        <f>VLOOKUP(KamstrupData[[#This Row],[IdLevel123]],'B-Business Capability'!B:L,11,FALSE)</f>
        <v>0</v>
      </c>
      <c r="T2114" t="s">
        <v>380</v>
      </c>
    </row>
    <row r="2115" spans="4:20" hidden="1" x14ac:dyDescent="0.25">
      <c r="D2115" t="s">
        <v>1147</v>
      </c>
      <c r="E2115" t="str">
        <f>VLOOKUP(D2115,'B-Business Capability'!B:H,5,FALSE)</f>
        <v>Sales</v>
      </c>
      <c r="F2115" t="str">
        <f>VLOOKUP(D2115,'B-Business Capability'!B:H,6,FALSE)</f>
        <v>Sales Operations</v>
      </c>
      <c r="G2115" t="str">
        <f>VLOOKUP(D2115,'B-Business Capability'!B:H,7,FALSE)</f>
        <v>Customer masterdata governance</v>
      </c>
      <c r="I2115" t="s">
        <v>43</v>
      </c>
      <c r="J2115" t="s">
        <v>325</v>
      </c>
      <c r="K2115" t="s">
        <v>379</v>
      </c>
      <c r="L2115" t="s">
        <v>232</v>
      </c>
      <c r="M2115" t="str">
        <f>VLOOKUP(L2115,'A-Applications'!B:D,3,FALSE)</f>
        <v>Microsoft Dynamics 365 CE (Sales)</v>
      </c>
      <c r="N2115" t="s">
        <v>138</v>
      </c>
      <c r="O2115" s="42" t="s">
        <v>47</v>
      </c>
      <c r="P2115" t="s">
        <v>1148</v>
      </c>
      <c r="Q2115" t="str">
        <f>VLOOKUP(KamstrupData[[#This Row],[IdLevel123]],'B-Business Capability'!B:L,10,FALSE)</f>
        <v>N/A</v>
      </c>
      <c r="R2115">
        <f>VLOOKUP(KamstrupData[[#This Row],[IdLevel123]],'B-Business Capability'!B:L,11,FALSE)</f>
        <v>0</v>
      </c>
      <c r="T2115" t="s">
        <v>380</v>
      </c>
    </row>
    <row r="2116" spans="4:20" hidden="1" x14ac:dyDescent="0.25">
      <c r="D2116" t="s">
        <v>1153</v>
      </c>
      <c r="E2116" t="str">
        <f>VLOOKUP(D2116,'B-Business Capability'!B:H,5,FALSE)</f>
        <v>Sales</v>
      </c>
      <c r="F2116" t="str">
        <f>VLOOKUP(D2116,'B-Business Capability'!B:H,6,FALSE)</f>
        <v>Sales Operations</v>
      </c>
      <c r="G2116" t="str">
        <f>VLOOKUP(D2116,'B-Business Capability'!B:H,7,FALSE)</f>
        <v>Data aggretion and validation</v>
      </c>
      <c r="I2116" t="s">
        <v>43</v>
      </c>
      <c r="J2116" t="s">
        <v>325</v>
      </c>
      <c r="K2116" t="s">
        <v>379</v>
      </c>
      <c r="L2116" t="s">
        <v>232</v>
      </c>
      <c r="M2116" t="str">
        <f>VLOOKUP(L2116,'A-Applications'!B:D,3,FALSE)</f>
        <v>Microsoft Dynamics 365 CE (Sales)</v>
      </c>
      <c r="N2116" t="s">
        <v>138</v>
      </c>
      <c r="O2116" s="42" t="s">
        <v>47</v>
      </c>
      <c r="P2116" t="s">
        <v>1042</v>
      </c>
      <c r="Q2116" t="str">
        <f>VLOOKUP(KamstrupData[[#This Row],[IdLevel123]],'B-Business Capability'!B:L,10,FALSE)</f>
        <v>N/A</v>
      </c>
      <c r="R2116">
        <f>VLOOKUP(KamstrupData[[#This Row],[IdLevel123]],'B-Business Capability'!B:L,11,FALSE)</f>
        <v>0</v>
      </c>
      <c r="T2116" t="s">
        <v>380</v>
      </c>
    </row>
    <row r="2117" spans="4:20" hidden="1" x14ac:dyDescent="0.25">
      <c r="D2117" t="s">
        <v>1155</v>
      </c>
      <c r="E2117" t="str">
        <f>VLOOKUP(D2117,'B-Business Capability'!B:H,5,FALSE)</f>
        <v>Sales</v>
      </c>
      <c r="F2117" t="str">
        <f>VLOOKUP(D2117,'B-Business Capability'!B:H,6,FALSE)</f>
        <v>Sales Operations</v>
      </c>
      <c r="G2117" t="str">
        <f>VLOOKUP(D2117,'B-Business Capability'!B:H,7,FALSE)</f>
        <v>Entitlement management</v>
      </c>
      <c r="I2117" t="s">
        <v>43</v>
      </c>
      <c r="J2117" t="s">
        <v>325</v>
      </c>
      <c r="K2117" t="s">
        <v>379</v>
      </c>
      <c r="L2117" t="s">
        <v>232</v>
      </c>
      <c r="M2117" t="str">
        <f>VLOOKUP(L2117,'A-Applications'!B:D,3,FALSE)</f>
        <v>Microsoft Dynamics 365 CE (Sales)</v>
      </c>
      <c r="N2117" t="s">
        <v>46</v>
      </c>
      <c r="O2117" s="42" t="s">
        <v>47</v>
      </c>
      <c r="P2117" t="s">
        <v>1156</v>
      </c>
      <c r="Q2117" t="str">
        <f>VLOOKUP(KamstrupData[[#This Row],[IdLevel123]],'B-Business Capability'!B:L,10,FALSE)</f>
        <v>Order-to-Cash (O2C)</v>
      </c>
      <c r="R2117">
        <f>VLOOKUP(KamstrupData[[#This Row],[IdLevel123]],'B-Business Capability'!B:L,11,FALSE)</f>
        <v>610</v>
      </c>
      <c r="T2117" t="s">
        <v>380</v>
      </c>
    </row>
    <row r="2118" spans="4:20" hidden="1" x14ac:dyDescent="0.25">
      <c r="D2118" t="s">
        <v>1157</v>
      </c>
      <c r="E2118" t="str">
        <f>VLOOKUP(D2118,'B-Business Capability'!B:H,5,FALSE)</f>
        <v>Sales</v>
      </c>
      <c r="F2118" t="str">
        <f>VLOOKUP(D2118,'B-Business Capability'!B:H,6,FALSE)</f>
        <v>Sales Operations</v>
      </c>
      <c r="G2118" t="str">
        <f>VLOOKUP(D2118,'B-Business Capability'!B:H,7,FALSE)</f>
        <v>Financial customercare and dispute management</v>
      </c>
      <c r="I2118" t="s">
        <v>43</v>
      </c>
      <c r="J2118" t="s">
        <v>325</v>
      </c>
      <c r="K2118" t="s">
        <v>379</v>
      </c>
      <c r="L2118" t="s">
        <v>232</v>
      </c>
      <c r="M2118" t="str">
        <f>VLOOKUP(L2118,'A-Applications'!B:D,3,FALSE)</f>
        <v>Microsoft Dynamics 365 CE (Sales)</v>
      </c>
      <c r="N2118" t="s">
        <v>46</v>
      </c>
      <c r="O2118" s="42" t="s">
        <v>47</v>
      </c>
      <c r="P2118" t="s">
        <v>1042</v>
      </c>
      <c r="Q2118" t="str">
        <f>VLOOKUP(KamstrupData[[#This Row],[IdLevel123]],'B-Business Capability'!B:L,10,FALSE)</f>
        <v>Customer Service and Support</v>
      </c>
      <c r="R2118">
        <f>VLOOKUP(KamstrupData[[#This Row],[IdLevel123]],'B-Business Capability'!B:L,11,FALSE)</f>
        <v>0</v>
      </c>
      <c r="T2118" t="s">
        <v>380</v>
      </c>
    </row>
    <row r="2119" spans="4:20" hidden="1" x14ac:dyDescent="0.25">
      <c r="D2119" t="s">
        <v>1159</v>
      </c>
      <c r="E2119" t="str">
        <f>VLOOKUP(D2119,'B-Business Capability'!B:H,5,FALSE)</f>
        <v>Sales</v>
      </c>
      <c r="F2119" t="str">
        <f>VLOOKUP(D2119,'B-Business Capability'!B:H,6,FALSE)</f>
        <v>Sales Operations</v>
      </c>
      <c r="G2119" t="str">
        <f>VLOOKUP(D2119,'B-Business Capability'!B:H,7,FALSE)</f>
        <v>Intercompany Billing</v>
      </c>
      <c r="I2119" t="s">
        <v>43</v>
      </c>
      <c r="J2119" t="s">
        <v>325</v>
      </c>
      <c r="K2119" t="s">
        <v>379</v>
      </c>
      <c r="L2119" t="s">
        <v>232</v>
      </c>
      <c r="M2119" t="str">
        <f>VLOOKUP(L2119,'A-Applications'!B:D,3,FALSE)</f>
        <v>Microsoft Dynamics 365 CE (Sales)</v>
      </c>
      <c r="N2119" t="s">
        <v>46</v>
      </c>
      <c r="O2119" s="42" t="s">
        <v>47</v>
      </c>
      <c r="P2119" t="s">
        <v>1042</v>
      </c>
      <c r="Q2119" t="str">
        <f>VLOOKUP(KamstrupData[[#This Row],[IdLevel123]],'B-Business Capability'!B:L,10,FALSE)</f>
        <v>N/A</v>
      </c>
      <c r="R2119">
        <f>VLOOKUP(KamstrupData[[#This Row],[IdLevel123]],'B-Business Capability'!B:L,11,FALSE)</f>
        <v>0</v>
      </c>
      <c r="T2119" t="s">
        <v>380</v>
      </c>
    </row>
    <row r="2120" spans="4:20" hidden="1" x14ac:dyDescent="0.25">
      <c r="D2120" t="s">
        <v>1160</v>
      </c>
      <c r="E2120" t="str">
        <f>VLOOKUP(D2120,'B-Business Capability'!B:H,5,FALSE)</f>
        <v>Sales</v>
      </c>
      <c r="F2120" t="str">
        <f>VLOOKUP(D2120,'B-Business Capability'!B:H,6,FALSE)</f>
        <v>Sales Operations</v>
      </c>
      <c r="G2120" t="str">
        <f>VLOOKUP(D2120,'B-Business Capability'!B:H,7,FALSE)</f>
        <v>Localization and internationalization</v>
      </c>
      <c r="I2120" t="s">
        <v>43</v>
      </c>
      <c r="J2120" t="s">
        <v>325</v>
      </c>
      <c r="K2120" t="s">
        <v>379</v>
      </c>
      <c r="L2120" t="s">
        <v>232</v>
      </c>
      <c r="M2120" t="str">
        <f>VLOOKUP(L2120,'A-Applications'!B:D,3,FALSE)</f>
        <v>Microsoft Dynamics 365 CE (Sales)</v>
      </c>
      <c r="N2120" t="s">
        <v>46</v>
      </c>
      <c r="O2120" s="42" t="s">
        <v>47</v>
      </c>
      <c r="P2120" t="s">
        <v>1042</v>
      </c>
      <c r="Q2120" t="str">
        <f>VLOOKUP(KamstrupData[[#This Row],[IdLevel123]],'B-Business Capability'!B:L,10,FALSE)</f>
        <v>N/A</v>
      </c>
      <c r="R2120">
        <f>VLOOKUP(KamstrupData[[#This Row],[IdLevel123]],'B-Business Capability'!B:L,11,FALSE)</f>
        <v>0</v>
      </c>
      <c r="T2120" t="s">
        <v>380</v>
      </c>
    </row>
    <row r="2121" spans="4:20" hidden="1" x14ac:dyDescent="0.25">
      <c r="D2121" t="s">
        <v>1163</v>
      </c>
      <c r="E2121" t="str">
        <f>VLOOKUP(D2121,'B-Business Capability'!B:H,5,FALSE)</f>
        <v>Sales</v>
      </c>
      <c r="F2121" t="str">
        <f>VLOOKUP(D2121,'B-Business Capability'!B:H,6,FALSE)</f>
        <v>Sales Operations</v>
      </c>
      <c r="G2121" t="str">
        <f>VLOOKUP(D2121,'B-Business Capability'!B:H,7,FALSE)</f>
        <v>On Account billing</v>
      </c>
      <c r="I2121" t="s">
        <v>43</v>
      </c>
      <c r="J2121" t="s">
        <v>325</v>
      </c>
      <c r="K2121" t="s">
        <v>379</v>
      </c>
      <c r="L2121" t="s">
        <v>232</v>
      </c>
      <c r="M2121" t="str">
        <f>VLOOKUP(L2121,'A-Applications'!B:D,3,FALSE)</f>
        <v>Microsoft Dynamics 365 CE (Sales)</v>
      </c>
      <c r="N2121" t="s">
        <v>46</v>
      </c>
      <c r="O2121" s="42" t="s">
        <v>47</v>
      </c>
      <c r="P2121" t="s">
        <v>1042</v>
      </c>
      <c r="Q2121" t="str">
        <f>VLOOKUP(KamstrupData[[#This Row],[IdLevel123]],'B-Business Capability'!B:L,10,FALSE)</f>
        <v>N/A</v>
      </c>
      <c r="R2121">
        <f>VLOOKUP(KamstrupData[[#This Row],[IdLevel123]],'B-Business Capability'!B:L,11,FALSE)</f>
        <v>0</v>
      </c>
      <c r="T2121" t="s">
        <v>380</v>
      </c>
    </row>
    <row r="2122" spans="4:20" hidden="1" x14ac:dyDescent="0.25">
      <c r="D2122" t="s">
        <v>1164</v>
      </c>
      <c r="E2122" t="str">
        <f>VLOOKUP(D2122,'B-Business Capability'!B:H,5,FALSE)</f>
        <v>Sales</v>
      </c>
      <c r="F2122" t="str">
        <f>VLOOKUP(D2122,'B-Business Capability'!B:H,6,FALSE)</f>
        <v>Sales Operations</v>
      </c>
      <c r="G2122" t="str">
        <f>VLOOKUP(D2122,'B-Business Capability'!B:H,7,FALSE)</f>
        <v>Price management</v>
      </c>
      <c r="I2122" t="s">
        <v>43</v>
      </c>
      <c r="J2122" t="s">
        <v>325</v>
      </c>
      <c r="K2122" t="s">
        <v>379</v>
      </c>
      <c r="L2122" t="s">
        <v>232</v>
      </c>
      <c r="M2122" t="str">
        <f>VLOOKUP(L2122,'A-Applications'!B:D,3,FALSE)</f>
        <v>Microsoft Dynamics 365 CE (Sales)</v>
      </c>
      <c r="N2122" t="s">
        <v>138</v>
      </c>
      <c r="O2122" s="42" t="s">
        <v>102</v>
      </c>
      <c r="P2122" t="s">
        <v>1165</v>
      </c>
      <c r="Q2122" t="str">
        <f>VLOOKUP(KamstrupData[[#This Row],[IdLevel123]],'B-Business Capability'!B:L,10,FALSE)</f>
        <v>N/A</v>
      </c>
      <c r="R2122">
        <f>VLOOKUP(KamstrupData[[#This Row],[IdLevel123]],'B-Business Capability'!B:L,11,FALSE)</f>
        <v>0</v>
      </c>
      <c r="T2122" t="s">
        <v>380</v>
      </c>
    </row>
    <row r="2123" spans="4:20" hidden="1" x14ac:dyDescent="0.25">
      <c r="D2123" t="s">
        <v>1166</v>
      </c>
      <c r="E2123" t="str">
        <f>VLOOKUP(D2123,'B-Business Capability'!B:H,5,FALSE)</f>
        <v>Sales</v>
      </c>
      <c r="F2123" t="str">
        <f>VLOOKUP(D2123,'B-Business Capability'!B:H,6,FALSE)</f>
        <v>Sales Operations</v>
      </c>
      <c r="G2123" t="str">
        <f>VLOOKUP(D2123,'B-Business Capability'!B:H,7,FALSE)</f>
        <v>Pricing and charging</v>
      </c>
      <c r="I2123" t="s">
        <v>43</v>
      </c>
      <c r="J2123" t="s">
        <v>325</v>
      </c>
      <c r="K2123" t="s">
        <v>379</v>
      </c>
      <c r="L2123" t="s">
        <v>232</v>
      </c>
      <c r="M2123" t="str">
        <f>VLOOKUP(L2123,'A-Applications'!B:D,3,FALSE)</f>
        <v>Microsoft Dynamics 365 CE (Sales)</v>
      </c>
      <c r="N2123" t="s">
        <v>138</v>
      </c>
      <c r="O2123" s="42" t="s">
        <v>102</v>
      </c>
      <c r="P2123" t="s">
        <v>1165</v>
      </c>
      <c r="Q2123" t="str">
        <f>VLOOKUP(KamstrupData[[#This Row],[IdLevel123]],'B-Business Capability'!B:L,10,FALSE)</f>
        <v>Order-to-Cash (O2C)</v>
      </c>
      <c r="R2123">
        <f>VLOOKUP(KamstrupData[[#This Row],[IdLevel123]],'B-Business Capability'!B:L,11,FALSE)</f>
        <v>300</v>
      </c>
      <c r="T2123" t="s">
        <v>380</v>
      </c>
    </row>
    <row r="2124" spans="4:20" hidden="1" x14ac:dyDescent="0.25">
      <c r="D2124" t="s">
        <v>1167</v>
      </c>
      <c r="E2124" t="str">
        <f>VLOOKUP(D2124,'B-Business Capability'!B:H,5,FALSE)</f>
        <v>Sales</v>
      </c>
      <c r="F2124" t="str">
        <f>VLOOKUP(D2124,'B-Business Capability'!B:H,6,FALSE)</f>
        <v>Sales Operations</v>
      </c>
      <c r="G2124" t="str">
        <f>VLOOKUP(D2124,'B-Business Capability'!B:H,7,FALSE)</f>
        <v>Pricing and promotions</v>
      </c>
      <c r="I2124" t="s">
        <v>43</v>
      </c>
      <c r="J2124" t="s">
        <v>325</v>
      </c>
      <c r="K2124" t="s">
        <v>379</v>
      </c>
      <c r="L2124" t="s">
        <v>232</v>
      </c>
      <c r="M2124" t="str">
        <f>VLOOKUP(L2124,'A-Applications'!B:D,3,FALSE)</f>
        <v>Microsoft Dynamics 365 CE (Sales)</v>
      </c>
      <c r="N2124" t="s">
        <v>138</v>
      </c>
      <c r="O2124" s="42" t="s">
        <v>102</v>
      </c>
      <c r="P2124" t="s">
        <v>1165</v>
      </c>
      <c r="Q2124" t="str">
        <f>VLOOKUP(KamstrupData[[#This Row],[IdLevel123]],'B-Business Capability'!B:L,10,FALSE)</f>
        <v>Order-to-Cash (O2C)</v>
      </c>
      <c r="R2124">
        <f>VLOOKUP(KamstrupData[[#This Row],[IdLevel123]],'B-Business Capability'!B:L,11,FALSE)</f>
        <v>310</v>
      </c>
      <c r="T2124" t="s">
        <v>380</v>
      </c>
    </row>
    <row r="2125" spans="4:20" hidden="1" x14ac:dyDescent="0.25">
      <c r="D2125" t="s">
        <v>1168</v>
      </c>
      <c r="E2125" t="str">
        <f>VLOOKUP(D2125,'B-Business Capability'!B:H,5,FALSE)</f>
        <v>Sales</v>
      </c>
      <c r="F2125" t="str">
        <f>VLOOKUP(D2125,'B-Business Capability'!B:H,6,FALSE)</f>
        <v>Sales Operations</v>
      </c>
      <c r="G2125" t="str">
        <f>VLOOKUP(D2125,'B-Business Capability'!B:H,7,FALSE)</f>
        <v>Project controlling and Accounting</v>
      </c>
      <c r="I2125" t="s">
        <v>43</v>
      </c>
      <c r="J2125" t="s">
        <v>325</v>
      </c>
      <c r="K2125" t="s">
        <v>379</v>
      </c>
      <c r="L2125" t="s">
        <v>232</v>
      </c>
      <c r="M2125" t="str">
        <f>VLOOKUP(L2125,'A-Applications'!B:D,3,FALSE)</f>
        <v>Microsoft Dynamics 365 CE (Sales)</v>
      </c>
      <c r="N2125" t="s">
        <v>46</v>
      </c>
      <c r="O2125" s="42" t="s">
        <v>47</v>
      </c>
      <c r="P2125" t="s">
        <v>1042</v>
      </c>
      <c r="Q2125" t="str">
        <f>VLOOKUP(KamstrupData[[#This Row],[IdLevel123]],'B-Business Capability'!B:L,10,FALSE)</f>
        <v>N/A</v>
      </c>
      <c r="R2125">
        <f>VLOOKUP(KamstrupData[[#This Row],[IdLevel123]],'B-Business Capability'!B:L,11,FALSE)</f>
        <v>0</v>
      </c>
      <c r="T2125" t="s">
        <v>380</v>
      </c>
    </row>
    <row r="2126" spans="4:20" hidden="1" x14ac:dyDescent="0.25">
      <c r="D2126" t="s">
        <v>1169</v>
      </c>
      <c r="E2126" t="str">
        <f>VLOOKUP(D2126,'B-Business Capability'!B:H,5,FALSE)</f>
        <v>Sales</v>
      </c>
      <c r="F2126" t="str">
        <f>VLOOKUP(D2126,'B-Business Capability'!B:H,6,FALSE)</f>
        <v>Sales Operations</v>
      </c>
      <c r="G2126" t="str">
        <f>VLOOKUP(D2126,'B-Business Capability'!B:H,7,FALSE)</f>
        <v>Receivables management and payment handling</v>
      </c>
      <c r="I2126" t="s">
        <v>43</v>
      </c>
      <c r="J2126" t="s">
        <v>325</v>
      </c>
      <c r="K2126" t="s">
        <v>379</v>
      </c>
      <c r="L2126" t="s">
        <v>232</v>
      </c>
      <c r="M2126" t="str">
        <f>VLOOKUP(L2126,'A-Applications'!B:D,3,FALSE)</f>
        <v>Microsoft Dynamics 365 CE (Sales)</v>
      </c>
      <c r="N2126" t="s">
        <v>46</v>
      </c>
      <c r="O2126" s="42" t="s">
        <v>47</v>
      </c>
      <c r="P2126" t="s">
        <v>1042</v>
      </c>
      <c r="Q2126" t="str">
        <f>VLOOKUP(KamstrupData[[#This Row],[IdLevel123]],'B-Business Capability'!B:L,10,FALSE)</f>
        <v>N/A</v>
      </c>
      <c r="R2126">
        <f>VLOOKUP(KamstrupData[[#This Row],[IdLevel123]],'B-Business Capability'!B:L,11,FALSE)</f>
        <v>0</v>
      </c>
      <c r="T2126" t="s">
        <v>380</v>
      </c>
    </row>
    <row r="2127" spans="4:20" hidden="1" x14ac:dyDescent="0.25">
      <c r="D2127" t="s">
        <v>1170</v>
      </c>
      <c r="E2127" t="str">
        <f>VLOOKUP(D2127,'B-Business Capability'!B:H,5,FALSE)</f>
        <v>Sales</v>
      </c>
      <c r="F2127" t="str">
        <f>VLOOKUP(D2127,'B-Business Capability'!B:H,6,FALSE)</f>
        <v>Sales Operations</v>
      </c>
      <c r="G2127" t="str">
        <f>VLOOKUP(D2127,'B-Business Capability'!B:H,7,FALSE)</f>
        <v>Sales billing</v>
      </c>
      <c r="I2127" t="s">
        <v>43</v>
      </c>
      <c r="J2127" t="s">
        <v>325</v>
      </c>
      <c r="K2127" t="s">
        <v>379</v>
      </c>
      <c r="L2127" t="s">
        <v>232</v>
      </c>
      <c r="M2127" t="str">
        <f>VLOOKUP(L2127,'A-Applications'!B:D,3,FALSE)</f>
        <v>Microsoft Dynamics 365 CE (Sales)</v>
      </c>
      <c r="N2127" t="s">
        <v>46</v>
      </c>
      <c r="O2127" s="42" t="s">
        <v>47</v>
      </c>
      <c r="P2127" t="s">
        <v>1042</v>
      </c>
      <c r="Q2127" t="str">
        <f>VLOOKUP(KamstrupData[[#This Row],[IdLevel123]],'B-Business Capability'!B:L,10,FALSE)</f>
        <v>Order-to-Cash (O2C)</v>
      </c>
      <c r="R2127">
        <f>VLOOKUP(KamstrupData[[#This Row],[IdLevel123]],'B-Business Capability'!B:L,11,FALSE)</f>
        <v>320</v>
      </c>
      <c r="T2127" t="s">
        <v>380</v>
      </c>
    </row>
    <row r="2128" spans="4:20" hidden="1" x14ac:dyDescent="0.25">
      <c r="D2128" t="s">
        <v>1171</v>
      </c>
      <c r="E2128" t="str">
        <f>VLOOKUP(D2128,'B-Business Capability'!B:H,5,FALSE)</f>
        <v>Sales</v>
      </c>
      <c r="F2128" t="str">
        <f>VLOOKUP(D2128,'B-Business Capability'!B:H,6,FALSE)</f>
        <v>Sales Operations</v>
      </c>
      <c r="G2128" t="str">
        <f>VLOOKUP(D2128,'B-Business Capability'!B:H,7,FALSE)</f>
        <v>Sales masterdata management</v>
      </c>
      <c r="I2128" t="s">
        <v>43</v>
      </c>
      <c r="J2128" t="s">
        <v>325</v>
      </c>
      <c r="K2128" t="s">
        <v>379</v>
      </c>
      <c r="L2128" t="s">
        <v>232</v>
      </c>
      <c r="M2128" t="str">
        <f>VLOOKUP(L2128,'A-Applications'!B:D,3,FALSE)</f>
        <v>Microsoft Dynamics 365 CE (Sales)</v>
      </c>
      <c r="N2128" t="s">
        <v>138</v>
      </c>
      <c r="O2128" s="42" t="s">
        <v>47</v>
      </c>
      <c r="P2128" t="s">
        <v>1042</v>
      </c>
      <c r="Q2128" t="str">
        <f>VLOOKUP(KamstrupData[[#This Row],[IdLevel123]],'B-Business Capability'!B:L,10,FALSE)</f>
        <v>N/A</v>
      </c>
      <c r="R2128">
        <f>VLOOKUP(KamstrupData[[#This Row],[IdLevel123]],'B-Business Capability'!B:L,11,FALSE)</f>
        <v>0</v>
      </c>
      <c r="T2128" t="s">
        <v>380</v>
      </c>
    </row>
    <row r="2129" spans="4:20" hidden="1" x14ac:dyDescent="0.25">
      <c r="D2129" t="s">
        <v>1176</v>
      </c>
      <c r="E2129" t="str">
        <f>VLOOKUP(D2129,'B-Business Capability'!B:H,5,FALSE)</f>
        <v>Sales</v>
      </c>
      <c r="F2129" t="str">
        <f>VLOOKUP(D2129,'B-Business Capability'!B:H,6,FALSE)</f>
        <v>Sales Operations</v>
      </c>
      <c r="G2129" t="str">
        <f>VLOOKUP(D2129,'B-Business Capability'!B:H,7,FALSE)</f>
        <v>Service control</v>
      </c>
      <c r="I2129" t="s">
        <v>43</v>
      </c>
      <c r="J2129" t="s">
        <v>325</v>
      </c>
      <c r="K2129" t="s">
        <v>379</v>
      </c>
      <c r="L2129" t="s">
        <v>232</v>
      </c>
      <c r="M2129" t="str">
        <f>VLOOKUP(L2129,'A-Applications'!B:D,3,FALSE)</f>
        <v>Microsoft Dynamics 365 CE (Sales)</v>
      </c>
      <c r="N2129" t="s">
        <v>46</v>
      </c>
      <c r="O2129" s="42" t="s">
        <v>47</v>
      </c>
      <c r="P2129" t="s">
        <v>1042</v>
      </c>
      <c r="Q2129" t="str">
        <f>VLOOKUP(KamstrupData[[#This Row],[IdLevel123]],'B-Business Capability'!B:L,10,FALSE)</f>
        <v>N/A</v>
      </c>
      <c r="R2129">
        <f>VLOOKUP(KamstrupData[[#This Row],[IdLevel123]],'B-Business Capability'!B:L,11,FALSE)</f>
        <v>0</v>
      </c>
      <c r="T2129" t="s">
        <v>380</v>
      </c>
    </row>
    <row r="2130" spans="4:20" hidden="1" x14ac:dyDescent="0.25">
      <c r="D2130" t="s">
        <v>1177</v>
      </c>
      <c r="E2130" t="str">
        <f>VLOOKUP(D2130,'B-Business Capability'!B:H,5,FALSE)</f>
        <v>Sales</v>
      </c>
      <c r="F2130" t="str">
        <f>VLOOKUP(D2130,'B-Business Capability'!B:H,6,FALSE)</f>
        <v>Sales Operations</v>
      </c>
      <c r="G2130" t="str">
        <f>VLOOKUP(D2130,'B-Business Capability'!B:H,7,FALSE)</f>
        <v>Solution billing</v>
      </c>
      <c r="I2130" t="s">
        <v>43</v>
      </c>
      <c r="J2130" t="s">
        <v>325</v>
      </c>
      <c r="K2130" t="s">
        <v>379</v>
      </c>
      <c r="L2130" t="s">
        <v>232</v>
      </c>
      <c r="M2130" t="str">
        <f>VLOOKUP(L2130,'A-Applications'!B:D,3,FALSE)</f>
        <v>Microsoft Dynamics 365 CE (Sales)</v>
      </c>
      <c r="N2130" t="s">
        <v>46</v>
      </c>
      <c r="O2130" s="42" t="s">
        <v>47</v>
      </c>
      <c r="P2130" t="s">
        <v>1042</v>
      </c>
      <c r="Q2130" t="str">
        <f>VLOOKUP(KamstrupData[[#This Row],[IdLevel123]],'B-Business Capability'!B:L,10,FALSE)</f>
        <v>N/A</v>
      </c>
      <c r="R2130">
        <f>VLOOKUP(KamstrupData[[#This Row],[IdLevel123]],'B-Business Capability'!B:L,11,FALSE)</f>
        <v>0</v>
      </c>
      <c r="T2130" t="s">
        <v>380</v>
      </c>
    </row>
    <row r="2131" spans="4:20" hidden="1" x14ac:dyDescent="0.25">
      <c r="D2131" t="s">
        <v>1178</v>
      </c>
      <c r="E2131" t="str">
        <f>VLOOKUP(D2131,'B-Business Capability'!B:H,5,FALSE)</f>
        <v>Sales</v>
      </c>
      <c r="F2131" t="str">
        <f>VLOOKUP(D2131,'B-Business Capability'!B:H,6,FALSE)</f>
        <v>Sales Operations</v>
      </c>
      <c r="G2131" t="str">
        <f>VLOOKUP(D2131,'B-Business Capability'!B:H,7,FALSE)</f>
        <v>Subscription lifecycle management</v>
      </c>
      <c r="I2131" t="s">
        <v>43</v>
      </c>
      <c r="J2131" t="s">
        <v>325</v>
      </c>
      <c r="K2131" t="s">
        <v>379</v>
      </c>
      <c r="L2131" t="s">
        <v>232</v>
      </c>
      <c r="M2131" t="str">
        <f>VLOOKUP(L2131,'A-Applications'!B:D,3,FALSE)</f>
        <v>Microsoft Dynamics 365 CE (Sales)</v>
      </c>
      <c r="N2131" t="s">
        <v>46</v>
      </c>
      <c r="O2131" s="42" t="s">
        <v>47</v>
      </c>
      <c r="P2131" t="s">
        <v>1042</v>
      </c>
      <c r="Q2131" t="str">
        <f>VLOOKUP(KamstrupData[[#This Row],[IdLevel123]],'B-Business Capability'!B:L,10,FALSE)</f>
        <v>Subscribtion-to-Pay (S2P)</v>
      </c>
      <c r="R2131">
        <f>VLOOKUP(KamstrupData[[#This Row],[IdLevel123]],'B-Business Capability'!B:L,11,FALSE)</f>
        <v>200</v>
      </c>
      <c r="S2131" t="s">
        <v>1179</v>
      </c>
      <c r="T2131" t="s">
        <v>380</v>
      </c>
    </row>
    <row r="2132" spans="4:20" hidden="1" x14ac:dyDescent="0.25">
      <c r="D2132" t="s">
        <v>1182</v>
      </c>
      <c r="E2132" t="str">
        <f>VLOOKUP(D2132,'B-Business Capability'!B:H,5,FALSE)</f>
        <v>Sales</v>
      </c>
      <c r="F2132" t="str">
        <f>VLOOKUP(D2132,'B-Business Capability'!B:H,6,FALSE)</f>
        <v>Sales Operations</v>
      </c>
      <c r="G2132" t="str">
        <f>VLOOKUP(D2132,'B-Business Capability'!B:H,7,FALSE)</f>
        <v>Territory management</v>
      </c>
      <c r="I2132" t="s">
        <v>43</v>
      </c>
      <c r="J2132" t="s">
        <v>325</v>
      </c>
      <c r="K2132" t="s">
        <v>379</v>
      </c>
      <c r="L2132" t="s">
        <v>232</v>
      </c>
      <c r="M2132" t="str">
        <f>VLOOKUP(L2132,'A-Applications'!B:D,3,FALSE)</f>
        <v>Microsoft Dynamics 365 CE (Sales)</v>
      </c>
      <c r="N2132" t="s">
        <v>138</v>
      </c>
      <c r="O2132" s="42" t="s">
        <v>47</v>
      </c>
      <c r="P2132" t="s">
        <v>1156</v>
      </c>
      <c r="Q2132" t="str">
        <f>VLOOKUP(KamstrupData[[#This Row],[IdLevel123]],'B-Business Capability'!B:L,10,FALSE)</f>
        <v>N/A</v>
      </c>
      <c r="R2132">
        <f>VLOOKUP(KamstrupData[[#This Row],[IdLevel123]],'B-Business Capability'!B:L,11,FALSE)</f>
        <v>0</v>
      </c>
      <c r="T2132" t="s">
        <v>380</v>
      </c>
    </row>
    <row r="2133" spans="4:20" hidden="1" x14ac:dyDescent="0.25">
      <c r="D2133" t="s">
        <v>1182</v>
      </c>
      <c r="E2133" t="str">
        <f>VLOOKUP(D2133,'B-Business Capability'!B:H,5,FALSE)</f>
        <v>Sales</v>
      </c>
      <c r="F2133" t="str">
        <f>VLOOKUP(D2133,'B-Business Capability'!B:H,6,FALSE)</f>
        <v>Sales Operations</v>
      </c>
      <c r="G2133" t="str">
        <f>VLOOKUP(D2133,'B-Business Capability'!B:H,7,FALSE)</f>
        <v>Territory management</v>
      </c>
      <c r="I2133" t="s">
        <v>43</v>
      </c>
      <c r="J2133" t="s">
        <v>325</v>
      </c>
      <c r="K2133" t="s">
        <v>379</v>
      </c>
      <c r="L2133" t="s">
        <v>232</v>
      </c>
      <c r="M2133" t="str">
        <f>VLOOKUP(L2133,'A-Applications'!B:D,3,FALSE)</f>
        <v>Microsoft Dynamics 365 CE (Sales)</v>
      </c>
      <c r="N2133" t="s">
        <v>138</v>
      </c>
      <c r="O2133" s="42" t="s">
        <v>47</v>
      </c>
      <c r="P2133" t="s">
        <v>1183</v>
      </c>
      <c r="Q2133" t="str">
        <f>VLOOKUP(KamstrupData[[#This Row],[IdLevel123]],'B-Business Capability'!B:L,10,FALSE)</f>
        <v>N/A</v>
      </c>
      <c r="R2133">
        <f>VLOOKUP(KamstrupData[[#This Row],[IdLevel123]],'B-Business Capability'!B:L,11,FALSE)</f>
        <v>0</v>
      </c>
      <c r="T2133" t="s">
        <v>1184</v>
      </c>
    </row>
    <row r="2134" spans="4:20" hidden="1" x14ac:dyDescent="0.25">
      <c r="D2134" t="s">
        <v>1185</v>
      </c>
      <c r="E2134" t="str">
        <f>VLOOKUP(D2134,'B-Business Capability'!B:H,5,FALSE)</f>
        <v>Sales</v>
      </c>
      <c r="F2134" t="str">
        <f>VLOOKUP(D2134,'B-Business Capability'!B:H,6,FALSE)</f>
        <v>Sales Operations</v>
      </c>
      <c r="G2134" t="str">
        <f>VLOOKUP(D2134,'B-Business Capability'!B:H,7,FALSE)</f>
        <v>Usage and subscription billing</v>
      </c>
      <c r="I2134" t="s">
        <v>43</v>
      </c>
      <c r="J2134" t="s">
        <v>325</v>
      </c>
      <c r="K2134" t="s">
        <v>379</v>
      </c>
      <c r="L2134" t="s">
        <v>232</v>
      </c>
      <c r="M2134" t="str">
        <f>VLOOKUP(L2134,'A-Applications'!B:D,3,FALSE)</f>
        <v>Microsoft Dynamics 365 CE (Sales)</v>
      </c>
      <c r="N2134" t="s">
        <v>46</v>
      </c>
      <c r="O2134" s="42" t="s">
        <v>47</v>
      </c>
      <c r="P2134" t="s">
        <v>1042</v>
      </c>
      <c r="Q2134" t="str">
        <f>VLOOKUP(KamstrupData[[#This Row],[IdLevel123]],'B-Business Capability'!B:L,10,FALSE)</f>
        <v>Subscribtion-to-Pay (S2P)</v>
      </c>
      <c r="R2134">
        <f>VLOOKUP(KamstrupData[[#This Row],[IdLevel123]],'B-Business Capability'!B:L,11,FALSE)</f>
        <v>400</v>
      </c>
      <c r="S2134" t="s">
        <v>1179</v>
      </c>
      <c r="T2134" t="s">
        <v>380</v>
      </c>
    </row>
    <row r="2135" spans="4:20" hidden="1" x14ac:dyDescent="0.25">
      <c r="D2135" t="s">
        <v>1190</v>
      </c>
      <c r="E2135" t="str">
        <f>VLOOKUP(D2135,'B-Business Capability'!B:H,5,FALSE)</f>
        <v>Sales</v>
      </c>
      <c r="F2135" t="str">
        <f>VLOOKUP(D2135,'B-Business Capability'!B:H,6,FALSE)</f>
        <v>Sales Execution and Customer Engagement</v>
      </c>
      <c r="G2135" t="str">
        <f>VLOOKUP(D2135,'B-Business Capability'!B:H,7,FALSE)</f>
        <v>Account and contact management</v>
      </c>
      <c r="I2135" t="s">
        <v>43</v>
      </c>
      <c r="J2135" t="s">
        <v>325</v>
      </c>
      <c r="K2135" t="s">
        <v>379</v>
      </c>
      <c r="L2135" t="s">
        <v>232</v>
      </c>
      <c r="M2135" t="str">
        <f>VLOOKUP(L2135,'A-Applications'!B:D,3,FALSE)</f>
        <v>Microsoft Dynamics 365 CE (Sales)</v>
      </c>
      <c r="N2135" t="s">
        <v>138</v>
      </c>
      <c r="O2135" s="42" t="s">
        <v>47</v>
      </c>
      <c r="P2135" t="s">
        <v>1042</v>
      </c>
      <c r="Q2135" t="str">
        <f>VLOOKUP(KamstrupData[[#This Row],[IdLevel123]],'B-Business Capability'!B:L,10,FALSE)</f>
        <v>Customer Service and Support</v>
      </c>
      <c r="R2135">
        <f>VLOOKUP(KamstrupData[[#This Row],[IdLevel123]],'B-Business Capability'!B:L,11,FALSE)</f>
        <v>0</v>
      </c>
      <c r="T2135" t="s">
        <v>380</v>
      </c>
    </row>
    <row r="2136" spans="4:20" hidden="1" x14ac:dyDescent="0.25">
      <c r="D2136" t="s">
        <v>1191</v>
      </c>
      <c r="E2136" t="str">
        <f>VLOOKUP(D2136,'B-Business Capability'!B:H,5,FALSE)</f>
        <v>Sales</v>
      </c>
      <c r="F2136" t="str">
        <f>VLOOKUP(D2136,'B-Business Capability'!B:H,6,FALSE)</f>
        <v>Sales Execution and Customer Engagement</v>
      </c>
      <c r="G2136" t="str">
        <f>VLOOKUP(D2136,'B-Business Capability'!B:H,7,FALSE)</f>
        <v>Account Insights</v>
      </c>
      <c r="I2136" t="s">
        <v>43</v>
      </c>
      <c r="J2136" t="s">
        <v>325</v>
      </c>
      <c r="K2136" t="s">
        <v>379</v>
      </c>
      <c r="L2136" t="s">
        <v>232</v>
      </c>
      <c r="M2136" t="str">
        <f>VLOOKUP(L2136,'A-Applications'!B:D,3,FALSE)</f>
        <v>Microsoft Dynamics 365 CE (Sales)</v>
      </c>
      <c r="N2136" t="s">
        <v>138</v>
      </c>
      <c r="O2136" s="42" t="s">
        <v>47</v>
      </c>
      <c r="P2136" t="s">
        <v>1042</v>
      </c>
      <c r="Q2136" t="str">
        <f>VLOOKUP(KamstrupData[[#This Row],[IdLevel123]],'B-Business Capability'!B:L,10,FALSE)</f>
        <v>N/A</v>
      </c>
      <c r="R2136">
        <f>VLOOKUP(KamstrupData[[#This Row],[IdLevel123]],'B-Business Capability'!B:L,11,FALSE)</f>
        <v>0</v>
      </c>
      <c r="T2136" t="s">
        <v>380</v>
      </c>
    </row>
    <row r="2137" spans="4:20" hidden="1" x14ac:dyDescent="0.25">
      <c r="D2137" t="s">
        <v>1194</v>
      </c>
      <c r="E2137" t="str">
        <f>VLOOKUP(D2137,'B-Business Capability'!B:H,5,FALSE)</f>
        <v>Sales</v>
      </c>
      <c r="F2137" t="str">
        <f>VLOOKUP(D2137,'B-Business Capability'!B:H,6,FALSE)</f>
        <v>Sales Execution and Customer Engagement</v>
      </c>
      <c r="G2137" t="str">
        <f>VLOOKUP(D2137,'B-Business Capability'!B:H,7,FALSE)</f>
        <v>Activity management and groupware integration for sales</v>
      </c>
      <c r="I2137" t="s">
        <v>43</v>
      </c>
      <c r="J2137" t="s">
        <v>325</v>
      </c>
      <c r="K2137" t="s">
        <v>379</v>
      </c>
      <c r="L2137" t="s">
        <v>232</v>
      </c>
      <c r="M2137" t="str">
        <f>VLOOKUP(L2137,'A-Applications'!B:D,3,FALSE)</f>
        <v>Microsoft Dynamics 365 CE (Sales)</v>
      </c>
      <c r="N2137" t="s">
        <v>138</v>
      </c>
      <c r="O2137" s="42" t="s">
        <v>47</v>
      </c>
      <c r="P2137" t="s">
        <v>1042</v>
      </c>
      <c r="Q2137" t="str">
        <f>VLOOKUP(KamstrupData[[#This Row],[IdLevel123]],'B-Business Capability'!B:L,10,FALSE)</f>
        <v>N/A</v>
      </c>
      <c r="R2137">
        <f>VLOOKUP(KamstrupData[[#This Row],[IdLevel123]],'B-Business Capability'!B:L,11,FALSE)</f>
        <v>0</v>
      </c>
      <c r="T2137" t="s">
        <v>380</v>
      </c>
    </row>
    <row r="2138" spans="4:20" hidden="1" x14ac:dyDescent="0.25">
      <c r="D2138" t="s">
        <v>1196</v>
      </c>
      <c r="E2138" t="str">
        <f>VLOOKUP(D2138,'B-Business Capability'!B:H,5,FALSE)</f>
        <v>Sales</v>
      </c>
      <c r="F2138" t="str">
        <f>VLOOKUP(D2138,'B-Business Capability'!B:H,6,FALSE)</f>
        <v>Sales Execution and Customer Engagement</v>
      </c>
      <c r="G2138" t="str">
        <f>VLOOKUP(D2138,'B-Business Capability'!B:H,7,FALSE)</f>
        <v>Customer Insights</v>
      </c>
      <c r="I2138" t="s">
        <v>43</v>
      </c>
      <c r="J2138" t="s">
        <v>325</v>
      </c>
      <c r="K2138" t="s">
        <v>379</v>
      </c>
      <c r="L2138" t="s">
        <v>232</v>
      </c>
      <c r="M2138" t="str">
        <f>VLOOKUP(L2138,'A-Applications'!B:D,3,FALSE)</f>
        <v>Microsoft Dynamics 365 CE (Sales)</v>
      </c>
      <c r="N2138" t="s">
        <v>138</v>
      </c>
      <c r="O2138" s="42" t="s">
        <v>47</v>
      </c>
      <c r="P2138" t="s">
        <v>1197</v>
      </c>
      <c r="Q2138" t="str">
        <f>VLOOKUP(KamstrupData[[#This Row],[IdLevel123]],'B-Business Capability'!B:L,10,FALSE)</f>
        <v>Customer Service and Support</v>
      </c>
      <c r="R2138">
        <f>VLOOKUP(KamstrupData[[#This Row],[IdLevel123]],'B-Business Capability'!B:L,11,FALSE)</f>
        <v>0</v>
      </c>
      <c r="T2138" t="s">
        <v>1203</v>
      </c>
    </row>
    <row r="2139" spans="4:20" hidden="1" x14ac:dyDescent="0.25">
      <c r="D2139" t="s">
        <v>1207</v>
      </c>
      <c r="E2139" t="str">
        <f>VLOOKUP(D2139,'B-Business Capability'!B:H,5,FALSE)</f>
        <v>Sales</v>
      </c>
      <c r="F2139" t="str">
        <f>VLOOKUP(D2139,'B-Business Capability'!B:H,6,FALSE)</f>
        <v>Sales Execution and Customer Engagement</v>
      </c>
      <c r="G2139" t="str">
        <f>VLOOKUP(D2139,'B-Business Capability'!B:H,7,FALSE)</f>
        <v>Digital documents</v>
      </c>
      <c r="I2139" t="s">
        <v>43</v>
      </c>
      <c r="J2139" t="s">
        <v>325</v>
      </c>
      <c r="K2139" t="s">
        <v>379</v>
      </c>
      <c r="L2139" t="s">
        <v>232</v>
      </c>
      <c r="M2139" t="str">
        <f>VLOOKUP(L2139,'A-Applications'!B:D,3,FALSE)</f>
        <v>Microsoft Dynamics 365 CE (Sales)</v>
      </c>
      <c r="N2139" t="s">
        <v>138</v>
      </c>
      <c r="O2139" s="42" t="s">
        <v>47</v>
      </c>
      <c r="P2139" t="s">
        <v>1042</v>
      </c>
      <c r="Q2139" t="str">
        <f>VLOOKUP(KamstrupData[[#This Row],[IdLevel123]],'B-Business Capability'!B:L,10,FALSE)</f>
        <v>N/A</v>
      </c>
      <c r="R2139">
        <f>VLOOKUP(KamstrupData[[#This Row],[IdLevel123]],'B-Business Capability'!B:L,11,FALSE)</f>
        <v>0</v>
      </c>
      <c r="T2139" t="s">
        <v>380</v>
      </c>
    </row>
    <row r="2140" spans="4:20" hidden="1" x14ac:dyDescent="0.25">
      <c r="D2140" t="s">
        <v>1210</v>
      </c>
      <c r="E2140" t="str">
        <f>VLOOKUP(D2140,'B-Business Capability'!B:H,5,FALSE)</f>
        <v>Sales</v>
      </c>
      <c r="F2140" t="str">
        <f>VLOOKUP(D2140,'B-Business Capability'!B:H,6,FALSE)</f>
        <v>Sales Execution and Customer Engagement</v>
      </c>
      <c r="G2140" t="str">
        <f>VLOOKUP(D2140,'B-Business Capability'!B:H,7,FALSE)</f>
        <v>Omnichannel touchpoints</v>
      </c>
      <c r="I2140" t="s">
        <v>43</v>
      </c>
      <c r="J2140" t="s">
        <v>325</v>
      </c>
      <c r="K2140" t="s">
        <v>379</v>
      </c>
      <c r="L2140" t="s">
        <v>232</v>
      </c>
      <c r="M2140" t="str">
        <f>VLOOKUP(L2140,'A-Applications'!B:D,3,FALSE)</f>
        <v>Microsoft Dynamics 365 CE (Sales)</v>
      </c>
      <c r="N2140" t="s">
        <v>138</v>
      </c>
      <c r="O2140" s="42" t="s">
        <v>47</v>
      </c>
      <c r="P2140" t="s">
        <v>1042</v>
      </c>
      <c r="Q2140" t="str">
        <f>VLOOKUP(KamstrupData[[#This Row],[IdLevel123]],'B-Business Capability'!B:L,10,FALSE)</f>
        <v>Customer Service and Support</v>
      </c>
      <c r="R2140">
        <f>VLOOKUP(KamstrupData[[#This Row],[IdLevel123]],'B-Business Capability'!B:L,11,FALSE)</f>
        <v>0</v>
      </c>
      <c r="T2140" t="s">
        <v>380</v>
      </c>
    </row>
    <row r="2141" spans="4:20" hidden="1" x14ac:dyDescent="0.25">
      <c r="D2141" t="s">
        <v>1211</v>
      </c>
      <c r="E2141" t="str">
        <f>VLOOKUP(D2141,'B-Business Capability'!B:H,5,FALSE)</f>
        <v>Sales</v>
      </c>
      <c r="F2141" t="str">
        <f>VLOOKUP(D2141,'B-Business Capability'!B:H,6,FALSE)</f>
        <v>Sales Execution and Customer Engagement</v>
      </c>
      <c r="G2141" t="str">
        <f>VLOOKUP(D2141,'B-Business Capability'!B:H,7,FALSE)</f>
        <v>Partner Order management</v>
      </c>
      <c r="I2141" t="s">
        <v>43</v>
      </c>
      <c r="J2141" t="s">
        <v>325</v>
      </c>
      <c r="K2141" t="s">
        <v>379</v>
      </c>
      <c r="L2141" t="s">
        <v>232</v>
      </c>
      <c r="M2141" t="str">
        <f>VLOOKUP(L2141,'A-Applications'!B:D,3,FALSE)</f>
        <v>Microsoft Dynamics 365 CE (Sales)</v>
      </c>
      <c r="N2141" t="s">
        <v>46</v>
      </c>
      <c r="O2141" s="42" t="s">
        <v>47</v>
      </c>
      <c r="P2141" t="s">
        <v>1093</v>
      </c>
      <c r="Q2141" t="str">
        <f>VLOOKUP(KamstrupData[[#This Row],[IdLevel123]],'B-Business Capability'!B:L,10,FALSE)</f>
        <v>Order-to-Cash (O2C)</v>
      </c>
      <c r="R2141">
        <f>VLOOKUP(KamstrupData[[#This Row],[IdLevel123]],'B-Business Capability'!B:L,11,FALSE)</f>
        <v>530</v>
      </c>
      <c r="T2141" t="s">
        <v>380</v>
      </c>
    </row>
    <row r="2142" spans="4:20" hidden="1" x14ac:dyDescent="0.25">
      <c r="D2142" t="s">
        <v>1212</v>
      </c>
      <c r="E2142" t="str">
        <f>VLOOKUP(D2142,'B-Business Capability'!B:H,5,FALSE)</f>
        <v>Sales</v>
      </c>
      <c r="F2142" t="str">
        <f>VLOOKUP(D2142,'B-Business Capability'!B:H,6,FALSE)</f>
        <v>Sales Execution and Customer Engagement</v>
      </c>
      <c r="G2142" t="str">
        <f>VLOOKUP(D2142,'B-Business Capability'!B:H,7,FALSE)</f>
        <v>Price and margin management</v>
      </c>
      <c r="I2142" t="s">
        <v>43</v>
      </c>
      <c r="J2142" t="s">
        <v>325</v>
      </c>
      <c r="K2142" t="s">
        <v>379</v>
      </c>
      <c r="L2142" t="s">
        <v>232</v>
      </c>
      <c r="M2142" t="str">
        <f>VLOOKUP(L2142,'A-Applications'!B:D,3,FALSE)</f>
        <v>Microsoft Dynamics 365 CE (Sales)</v>
      </c>
      <c r="N2142" t="s">
        <v>138</v>
      </c>
      <c r="O2142" s="42" t="s">
        <v>47</v>
      </c>
      <c r="P2142" t="s">
        <v>1165</v>
      </c>
      <c r="Q2142" t="str">
        <f>VLOOKUP(KamstrupData[[#This Row],[IdLevel123]],'B-Business Capability'!B:L,10,FALSE)</f>
        <v>Order-to-Cash (O2C)</v>
      </c>
      <c r="R2142">
        <f>VLOOKUP(KamstrupData[[#This Row],[IdLevel123]],'B-Business Capability'!B:L,11,FALSE)</f>
        <v>540</v>
      </c>
      <c r="T2142" t="s">
        <v>380</v>
      </c>
    </row>
    <row r="2143" spans="4:20" hidden="1" x14ac:dyDescent="0.25">
      <c r="D2143" t="s">
        <v>1213</v>
      </c>
      <c r="E2143" t="str">
        <f>VLOOKUP(D2143,'B-Business Capability'!B:H,5,FALSE)</f>
        <v>Sales</v>
      </c>
      <c r="F2143" t="str">
        <f>VLOOKUP(D2143,'B-Business Capability'!B:H,6,FALSE)</f>
        <v>Sales Execution and Customer Engagement</v>
      </c>
      <c r="G2143" t="str">
        <f>VLOOKUP(D2143,'B-Business Capability'!B:H,7,FALSE)</f>
        <v>Productivity and personalization</v>
      </c>
      <c r="I2143" t="s">
        <v>43</v>
      </c>
      <c r="J2143" t="s">
        <v>325</v>
      </c>
      <c r="K2143" t="s">
        <v>379</v>
      </c>
      <c r="L2143" t="s">
        <v>232</v>
      </c>
      <c r="M2143" t="str">
        <f>VLOOKUP(L2143,'A-Applications'!B:D,3,FALSE)</f>
        <v>Microsoft Dynamics 365 CE (Sales)</v>
      </c>
      <c r="N2143" t="s">
        <v>138</v>
      </c>
      <c r="O2143" s="42" t="s">
        <v>47</v>
      </c>
      <c r="P2143" t="s">
        <v>1042</v>
      </c>
      <c r="Q2143" t="str">
        <f>VLOOKUP(KamstrupData[[#This Row],[IdLevel123]],'B-Business Capability'!B:L,10,FALSE)</f>
        <v>N/A</v>
      </c>
      <c r="R2143">
        <f>VLOOKUP(KamstrupData[[#This Row],[IdLevel123]],'B-Business Capability'!B:L,11,FALSE)</f>
        <v>0</v>
      </c>
      <c r="T2143" t="s">
        <v>380</v>
      </c>
    </row>
    <row r="2144" spans="4:20" hidden="1" x14ac:dyDescent="0.25">
      <c r="D2144" t="s">
        <v>1217</v>
      </c>
      <c r="E2144" t="str">
        <f>VLOOKUP(D2144,'B-Business Capability'!B:H,5,FALSE)</f>
        <v>Sales</v>
      </c>
      <c r="F2144" t="str">
        <f>VLOOKUP(D2144,'B-Business Capability'!B:H,6,FALSE)</f>
        <v>Sales Execution and Customer Engagement</v>
      </c>
      <c r="G2144" t="str">
        <f>VLOOKUP(D2144,'B-Business Capability'!B:H,7,FALSE)</f>
        <v>Project selling</v>
      </c>
      <c r="I2144" t="s">
        <v>66</v>
      </c>
      <c r="J2144" t="s">
        <v>228</v>
      </c>
      <c r="L2144" t="s">
        <v>232</v>
      </c>
      <c r="M2144" t="str">
        <f>VLOOKUP(L2144,'A-Applications'!B:D,3,FALSE)</f>
        <v>Microsoft Dynamics 365 CE (Sales)</v>
      </c>
      <c r="N2144" t="s">
        <v>46</v>
      </c>
      <c r="O2144" s="42" t="s">
        <v>47</v>
      </c>
      <c r="P2144" t="s">
        <v>1040</v>
      </c>
      <c r="Q2144" t="str">
        <f>VLOOKUP(KamstrupData[[#This Row],[IdLevel123]],'B-Business Capability'!B:L,10,FALSE)</f>
        <v>Order-to-Cash (O2C)</v>
      </c>
      <c r="R2144">
        <f>VLOOKUP(KamstrupData[[#This Row],[IdLevel123]],'B-Business Capability'!B:L,11,FALSE)</f>
        <v>550</v>
      </c>
      <c r="T2144" t="s">
        <v>230</v>
      </c>
    </row>
    <row r="2145" spans="4:20" hidden="1" x14ac:dyDescent="0.25">
      <c r="D2145" t="s">
        <v>1217</v>
      </c>
      <c r="E2145" t="str">
        <f>VLOOKUP(D2145,'B-Business Capability'!B:H,5,FALSE)</f>
        <v>Sales</v>
      </c>
      <c r="F2145" t="str">
        <f>VLOOKUP(D2145,'B-Business Capability'!B:H,6,FALSE)</f>
        <v>Sales Execution and Customer Engagement</v>
      </c>
      <c r="G2145" t="str">
        <f>VLOOKUP(D2145,'B-Business Capability'!B:H,7,FALSE)</f>
        <v>Project selling</v>
      </c>
      <c r="I2145" t="s">
        <v>43</v>
      </c>
      <c r="J2145" t="s">
        <v>278</v>
      </c>
      <c r="L2145" t="s">
        <v>232</v>
      </c>
      <c r="M2145" t="str">
        <f>VLOOKUP(L2145,'A-Applications'!B:D,3,FALSE)</f>
        <v>Microsoft Dynamics 365 CE (Sales)</v>
      </c>
      <c r="N2145" t="s">
        <v>46</v>
      </c>
      <c r="O2145" s="42" t="s">
        <v>47</v>
      </c>
      <c r="P2145" t="s">
        <v>1040</v>
      </c>
      <c r="Q2145" t="str">
        <f>VLOOKUP(KamstrupData[[#This Row],[IdLevel123]],'B-Business Capability'!B:L,10,FALSE)</f>
        <v>Order-to-Cash (O2C)</v>
      </c>
      <c r="R2145">
        <f>VLOOKUP(KamstrupData[[#This Row],[IdLevel123]],'B-Business Capability'!B:L,11,FALSE)</f>
        <v>550</v>
      </c>
    </row>
    <row r="2146" spans="4:20" hidden="1" x14ac:dyDescent="0.25">
      <c r="D2146" t="s">
        <v>1217</v>
      </c>
      <c r="E2146" t="str">
        <f>VLOOKUP(D2146,'B-Business Capability'!B:H,5,FALSE)</f>
        <v>Sales</v>
      </c>
      <c r="F2146" t="str">
        <f>VLOOKUP(D2146,'B-Business Capability'!B:H,6,FALSE)</f>
        <v>Sales Execution and Customer Engagement</v>
      </c>
      <c r="G2146" t="str">
        <f>VLOOKUP(D2146,'B-Business Capability'!B:H,7,FALSE)</f>
        <v>Project selling</v>
      </c>
      <c r="I2146" t="s">
        <v>43</v>
      </c>
      <c r="J2146" t="s">
        <v>279</v>
      </c>
      <c r="L2146" t="s">
        <v>232</v>
      </c>
      <c r="M2146" t="str">
        <f>VLOOKUP(L2146,'A-Applications'!B:D,3,FALSE)</f>
        <v>Microsoft Dynamics 365 CE (Sales)</v>
      </c>
      <c r="N2146" t="s">
        <v>46</v>
      </c>
      <c r="O2146" s="42" t="s">
        <v>47</v>
      </c>
      <c r="P2146" t="s">
        <v>1040</v>
      </c>
      <c r="Q2146" t="str">
        <f>VLOOKUP(KamstrupData[[#This Row],[IdLevel123]],'B-Business Capability'!B:L,10,FALSE)</f>
        <v>Order-to-Cash (O2C)</v>
      </c>
      <c r="R2146">
        <f>VLOOKUP(KamstrupData[[#This Row],[IdLevel123]],'B-Business Capability'!B:L,11,FALSE)</f>
        <v>550</v>
      </c>
      <c r="T2146" t="s">
        <v>410</v>
      </c>
    </row>
    <row r="2147" spans="4:20" hidden="1" x14ac:dyDescent="0.25">
      <c r="D2147" t="s">
        <v>1217</v>
      </c>
      <c r="E2147" t="str">
        <f>VLOOKUP(D2147,'B-Business Capability'!B:H,5,FALSE)</f>
        <v>Sales</v>
      </c>
      <c r="F2147" t="str">
        <f>VLOOKUP(D2147,'B-Business Capability'!B:H,6,FALSE)</f>
        <v>Sales Execution and Customer Engagement</v>
      </c>
      <c r="G2147" t="str">
        <f>VLOOKUP(D2147,'B-Business Capability'!B:H,7,FALSE)</f>
        <v>Project selling</v>
      </c>
      <c r="I2147" t="s">
        <v>43</v>
      </c>
      <c r="J2147" t="s">
        <v>325</v>
      </c>
      <c r="K2147" t="s">
        <v>379</v>
      </c>
      <c r="L2147" t="s">
        <v>232</v>
      </c>
      <c r="M2147" t="str">
        <f>VLOOKUP(L2147,'A-Applications'!B:D,3,FALSE)</f>
        <v>Microsoft Dynamics 365 CE (Sales)</v>
      </c>
      <c r="N2147" t="s">
        <v>46</v>
      </c>
      <c r="O2147" s="42" t="s">
        <v>47</v>
      </c>
      <c r="P2147" t="s">
        <v>1042</v>
      </c>
      <c r="Q2147" t="str">
        <f>VLOOKUP(KamstrupData[[#This Row],[IdLevel123]],'B-Business Capability'!B:L,10,FALSE)</f>
        <v>Order-to-Cash (O2C)</v>
      </c>
      <c r="R2147">
        <f>VLOOKUP(KamstrupData[[#This Row],[IdLevel123]],'B-Business Capability'!B:L,11,FALSE)</f>
        <v>550</v>
      </c>
      <c r="T2147" t="s">
        <v>380</v>
      </c>
    </row>
    <row r="2148" spans="4:20" hidden="1" x14ac:dyDescent="0.25">
      <c r="D2148" t="s">
        <v>1217</v>
      </c>
      <c r="E2148" t="str">
        <f>VLOOKUP(D2148,'B-Business Capability'!B:H,5,FALSE)</f>
        <v>Sales</v>
      </c>
      <c r="F2148" t="str">
        <f>VLOOKUP(D2148,'B-Business Capability'!B:H,6,FALSE)</f>
        <v>Sales Execution and Customer Engagement</v>
      </c>
      <c r="G2148" t="str">
        <f>VLOOKUP(D2148,'B-Business Capability'!B:H,7,FALSE)</f>
        <v>Project selling</v>
      </c>
      <c r="I2148" t="s">
        <v>43</v>
      </c>
      <c r="J2148" t="s">
        <v>282</v>
      </c>
      <c r="L2148" t="s">
        <v>232</v>
      </c>
      <c r="M2148" t="str">
        <f>VLOOKUP(L2148,'A-Applications'!B:D,3,FALSE)</f>
        <v>Microsoft Dynamics 365 CE (Sales)</v>
      </c>
      <c r="N2148" t="s">
        <v>46</v>
      </c>
      <c r="O2148" s="42" t="s">
        <v>47</v>
      </c>
      <c r="P2148" t="s">
        <v>1040</v>
      </c>
      <c r="Q2148" t="str">
        <f>VLOOKUP(KamstrupData[[#This Row],[IdLevel123]],'B-Business Capability'!B:L,10,FALSE)</f>
        <v>Order-to-Cash (O2C)</v>
      </c>
      <c r="R2148">
        <f>VLOOKUP(KamstrupData[[#This Row],[IdLevel123]],'B-Business Capability'!B:L,11,FALSE)</f>
        <v>550</v>
      </c>
    </row>
    <row r="2149" spans="4:20" hidden="1" x14ac:dyDescent="0.25">
      <c r="D2149" s="28" t="s">
        <v>1217</v>
      </c>
      <c r="E2149" t="str">
        <f>VLOOKUP(D2149,'B-Business Capability'!B:H,5,FALSE)</f>
        <v>Sales</v>
      </c>
      <c r="F2149" t="str">
        <f>VLOOKUP(D2149,'B-Business Capability'!B:H,6,FALSE)</f>
        <v>Sales Execution and Customer Engagement</v>
      </c>
      <c r="G2149" t="str">
        <f>VLOOKUP(D2149,'B-Business Capability'!B:H,7,FALSE)</f>
        <v>Project selling</v>
      </c>
      <c r="I2149" t="s">
        <v>53</v>
      </c>
      <c r="J2149" t="s">
        <v>8549</v>
      </c>
      <c r="L2149" t="s">
        <v>232</v>
      </c>
      <c r="M2149" t="str">
        <f>VLOOKUP(L2149,'A-Applications'!B:D,3,FALSE)</f>
        <v>Microsoft Dynamics 365 CE (Sales)</v>
      </c>
      <c r="N2149" t="s">
        <v>46</v>
      </c>
      <c r="O2149" s="42" t="s">
        <v>47</v>
      </c>
      <c r="P2149" t="s">
        <v>1040</v>
      </c>
      <c r="Q2149" t="str">
        <f>VLOOKUP(KamstrupData[[#This Row],[IdLevel123]],'B-Business Capability'!B:L,10,FALSE)</f>
        <v>Order-to-Cash (O2C)</v>
      </c>
      <c r="R2149">
        <f>VLOOKUP(KamstrupData[[#This Row],[IdLevel123]],'B-Business Capability'!B:L,11,FALSE)</f>
        <v>550</v>
      </c>
      <c r="T2149" t="s">
        <v>8521</v>
      </c>
    </row>
    <row r="2150" spans="4:20" hidden="1" x14ac:dyDescent="0.25">
      <c r="D2150" s="28" t="s">
        <v>1217</v>
      </c>
      <c r="E2150" t="str">
        <f>VLOOKUP(D2150,'B-Business Capability'!B:H,5,FALSE)</f>
        <v>Sales</v>
      </c>
      <c r="F2150" t="str">
        <f>VLOOKUP(D2150,'B-Business Capability'!B:H,6,FALSE)</f>
        <v>Sales Execution and Customer Engagement</v>
      </c>
      <c r="G2150" t="str">
        <f>VLOOKUP(D2150,'B-Business Capability'!B:H,7,FALSE)</f>
        <v>Project selling</v>
      </c>
      <c r="I2150" t="s">
        <v>491</v>
      </c>
      <c r="J2150" t="s">
        <v>8531</v>
      </c>
      <c r="K2150" t="s">
        <v>8607</v>
      </c>
      <c r="L2150" t="s">
        <v>232</v>
      </c>
      <c r="M2150" t="str">
        <f>VLOOKUP(L2150,'A-Applications'!B:D,3,FALSE)</f>
        <v>Microsoft Dynamics 365 CE (Sales)</v>
      </c>
      <c r="N2150" t="s">
        <v>46</v>
      </c>
      <c r="O2150" s="42" t="s">
        <v>47</v>
      </c>
      <c r="P2150" t="s">
        <v>1040</v>
      </c>
      <c r="Q2150" t="str">
        <f>VLOOKUP(KamstrupData[[#This Row],[IdLevel123]],'B-Business Capability'!B:L,10,FALSE)</f>
        <v>Order-to-Cash (O2C)</v>
      </c>
      <c r="R2150">
        <f>VLOOKUP(KamstrupData[[#This Row],[IdLevel123]],'B-Business Capability'!B:L,11,FALSE)</f>
        <v>550</v>
      </c>
    </row>
    <row r="2151" spans="4:20" hidden="1" x14ac:dyDescent="0.25">
      <c r="D2151" s="28" t="s">
        <v>1217</v>
      </c>
      <c r="E2151" t="str">
        <f>VLOOKUP(D2151,'B-Business Capability'!B:H,5,FALSE)</f>
        <v>Sales</v>
      </c>
      <c r="F2151" t="str">
        <f>VLOOKUP(D2151,'B-Business Capability'!B:H,6,FALSE)</f>
        <v>Sales Execution and Customer Engagement</v>
      </c>
      <c r="G2151" t="str">
        <f>VLOOKUP(D2151,'B-Business Capability'!B:H,7,FALSE)</f>
        <v>Project selling</v>
      </c>
      <c r="I2151" t="s">
        <v>477</v>
      </c>
      <c r="J2151" t="s">
        <v>8624</v>
      </c>
      <c r="L2151" t="s">
        <v>232</v>
      </c>
      <c r="M2151" t="str">
        <f>VLOOKUP(L2151,'A-Applications'!B:D,3,FALSE)</f>
        <v>Microsoft Dynamics 365 CE (Sales)</v>
      </c>
      <c r="N2151" t="s">
        <v>46</v>
      </c>
      <c r="O2151" s="42" t="s">
        <v>47</v>
      </c>
      <c r="P2151" t="s">
        <v>1040</v>
      </c>
      <c r="Q2151" t="str">
        <f>VLOOKUP(KamstrupData[[#This Row],[IdLevel123]],'B-Business Capability'!B:L,10,FALSE)</f>
        <v>Order-to-Cash (O2C)</v>
      </c>
      <c r="R2151">
        <f>VLOOKUP(KamstrupData[[#This Row],[IdLevel123]],'B-Business Capability'!B:L,11,FALSE)</f>
        <v>550</v>
      </c>
    </row>
    <row r="2152" spans="4:20" hidden="1" x14ac:dyDescent="0.25">
      <c r="D2152" s="28" t="s">
        <v>1217</v>
      </c>
      <c r="E2152" t="str">
        <f>VLOOKUP(D2152,'B-Business Capability'!B:H,5,FALSE)</f>
        <v>Sales</v>
      </c>
      <c r="F2152" t="str">
        <f>VLOOKUP(D2152,'B-Business Capability'!B:H,6,FALSE)</f>
        <v>Sales Execution and Customer Engagement</v>
      </c>
      <c r="G2152" t="str">
        <f>VLOOKUP(D2152,'B-Business Capability'!B:H,7,FALSE)</f>
        <v>Project selling</v>
      </c>
      <c r="I2152" t="s">
        <v>487</v>
      </c>
      <c r="J2152" t="s">
        <v>8684</v>
      </c>
      <c r="K2152" t="s">
        <v>4553</v>
      </c>
      <c r="L2152" t="s">
        <v>232</v>
      </c>
      <c r="M2152" t="str">
        <f>VLOOKUP(L2152,'A-Applications'!B:D,3,FALSE)</f>
        <v>Microsoft Dynamics 365 CE (Sales)</v>
      </c>
      <c r="N2152" t="s">
        <v>46</v>
      </c>
      <c r="O2152" s="42" t="s">
        <v>47</v>
      </c>
      <c r="P2152" t="s">
        <v>1040</v>
      </c>
      <c r="Q2152" t="str">
        <f>VLOOKUP(KamstrupData[[#This Row],[IdLevel123]],'B-Business Capability'!B:L,10,FALSE)</f>
        <v>Order-to-Cash (O2C)</v>
      </c>
      <c r="R2152">
        <f>VLOOKUP(KamstrupData[[#This Row],[IdLevel123]],'B-Business Capability'!B:L,11,FALSE)</f>
        <v>550</v>
      </c>
    </row>
    <row r="2153" spans="4:20" hidden="1" x14ac:dyDescent="0.25">
      <c r="D2153" t="s">
        <v>1224</v>
      </c>
      <c r="E2153" t="str">
        <f>VLOOKUP(D2153,'B-Business Capability'!B:H,5,FALSE)</f>
        <v>Sales</v>
      </c>
      <c r="F2153" t="str">
        <f>VLOOKUP(D2153,'B-Business Capability'!B:H,6,FALSE)</f>
        <v>Sales Execution and Customer Engagement</v>
      </c>
      <c r="G2153" t="str">
        <f>VLOOKUP(D2153,'B-Business Capability'!B:H,7,FALSE)</f>
        <v>Sales collaboration</v>
      </c>
      <c r="I2153" t="s">
        <v>43</v>
      </c>
      <c r="J2153" t="s">
        <v>325</v>
      </c>
      <c r="K2153" t="s">
        <v>379</v>
      </c>
      <c r="L2153" t="s">
        <v>232</v>
      </c>
      <c r="M2153" t="str">
        <f>VLOOKUP(L2153,'A-Applications'!B:D,3,FALSE)</f>
        <v>Microsoft Dynamics 365 CE (Sales)</v>
      </c>
      <c r="N2153" t="s">
        <v>138</v>
      </c>
      <c r="O2153" s="42" t="s">
        <v>47</v>
      </c>
      <c r="P2153" t="s">
        <v>1042</v>
      </c>
      <c r="Q2153" t="str">
        <f>VLOOKUP(KamstrupData[[#This Row],[IdLevel123]],'B-Business Capability'!B:L,10,FALSE)</f>
        <v>N/A</v>
      </c>
      <c r="R2153">
        <f>VLOOKUP(KamstrupData[[#This Row],[IdLevel123]],'B-Business Capability'!B:L,11,FALSE)</f>
        <v>0</v>
      </c>
      <c r="T2153" t="s">
        <v>380</v>
      </c>
    </row>
    <row r="2154" spans="4:20" hidden="1" x14ac:dyDescent="0.25">
      <c r="D2154" t="s">
        <v>1225</v>
      </c>
      <c r="E2154" t="str">
        <f>VLOOKUP(D2154,'B-Business Capability'!B:H,5,FALSE)</f>
        <v>Sales</v>
      </c>
      <c r="F2154" t="str">
        <f>VLOOKUP(D2154,'B-Business Capability'!B:H,6,FALSE)</f>
        <v>Sales Execution and Customer Engagement</v>
      </c>
      <c r="G2154" t="str">
        <f>VLOOKUP(D2154,'B-Business Capability'!B:H,7,FALSE)</f>
        <v>Sales lead management</v>
      </c>
      <c r="I2154" t="s">
        <v>43</v>
      </c>
      <c r="J2154" t="s">
        <v>325</v>
      </c>
      <c r="K2154" t="s">
        <v>379</v>
      </c>
      <c r="L2154" t="s">
        <v>232</v>
      </c>
      <c r="M2154" t="str">
        <f>VLOOKUP(L2154,'A-Applications'!B:D,3,FALSE)</f>
        <v>Microsoft Dynamics 365 CE (Sales)</v>
      </c>
      <c r="N2154" t="s">
        <v>138</v>
      </c>
      <c r="O2154" s="42" t="s">
        <v>47</v>
      </c>
      <c r="P2154" t="s">
        <v>1229</v>
      </c>
      <c r="Q2154" t="str">
        <f>VLOOKUP(KamstrupData[[#This Row],[IdLevel123]],'B-Business Capability'!B:L,10,FALSE)</f>
        <v>N/A</v>
      </c>
      <c r="R2154">
        <f>VLOOKUP(KamstrupData[[#This Row],[IdLevel123]],'B-Business Capability'!B:L,11,FALSE)</f>
        <v>0</v>
      </c>
      <c r="T2154" t="s">
        <v>380</v>
      </c>
    </row>
    <row r="2155" spans="4:20" hidden="1" x14ac:dyDescent="0.25">
      <c r="D2155" t="s">
        <v>1230</v>
      </c>
      <c r="E2155" t="str">
        <f>VLOOKUP(D2155,'B-Business Capability'!B:H,5,FALSE)</f>
        <v>Sales</v>
      </c>
      <c r="F2155" t="str">
        <f>VLOOKUP(D2155,'B-Business Capability'!B:H,6,FALSE)</f>
        <v>Sales Execution and Customer Engagement</v>
      </c>
      <c r="G2155" t="str">
        <f>VLOOKUP(D2155,'B-Business Capability'!B:H,7,FALSE)</f>
        <v>Strategic account planning</v>
      </c>
      <c r="I2155" t="s">
        <v>43</v>
      </c>
      <c r="J2155" t="s">
        <v>325</v>
      </c>
      <c r="K2155" t="s">
        <v>379</v>
      </c>
      <c r="L2155" t="s">
        <v>232</v>
      </c>
      <c r="M2155" t="str">
        <f>VLOOKUP(L2155,'A-Applications'!B:D,3,FALSE)</f>
        <v>Microsoft Dynamics 365 CE (Sales)</v>
      </c>
      <c r="N2155" t="s">
        <v>138</v>
      </c>
      <c r="O2155" s="42" t="s">
        <v>47</v>
      </c>
      <c r="P2155" t="s">
        <v>1231</v>
      </c>
      <c r="Q2155" t="str">
        <f>VLOOKUP(KamstrupData[[#This Row],[IdLevel123]],'B-Business Capability'!B:L,10,FALSE)</f>
        <v>N/A</v>
      </c>
      <c r="R2155">
        <f>VLOOKUP(KamstrupData[[#This Row],[IdLevel123]],'B-Business Capability'!B:L,11,FALSE)</f>
        <v>0</v>
      </c>
      <c r="T2155" t="s">
        <v>380</v>
      </c>
    </row>
    <row r="2156" spans="4:20" hidden="1" x14ac:dyDescent="0.25">
      <c r="D2156" t="s">
        <v>1233</v>
      </c>
      <c r="E2156" t="str">
        <f>VLOOKUP(D2156,'B-Business Capability'!B:H,5,FALSE)</f>
        <v>Sales</v>
      </c>
      <c r="F2156" t="str">
        <f>VLOOKUP(D2156,'B-Business Capability'!B:H,6,FALSE)</f>
        <v>Sales Management</v>
      </c>
      <c r="G2156" t="str">
        <f>VLOOKUP(D2156,'B-Business Capability'!B:H,7,FALSE)</f>
        <v>Sales Analytics</v>
      </c>
      <c r="I2156" t="s">
        <v>43</v>
      </c>
      <c r="J2156" t="s">
        <v>325</v>
      </c>
      <c r="K2156" t="s">
        <v>379</v>
      </c>
      <c r="L2156" t="s">
        <v>232</v>
      </c>
      <c r="M2156" t="str">
        <f>VLOOKUP(L2156,'A-Applications'!B:D,3,FALSE)</f>
        <v>Microsoft Dynamics 365 CE (Sales)</v>
      </c>
      <c r="N2156" t="s">
        <v>138</v>
      </c>
      <c r="O2156" s="42" t="s">
        <v>47</v>
      </c>
      <c r="P2156" t="s">
        <v>1042</v>
      </c>
      <c r="Q2156" t="str">
        <f>VLOOKUP(KamstrupData[[#This Row],[IdLevel123]],'B-Business Capability'!B:L,10,FALSE)</f>
        <v>N/A</v>
      </c>
      <c r="R2156">
        <f>VLOOKUP(KamstrupData[[#This Row],[IdLevel123]],'B-Business Capability'!B:L,11,FALSE)</f>
        <v>0</v>
      </c>
      <c r="T2156" t="s">
        <v>380</v>
      </c>
    </row>
    <row r="2157" spans="4:20" hidden="1" x14ac:dyDescent="0.25">
      <c r="D2157" t="s">
        <v>1236</v>
      </c>
      <c r="E2157" t="str">
        <f>VLOOKUP(D2157,'B-Business Capability'!B:H,5,FALSE)</f>
        <v>Sales</v>
      </c>
      <c r="F2157" t="str">
        <f>VLOOKUP(D2157,'B-Business Capability'!B:H,6,FALSE)</f>
        <v>Sales Management</v>
      </c>
      <c r="G2157" t="str">
        <f>VLOOKUP(D2157,'B-Business Capability'!B:H,7,FALSE)</f>
        <v>Sales forecasting</v>
      </c>
      <c r="I2157" t="s">
        <v>43</v>
      </c>
      <c r="J2157" t="s">
        <v>325</v>
      </c>
      <c r="K2157" t="s">
        <v>379</v>
      </c>
      <c r="L2157" t="s">
        <v>232</v>
      </c>
      <c r="M2157" t="str">
        <f>VLOOKUP(L2157,'A-Applications'!B:D,3,FALSE)</f>
        <v>Microsoft Dynamics 365 CE (Sales)</v>
      </c>
      <c r="N2157" t="s">
        <v>138</v>
      </c>
      <c r="O2157" s="42" t="s">
        <v>47</v>
      </c>
      <c r="P2157" t="s">
        <v>516</v>
      </c>
      <c r="Q2157" t="str">
        <f>VLOOKUP(KamstrupData[[#This Row],[IdLevel123]],'B-Business Capability'!B:L,10,FALSE)</f>
        <v>N/A</v>
      </c>
      <c r="R2157">
        <f>VLOOKUP(KamstrupData[[#This Row],[IdLevel123]],'B-Business Capability'!B:L,11,FALSE)</f>
        <v>0</v>
      </c>
      <c r="T2157" t="s">
        <v>380</v>
      </c>
    </row>
    <row r="2158" spans="4:20" hidden="1" x14ac:dyDescent="0.25">
      <c r="D2158" t="s">
        <v>1237</v>
      </c>
      <c r="E2158" t="str">
        <f>VLOOKUP(D2158,'B-Business Capability'!B:H,5,FALSE)</f>
        <v>Sales</v>
      </c>
      <c r="F2158" t="str">
        <f>VLOOKUP(D2158,'B-Business Capability'!B:H,6,FALSE)</f>
        <v>Sales Management</v>
      </c>
      <c r="G2158" t="str">
        <f>VLOOKUP(D2158,'B-Business Capability'!B:H,7,FALSE)</f>
        <v>Sales monitoring and analytics</v>
      </c>
      <c r="I2158" t="s">
        <v>43</v>
      </c>
      <c r="J2158" t="s">
        <v>325</v>
      </c>
      <c r="K2158" t="s">
        <v>379</v>
      </c>
      <c r="L2158" t="s">
        <v>232</v>
      </c>
      <c r="M2158" t="str">
        <f>VLOOKUP(L2158,'A-Applications'!B:D,3,FALSE)</f>
        <v>Microsoft Dynamics 365 CE (Sales)</v>
      </c>
      <c r="N2158" t="s">
        <v>138</v>
      </c>
      <c r="O2158" s="42" t="s">
        <v>47</v>
      </c>
      <c r="P2158" t="s">
        <v>1042</v>
      </c>
      <c r="Q2158" t="str">
        <f>VLOOKUP(KamstrupData[[#This Row],[IdLevel123]],'B-Business Capability'!B:L,10,FALSE)</f>
        <v>N/A</v>
      </c>
      <c r="R2158">
        <f>VLOOKUP(KamstrupData[[#This Row],[IdLevel123]],'B-Business Capability'!B:L,11,FALSE)</f>
        <v>0</v>
      </c>
      <c r="T2158" t="s">
        <v>380</v>
      </c>
    </row>
    <row r="2159" spans="4:20" hidden="1" x14ac:dyDescent="0.25">
      <c r="D2159" t="s">
        <v>1238</v>
      </c>
      <c r="E2159" t="str">
        <f>VLOOKUP(D2159,'B-Business Capability'!B:H,5,FALSE)</f>
        <v>Sales</v>
      </c>
      <c r="F2159" t="str">
        <f>VLOOKUP(D2159,'B-Business Capability'!B:H,6,FALSE)</f>
        <v>Sales Management</v>
      </c>
      <c r="G2159" t="str">
        <f>VLOOKUP(D2159,'B-Business Capability'!B:H,7,FALSE)</f>
        <v>Sales planning and monitoring</v>
      </c>
      <c r="I2159" t="s">
        <v>43</v>
      </c>
      <c r="J2159" t="s">
        <v>325</v>
      </c>
      <c r="K2159" t="s">
        <v>379</v>
      </c>
      <c r="L2159" t="s">
        <v>232</v>
      </c>
      <c r="M2159" t="str">
        <f>VLOOKUP(L2159,'A-Applications'!B:D,3,FALSE)</f>
        <v>Microsoft Dynamics 365 CE (Sales)</v>
      </c>
      <c r="N2159" t="s">
        <v>138</v>
      </c>
      <c r="O2159" s="42" t="s">
        <v>47</v>
      </c>
      <c r="P2159" t="s">
        <v>1231</v>
      </c>
      <c r="Q2159" t="str">
        <f>VLOOKUP(KamstrupData[[#This Row],[IdLevel123]],'B-Business Capability'!B:L,10,FALSE)</f>
        <v>N/A</v>
      </c>
      <c r="R2159">
        <f>VLOOKUP(KamstrupData[[#This Row],[IdLevel123]],'B-Business Capability'!B:L,11,FALSE)</f>
        <v>0</v>
      </c>
      <c r="T2159" t="s">
        <v>380</v>
      </c>
    </row>
    <row r="2160" spans="4:20" hidden="1" x14ac:dyDescent="0.25">
      <c r="D2160" t="s">
        <v>1238</v>
      </c>
      <c r="E2160" t="str">
        <f>VLOOKUP(D2160,'B-Business Capability'!B:H,5,FALSE)</f>
        <v>Sales</v>
      </c>
      <c r="F2160" t="str">
        <f>VLOOKUP(D2160,'B-Business Capability'!B:H,6,FALSE)</f>
        <v>Sales Management</v>
      </c>
      <c r="G2160" t="str">
        <f>VLOOKUP(D2160,'B-Business Capability'!B:H,7,FALSE)</f>
        <v>Sales planning and monitoring</v>
      </c>
      <c r="I2160" t="s">
        <v>43</v>
      </c>
      <c r="J2160" t="s">
        <v>325</v>
      </c>
      <c r="K2160" t="s">
        <v>379</v>
      </c>
      <c r="L2160" t="s">
        <v>232</v>
      </c>
      <c r="M2160" t="str">
        <f>VLOOKUP(L2160,'A-Applications'!B:D,3,FALSE)</f>
        <v>Microsoft Dynamics 365 CE (Sales)</v>
      </c>
      <c r="N2160" t="s">
        <v>46</v>
      </c>
      <c r="O2160" s="42" t="s">
        <v>52</v>
      </c>
      <c r="P2160" t="s">
        <v>1239</v>
      </c>
      <c r="Q2160" t="str">
        <f>VLOOKUP(KamstrupData[[#This Row],[IdLevel123]],'B-Business Capability'!B:L,10,FALSE)</f>
        <v>N/A</v>
      </c>
      <c r="R2160">
        <f>VLOOKUP(KamstrupData[[#This Row],[IdLevel123]],'B-Business Capability'!B:L,11,FALSE)</f>
        <v>0</v>
      </c>
      <c r="T2160" t="s">
        <v>1240</v>
      </c>
    </row>
    <row r="2161" spans="4:20" hidden="1" x14ac:dyDescent="0.25">
      <c r="D2161" t="s">
        <v>1246</v>
      </c>
      <c r="E2161" t="str">
        <f>VLOOKUP(D2161,'B-Business Capability'!B:H,5,FALSE)</f>
        <v>Sales</v>
      </c>
      <c r="F2161" t="str">
        <f>VLOOKUP(D2161,'B-Business Capability'!B:H,6,FALSE)</f>
        <v>Quotation, Order, and Contract Management</v>
      </c>
      <c r="G2161" t="str">
        <f>VLOOKUP(D2161,'B-Business Capability'!B:H,7,FALSE)</f>
        <v>Contract and engagement setup</v>
      </c>
      <c r="I2161" t="s">
        <v>43</v>
      </c>
      <c r="J2161" t="s">
        <v>325</v>
      </c>
      <c r="K2161" t="s">
        <v>379</v>
      </c>
      <c r="L2161" t="s">
        <v>232</v>
      </c>
      <c r="M2161" t="str">
        <f>VLOOKUP(L2161,'A-Applications'!B:D,3,FALSE)</f>
        <v>Microsoft Dynamics 365 CE (Sales)</v>
      </c>
      <c r="N2161" t="s">
        <v>46</v>
      </c>
      <c r="O2161" s="42" t="s">
        <v>47</v>
      </c>
      <c r="P2161" t="s">
        <v>395</v>
      </c>
      <c r="Q2161" t="str">
        <f>VLOOKUP(KamstrupData[[#This Row],[IdLevel123]],'B-Business Capability'!B:L,10,FALSE)</f>
        <v>Order-to-Cash (O2C)</v>
      </c>
      <c r="R2161">
        <f>VLOOKUP(KamstrupData[[#This Row],[IdLevel123]],'B-Business Capability'!B:L,11,FALSE)</f>
        <v>101</v>
      </c>
      <c r="T2161" t="s">
        <v>380</v>
      </c>
    </row>
    <row r="2162" spans="4:20" hidden="1" x14ac:dyDescent="0.25">
      <c r="D2162" t="s">
        <v>1250</v>
      </c>
      <c r="E2162" t="str">
        <f>VLOOKUP(D2162,'B-Business Capability'!B:H,5,FALSE)</f>
        <v>Sales</v>
      </c>
      <c r="F2162" t="str">
        <f>VLOOKUP(D2162,'B-Business Capability'!B:H,6,FALSE)</f>
        <v>Quotation, Order, and Contract Management</v>
      </c>
      <c r="G2162" t="str">
        <f>VLOOKUP(D2162,'B-Business Capability'!B:H,7,FALSE)</f>
        <v>Order orchestration and management</v>
      </c>
      <c r="I2162" t="s">
        <v>43</v>
      </c>
      <c r="J2162" t="s">
        <v>325</v>
      </c>
      <c r="K2162" t="s">
        <v>379</v>
      </c>
      <c r="L2162" t="s">
        <v>232</v>
      </c>
      <c r="M2162" t="str">
        <f>VLOOKUP(L2162,'A-Applications'!B:D,3,FALSE)</f>
        <v>Microsoft Dynamics 365 CE (Sales)</v>
      </c>
      <c r="N2162" t="s">
        <v>46</v>
      </c>
      <c r="O2162" s="42" t="s">
        <v>47</v>
      </c>
      <c r="P2162" t="s">
        <v>1042</v>
      </c>
      <c r="Q2162" t="str">
        <f>VLOOKUP(KamstrupData[[#This Row],[IdLevel123]],'B-Business Capability'!B:L,10,FALSE)</f>
        <v>Order-to-Cash (O2C)</v>
      </c>
      <c r="R2162">
        <f>VLOOKUP(KamstrupData[[#This Row],[IdLevel123]],'B-Business Capability'!B:L,11,FALSE)</f>
        <v>104</v>
      </c>
      <c r="T2162" t="s">
        <v>380</v>
      </c>
    </row>
    <row r="2163" spans="4:20" hidden="1" x14ac:dyDescent="0.25">
      <c r="D2163" t="s">
        <v>1254</v>
      </c>
      <c r="E2163" t="str">
        <f>VLOOKUP(D2163,'B-Business Capability'!B:H,5,FALSE)</f>
        <v>Sales</v>
      </c>
      <c r="F2163" t="str">
        <f>VLOOKUP(D2163,'B-Business Capability'!B:H,6,FALSE)</f>
        <v>Quotation, Order, and Contract Management</v>
      </c>
      <c r="G2163" t="str">
        <f>VLOOKUP(D2163,'B-Business Capability'!B:H,7,FALSE)</f>
        <v>sales contract management</v>
      </c>
      <c r="I2163" t="s">
        <v>43</v>
      </c>
      <c r="J2163" t="s">
        <v>325</v>
      </c>
      <c r="K2163" t="s">
        <v>379</v>
      </c>
      <c r="L2163" t="s">
        <v>232</v>
      </c>
      <c r="M2163" t="str">
        <f>VLOOKUP(L2163,'A-Applications'!B:D,3,FALSE)</f>
        <v>Microsoft Dynamics 365 CE (Sales)</v>
      </c>
      <c r="N2163" t="s">
        <v>46</v>
      </c>
      <c r="O2163" s="42" t="s">
        <v>47</v>
      </c>
      <c r="P2163" t="s">
        <v>395</v>
      </c>
      <c r="Q2163" t="str">
        <f>VLOOKUP(KamstrupData[[#This Row],[IdLevel123]],'B-Business Capability'!B:L,10,FALSE)</f>
        <v>Order-to-Cash (O2C)</v>
      </c>
      <c r="R2163">
        <f>VLOOKUP(KamstrupData[[#This Row],[IdLevel123]],'B-Business Capability'!B:L,11,FALSE)</f>
        <v>106</v>
      </c>
      <c r="T2163" t="s">
        <v>380</v>
      </c>
    </row>
    <row r="2164" spans="4:20" hidden="1" x14ac:dyDescent="0.25">
      <c r="D2164" t="s">
        <v>1255</v>
      </c>
      <c r="E2164" t="str">
        <f>VLOOKUP(D2164,'B-Business Capability'!B:H,5,FALSE)</f>
        <v>Sales</v>
      </c>
      <c r="F2164" t="str">
        <f>VLOOKUP(D2164,'B-Business Capability'!B:H,6,FALSE)</f>
        <v>Quotation, Order, and Contract Management</v>
      </c>
      <c r="G2164" t="str">
        <f>VLOOKUP(D2164,'B-Business Capability'!B:H,7,FALSE)</f>
        <v>Sales order management and processing</v>
      </c>
      <c r="I2164" t="s">
        <v>43</v>
      </c>
      <c r="J2164" t="s">
        <v>325</v>
      </c>
      <c r="K2164" t="s">
        <v>379</v>
      </c>
      <c r="L2164" t="s">
        <v>232</v>
      </c>
      <c r="M2164" t="str">
        <f>VLOOKUP(L2164,'A-Applications'!B:D,3,FALSE)</f>
        <v>Microsoft Dynamics 365 CE (Sales)</v>
      </c>
      <c r="N2164" t="s">
        <v>46</v>
      </c>
      <c r="O2164" s="42" t="s">
        <v>47</v>
      </c>
      <c r="P2164" t="s">
        <v>1042</v>
      </c>
      <c r="Q2164" t="str">
        <f>VLOOKUP(KamstrupData[[#This Row],[IdLevel123]],'B-Business Capability'!B:L,10,FALSE)</f>
        <v>Order-to-Cash (O2C)</v>
      </c>
      <c r="R2164">
        <f>VLOOKUP(KamstrupData[[#This Row],[IdLevel123]],'B-Business Capability'!B:L,11,FALSE)</f>
        <v>107</v>
      </c>
      <c r="T2164" t="s">
        <v>380</v>
      </c>
    </row>
    <row r="2165" spans="4:20" hidden="1" x14ac:dyDescent="0.25">
      <c r="D2165" t="s">
        <v>1261</v>
      </c>
      <c r="E2165" t="str">
        <f>VLOOKUP(D2165,'B-Business Capability'!B:H,5,FALSE)</f>
        <v>Sales</v>
      </c>
      <c r="F2165" t="str">
        <f>VLOOKUP(D2165,'B-Business Capability'!B:H,6,FALSE)</f>
        <v>Quotation, Order, and Contract Management</v>
      </c>
      <c r="G2165" t="str">
        <f>VLOOKUP(D2165,'B-Business Capability'!B:H,7,FALSE)</f>
        <v>Sales Rebate management</v>
      </c>
      <c r="I2165" t="s">
        <v>43</v>
      </c>
      <c r="J2165" t="s">
        <v>325</v>
      </c>
      <c r="K2165" t="s">
        <v>379</v>
      </c>
      <c r="L2165" t="s">
        <v>232</v>
      </c>
      <c r="M2165" t="str">
        <f>VLOOKUP(L2165,'A-Applications'!B:D,3,FALSE)</f>
        <v>Microsoft Dynamics 365 CE (Sales)</v>
      </c>
      <c r="N2165" t="s">
        <v>138</v>
      </c>
      <c r="O2165" s="42" t="s">
        <v>47</v>
      </c>
      <c r="P2165" t="s">
        <v>1165</v>
      </c>
      <c r="Q2165" t="str">
        <f>VLOOKUP(KamstrupData[[#This Row],[IdLevel123]],'B-Business Capability'!B:L,10,FALSE)</f>
        <v>Order-to-Cash (O2C)</v>
      </c>
      <c r="R2165">
        <f>VLOOKUP(KamstrupData[[#This Row],[IdLevel123]],'B-Business Capability'!B:L,11,FALSE)</f>
        <v>108</v>
      </c>
      <c r="T2165" t="s">
        <v>380</v>
      </c>
    </row>
    <row r="2166" spans="4:20" hidden="1" x14ac:dyDescent="0.25">
      <c r="D2166" t="s">
        <v>1262</v>
      </c>
      <c r="E2166" t="str">
        <f>VLOOKUP(D2166,'B-Business Capability'!B:H,5,FALSE)</f>
        <v>Sales</v>
      </c>
      <c r="F2166" t="str">
        <f>VLOOKUP(D2166,'B-Business Capability'!B:H,6,FALSE)</f>
        <v>Quotation, Order, and Contract Management</v>
      </c>
      <c r="G2166" t="str">
        <f>VLOOKUP(D2166,'B-Business Capability'!B:H,7,FALSE)</f>
        <v>Subscription order management</v>
      </c>
      <c r="I2166" t="s">
        <v>43</v>
      </c>
      <c r="J2166" t="s">
        <v>325</v>
      </c>
      <c r="K2166" t="s">
        <v>379</v>
      </c>
      <c r="L2166" t="s">
        <v>232</v>
      </c>
      <c r="M2166" t="str">
        <f>VLOOKUP(L2166,'A-Applications'!B:D,3,FALSE)</f>
        <v>Microsoft Dynamics 365 CE (Sales)</v>
      </c>
      <c r="N2166" t="s">
        <v>46</v>
      </c>
      <c r="O2166" s="42" t="s">
        <v>47</v>
      </c>
      <c r="P2166" t="s">
        <v>1042</v>
      </c>
      <c r="Q2166" t="str">
        <f>VLOOKUP(KamstrupData[[#This Row],[IdLevel123]],'B-Business Capability'!B:L,10,FALSE)</f>
        <v>Subscribtion-to-Pay (S2P)</v>
      </c>
      <c r="R2166">
        <f>VLOOKUP(KamstrupData[[#This Row],[IdLevel123]],'B-Business Capability'!B:L,11,FALSE)</f>
        <v>120</v>
      </c>
      <c r="S2166" t="s">
        <v>1179</v>
      </c>
      <c r="T2166" t="s">
        <v>380</v>
      </c>
    </row>
    <row r="2167" spans="4:20" hidden="1" x14ac:dyDescent="0.25">
      <c r="D2167" t="s">
        <v>1265</v>
      </c>
      <c r="E2167" t="str">
        <f>VLOOKUP(D2167,'B-Business Capability'!B:H,5,FALSE)</f>
        <v>Sales</v>
      </c>
      <c r="F2167" t="str">
        <f>VLOOKUP(D2167,'B-Business Capability'!B:H,6,FALSE)</f>
        <v>Sales Management of Indirect Sales</v>
      </c>
      <c r="G2167" t="str">
        <f>VLOOKUP(D2167,'B-Business Capability'!B:H,7,FALSE)</f>
        <v>Billback management</v>
      </c>
      <c r="I2167" t="s">
        <v>43</v>
      </c>
      <c r="J2167" t="s">
        <v>325</v>
      </c>
      <c r="K2167" t="s">
        <v>379</v>
      </c>
      <c r="L2167" t="s">
        <v>232</v>
      </c>
      <c r="M2167" t="str">
        <f>VLOOKUP(L2167,'A-Applications'!B:D,3,FALSE)</f>
        <v>Microsoft Dynamics 365 CE (Sales)</v>
      </c>
      <c r="N2167" t="s">
        <v>46</v>
      </c>
      <c r="O2167" s="42" t="s">
        <v>47</v>
      </c>
      <c r="P2167" t="s">
        <v>1140</v>
      </c>
      <c r="Q2167" t="str">
        <f>VLOOKUP(KamstrupData[[#This Row],[IdLevel123]],'B-Business Capability'!B:L,10,FALSE)</f>
        <v>N/A</v>
      </c>
      <c r="R2167">
        <f>VLOOKUP(KamstrupData[[#This Row],[IdLevel123]],'B-Business Capability'!B:L,11,FALSE)</f>
        <v>0</v>
      </c>
      <c r="T2167" t="s">
        <v>1266</v>
      </c>
    </row>
    <row r="2168" spans="4:20" hidden="1" x14ac:dyDescent="0.25">
      <c r="D2168" t="s">
        <v>1267</v>
      </c>
      <c r="E2168" t="str">
        <f>VLOOKUP(D2168,'B-Business Capability'!B:H,5,FALSE)</f>
        <v>Sales</v>
      </c>
      <c r="F2168" t="str">
        <f>VLOOKUP(D2168,'B-Business Capability'!B:H,6,FALSE)</f>
        <v>Sales Management of Indirect Sales</v>
      </c>
      <c r="G2168" t="str">
        <f>VLOOKUP(D2168,'B-Business Capability'!B:H,7,FALSE)</f>
        <v>Channel analytics</v>
      </c>
      <c r="I2168" t="s">
        <v>43</v>
      </c>
      <c r="J2168" t="s">
        <v>325</v>
      </c>
      <c r="K2168" t="s">
        <v>379</v>
      </c>
      <c r="L2168" t="s">
        <v>232</v>
      </c>
      <c r="M2168" t="str">
        <f>VLOOKUP(L2168,'A-Applications'!B:D,3,FALSE)</f>
        <v>Microsoft Dynamics 365 CE (Sales)</v>
      </c>
      <c r="N2168" t="s">
        <v>138</v>
      </c>
      <c r="O2168" s="42" t="s">
        <v>47</v>
      </c>
      <c r="P2168" t="s">
        <v>1042</v>
      </c>
      <c r="Q2168" t="str">
        <f>VLOOKUP(KamstrupData[[#This Row],[IdLevel123]],'B-Business Capability'!B:L,10,FALSE)</f>
        <v>N/A</v>
      </c>
      <c r="R2168">
        <f>VLOOKUP(KamstrupData[[#This Row],[IdLevel123]],'B-Business Capability'!B:L,11,FALSE)</f>
        <v>0</v>
      </c>
      <c r="T2168" t="s">
        <v>380</v>
      </c>
    </row>
    <row r="2169" spans="4:20" hidden="1" x14ac:dyDescent="0.25">
      <c r="D2169" t="s">
        <v>1268</v>
      </c>
      <c r="E2169" t="str">
        <f>VLOOKUP(D2169,'B-Business Capability'!B:H,5,FALSE)</f>
        <v>Sales</v>
      </c>
      <c r="F2169" t="str">
        <f>VLOOKUP(D2169,'B-Business Capability'!B:H,6,FALSE)</f>
        <v>Sales Management of Indirect Sales</v>
      </c>
      <c r="G2169" t="str">
        <f>VLOOKUP(D2169,'B-Business Capability'!B:H,7,FALSE)</f>
        <v>Incentive and commision management</v>
      </c>
      <c r="I2169" t="s">
        <v>66</v>
      </c>
      <c r="J2169" t="s">
        <v>325</v>
      </c>
      <c r="K2169" t="s">
        <v>379</v>
      </c>
      <c r="L2169" t="s">
        <v>232</v>
      </c>
      <c r="M2169" t="str">
        <f>VLOOKUP(L2169,'A-Applications'!B:D,3,FALSE)</f>
        <v>Microsoft Dynamics 365 CE (Sales)</v>
      </c>
      <c r="N2169" t="s">
        <v>138</v>
      </c>
      <c r="O2169" s="42" t="s">
        <v>47</v>
      </c>
      <c r="P2169" t="s">
        <v>1269</v>
      </c>
      <c r="Q2169" t="str">
        <f>VLOOKUP(KamstrupData[[#This Row],[IdLevel123]],'B-Business Capability'!B:L,10,FALSE)</f>
        <v>N/A</v>
      </c>
      <c r="R2169">
        <f>VLOOKUP(KamstrupData[[#This Row],[IdLevel123]],'B-Business Capability'!B:L,11,FALSE)</f>
        <v>0</v>
      </c>
      <c r="T2169" t="s">
        <v>381</v>
      </c>
    </row>
    <row r="2170" spans="4:20" hidden="1" x14ac:dyDescent="0.25">
      <c r="D2170" t="s">
        <v>1268</v>
      </c>
      <c r="E2170" t="str">
        <f>VLOOKUP(D2170,'B-Business Capability'!B:H,5,FALSE)</f>
        <v>Sales</v>
      </c>
      <c r="F2170" t="str">
        <f>VLOOKUP(D2170,'B-Business Capability'!B:H,6,FALSE)</f>
        <v>Sales Management of Indirect Sales</v>
      </c>
      <c r="G2170" t="str">
        <f>VLOOKUP(D2170,'B-Business Capability'!B:H,7,FALSE)</f>
        <v>Incentive and commision management</v>
      </c>
      <c r="I2170" t="s">
        <v>53</v>
      </c>
      <c r="J2170" t="s">
        <v>8518</v>
      </c>
      <c r="K2170" t="s">
        <v>379</v>
      </c>
      <c r="L2170" t="s">
        <v>232</v>
      </c>
      <c r="M2170" t="str">
        <f>VLOOKUP(L2170,'A-Applications'!B:D,3,FALSE)</f>
        <v>Microsoft Dynamics 365 CE (Sales)</v>
      </c>
      <c r="N2170" t="s">
        <v>46</v>
      </c>
      <c r="O2170" s="42" t="s">
        <v>102</v>
      </c>
      <c r="P2170" t="s">
        <v>1269</v>
      </c>
      <c r="Q2170" t="str">
        <f>VLOOKUP(KamstrupData[[#This Row],[IdLevel123]],'B-Business Capability'!B:L,10,FALSE)</f>
        <v>N/A</v>
      </c>
      <c r="R2170">
        <f>VLOOKUP(KamstrupData[[#This Row],[IdLevel123]],'B-Business Capability'!B:L,11,FALSE)</f>
        <v>0</v>
      </c>
    </row>
    <row r="2171" spans="4:20" hidden="1" x14ac:dyDescent="0.25">
      <c r="D2171" s="28" t="s">
        <v>1268</v>
      </c>
      <c r="E2171" t="str">
        <f>VLOOKUP(D2171,'B-Business Capability'!B:H,5,FALSE)</f>
        <v>Sales</v>
      </c>
      <c r="F2171" t="str">
        <f>VLOOKUP(D2171,'B-Business Capability'!B:H,6,FALSE)</f>
        <v>Sales Management of Indirect Sales</v>
      </c>
      <c r="G2171" t="str">
        <f>VLOOKUP(D2171,'B-Business Capability'!B:H,7,FALSE)</f>
        <v>Incentive and commision management</v>
      </c>
      <c r="I2171" t="s">
        <v>491</v>
      </c>
      <c r="J2171" t="s">
        <v>8531</v>
      </c>
      <c r="K2171" t="s">
        <v>379</v>
      </c>
      <c r="L2171" t="s">
        <v>232</v>
      </c>
      <c r="M2171" t="str">
        <f>VLOOKUP(L2171,'A-Applications'!B:D,3,FALSE)</f>
        <v>Microsoft Dynamics 365 CE (Sales)</v>
      </c>
      <c r="N2171" t="s">
        <v>46</v>
      </c>
      <c r="O2171" s="42" t="s">
        <v>102</v>
      </c>
      <c r="P2171" t="s">
        <v>1269</v>
      </c>
      <c r="Q2171" t="str">
        <f>VLOOKUP(KamstrupData[[#This Row],[IdLevel123]],'B-Business Capability'!B:L,10,FALSE)</f>
        <v>N/A</v>
      </c>
      <c r="R2171">
        <f>VLOOKUP(KamstrupData[[#This Row],[IdLevel123]],'B-Business Capability'!B:L,11,FALSE)</f>
        <v>0</v>
      </c>
    </row>
    <row r="2172" spans="4:20" hidden="1" x14ac:dyDescent="0.25">
      <c r="D2172" s="28" t="s">
        <v>1268</v>
      </c>
      <c r="E2172" t="str">
        <f>VLOOKUP(D2172,'B-Business Capability'!B:H,5,FALSE)</f>
        <v>Sales</v>
      </c>
      <c r="F2172" t="str">
        <f>VLOOKUP(D2172,'B-Business Capability'!B:H,6,FALSE)</f>
        <v>Sales Management of Indirect Sales</v>
      </c>
      <c r="G2172" t="str">
        <f>VLOOKUP(D2172,'B-Business Capability'!B:H,7,FALSE)</f>
        <v>Incentive and commision management</v>
      </c>
      <c r="I2172" t="s">
        <v>477</v>
      </c>
      <c r="J2172" t="s">
        <v>8619</v>
      </c>
      <c r="K2172" t="s">
        <v>379</v>
      </c>
      <c r="L2172" t="s">
        <v>232</v>
      </c>
      <c r="M2172" t="str">
        <f>VLOOKUP(L2172,'A-Applications'!B:D,3,FALSE)</f>
        <v>Microsoft Dynamics 365 CE (Sales)</v>
      </c>
      <c r="N2172" t="s">
        <v>46</v>
      </c>
      <c r="O2172" s="42" t="s">
        <v>102</v>
      </c>
      <c r="P2172" t="s">
        <v>1269</v>
      </c>
      <c r="Q2172" t="str">
        <f>VLOOKUP(KamstrupData[[#This Row],[IdLevel123]],'B-Business Capability'!B:L,10,FALSE)</f>
        <v>N/A</v>
      </c>
      <c r="R2172">
        <f>VLOOKUP(KamstrupData[[#This Row],[IdLevel123]],'B-Business Capability'!B:L,11,FALSE)</f>
        <v>0</v>
      </c>
    </row>
    <row r="2173" spans="4:20" hidden="1" x14ac:dyDescent="0.25">
      <c r="D2173" s="28" t="s">
        <v>1268</v>
      </c>
      <c r="E2173" t="str">
        <f>VLOOKUP(D2173,'B-Business Capability'!B:H,5,FALSE)</f>
        <v>Sales</v>
      </c>
      <c r="F2173" t="str">
        <f>VLOOKUP(D2173,'B-Business Capability'!B:H,6,FALSE)</f>
        <v>Sales Management of Indirect Sales</v>
      </c>
      <c r="G2173" t="str">
        <f>VLOOKUP(D2173,'B-Business Capability'!B:H,7,FALSE)</f>
        <v>Incentive and commision management</v>
      </c>
      <c r="I2173" t="s">
        <v>487</v>
      </c>
      <c r="J2173" t="s">
        <v>8529</v>
      </c>
      <c r="K2173" t="s">
        <v>379</v>
      </c>
      <c r="L2173" t="s">
        <v>232</v>
      </c>
      <c r="M2173" t="str">
        <f>VLOOKUP(L2173,'A-Applications'!B:D,3,FALSE)</f>
        <v>Microsoft Dynamics 365 CE (Sales)</v>
      </c>
      <c r="N2173" t="s">
        <v>46</v>
      </c>
      <c r="O2173" s="42" t="s">
        <v>102</v>
      </c>
      <c r="P2173" t="s">
        <v>1269</v>
      </c>
      <c r="Q2173" t="str">
        <f>VLOOKUP(KamstrupData[[#This Row],[IdLevel123]],'B-Business Capability'!B:L,10,FALSE)</f>
        <v>N/A</v>
      </c>
      <c r="R2173">
        <f>VLOOKUP(KamstrupData[[#This Row],[IdLevel123]],'B-Business Capability'!B:L,11,FALSE)</f>
        <v>0</v>
      </c>
    </row>
    <row r="2174" spans="4:20" hidden="1" x14ac:dyDescent="0.25">
      <c r="D2174" t="s">
        <v>1270</v>
      </c>
      <c r="E2174" t="str">
        <f>VLOOKUP(D2174,'B-Business Capability'!B:H,5,FALSE)</f>
        <v>Sales</v>
      </c>
      <c r="F2174" t="str">
        <f>VLOOKUP(D2174,'B-Business Capability'!B:H,6,FALSE)</f>
        <v>Sales Management of Indirect Sales</v>
      </c>
      <c r="G2174" t="str">
        <f>VLOOKUP(D2174,'B-Business Capability'!B:H,7,FALSE)</f>
        <v>Partner channel management</v>
      </c>
      <c r="I2174" t="s">
        <v>43</v>
      </c>
      <c r="J2174" t="s">
        <v>325</v>
      </c>
      <c r="K2174" t="s">
        <v>379</v>
      </c>
      <c r="L2174" t="s">
        <v>232</v>
      </c>
      <c r="M2174" t="str">
        <f>VLOOKUP(L2174,'A-Applications'!B:D,3,FALSE)</f>
        <v>Microsoft Dynamics 365 CE (Sales)</v>
      </c>
      <c r="N2174" t="s">
        <v>138</v>
      </c>
      <c r="O2174" s="42" t="s">
        <v>47</v>
      </c>
      <c r="P2174" t="s">
        <v>1093</v>
      </c>
      <c r="Q2174" t="str">
        <f>VLOOKUP(KamstrupData[[#This Row],[IdLevel123]],'B-Business Capability'!B:L,10,FALSE)</f>
        <v>N/A</v>
      </c>
      <c r="R2174">
        <f>VLOOKUP(KamstrupData[[#This Row],[IdLevel123]],'B-Business Capability'!B:L,11,FALSE)</f>
        <v>0</v>
      </c>
      <c r="T2174" t="s">
        <v>380</v>
      </c>
    </row>
    <row r="2175" spans="4:20" hidden="1" x14ac:dyDescent="0.25">
      <c r="D2175" t="s">
        <v>1271</v>
      </c>
      <c r="E2175" t="str">
        <f>VLOOKUP(D2175,'B-Business Capability'!B:H,5,FALSE)</f>
        <v>Sales</v>
      </c>
      <c r="F2175" t="str">
        <f>VLOOKUP(D2175,'B-Business Capability'!B:H,6,FALSE)</f>
        <v>Sales Management of Indirect Sales</v>
      </c>
      <c r="G2175" t="str">
        <f>VLOOKUP(D2175,'B-Business Capability'!B:H,7,FALSE)</f>
        <v>Partner management</v>
      </c>
      <c r="I2175" t="s">
        <v>43</v>
      </c>
      <c r="J2175" t="s">
        <v>325</v>
      </c>
      <c r="K2175" t="s">
        <v>379</v>
      </c>
      <c r="L2175" t="s">
        <v>232</v>
      </c>
      <c r="M2175" t="str">
        <f>VLOOKUP(L2175,'A-Applications'!B:D,3,FALSE)</f>
        <v>Microsoft Dynamics 365 CE (Sales)</v>
      </c>
      <c r="N2175" t="s">
        <v>138</v>
      </c>
      <c r="O2175" s="42" t="s">
        <v>47</v>
      </c>
      <c r="P2175" t="s">
        <v>1093</v>
      </c>
      <c r="Q2175" t="str">
        <f>VLOOKUP(KamstrupData[[#This Row],[IdLevel123]],'B-Business Capability'!B:L,10,FALSE)</f>
        <v>N/A</v>
      </c>
      <c r="R2175">
        <f>VLOOKUP(KamstrupData[[#This Row],[IdLevel123]],'B-Business Capability'!B:L,11,FALSE)</f>
        <v>0</v>
      </c>
      <c r="T2175" t="s">
        <v>380</v>
      </c>
    </row>
    <row r="2176" spans="4:20" hidden="1" x14ac:dyDescent="0.25">
      <c r="D2176" t="s">
        <v>1272</v>
      </c>
      <c r="E2176" t="str">
        <f>VLOOKUP(D2176,'B-Business Capability'!B:H,5,FALSE)</f>
        <v>Finance</v>
      </c>
      <c r="F2176" t="str">
        <f>VLOOKUP(D2176,'B-Business Capability'!B:H,6,FALSE)</f>
        <v>Accounting</v>
      </c>
      <c r="G2176" t="str">
        <f>VLOOKUP(D2176,'B-Business Capability'!B:H,7,FALSE)</f>
        <v>Accounts Recievabel</v>
      </c>
      <c r="I2176" t="s">
        <v>43</v>
      </c>
      <c r="J2176" t="s">
        <v>44</v>
      </c>
      <c r="L2176" t="s">
        <v>232</v>
      </c>
      <c r="M2176" t="str">
        <f>VLOOKUP(L2176,'A-Applications'!B:D,3,FALSE)</f>
        <v>Microsoft Dynamics 365 CE (Sales)</v>
      </c>
      <c r="N2176" t="s">
        <v>46</v>
      </c>
      <c r="O2176" s="42"/>
      <c r="P2176" t="s">
        <v>1273</v>
      </c>
      <c r="Q2176" t="str">
        <f>VLOOKUP(KamstrupData[[#This Row],[IdLevel123]],'B-Business Capability'!B:L,10,FALSE)</f>
        <v>N/A</v>
      </c>
      <c r="R2176">
        <f>VLOOKUP(KamstrupData[[#This Row],[IdLevel123]],'B-Business Capability'!B:L,11,FALSE)</f>
        <v>0</v>
      </c>
    </row>
    <row r="2177" spans="4:20" hidden="1" x14ac:dyDescent="0.25">
      <c r="D2177" t="s">
        <v>1275</v>
      </c>
      <c r="E2177" t="str">
        <f>VLOOKUP(D2177,'B-Business Capability'!B:H,5,FALSE)</f>
        <v>Sales</v>
      </c>
      <c r="F2177" t="str">
        <f>VLOOKUP(D2177,'B-Business Capability'!B:H,6,FALSE)</f>
        <v>Quotation, Order, and Contract Management</v>
      </c>
      <c r="G2177" t="str">
        <f>VLOOKUP(D2177,'B-Business Capability'!B:H,7,FALSE)</f>
        <v>Quote and order documents</v>
      </c>
      <c r="I2177" t="s">
        <v>43</v>
      </c>
      <c r="J2177" t="s">
        <v>325</v>
      </c>
      <c r="K2177" t="s">
        <v>379</v>
      </c>
      <c r="L2177" t="s">
        <v>232</v>
      </c>
      <c r="M2177" t="str">
        <f>VLOOKUP(L2177,'A-Applications'!B:D,3,FALSE)</f>
        <v>Microsoft Dynamics 365 CE (Sales)</v>
      </c>
      <c r="N2177" t="s">
        <v>46</v>
      </c>
      <c r="O2177" s="42" t="s">
        <v>47</v>
      </c>
      <c r="P2177" t="s">
        <v>1042</v>
      </c>
      <c r="Q2177" t="str">
        <f>VLOOKUP(KamstrupData[[#This Row],[IdLevel123]],'B-Business Capability'!B:L,10,FALSE)</f>
        <v>Order-to-Cash (O2C)</v>
      </c>
      <c r="R2177">
        <f>VLOOKUP(KamstrupData[[#This Row],[IdLevel123]],'B-Business Capability'!B:L,11,FALSE)</f>
        <v>130</v>
      </c>
      <c r="T2177" t="s">
        <v>380</v>
      </c>
    </row>
    <row r="2178" spans="4:20" hidden="1" x14ac:dyDescent="0.25">
      <c r="D2178" t="s">
        <v>1291</v>
      </c>
      <c r="E2178" t="str">
        <f>VLOOKUP(D2178,'B-Business Capability'!B:H,5,FALSE)</f>
        <v>Marketing</v>
      </c>
      <c r="F2178" t="str">
        <f>VLOOKUP(D2178,'B-Business Capability'!B:H,6,FALSE)</f>
        <v>Corporate communication and brand management</v>
      </c>
      <c r="G2178" t="str">
        <f>VLOOKUP(D2178,'B-Business Capability'!B:H,7,FALSE)</f>
        <v>External communication</v>
      </c>
      <c r="I2178" t="s">
        <v>66</v>
      </c>
      <c r="J2178" t="s">
        <v>325</v>
      </c>
      <c r="K2178" t="s">
        <v>416</v>
      </c>
      <c r="L2178" t="s">
        <v>232</v>
      </c>
      <c r="M2178" t="str">
        <f>VLOOKUP(L2178,'A-Applications'!B:D,3,FALSE)</f>
        <v>Microsoft Dynamics 365 CE (Sales)</v>
      </c>
      <c r="N2178" t="s">
        <v>138</v>
      </c>
      <c r="O2178" s="42" t="s">
        <v>102</v>
      </c>
      <c r="P2178" t="s">
        <v>1090</v>
      </c>
      <c r="Q2178" t="str">
        <f>VLOOKUP(KamstrupData[[#This Row],[IdLevel123]],'B-Business Capability'!B:L,10,FALSE)</f>
        <v>N/A</v>
      </c>
      <c r="R2178">
        <f>VLOOKUP(KamstrupData[[#This Row],[IdLevel123]],'B-Business Capability'!B:L,11,FALSE)</f>
        <v>0</v>
      </c>
      <c r="T2178" t="s">
        <v>417</v>
      </c>
    </row>
    <row r="2179" spans="4:20" hidden="1" x14ac:dyDescent="0.25">
      <c r="D2179" t="s">
        <v>1305</v>
      </c>
      <c r="E2179" t="str">
        <f>VLOOKUP(D2179,'B-Business Capability'!B:H,5,FALSE)</f>
        <v>Marketing</v>
      </c>
      <c r="F2179" t="str">
        <f>VLOOKUP(D2179,'B-Business Capability'!B:H,6,FALSE)</f>
        <v>Data and insights management</v>
      </c>
      <c r="G2179" t="str">
        <f>VLOOKUP(D2179,'B-Business Capability'!B:H,7,FALSE)</f>
        <v>Channel performance insights</v>
      </c>
      <c r="I2179" t="s">
        <v>43</v>
      </c>
      <c r="J2179" t="s">
        <v>325</v>
      </c>
      <c r="K2179" t="s">
        <v>416</v>
      </c>
      <c r="L2179" t="s">
        <v>232</v>
      </c>
      <c r="M2179" t="str">
        <f>VLOOKUP(L2179,'A-Applications'!B:D,3,FALSE)</f>
        <v>Microsoft Dynamics 365 CE (Sales)</v>
      </c>
      <c r="N2179" t="s">
        <v>46</v>
      </c>
      <c r="O2179" s="42" t="s">
        <v>47</v>
      </c>
      <c r="P2179" t="s">
        <v>1087</v>
      </c>
      <c r="Q2179" t="str">
        <f>VLOOKUP(KamstrupData[[#This Row],[IdLevel123]],'B-Business Capability'!B:L,10,FALSE)</f>
        <v>N/A</v>
      </c>
      <c r="R2179">
        <f>VLOOKUP(KamstrupData[[#This Row],[IdLevel123]],'B-Business Capability'!B:L,11,FALSE)</f>
        <v>0</v>
      </c>
      <c r="T2179" t="s">
        <v>1088</v>
      </c>
    </row>
    <row r="2180" spans="4:20" hidden="1" x14ac:dyDescent="0.25">
      <c r="D2180" t="s">
        <v>1317</v>
      </c>
      <c r="E2180" t="str">
        <f>VLOOKUP(D2180,'B-Business Capability'!B:H,5,FALSE)</f>
        <v>Marketing</v>
      </c>
      <c r="F2180" t="str">
        <f>VLOOKUP(D2180,'B-Business Capability'!B:H,6,FALSE)</f>
        <v>Digital channel management</v>
      </c>
      <c r="G2180" t="str">
        <f>VLOOKUP(D2180,'B-Business Capability'!B:H,7,FALSE)</f>
        <v>Customer channel management</v>
      </c>
      <c r="I2180" t="s">
        <v>43</v>
      </c>
      <c r="J2180" t="s">
        <v>325</v>
      </c>
      <c r="K2180" t="s">
        <v>416</v>
      </c>
      <c r="L2180" t="s">
        <v>232</v>
      </c>
      <c r="M2180" t="str">
        <f>VLOOKUP(L2180,'A-Applications'!B:D,3,FALSE)</f>
        <v>Microsoft Dynamics 365 CE (Sales)</v>
      </c>
      <c r="N2180" t="s">
        <v>46</v>
      </c>
      <c r="O2180" s="42" t="s">
        <v>47</v>
      </c>
      <c r="P2180" t="s">
        <v>1318</v>
      </c>
      <c r="Q2180" t="str">
        <f>VLOOKUP(KamstrupData[[#This Row],[IdLevel123]],'B-Business Capability'!B:L,10,FALSE)</f>
        <v>N/A</v>
      </c>
      <c r="R2180">
        <f>VLOOKUP(KamstrupData[[#This Row],[IdLevel123]],'B-Business Capability'!B:L,11,FALSE)</f>
        <v>0</v>
      </c>
      <c r="T2180" t="s">
        <v>1088</v>
      </c>
    </row>
    <row r="2181" spans="4:20" hidden="1" x14ac:dyDescent="0.25">
      <c r="D2181" t="s">
        <v>1320</v>
      </c>
      <c r="E2181" t="str">
        <f>VLOOKUP(D2181,'B-Business Capability'!B:H,5,FALSE)</f>
        <v>Marketing</v>
      </c>
      <c r="F2181" t="str">
        <f>VLOOKUP(D2181,'B-Business Capability'!B:H,6,FALSE)</f>
        <v>Marketing demand management</v>
      </c>
      <c r="G2181" t="str">
        <f>VLOOKUP(D2181,'B-Business Capability'!B:H,7,FALSE)</f>
        <v>Campaign measurement and reporting</v>
      </c>
      <c r="I2181" t="s">
        <v>43</v>
      </c>
      <c r="J2181" t="s">
        <v>325</v>
      </c>
      <c r="K2181" t="s">
        <v>416</v>
      </c>
      <c r="L2181" t="s">
        <v>232</v>
      </c>
      <c r="M2181" t="str">
        <f>VLOOKUP(L2181,'A-Applications'!B:D,3,FALSE)</f>
        <v>Microsoft Dynamics 365 CE (Sales)</v>
      </c>
      <c r="N2181" t="s">
        <v>46</v>
      </c>
      <c r="O2181" s="42" t="s">
        <v>47</v>
      </c>
      <c r="P2181" t="s">
        <v>1090</v>
      </c>
      <c r="Q2181" t="str">
        <f>VLOOKUP(KamstrupData[[#This Row],[IdLevel123]],'B-Business Capability'!B:L,10,FALSE)</f>
        <v>N/A</v>
      </c>
      <c r="R2181">
        <f>VLOOKUP(KamstrupData[[#This Row],[IdLevel123]],'B-Business Capability'!B:L,11,FALSE)</f>
        <v>0</v>
      </c>
      <c r="T2181" t="s">
        <v>1088</v>
      </c>
    </row>
    <row r="2182" spans="4:20" hidden="1" x14ac:dyDescent="0.25">
      <c r="D2182" t="s">
        <v>1332</v>
      </c>
      <c r="E2182" t="str">
        <f>VLOOKUP(D2182,'B-Business Capability'!B:H,5,FALSE)</f>
        <v>Sales</v>
      </c>
      <c r="F2182" t="str">
        <f>VLOOKUP(D2182,'B-Business Capability'!B:H,6,FALSE)</f>
        <v>Sales Operations</v>
      </c>
      <c r="G2182">
        <f>VLOOKUP(D2182,'B-Business Capability'!B:H,7,FALSE)</f>
        <v>0</v>
      </c>
      <c r="I2182" t="s">
        <v>66</v>
      </c>
      <c r="J2182" t="s">
        <v>325</v>
      </c>
      <c r="K2182" t="s">
        <v>379</v>
      </c>
      <c r="L2182" t="s">
        <v>232</v>
      </c>
      <c r="M2182" t="str">
        <f>VLOOKUP(L2182,'A-Applications'!B:D,3,FALSE)</f>
        <v>Microsoft Dynamics 365 CE (Sales)</v>
      </c>
      <c r="N2182" t="s">
        <v>138</v>
      </c>
      <c r="O2182" s="42" t="s">
        <v>102</v>
      </c>
      <c r="P2182" t="s">
        <v>1042</v>
      </c>
      <c r="Q2182" t="str">
        <f>VLOOKUP(KamstrupData[[#This Row],[IdLevel123]],'B-Business Capability'!B:L,10,FALSE)</f>
        <v>Order-to-Cash (O2C)</v>
      </c>
      <c r="R2182">
        <f>VLOOKUP(KamstrupData[[#This Row],[IdLevel123]],'B-Business Capability'!B:L,11,FALSE)</f>
        <v>111</v>
      </c>
      <c r="T2182" t="s">
        <v>381</v>
      </c>
    </row>
    <row r="2183" spans="4:20" hidden="1" x14ac:dyDescent="0.25">
      <c r="D2183" t="s">
        <v>1332</v>
      </c>
      <c r="E2183" t="str">
        <f>VLOOKUP(D2183,'B-Business Capability'!B:H,5,FALSE)</f>
        <v>Sales</v>
      </c>
      <c r="F2183" t="str">
        <f>VLOOKUP(D2183,'B-Business Capability'!B:H,6,FALSE)</f>
        <v>Sales Operations</v>
      </c>
      <c r="G2183">
        <f>VLOOKUP(D2183,'B-Business Capability'!B:H,7,FALSE)</f>
        <v>0</v>
      </c>
      <c r="I2183" t="s">
        <v>66</v>
      </c>
      <c r="J2183" t="s">
        <v>325</v>
      </c>
      <c r="K2183" t="s">
        <v>1151</v>
      </c>
      <c r="L2183" t="s">
        <v>232</v>
      </c>
      <c r="M2183" t="str">
        <f>VLOOKUP(L2183,'A-Applications'!B:D,3,FALSE)</f>
        <v>Microsoft Dynamics 365 CE (Sales)</v>
      </c>
      <c r="N2183" t="s">
        <v>138</v>
      </c>
      <c r="O2183" s="42" t="s">
        <v>102</v>
      </c>
      <c r="P2183" t="s">
        <v>1042</v>
      </c>
      <c r="Q2183" t="str">
        <f>VLOOKUP(KamstrupData[[#This Row],[IdLevel123]],'B-Business Capability'!B:L,10,FALSE)</f>
        <v>Order-to-Cash (O2C)</v>
      </c>
      <c r="R2183">
        <f>VLOOKUP(KamstrupData[[#This Row],[IdLevel123]],'B-Business Capability'!B:L,11,FALSE)</f>
        <v>111</v>
      </c>
      <c r="T2183" t="s">
        <v>1154</v>
      </c>
    </row>
    <row r="2184" spans="4:20" hidden="1" x14ac:dyDescent="0.25">
      <c r="D2184" t="s">
        <v>1332</v>
      </c>
      <c r="E2184" t="str">
        <f>VLOOKUP(D2184,'B-Business Capability'!B:H,5,FALSE)</f>
        <v>Sales</v>
      </c>
      <c r="F2184" t="str">
        <f>VLOOKUP(D2184,'B-Business Capability'!B:H,6,FALSE)</f>
        <v>Sales Operations</v>
      </c>
      <c r="G2184">
        <f>VLOOKUP(D2184,'B-Business Capability'!B:H,7,FALSE)</f>
        <v>0</v>
      </c>
      <c r="I2184" t="s">
        <v>53</v>
      </c>
      <c r="J2184" t="s">
        <v>8518</v>
      </c>
      <c r="K2184" t="s">
        <v>379</v>
      </c>
      <c r="L2184" t="s">
        <v>232</v>
      </c>
      <c r="M2184" t="str">
        <f>VLOOKUP(L2184,'A-Applications'!B:D,3,FALSE)</f>
        <v>Microsoft Dynamics 365 CE (Sales)</v>
      </c>
      <c r="N2184" t="s">
        <v>46</v>
      </c>
      <c r="O2184" s="42" t="s">
        <v>102</v>
      </c>
      <c r="P2184" t="s">
        <v>1042</v>
      </c>
      <c r="Q2184" t="str">
        <f>VLOOKUP(KamstrupData[[#This Row],[IdLevel123]],'B-Business Capability'!B:L,10,FALSE)</f>
        <v>Order-to-Cash (O2C)</v>
      </c>
      <c r="R2184">
        <f>VLOOKUP(KamstrupData[[#This Row],[IdLevel123]],'B-Business Capability'!B:L,11,FALSE)</f>
        <v>111</v>
      </c>
    </row>
    <row r="2185" spans="4:20" hidden="1" x14ac:dyDescent="0.25">
      <c r="D2185" s="28" t="s">
        <v>1332</v>
      </c>
      <c r="E2185" t="str">
        <f>VLOOKUP(D2185,'B-Business Capability'!B:H,5,FALSE)</f>
        <v>Sales</v>
      </c>
      <c r="F2185" t="str">
        <f>VLOOKUP(D2185,'B-Business Capability'!B:H,6,FALSE)</f>
        <v>Sales Operations</v>
      </c>
      <c r="G2185">
        <f>VLOOKUP(D2185,'B-Business Capability'!B:H,7,FALSE)</f>
        <v>0</v>
      </c>
      <c r="I2185" t="s">
        <v>491</v>
      </c>
      <c r="J2185" t="s">
        <v>8531</v>
      </c>
      <c r="K2185" t="s">
        <v>379</v>
      </c>
      <c r="L2185" t="s">
        <v>232</v>
      </c>
      <c r="M2185" t="str">
        <f>VLOOKUP(L2185,'A-Applications'!B:D,3,FALSE)</f>
        <v>Microsoft Dynamics 365 CE (Sales)</v>
      </c>
      <c r="N2185" t="s">
        <v>46</v>
      </c>
      <c r="O2185" s="42" t="s">
        <v>102</v>
      </c>
      <c r="P2185" t="s">
        <v>1042</v>
      </c>
      <c r="Q2185" t="str">
        <f>VLOOKUP(KamstrupData[[#This Row],[IdLevel123]],'B-Business Capability'!B:L,10,FALSE)</f>
        <v>Order-to-Cash (O2C)</v>
      </c>
      <c r="R2185">
        <f>VLOOKUP(KamstrupData[[#This Row],[IdLevel123]],'B-Business Capability'!B:L,11,FALSE)</f>
        <v>111</v>
      </c>
    </row>
    <row r="2186" spans="4:20" hidden="1" x14ac:dyDescent="0.25">
      <c r="D2186" s="28" t="s">
        <v>1332</v>
      </c>
      <c r="E2186" t="str">
        <f>VLOOKUP(D2186,'B-Business Capability'!B:H,5,FALSE)</f>
        <v>Sales</v>
      </c>
      <c r="F2186" t="str">
        <f>VLOOKUP(D2186,'B-Business Capability'!B:H,6,FALSE)</f>
        <v>Sales Operations</v>
      </c>
      <c r="G2186">
        <f>VLOOKUP(D2186,'B-Business Capability'!B:H,7,FALSE)</f>
        <v>0</v>
      </c>
      <c r="I2186" t="s">
        <v>477</v>
      </c>
      <c r="J2186" t="s">
        <v>8619</v>
      </c>
      <c r="K2186" t="s">
        <v>379</v>
      </c>
      <c r="L2186" t="s">
        <v>232</v>
      </c>
      <c r="M2186" t="str">
        <f>VLOOKUP(L2186,'A-Applications'!B:D,3,FALSE)</f>
        <v>Microsoft Dynamics 365 CE (Sales)</v>
      </c>
      <c r="N2186" t="s">
        <v>46</v>
      </c>
      <c r="O2186" s="42" t="s">
        <v>102</v>
      </c>
      <c r="P2186" t="s">
        <v>1042</v>
      </c>
      <c r="Q2186" t="str">
        <f>VLOOKUP(KamstrupData[[#This Row],[IdLevel123]],'B-Business Capability'!B:L,10,FALSE)</f>
        <v>Order-to-Cash (O2C)</v>
      </c>
      <c r="R2186">
        <f>VLOOKUP(KamstrupData[[#This Row],[IdLevel123]],'B-Business Capability'!B:L,11,FALSE)</f>
        <v>111</v>
      </c>
    </row>
    <row r="2187" spans="4:20" hidden="1" x14ac:dyDescent="0.25">
      <c r="D2187" s="28" t="s">
        <v>1332</v>
      </c>
      <c r="E2187" t="str">
        <f>VLOOKUP(D2187,'B-Business Capability'!B:H,5,FALSE)</f>
        <v>Sales</v>
      </c>
      <c r="F2187" t="str">
        <f>VLOOKUP(D2187,'B-Business Capability'!B:H,6,FALSE)</f>
        <v>Sales Operations</v>
      </c>
      <c r="G2187">
        <f>VLOOKUP(D2187,'B-Business Capability'!B:H,7,FALSE)</f>
        <v>0</v>
      </c>
      <c r="I2187" t="s">
        <v>487</v>
      </c>
      <c r="J2187" t="s">
        <v>8529</v>
      </c>
      <c r="K2187" t="s">
        <v>379</v>
      </c>
      <c r="L2187" t="s">
        <v>232</v>
      </c>
      <c r="M2187" t="str">
        <f>VLOOKUP(L2187,'A-Applications'!B:D,3,FALSE)</f>
        <v>Microsoft Dynamics 365 CE (Sales)</v>
      </c>
      <c r="N2187" t="s">
        <v>46</v>
      </c>
      <c r="O2187" s="42" t="s">
        <v>102</v>
      </c>
      <c r="P2187" t="s">
        <v>1042</v>
      </c>
      <c r="Q2187" t="str">
        <f>VLOOKUP(KamstrupData[[#This Row],[IdLevel123]],'B-Business Capability'!B:L,10,FALSE)</f>
        <v>Order-to-Cash (O2C)</v>
      </c>
      <c r="R2187">
        <f>VLOOKUP(KamstrupData[[#This Row],[IdLevel123]],'B-Business Capability'!B:L,11,FALSE)</f>
        <v>111</v>
      </c>
    </row>
    <row r="2188" spans="4:20" hidden="1" x14ac:dyDescent="0.25">
      <c r="D2188" t="s">
        <v>1334</v>
      </c>
      <c r="E2188" t="str">
        <f>VLOOKUP(D2188,'B-Business Capability'!B:H,5,FALSE)</f>
        <v>Sales</v>
      </c>
      <c r="F2188" t="str">
        <f>VLOOKUP(D2188,'B-Business Capability'!B:H,6,FALSE)</f>
        <v>Sales Execution and Customer Engagement</v>
      </c>
      <c r="G2188">
        <f>VLOOKUP(D2188,'B-Business Capability'!B:H,7,FALSE)</f>
        <v>0</v>
      </c>
      <c r="I2188" t="s">
        <v>66</v>
      </c>
      <c r="J2188" t="s">
        <v>325</v>
      </c>
      <c r="K2188" t="s">
        <v>1151</v>
      </c>
      <c r="L2188" t="s">
        <v>232</v>
      </c>
      <c r="M2188" t="str">
        <f>VLOOKUP(L2188,'A-Applications'!B:D,3,FALSE)</f>
        <v>Microsoft Dynamics 365 CE (Sales)</v>
      </c>
      <c r="N2188" t="s">
        <v>138</v>
      </c>
      <c r="O2188" s="42" t="s">
        <v>102</v>
      </c>
      <c r="P2188" t="s">
        <v>1042</v>
      </c>
      <c r="Q2188" t="str">
        <f>VLOOKUP(KamstrupData[[#This Row],[IdLevel123]],'B-Business Capability'!B:L,10,FALSE)</f>
        <v>Order-to-Cash (O2C)</v>
      </c>
      <c r="R2188">
        <f>VLOOKUP(KamstrupData[[#This Row],[IdLevel123]],'B-Business Capability'!B:L,11,FALSE)</f>
        <v>500</v>
      </c>
      <c r="T2188" t="s">
        <v>1154</v>
      </c>
    </row>
    <row r="2189" spans="4:20" hidden="1" x14ac:dyDescent="0.25">
      <c r="D2189" t="s">
        <v>1334</v>
      </c>
      <c r="E2189" t="str">
        <f>VLOOKUP(D2189,'B-Business Capability'!B:H,5,FALSE)</f>
        <v>Sales</v>
      </c>
      <c r="F2189" t="str">
        <f>VLOOKUP(D2189,'B-Business Capability'!B:H,6,FALSE)</f>
        <v>Sales Execution and Customer Engagement</v>
      </c>
      <c r="G2189">
        <f>VLOOKUP(D2189,'B-Business Capability'!B:H,7,FALSE)</f>
        <v>0</v>
      </c>
      <c r="I2189" t="s">
        <v>53</v>
      </c>
      <c r="J2189" t="s">
        <v>8518</v>
      </c>
      <c r="K2189" t="s">
        <v>379</v>
      </c>
      <c r="L2189" t="s">
        <v>232</v>
      </c>
      <c r="M2189" t="str">
        <f>VLOOKUP(L2189,'A-Applications'!B:D,3,FALSE)</f>
        <v>Microsoft Dynamics 365 CE (Sales)</v>
      </c>
      <c r="N2189" t="s">
        <v>46</v>
      </c>
      <c r="O2189" s="42" t="s">
        <v>102</v>
      </c>
      <c r="P2189" t="s">
        <v>1042</v>
      </c>
      <c r="Q2189" t="str">
        <f>VLOOKUP(KamstrupData[[#This Row],[IdLevel123]],'B-Business Capability'!B:L,10,FALSE)</f>
        <v>Order-to-Cash (O2C)</v>
      </c>
      <c r="R2189">
        <f>VLOOKUP(KamstrupData[[#This Row],[IdLevel123]],'B-Business Capability'!B:L,11,FALSE)</f>
        <v>500</v>
      </c>
    </row>
    <row r="2190" spans="4:20" hidden="1" x14ac:dyDescent="0.25">
      <c r="D2190" s="28" t="s">
        <v>1334</v>
      </c>
      <c r="E2190" t="str">
        <f>VLOOKUP(D2190,'B-Business Capability'!B:H,5,FALSE)</f>
        <v>Sales</v>
      </c>
      <c r="F2190" t="str">
        <f>VLOOKUP(D2190,'B-Business Capability'!B:H,6,FALSE)</f>
        <v>Sales Execution and Customer Engagement</v>
      </c>
      <c r="G2190">
        <f>VLOOKUP(D2190,'B-Business Capability'!B:H,7,FALSE)</f>
        <v>0</v>
      </c>
      <c r="I2190" t="s">
        <v>491</v>
      </c>
      <c r="J2190" t="s">
        <v>8531</v>
      </c>
      <c r="K2190" t="s">
        <v>379</v>
      </c>
      <c r="L2190" t="s">
        <v>232</v>
      </c>
      <c r="M2190" t="str">
        <f>VLOOKUP(L2190,'A-Applications'!B:D,3,FALSE)</f>
        <v>Microsoft Dynamics 365 CE (Sales)</v>
      </c>
      <c r="N2190" t="s">
        <v>46</v>
      </c>
      <c r="O2190" s="42" t="s">
        <v>102</v>
      </c>
      <c r="P2190" t="s">
        <v>1042</v>
      </c>
      <c r="Q2190" t="str">
        <f>VLOOKUP(KamstrupData[[#This Row],[IdLevel123]],'B-Business Capability'!B:L,10,FALSE)</f>
        <v>Order-to-Cash (O2C)</v>
      </c>
      <c r="R2190">
        <f>VLOOKUP(KamstrupData[[#This Row],[IdLevel123]],'B-Business Capability'!B:L,11,FALSE)</f>
        <v>500</v>
      </c>
    </row>
    <row r="2191" spans="4:20" hidden="1" x14ac:dyDescent="0.25">
      <c r="D2191" s="28" t="s">
        <v>1334</v>
      </c>
      <c r="E2191" t="str">
        <f>VLOOKUP(D2191,'B-Business Capability'!B:H,5,FALSE)</f>
        <v>Sales</v>
      </c>
      <c r="F2191" t="str">
        <f>VLOOKUP(D2191,'B-Business Capability'!B:H,6,FALSE)</f>
        <v>Sales Execution and Customer Engagement</v>
      </c>
      <c r="G2191">
        <f>VLOOKUP(D2191,'B-Business Capability'!B:H,7,FALSE)</f>
        <v>0</v>
      </c>
      <c r="I2191" t="s">
        <v>477</v>
      </c>
      <c r="J2191" t="s">
        <v>8619</v>
      </c>
      <c r="K2191" t="s">
        <v>379</v>
      </c>
      <c r="L2191" t="s">
        <v>232</v>
      </c>
      <c r="M2191" t="str">
        <f>VLOOKUP(L2191,'A-Applications'!B:D,3,FALSE)</f>
        <v>Microsoft Dynamics 365 CE (Sales)</v>
      </c>
      <c r="N2191" t="s">
        <v>46</v>
      </c>
      <c r="O2191" s="42" t="s">
        <v>102</v>
      </c>
      <c r="P2191" t="s">
        <v>1042</v>
      </c>
      <c r="Q2191" t="str">
        <f>VLOOKUP(KamstrupData[[#This Row],[IdLevel123]],'B-Business Capability'!B:L,10,FALSE)</f>
        <v>Order-to-Cash (O2C)</v>
      </c>
      <c r="R2191">
        <f>VLOOKUP(KamstrupData[[#This Row],[IdLevel123]],'B-Business Capability'!B:L,11,FALSE)</f>
        <v>500</v>
      </c>
    </row>
    <row r="2192" spans="4:20" hidden="1" x14ac:dyDescent="0.25">
      <c r="D2192" s="28" t="s">
        <v>1334</v>
      </c>
      <c r="E2192" t="str">
        <f>VLOOKUP(D2192,'B-Business Capability'!B:H,5,FALSE)</f>
        <v>Sales</v>
      </c>
      <c r="F2192" t="str">
        <f>VLOOKUP(D2192,'B-Business Capability'!B:H,6,FALSE)</f>
        <v>Sales Execution and Customer Engagement</v>
      </c>
      <c r="G2192">
        <f>VLOOKUP(D2192,'B-Business Capability'!B:H,7,FALSE)</f>
        <v>0</v>
      </c>
      <c r="I2192" t="s">
        <v>487</v>
      </c>
      <c r="J2192" t="s">
        <v>8529</v>
      </c>
      <c r="K2192" t="s">
        <v>379</v>
      </c>
      <c r="L2192" t="s">
        <v>232</v>
      </c>
      <c r="M2192" t="str">
        <f>VLOOKUP(L2192,'A-Applications'!B:D,3,FALSE)</f>
        <v>Microsoft Dynamics 365 CE (Sales)</v>
      </c>
      <c r="N2192" t="s">
        <v>46</v>
      </c>
      <c r="O2192" s="42" t="s">
        <v>102</v>
      </c>
      <c r="P2192" t="s">
        <v>1042</v>
      </c>
      <c r="Q2192" t="str">
        <f>VLOOKUP(KamstrupData[[#This Row],[IdLevel123]],'B-Business Capability'!B:L,10,FALSE)</f>
        <v>Order-to-Cash (O2C)</v>
      </c>
      <c r="R2192">
        <f>VLOOKUP(KamstrupData[[#This Row],[IdLevel123]],'B-Business Capability'!B:L,11,FALSE)</f>
        <v>500</v>
      </c>
    </row>
    <row r="2193" spans="4:20" hidden="1" x14ac:dyDescent="0.25">
      <c r="D2193" t="s">
        <v>1336</v>
      </c>
      <c r="E2193" t="str">
        <f>VLOOKUP(D2193,'B-Business Capability'!B:H,5,FALSE)</f>
        <v>Strategic Management</v>
      </c>
      <c r="F2193" t="str">
        <f>VLOOKUP(D2193,'B-Business Capability'!B:H,6,FALSE)</f>
        <v>Business Process Management</v>
      </c>
      <c r="G2193" t="str">
        <f>VLOOKUP(D2193,'B-Business Capability'!B:H,7,FALSE)</f>
        <v>Business Process Automation</v>
      </c>
      <c r="I2193" t="s">
        <v>66</v>
      </c>
      <c r="J2193" t="s">
        <v>325</v>
      </c>
      <c r="K2193" t="s">
        <v>379</v>
      </c>
      <c r="L2193" t="s">
        <v>232</v>
      </c>
      <c r="M2193" t="str">
        <f>VLOOKUP(L2193,'A-Applications'!B:D,3,FALSE)</f>
        <v>Microsoft Dynamics 365 CE (Sales)</v>
      </c>
      <c r="N2193" t="s">
        <v>138</v>
      </c>
      <c r="O2193" s="42" t="s">
        <v>102</v>
      </c>
      <c r="P2193" t="s">
        <v>1042</v>
      </c>
      <c r="Q2193" t="str">
        <f>VLOOKUP(KamstrupData[[#This Row],[IdLevel123]],'B-Business Capability'!B:L,10,FALSE)</f>
        <v>N/A</v>
      </c>
      <c r="R2193">
        <f>VLOOKUP(KamstrupData[[#This Row],[IdLevel123]],'B-Business Capability'!B:L,11,FALSE)</f>
        <v>0</v>
      </c>
      <c r="T2193" t="s">
        <v>381</v>
      </c>
    </row>
    <row r="2194" spans="4:20" hidden="1" x14ac:dyDescent="0.25">
      <c r="D2194" t="s">
        <v>1337</v>
      </c>
      <c r="E2194" t="str">
        <f>VLOOKUP(D2194,'B-Business Capability'!B:H,5,FALSE)</f>
        <v>Sales</v>
      </c>
      <c r="F2194" t="str">
        <f>VLOOKUP(D2194,'B-Business Capability'!B:H,6,FALSE)</f>
        <v>Quotation, Order, and Contract Management</v>
      </c>
      <c r="G2194">
        <f>VLOOKUP(D2194,'B-Business Capability'!B:H,7,FALSE)</f>
        <v>0</v>
      </c>
      <c r="I2194" t="s">
        <v>66</v>
      </c>
      <c r="J2194" t="s">
        <v>325</v>
      </c>
      <c r="K2194" t="s">
        <v>379</v>
      </c>
      <c r="L2194" t="s">
        <v>232</v>
      </c>
      <c r="M2194" t="str">
        <f>VLOOKUP(L2194,'A-Applications'!B:D,3,FALSE)</f>
        <v>Microsoft Dynamics 365 CE (Sales)</v>
      </c>
      <c r="N2194" t="s">
        <v>138</v>
      </c>
      <c r="O2194" s="42" t="s">
        <v>102</v>
      </c>
      <c r="P2194" t="s">
        <v>1042</v>
      </c>
      <c r="Q2194" t="str">
        <f>VLOOKUP(KamstrupData[[#This Row],[IdLevel123]],'B-Business Capability'!B:L,10,FALSE)</f>
        <v>Order-to-Cash (O2C)</v>
      </c>
      <c r="R2194">
        <f>VLOOKUP(KamstrupData[[#This Row],[IdLevel123]],'B-Business Capability'!B:L,11,FALSE)</f>
        <v>100</v>
      </c>
      <c r="T2194" t="s">
        <v>381</v>
      </c>
    </row>
    <row r="2195" spans="4:20" hidden="1" x14ac:dyDescent="0.25">
      <c r="D2195" t="s">
        <v>1337</v>
      </c>
      <c r="E2195" t="str">
        <f>VLOOKUP(D2195,'B-Business Capability'!B:H,5,FALSE)</f>
        <v>Sales</v>
      </c>
      <c r="F2195" t="str">
        <f>VLOOKUP(D2195,'B-Business Capability'!B:H,6,FALSE)</f>
        <v>Quotation, Order, and Contract Management</v>
      </c>
      <c r="G2195">
        <f>VLOOKUP(D2195,'B-Business Capability'!B:H,7,FALSE)</f>
        <v>0</v>
      </c>
      <c r="I2195" t="s">
        <v>66</v>
      </c>
      <c r="J2195" t="s">
        <v>325</v>
      </c>
      <c r="K2195" t="s">
        <v>1151</v>
      </c>
      <c r="L2195" t="s">
        <v>232</v>
      </c>
      <c r="M2195" t="str">
        <f>VLOOKUP(L2195,'A-Applications'!B:D,3,FALSE)</f>
        <v>Microsoft Dynamics 365 CE (Sales)</v>
      </c>
      <c r="N2195" t="s">
        <v>138</v>
      </c>
      <c r="O2195" s="42" t="s">
        <v>102</v>
      </c>
      <c r="P2195" t="s">
        <v>1042</v>
      </c>
      <c r="Q2195" t="str">
        <f>VLOOKUP(KamstrupData[[#This Row],[IdLevel123]],'B-Business Capability'!B:L,10,FALSE)</f>
        <v>Order-to-Cash (O2C)</v>
      </c>
      <c r="R2195">
        <f>VLOOKUP(KamstrupData[[#This Row],[IdLevel123]],'B-Business Capability'!B:L,11,FALSE)</f>
        <v>100</v>
      </c>
      <c r="T2195" t="s">
        <v>1154</v>
      </c>
    </row>
    <row r="2196" spans="4:20" hidden="1" x14ac:dyDescent="0.25">
      <c r="D2196" s="28" t="s">
        <v>1337</v>
      </c>
      <c r="E2196" t="str">
        <f>VLOOKUP(D2196,'B-Business Capability'!B:H,5,FALSE)</f>
        <v>Sales</v>
      </c>
      <c r="F2196" t="str">
        <f>VLOOKUP(D2196,'B-Business Capability'!B:H,6,FALSE)</f>
        <v>Quotation, Order, and Contract Management</v>
      </c>
      <c r="G2196">
        <f>VLOOKUP(D2196,'B-Business Capability'!B:H,7,FALSE)</f>
        <v>0</v>
      </c>
      <c r="I2196" t="s">
        <v>53</v>
      </c>
      <c r="J2196" t="s">
        <v>8518</v>
      </c>
      <c r="K2196" t="s">
        <v>379</v>
      </c>
      <c r="L2196" t="s">
        <v>232</v>
      </c>
      <c r="M2196" t="str">
        <f>VLOOKUP(L2196,'A-Applications'!B:D,3,FALSE)</f>
        <v>Microsoft Dynamics 365 CE (Sales)</v>
      </c>
      <c r="N2196" t="s">
        <v>46</v>
      </c>
      <c r="O2196" s="42" t="s">
        <v>102</v>
      </c>
      <c r="P2196" t="s">
        <v>1042</v>
      </c>
      <c r="Q2196" t="str">
        <f>VLOOKUP(KamstrupData[[#This Row],[IdLevel123]],'B-Business Capability'!B:L,10,FALSE)</f>
        <v>Order-to-Cash (O2C)</v>
      </c>
      <c r="R2196">
        <f>VLOOKUP(KamstrupData[[#This Row],[IdLevel123]],'B-Business Capability'!B:L,11,FALSE)</f>
        <v>100</v>
      </c>
      <c r="T2196" t="s">
        <v>8521</v>
      </c>
    </row>
    <row r="2197" spans="4:20" hidden="1" x14ac:dyDescent="0.25">
      <c r="D2197" s="28" t="s">
        <v>1337</v>
      </c>
      <c r="E2197" t="str">
        <f>VLOOKUP(D2197,'B-Business Capability'!B:H,5,FALSE)</f>
        <v>Sales</v>
      </c>
      <c r="F2197" t="str">
        <f>VLOOKUP(D2197,'B-Business Capability'!B:H,6,FALSE)</f>
        <v>Quotation, Order, and Contract Management</v>
      </c>
      <c r="G2197">
        <f>VLOOKUP(D2197,'B-Business Capability'!B:H,7,FALSE)</f>
        <v>0</v>
      </c>
      <c r="I2197" t="s">
        <v>491</v>
      </c>
      <c r="J2197" t="s">
        <v>8531</v>
      </c>
      <c r="K2197" t="s">
        <v>379</v>
      </c>
      <c r="L2197" t="s">
        <v>232</v>
      </c>
      <c r="M2197" t="str">
        <f>VLOOKUP(L2197,'A-Applications'!B:D,3,FALSE)</f>
        <v>Microsoft Dynamics 365 CE (Sales)</v>
      </c>
      <c r="N2197" t="s">
        <v>46</v>
      </c>
      <c r="O2197" s="42" t="s">
        <v>102</v>
      </c>
      <c r="P2197" t="s">
        <v>1042</v>
      </c>
      <c r="Q2197" t="str">
        <f>VLOOKUP(KamstrupData[[#This Row],[IdLevel123]],'B-Business Capability'!B:L,10,FALSE)</f>
        <v>Order-to-Cash (O2C)</v>
      </c>
      <c r="R2197">
        <f>VLOOKUP(KamstrupData[[#This Row],[IdLevel123]],'B-Business Capability'!B:L,11,FALSE)</f>
        <v>100</v>
      </c>
    </row>
    <row r="2198" spans="4:20" hidden="1" x14ac:dyDescent="0.25">
      <c r="D2198" s="28" t="s">
        <v>1337</v>
      </c>
      <c r="E2198" t="str">
        <f>VLOOKUP(D2198,'B-Business Capability'!B:H,5,FALSE)</f>
        <v>Sales</v>
      </c>
      <c r="F2198" t="str">
        <f>VLOOKUP(D2198,'B-Business Capability'!B:H,6,FALSE)</f>
        <v>Quotation, Order, and Contract Management</v>
      </c>
      <c r="G2198">
        <f>VLOOKUP(D2198,'B-Business Capability'!B:H,7,FALSE)</f>
        <v>0</v>
      </c>
      <c r="I2198" t="s">
        <v>477</v>
      </c>
      <c r="J2198" t="s">
        <v>8619</v>
      </c>
      <c r="K2198" t="s">
        <v>379</v>
      </c>
      <c r="L2198" t="s">
        <v>232</v>
      </c>
      <c r="M2198" t="str">
        <f>VLOOKUP(L2198,'A-Applications'!B:D,3,FALSE)</f>
        <v>Microsoft Dynamics 365 CE (Sales)</v>
      </c>
      <c r="N2198" t="s">
        <v>46</v>
      </c>
      <c r="O2198" s="42" t="s">
        <v>102</v>
      </c>
      <c r="P2198" t="s">
        <v>1042</v>
      </c>
      <c r="Q2198" t="str">
        <f>VLOOKUP(KamstrupData[[#This Row],[IdLevel123]],'B-Business Capability'!B:L,10,FALSE)</f>
        <v>Order-to-Cash (O2C)</v>
      </c>
      <c r="R2198">
        <f>VLOOKUP(KamstrupData[[#This Row],[IdLevel123]],'B-Business Capability'!B:L,11,FALSE)</f>
        <v>100</v>
      </c>
    </row>
    <row r="2199" spans="4:20" hidden="1" x14ac:dyDescent="0.25">
      <c r="D2199" s="28" t="s">
        <v>1337</v>
      </c>
      <c r="E2199" t="str">
        <f>VLOOKUP(D2199,'B-Business Capability'!B:H,5,FALSE)</f>
        <v>Sales</v>
      </c>
      <c r="F2199" t="str">
        <f>VLOOKUP(D2199,'B-Business Capability'!B:H,6,FALSE)</f>
        <v>Quotation, Order, and Contract Management</v>
      </c>
      <c r="G2199">
        <f>VLOOKUP(D2199,'B-Business Capability'!B:H,7,FALSE)</f>
        <v>0</v>
      </c>
      <c r="I2199" t="s">
        <v>487</v>
      </c>
      <c r="J2199" t="s">
        <v>8529</v>
      </c>
      <c r="K2199" t="s">
        <v>379</v>
      </c>
      <c r="L2199" t="s">
        <v>232</v>
      </c>
      <c r="M2199" t="str">
        <f>VLOOKUP(L2199,'A-Applications'!B:D,3,FALSE)</f>
        <v>Microsoft Dynamics 365 CE (Sales)</v>
      </c>
      <c r="N2199" t="s">
        <v>46</v>
      </c>
      <c r="O2199" s="42" t="s">
        <v>102</v>
      </c>
      <c r="P2199" t="s">
        <v>1042</v>
      </c>
      <c r="Q2199" t="str">
        <f>VLOOKUP(KamstrupData[[#This Row],[IdLevel123]],'B-Business Capability'!B:L,10,FALSE)</f>
        <v>Order-to-Cash (O2C)</v>
      </c>
      <c r="R2199">
        <f>VLOOKUP(KamstrupData[[#This Row],[IdLevel123]],'B-Business Capability'!B:L,11,FALSE)</f>
        <v>100</v>
      </c>
    </row>
    <row r="2200" spans="4:20" hidden="1" x14ac:dyDescent="0.25">
      <c r="D2200" t="s">
        <v>1352</v>
      </c>
      <c r="E2200" t="str">
        <f>VLOOKUP(D2200,'B-Business Capability'!B:H,5,FALSE)</f>
        <v>Sales</v>
      </c>
      <c r="F2200" t="str">
        <f>VLOOKUP(D2200,'B-Business Capability'!B:H,6,FALSE)</f>
        <v>Quotation, Order, and Contract Management</v>
      </c>
      <c r="G2200" t="str">
        <f>VLOOKUP(D2200,'B-Business Capability'!B:H,7,FALSE)</f>
        <v>Tender or Bid management</v>
      </c>
      <c r="I2200" t="s">
        <v>66</v>
      </c>
      <c r="J2200" t="s">
        <v>228</v>
      </c>
      <c r="L2200" t="s">
        <v>232</v>
      </c>
      <c r="M2200" t="str">
        <f>VLOOKUP(L2200,'A-Applications'!B:D,3,FALSE)</f>
        <v>Microsoft Dynamics 365 CE (Sales)</v>
      </c>
      <c r="N2200" t="s">
        <v>46</v>
      </c>
      <c r="O2200" s="42" t="s">
        <v>47</v>
      </c>
      <c r="P2200" t="s">
        <v>401</v>
      </c>
      <c r="Q2200" t="str">
        <f>VLOOKUP(KamstrupData[[#This Row],[IdLevel123]],'B-Business Capability'!B:L,10,FALSE)</f>
        <v>Order-to-Cash (O2C)</v>
      </c>
      <c r="R2200">
        <f>VLOOKUP(KamstrupData[[#This Row],[IdLevel123]],'B-Business Capability'!B:L,11,FALSE)</f>
        <v>104</v>
      </c>
      <c r="T2200" t="s">
        <v>230</v>
      </c>
    </row>
    <row r="2201" spans="4:20" hidden="1" x14ac:dyDescent="0.25">
      <c r="D2201" t="s">
        <v>1352</v>
      </c>
      <c r="E2201" t="str">
        <f>VLOOKUP(D2201,'B-Business Capability'!B:H,5,FALSE)</f>
        <v>Sales</v>
      </c>
      <c r="F2201" t="str">
        <f>VLOOKUP(D2201,'B-Business Capability'!B:H,6,FALSE)</f>
        <v>Quotation, Order, and Contract Management</v>
      </c>
      <c r="G2201" t="str">
        <f>VLOOKUP(D2201,'B-Business Capability'!B:H,7,FALSE)</f>
        <v>Tender or Bid management</v>
      </c>
      <c r="I2201" t="s">
        <v>43</v>
      </c>
      <c r="J2201" t="s">
        <v>278</v>
      </c>
      <c r="L2201" t="s">
        <v>232</v>
      </c>
      <c r="M2201" t="str">
        <f>VLOOKUP(L2201,'A-Applications'!B:D,3,FALSE)</f>
        <v>Microsoft Dynamics 365 CE (Sales)</v>
      </c>
      <c r="N2201" t="s">
        <v>46</v>
      </c>
      <c r="O2201" s="42" t="s">
        <v>47</v>
      </c>
      <c r="P2201" t="s">
        <v>401</v>
      </c>
      <c r="Q2201" t="str">
        <f>VLOOKUP(KamstrupData[[#This Row],[IdLevel123]],'B-Business Capability'!B:L,10,FALSE)</f>
        <v>Order-to-Cash (O2C)</v>
      </c>
      <c r="R2201">
        <f>VLOOKUP(KamstrupData[[#This Row],[IdLevel123]],'B-Business Capability'!B:L,11,FALSE)</f>
        <v>104</v>
      </c>
    </row>
    <row r="2202" spans="4:20" hidden="1" x14ac:dyDescent="0.25">
      <c r="D2202" t="s">
        <v>1352</v>
      </c>
      <c r="E2202" t="str">
        <f>VLOOKUP(D2202,'B-Business Capability'!B:H,5,FALSE)</f>
        <v>Sales</v>
      </c>
      <c r="F2202" t="str">
        <f>VLOOKUP(D2202,'B-Business Capability'!B:H,6,FALSE)</f>
        <v>Quotation, Order, and Contract Management</v>
      </c>
      <c r="G2202" t="str">
        <f>VLOOKUP(D2202,'B-Business Capability'!B:H,7,FALSE)</f>
        <v>Tender or Bid management</v>
      </c>
      <c r="I2202" t="s">
        <v>43</v>
      </c>
      <c r="J2202" t="s">
        <v>279</v>
      </c>
      <c r="L2202" t="s">
        <v>232</v>
      </c>
      <c r="M2202" t="str">
        <f>VLOOKUP(L2202,'A-Applications'!B:D,3,FALSE)</f>
        <v>Microsoft Dynamics 365 CE (Sales)</v>
      </c>
      <c r="N2202" t="s">
        <v>46</v>
      </c>
      <c r="O2202" s="42" t="s">
        <v>47</v>
      </c>
      <c r="P2202" t="s">
        <v>401</v>
      </c>
      <c r="Q2202" t="str">
        <f>VLOOKUP(KamstrupData[[#This Row],[IdLevel123]],'B-Business Capability'!B:L,10,FALSE)</f>
        <v>Order-to-Cash (O2C)</v>
      </c>
      <c r="R2202">
        <f>VLOOKUP(KamstrupData[[#This Row],[IdLevel123]],'B-Business Capability'!B:L,11,FALSE)</f>
        <v>104</v>
      </c>
      <c r="T2202" t="s">
        <v>410</v>
      </c>
    </row>
    <row r="2203" spans="4:20" hidden="1" x14ac:dyDescent="0.25">
      <c r="D2203" t="s">
        <v>1352</v>
      </c>
      <c r="E2203" t="str">
        <f>VLOOKUP(D2203,'B-Business Capability'!B:H,5,FALSE)</f>
        <v>Sales</v>
      </c>
      <c r="F2203" t="str">
        <f>VLOOKUP(D2203,'B-Business Capability'!B:H,6,FALSE)</f>
        <v>Quotation, Order, and Contract Management</v>
      </c>
      <c r="G2203" t="str">
        <f>VLOOKUP(D2203,'B-Business Capability'!B:H,7,FALSE)</f>
        <v>Tender or Bid management</v>
      </c>
      <c r="I2203" t="s">
        <v>43</v>
      </c>
      <c r="J2203" t="s">
        <v>282</v>
      </c>
      <c r="L2203" t="s">
        <v>232</v>
      </c>
      <c r="M2203" t="str">
        <f>VLOOKUP(L2203,'A-Applications'!B:D,3,FALSE)</f>
        <v>Microsoft Dynamics 365 CE (Sales)</v>
      </c>
      <c r="N2203" t="s">
        <v>46</v>
      </c>
      <c r="O2203" s="42" t="s">
        <v>47</v>
      </c>
      <c r="P2203" t="s">
        <v>401</v>
      </c>
      <c r="Q2203" t="str">
        <f>VLOOKUP(KamstrupData[[#This Row],[IdLevel123]],'B-Business Capability'!B:L,10,FALSE)</f>
        <v>Order-to-Cash (O2C)</v>
      </c>
      <c r="R2203">
        <f>VLOOKUP(KamstrupData[[#This Row],[IdLevel123]],'B-Business Capability'!B:L,11,FALSE)</f>
        <v>104</v>
      </c>
    </row>
    <row r="2204" spans="4:20" hidden="1" x14ac:dyDescent="0.25">
      <c r="D2204" s="28" t="s">
        <v>1352</v>
      </c>
      <c r="E2204" t="str">
        <f>VLOOKUP(D2204,'B-Business Capability'!B:H,5,FALSE)</f>
        <v>Sales</v>
      </c>
      <c r="F2204" t="str">
        <f>VLOOKUP(D2204,'B-Business Capability'!B:H,6,FALSE)</f>
        <v>Quotation, Order, and Contract Management</v>
      </c>
      <c r="G2204" t="str">
        <f>VLOOKUP(D2204,'B-Business Capability'!B:H,7,FALSE)</f>
        <v>Tender or Bid management</v>
      </c>
      <c r="I2204" t="s">
        <v>53</v>
      </c>
      <c r="J2204" t="s">
        <v>8549</v>
      </c>
      <c r="L2204" t="s">
        <v>232</v>
      </c>
      <c r="M2204" t="str">
        <f>VLOOKUP(L2204,'A-Applications'!B:D,3,FALSE)</f>
        <v>Microsoft Dynamics 365 CE (Sales)</v>
      </c>
      <c r="N2204" t="s">
        <v>46</v>
      </c>
      <c r="O2204" s="42" t="s">
        <v>47</v>
      </c>
      <c r="P2204" t="s">
        <v>401</v>
      </c>
      <c r="Q2204" t="str">
        <f>VLOOKUP(KamstrupData[[#This Row],[IdLevel123]],'B-Business Capability'!B:L,10,FALSE)</f>
        <v>Order-to-Cash (O2C)</v>
      </c>
      <c r="R2204">
        <f>VLOOKUP(KamstrupData[[#This Row],[IdLevel123]],'B-Business Capability'!B:L,11,FALSE)</f>
        <v>104</v>
      </c>
      <c r="T2204" t="s">
        <v>8521</v>
      </c>
    </row>
    <row r="2205" spans="4:20" hidden="1" x14ac:dyDescent="0.25">
      <c r="D2205" s="28" t="s">
        <v>1352</v>
      </c>
      <c r="E2205" t="str">
        <f>VLOOKUP(D2205,'B-Business Capability'!B:H,5,FALSE)</f>
        <v>Sales</v>
      </c>
      <c r="F2205" t="str">
        <f>VLOOKUP(D2205,'B-Business Capability'!B:H,6,FALSE)</f>
        <v>Quotation, Order, and Contract Management</v>
      </c>
      <c r="G2205" t="str">
        <f>VLOOKUP(D2205,'B-Business Capability'!B:H,7,FALSE)</f>
        <v>Tender or Bid management</v>
      </c>
      <c r="I2205" t="s">
        <v>491</v>
      </c>
      <c r="J2205" t="s">
        <v>8531</v>
      </c>
      <c r="K2205" t="s">
        <v>8607</v>
      </c>
      <c r="L2205" t="s">
        <v>232</v>
      </c>
      <c r="M2205" t="str">
        <f>VLOOKUP(L2205,'A-Applications'!B:D,3,FALSE)</f>
        <v>Microsoft Dynamics 365 CE (Sales)</v>
      </c>
      <c r="N2205" t="s">
        <v>46</v>
      </c>
      <c r="O2205" s="42" t="s">
        <v>47</v>
      </c>
      <c r="P2205" t="s">
        <v>401</v>
      </c>
      <c r="Q2205" t="str">
        <f>VLOOKUP(KamstrupData[[#This Row],[IdLevel123]],'B-Business Capability'!B:L,10,FALSE)</f>
        <v>Order-to-Cash (O2C)</v>
      </c>
      <c r="R2205">
        <f>VLOOKUP(KamstrupData[[#This Row],[IdLevel123]],'B-Business Capability'!B:L,11,FALSE)</f>
        <v>104</v>
      </c>
    </row>
    <row r="2206" spans="4:20" hidden="1" x14ac:dyDescent="0.25">
      <c r="D2206" s="28" t="s">
        <v>1352</v>
      </c>
      <c r="E2206" t="str">
        <f>VLOOKUP(D2206,'B-Business Capability'!B:H,5,FALSE)</f>
        <v>Sales</v>
      </c>
      <c r="F2206" t="str">
        <f>VLOOKUP(D2206,'B-Business Capability'!B:H,6,FALSE)</f>
        <v>Quotation, Order, and Contract Management</v>
      </c>
      <c r="G2206" t="str">
        <f>VLOOKUP(D2206,'B-Business Capability'!B:H,7,FALSE)</f>
        <v>Tender or Bid management</v>
      </c>
      <c r="I2206" t="s">
        <v>477</v>
      </c>
      <c r="J2206" t="s">
        <v>8624</v>
      </c>
      <c r="L2206" t="s">
        <v>232</v>
      </c>
      <c r="M2206" t="str">
        <f>VLOOKUP(L2206,'A-Applications'!B:D,3,FALSE)</f>
        <v>Microsoft Dynamics 365 CE (Sales)</v>
      </c>
      <c r="N2206" t="s">
        <v>46</v>
      </c>
      <c r="O2206" s="42" t="s">
        <v>47</v>
      </c>
      <c r="P2206" t="s">
        <v>401</v>
      </c>
      <c r="Q2206" t="str">
        <f>VLOOKUP(KamstrupData[[#This Row],[IdLevel123]],'B-Business Capability'!B:L,10,FALSE)</f>
        <v>Order-to-Cash (O2C)</v>
      </c>
      <c r="R2206">
        <f>VLOOKUP(KamstrupData[[#This Row],[IdLevel123]],'B-Business Capability'!B:L,11,FALSE)</f>
        <v>104</v>
      </c>
    </row>
    <row r="2207" spans="4:20" hidden="1" x14ac:dyDescent="0.25">
      <c r="D2207" s="28" t="s">
        <v>1352</v>
      </c>
      <c r="E2207" t="str">
        <f>VLOOKUP(D2207,'B-Business Capability'!B:H,5,FALSE)</f>
        <v>Sales</v>
      </c>
      <c r="F2207" t="str">
        <f>VLOOKUP(D2207,'B-Business Capability'!B:H,6,FALSE)</f>
        <v>Quotation, Order, and Contract Management</v>
      </c>
      <c r="G2207" t="str">
        <f>VLOOKUP(D2207,'B-Business Capability'!B:H,7,FALSE)</f>
        <v>Tender or Bid management</v>
      </c>
      <c r="I2207" t="s">
        <v>487</v>
      </c>
      <c r="J2207" t="s">
        <v>8684</v>
      </c>
      <c r="K2207" t="s">
        <v>4553</v>
      </c>
      <c r="L2207" t="s">
        <v>232</v>
      </c>
      <c r="M2207" t="str">
        <f>VLOOKUP(L2207,'A-Applications'!B:D,3,FALSE)</f>
        <v>Microsoft Dynamics 365 CE (Sales)</v>
      </c>
      <c r="N2207" t="s">
        <v>46</v>
      </c>
      <c r="O2207" s="42" t="s">
        <v>47</v>
      </c>
      <c r="P2207" t="s">
        <v>401</v>
      </c>
      <c r="Q2207" t="str">
        <f>VLOOKUP(KamstrupData[[#This Row],[IdLevel123]],'B-Business Capability'!B:L,10,FALSE)</f>
        <v>Order-to-Cash (O2C)</v>
      </c>
      <c r="R2207">
        <f>VLOOKUP(KamstrupData[[#This Row],[IdLevel123]],'B-Business Capability'!B:L,11,FALSE)</f>
        <v>104</v>
      </c>
    </row>
    <row r="2208" spans="4:20" hidden="1" x14ac:dyDescent="0.25">
      <c r="D2208" t="s">
        <v>1358</v>
      </c>
      <c r="E2208" t="str">
        <f>VLOOKUP(D2208,'B-Business Capability'!B:H,5,FALSE)</f>
        <v>Sales</v>
      </c>
      <c r="F2208" t="str">
        <f>VLOOKUP(D2208,'B-Business Capability'!B:H,6,FALSE)</f>
        <v>Quotation, Order, and Contract Management</v>
      </c>
      <c r="G2208" t="str">
        <f>VLOOKUP(D2208,'B-Business Capability'!B:H,7,FALSE)</f>
        <v>Distributor contract management</v>
      </c>
      <c r="I2208" t="s">
        <v>43</v>
      </c>
      <c r="J2208" t="s">
        <v>325</v>
      </c>
      <c r="K2208" t="s">
        <v>379</v>
      </c>
      <c r="L2208" t="s">
        <v>232</v>
      </c>
      <c r="M2208" t="str">
        <f>VLOOKUP(L2208,'A-Applications'!B:D,3,FALSE)</f>
        <v>Microsoft Dynamics 365 CE (Sales)</v>
      </c>
      <c r="N2208" t="s">
        <v>46</v>
      </c>
      <c r="O2208" s="42" t="s">
        <v>47</v>
      </c>
      <c r="P2208" t="s">
        <v>1093</v>
      </c>
      <c r="Q2208" t="str">
        <f>VLOOKUP(KamstrupData[[#This Row],[IdLevel123]],'B-Business Capability'!B:L,10,FALSE)</f>
        <v>Order-to-Cash (O2C)</v>
      </c>
      <c r="R2208">
        <f>VLOOKUP(KamstrupData[[#This Row],[IdLevel123]],'B-Business Capability'!B:L,11,FALSE)</f>
        <v>112</v>
      </c>
      <c r="T2208" t="s">
        <v>380</v>
      </c>
    </row>
    <row r="2209" spans="4:18" hidden="1" x14ac:dyDescent="0.25">
      <c r="D2209" s="28" t="s">
        <v>1217</v>
      </c>
      <c r="E2209" t="str">
        <f>VLOOKUP(D2209,'B-Business Capability'!B:H,5,FALSE)</f>
        <v>Sales</v>
      </c>
      <c r="F2209" t="str">
        <f>VLOOKUP(D2209,'B-Business Capability'!B:H,6,FALSE)</f>
        <v>Sales Execution and Customer Engagement</v>
      </c>
      <c r="G2209" t="str">
        <f>VLOOKUP(D2209,'B-Business Capability'!B:H,7,FALSE)</f>
        <v>Project selling</v>
      </c>
      <c r="I2209" t="s">
        <v>62</v>
      </c>
      <c r="J2209" t="s">
        <v>8633</v>
      </c>
      <c r="L2209" t="s">
        <v>232</v>
      </c>
      <c r="M2209" t="str">
        <f>VLOOKUP(L2209,'A-Applications'!B:D,3,FALSE)</f>
        <v>Microsoft Dynamics 365 CE (Sales)</v>
      </c>
      <c r="N2209" t="s">
        <v>46</v>
      </c>
      <c r="O2209" s="42" t="s">
        <v>47</v>
      </c>
      <c r="P2209" t="s">
        <v>1040</v>
      </c>
      <c r="Q2209" t="str">
        <f>VLOOKUP(KamstrupData[[#This Row],[IdLevel123]],'B-Business Capability'!B:L,10,FALSE)</f>
        <v>Order-to-Cash (O2C)</v>
      </c>
      <c r="R2209">
        <f>VLOOKUP(KamstrupData[[#This Row],[IdLevel123]],'B-Business Capability'!B:L,11,FALSE)</f>
        <v>550</v>
      </c>
    </row>
    <row r="2210" spans="4:18" hidden="1" x14ac:dyDescent="0.25">
      <c r="D2210" s="28" t="s">
        <v>1352</v>
      </c>
      <c r="E2210" t="str">
        <f>VLOOKUP(D2210,'B-Business Capability'!B:H,5,FALSE)</f>
        <v>Sales</v>
      </c>
      <c r="F2210" t="str">
        <f>VLOOKUP(D2210,'B-Business Capability'!B:H,6,FALSE)</f>
        <v>Quotation, Order, and Contract Management</v>
      </c>
      <c r="G2210" t="str">
        <f>VLOOKUP(D2210,'B-Business Capability'!B:H,7,FALSE)</f>
        <v>Tender or Bid management</v>
      </c>
      <c r="I2210" t="s">
        <v>62</v>
      </c>
      <c r="J2210" t="s">
        <v>8633</v>
      </c>
      <c r="L2210" t="s">
        <v>232</v>
      </c>
      <c r="M2210" t="str">
        <f>VLOOKUP(L2210,'A-Applications'!B:D,3,FALSE)</f>
        <v>Microsoft Dynamics 365 CE (Sales)</v>
      </c>
      <c r="N2210" t="s">
        <v>46</v>
      </c>
      <c r="O2210" s="42" t="s">
        <v>47</v>
      </c>
      <c r="P2210" t="s">
        <v>401</v>
      </c>
      <c r="Q2210" t="str">
        <f>VLOOKUP(KamstrupData[[#This Row],[IdLevel123]],'B-Business Capability'!B:L,10,FALSE)</f>
        <v>Order-to-Cash (O2C)</v>
      </c>
      <c r="R2210">
        <f>VLOOKUP(KamstrupData[[#This Row],[IdLevel123]],'B-Business Capability'!B:L,11,FALSE)</f>
        <v>104</v>
      </c>
    </row>
    <row r="2211" spans="4:18" hidden="1" x14ac:dyDescent="0.25">
      <c r="D2211" s="28" t="s">
        <v>1141</v>
      </c>
      <c r="E2211" t="str">
        <f>VLOOKUP(D2211,'B-Business Capability'!B:H,5,FALSE)</f>
        <v>Sales</v>
      </c>
      <c r="F2211" t="str">
        <f>VLOOKUP(D2211,'B-Business Capability'!B:H,6,FALSE)</f>
        <v>Sales Operations</v>
      </c>
      <c r="G2211" t="str">
        <f>VLOOKUP(D2211,'B-Business Capability'!B:H,7,FALSE)</f>
        <v>Billing mediation</v>
      </c>
      <c r="I2211" t="s">
        <v>62</v>
      </c>
      <c r="J2211" t="s">
        <v>8632</v>
      </c>
      <c r="L2211" t="s">
        <v>232</v>
      </c>
      <c r="M2211" t="str">
        <f>VLOOKUP(L2211,'A-Applications'!B:D,3,FALSE)</f>
        <v>Microsoft Dynamics 365 CE (Sales)</v>
      </c>
      <c r="N2211" t="s">
        <v>46</v>
      </c>
      <c r="O2211" s="42" t="s">
        <v>47</v>
      </c>
      <c r="P2211" t="s">
        <v>1042</v>
      </c>
      <c r="Q2211" t="str">
        <f>VLOOKUP(KamstrupData[[#This Row],[IdLevel123]],'B-Business Capability'!B:L,10,FALSE)</f>
        <v>N/A</v>
      </c>
      <c r="R2211">
        <f>VLOOKUP(KamstrupData[[#This Row],[IdLevel123]],'B-Business Capability'!B:L,11,FALSE)</f>
        <v>0</v>
      </c>
    </row>
    <row r="2212" spans="4:18" hidden="1" x14ac:dyDescent="0.25">
      <c r="D2212" s="28" t="s">
        <v>1142</v>
      </c>
      <c r="E2212" t="str">
        <f>VLOOKUP(D2212,'B-Business Capability'!B:H,5,FALSE)</f>
        <v>Sales</v>
      </c>
      <c r="F2212" t="str">
        <f>VLOOKUP(D2212,'B-Business Capability'!B:H,6,FALSE)</f>
        <v>Sales Operations</v>
      </c>
      <c r="G2212" t="str">
        <f>VLOOKUP(D2212,'B-Business Capability'!B:H,7,FALSE)</f>
        <v>Claims, returns and Refund management</v>
      </c>
      <c r="I2212" t="s">
        <v>62</v>
      </c>
      <c r="J2212" t="s">
        <v>8632</v>
      </c>
      <c r="L2212" t="s">
        <v>232</v>
      </c>
      <c r="M2212" t="str">
        <f>VLOOKUP(L2212,'A-Applications'!B:D,3,FALSE)</f>
        <v>Microsoft Dynamics 365 CE (Sales)</v>
      </c>
      <c r="N2212" t="s">
        <v>46</v>
      </c>
      <c r="O2212" s="42" t="s">
        <v>47</v>
      </c>
      <c r="P2212" t="s">
        <v>1042</v>
      </c>
      <c r="Q2212" t="str">
        <f>VLOOKUP(KamstrupData[[#This Row],[IdLevel123]],'B-Business Capability'!B:L,10,FALSE)</f>
        <v>Order-to-Cash (O2C)</v>
      </c>
      <c r="R2212">
        <f>VLOOKUP(KamstrupData[[#This Row],[IdLevel123]],'B-Business Capability'!B:L,11,FALSE)</f>
        <v>600</v>
      </c>
    </row>
    <row r="2213" spans="4:18" hidden="1" x14ac:dyDescent="0.25">
      <c r="D2213" s="28" t="s">
        <v>1146</v>
      </c>
      <c r="E2213" t="str">
        <f>VLOOKUP(D2213,'B-Business Capability'!B:H,5,FALSE)</f>
        <v>Sales</v>
      </c>
      <c r="F2213" t="str">
        <f>VLOOKUP(D2213,'B-Business Capability'!B:H,6,FALSE)</f>
        <v>Sales Operations</v>
      </c>
      <c r="G2213" t="str">
        <f>VLOOKUP(D2213,'B-Business Capability'!B:H,7,FALSE)</f>
        <v>Credit and collection management</v>
      </c>
      <c r="I2213" t="s">
        <v>62</v>
      </c>
      <c r="J2213" t="s">
        <v>8632</v>
      </c>
      <c r="L2213" t="s">
        <v>232</v>
      </c>
      <c r="M2213" t="str">
        <f>VLOOKUP(L2213,'A-Applications'!B:D,3,FALSE)</f>
        <v>Microsoft Dynamics 365 CE (Sales)</v>
      </c>
      <c r="N2213" t="s">
        <v>46</v>
      </c>
      <c r="O2213" s="42" t="s">
        <v>47</v>
      </c>
      <c r="P2213" t="s">
        <v>1042</v>
      </c>
      <c r="Q2213" t="str">
        <f>VLOOKUP(KamstrupData[[#This Row],[IdLevel123]],'B-Business Capability'!B:L,10,FALSE)</f>
        <v>N/A</v>
      </c>
      <c r="R2213">
        <f>VLOOKUP(KamstrupData[[#This Row],[IdLevel123]],'B-Business Capability'!B:L,11,FALSE)</f>
        <v>0</v>
      </c>
    </row>
    <row r="2214" spans="4:18" hidden="1" x14ac:dyDescent="0.25">
      <c r="D2214" s="28" t="s">
        <v>1147</v>
      </c>
      <c r="E2214" t="str">
        <f>VLOOKUP(D2214,'B-Business Capability'!B:H,5,FALSE)</f>
        <v>Sales</v>
      </c>
      <c r="F2214" t="str">
        <f>VLOOKUP(D2214,'B-Business Capability'!B:H,6,FALSE)</f>
        <v>Sales Operations</v>
      </c>
      <c r="G2214" t="str">
        <f>VLOOKUP(D2214,'B-Business Capability'!B:H,7,FALSE)</f>
        <v>Customer masterdata governance</v>
      </c>
      <c r="I2214" t="s">
        <v>62</v>
      </c>
      <c r="J2214" t="s">
        <v>8632</v>
      </c>
      <c r="L2214" t="s">
        <v>232</v>
      </c>
      <c r="M2214" t="str">
        <f>VLOOKUP(L2214,'A-Applications'!B:D,3,FALSE)</f>
        <v>Microsoft Dynamics 365 CE (Sales)</v>
      </c>
      <c r="N2214" t="s">
        <v>138</v>
      </c>
      <c r="O2214" s="42" t="s">
        <v>47</v>
      </c>
      <c r="P2214" t="s">
        <v>1148</v>
      </c>
      <c r="Q2214" t="str">
        <f>VLOOKUP(KamstrupData[[#This Row],[IdLevel123]],'B-Business Capability'!B:L,10,FALSE)</f>
        <v>N/A</v>
      </c>
      <c r="R2214">
        <f>VLOOKUP(KamstrupData[[#This Row],[IdLevel123]],'B-Business Capability'!B:L,11,FALSE)</f>
        <v>0</v>
      </c>
    </row>
    <row r="2215" spans="4:18" hidden="1" x14ac:dyDescent="0.25">
      <c r="D2215" s="28" t="s">
        <v>1153</v>
      </c>
      <c r="E2215" t="str">
        <f>VLOOKUP(D2215,'B-Business Capability'!B:H,5,FALSE)</f>
        <v>Sales</v>
      </c>
      <c r="F2215" t="str">
        <f>VLOOKUP(D2215,'B-Business Capability'!B:H,6,FALSE)</f>
        <v>Sales Operations</v>
      </c>
      <c r="G2215" t="str">
        <f>VLOOKUP(D2215,'B-Business Capability'!B:H,7,FALSE)</f>
        <v>Data aggretion and validation</v>
      </c>
      <c r="I2215" t="s">
        <v>62</v>
      </c>
      <c r="J2215" t="s">
        <v>8632</v>
      </c>
      <c r="L2215" t="s">
        <v>232</v>
      </c>
      <c r="M2215" t="str">
        <f>VLOOKUP(L2215,'A-Applications'!B:D,3,FALSE)</f>
        <v>Microsoft Dynamics 365 CE (Sales)</v>
      </c>
      <c r="N2215" t="s">
        <v>138</v>
      </c>
      <c r="O2215" s="42" t="s">
        <v>47</v>
      </c>
      <c r="P2215" t="s">
        <v>1042</v>
      </c>
      <c r="Q2215" t="str">
        <f>VLOOKUP(KamstrupData[[#This Row],[IdLevel123]],'B-Business Capability'!B:L,10,FALSE)</f>
        <v>N/A</v>
      </c>
      <c r="R2215">
        <f>VLOOKUP(KamstrupData[[#This Row],[IdLevel123]],'B-Business Capability'!B:L,11,FALSE)</f>
        <v>0</v>
      </c>
    </row>
    <row r="2216" spans="4:18" hidden="1" x14ac:dyDescent="0.25">
      <c r="D2216" s="28" t="s">
        <v>1155</v>
      </c>
      <c r="E2216" t="str">
        <f>VLOOKUP(D2216,'B-Business Capability'!B:H,5,FALSE)</f>
        <v>Sales</v>
      </c>
      <c r="F2216" t="str">
        <f>VLOOKUP(D2216,'B-Business Capability'!B:H,6,FALSE)</f>
        <v>Sales Operations</v>
      </c>
      <c r="G2216" t="str">
        <f>VLOOKUP(D2216,'B-Business Capability'!B:H,7,FALSE)</f>
        <v>Entitlement management</v>
      </c>
      <c r="I2216" t="s">
        <v>62</v>
      </c>
      <c r="J2216" t="s">
        <v>8632</v>
      </c>
      <c r="L2216" t="s">
        <v>232</v>
      </c>
      <c r="M2216" t="str">
        <f>VLOOKUP(L2216,'A-Applications'!B:D,3,FALSE)</f>
        <v>Microsoft Dynamics 365 CE (Sales)</v>
      </c>
      <c r="N2216" t="s">
        <v>46</v>
      </c>
      <c r="O2216" s="42" t="s">
        <v>47</v>
      </c>
      <c r="P2216" t="s">
        <v>1156</v>
      </c>
      <c r="Q2216" t="str">
        <f>VLOOKUP(KamstrupData[[#This Row],[IdLevel123]],'B-Business Capability'!B:L,10,FALSE)</f>
        <v>Order-to-Cash (O2C)</v>
      </c>
      <c r="R2216">
        <f>VLOOKUP(KamstrupData[[#This Row],[IdLevel123]],'B-Business Capability'!B:L,11,FALSE)</f>
        <v>610</v>
      </c>
    </row>
    <row r="2217" spans="4:18" hidden="1" x14ac:dyDescent="0.25">
      <c r="D2217" s="28" t="s">
        <v>1157</v>
      </c>
      <c r="E2217" t="str">
        <f>VLOOKUP(D2217,'B-Business Capability'!B:H,5,FALSE)</f>
        <v>Sales</v>
      </c>
      <c r="F2217" t="str">
        <f>VLOOKUP(D2217,'B-Business Capability'!B:H,6,FALSE)</f>
        <v>Sales Operations</v>
      </c>
      <c r="G2217" t="str">
        <f>VLOOKUP(D2217,'B-Business Capability'!B:H,7,FALSE)</f>
        <v>Financial customercare and dispute management</v>
      </c>
      <c r="I2217" t="s">
        <v>62</v>
      </c>
      <c r="J2217" t="s">
        <v>8632</v>
      </c>
      <c r="L2217" t="s">
        <v>232</v>
      </c>
      <c r="M2217" t="str">
        <f>VLOOKUP(L2217,'A-Applications'!B:D,3,FALSE)</f>
        <v>Microsoft Dynamics 365 CE (Sales)</v>
      </c>
      <c r="N2217" t="s">
        <v>46</v>
      </c>
      <c r="O2217" s="42" t="s">
        <v>47</v>
      </c>
      <c r="P2217" t="s">
        <v>1042</v>
      </c>
      <c r="Q2217" t="str">
        <f>VLOOKUP(KamstrupData[[#This Row],[IdLevel123]],'B-Business Capability'!B:L,10,FALSE)</f>
        <v>Customer Service and Support</v>
      </c>
      <c r="R2217">
        <f>VLOOKUP(KamstrupData[[#This Row],[IdLevel123]],'B-Business Capability'!B:L,11,FALSE)</f>
        <v>0</v>
      </c>
    </row>
    <row r="2218" spans="4:18" hidden="1" x14ac:dyDescent="0.25">
      <c r="D2218" s="28" t="s">
        <v>1159</v>
      </c>
      <c r="E2218" t="str">
        <f>VLOOKUP(D2218,'B-Business Capability'!B:H,5,FALSE)</f>
        <v>Sales</v>
      </c>
      <c r="F2218" t="str">
        <f>VLOOKUP(D2218,'B-Business Capability'!B:H,6,FALSE)</f>
        <v>Sales Operations</v>
      </c>
      <c r="G2218" t="str">
        <f>VLOOKUP(D2218,'B-Business Capability'!B:H,7,FALSE)</f>
        <v>Intercompany Billing</v>
      </c>
      <c r="I2218" t="s">
        <v>62</v>
      </c>
      <c r="J2218" t="s">
        <v>8632</v>
      </c>
      <c r="L2218" t="s">
        <v>232</v>
      </c>
      <c r="M2218" t="str">
        <f>VLOOKUP(L2218,'A-Applications'!B:D,3,FALSE)</f>
        <v>Microsoft Dynamics 365 CE (Sales)</v>
      </c>
      <c r="N2218" t="s">
        <v>46</v>
      </c>
      <c r="O2218" s="42" t="s">
        <v>47</v>
      </c>
      <c r="P2218" t="s">
        <v>1042</v>
      </c>
      <c r="Q2218" t="str">
        <f>VLOOKUP(KamstrupData[[#This Row],[IdLevel123]],'B-Business Capability'!B:L,10,FALSE)</f>
        <v>N/A</v>
      </c>
      <c r="R2218">
        <f>VLOOKUP(KamstrupData[[#This Row],[IdLevel123]],'B-Business Capability'!B:L,11,FALSE)</f>
        <v>0</v>
      </c>
    </row>
    <row r="2219" spans="4:18" hidden="1" x14ac:dyDescent="0.25">
      <c r="D2219" s="28" t="s">
        <v>1160</v>
      </c>
      <c r="E2219" t="str">
        <f>VLOOKUP(D2219,'B-Business Capability'!B:H,5,FALSE)</f>
        <v>Sales</v>
      </c>
      <c r="F2219" t="str">
        <f>VLOOKUP(D2219,'B-Business Capability'!B:H,6,FALSE)</f>
        <v>Sales Operations</v>
      </c>
      <c r="G2219" t="str">
        <f>VLOOKUP(D2219,'B-Business Capability'!B:H,7,FALSE)</f>
        <v>Localization and internationalization</v>
      </c>
      <c r="I2219" t="s">
        <v>62</v>
      </c>
      <c r="J2219" t="s">
        <v>8632</v>
      </c>
      <c r="L2219" t="s">
        <v>232</v>
      </c>
      <c r="M2219" t="str">
        <f>VLOOKUP(L2219,'A-Applications'!B:D,3,FALSE)</f>
        <v>Microsoft Dynamics 365 CE (Sales)</v>
      </c>
      <c r="N2219" t="s">
        <v>46</v>
      </c>
      <c r="O2219" s="42" t="s">
        <v>47</v>
      </c>
      <c r="P2219" t="s">
        <v>1042</v>
      </c>
      <c r="Q2219" t="str">
        <f>VLOOKUP(KamstrupData[[#This Row],[IdLevel123]],'B-Business Capability'!B:L,10,FALSE)</f>
        <v>N/A</v>
      </c>
      <c r="R2219">
        <f>VLOOKUP(KamstrupData[[#This Row],[IdLevel123]],'B-Business Capability'!B:L,11,FALSE)</f>
        <v>0</v>
      </c>
    </row>
    <row r="2220" spans="4:18" hidden="1" x14ac:dyDescent="0.25">
      <c r="D2220" s="28" t="s">
        <v>1163</v>
      </c>
      <c r="E2220" t="str">
        <f>VLOOKUP(D2220,'B-Business Capability'!B:H,5,FALSE)</f>
        <v>Sales</v>
      </c>
      <c r="F2220" t="str">
        <f>VLOOKUP(D2220,'B-Business Capability'!B:H,6,FALSE)</f>
        <v>Sales Operations</v>
      </c>
      <c r="G2220" t="str">
        <f>VLOOKUP(D2220,'B-Business Capability'!B:H,7,FALSE)</f>
        <v>On Account billing</v>
      </c>
      <c r="I2220" t="s">
        <v>62</v>
      </c>
      <c r="J2220" t="s">
        <v>8632</v>
      </c>
      <c r="L2220" t="s">
        <v>232</v>
      </c>
      <c r="M2220" t="str">
        <f>VLOOKUP(L2220,'A-Applications'!B:D,3,FALSE)</f>
        <v>Microsoft Dynamics 365 CE (Sales)</v>
      </c>
      <c r="N2220" t="s">
        <v>46</v>
      </c>
      <c r="O2220" s="42" t="s">
        <v>47</v>
      </c>
      <c r="P2220" t="s">
        <v>1042</v>
      </c>
      <c r="Q2220" t="str">
        <f>VLOOKUP(KamstrupData[[#This Row],[IdLevel123]],'B-Business Capability'!B:L,10,FALSE)</f>
        <v>N/A</v>
      </c>
      <c r="R2220">
        <f>VLOOKUP(KamstrupData[[#This Row],[IdLevel123]],'B-Business Capability'!B:L,11,FALSE)</f>
        <v>0</v>
      </c>
    </row>
    <row r="2221" spans="4:18" hidden="1" x14ac:dyDescent="0.25">
      <c r="D2221" s="28" t="s">
        <v>1164</v>
      </c>
      <c r="E2221" t="str">
        <f>VLOOKUP(D2221,'B-Business Capability'!B:H,5,FALSE)</f>
        <v>Sales</v>
      </c>
      <c r="F2221" t="str">
        <f>VLOOKUP(D2221,'B-Business Capability'!B:H,6,FALSE)</f>
        <v>Sales Operations</v>
      </c>
      <c r="G2221" t="str">
        <f>VLOOKUP(D2221,'B-Business Capability'!B:H,7,FALSE)</f>
        <v>Price management</v>
      </c>
      <c r="I2221" t="s">
        <v>62</v>
      </c>
      <c r="J2221" t="s">
        <v>8632</v>
      </c>
      <c r="L2221" t="s">
        <v>232</v>
      </c>
      <c r="M2221" t="str">
        <f>VLOOKUP(L2221,'A-Applications'!B:D,3,FALSE)</f>
        <v>Microsoft Dynamics 365 CE (Sales)</v>
      </c>
      <c r="N2221" t="s">
        <v>138</v>
      </c>
      <c r="O2221" s="42" t="s">
        <v>102</v>
      </c>
      <c r="P2221" t="s">
        <v>1165</v>
      </c>
      <c r="Q2221" t="str">
        <f>VLOOKUP(KamstrupData[[#This Row],[IdLevel123]],'B-Business Capability'!B:L,10,FALSE)</f>
        <v>N/A</v>
      </c>
      <c r="R2221">
        <f>VLOOKUP(KamstrupData[[#This Row],[IdLevel123]],'B-Business Capability'!B:L,11,FALSE)</f>
        <v>0</v>
      </c>
    </row>
    <row r="2222" spans="4:18" hidden="1" x14ac:dyDescent="0.25">
      <c r="D2222" s="28" t="s">
        <v>1166</v>
      </c>
      <c r="E2222" t="str">
        <f>VLOOKUP(D2222,'B-Business Capability'!B:H,5,FALSE)</f>
        <v>Sales</v>
      </c>
      <c r="F2222" t="str">
        <f>VLOOKUP(D2222,'B-Business Capability'!B:H,6,FALSE)</f>
        <v>Sales Operations</v>
      </c>
      <c r="G2222" t="str">
        <f>VLOOKUP(D2222,'B-Business Capability'!B:H,7,FALSE)</f>
        <v>Pricing and charging</v>
      </c>
      <c r="I2222" t="s">
        <v>62</v>
      </c>
      <c r="J2222" t="s">
        <v>8632</v>
      </c>
      <c r="L2222" t="s">
        <v>232</v>
      </c>
      <c r="M2222" t="str">
        <f>VLOOKUP(L2222,'A-Applications'!B:D,3,FALSE)</f>
        <v>Microsoft Dynamics 365 CE (Sales)</v>
      </c>
      <c r="N2222" t="s">
        <v>138</v>
      </c>
      <c r="O2222" s="42" t="s">
        <v>102</v>
      </c>
      <c r="P2222" t="s">
        <v>1165</v>
      </c>
      <c r="Q2222" t="str">
        <f>VLOOKUP(KamstrupData[[#This Row],[IdLevel123]],'B-Business Capability'!B:L,10,FALSE)</f>
        <v>Order-to-Cash (O2C)</v>
      </c>
      <c r="R2222">
        <f>VLOOKUP(KamstrupData[[#This Row],[IdLevel123]],'B-Business Capability'!B:L,11,FALSE)</f>
        <v>300</v>
      </c>
    </row>
    <row r="2223" spans="4:18" hidden="1" x14ac:dyDescent="0.25">
      <c r="D2223" s="28" t="s">
        <v>1167</v>
      </c>
      <c r="E2223" t="str">
        <f>VLOOKUP(D2223,'B-Business Capability'!B:H,5,FALSE)</f>
        <v>Sales</v>
      </c>
      <c r="F2223" t="str">
        <f>VLOOKUP(D2223,'B-Business Capability'!B:H,6,FALSE)</f>
        <v>Sales Operations</v>
      </c>
      <c r="G2223" t="str">
        <f>VLOOKUP(D2223,'B-Business Capability'!B:H,7,FALSE)</f>
        <v>Pricing and promotions</v>
      </c>
      <c r="I2223" t="s">
        <v>62</v>
      </c>
      <c r="J2223" t="s">
        <v>8632</v>
      </c>
      <c r="L2223" t="s">
        <v>232</v>
      </c>
      <c r="M2223" t="str">
        <f>VLOOKUP(L2223,'A-Applications'!B:D,3,FALSE)</f>
        <v>Microsoft Dynamics 365 CE (Sales)</v>
      </c>
      <c r="N2223" t="s">
        <v>138</v>
      </c>
      <c r="O2223" s="42" t="s">
        <v>102</v>
      </c>
      <c r="P2223" t="s">
        <v>1165</v>
      </c>
      <c r="Q2223" t="str">
        <f>VLOOKUP(KamstrupData[[#This Row],[IdLevel123]],'B-Business Capability'!B:L,10,FALSE)</f>
        <v>Order-to-Cash (O2C)</v>
      </c>
      <c r="R2223">
        <f>VLOOKUP(KamstrupData[[#This Row],[IdLevel123]],'B-Business Capability'!B:L,11,FALSE)</f>
        <v>310</v>
      </c>
    </row>
    <row r="2224" spans="4:18" hidden="1" x14ac:dyDescent="0.25">
      <c r="D2224" s="28" t="s">
        <v>1168</v>
      </c>
      <c r="E2224" t="str">
        <f>VLOOKUP(D2224,'B-Business Capability'!B:H,5,FALSE)</f>
        <v>Sales</v>
      </c>
      <c r="F2224" t="str">
        <f>VLOOKUP(D2224,'B-Business Capability'!B:H,6,FALSE)</f>
        <v>Sales Operations</v>
      </c>
      <c r="G2224" t="str">
        <f>VLOOKUP(D2224,'B-Business Capability'!B:H,7,FALSE)</f>
        <v>Project controlling and Accounting</v>
      </c>
      <c r="I2224" t="s">
        <v>62</v>
      </c>
      <c r="J2224" t="s">
        <v>8632</v>
      </c>
      <c r="L2224" t="s">
        <v>232</v>
      </c>
      <c r="M2224" t="str">
        <f>VLOOKUP(L2224,'A-Applications'!B:D,3,FALSE)</f>
        <v>Microsoft Dynamics 365 CE (Sales)</v>
      </c>
      <c r="N2224" t="s">
        <v>46</v>
      </c>
      <c r="O2224" s="42" t="s">
        <v>47</v>
      </c>
      <c r="P2224" t="s">
        <v>1042</v>
      </c>
      <c r="Q2224" t="str">
        <f>VLOOKUP(KamstrupData[[#This Row],[IdLevel123]],'B-Business Capability'!B:L,10,FALSE)</f>
        <v>N/A</v>
      </c>
      <c r="R2224">
        <f>VLOOKUP(KamstrupData[[#This Row],[IdLevel123]],'B-Business Capability'!B:L,11,FALSE)</f>
        <v>0</v>
      </c>
    </row>
    <row r="2225" spans="4:19" hidden="1" x14ac:dyDescent="0.25">
      <c r="D2225" s="28" t="s">
        <v>1169</v>
      </c>
      <c r="E2225" t="str">
        <f>VLOOKUP(D2225,'B-Business Capability'!B:H,5,FALSE)</f>
        <v>Sales</v>
      </c>
      <c r="F2225" t="str">
        <f>VLOOKUP(D2225,'B-Business Capability'!B:H,6,FALSE)</f>
        <v>Sales Operations</v>
      </c>
      <c r="G2225" t="str">
        <f>VLOOKUP(D2225,'B-Business Capability'!B:H,7,FALSE)</f>
        <v>Receivables management and payment handling</v>
      </c>
      <c r="I2225" t="s">
        <v>62</v>
      </c>
      <c r="J2225" t="s">
        <v>8632</v>
      </c>
      <c r="L2225" t="s">
        <v>232</v>
      </c>
      <c r="M2225" t="str">
        <f>VLOOKUP(L2225,'A-Applications'!B:D,3,FALSE)</f>
        <v>Microsoft Dynamics 365 CE (Sales)</v>
      </c>
      <c r="N2225" t="s">
        <v>46</v>
      </c>
      <c r="O2225" s="42" t="s">
        <v>47</v>
      </c>
      <c r="P2225" t="s">
        <v>1042</v>
      </c>
      <c r="Q2225" t="str">
        <f>VLOOKUP(KamstrupData[[#This Row],[IdLevel123]],'B-Business Capability'!B:L,10,FALSE)</f>
        <v>N/A</v>
      </c>
      <c r="R2225">
        <f>VLOOKUP(KamstrupData[[#This Row],[IdLevel123]],'B-Business Capability'!B:L,11,FALSE)</f>
        <v>0</v>
      </c>
    </row>
    <row r="2226" spans="4:19" hidden="1" x14ac:dyDescent="0.25">
      <c r="D2226" s="28" t="s">
        <v>1170</v>
      </c>
      <c r="E2226" t="str">
        <f>VLOOKUP(D2226,'B-Business Capability'!B:H,5,FALSE)</f>
        <v>Sales</v>
      </c>
      <c r="F2226" t="str">
        <f>VLOOKUP(D2226,'B-Business Capability'!B:H,6,FALSE)</f>
        <v>Sales Operations</v>
      </c>
      <c r="G2226" t="str">
        <f>VLOOKUP(D2226,'B-Business Capability'!B:H,7,FALSE)</f>
        <v>Sales billing</v>
      </c>
      <c r="I2226" t="s">
        <v>62</v>
      </c>
      <c r="J2226" t="s">
        <v>8632</v>
      </c>
      <c r="L2226" t="s">
        <v>232</v>
      </c>
      <c r="M2226" t="str">
        <f>VLOOKUP(L2226,'A-Applications'!B:D,3,FALSE)</f>
        <v>Microsoft Dynamics 365 CE (Sales)</v>
      </c>
      <c r="N2226" t="s">
        <v>46</v>
      </c>
      <c r="O2226" s="42" t="s">
        <v>47</v>
      </c>
      <c r="P2226" t="s">
        <v>1042</v>
      </c>
      <c r="Q2226" t="str">
        <f>VLOOKUP(KamstrupData[[#This Row],[IdLevel123]],'B-Business Capability'!B:L,10,FALSE)</f>
        <v>Order-to-Cash (O2C)</v>
      </c>
      <c r="R2226">
        <f>VLOOKUP(KamstrupData[[#This Row],[IdLevel123]],'B-Business Capability'!B:L,11,FALSE)</f>
        <v>320</v>
      </c>
    </row>
    <row r="2227" spans="4:19" hidden="1" x14ac:dyDescent="0.25">
      <c r="D2227" s="28" t="s">
        <v>1171</v>
      </c>
      <c r="E2227" t="str">
        <f>VLOOKUP(D2227,'B-Business Capability'!B:H,5,FALSE)</f>
        <v>Sales</v>
      </c>
      <c r="F2227" t="str">
        <f>VLOOKUP(D2227,'B-Business Capability'!B:H,6,FALSE)</f>
        <v>Sales Operations</v>
      </c>
      <c r="G2227" t="str">
        <f>VLOOKUP(D2227,'B-Business Capability'!B:H,7,FALSE)</f>
        <v>Sales masterdata management</v>
      </c>
      <c r="I2227" t="s">
        <v>62</v>
      </c>
      <c r="J2227" t="s">
        <v>8632</v>
      </c>
      <c r="L2227" t="s">
        <v>232</v>
      </c>
      <c r="M2227" t="str">
        <f>VLOOKUP(L2227,'A-Applications'!B:D,3,FALSE)</f>
        <v>Microsoft Dynamics 365 CE (Sales)</v>
      </c>
      <c r="N2227" t="s">
        <v>138</v>
      </c>
      <c r="O2227" s="42" t="s">
        <v>47</v>
      </c>
      <c r="P2227" t="s">
        <v>1042</v>
      </c>
      <c r="Q2227" t="str">
        <f>VLOOKUP(KamstrupData[[#This Row],[IdLevel123]],'B-Business Capability'!B:L,10,FALSE)</f>
        <v>N/A</v>
      </c>
      <c r="R2227">
        <f>VLOOKUP(KamstrupData[[#This Row],[IdLevel123]],'B-Business Capability'!B:L,11,FALSE)</f>
        <v>0</v>
      </c>
    </row>
    <row r="2228" spans="4:19" hidden="1" x14ac:dyDescent="0.25">
      <c r="D2228" s="28" t="s">
        <v>1176</v>
      </c>
      <c r="E2228" t="str">
        <f>VLOOKUP(D2228,'B-Business Capability'!B:H,5,FALSE)</f>
        <v>Sales</v>
      </c>
      <c r="F2228" t="str">
        <f>VLOOKUP(D2228,'B-Business Capability'!B:H,6,FALSE)</f>
        <v>Sales Operations</v>
      </c>
      <c r="G2228" t="str">
        <f>VLOOKUP(D2228,'B-Business Capability'!B:H,7,FALSE)</f>
        <v>Service control</v>
      </c>
      <c r="I2228" t="s">
        <v>62</v>
      </c>
      <c r="J2228" t="s">
        <v>8632</v>
      </c>
      <c r="L2228" t="s">
        <v>232</v>
      </c>
      <c r="M2228" t="str">
        <f>VLOOKUP(L2228,'A-Applications'!B:D,3,FALSE)</f>
        <v>Microsoft Dynamics 365 CE (Sales)</v>
      </c>
      <c r="N2228" t="s">
        <v>46</v>
      </c>
      <c r="O2228" s="42" t="s">
        <v>47</v>
      </c>
      <c r="P2228" t="s">
        <v>1042</v>
      </c>
      <c r="Q2228" t="str">
        <f>VLOOKUP(KamstrupData[[#This Row],[IdLevel123]],'B-Business Capability'!B:L,10,FALSE)</f>
        <v>N/A</v>
      </c>
      <c r="R2228">
        <f>VLOOKUP(KamstrupData[[#This Row],[IdLevel123]],'B-Business Capability'!B:L,11,FALSE)</f>
        <v>0</v>
      </c>
    </row>
    <row r="2229" spans="4:19" hidden="1" x14ac:dyDescent="0.25">
      <c r="D2229" s="28" t="s">
        <v>1177</v>
      </c>
      <c r="E2229" t="str">
        <f>VLOOKUP(D2229,'B-Business Capability'!B:H,5,FALSE)</f>
        <v>Sales</v>
      </c>
      <c r="F2229" t="str">
        <f>VLOOKUP(D2229,'B-Business Capability'!B:H,6,FALSE)</f>
        <v>Sales Operations</v>
      </c>
      <c r="G2229" t="str">
        <f>VLOOKUP(D2229,'B-Business Capability'!B:H,7,FALSE)</f>
        <v>Solution billing</v>
      </c>
      <c r="I2229" t="s">
        <v>62</v>
      </c>
      <c r="J2229" t="s">
        <v>8632</v>
      </c>
      <c r="L2229" t="s">
        <v>232</v>
      </c>
      <c r="M2229" t="str">
        <f>VLOOKUP(L2229,'A-Applications'!B:D,3,FALSE)</f>
        <v>Microsoft Dynamics 365 CE (Sales)</v>
      </c>
      <c r="N2229" t="s">
        <v>46</v>
      </c>
      <c r="O2229" s="42" t="s">
        <v>47</v>
      </c>
      <c r="P2229" t="s">
        <v>1042</v>
      </c>
      <c r="Q2229" t="str">
        <f>VLOOKUP(KamstrupData[[#This Row],[IdLevel123]],'B-Business Capability'!B:L,10,FALSE)</f>
        <v>N/A</v>
      </c>
      <c r="R2229">
        <f>VLOOKUP(KamstrupData[[#This Row],[IdLevel123]],'B-Business Capability'!B:L,11,FALSE)</f>
        <v>0</v>
      </c>
    </row>
    <row r="2230" spans="4:19" hidden="1" x14ac:dyDescent="0.25">
      <c r="D2230" s="28" t="s">
        <v>1178</v>
      </c>
      <c r="E2230" t="str">
        <f>VLOOKUP(D2230,'B-Business Capability'!B:H,5,FALSE)</f>
        <v>Sales</v>
      </c>
      <c r="F2230" t="str">
        <f>VLOOKUP(D2230,'B-Business Capability'!B:H,6,FALSE)</f>
        <v>Sales Operations</v>
      </c>
      <c r="G2230" t="str">
        <f>VLOOKUP(D2230,'B-Business Capability'!B:H,7,FALSE)</f>
        <v>Subscription lifecycle management</v>
      </c>
      <c r="I2230" t="s">
        <v>62</v>
      </c>
      <c r="J2230" t="s">
        <v>8632</v>
      </c>
      <c r="L2230" t="s">
        <v>232</v>
      </c>
      <c r="M2230" t="str">
        <f>VLOOKUP(L2230,'A-Applications'!B:D,3,FALSE)</f>
        <v>Microsoft Dynamics 365 CE (Sales)</v>
      </c>
      <c r="N2230" t="s">
        <v>46</v>
      </c>
      <c r="O2230" s="42" t="s">
        <v>47</v>
      </c>
      <c r="P2230" t="s">
        <v>1042</v>
      </c>
      <c r="Q2230" t="str">
        <f>VLOOKUP(KamstrupData[[#This Row],[IdLevel123]],'B-Business Capability'!B:L,10,FALSE)</f>
        <v>Subscribtion-to-Pay (S2P)</v>
      </c>
      <c r="R2230">
        <f>VLOOKUP(KamstrupData[[#This Row],[IdLevel123]],'B-Business Capability'!B:L,11,FALSE)</f>
        <v>200</v>
      </c>
      <c r="S2230" t="s">
        <v>1179</v>
      </c>
    </row>
    <row r="2231" spans="4:19" hidden="1" x14ac:dyDescent="0.25">
      <c r="D2231" s="28" t="s">
        <v>1182</v>
      </c>
      <c r="E2231" t="str">
        <f>VLOOKUP(D2231,'B-Business Capability'!B:H,5,FALSE)</f>
        <v>Sales</v>
      </c>
      <c r="F2231" t="str">
        <f>VLOOKUP(D2231,'B-Business Capability'!B:H,6,FALSE)</f>
        <v>Sales Operations</v>
      </c>
      <c r="G2231" t="str">
        <f>VLOOKUP(D2231,'B-Business Capability'!B:H,7,FALSE)</f>
        <v>Territory management</v>
      </c>
      <c r="I2231" t="s">
        <v>62</v>
      </c>
      <c r="J2231" t="s">
        <v>8632</v>
      </c>
      <c r="L2231" t="s">
        <v>232</v>
      </c>
      <c r="M2231" t="str">
        <f>VLOOKUP(L2231,'A-Applications'!B:D,3,FALSE)</f>
        <v>Microsoft Dynamics 365 CE (Sales)</v>
      </c>
      <c r="N2231" t="s">
        <v>138</v>
      </c>
      <c r="O2231" s="42" t="s">
        <v>47</v>
      </c>
      <c r="P2231" t="s">
        <v>1156</v>
      </c>
      <c r="Q2231" t="str">
        <f>VLOOKUP(KamstrupData[[#This Row],[IdLevel123]],'B-Business Capability'!B:L,10,FALSE)</f>
        <v>N/A</v>
      </c>
      <c r="R2231">
        <f>VLOOKUP(KamstrupData[[#This Row],[IdLevel123]],'B-Business Capability'!B:L,11,FALSE)</f>
        <v>0</v>
      </c>
    </row>
    <row r="2232" spans="4:19" hidden="1" x14ac:dyDescent="0.25">
      <c r="D2232" s="28" t="s">
        <v>1182</v>
      </c>
      <c r="E2232" t="str">
        <f>VLOOKUP(D2232,'B-Business Capability'!B:H,5,FALSE)</f>
        <v>Sales</v>
      </c>
      <c r="F2232" t="str">
        <f>VLOOKUP(D2232,'B-Business Capability'!B:H,6,FALSE)</f>
        <v>Sales Operations</v>
      </c>
      <c r="G2232" t="str">
        <f>VLOOKUP(D2232,'B-Business Capability'!B:H,7,FALSE)</f>
        <v>Territory management</v>
      </c>
      <c r="I2232" t="s">
        <v>62</v>
      </c>
      <c r="J2232" t="s">
        <v>8632</v>
      </c>
      <c r="L2232" t="s">
        <v>232</v>
      </c>
      <c r="M2232" t="str">
        <f>VLOOKUP(L2232,'A-Applications'!B:D,3,FALSE)</f>
        <v>Microsoft Dynamics 365 CE (Sales)</v>
      </c>
      <c r="N2232" t="s">
        <v>138</v>
      </c>
      <c r="O2232" s="42" t="s">
        <v>47</v>
      </c>
      <c r="P2232" t="s">
        <v>1183</v>
      </c>
      <c r="Q2232" t="str">
        <f>VLOOKUP(KamstrupData[[#This Row],[IdLevel123]],'B-Business Capability'!B:L,10,FALSE)</f>
        <v>N/A</v>
      </c>
      <c r="R2232">
        <f>VLOOKUP(KamstrupData[[#This Row],[IdLevel123]],'B-Business Capability'!B:L,11,FALSE)</f>
        <v>0</v>
      </c>
    </row>
    <row r="2233" spans="4:19" hidden="1" x14ac:dyDescent="0.25">
      <c r="D2233" s="28" t="s">
        <v>1185</v>
      </c>
      <c r="E2233" t="str">
        <f>VLOOKUP(D2233,'B-Business Capability'!B:H,5,FALSE)</f>
        <v>Sales</v>
      </c>
      <c r="F2233" t="str">
        <f>VLOOKUP(D2233,'B-Business Capability'!B:H,6,FALSE)</f>
        <v>Sales Operations</v>
      </c>
      <c r="G2233" t="str">
        <f>VLOOKUP(D2233,'B-Business Capability'!B:H,7,FALSE)</f>
        <v>Usage and subscription billing</v>
      </c>
      <c r="I2233" t="s">
        <v>62</v>
      </c>
      <c r="J2233" t="s">
        <v>8632</v>
      </c>
      <c r="L2233" t="s">
        <v>232</v>
      </c>
      <c r="M2233" t="str">
        <f>VLOOKUP(L2233,'A-Applications'!B:D,3,FALSE)</f>
        <v>Microsoft Dynamics 365 CE (Sales)</v>
      </c>
      <c r="N2233" t="s">
        <v>46</v>
      </c>
      <c r="O2233" s="42" t="s">
        <v>47</v>
      </c>
      <c r="P2233" t="s">
        <v>1042</v>
      </c>
      <c r="Q2233" t="str">
        <f>VLOOKUP(KamstrupData[[#This Row],[IdLevel123]],'B-Business Capability'!B:L,10,FALSE)</f>
        <v>Subscribtion-to-Pay (S2P)</v>
      </c>
      <c r="R2233">
        <f>VLOOKUP(KamstrupData[[#This Row],[IdLevel123]],'B-Business Capability'!B:L,11,FALSE)</f>
        <v>400</v>
      </c>
      <c r="S2233" t="s">
        <v>1179</v>
      </c>
    </row>
    <row r="2234" spans="4:19" hidden="1" x14ac:dyDescent="0.25">
      <c r="D2234" s="28" t="s">
        <v>1190</v>
      </c>
      <c r="E2234" t="str">
        <f>VLOOKUP(D2234,'B-Business Capability'!B:H,5,FALSE)</f>
        <v>Sales</v>
      </c>
      <c r="F2234" t="str">
        <f>VLOOKUP(D2234,'B-Business Capability'!B:H,6,FALSE)</f>
        <v>Sales Execution and Customer Engagement</v>
      </c>
      <c r="G2234" t="str">
        <f>VLOOKUP(D2234,'B-Business Capability'!B:H,7,FALSE)</f>
        <v>Account and contact management</v>
      </c>
      <c r="I2234" t="s">
        <v>62</v>
      </c>
      <c r="J2234" t="s">
        <v>8632</v>
      </c>
      <c r="L2234" t="s">
        <v>232</v>
      </c>
      <c r="M2234" t="str">
        <f>VLOOKUP(L2234,'A-Applications'!B:D,3,FALSE)</f>
        <v>Microsoft Dynamics 365 CE (Sales)</v>
      </c>
      <c r="N2234" t="s">
        <v>138</v>
      </c>
      <c r="O2234" s="42" t="s">
        <v>47</v>
      </c>
      <c r="P2234" t="s">
        <v>1042</v>
      </c>
      <c r="Q2234" t="str">
        <f>VLOOKUP(KamstrupData[[#This Row],[IdLevel123]],'B-Business Capability'!B:L,10,FALSE)</f>
        <v>Customer Service and Support</v>
      </c>
      <c r="R2234">
        <f>VLOOKUP(KamstrupData[[#This Row],[IdLevel123]],'B-Business Capability'!B:L,11,FALSE)</f>
        <v>0</v>
      </c>
    </row>
    <row r="2235" spans="4:19" hidden="1" x14ac:dyDescent="0.25">
      <c r="D2235" s="28" t="s">
        <v>1191</v>
      </c>
      <c r="E2235" t="str">
        <f>VLOOKUP(D2235,'B-Business Capability'!B:H,5,FALSE)</f>
        <v>Sales</v>
      </c>
      <c r="F2235" t="str">
        <f>VLOOKUP(D2235,'B-Business Capability'!B:H,6,FALSE)</f>
        <v>Sales Execution and Customer Engagement</v>
      </c>
      <c r="G2235" t="str">
        <f>VLOOKUP(D2235,'B-Business Capability'!B:H,7,FALSE)</f>
        <v>Account Insights</v>
      </c>
      <c r="I2235" t="s">
        <v>62</v>
      </c>
      <c r="J2235" t="s">
        <v>8632</v>
      </c>
      <c r="L2235" t="s">
        <v>232</v>
      </c>
      <c r="M2235" t="str">
        <f>VLOOKUP(L2235,'A-Applications'!B:D,3,FALSE)</f>
        <v>Microsoft Dynamics 365 CE (Sales)</v>
      </c>
      <c r="N2235" t="s">
        <v>138</v>
      </c>
      <c r="O2235" s="42" t="s">
        <v>47</v>
      </c>
      <c r="P2235" t="s">
        <v>1042</v>
      </c>
      <c r="Q2235" t="str">
        <f>VLOOKUP(KamstrupData[[#This Row],[IdLevel123]],'B-Business Capability'!B:L,10,FALSE)</f>
        <v>N/A</v>
      </c>
      <c r="R2235">
        <f>VLOOKUP(KamstrupData[[#This Row],[IdLevel123]],'B-Business Capability'!B:L,11,FALSE)</f>
        <v>0</v>
      </c>
    </row>
    <row r="2236" spans="4:19" hidden="1" x14ac:dyDescent="0.25">
      <c r="D2236" s="28" t="s">
        <v>1194</v>
      </c>
      <c r="E2236" t="str">
        <f>VLOOKUP(D2236,'B-Business Capability'!B:H,5,FALSE)</f>
        <v>Sales</v>
      </c>
      <c r="F2236" t="str">
        <f>VLOOKUP(D2236,'B-Business Capability'!B:H,6,FALSE)</f>
        <v>Sales Execution and Customer Engagement</v>
      </c>
      <c r="G2236" t="str">
        <f>VLOOKUP(D2236,'B-Business Capability'!B:H,7,FALSE)</f>
        <v>Activity management and groupware integration for sales</v>
      </c>
      <c r="I2236" t="s">
        <v>62</v>
      </c>
      <c r="J2236" t="s">
        <v>8632</v>
      </c>
      <c r="L2236" t="s">
        <v>232</v>
      </c>
      <c r="M2236" t="str">
        <f>VLOOKUP(L2236,'A-Applications'!B:D,3,FALSE)</f>
        <v>Microsoft Dynamics 365 CE (Sales)</v>
      </c>
      <c r="N2236" t="s">
        <v>138</v>
      </c>
      <c r="O2236" s="42" t="s">
        <v>47</v>
      </c>
      <c r="P2236" t="s">
        <v>1042</v>
      </c>
      <c r="Q2236" t="str">
        <f>VLOOKUP(KamstrupData[[#This Row],[IdLevel123]],'B-Business Capability'!B:L,10,FALSE)</f>
        <v>N/A</v>
      </c>
      <c r="R2236">
        <f>VLOOKUP(KamstrupData[[#This Row],[IdLevel123]],'B-Business Capability'!B:L,11,FALSE)</f>
        <v>0</v>
      </c>
    </row>
    <row r="2237" spans="4:19" hidden="1" x14ac:dyDescent="0.25">
      <c r="D2237" s="28" t="s">
        <v>1196</v>
      </c>
      <c r="E2237" t="str">
        <f>VLOOKUP(D2237,'B-Business Capability'!B:H,5,FALSE)</f>
        <v>Sales</v>
      </c>
      <c r="F2237" t="str">
        <f>VLOOKUP(D2237,'B-Business Capability'!B:H,6,FALSE)</f>
        <v>Sales Execution and Customer Engagement</v>
      </c>
      <c r="G2237" t="str">
        <f>VLOOKUP(D2237,'B-Business Capability'!B:H,7,FALSE)</f>
        <v>Customer Insights</v>
      </c>
      <c r="I2237" t="s">
        <v>62</v>
      </c>
      <c r="J2237" t="s">
        <v>8632</v>
      </c>
      <c r="L2237" t="s">
        <v>232</v>
      </c>
      <c r="M2237" t="str">
        <f>VLOOKUP(L2237,'A-Applications'!B:D,3,FALSE)</f>
        <v>Microsoft Dynamics 365 CE (Sales)</v>
      </c>
      <c r="N2237" t="s">
        <v>138</v>
      </c>
      <c r="O2237" s="42" t="s">
        <v>47</v>
      </c>
      <c r="P2237" t="s">
        <v>1197</v>
      </c>
      <c r="Q2237" t="str">
        <f>VLOOKUP(KamstrupData[[#This Row],[IdLevel123]],'B-Business Capability'!B:L,10,FALSE)</f>
        <v>Customer Service and Support</v>
      </c>
      <c r="R2237">
        <f>VLOOKUP(KamstrupData[[#This Row],[IdLevel123]],'B-Business Capability'!B:L,11,FALSE)</f>
        <v>0</v>
      </c>
    </row>
    <row r="2238" spans="4:19" hidden="1" x14ac:dyDescent="0.25">
      <c r="D2238" s="28" t="s">
        <v>1207</v>
      </c>
      <c r="E2238" t="str">
        <f>VLOOKUP(D2238,'B-Business Capability'!B:H,5,FALSE)</f>
        <v>Sales</v>
      </c>
      <c r="F2238" t="str">
        <f>VLOOKUP(D2238,'B-Business Capability'!B:H,6,FALSE)</f>
        <v>Sales Execution and Customer Engagement</v>
      </c>
      <c r="G2238" t="str">
        <f>VLOOKUP(D2238,'B-Business Capability'!B:H,7,FALSE)</f>
        <v>Digital documents</v>
      </c>
      <c r="I2238" t="s">
        <v>62</v>
      </c>
      <c r="J2238" t="s">
        <v>8632</v>
      </c>
      <c r="L2238" t="s">
        <v>232</v>
      </c>
      <c r="M2238" t="str">
        <f>VLOOKUP(L2238,'A-Applications'!B:D,3,FALSE)</f>
        <v>Microsoft Dynamics 365 CE (Sales)</v>
      </c>
      <c r="N2238" t="s">
        <v>138</v>
      </c>
      <c r="O2238" s="42" t="s">
        <v>47</v>
      </c>
      <c r="P2238" t="s">
        <v>1042</v>
      </c>
      <c r="Q2238" t="str">
        <f>VLOOKUP(KamstrupData[[#This Row],[IdLevel123]],'B-Business Capability'!B:L,10,FALSE)</f>
        <v>N/A</v>
      </c>
      <c r="R2238">
        <f>VLOOKUP(KamstrupData[[#This Row],[IdLevel123]],'B-Business Capability'!B:L,11,FALSE)</f>
        <v>0</v>
      </c>
    </row>
    <row r="2239" spans="4:19" hidden="1" x14ac:dyDescent="0.25">
      <c r="D2239" s="28" t="s">
        <v>1210</v>
      </c>
      <c r="E2239" t="str">
        <f>VLOOKUP(D2239,'B-Business Capability'!B:H,5,FALSE)</f>
        <v>Sales</v>
      </c>
      <c r="F2239" t="str">
        <f>VLOOKUP(D2239,'B-Business Capability'!B:H,6,FALSE)</f>
        <v>Sales Execution and Customer Engagement</v>
      </c>
      <c r="G2239" t="str">
        <f>VLOOKUP(D2239,'B-Business Capability'!B:H,7,FALSE)</f>
        <v>Omnichannel touchpoints</v>
      </c>
      <c r="I2239" t="s">
        <v>62</v>
      </c>
      <c r="J2239" t="s">
        <v>8632</v>
      </c>
      <c r="L2239" t="s">
        <v>232</v>
      </c>
      <c r="M2239" t="str">
        <f>VLOOKUP(L2239,'A-Applications'!B:D,3,FALSE)</f>
        <v>Microsoft Dynamics 365 CE (Sales)</v>
      </c>
      <c r="N2239" t="s">
        <v>138</v>
      </c>
      <c r="O2239" s="42" t="s">
        <v>47</v>
      </c>
      <c r="P2239" t="s">
        <v>1042</v>
      </c>
      <c r="Q2239" t="str">
        <f>VLOOKUP(KamstrupData[[#This Row],[IdLevel123]],'B-Business Capability'!B:L,10,FALSE)</f>
        <v>Customer Service and Support</v>
      </c>
      <c r="R2239">
        <f>VLOOKUP(KamstrupData[[#This Row],[IdLevel123]],'B-Business Capability'!B:L,11,FALSE)</f>
        <v>0</v>
      </c>
    </row>
    <row r="2240" spans="4:19" hidden="1" x14ac:dyDescent="0.25">
      <c r="D2240" s="28" t="s">
        <v>1211</v>
      </c>
      <c r="E2240" t="str">
        <f>VLOOKUP(D2240,'B-Business Capability'!B:H,5,FALSE)</f>
        <v>Sales</v>
      </c>
      <c r="F2240" t="str">
        <f>VLOOKUP(D2240,'B-Business Capability'!B:H,6,FALSE)</f>
        <v>Sales Execution and Customer Engagement</v>
      </c>
      <c r="G2240" t="str">
        <f>VLOOKUP(D2240,'B-Business Capability'!B:H,7,FALSE)</f>
        <v>Partner Order management</v>
      </c>
      <c r="I2240" t="s">
        <v>62</v>
      </c>
      <c r="J2240" t="s">
        <v>8632</v>
      </c>
      <c r="L2240" t="s">
        <v>232</v>
      </c>
      <c r="M2240" t="str">
        <f>VLOOKUP(L2240,'A-Applications'!B:D,3,FALSE)</f>
        <v>Microsoft Dynamics 365 CE (Sales)</v>
      </c>
      <c r="N2240" t="s">
        <v>46</v>
      </c>
      <c r="O2240" s="42" t="s">
        <v>47</v>
      </c>
      <c r="P2240" t="s">
        <v>1093</v>
      </c>
      <c r="Q2240" t="str">
        <f>VLOOKUP(KamstrupData[[#This Row],[IdLevel123]],'B-Business Capability'!B:L,10,FALSE)</f>
        <v>Order-to-Cash (O2C)</v>
      </c>
      <c r="R2240">
        <f>VLOOKUP(KamstrupData[[#This Row],[IdLevel123]],'B-Business Capability'!B:L,11,FALSE)</f>
        <v>530</v>
      </c>
    </row>
    <row r="2241" spans="4:18" hidden="1" x14ac:dyDescent="0.25">
      <c r="D2241" s="28" t="s">
        <v>1212</v>
      </c>
      <c r="E2241" t="str">
        <f>VLOOKUP(D2241,'B-Business Capability'!B:H,5,FALSE)</f>
        <v>Sales</v>
      </c>
      <c r="F2241" t="str">
        <f>VLOOKUP(D2241,'B-Business Capability'!B:H,6,FALSE)</f>
        <v>Sales Execution and Customer Engagement</v>
      </c>
      <c r="G2241" t="str">
        <f>VLOOKUP(D2241,'B-Business Capability'!B:H,7,FALSE)</f>
        <v>Price and margin management</v>
      </c>
      <c r="I2241" t="s">
        <v>62</v>
      </c>
      <c r="J2241" t="s">
        <v>8632</v>
      </c>
      <c r="L2241" t="s">
        <v>232</v>
      </c>
      <c r="M2241" t="str">
        <f>VLOOKUP(L2241,'A-Applications'!B:D,3,FALSE)</f>
        <v>Microsoft Dynamics 365 CE (Sales)</v>
      </c>
      <c r="N2241" t="s">
        <v>138</v>
      </c>
      <c r="O2241" s="42" t="s">
        <v>47</v>
      </c>
      <c r="P2241" t="s">
        <v>1165</v>
      </c>
      <c r="Q2241" t="str">
        <f>VLOOKUP(KamstrupData[[#This Row],[IdLevel123]],'B-Business Capability'!B:L,10,FALSE)</f>
        <v>Order-to-Cash (O2C)</v>
      </c>
      <c r="R2241">
        <f>VLOOKUP(KamstrupData[[#This Row],[IdLevel123]],'B-Business Capability'!B:L,11,FALSE)</f>
        <v>540</v>
      </c>
    </row>
    <row r="2242" spans="4:18" hidden="1" x14ac:dyDescent="0.25">
      <c r="D2242" s="28" t="s">
        <v>1213</v>
      </c>
      <c r="E2242" t="str">
        <f>VLOOKUP(D2242,'B-Business Capability'!B:H,5,FALSE)</f>
        <v>Sales</v>
      </c>
      <c r="F2242" t="str">
        <f>VLOOKUP(D2242,'B-Business Capability'!B:H,6,FALSE)</f>
        <v>Sales Execution and Customer Engagement</v>
      </c>
      <c r="G2242" t="str">
        <f>VLOOKUP(D2242,'B-Business Capability'!B:H,7,FALSE)</f>
        <v>Productivity and personalization</v>
      </c>
      <c r="I2242" t="s">
        <v>62</v>
      </c>
      <c r="J2242" t="s">
        <v>8632</v>
      </c>
      <c r="L2242" t="s">
        <v>232</v>
      </c>
      <c r="M2242" t="str">
        <f>VLOOKUP(L2242,'A-Applications'!B:D,3,FALSE)</f>
        <v>Microsoft Dynamics 365 CE (Sales)</v>
      </c>
      <c r="N2242" t="s">
        <v>138</v>
      </c>
      <c r="O2242" s="42" t="s">
        <v>47</v>
      </c>
      <c r="P2242" t="s">
        <v>1042</v>
      </c>
      <c r="Q2242" t="str">
        <f>VLOOKUP(KamstrupData[[#This Row],[IdLevel123]],'B-Business Capability'!B:L,10,FALSE)</f>
        <v>N/A</v>
      </c>
      <c r="R2242">
        <f>VLOOKUP(KamstrupData[[#This Row],[IdLevel123]],'B-Business Capability'!B:L,11,FALSE)</f>
        <v>0</v>
      </c>
    </row>
    <row r="2243" spans="4:18" hidden="1" x14ac:dyDescent="0.25">
      <c r="D2243" s="28" t="s">
        <v>1217</v>
      </c>
      <c r="E2243" t="str">
        <f>VLOOKUP(D2243,'B-Business Capability'!B:H,5,FALSE)</f>
        <v>Sales</v>
      </c>
      <c r="F2243" t="str">
        <f>VLOOKUP(D2243,'B-Business Capability'!B:H,6,FALSE)</f>
        <v>Sales Execution and Customer Engagement</v>
      </c>
      <c r="G2243" t="str">
        <f>VLOOKUP(D2243,'B-Business Capability'!B:H,7,FALSE)</f>
        <v>Project selling</v>
      </c>
      <c r="I2243" t="s">
        <v>62</v>
      </c>
      <c r="J2243" t="s">
        <v>8632</v>
      </c>
      <c r="L2243" t="s">
        <v>232</v>
      </c>
      <c r="M2243" t="str">
        <f>VLOOKUP(L2243,'A-Applications'!B:D,3,FALSE)</f>
        <v>Microsoft Dynamics 365 CE (Sales)</v>
      </c>
      <c r="N2243" t="s">
        <v>46</v>
      </c>
      <c r="O2243" s="42" t="s">
        <v>47</v>
      </c>
      <c r="P2243" t="s">
        <v>1042</v>
      </c>
      <c r="Q2243" t="str">
        <f>VLOOKUP(KamstrupData[[#This Row],[IdLevel123]],'B-Business Capability'!B:L,10,FALSE)</f>
        <v>Order-to-Cash (O2C)</v>
      </c>
      <c r="R2243">
        <f>VLOOKUP(KamstrupData[[#This Row],[IdLevel123]],'B-Business Capability'!B:L,11,FALSE)</f>
        <v>550</v>
      </c>
    </row>
    <row r="2244" spans="4:18" hidden="1" x14ac:dyDescent="0.25">
      <c r="D2244" s="28" t="s">
        <v>1224</v>
      </c>
      <c r="E2244" t="str">
        <f>VLOOKUP(D2244,'B-Business Capability'!B:H,5,FALSE)</f>
        <v>Sales</v>
      </c>
      <c r="F2244" t="str">
        <f>VLOOKUP(D2244,'B-Business Capability'!B:H,6,FALSE)</f>
        <v>Sales Execution and Customer Engagement</v>
      </c>
      <c r="G2244" t="str">
        <f>VLOOKUP(D2244,'B-Business Capability'!B:H,7,FALSE)</f>
        <v>Sales collaboration</v>
      </c>
      <c r="I2244" t="s">
        <v>62</v>
      </c>
      <c r="J2244" t="s">
        <v>8632</v>
      </c>
      <c r="L2244" t="s">
        <v>232</v>
      </c>
      <c r="M2244" t="str">
        <f>VLOOKUP(L2244,'A-Applications'!B:D,3,FALSE)</f>
        <v>Microsoft Dynamics 365 CE (Sales)</v>
      </c>
      <c r="N2244" t="s">
        <v>138</v>
      </c>
      <c r="O2244" s="42" t="s">
        <v>47</v>
      </c>
      <c r="P2244" t="s">
        <v>1042</v>
      </c>
      <c r="Q2244" t="str">
        <f>VLOOKUP(KamstrupData[[#This Row],[IdLevel123]],'B-Business Capability'!B:L,10,FALSE)</f>
        <v>N/A</v>
      </c>
      <c r="R2244">
        <f>VLOOKUP(KamstrupData[[#This Row],[IdLevel123]],'B-Business Capability'!B:L,11,FALSE)</f>
        <v>0</v>
      </c>
    </row>
    <row r="2245" spans="4:18" hidden="1" x14ac:dyDescent="0.25">
      <c r="D2245" s="28" t="s">
        <v>1225</v>
      </c>
      <c r="E2245" t="str">
        <f>VLOOKUP(D2245,'B-Business Capability'!B:H,5,FALSE)</f>
        <v>Sales</v>
      </c>
      <c r="F2245" t="str">
        <f>VLOOKUP(D2245,'B-Business Capability'!B:H,6,FALSE)</f>
        <v>Sales Execution and Customer Engagement</v>
      </c>
      <c r="G2245" t="str">
        <f>VLOOKUP(D2245,'B-Business Capability'!B:H,7,FALSE)</f>
        <v>Sales lead management</v>
      </c>
      <c r="I2245" t="s">
        <v>62</v>
      </c>
      <c r="J2245" t="s">
        <v>8632</v>
      </c>
      <c r="L2245" t="s">
        <v>232</v>
      </c>
      <c r="M2245" t="str">
        <f>VLOOKUP(L2245,'A-Applications'!B:D,3,FALSE)</f>
        <v>Microsoft Dynamics 365 CE (Sales)</v>
      </c>
      <c r="N2245" t="s">
        <v>138</v>
      </c>
      <c r="O2245" s="42" t="s">
        <v>47</v>
      </c>
      <c r="P2245" t="s">
        <v>1229</v>
      </c>
      <c r="Q2245" t="str">
        <f>VLOOKUP(KamstrupData[[#This Row],[IdLevel123]],'B-Business Capability'!B:L,10,FALSE)</f>
        <v>N/A</v>
      </c>
      <c r="R2245">
        <f>VLOOKUP(KamstrupData[[#This Row],[IdLevel123]],'B-Business Capability'!B:L,11,FALSE)</f>
        <v>0</v>
      </c>
    </row>
    <row r="2246" spans="4:18" hidden="1" x14ac:dyDescent="0.25">
      <c r="D2246" s="28" t="s">
        <v>1230</v>
      </c>
      <c r="E2246" t="str">
        <f>VLOOKUP(D2246,'B-Business Capability'!B:H,5,FALSE)</f>
        <v>Sales</v>
      </c>
      <c r="F2246" t="str">
        <f>VLOOKUP(D2246,'B-Business Capability'!B:H,6,FALSE)</f>
        <v>Sales Execution and Customer Engagement</v>
      </c>
      <c r="G2246" t="str">
        <f>VLOOKUP(D2246,'B-Business Capability'!B:H,7,FALSE)</f>
        <v>Strategic account planning</v>
      </c>
      <c r="I2246" t="s">
        <v>62</v>
      </c>
      <c r="J2246" t="s">
        <v>8632</v>
      </c>
      <c r="L2246" t="s">
        <v>232</v>
      </c>
      <c r="M2246" t="str">
        <f>VLOOKUP(L2246,'A-Applications'!B:D,3,FALSE)</f>
        <v>Microsoft Dynamics 365 CE (Sales)</v>
      </c>
      <c r="N2246" t="s">
        <v>138</v>
      </c>
      <c r="O2246" s="42" t="s">
        <v>47</v>
      </c>
      <c r="P2246" t="s">
        <v>1231</v>
      </c>
      <c r="Q2246" t="str">
        <f>VLOOKUP(KamstrupData[[#This Row],[IdLevel123]],'B-Business Capability'!B:L,10,FALSE)</f>
        <v>N/A</v>
      </c>
      <c r="R2246">
        <f>VLOOKUP(KamstrupData[[#This Row],[IdLevel123]],'B-Business Capability'!B:L,11,FALSE)</f>
        <v>0</v>
      </c>
    </row>
    <row r="2247" spans="4:18" hidden="1" x14ac:dyDescent="0.25">
      <c r="D2247" s="28" t="s">
        <v>1233</v>
      </c>
      <c r="E2247" t="str">
        <f>VLOOKUP(D2247,'B-Business Capability'!B:H,5,FALSE)</f>
        <v>Sales</v>
      </c>
      <c r="F2247" t="str">
        <f>VLOOKUP(D2247,'B-Business Capability'!B:H,6,FALSE)</f>
        <v>Sales Management</v>
      </c>
      <c r="G2247" t="str">
        <f>VLOOKUP(D2247,'B-Business Capability'!B:H,7,FALSE)</f>
        <v>Sales Analytics</v>
      </c>
      <c r="I2247" t="s">
        <v>62</v>
      </c>
      <c r="J2247" t="s">
        <v>8632</v>
      </c>
      <c r="L2247" t="s">
        <v>232</v>
      </c>
      <c r="M2247" t="str">
        <f>VLOOKUP(L2247,'A-Applications'!B:D,3,FALSE)</f>
        <v>Microsoft Dynamics 365 CE (Sales)</v>
      </c>
      <c r="N2247" t="s">
        <v>138</v>
      </c>
      <c r="O2247" s="42" t="s">
        <v>47</v>
      </c>
      <c r="P2247" t="s">
        <v>1042</v>
      </c>
      <c r="Q2247" t="str">
        <f>VLOOKUP(KamstrupData[[#This Row],[IdLevel123]],'B-Business Capability'!B:L,10,FALSE)</f>
        <v>N/A</v>
      </c>
      <c r="R2247">
        <f>VLOOKUP(KamstrupData[[#This Row],[IdLevel123]],'B-Business Capability'!B:L,11,FALSE)</f>
        <v>0</v>
      </c>
    </row>
    <row r="2248" spans="4:18" hidden="1" x14ac:dyDescent="0.25">
      <c r="D2248" s="28" t="s">
        <v>1236</v>
      </c>
      <c r="E2248" t="str">
        <f>VLOOKUP(D2248,'B-Business Capability'!B:H,5,FALSE)</f>
        <v>Sales</v>
      </c>
      <c r="F2248" t="str">
        <f>VLOOKUP(D2248,'B-Business Capability'!B:H,6,FALSE)</f>
        <v>Sales Management</v>
      </c>
      <c r="G2248" t="str">
        <f>VLOOKUP(D2248,'B-Business Capability'!B:H,7,FALSE)</f>
        <v>Sales forecasting</v>
      </c>
      <c r="I2248" t="s">
        <v>62</v>
      </c>
      <c r="J2248" t="s">
        <v>8632</v>
      </c>
      <c r="L2248" t="s">
        <v>232</v>
      </c>
      <c r="M2248" t="str">
        <f>VLOOKUP(L2248,'A-Applications'!B:D,3,FALSE)</f>
        <v>Microsoft Dynamics 365 CE (Sales)</v>
      </c>
      <c r="N2248" t="s">
        <v>138</v>
      </c>
      <c r="O2248" s="42" t="s">
        <v>47</v>
      </c>
      <c r="P2248" t="s">
        <v>516</v>
      </c>
      <c r="Q2248" t="str">
        <f>VLOOKUP(KamstrupData[[#This Row],[IdLevel123]],'B-Business Capability'!B:L,10,FALSE)</f>
        <v>N/A</v>
      </c>
      <c r="R2248">
        <f>VLOOKUP(KamstrupData[[#This Row],[IdLevel123]],'B-Business Capability'!B:L,11,FALSE)</f>
        <v>0</v>
      </c>
    </row>
    <row r="2249" spans="4:18" hidden="1" x14ac:dyDescent="0.25">
      <c r="D2249" s="28" t="s">
        <v>1237</v>
      </c>
      <c r="E2249" t="str">
        <f>VLOOKUP(D2249,'B-Business Capability'!B:H,5,FALSE)</f>
        <v>Sales</v>
      </c>
      <c r="F2249" t="str">
        <f>VLOOKUP(D2249,'B-Business Capability'!B:H,6,FALSE)</f>
        <v>Sales Management</v>
      </c>
      <c r="G2249" t="str">
        <f>VLOOKUP(D2249,'B-Business Capability'!B:H,7,FALSE)</f>
        <v>Sales monitoring and analytics</v>
      </c>
      <c r="I2249" t="s">
        <v>62</v>
      </c>
      <c r="J2249" t="s">
        <v>8632</v>
      </c>
      <c r="L2249" t="s">
        <v>232</v>
      </c>
      <c r="M2249" t="str">
        <f>VLOOKUP(L2249,'A-Applications'!B:D,3,FALSE)</f>
        <v>Microsoft Dynamics 365 CE (Sales)</v>
      </c>
      <c r="N2249" t="s">
        <v>138</v>
      </c>
      <c r="O2249" s="42" t="s">
        <v>47</v>
      </c>
      <c r="P2249" t="s">
        <v>1042</v>
      </c>
      <c r="Q2249" t="str">
        <f>VLOOKUP(KamstrupData[[#This Row],[IdLevel123]],'B-Business Capability'!B:L,10,FALSE)</f>
        <v>N/A</v>
      </c>
      <c r="R2249">
        <f>VLOOKUP(KamstrupData[[#This Row],[IdLevel123]],'B-Business Capability'!B:L,11,FALSE)</f>
        <v>0</v>
      </c>
    </row>
    <row r="2250" spans="4:18" hidden="1" x14ac:dyDescent="0.25">
      <c r="D2250" s="28" t="s">
        <v>1238</v>
      </c>
      <c r="E2250" t="str">
        <f>VLOOKUP(D2250,'B-Business Capability'!B:H,5,FALSE)</f>
        <v>Sales</v>
      </c>
      <c r="F2250" t="str">
        <f>VLOOKUP(D2250,'B-Business Capability'!B:H,6,FALSE)</f>
        <v>Sales Management</v>
      </c>
      <c r="G2250" t="str">
        <f>VLOOKUP(D2250,'B-Business Capability'!B:H,7,FALSE)</f>
        <v>Sales planning and monitoring</v>
      </c>
      <c r="I2250" t="s">
        <v>62</v>
      </c>
      <c r="J2250" t="s">
        <v>8632</v>
      </c>
      <c r="L2250" t="s">
        <v>232</v>
      </c>
      <c r="M2250" t="str">
        <f>VLOOKUP(L2250,'A-Applications'!B:D,3,FALSE)</f>
        <v>Microsoft Dynamics 365 CE (Sales)</v>
      </c>
      <c r="N2250" t="s">
        <v>138</v>
      </c>
      <c r="O2250" s="42" t="s">
        <v>47</v>
      </c>
      <c r="P2250" t="s">
        <v>1231</v>
      </c>
      <c r="Q2250" t="str">
        <f>VLOOKUP(KamstrupData[[#This Row],[IdLevel123]],'B-Business Capability'!B:L,10,FALSE)</f>
        <v>N/A</v>
      </c>
      <c r="R2250">
        <f>VLOOKUP(KamstrupData[[#This Row],[IdLevel123]],'B-Business Capability'!B:L,11,FALSE)</f>
        <v>0</v>
      </c>
    </row>
    <row r="2251" spans="4:18" hidden="1" x14ac:dyDescent="0.25">
      <c r="D2251" s="28" t="s">
        <v>1238</v>
      </c>
      <c r="E2251" t="str">
        <f>VLOOKUP(D2251,'B-Business Capability'!B:H,5,FALSE)</f>
        <v>Sales</v>
      </c>
      <c r="F2251" t="str">
        <f>VLOOKUP(D2251,'B-Business Capability'!B:H,6,FALSE)</f>
        <v>Sales Management</v>
      </c>
      <c r="G2251" t="str">
        <f>VLOOKUP(D2251,'B-Business Capability'!B:H,7,FALSE)</f>
        <v>Sales planning and monitoring</v>
      </c>
      <c r="I2251" t="s">
        <v>62</v>
      </c>
      <c r="J2251" t="s">
        <v>8632</v>
      </c>
      <c r="L2251" t="s">
        <v>232</v>
      </c>
      <c r="M2251" t="str">
        <f>VLOOKUP(L2251,'A-Applications'!B:D,3,FALSE)</f>
        <v>Microsoft Dynamics 365 CE (Sales)</v>
      </c>
      <c r="N2251" t="s">
        <v>46</v>
      </c>
      <c r="O2251" s="42" t="s">
        <v>52</v>
      </c>
      <c r="P2251" t="s">
        <v>1239</v>
      </c>
      <c r="Q2251" t="str">
        <f>VLOOKUP(KamstrupData[[#This Row],[IdLevel123]],'B-Business Capability'!B:L,10,FALSE)</f>
        <v>N/A</v>
      </c>
      <c r="R2251">
        <f>VLOOKUP(KamstrupData[[#This Row],[IdLevel123]],'B-Business Capability'!B:L,11,FALSE)</f>
        <v>0</v>
      </c>
    </row>
    <row r="2252" spans="4:18" hidden="1" x14ac:dyDescent="0.25">
      <c r="D2252" s="28" t="s">
        <v>1246</v>
      </c>
      <c r="E2252" t="str">
        <f>VLOOKUP(D2252,'B-Business Capability'!B:H,5,FALSE)</f>
        <v>Sales</v>
      </c>
      <c r="F2252" t="str">
        <f>VLOOKUP(D2252,'B-Business Capability'!B:H,6,FALSE)</f>
        <v>Quotation, Order, and Contract Management</v>
      </c>
      <c r="G2252" t="str">
        <f>VLOOKUP(D2252,'B-Business Capability'!B:H,7,FALSE)</f>
        <v>Contract and engagement setup</v>
      </c>
      <c r="I2252" t="s">
        <v>62</v>
      </c>
      <c r="J2252" t="s">
        <v>8632</v>
      </c>
      <c r="L2252" t="s">
        <v>232</v>
      </c>
      <c r="M2252" t="str">
        <f>VLOOKUP(L2252,'A-Applications'!B:D,3,FALSE)</f>
        <v>Microsoft Dynamics 365 CE (Sales)</v>
      </c>
      <c r="N2252" t="s">
        <v>46</v>
      </c>
      <c r="O2252" s="42" t="s">
        <v>47</v>
      </c>
      <c r="P2252" t="s">
        <v>395</v>
      </c>
      <c r="Q2252" t="str">
        <f>VLOOKUP(KamstrupData[[#This Row],[IdLevel123]],'B-Business Capability'!B:L,10,FALSE)</f>
        <v>Order-to-Cash (O2C)</v>
      </c>
      <c r="R2252">
        <f>VLOOKUP(KamstrupData[[#This Row],[IdLevel123]],'B-Business Capability'!B:L,11,FALSE)</f>
        <v>101</v>
      </c>
    </row>
    <row r="2253" spans="4:18" hidden="1" x14ac:dyDescent="0.25">
      <c r="D2253" s="28" t="s">
        <v>1250</v>
      </c>
      <c r="E2253" t="str">
        <f>VLOOKUP(D2253,'B-Business Capability'!B:H,5,FALSE)</f>
        <v>Sales</v>
      </c>
      <c r="F2253" t="str">
        <f>VLOOKUP(D2253,'B-Business Capability'!B:H,6,FALSE)</f>
        <v>Quotation, Order, and Contract Management</v>
      </c>
      <c r="G2253" t="str">
        <f>VLOOKUP(D2253,'B-Business Capability'!B:H,7,FALSE)</f>
        <v>Order orchestration and management</v>
      </c>
      <c r="I2253" t="s">
        <v>62</v>
      </c>
      <c r="J2253" t="s">
        <v>8632</v>
      </c>
      <c r="L2253" t="s">
        <v>232</v>
      </c>
      <c r="M2253" t="str">
        <f>VLOOKUP(L2253,'A-Applications'!B:D,3,FALSE)</f>
        <v>Microsoft Dynamics 365 CE (Sales)</v>
      </c>
      <c r="N2253" t="s">
        <v>46</v>
      </c>
      <c r="O2253" s="42" t="s">
        <v>47</v>
      </c>
      <c r="P2253" t="s">
        <v>1042</v>
      </c>
      <c r="Q2253" t="str">
        <f>VLOOKUP(KamstrupData[[#This Row],[IdLevel123]],'B-Business Capability'!B:L,10,FALSE)</f>
        <v>Order-to-Cash (O2C)</v>
      </c>
      <c r="R2253">
        <f>VLOOKUP(KamstrupData[[#This Row],[IdLevel123]],'B-Business Capability'!B:L,11,FALSE)</f>
        <v>104</v>
      </c>
    </row>
    <row r="2254" spans="4:18" hidden="1" x14ac:dyDescent="0.25">
      <c r="D2254" s="28" t="s">
        <v>1254</v>
      </c>
      <c r="E2254" t="str">
        <f>VLOOKUP(D2254,'B-Business Capability'!B:H,5,FALSE)</f>
        <v>Sales</v>
      </c>
      <c r="F2254" t="str">
        <f>VLOOKUP(D2254,'B-Business Capability'!B:H,6,FALSE)</f>
        <v>Quotation, Order, and Contract Management</v>
      </c>
      <c r="G2254" t="str">
        <f>VLOOKUP(D2254,'B-Business Capability'!B:H,7,FALSE)</f>
        <v>sales contract management</v>
      </c>
      <c r="I2254" t="s">
        <v>62</v>
      </c>
      <c r="J2254" t="s">
        <v>8632</v>
      </c>
      <c r="L2254" t="s">
        <v>232</v>
      </c>
      <c r="M2254" t="str">
        <f>VLOOKUP(L2254,'A-Applications'!B:D,3,FALSE)</f>
        <v>Microsoft Dynamics 365 CE (Sales)</v>
      </c>
      <c r="N2254" t="s">
        <v>46</v>
      </c>
      <c r="O2254" s="42" t="s">
        <v>47</v>
      </c>
      <c r="P2254" t="s">
        <v>395</v>
      </c>
      <c r="Q2254" t="str">
        <f>VLOOKUP(KamstrupData[[#This Row],[IdLevel123]],'B-Business Capability'!B:L,10,FALSE)</f>
        <v>Order-to-Cash (O2C)</v>
      </c>
      <c r="R2254">
        <f>VLOOKUP(KamstrupData[[#This Row],[IdLevel123]],'B-Business Capability'!B:L,11,FALSE)</f>
        <v>106</v>
      </c>
    </row>
    <row r="2255" spans="4:18" hidden="1" x14ac:dyDescent="0.25">
      <c r="D2255" s="28" t="s">
        <v>1255</v>
      </c>
      <c r="E2255" t="str">
        <f>VLOOKUP(D2255,'B-Business Capability'!B:H,5,FALSE)</f>
        <v>Sales</v>
      </c>
      <c r="F2255" t="str">
        <f>VLOOKUP(D2255,'B-Business Capability'!B:H,6,FALSE)</f>
        <v>Quotation, Order, and Contract Management</v>
      </c>
      <c r="G2255" t="str">
        <f>VLOOKUP(D2255,'B-Business Capability'!B:H,7,FALSE)</f>
        <v>Sales order management and processing</v>
      </c>
      <c r="I2255" t="s">
        <v>62</v>
      </c>
      <c r="J2255" t="s">
        <v>8632</v>
      </c>
      <c r="L2255" t="s">
        <v>232</v>
      </c>
      <c r="M2255" t="str">
        <f>VLOOKUP(L2255,'A-Applications'!B:D,3,FALSE)</f>
        <v>Microsoft Dynamics 365 CE (Sales)</v>
      </c>
      <c r="N2255" t="s">
        <v>46</v>
      </c>
      <c r="O2255" s="42" t="s">
        <v>47</v>
      </c>
      <c r="P2255" t="s">
        <v>1042</v>
      </c>
      <c r="Q2255" t="str">
        <f>VLOOKUP(KamstrupData[[#This Row],[IdLevel123]],'B-Business Capability'!B:L,10,FALSE)</f>
        <v>Order-to-Cash (O2C)</v>
      </c>
      <c r="R2255">
        <f>VLOOKUP(KamstrupData[[#This Row],[IdLevel123]],'B-Business Capability'!B:L,11,FALSE)</f>
        <v>107</v>
      </c>
    </row>
    <row r="2256" spans="4:18" hidden="1" x14ac:dyDescent="0.25">
      <c r="D2256" s="28" t="s">
        <v>1261</v>
      </c>
      <c r="E2256" t="str">
        <f>VLOOKUP(D2256,'B-Business Capability'!B:H,5,FALSE)</f>
        <v>Sales</v>
      </c>
      <c r="F2256" t="str">
        <f>VLOOKUP(D2256,'B-Business Capability'!B:H,6,FALSE)</f>
        <v>Quotation, Order, and Contract Management</v>
      </c>
      <c r="G2256" t="str">
        <f>VLOOKUP(D2256,'B-Business Capability'!B:H,7,FALSE)</f>
        <v>Sales Rebate management</v>
      </c>
      <c r="I2256" t="s">
        <v>62</v>
      </c>
      <c r="J2256" t="s">
        <v>8632</v>
      </c>
      <c r="L2256" t="s">
        <v>232</v>
      </c>
      <c r="M2256" t="str">
        <f>VLOOKUP(L2256,'A-Applications'!B:D,3,FALSE)</f>
        <v>Microsoft Dynamics 365 CE (Sales)</v>
      </c>
      <c r="N2256" t="s">
        <v>138</v>
      </c>
      <c r="O2256" s="42" t="s">
        <v>47</v>
      </c>
      <c r="P2256" t="s">
        <v>1165</v>
      </c>
      <c r="Q2256" t="str">
        <f>VLOOKUP(KamstrupData[[#This Row],[IdLevel123]],'B-Business Capability'!B:L,10,FALSE)</f>
        <v>Order-to-Cash (O2C)</v>
      </c>
      <c r="R2256">
        <f>VLOOKUP(KamstrupData[[#This Row],[IdLevel123]],'B-Business Capability'!B:L,11,FALSE)</f>
        <v>108</v>
      </c>
    </row>
    <row r="2257" spans="4:19" hidden="1" x14ac:dyDescent="0.25">
      <c r="D2257" s="28" t="s">
        <v>1262</v>
      </c>
      <c r="E2257" t="str">
        <f>VLOOKUP(D2257,'B-Business Capability'!B:H,5,FALSE)</f>
        <v>Sales</v>
      </c>
      <c r="F2257" t="str">
        <f>VLOOKUP(D2257,'B-Business Capability'!B:H,6,FALSE)</f>
        <v>Quotation, Order, and Contract Management</v>
      </c>
      <c r="G2257" t="str">
        <f>VLOOKUP(D2257,'B-Business Capability'!B:H,7,FALSE)</f>
        <v>Subscription order management</v>
      </c>
      <c r="I2257" t="s">
        <v>62</v>
      </c>
      <c r="J2257" t="s">
        <v>8632</v>
      </c>
      <c r="L2257" t="s">
        <v>232</v>
      </c>
      <c r="M2257" t="str">
        <f>VLOOKUP(L2257,'A-Applications'!B:D,3,FALSE)</f>
        <v>Microsoft Dynamics 365 CE (Sales)</v>
      </c>
      <c r="N2257" t="s">
        <v>46</v>
      </c>
      <c r="O2257" s="42" t="s">
        <v>47</v>
      </c>
      <c r="P2257" t="s">
        <v>1042</v>
      </c>
      <c r="Q2257" t="str">
        <f>VLOOKUP(KamstrupData[[#This Row],[IdLevel123]],'B-Business Capability'!B:L,10,FALSE)</f>
        <v>Subscribtion-to-Pay (S2P)</v>
      </c>
      <c r="R2257">
        <f>VLOOKUP(KamstrupData[[#This Row],[IdLevel123]],'B-Business Capability'!B:L,11,FALSE)</f>
        <v>120</v>
      </c>
      <c r="S2257" t="s">
        <v>1179</v>
      </c>
    </row>
    <row r="2258" spans="4:19" hidden="1" x14ac:dyDescent="0.25">
      <c r="D2258" s="28" t="s">
        <v>1265</v>
      </c>
      <c r="E2258" t="str">
        <f>VLOOKUP(D2258,'B-Business Capability'!B:H,5,FALSE)</f>
        <v>Sales</v>
      </c>
      <c r="F2258" t="str">
        <f>VLOOKUP(D2258,'B-Business Capability'!B:H,6,FALSE)</f>
        <v>Sales Management of Indirect Sales</v>
      </c>
      <c r="G2258" t="str">
        <f>VLOOKUP(D2258,'B-Business Capability'!B:H,7,FALSE)</f>
        <v>Billback management</v>
      </c>
      <c r="I2258" t="s">
        <v>62</v>
      </c>
      <c r="J2258" t="s">
        <v>8632</v>
      </c>
      <c r="L2258" t="s">
        <v>232</v>
      </c>
      <c r="M2258" t="str">
        <f>VLOOKUP(L2258,'A-Applications'!B:D,3,FALSE)</f>
        <v>Microsoft Dynamics 365 CE (Sales)</v>
      </c>
      <c r="N2258" t="s">
        <v>46</v>
      </c>
      <c r="O2258" s="42" t="s">
        <v>47</v>
      </c>
      <c r="P2258" t="s">
        <v>1140</v>
      </c>
      <c r="Q2258" t="str">
        <f>VLOOKUP(KamstrupData[[#This Row],[IdLevel123]],'B-Business Capability'!B:L,10,FALSE)</f>
        <v>N/A</v>
      </c>
      <c r="R2258">
        <f>VLOOKUP(KamstrupData[[#This Row],[IdLevel123]],'B-Business Capability'!B:L,11,FALSE)</f>
        <v>0</v>
      </c>
    </row>
    <row r="2259" spans="4:19" hidden="1" x14ac:dyDescent="0.25">
      <c r="D2259" s="28" t="s">
        <v>1267</v>
      </c>
      <c r="E2259" t="str">
        <f>VLOOKUP(D2259,'B-Business Capability'!B:H,5,FALSE)</f>
        <v>Sales</v>
      </c>
      <c r="F2259" t="str">
        <f>VLOOKUP(D2259,'B-Business Capability'!B:H,6,FALSE)</f>
        <v>Sales Management of Indirect Sales</v>
      </c>
      <c r="G2259" t="str">
        <f>VLOOKUP(D2259,'B-Business Capability'!B:H,7,FALSE)</f>
        <v>Channel analytics</v>
      </c>
      <c r="I2259" t="s">
        <v>62</v>
      </c>
      <c r="J2259" t="s">
        <v>8632</v>
      </c>
      <c r="L2259" t="s">
        <v>232</v>
      </c>
      <c r="M2259" t="str">
        <f>VLOOKUP(L2259,'A-Applications'!B:D,3,FALSE)</f>
        <v>Microsoft Dynamics 365 CE (Sales)</v>
      </c>
      <c r="N2259" t="s">
        <v>138</v>
      </c>
      <c r="O2259" s="42" t="s">
        <v>47</v>
      </c>
      <c r="P2259" t="s">
        <v>1042</v>
      </c>
      <c r="Q2259" t="str">
        <f>VLOOKUP(KamstrupData[[#This Row],[IdLevel123]],'B-Business Capability'!B:L,10,FALSE)</f>
        <v>N/A</v>
      </c>
      <c r="R2259">
        <f>VLOOKUP(KamstrupData[[#This Row],[IdLevel123]],'B-Business Capability'!B:L,11,FALSE)</f>
        <v>0</v>
      </c>
    </row>
    <row r="2260" spans="4:19" hidden="1" x14ac:dyDescent="0.25">
      <c r="D2260" s="28" t="s">
        <v>1270</v>
      </c>
      <c r="E2260" t="str">
        <f>VLOOKUP(D2260,'B-Business Capability'!B:H,5,FALSE)</f>
        <v>Sales</v>
      </c>
      <c r="F2260" t="str">
        <f>VLOOKUP(D2260,'B-Business Capability'!B:H,6,FALSE)</f>
        <v>Sales Management of Indirect Sales</v>
      </c>
      <c r="G2260" t="str">
        <f>VLOOKUP(D2260,'B-Business Capability'!B:H,7,FALSE)</f>
        <v>Partner channel management</v>
      </c>
      <c r="I2260" t="s">
        <v>62</v>
      </c>
      <c r="J2260" t="s">
        <v>8632</v>
      </c>
      <c r="L2260" t="s">
        <v>232</v>
      </c>
      <c r="M2260" t="str">
        <f>VLOOKUP(L2260,'A-Applications'!B:D,3,FALSE)</f>
        <v>Microsoft Dynamics 365 CE (Sales)</v>
      </c>
      <c r="N2260" t="s">
        <v>138</v>
      </c>
      <c r="O2260" s="42" t="s">
        <v>47</v>
      </c>
      <c r="P2260" t="s">
        <v>1093</v>
      </c>
      <c r="Q2260" t="str">
        <f>VLOOKUP(KamstrupData[[#This Row],[IdLevel123]],'B-Business Capability'!B:L,10,FALSE)</f>
        <v>N/A</v>
      </c>
      <c r="R2260">
        <f>VLOOKUP(KamstrupData[[#This Row],[IdLevel123]],'B-Business Capability'!B:L,11,FALSE)</f>
        <v>0</v>
      </c>
    </row>
    <row r="2261" spans="4:19" hidden="1" x14ac:dyDescent="0.25">
      <c r="D2261" s="28" t="s">
        <v>1271</v>
      </c>
      <c r="E2261" t="str">
        <f>VLOOKUP(D2261,'B-Business Capability'!B:H,5,FALSE)</f>
        <v>Sales</v>
      </c>
      <c r="F2261" t="str">
        <f>VLOOKUP(D2261,'B-Business Capability'!B:H,6,FALSE)</f>
        <v>Sales Management of Indirect Sales</v>
      </c>
      <c r="G2261" t="str">
        <f>VLOOKUP(D2261,'B-Business Capability'!B:H,7,FALSE)</f>
        <v>Partner management</v>
      </c>
      <c r="I2261" t="s">
        <v>62</v>
      </c>
      <c r="J2261" t="s">
        <v>8632</v>
      </c>
      <c r="L2261" t="s">
        <v>232</v>
      </c>
      <c r="M2261" t="str">
        <f>VLOOKUP(L2261,'A-Applications'!B:D,3,FALSE)</f>
        <v>Microsoft Dynamics 365 CE (Sales)</v>
      </c>
      <c r="N2261" t="s">
        <v>138</v>
      </c>
      <c r="O2261" s="42" t="s">
        <v>47</v>
      </c>
      <c r="P2261" t="s">
        <v>1093</v>
      </c>
      <c r="Q2261" t="str">
        <f>VLOOKUP(KamstrupData[[#This Row],[IdLevel123]],'B-Business Capability'!B:L,10,FALSE)</f>
        <v>N/A</v>
      </c>
      <c r="R2261">
        <f>VLOOKUP(KamstrupData[[#This Row],[IdLevel123]],'B-Business Capability'!B:L,11,FALSE)</f>
        <v>0</v>
      </c>
    </row>
    <row r="2262" spans="4:19" hidden="1" x14ac:dyDescent="0.25">
      <c r="D2262" s="28" t="s">
        <v>1275</v>
      </c>
      <c r="E2262" t="str">
        <f>VLOOKUP(D2262,'B-Business Capability'!B:H,5,FALSE)</f>
        <v>Sales</v>
      </c>
      <c r="F2262" t="str">
        <f>VLOOKUP(D2262,'B-Business Capability'!B:H,6,FALSE)</f>
        <v>Quotation, Order, and Contract Management</v>
      </c>
      <c r="G2262" t="str">
        <f>VLOOKUP(D2262,'B-Business Capability'!B:H,7,FALSE)</f>
        <v>Quote and order documents</v>
      </c>
      <c r="I2262" t="s">
        <v>62</v>
      </c>
      <c r="J2262" t="s">
        <v>8632</v>
      </c>
      <c r="L2262" t="s">
        <v>232</v>
      </c>
      <c r="M2262" t="str">
        <f>VLOOKUP(L2262,'A-Applications'!B:D,3,FALSE)</f>
        <v>Microsoft Dynamics 365 CE (Sales)</v>
      </c>
      <c r="N2262" t="s">
        <v>46</v>
      </c>
      <c r="O2262" s="42" t="s">
        <v>47</v>
      </c>
      <c r="P2262" t="s">
        <v>1042</v>
      </c>
      <c r="Q2262" t="str">
        <f>VLOOKUP(KamstrupData[[#This Row],[IdLevel123]],'B-Business Capability'!B:L,10,FALSE)</f>
        <v>Order-to-Cash (O2C)</v>
      </c>
      <c r="R2262">
        <f>VLOOKUP(KamstrupData[[#This Row],[IdLevel123]],'B-Business Capability'!B:L,11,FALSE)</f>
        <v>130</v>
      </c>
    </row>
    <row r="2263" spans="4:19" hidden="1" x14ac:dyDescent="0.25">
      <c r="D2263" s="28" t="s">
        <v>1358</v>
      </c>
      <c r="E2263" t="str">
        <f>VLOOKUP(D2263,'B-Business Capability'!B:H,5,FALSE)</f>
        <v>Sales</v>
      </c>
      <c r="F2263" t="str">
        <f>VLOOKUP(D2263,'B-Business Capability'!B:H,6,FALSE)</f>
        <v>Quotation, Order, and Contract Management</v>
      </c>
      <c r="G2263" t="str">
        <f>VLOOKUP(D2263,'B-Business Capability'!B:H,7,FALSE)</f>
        <v>Distributor contract management</v>
      </c>
      <c r="I2263" t="s">
        <v>62</v>
      </c>
      <c r="J2263" t="s">
        <v>8632</v>
      </c>
      <c r="L2263" t="s">
        <v>232</v>
      </c>
      <c r="M2263" t="str">
        <f>VLOOKUP(L2263,'A-Applications'!B:D,3,FALSE)</f>
        <v>Microsoft Dynamics 365 CE (Sales)</v>
      </c>
      <c r="N2263" t="s">
        <v>46</v>
      </c>
      <c r="O2263" s="42" t="s">
        <v>47</v>
      </c>
      <c r="P2263" t="s">
        <v>1093</v>
      </c>
      <c r="Q2263" t="str">
        <f>VLOOKUP(KamstrupData[[#This Row],[IdLevel123]],'B-Business Capability'!B:L,10,FALSE)</f>
        <v>Order-to-Cash (O2C)</v>
      </c>
      <c r="R2263">
        <f>VLOOKUP(KamstrupData[[#This Row],[IdLevel123]],'B-Business Capability'!B:L,11,FALSE)</f>
        <v>112</v>
      </c>
    </row>
    <row r="2264" spans="4:19" hidden="1" x14ac:dyDescent="0.25">
      <c r="D2264" s="28" t="s">
        <v>1096</v>
      </c>
      <c r="E2264" t="str">
        <f>VLOOKUP(D2264,'B-Business Capability'!B:H,5,FALSE)</f>
        <v>Marketing</v>
      </c>
      <c r="F2264" t="str">
        <f>VLOOKUP(D2264,'B-Business Capability'!B:H,6,FALSE)</f>
        <v>Marketing demand management</v>
      </c>
      <c r="G2264" t="str">
        <f>VLOOKUP(D2264,'B-Business Capability'!B:H,7,FALSE)</f>
        <v>Lead generation, management, and nurturing</v>
      </c>
      <c r="I2264" t="s">
        <v>64</v>
      </c>
      <c r="J2264" t="s">
        <v>8649</v>
      </c>
      <c r="K2264" t="s">
        <v>416</v>
      </c>
      <c r="L2264" t="s">
        <v>232</v>
      </c>
      <c r="M2264" t="str">
        <f>VLOOKUP(L2264,'A-Applications'!B:D,3,FALSE)</f>
        <v>Microsoft Dynamics 365 CE (Sales)</v>
      </c>
      <c r="N2264" t="s">
        <v>74</v>
      </c>
      <c r="O2264" s="42" t="s">
        <v>47</v>
      </c>
      <c r="P2264" t="s">
        <v>1087</v>
      </c>
      <c r="Q2264" t="str">
        <f>VLOOKUP(KamstrupData[[#This Row],[IdLevel123]],'B-Business Capability'!B:L,10,FALSE)</f>
        <v>N/A</v>
      </c>
      <c r="R2264">
        <f>VLOOKUP(KamstrupData[[#This Row],[IdLevel123]],'B-Business Capability'!B:L,11,FALSE)</f>
        <v>0</v>
      </c>
    </row>
    <row r="2265" spans="4:19" hidden="1" x14ac:dyDescent="0.25">
      <c r="D2265" s="28" t="s">
        <v>1107</v>
      </c>
      <c r="E2265" t="str">
        <f>VLOOKUP(D2265,'B-Business Capability'!B:H,5,FALSE)</f>
        <v>Marketing</v>
      </c>
      <c r="F2265" t="str">
        <f>VLOOKUP(D2265,'B-Business Capability'!B:H,6,FALSE)</f>
        <v>Customer experience and data management</v>
      </c>
      <c r="G2265" t="str">
        <f>VLOOKUP(D2265,'B-Business Capability'!B:H,7,FALSE)</f>
        <v>Customer data management</v>
      </c>
      <c r="I2265" t="s">
        <v>64</v>
      </c>
      <c r="J2265" t="s">
        <v>8649</v>
      </c>
      <c r="K2265" t="s">
        <v>416</v>
      </c>
      <c r="L2265" t="s">
        <v>232</v>
      </c>
      <c r="M2265" t="str">
        <f>VLOOKUP(L2265,'A-Applications'!B:D,3,FALSE)</f>
        <v>Microsoft Dynamics 365 CE (Sales)</v>
      </c>
      <c r="N2265" t="s">
        <v>138</v>
      </c>
      <c r="O2265" s="42" t="s">
        <v>47</v>
      </c>
      <c r="P2265" t="s">
        <v>1087</v>
      </c>
      <c r="Q2265" t="str">
        <f>VLOOKUP(KamstrupData[[#This Row],[IdLevel123]],'B-Business Capability'!B:L,10,FALSE)</f>
        <v>Customer Service and Support</v>
      </c>
      <c r="R2265">
        <f>VLOOKUP(KamstrupData[[#This Row],[IdLevel123]],'B-Business Capability'!B:L,11,FALSE)</f>
        <v>0</v>
      </c>
    </row>
    <row r="2266" spans="4:19" hidden="1" x14ac:dyDescent="0.25">
      <c r="D2266" s="28" t="s">
        <v>1305</v>
      </c>
      <c r="E2266" t="str">
        <f>VLOOKUP(D2266,'B-Business Capability'!B:H,5,FALSE)</f>
        <v>Marketing</v>
      </c>
      <c r="F2266" t="str">
        <f>VLOOKUP(D2266,'B-Business Capability'!B:H,6,FALSE)</f>
        <v>Data and insights management</v>
      </c>
      <c r="G2266" t="str">
        <f>VLOOKUP(D2266,'B-Business Capability'!B:H,7,FALSE)</f>
        <v>Channel performance insights</v>
      </c>
      <c r="I2266" t="s">
        <v>64</v>
      </c>
      <c r="J2266" t="s">
        <v>8649</v>
      </c>
      <c r="K2266" t="s">
        <v>416</v>
      </c>
      <c r="L2266" t="s">
        <v>232</v>
      </c>
      <c r="M2266" t="str">
        <f>VLOOKUP(L2266,'A-Applications'!B:D,3,FALSE)</f>
        <v>Microsoft Dynamics 365 CE (Sales)</v>
      </c>
      <c r="N2266" t="s">
        <v>46</v>
      </c>
      <c r="O2266" s="42" t="s">
        <v>47</v>
      </c>
      <c r="P2266" t="s">
        <v>1087</v>
      </c>
      <c r="Q2266" t="str">
        <f>VLOOKUP(KamstrupData[[#This Row],[IdLevel123]],'B-Business Capability'!B:L,10,FALSE)</f>
        <v>N/A</v>
      </c>
      <c r="R2266">
        <f>VLOOKUP(KamstrupData[[#This Row],[IdLevel123]],'B-Business Capability'!B:L,11,FALSE)</f>
        <v>0</v>
      </c>
    </row>
    <row r="2267" spans="4:19" hidden="1" x14ac:dyDescent="0.25">
      <c r="D2267" s="28" t="s">
        <v>1317</v>
      </c>
      <c r="E2267" t="str">
        <f>VLOOKUP(D2267,'B-Business Capability'!B:H,5,FALSE)</f>
        <v>Marketing</v>
      </c>
      <c r="F2267" t="str">
        <f>VLOOKUP(D2267,'B-Business Capability'!B:H,6,FALSE)</f>
        <v>Digital channel management</v>
      </c>
      <c r="G2267" t="str">
        <f>VLOOKUP(D2267,'B-Business Capability'!B:H,7,FALSE)</f>
        <v>Customer channel management</v>
      </c>
      <c r="I2267" t="s">
        <v>64</v>
      </c>
      <c r="J2267" t="s">
        <v>8649</v>
      </c>
      <c r="K2267" t="s">
        <v>416</v>
      </c>
      <c r="L2267" t="s">
        <v>232</v>
      </c>
      <c r="M2267" t="str">
        <f>VLOOKUP(L2267,'A-Applications'!B:D,3,FALSE)</f>
        <v>Microsoft Dynamics 365 CE (Sales)</v>
      </c>
      <c r="N2267" t="s">
        <v>46</v>
      </c>
      <c r="O2267" s="42" t="s">
        <v>47</v>
      </c>
      <c r="P2267" t="s">
        <v>1318</v>
      </c>
      <c r="Q2267" t="str">
        <f>VLOOKUP(KamstrupData[[#This Row],[IdLevel123]],'B-Business Capability'!B:L,10,FALSE)</f>
        <v>N/A</v>
      </c>
      <c r="R2267">
        <f>VLOOKUP(KamstrupData[[#This Row],[IdLevel123]],'B-Business Capability'!B:L,11,FALSE)</f>
        <v>0</v>
      </c>
    </row>
    <row r="2268" spans="4:19" hidden="1" x14ac:dyDescent="0.25">
      <c r="D2268" s="28" t="s">
        <v>1320</v>
      </c>
      <c r="E2268" t="str">
        <f>VLOOKUP(D2268,'B-Business Capability'!B:H,5,FALSE)</f>
        <v>Marketing</v>
      </c>
      <c r="F2268" t="str">
        <f>VLOOKUP(D2268,'B-Business Capability'!B:H,6,FALSE)</f>
        <v>Marketing demand management</v>
      </c>
      <c r="G2268" t="str">
        <f>VLOOKUP(D2268,'B-Business Capability'!B:H,7,FALSE)</f>
        <v>Campaign measurement and reporting</v>
      </c>
      <c r="I2268" t="s">
        <v>64</v>
      </c>
      <c r="J2268" t="s">
        <v>8649</v>
      </c>
      <c r="K2268" t="s">
        <v>416</v>
      </c>
      <c r="L2268" t="s">
        <v>232</v>
      </c>
      <c r="M2268" t="str">
        <f>VLOOKUP(L2268,'A-Applications'!B:D,3,FALSE)</f>
        <v>Microsoft Dynamics 365 CE (Sales)</v>
      </c>
      <c r="N2268" t="s">
        <v>46</v>
      </c>
      <c r="O2268" s="42" t="s">
        <v>47</v>
      </c>
      <c r="P2268" t="s">
        <v>1090</v>
      </c>
      <c r="Q2268" t="str">
        <f>VLOOKUP(KamstrupData[[#This Row],[IdLevel123]],'B-Business Capability'!B:L,10,FALSE)</f>
        <v>N/A</v>
      </c>
      <c r="R2268">
        <f>VLOOKUP(KamstrupData[[#This Row],[IdLevel123]],'B-Business Capability'!B:L,11,FALSE)</f>
        <v>0</v>
      </c>
    </row>
    <row r="2269" spans="4:19" hidden="1" x14ac:dyDescent="0.25">
      <c r="D2269" s="28" t="s">
        <v>1334</v>
      </c>
      <c r="E2269" t="str">
        <f>VLOOKUP(D2269,'B-Business Capability'!B:H,5,FALSE)</f>
        <v>Sales</v>
      </c>
      <c r="F2269" t="str">
        <f>VLOOKUP(D2269,'B-Business Capability'!B:H,6,FALSE)</f>
        <v>Sales Execution and Customer Engagement</v>
      </c>
      <c r="G2269">
        <f>VLOOKUP(D2269,'B-Business Capability'!B:H,7,FALSE)</f>
        <v>0</v>
      </c>
      <c r="I2269" t="s">
        <v>487</v>
      </c>
      <c r="J2269" t="s">
        <v>8684</v>
      </c>
      <c r="K2269" t="s">
        <v>3176</v>
      </c>
      <c r="L2269" t="s">
        <v>232</v>
      </c>
      <c r="M2269" t="str">
        <f>VLOOKUP(L2269,'A-Applications'!B:D,3,FALSE)</f>
        <v>Microsoft Dynamics 365 CE (Sales)</v>
      </c>
      <c r="N2269" t="s">
        <v>46</v>
      </c>
      <c r="O2269" s="42" t="s">
        <v>47</v>
      </c>
      <c r="Q2269" t="str">
        <f>VLOOKUP(KamstrupData[[#This Row],[IdLevel123]],'B-Business Capability'!B:L,10,FALSE)</f>
        <v>Order-to-Cash (O2C)</v>
      </c>
      <c r="R2269">
        <f>VLOOKUP(KamstrupData[[#This Row],[IdLevel123]],'B-Business Capability'!B:L,11,FALSE)</f>
        <v>500</v>
      </c>
    </row>
    <row r="2270" spans="4:19" hidden="1" x14ac:dyDescent="0.25">
      <c r="D2270" s="28" t="s">
        <v>1268</v>
      </c>
      <c r="E2270" t="str">
        <f>VLOOKUP(D2270,'B-Business Capability'!B:H,5,FALSE)</f>
        <v>Sales</v>
      </c>
      <c r="F2270" t="str">
        <f>VLOOKUP(D2270,'B-Business Capability'!B:H,6,FALSE)</f>
        <v>Sales Management of Indirect Sales</v>
      </c>
      <c r="G2270" t="str">
        <f>VLOOKUP(D2270,'B-Business Capability'!B:H,7,FALSE)</f>
        <v>Incentive and commision management</v>
      </c>
      <c r="I2270" t="s">
        <v>487</v>
      </c>
      <c r="J2270" t="s">
        <v>8529</v>
      </c>
      <c r="K2270" t="s">
        <v>6236</v>
      </c>
      <c r="L2270" t="s">
        <v>232</v>
      </c>
      <c r="M2270" t="str">
        <f>VLOOKUP(L2270,'A-Applications'!B:D,3,FALSE)</f>
        <v>Microsoft Dynamics 365 CE (Sales)</v>
      </c>
      <c r="N2270" t="s">
        <v>46</v>
      </c>
      <c r="O2270" s="42" t="s">
        <v>102</v>
      </c>
      <c r="P2270" t="s">
        <v>1269</v>
      </c>
      <c r="Q2270" t="str">
        <f>VLOOKUP(KamstrupData[[#This Row],[IdLevel123]],'B-Business Capability'!B:L,10,FALSE)</f>
        <v>N/A</v>
      </c>
      <c r="R2270">
        <f>VLOOKUP(KamstrupData[[#This Row],[IdLevel123]],'B-Business Capability'!B:L,11,FALSE)</f>
        <v>0</v>
      </c>
    </row>
    <row r="2271" spans="4:19" hidden="1" x14ac:dyDescent="0.25">
      <c r="D2271" s="28" t="s">
        <v>1332</v>
      </c>
      <c r="E2271" t="str">
        <f>VLOOKUP(D2271,'B-Business Capability'!B:H,5,FALSE)</f>
        <v>Sales</v>
      </c>
      <c r="F2271" t="str">
        <f>VLOOKUP(D2271,'B-Business Capability'!B:H,6,FALSE)</f>
        <v>Sales Operations</v>
      </c>
      <c r="G2271">
        <f>VLOOKUP(D2271,'B-Business Capability'!B:H,7,FALSE)</f>
        <v>0</v>
      </c>
      <c r="I2271" t="s">
        <v>487</v>
      </c>
      <c r="J2271" t="s">
        <v>8529</v>
      </c>
      <c r="K2271" t="s">
        <v>6236</v>
      </c>
      <c r="L2271" t="s">
        <v>232</v>
      </c>
      <c r="M2271" t="str">
        <f>VLOOKUP(L2271,'A-Applications'!B:D,3,FALSE)</f>
        <v>Microsoft Dynamics 365 CE (Sales)</v>
      </c>
      <c r="N2271" t="s">
        <v>46</v>
      </c>
      <c r="O2271" s="42" t="s">
        <v>102</v>
      </c>
      <c r="P2271" t="s">
        <v>1042</v>
      </c>
      <c r="Q2271" t="str">
        <f>VLOOKUP(KamstrupData[[#This Row],[IdLevel123]],'B-Business Capability'!B:L,10,FALSE)</f>
        <v>Order-to-Cash (O2C)</v>
      </c>
      <c r="R2271">
        <f>VLOOKUP(KamstrupData[[#This Row],[IdLevel123]],'B-Business Capability'!B:L,11,FALSE)</f>
        <v>111</v>
      </c>
    </row>
    <row r="2272" spans="4:19" hidden="1" x14ac:dyDescent="0.25">
      <c r="D2272" s="28" t="s">
        <v>1334</v>
      </c>
      <c r="E2272" t="str">
        <f>VLOOKUP(D2272,'B-Business Capability'!B:H,5,FALSE)</f>
        <v>Sales</v>
      </c>
      <c r="F2272" t="str">
        <f>VLOOKUP(D2272,'B-Business Capability'!B:H,6,FALSE)</f>
        <v>Sales Execution and Customer Engagement</v>
      </c>
      <c r="G2272">
        <f>VLOOKUP(D2272,'B-Business Capability'!B:H,7,FALSE)</f>
        <v>0</v>
      </c>
      <c r="I2272" t="s">
        <v>487</v>
      </c>
      <c r="J2272" t="s">
        <v>8529</v>
      </c>
      <c r="K2272" t="s">
        <v>6236</v>
      </c>
      <c r="L2272" t="s">
        <v>232</v>
      </c>
      <c r="M2272" t="str">
        <f>VLOOKUP(L2272,'A-Applications'!B:D,3,FALSE)</f>
        <v>Microsoft Dynamics 365 CE (Sales)</v>
      </c>
      <c r="N2272" t="s">
        <v>46</v>
      </c>
      <c r="O2272" s="42" t="s">
        <v>102</v>
      </c>
      <c r="P2272" t="s">
        <v>1042</v>
      </c>
      <c r="Q2272" t="str">
        <f>VLOOKUP(KamstrupData[[#This Row],[IdLevel123]],'B-Business Capability'!B:L,10,FALSE)</f>
        <v>Order-to-Cash (O2C)</v>
      </c>
      <c r="R2272">
        <f>VLOOKUP(KamstrupData[[#This Row],[IdLevel123]],'B-Business Capability'!B:L,11,FALSE)</f>
        <v>500</v>
      </c>
    </row>
    <row r="2273" spans="4:20" hidden="1" x14ac:dyDescent="0.25">
      <c r="D2273" s="28" t="s">
        <v>1337</v>
      </c>
      <c r="E2273" t="str">
        <f>VLOOKUP(D2273,'B-Business Capability'!B:H,5,FALSE)</f>
        <v>Sales</v>
      </c>
      <c r="F2273" t="str">
        <f>VLOOKUP(D2273,'B-Business Capability'!B:H,6,FALSE)</f>
        <v>Quotation, Order, and Contract Management</v>
      </c>
      <c r="G2273">
        <f>VLOOKUP(D2273,'B-Business Capability'!B:H,7,FALSE)</f>
        <v>0</v>
      </c>
      <c r="I2273" t="s">
        <v>487</v>
      </c>
      <c r="J2273" t="s">
        <v>8529</v>
      </c>
      <c r="K2273" t="s">
        <v>6236</v>
      </c>
      <c r="L2273" t="s">
        <v>232</v>
      </c>
      <c r="M2273" t="str">
        <f>VLOOKUP(L2273,'A-Applications'!B:D,3,FALSE)</f>
        <v>Microsoft Dynamics 365 CE (Sales)</v>
      </c>
      <c r="N2273" t="s">
        <v>46</v>
      </c>
      <c r="O2273" s="42" t="s">
        <v>102</v>
      </c>
      <c r="P2273" t="s">
        <v>1042</v>
      </c>
      <c r="Q2273" t="str">
        <f>VLOOKUP(KamstrupData[[#This Row],[IdLevel123]],'B-Business Capability'!B:L,10,FALSE)</f>
        <v>Order-to-Cash (O2C)</v>
      </c>
      <c r="R2273">
        <f>VLOOKUP(KamstrupData[[#This Row],[IdLevel123]],'B-Business Capability'!B:L,11,FALSE)</f>
        <v>100</v>
      </c>
    </row>
    <row r="2274" spans="4:20" hidden="1" x14ac:dyDescent="0.25">
      <c r="D2274" s="28" t="s">
        <v>1268</v>
      </c>
      <c r="E2274" t="str">
        <f>VLOOKUP(D2274,'B-Business Capability'!B:H,5,FALSE)</f>
        <v>Sales</v>
      </c>
      <c r="F2274" t="str">
        <f>VLOOKUP(D2274,'B-Business Capability'!B:H,6,FALSE)</f>
        <v>Sales Management of Indirect Sales</v>
      </c>
      <c r="G2274" t="str">
        <f>VLOOKUP(D2274,'B-Business Capability'!B:H,7,FALSE)</f>
        <v>Incentive and commision management</v>
      </c>
      <c r="I2274" t="s">
        <v>487</v>
      </c>
      <c r="J2274" t="s">
        <v>8529</v>
      </c>
      <c r="K2274" t="s">
        <v>416</v>
      </c>
      <c r="L2274" t="s">
        <v>232</v>
      </c>
      <c r="M2274" t="str">
        <f>VLOOKUP(L2274,'A-Applications'!B:D,3,FALSE)</f>
        <v>Microsoft Dynamics 365 CE (Sales)</v>
      </c>
      <c r="N2274" t="s">
        <v>46</v>
      </c>
      <c r="O2274" s="42" t="s">
        <v>102</v>
      </c>
      <c r="P2274" t="s">
        <v>1269</v>
      </c>
      <c r="Q2274" t="str">
        <f>VLOOKUP(KamstrupData[[#This Row],[IdLevel123]],'B-Business Capability'!B:L,10,FALSE)</f>
        <v>N/A</v>
      </c>
      <c r="R2274">
        <f>VLOOKUP(KamstrupData[[#This Row],[IdLevel123]],'B-Business Capability'!B:L,11,FALSE)</f>
        <v>0</v>
      </c>
    </row>
    <row r="2275" spans="4:20" hidden="1" x14ac:dyDescent="0.25">
      <c r="D2275" s="28" t="s">
        <v>1332</v>
      </c>
      <c r="E2275" t="str">
        <f>VLOOKUP(D2275,'B-Business Capability'!B:H,5,FALSE)</f>
        <v>Sales</v>
      </c>
      <c r="F2275" t="str">
        <f>VLOOKUP(D2275,'B-Business Capability'!B:H,6,FALSE)</f>
        <v>Sales Operations</v>
      </c>
      <c r="G2275">
        <f>VLOOKUP(D2275,'B-Business Capability'!B:H,7,FALSE)</f>
        <v>0</v>
      </c>
      <c r="I2275" t="s">
        <v>487</v>
      </c>
      <c r="J2275" t="s">
        <v>8529</v>
      </c>
      <c r="K2275" t="s">
        <v>416</v>
      </c>
      <c r="L2275" t="s">
        <v>232</v>
      </c>
      <c r="M2275" t="str">
        <f>VLOOKUP(L2275,'A-Applications'!B:D,3,FALSE)</f>
        <v>Microsoft Dynamics 365 CE (Sales)</v>
      </c>
      <c r="N2275" t="s">
        <v>46</v>
      </c>
      <c r="O2275" s="42" t="s">
        <v>102</v>
      </c>
      <c r="P2275" t="s">
        <v>1042</v>
      </c>
      <c r="Q2275" t="str">
        <f>VLOOKUP(KamstrupData[[#This Row],[IdLevel123]],'B-Business Capability'!B:L,10,FALSE)</f>
        <v>Order-to-Cash (O2C)</v>
      </c>
      <c r="R2275">
        <f>VLOOKUP(KamstrupData[[#This Row],[IdLevel123]],'B-Business Capability'!B:L,11,FALSE)</f>
        <v>111</v>
      </c>
    </row>
    <row r="2276" spans="4:20" hidden="1" x14ac:dyDescent="0.25">
      <c r="D2276" s="28" t="s">
        <v>1334</v>
      </c>
      <c r="E2276" t="str">
        <f>VLOOKUP(D2276,'B-Business Capability'!B:H,5,FALSE)</f>
        <v>Sales</v>
      </c>
      <c r="F2276" t="str">
        <f>VLOOKUP(D2276,'B-Business Capability'!B:H,6,FALSE)</f>
        <v>Sales Execution and Customer Engagement</v>
      </c>
      <c r="G2276">
        <f>VLOOKUP(D2276,'B-Business Capability'!B:H,7,FALSE)</f>
        <v>0</v>
      </c>
      <c r="I2276" t="s">
        <v>487</v>
      </c>
      <c r="J2276" t="s">
        <v>8529</v>
      </c>
      <c r="K2276" t="s">
        <v>416</v>
      </c>
      <c r="L2276" t="s">
        <v>232</v>
      </c>
      <c r="M2276" t="str">
        <f>VLOOKUP(L2276,'A-Applications'!B:D,3,FALSE)</f>
        <v>Microsoft Dynamics 365 CE (Sales)</v>
      </c>
      <c r="N2276" t="s">
        <v>46</v>
      </c>
      <c r="O2276" s="42" t="s">
        <v>102</v>
      </c>
      <c r="P2276" t="s">
        <v>1042</v>
      </c>
      <c r="Q2276" t="str">
        <f>VLOOKUP(KamstrupData[[#This Row],[IdLevel123]],'B-Business Capability'!B:L,10,FALSE)</f>
        <v>Order-to-Cash (O2C)</v>
      </c>
      <c r="R2276">
        <f>VLOOKUP(KamstrupData[[#This Row],[IdLevel123]],'B-Business Capability'!B:L,11,FALSE)</f>
        <v>500</v>
      </c>
    </row>
    <row r="2277" spans="4:20" hidden="1" x14ac:dyDescent="0.25">
      <c r="D2277" s="28" t="s">
        <v>1337</v>
      </c>
      <c r="E2277" t="str">
        <f>VLOOKUP(D2277,'B-Business Capability'!B:H,5,FALSE)</f>
        <v>Sales</v>
      </c>
      <c r="F2277" t="str">
        <f>VLOOKUP(D2277,'B-Business Capability'!B:H,6,FALSE)</f>
        <v>Quotation, Order, and Contract Management</v>
      </c>
      <c r="G2277">
        <f>VLOOKUP(D2277,'B-Business Capability'!B:H,7,FALSE)</f>
        <v>0</v>
      </c>
      <c r="I2277" t="s">
        <v>487</v>
      </c>
      <c r="J2277" t="s">
        <v>8529</v>
      </c>
      <c r="K2277" t="s">
        <v>416</v>
      </c>
      <c r="L2277" t="s">
        <v>232</v>
      </c>
      <c r="M2277" t="str">
        <f>VLOOKUP(L2277,'A-Applications'!B:D,3,FALSE)</f>
        <v>Microsoft Dynamics 365 CE (Sales)</v>
      </c>
      <c r="N2277" t="s">
        <v>46</v>
      </c>
      <c r="O2277" s="42" t="s">
        <v>102</v>
      </c>
      <c r="P2277" t="s">
        <v>1042</v>
      </c>
      <c r="Q2277" t="str">
        <f>VLOOKUP(KamstrupData[[#This Row],[IdLevel123]],'B-Business Capability'!B:L,10,FALSE)</f>
        <v>Order-to-Cash (O2C)</v>
      </c>
      <c r="R2277">
        <f>VLOOKUP(KamstrupData[[#This Row],[IdLevel123]],'B-Business Capability'!B:L,11,FALSE)</f>
        <v>100</v>
      </c>
    </row>
    <row r="2278" spans="4:20" hidden="1" x14ac:dyDescent="0.25">
      <c r="D2278" t="s">
        <v>1459</v>
      </c>
      <c r="E2278" t="str">
        <f>VLOOKUP(D2278,'B-Business Capability'!B:H,5,FALSE)</f>
        <v>Customer Service</v>
      </c>
      <c r="F2278" t="str">
        <f>VLOOKUP(D2278,'B-Business Capability'!B:H,6,FALSE)</f>
        <v>Customer Service and Support</v>
      </c>
      <c r="G2278" t="str">
        <f>VLOOKUP(D2278,'B-Business Capability'!B:H,7,FALSE)</f>
        <v>Service Request Management</v>
      </c>
      <c r="I2278" t="s">
        <v>43</v>
      </c>
      <c r="J2278" t="s">
        <v>278</v>
      </c>
      <c r="L2278" t="s">
        <v>1477</v>
      </c>
      <c r="M2278" t="str">
        <f>VLOOKUP(L2278,'A-Applications'!B:D,3,FALSE)</f>
        <v>Omnia</v>
      </c>
      <c r="N2278" t="s">
        <v>46</v>
      </c>
      <c r="O2278" s="42" t="s">
        <v>102</v>
      </c>
      <c r="P2278" t="s">
        <v>229</v>
      </c>
      <c r="Q2278" t="str">
        <f>VLOOKUP(KamstrupData[[#This Row],[IdLevel123]],'B-Business Capability'!B:L,10,FALSE)</f>
        <v>Customer Service and Support</v>
      </c>
      <c r="R2278">
        <f>VLOOKUP(KamstrupData[[#This Row],[IdLevel123]],'B-Business Capability'!B:L,11,FALSE)</f>
        <v>0</v>
      </c>
      <c r="T2278" t="s">
        <v>410</v>
      </c>
    </row>
    <row r="2279" spans="4:20" hidden="1" x14ac:dyDescent="0.25">
      <c r="D2279" s="28" t="s">
        <v>1459</v>
      </c>
      <c r="E2279" t="str">
        <f>VLOOKUP(D2279,'B-Business Capability'!B:H,5,FALSE)</f>
        <v>Customer Service</v>
      </c>
      <c r="F2279" t="str">
        <f>VLOOKUP(D2279,'B-Business Capability'!B:H,6,FALSE)</f>
        <v>Customer Service and Support</v>
      </c>
      <c r="G2279" t="str">
        <f>VLOOKUP(D2279,'B-Business Capability'!B:H,7,FALSE)</f>
        <v>Service Request Management</v>
      </c>
      <c r="I2279" t="s">
        <v>477</v>
      </c>
      <c r="J2279" t="s">
        <v>8624</v>
      </c>
      <c r="L2279" t="s">
        <v>1477</v>
      </c>
      <c r="M2279" t="str">
        <f>VLOOKUP(L2279,'A-Applications'!B:D,3,FALSE)</f>
        <v>Omnia</v>
      </c>
      <c r="N2279" t="s">
        <v>46</v>
      </c>
      <c r="O2279" s="42" t="s">
        <v>102</v>
      </c>
      <c r="P2279" t="s">
        <v>229</v>
      </c>
      <c r="Q2279" t="str">
        <f>VLOOKUP(KamstrupData[[#This Row],[IdLevel123]],'B-Business Capability'!B:L,10,FALSE)</f>
        <v>Customer Service and Support</v>
      </c>
      <c r="R2279">
        <f>VLOOKUP(KamstrupData[[#This Row],[IdLevel123]],'B-Business Capability'!B:L,11,FALSE)</f>
        <v>0</v>
      </c>
    </row>
    <row r="2280" spans="4:20" hidden="1" x14ac:dyDescent="0.25">
      <c r="D2280" t="s">
        <v>1517</v>
      </c>
      <c r="E2280" t="str">
        <f>VLOOKUP(D2280,'B-Business Capability'!B:H,5,FALSE)</f>
        <v>Customer Service</v>
      </c>
      <c r="F2280" t="str">
        <f>VLOOKUP(D2280,'B-Business Capability'!B:H,6,FALSE)</f>
        <v>Customer Project Management</v>
      </c>
      <c r="G2280" t="str">
        <f>VLOOKUP(D2280,'B-Business Capability'!B:H,7,FALSE)</f>
        <v>Project Management</v>
      </c>
      <c r="I2280" t="s">
        <v>43</v>
      </c>
      <c r="J2280" t="s">
        <v>278</v>
      </c>
      <c r="L2280" t="s">
        <v>1477</v>
      </c>
      <c r="M2280" t="str">
        <f>VLOOKUP(L2280,'A-Applications'!B:D,3,FALSE)</f>
        <v>Omnia</v>
      </c>
      <c r="N2280" t="s">
        <v>46</v>
      </c>
      <c r="O2280" s="42" t="s">
        <v>102</v>
      </c>
      <c r="P2280" t="s">
        <v>1040</v>
      </c>
      <c r="Q2280" t="str">
        <f>VLOOKUP(KamstrupData[[#This Row],[IdLevel123]],'B-Business Capability'!B:L,10,FALSE)</f>
        <v>Order-to-Cash (O2C)</v>
      </c>
      <c r="R2280">
        <f>VLOOKUP(KamstrupData[[#This Row],[IdLevel123]],'B-Business Capability'!B:L,11,FALSE)</f>
        <v>0</v>
      </c>
      <c r="T2280" t="s">
        <v>410</v>
      </c>
    </row>
    <row r="2281" spans="4:20" hidden="1" x14ac:dyDescent="0.25">
      <c r="D2281" s="28" t="s">
        <v>1517</v>
      </c>
      <c r="E2281" t="str">
        <f>VLOOKUP(D2281,'B-Business Capability'!B:H,5,FALSE)</f>
        <v>Customer Service</v>
      </c>
      <c r="F2281" t="str">
        <f>VLOOKUP(D2281,'B-Business Capability'!B:H,6,FALSE)</f>
        <v>Customer Project Management</v>
      </c>
      <c r="G2281" t="str">
        <f>VLOOKUP(D2281,'B-Business Capability'!B:H,7,FALSE)</f>
        <v>Project Management</v>
      </c>
      <c r="I2281" t="s">
        <v>477</v>
      </c>
      <c r="J2281" t="s">
        <v>8624</v>
      </c>
      <c r="L2281" t="s">
        <v>1477</v>
      </c>
      <c r="M2281" t="str">
        <f>VLOOKUP(L2281,'A-Applications'!B:D,3,FALSE)</f>
        <v>Omnia</v>
      </c>
      <c r="N2281" t="s">
        <v>46</v>
      </c>
      <c r="O2281" s="42" t="s">
        <v>102</v>
      </c>
      <c r="P2281" t="s">
        <v>1040</v>
      </c>
      <c r="Q2281" t="str">
        <f>VLOOKUP(KamstrupData[[#This Row],[IdLevel123]],'B-Business Capability'!B:L,10,FALSE)</f>
        <v>Order-to-Cash (O2C)</v>
      </c>
      <c r="R2281">
        <f>VLOOKUP(KamstrupData[[#This Row],[IdLevel123]],'B-Business Capability'!B:L,11,FALSE)</f>
        <v>0</v>
      </c>
    </row>
    <row r="2282" spans="4:20" hidden="1" x14ac:dyDescent="0.25">
      <c r="D2282" t="s">
        <v>1531</v>
      </c>
      <c r="E2282" t="str">
        <f>VLOOKUP(D2282,'B-Business Capability'!B:H,5,FALSE)</f>
        <v>Customer Service</v>
      </c>
      <c r="F2282" t="str">
        <f>VLOOKUP(D2282,'B-Business Capability'!B:H,6,FALSE)</f>
        <v>Customer Service and Support</v>
      </c>
      <c r="G2282" t="str">
        <f>VLOOKUP(D2282,'B-Business Capability'!B:H,7,FALSE)</f>
        <v>Customer Operations</v>
      </c>
      <c r="I2282" t="s">
        <v>43</v>
      </c>
      <c r="J2282" t="s">
        <v>278</v>
      </c>
      <c r="L2282" t="s">
        <v>1477</v>
      </c>
      <c r="M2282" t="str">
        <f>VLOOKUP(L2282,'A-Applications'!B:D,3,FALSE)</f>
        <v>Omnia</v>
      </c>
      <c r="N2282" t="s">
        <v>46</v>
      </c>
      <c r="O2282" s="42" t="s">
        <v>102</v>
      </c>
      <c r="P2282" t="s">
        <v>1040</v>
      </c>
      <c r="Q2282" t="str">
        <f>VLOOKUP(KamstrupData[[#This Row],[IdLevel123]],'B-Business Capability'!B:L,10,FALSE)</f>
        <v>Order-to-Cash (O2C)</v>
      </c>
      <c r="R2282">
        <f>VLOOKUP(KamstrupData[[#This Row],[IdLevel123]],'B-Business Capability'!B:L,11,FALSE)</f>
        <v>0</v>
      </c>
      <c r="T2282" t="s">
        <v>410</v>
      </c>
    </row>
    <row r="2283" spans="4:20" hidden="1" x14ac:dyDescent="0.25">
      <c r="D2283" s="28" t="s">
        <v>1531</v>
      </c>
      <c r="E2283" t="str">
        <f>VLOOKUP(D2283,'B-Business Capability'!B:H,5,FALSE)</f>
        <v>Customer Service</v>
      </c>
      <c r="F2283" t="str">
        <f>VLOOKUP(D2283,'B-Business Capability'!B:H,6,FALSE)</f>
        <v>Customer Service and Support</v>
      </c>
      <c r="G2283" t="str">
        <f>VLOOKUP(D2283,'B-Business Capability'!B:H,7,FALSE)</f>
        <v>Customer Operations</v>
      </c>
      <c r="I2283" t="s">
        <v>477</v>
      </c>
      <c r="J2283" t="s">
        <v>8624</v>
      </c>
      <c r="L2283" t="s">
        <v>1477</v>
      </c>
      <c r="M2283" t="str">
        <f>VLOOKUP(L2283,'A-Applications'!B:D,3,FALSE)</f>
        <v>Omnia</v>
      </c>
      <c r="N2283" t="s">
        <v>46</v>
      </c>
      <c r="O2283" s="42" t="s">
        <v>102</v>
      </c>
      <c r="P2283" t="s">
        <v>1040</v>
      </c>
      <c r="Q2283" t="str">
        <f>VLOOKUP(KamstrupData[[#This Row],[IdLevel123]],'B-Business Capability'!B:L,10,FALSE)</f>
        <v>Order-to-Cash (O2C)</v>
      </c>
      <c r="R2283">
        <f>VLOOKUP(KamstrupData[[#This Row],[IdLevel123]],'B-Business Capability'!B:L,11,FALSE)</f>
        <v>0</v>
      </c>
    </row>
    <row r="2284" spans="4:20" hidden="1" x14ac:dyDescent="0.25">
      <c r="D2284" s="28" t="s">
        <v>1459</v>
      </c>
      <c r="E2284" t="str">
        <f>VLOOKUP(D2284,'B-Business Capability'!B:H,5,FALSE)</f>
        <v>Customer Service</v>
      </c>
      <c r="F2284" t="str">
        <f>VLOOKUP(D2284,'B-Business Capability'!B:H,6,FALSE)</f>
        <v>Customer Service and Support</v>
      </c>
      <c r="G2284" t="str">
        <f>VLOOKUP(D2284,'B-Business Capability'!B:H,7,FALSE)</f>
        <v>Service Request Management</v>
      </c>
      <c r="I2284" t="s">
        <v>62</v>
      </c>
      <c r="J2284" t="s">
        <v>8633</v>
      </c>
      <c r="L2284" t="s">
        <v>1477</v>
      </c>
      <c r="M2284" t="str">
        <f>VLOOKUP(L2284,'A-Applications'!B:D,3,FALSE)</f>
        <v>Omnia</v>
      </c>
      <c r="N2284" t="s">
        <v>46</v>
      </c>
      <c r="O2284" s="42" t="s">
        <v>102</v>
      </c>
      <c r="P2284" t="s">
        <v>229</v>
      </c>
      <c r="Q2284" t="str">
        <f>VLOOKUP(KamstrupData[[#This Row],[IdLevel123]],'B-Business Capability'!B:L,10,FALSE)</f>
        <v>Customer Service and Support</v>
      </c>
      <c r="R2284">
        <f>VLOOKUP(KamstrupData[[#This Row],[IdLevel123]],'B-Business Capability'!B:L,11,FALSE)</f>
        <v>0</v>
      </c>
    </row>
    <row r="2285" spans="4:20" hidden="1" x14ac:dyDescent="0.25">
      <c r="D2285" s="28" t="s">
        <v>1531</v>
      </c>
      <c r="E2285" t="str">
        <f>VLOOKUP(D2285,'B-Business Capability'!B:H,5,FALSE)</f>
        <v>Customer Service</v>
      </c>
      <c r="F2285" t="str">
        <f>VLOOKUP(D2285,'B-Business Capability'!B:H,6,FALSE)</f>
        <v>Customer Service and Support</v>
      </c>
      <c r="G2285" t="str">
        <f>VLOOKUP(D2285,'B-Business Capability'!B:H,7,FALSE)</f>
        <v>Customer Operations</v>
      </c>
      <c r="I2285" t="s">
        <v>62</v>
      </c>
      <c r="J2285" t="s">
        <v>8633</v>
      </c>
      <c r="L2285" t="s">
        <v>1477</v>
      </c>
      <c r="M2285" t="str">
        <f>VLOOKUP(L2285,'A-Applications'!B:D,3,FALSE)</f>
        <v>Omnia</v>
      </c>
      <c r="N2285" t="s">
        <v>46</v>
      </c>
      <c r="O2285" s="42" t="s">
        <v>102</v>
      </c>
      <c r="P2285" t="s">
        <v>1040</v>
      </c>
      <c r="Q2285" t="str">
        <f>VLOOKUP(KamstrupData[[#This Row],[IdLevel123]],'B-Business Capability'!B:L,10,FALSE)</f>
        <v>Order-to-Cash (O2C)</v>
      </c>
      <c r="R2285">
        <f>VLOOKUP(KamstrupData[[#This Row],[IdLevel123]],'B-Business Capability'!B:L,11,FALSE)</f>
        <v>0</v>
      </c>
    </row>
    <row r="2286" spans="4:20" x14ac:dyDescent="0.25">
      <c r="D2286" s="28" t="s">
        <v>9619</v>
      </c>
      <c r="E2286" t="str">
        <f>VLOOKUP(D2286,'B-Business Capability'!B:H,5,FALSE)</f>
        <v>Marketing</v>
      </c>
      <c r="F2286" t="str">
        <f>VLOOKUP(D2286,'B-Business Capability'!B:H,6,FALSE)</f>
        <v>Digital channel management</v>
      </c>
      <c r="G2286" t="str">
        <f>VLOOKUP(D2286,'B-Business Capability'!B:H,7,FALSE)</f>
        <v>Digital experience and brand management</v>
      </c>
      <c r="I2286" t="s">
        <v>43</v>
      </c>
      <c r="J2286" t="s">
        <v>239</v>
      </c>
      <c r="K2286" t="s">
        <v>355</v>
      </c>
      <c r="L2286" t="s">
        <v>1098</v>
      </c>
      <c r="M2286" t="str">
        <f>VLOOKUP(L2286,'A-Applications'!B:D,3,FALSE)</f>
        <v>Dot.vu</v>
      </c>
      <c r="N2286" t="s">
        <v>46</v>
      </c>
      <c r="O2286" s="42" t="s">
        <v>47</v>
      </c>
      <c r="Q2286" t="str">
        <f>VLOOKUP(KamstrupData[[#This Row],[IdLevel123]],'B-Business Capability'!B:L,10,FALSE)</f>
        <v>N/A</v>
      </c>
      <c r="R2286">
        <f>VLOOKUP(KamstrupData[[#This Row],[IdLevel123]],'B-Business Capability'!B:L,11,FALSE)</f>
        <v>0</v>
      </c>
      <c r="T2286" t="s">
        <v>9587</v>
      </c>
    </row>
    <row r="2287" spans="4:20" hidden="1" x14ac:dyDescent="0.25">
      <c r="D2287" t="s">
        <v>1449</v>
      </c>
      <c r="E2287" t="str">
        <f>VLOOKUP(D2287,'B-Business Capability'!B:H,5,FALSE)</f>
        <v>Customer Service</v>
      </c>
      <c r="F2287" t="str">
        <f>VLOOKUP(D2287,'B-Business Capability'!B:H,6,FALSE)</f>
        <v>Customer Service and Support</v>
      </c>
      <c r="G2287">
        <f>VLOOKUP(D2287,'B-Business Capability'!B:H,7,FALSE)</f>
        <v>0</v>
      </c>
      <c r="I2287" t="s">
        <v>66</v>
      </c>
      <c r="J2287" t="s">
        <v>106</v>
      </c>
      <c r="K2287" t="s">
        <v>1453</v>
      </c>
      <c r="L2287" t="s">
        <v>1134</v>
      </c>
      <c r="M2287" t="str">
        <f>VLOOKUP(L2287,'A-Applications'!B:D,3,FALSE)</f>
        <v>Synthesia Enterprise Package</v>
      </c>
      <c r="N2287" t="s">
        <v>138</v>
      </c>
      <c r="O2287" s="42" t="s">
        <v>47</v>
      </c>
      <c r="P2287" t="s">
        <v>68</v>
      </c>
      <c r="Q2287" t="str">
        <f>VLOOKUP(KamstrupData[[#This Row],[IdLevel123]],'B-Business Capability'!B:L,10,FALSE)</f>
        <v>Customer Service and Support</v>
      </c>
      <c r="R2287">
        <f>VLOOKUP(KamstrupData[[#This Row],[IdLevel123]],'B-Business Capability'!B:L,11,FALSE)</f>
        <v>0</v>
      </c>
      <c r="T2287" t="s">
        <v>1457</v>
      </c>
    </row>
    <row r="2288" spans="4:20" hidden="1" x14ac:dyDescent="0.25">
      <c r="D2288" t="s">
        <v>1458</v>
      </c>
      <c r="E2288" t="str">
        <f>VLOOKUP(D2288,'B-Business Capability'!B:H,5,FALSE)</f>
        <v>Customer Service</v>
      </c>
      <c r="F2288" t="str">
        <f>VLOOKUP(D2288,'B-Business Capability'!B:H,6,FALSE)</f>
        <v>Customer Service Strategy and Planning</v>
      </c>
      <c r="G2288">
        <f>VLOOKUP(D2288,'B-Business Capability'!B:H,7,FALSE)</f>
        <v>0</v>
      </c>
      <c r="I2288" t="s">
        <v>66</v>
      </c>
      <c r="J2288" t="s">
        <v>106</v>
      </c>
      <c r="K2288" t="s">
        <v>1453</v>
      </c>
      <c r="L2288" t="s">
        <v>1134</v>
      </c>
      <c r="M2288" t="str">
        <f>VLOOKUP(L2288,'A-Applications'!B:D,3,FALSE)</f>
        <v>Synthesia Enterprise Package</v>
      </c>
      <c r="N2288" t="s">
        <v>138</v>
      </c>
      <c r="O2288" s="42" t="s">
        <v>47</v>
      </c>
      <c r="P2288" t="s">
        <v>68</v>
      </c>
      <c r="Q2288" t="str">
        <f>VLOOKUP(KamstrupData[[#This Row],[IdLevel123]],'B-Business Capability'!B:L,10,FALSE)</f>
        <v>Customer Service and Support</v>
      </c>
      <c r="R2288">
        <f>VLOOKUP(KamstrupData[[#This Row],[IdLevel123]],'B-Business Capability'!B:L,11,FALSE)</f>
        <v>0</v>
      </c>
      <c r="T2288" t="s">
        <v>1457</v>
      </c>
    </row>
    <row r="2289" spans="2:20" hidden="1" x14ac:dyDescent="0.25">
      <c r="D2289" t="s">
        <v>1517</v>
      </c>
      <c r="E2289" t="str">
        <f>VLOOKUP(D2289,'B-Business Capability'!B:H,5,FALSE)</f>
        <v>Customer Service</v>
      </c>
      <c r="F2289" t="str">
        <f>VLOOKUP(D2289,'B-Business Capability'!B:H,6,FALSE)</f>
        <v>Customer Project Management</v>
      </c>
      <c r="G2289" t="str">
        <f>VLOOKUP(D2289,'B-Business Capability'!B:H,7,FALSE)</f>
        <v>Project Management</v>
      </c>
      <c r="I2289" t="s">
        <v>66</v>
      </c>
      <c r="J2289" t="s">
        <v>106</v>
      </c>
      <c r="K2289" t="s">
        <v>1453</v>
      </c>
      <c r="L2289" t="s">
        <v>1134</v>
      </c>
      <c r="M2289" t="str">
        <f>VLOOKUP(L2289,'A-Applications'!B:D,3,FALSE)</f>
        <v>Synthesia Enterprise Package</v>
      </c>
      <c r="N2289" t="s">
        <v>138</v>
      </c>
      <c r="O2289" s="42" t="s">
        <v>47</v>
      </c>
      <c r="P2289" t="s">
        <v>68</v>
      </c>
      <c r="Q2289" t="str">
        <f>VLOOKUP(KamstrupData[[#This Row],[IdLevel123]],'B-Business Capability'!B:L,10,FALSE)</f>
        <v>Order-to-Cash (O2C)</v>
      </c>
      <c r="R2289">
        <f>VLOOKUP(KamstrupData[[#This Row],[IdLevel123]],'B-Business Capability'!B:L,11,FALSE)</f>
        <v>0</v>
      </c>
      <c r="T2289" t="s">
        <v>1457</v>
      </c>
    </row>
    <row r="2290" spans="2:20" hidden="1" x14ac:dyDescent="0.25">
      <c r="B2290" s="28">
        <v>45292</v>
      </c>
      <c r="D2290" t="s">
        <v>1547</v>
      </c>
      <c r="E2290" t="str">
        <f>VLOOKUP(D2290,'B-Business Capability'!B:H,5,FALSE)</f>
        <v>People and Culture</v>
      </c>
      <c r="F2290" t="str">
        <f>VLOOKUP(D2290,'B-Business Capability'!B:H,6,FALSE)</f>
        <v>Onboarding</v>
      </c>
      <c r="G2290">
        <f>VLOOKUP(D2290,'B-Business Capability'!B:H,7,FALSE)</f>
        <v>0</v>
      </c>
      <c r="I2290" t="s">
        <v>66</v>
      </c>
      <c r="J2290" t="s">
        <v>106</v>
      </c>
      <c r="K2290" t="s">
        <v>1453</v>
      </c>
      <c r="L2290" t="s">
        <v>1134</v>
      </c>
      <c r="M2290" t="str">
        <f>VLOOKUP(L2290,'A-Applications'!B:D,3,FALSE)</f>
        <v>Synthesia Enterprise Package</v>
      </c>
      <c r="N2290" t="s">
        <v>138</v>
      </c>
      <c r="O2290" s="42" t="s">
        <v>47</v>
      </c>
      <c r="P2290" t="s">
        <v>68</v>
      </c>
      <c r="Q2290" t="str">
        <f>VLOOKUP(KamstrupData[[#This Row],[IdLevel123]],'B-Business Capability'!B:L,10,FALSE)</f>
        <v>Hire-to-Retire (H2R)</v>
      </c>
      <c r="R2290">
        <f>VLOOKUP(KamstrupData[[#This Row],[IdLevel123]],'B-Business Capability'!B:L,11,FALSE)</f>
        <v>400</v>
      </c>
      <c r="S2290" t="s">
        <v>267</v>
      </c>
      <c r="T2290" t="s">
        <v>1457</v>
      </c>
    </row>
    <row r="2291" spans="2:20" hidden="1" x14ac:dyDescent="0.25">
      <c r="D2291" t="s">
        <v>1085</v>
      </c>
      <c r="E2291" t="str">
        <f>VLOOKUP(D2291,'B-Business Capability'!B:H,5,FALSE)</f>
        <v>Marketing</v>
      </c>
      <c r="F2291" t="str">
        <f>VLOOKUP(D2291,'B-Business Capability'!B:H,6,FALSE)</f>
        <v>Marketing demand management</v>
      </c>
      <c r="G2291" t="str">
        <f>VLOOKUP(D2291,'B-Business Capability'!B:H,7,FALSE)</f>
        <v>Audience and targeting</v>
      </c>
      <c r="I2291" t="s">
        <v>43</v>
      </c>
      <c r="J2291" t="s">
        <v>325</v>
      </c>
      <c r="K2291" t="s">
        <v>416</v>
      </c>
      <c r="L2291" t="s">
        <v>1086</v>
      </c>
      <c r="M2291" t="str">
        <f>VLOOKUP(L2291,'A-Applications'!B:D,3,FALSE)</f>
        <v>Microsoft Dynamics CIJ (Marketing)</v>
      </c>
      <c r="N2291" t="s">
        <v>138</v>
      </c>
      <c r="O2291" s="42" t="s">
        <v>47</v>
      </c>
      <c r="P2291" t="s">
        <v>1087</v>
      </c>
      <c r="Q2291" t="str">
        <f>VLOOKUP(KamstrupData[[#This Row],[IdLevel123]],'B-Business Capability'!B:L,10,FALSE)</f>
        <v>N/A</v>
      </c>
      <c r="R2291">
        <f>VLOOKUP(KamstrupData[[#This Row],[IdLevel123]],'B-Business Capability'!B:L,11,FALSE)</f>
        <v>0</v>
      </c>
      <c r="T2291" t="s">
        <v>1088</v>
      </c>
    </row>
    <row r="2292" spans="2:20" hidden="1" x14ac:dyDescent="0.25">
      <c r="D2292" t="s">
        <v>1089</v>
      </c>
      <c r="E2292" t="str">
        <f>VLOOKUP(D2292,'B-Business Capability'!B:H,5,FALSE)</f>
        <v>Marketing</v>
      </c>
      <c r="F2292" t="str">
        <f>VLOOKUP(D2292,'B-Business Capability'!B:H,6,FALSE)</f>
        <v>Marketing demand management</v>
      </c>
      <c r="G2292" t="str">
        <f>VLOOKUP(D2292,'B-Business Capability'!B:H,7,FALSE)</f>
        <v>Campaign strategy and planning</v>
      </c>
      <c r="I2292" t="s">
        <v>43</v>
      </c>
      <c r="J2292" t="s">
        <v>325</v>
      </c>
      <c r="K2292" t="s">
        <v>416</v>
      </c>
      <c r="L2292" t="s">
        <v>1086</v>
      </c>
      <c r="M2292" t="str">
        <f>VLOOKUP(L2292,'A-Applications'!B:D,3,FALSE)</f>
        <v>Microsoft Dynamics CIJ (Marketing)</v>
      </c>
      <c r="N2292" t="s">
        <v>138</v>
      </c>
      <c r="O2292" s="42" t="s">
        <v>47</v>
      </c>
      <c r="P2292" t="s">
        <v>1090</v>
      </c>
      <c r="Q2292" t="str">
        <f>VLOOKUP(KamstrupData[[#This Row],[IdLevel123]],'B-Business Capability'!B:L,10,FALSE)</f>
        <v>N/A</v>
      </c>
      <c r="R2292">
        <f>VLOOKUP(KamstrupData[[#This Row],[IdLevel123]],'B-Business Capability'!B:L,11,FALSE)</f>
        <v>0</v>
      </c>
      <c r="T2292" t="s">
        <v>1088</v>
      </c>
    </row>
    <row r="2293" spans="2:20" hidden="1" x14ac:dyDescent="0.25">
      <c r="D2293" t="s">
        <v>1091</v>
      </c>
      <c r="E2293" t="str">
        <f>VLOOKUP(D2293,'B-Business Capability'!B:H,5,FALSE)</f>
        <v>Marketing</v>
      </c>
      <c r="F2293" t="str">
        <f>VLOOKUP(D2293,'B-Business Capability'!B:H,6,FALSE)</f>
        <v>Marketing demand management</v>
      </c>
      <c r="G2293" t="str">
        <f>VLOOKUP(D2293,'B-Business Capability'!B:H,7,FALSE)</f>
        <v>Campaign execution</v>
      </c>
      <c r="I2293" t="s">
        <v>43</v>
      </c>
      <c r="J2293" t="s">
        <v>325</v>
      </c>
      <c r="K2293" t="s">
        <v>416</v>
      </c>
      <c r="L2293" t="s">
        <v>1086</v>
      </c>
      <c r="M2293" t="str">
        <f>VLOOKUP(L2293,'A-Applications'!B:D,3,FALSE)</f>
        <v>Microsoft Dynamics CIJ (Marketing)</v>
      </c>
      <c r="N2293" t="s">
        <v>138</v>
      </c>
      <c r="O2293" s="42" t="s">
        <v>47</v>
      </c>
      <c r="P2293" t="s">
        <v>1090</v>
      </c>
      <c r="Q2293" t="str">
        <f>VLOOKUP(KamstrupData[[#This Row],[IdLevel123]],'B-Business Capability'!B:L,10,FALSE)</f>
        <v>N/A</v>
      </c>
      <c r="R2293">
        <f>VLOOKUP(KamstrupData[[#This Row],[IdLevel123]],'B-Business Capability'!B:L,11,FALSE)</f>
        <v>0</v>
      </c>
      <c r="T2293" t="s">
        <v>1088</v>
      </c>
    </row>
    <row r="2294" spans="2:20" hidden="1" x14ac:dyDescent="0.25">
      <c r="D2294" t="s">
        <v>1092</v>
      </c>
      <c r="E2294" t="str">
        <f>VLOOKUP(D2294,'B-Business Capability'!B:H,5,FALSE)</f>
        <v>Marketing</v>
      </c>
      <c r="F2294" t="str">
        <f>VLOOKUP(D2294,'B-Business Capability'!B:H,6,FALSE)</f>
        <v>Digital channel management</v>
      </c>
      <c r="G2294" t="str">
        <f>VLOOKUP(D2294,'B-Business Capability'!B:H,7,FALSE)</f>
        <v>Partner channel management</v>
      </c>
      <c r="I2294" t="s">
        <v>43</v>
      </c>
      <c r="J2294" t="s">
        <v>325</v>
      </c>
      <c r="K2294" t="s">
        <v>416</v>
      </c>
      <c r="L2294" t="s">
        <v>1086</v>
      </c>
      <c r="M2294" t="str">
        <f>VLOOKUP(L2294,'A-Applications'!B:D,3,FALSE)</f>
        <v>Microsoft Dynamics CIJ (Marketing)</v>
      </c>
      <c r="N2294" t="s">
        <v>138</v>
      </c>
      <c r="O2294" s="42" t="s">
        <v>47</v>
      </c>
      <c r="P2294" t="s">
        <v>1093</v>
      </c>
      <c r="Q2294" t="str">
        <f>VLOOKUP(KamstrupData[[#This Row],[IdLevel123]],'B-Business Capability'!B:L,10,FALSE)</f>
        <v>N/A</v>
      </c>
      <c r="R2294">
        <f>VLOOKUP(KamstrupData[[#This Row],[IdLevel123]],'B-Business Capability'!B:L,11,FALSE)</f>
        <v>0</v>
      </c>
      <c r="T2294" t="s">
        <v>1095</v>
      </c>
    </row>
    <row r="2295" spans="2:20" hidden="1" x14ac:dyDescent="0.25">
      <c r="D2295" t="s">
        <v>1096</v>
      </c>
      <c r="E2295" t="str">
        <f>VLOOKUP(D2295,'B-Business Capability'!B:H,5,FALSE)</f>
        <v>Marketing</v>
      </c>
      <c r="F2295" t="str">
        <f>VLOOKUP(D2295,'B-Business Capability'!B:H,6,FALSE)</f>
        <v>Marketing demand management</v>
      </c>
      <c r="G2295" t="str">
        <f>VLOOKUP(D2295,'B-Business Capability'!B:H,7,FALSE)</f>
        <v>Lead generation, management, and nurturing</v>
      </c>
      <c r="I2295" t="s">
        <v>43</v>
      </c>
      <c r="J2295" t="s">
        <v>325</v>
      </c>
      <c r="K2295" t="s">
        <v>416</v>
      </c>
      <c r="L2295" t="s">
        <v>1086</v>
      </c>
      <c r="M2295" t="str">
        <f>VLOOKUP(L2295,'A-Applications'!B:D,3,FALSE)</f>
        <v>Microsoft Dynamics CIJ (Marketing)</v>
      </c>
      <c r="N2295" t="s">
        <v>138</v>
      </c>
      <c r="O2295" s="42" t="s">
        <v>47</v>
      </c>
      <c r="P2295" t="s">
        <v>1087</v>
      </c>
      <c r="Q2295" t="str">
        <f>VLOOKUP(KamstrupData[[#This Row],[IdLevel123]],'B-Business Capability'!B:L,10,FALSE)</f>
        <v>N/A</v>
      </c>
      <c r="R2295">
        <f>VLOOKUP(KamstrupData[[#This Row],[IdLevel123]],'B-Business Capability'!B:L,11,FALSE)</f>
        <v>0</v>
      </c>
      <c r="T2295" t="s">
        <v>1088</v>
      </c>
    </row>
    <row r="2296" spans="2:20" hidden="1" x14ac:dyDescent="0.25">
      <c r="D2296" t="s">
        <v>1100</v>
      </c>
      <c r="E2296" t="str">
        <f>VLOOKUP(D2296,'B-Business Capability'!B:H,5,FALSE)</f>
        <v>Marketing</v>
      </c>
      <c r="F2296" t="str">
        <f>VLOOKUP(D2296,'B-Business Capability'!B:H,6,FALSE)</f>
        <v>Digital channel management</v>
      </c>
      <c r="G2296" t="str">
        <f>VLOOKUP(D2296,'B-Business Capability'!B:H,7,FALSE)</f>
        <v>Optimization management</v>
      </c>
      <c r="I2296" t="s">
        <v>43</v>
      </c>
      <c r="J2296" t="s">
        <v>325</v>
      </c>
      <c r="K2296" t="s">
        <v>416</v>
      </c>
      <c r="L2296" t="s">
        <v>1086</v>
      </c>
      <c r="M2296" t="str">
        <f>VLOOKUP(L2296,'A-Applications'!B:D,3,FALSE)</f>
        <v>Microsoft Dynamics CIJ (Marketing)</v>
      </c>
      <c r="N2296" t="s">
        <v>138</v>
      </c>
      <c r="O2296" s="42" t="s">
        <v>47</v>
      </c>
      <c r="P2296" t="s">
        <v>1087</v>
      </c>
      <c r="Q2296" t="str">
        <f>VLOOKUP(KamstrupData[[#This Row],[IdLevel123]],'B-Business Capability'!B:L,10,FALSE)</f>
        <v>N/A</v>
      </c>
      <c r="R2296">
        <f>VLOOKUP(KamstrupData[[#This Row],[IdLevel123]],'B-Business Capability'!B:L,11,FALSE)</f>
        <v>0</v>
      </c>
      <c r="T2296" t="s">
        <v>1088</v>
      </c>
    </row>
    <row r="2297" spans="2:20" hidden="1" x14ac:dyDescent="0.25">
      <c r="D2297" t="s">
        <v>1102</v>
      </c>
      <c r="E2297" t="str">
        <f>VLOOKUP(D2297,'B-Business Capability'!B:H,5,FALSE)</f>
        <v>Marketing</v>
      </c>
      <c r="F2297" t="str">
        <f>VLOOKUP(D2297,'B-Business Capability'!B:H,6,FALSE)</f>
        <v>Corporate communication and brand management</v>
      </c>
      <c r="G2297" t="str">
        <f>VLOOKUP(D2297,'B-Business Capability'!B:H,7,FALSE)</f>
        <v>Social media communication</v>
      </c>
      <c r="I2297" t="s">
        <v>43</v>
      </c>
      <c r="J2297" t="s">
        <v>325</v>
      </c>
      <c r="K2297" t="s">
        <v>416</v>
      </c>
      <c r="L2297" t="s">
        <v>1086</v>
      </c>
      <c r="M2297" t="str">
        <f>VLOOKUP(L2297,'A-Applications'!B:D,3,FALSE)</f>
        <v>Microsoft Dynamics CIJ (Marketing)</v>
      </c>
      <c r="N2297" t="s">
        <v>138</v>
      </c>
      <c r="O2297" s="42" t="s">
        <v>47</v>
      </c>
      <c r="P2297" t="s">
        <v>1103</v>
      </c>
      <c r="Q2297" t="str">
        <f>VLOOKUP(KamstrupData[[#This Row],[IdLevel123]],'B-Business Capability'!B:L,10,FALSE)</f>
        <v>N/A</v>
      </c>
      <c r="R2297">
        <f>VLOOKUP(KamstrupData[[#This Row],[IdLevel123]],'B-Business Capability'!B:L,11,FALSE)</f>
        <v>0</v>
      </c>
      <c r="T2297" t="s">
        <v>1088</v>
      </c>
    </row>
    <row r="2298" spans="2:20" hidden="1" x14ac:dyDescent="0.25">
      <c r="D2298" t="s">
        <v>1106</v>
      </c>
      <c r="E2298" t="str">
        <f>VLOOKUP(D2298,'B-Business Capability'!B:H,5,FALSE)</f>
        <v>Marketing</v>
      </c>
      <c r="F2298" t="str">
        <f>VLOOKUP(D2298,'B-Business Capability'!B:H,6,FALSE)</f>
        <v>Corporate communication and brand management</v>
      </c>
      <c r="G2298" t="str">
        <f>VLOOKUP(D2298,'B-Business Capability'!B:H,7,FALSE)</f>
        <v>Budget management and allocation</v>
      </c>
      <c r="I2298" t="s">
        <v>43</v>
      </c>
      <c r="J2298" t="s">
        <v>325</v>
      </c>
      <c r="K2298" t="s">
        <v>416</v>
      </c>
      <c r="L2298" t="s">
        <v>1086</v>
      </c>
      <c r="M2298" t="str">
        <f>VLOOKUP(L2298,'A-Applications'!B:D,3,FALSE)</f>
        <v>Microsoft Dynamics CIJ (Marketing)</v>
      </c>
      <c r="N2298" t="s">
        <v>138</v>
      </c>
      <c r="O2298" s="42" t="s">
        <v>47</v>
      </c>
      <c r="P2298" t="s">
        <v>1090</v>
      </c>
      <c r="Q2298" t="str">
        <f>VLOOKUP(KamstrupData[[#This Row],[IdLevel123]],'B-Business Capability'!B:L,10,FALSE)</f>
        <v>N/A</v>
      </c>
      <c r="R2298">
        <f>VLOOKUP(KamstrupData[[#This Row],[IdLevel123]],'B-Business Capability'!B:L,11,FALSE)</f>
        <v>0</v>
      </c>
      <c r="T2298" t="s">
        <v>1088</v>
      </c>
    </row>
    <row r="2299" spans="2:20" hidden="1" x14ac:dyDescent="0.25">
      <c r="D2299" t="s">
        <v>1136</v>
      </c>
      <c r="E2299" t="str">
        <f>VLOOKUP(D2299,'B-Business Capability'!B:H,5,FALSE)</f>
        <v>Marketing</v>
      </c>
      <c r="F2299" t="str">
        <f>VLOOKUP(D2299,'B-Business Capability'!B:H,6,FALSE)</f>
        <v>Data and insights management</v>
      </c>
      <c r="G2299" t="str">
        <f>VLOOKUP(D2299,'B-Business Capability'!B:H,7,FALSE)</f>
        <v>Marketing surveys</v>
      </c>
      <c r="I2299" t="s">
        <v>43</v>
      </c>
      <c r="J2299" t="s">
        <v>325</v>
      </c>
      <c r="K2299" t="s">
        <v>416</v>
      </c>
      <c r="L2299" t="s">
        <v>1086</v>
      </c>
      <c r="M2299" t="str">
        <f>VLOOKUP(L2299,'A-Applications'!B:D,3,FALSE)</f>
        <v>Microsoft Dynamics CIJ (Marketing)</v>
      </c>
      <c r="N2299" t="s">
        <v>138</v>
      </c>
      <c r="O2299" s="42" t="s">
        <v>47</v>
      </c>
      <c r="P2299" t="s">
        <v>1138</v>
      </c>
      <c r="Q2299" t="str">
        <f>VLOOKUP(KamstrupData[[#This Row],[IdLevel123]],'B-Business Capability'!B:L,10,FALSE)</f>
        <v>N/A</v>
      </c>
      <c r="R2299">
        <f>VLOOKUP(KamstrupData[[#This Row],[IdLevel123]],'B-Business Capability'!B:L,11,FALSE)</f>
        <v>0</v>
      </c>
      <c r="T2299" t="s">
        <v>1095</v>
      </c>
    </row>
    <row r="2300" spans="2:20" hidden="1" x14ac:dyDescent="0.25">
      <c r="D2300" t="s">
        <v>1225</v>
      </c>
      <c r="E2300" t="str">
        <f>VLOOKUP(D2300,'B-Business Capability'!B:H,5,FALSE)</f>
        <v>Sales</v>
      </c>
      <c r="F2300" t="str">
        <f>VLOOKUP(D2300,'B-Business Capability'!B:H,6,FALSE)</f>
        <v>Sales Execution and Customer Engagement</v>
      </c>
      <c r="G2300" t="str">
        <f>VLOOKUP(D2300,'B-Business Capability'!B:H,7,FALSE)</f>
        <v>Sales lead management</v>
      </c>
      <c r="I2300" t="s">
        <v>43</v>
      </c>
      <c r="J2300" t="s">
        <v>325</v>
      </c>
      <c r="K2300" t="s">
        <v>379</v>
      </c>
      <c r="L2300" t="s">
        <v>1086</v>
      </c>
      <c r="M2300" t="str">
        <f>VLOOKUP(L2300,'A-Applications'!B:D,3,FALSE)</f>
        <v>Microsoft Dynamics CIJ (Marketing)</v>
      </c>
      <c r="N2300" t="s">
        <v>138</v>
      </c>
      <c r="O2300" s="42"/>
      <c r="P2300" t="s">
        <v>1229</v>
      </c>
      <c r="Q2300" t="str">
        <f>VLOOKUP(KamstrupData[[#This Row],[IdLevel123]],'B-Business Capability'!B:L,10,FALSE)</f>
        <v>N/A</v>
      </c>
      <c r="R2300">
        <f>VLOOKUP(KamstrupData[[#This Row],[IdLevel123]],'B-Business Capability'!B:L,11,FALSE)</f>
        <v>0</v>
      </c>
    </row>
    <row r="2301" spans="2:20" hidden="1" x14ac:dyDescent="0.25">
      <c r="D2301" t="s">
        <v>1284</v>
      </c>
      <c r="E2301" t="str">
        <f>VLOOKUP(D2301,'B-Business Capability'!B:H,5,FALSE)</f>
        <v>Marketing</v>
      </c>
      <c r="F2301" t="str">
        <f>VLOOKUP(D2301,'B-Business Capability'!B:H,6,FALSE)</f>
        <v>Customer experience and data management</v>
      </c>
      <c r="G2301" t="str">
        <f>VLOOKUP(D2301,'B-Business Capability'!B:H,7,FALSE)</f>
        <v>Customer communication management</v>
      </c>
      <c r="I2301" t="s">
        <v>43</v>
      </c>
      <c r="J2301" t="s">
        <v>325</v>
      </c>
      <c r="K2301" t="s">
        <v>416</v>
      </c>
      <c r="L2301" t="s">
        <v>1086</v>
      </c>
      <c r="M2301" t="str">
        <f>VLOOKUP(L2301,'A-Applications'!B:D,3,FALSE)</f>
        <v>Microsoft Dynamics CIJ (Marketing)</v>
      </c>
      <c r="N2301" t="s">
        <v>138</v>
      </c>
      <c r="O2301" s="42" t="s">
        <v>47</v>
      </c>
      <c r="P2301" t="s">
        <v>1103</v>
      </c>
      <c r="Q2301" t="str">
        <f>VLOOKUP(KamstrupData[[#This Row],[IdLevel123]],'B-Business Capability'!B:L,10,FALSE)</f>
        <v>Customer Service and Support</v>
      </c>
      <c r="R2301">
        <f>VLOOKUP(KamstrupData[[#This Row],[IdLevel123]],'B-Business Capability'!B:L,11,FALSE)</f>
        <v>0</v>
      </c>
      <c r="T2301" t="s">
        <v>1088</v>
      </c>
    </row>
    <row r="2302" spans="2:20" hidden="1" x14ac:dyDescent="0.25">
      <c r="D2302" t="s">
        <v>1291</v>
      </c>
      <c r="E2302" t="str">
        <f>VLOOKUP(D2302,'B-Business Capability'!B:H,5,FALSE)</f>
        <v>Marketing</v>
      </c>
      <c r="F2302" t="str">
        <f>VLOOKUP(D2302,'B-Business Capability'!B:H,6,FALSE)</f>
        <v>Corporate communication and brand management</v>
      </c>
      <c r="G2302" t="str">
        <f>VLOOKUP(D2302,'B-Business Capability'!B:H,7,FALSE)</f>
        <v>External communication</v>
      </c>
      <c r="I2302" t="s">
        <v>43</v>
      </c>
      <c r="J2302" t="s">
        <v>325</v>
      </c>
      <c r="K2302" t="s">
        <v>416</v>
      </c>
      <c r="L2302" t="s">
        <v>1086</v>
      </c>
      <c r="M2302" t="str">
        <f>VLOOKUP(L2302,'A-Applications'!B:D,3,FALSE)</f>
        <v>Microsoft Dynamics CIJ (Marketing)</v>
      </c>
      <c r="N2302" t="s">
        <v>138</v>
      </c>
      <c r="O2302" s="42" t="s">
        <v>47</v>
      </c>
      <c r="P2302" t="s">
        <v>1103</v>
      </c>
      <c r="Q2302" t="str">
        <f>VLOOKUP(KamstrupData[[#This Row],[IdLevel123]],'B-Business Capability'!B:L,10,FALSE)</f>
        <v>N/A</v>
      </c>
      <c r="R2302">
        <f>VLOOKUP(KamstrupData[[#This Row],[IdLevel123]],'B-Business Capability'!B:L,11,FALSE)</f>
        <v>0</v>
      </c>
      <c r="T2302" t="s">
        <v>1088</v>
      </c>
    </row>
    <row r="2303" spans="2:20" hidden="1" x14ac:dyDescent="0.25">
      <c r="D2303" t="s">
        <v>1305</v>
      </c>
      <c r="E2303" t="str">
        <f>VLOOKUP(D2303,'B-Business Capability'!B:H,5,FALSE)</f>
        <v>Marketing</v>
      </c>
      <c r="F2303" t="str">
        <f>VLOOKUP(D2303,'B-Business Capability'!B:H,6,FALSE)</f>
        <v>Data and insights management</v>
      </c>
      <c r="G2303" t="str">
        <f>VLOOKUP(D2303,'B-Business Capability'!B:H,7,FALSE)</f>
        <v>Channel performance insights</v>
      </c>
      <c r="I2303" t="s">
        <v>43</v>
      </c>
      <c r="J2303" t="s">
        <v>325</v>
      </c>
      <c r="K2303" t="s">
        <v>416</v>
      </c>
      <c r="L2303" t="s">
        <v>1086</v>
      </c>
      <c r="M2303" t="str">
        <f>VLOOKUP(L2303,'A-Applications'!B:D,3,FALSE)</f>
        <v>Microsoft Dynamics CIJ (Marketing)</v>
      </c>
      <c r="N2303" t="s">
        <v>138</v>
      </c>
      <c r="O2303" s="42" t="s">
        <v>47</v>
      </c>
      <c r="P2303" t="s">
        <v>1087</v>
      </c>
      <c r="Q2303" t="str">
        <f>VLOOKUP(KamstrupData[[#This Row],[IdLevel123]],'B-Business Capability'!B:L,10,FALSE)</f>
        <v>N/A</v>
      </c>
      <c r="R2303">
        <f>VLOOKUP(KamstrupData[[#This Row],[IdLevel123]],'B-Business Capability'!B:L,11,FALSE)</f>
        <v>0</v>
      </c>
      <c r="T2303" t="s">
        <v>1088</v>
      </c>
    </row>
    <row r="2304" spans="2:20" hidden="1" x14ac:dyDescent="0.25">
      <c r="D2304" t="s">
        <v>1306</v>
      </c>
      <c r="E2304" t="str">
        <f>VLOOKUP(D2304,'B-Business Capability'!B:H,5,FALSE)</f>
        <v>Marketing</v>
      </c>
      <c r="F2304" t="str">
        <f>VLOOKUP(D2304,'B-Business Capability'!B:H,6,FALSE)</f>
        <v>Data and insights management</v>
      </c>
      <c r="G2304" t="str">
        <f>VLOOKUP(D2304,'B-Business Capability'!B:H,7,FALSE)</f>
        <v>Customer journey insight management</v>
      </c>
      <c r="I2304" t="s">
        <v>43</v>
      </c>
      <c r="J2304" t="s">
        <v>325</v>
      </c>
      <c r="K2304" t="s">
        <v>416</v>
      </c>
      <c r="L2304" t="s">
        <v>1086</v>
      </c>
      <c r="M2304" t="str">
        <f>VLOOKUP(L2304,'A-Applications'!B:D,3,FALSE)</f>
        <v>Microsoft Dynamics CIJ (Marketing)</v>
      </c>
      <c r="N2304" t="s">
        <v>138</v>
      </c>
      <c r="O2304" s="42" t="s">
        <v>47</v>
      </c>
      <c r="P2304" t="s">
        <v>1087</v>
      </c>
      <c r="Q2304" t="str">
        <f>VLOOKUP(KamstrupData[[#This Row],[IdLevel123]],'B-Business Capability'!B:L,10,FALSE)</f>
        <v>N/A</v>
      </c>
      <c r="R2304">
        <f>VLOOKUP(KamstrupData[[#This Row],[IdLevel123]],'B-Business Capability'!B:L,11,FALSE)</f>
        <v>0</v>
      </c>
      <c r="T2304" t="s">
        <v>1088</v>
      </c>
    </row>
    <row r="2305" spans="4:20" hidden="1" x14ac:dyDescent="0.25">
      <c r="D2305" t="s">
        <v>1316</v>
      </c>
      <c r="E2305" t="str">
        <f>VLOOKUP(D2305,'B-Business Capability'!B:H,5,FALSE)</f>
        <v>Marketing</v>
      </c>
      <c r="F2305" t="str">
        <f>VLOOKUP(D2305,'B-Business Capability'!B:H,6,FALSE)</f>
        <v>Digital channel management</v>
      </c>
      <c r="G2305" t="str">
        <f>VLOOKUP(D2305,'B-Business Capability'!B:H,7,FALSE)</f>
        <v>Marketing automation and workflow management</v>
      </c>
      <c r="I2305" t="s">
        <v>43</v>
      </c>
      <c r="J2305" t="s">
        <v>325</v>
      </c>
      <c r="K2305" t="s">
        <v>416</v>
      </c>
      <c r="L2305" t="s">
        <v>1086</v>
      </c>
      <c r="M2305" t="str">
        <f>VLOOKUP(L2305,'A-Applications'!B:D,3,FALSE)</f>
        <v>Microsoft Dynamics CIJ (Marketing)</v>
      </c>
      <c r="N2305" t="s">
        <v>138</v>
      </c>
      <c r="O2305" s="42" t="s">
        <v>47</v>
      </c>
      <c r="P2305" t="s">
        <v>1087</v>
      </c>
      <c r="Q2305" t="str">
        <f>VLOOKUP(KamstrupData[[#This Row],[IdLevel123]],'B-Business Capability'!B:L,10,FALSE)</f>
        <v>N/A</v>
      </c>
      <c r="R2305">
        <f>VLOOKUP(KamstrupData[[#This Row],[IdLevel123]],'B-Business Capability'!B:L,11,FALSE)</f>
        <v>0</v>
      </c>
      <c r="T2305" t="s">
        <v>1088</v>
      </c>
    </row>
    <row r="2306" spans="4:20" hidden="1" x14ac:dyDescent="0.25">
      <c r="D2306" t="s">
        <v>1317</v>
      </c>
      <c r="E2306" t="str">
        <f>VLOOKUP(D2306,'B-Business Capability'!B:H,5,FALSE)</f>
        <v>Marketing</v>
      </c>
      <c r="F2306" t="str">
        <f>VLOOKUP(D2306,'B-Business Capability'!B:H,6,FALSE)</f>
        <v>Digital channel management</v>
      </c>
      <c r="G2306" t="str">
        <f>VLOOKUP(D2306,'B-Business Capability'!B:H,7,FALSE)</f>
        <v>Customer channel management</v>
      </c>
      <c r="I2306" t="s">
        <v>43</v>
      </c>
      <c r="J2306" t="s">
        <v>325</v>
      </c>
      <c r="K2306" t="s">
        <v>416</v>
      </c>
      <c r="L2306" t="s">
        <v>1086</v>
      </c>
      <c r="M2306" t="str">
        <f>VLOOKUP(L2306,'A-Applications'!B:D,3,FALSE)</f>
        <v>Microsoft Dynamics CIJ (Marketing)</v>
      </c>
      <c r="N2306" t="s">
        <v>138</v>
      </c>
      <c r="O2306" s="42" t="s">
        <v>47</v>
      </c>
      <c r="P2306" t="s">
        <v>1318</v>
      </c>
      <c r="Q2306" t="str">
        <f>VLOOKUP(KamstrupData[[#This Row],[IdLevel123]],'B-Business Capability'!B:L,10,FALSE)</f>
        <v>N/A</v>
      </c>
      <c r="R2306">
        <f>VLOOKUP(KamstrupData[[#This Row],[IdLevel123]],'B-Business Capability'!B:L,11,FALSE)</f>
        <v>0</v>
      </c>
      <c r="T2306" t="s">
        <v>1088</v>
      </c>
    </row>
    <row r="2307" spans="4:20" hidden="1" x14ac:dyDescent="0.25">
      <c r="D2307" t="s">
        <v>1320</v>
      </c>
      <c r="E2307" t="str">
        <f>VLOOKUP(D2307,'B-Business Capability'!B:H,5,FALSE)</f>
        <v>Marketing</v>
      </c>
      <c r="F2307" t="str">
        <f>VLOOKUP(D2307,'B-Business Capability'!B:H,6,FALSE)</f>
        <v>Marketing demand management</v>
      </c>
      <c r="G2307" t="str">
        <f>VLOOKUP(D2307,'B-Business Capability'!B:H,7,FALSE)</f>
        <v>Campaign measurement and reporting</v>
      </c>
      <c r="I2307" t="s">
        <v>43</v>
      </c>
      <c r="J2307" t="s">
        <v>325</v>
      </c>
      <c r="K2307" t="s">
        <v>416</v>
      </c>
      <c r="L2307" t="s">
        <v>1086</v>
      </c>
      <c r="M2307" t="str">
        <f>VLOOKUP(L2307,'A-Applications'!B:D,3,FALSE)</f>
        <v>Microsoft Dynamics CIJ (Marketing)</v>
      </c>
      <c r="N2307" t="s">
        <v>138</v>
      </c>
      <c r="O2307" s="42" t="s">
        <v>47</v>
      </c>
      <c r="P2307" t="s">
        <v>1090</v>
      </c>
      <c r="Q2307" t="str">
        <f>VLOOKUP(KamstrupData[[#This Row],[IdLevel123]],'B-Business Capability'!B:L,10,FALSE)</f>
        <v>N/A</v>
      </c>
      <c r="R2307">
        <f>VLOOKUP(KamstrupData[[#This Row],[IdLevel123]],'B-Business Capability'!B:L,11,FALSE)</f>
        <v>0</v>
      </c>
      <c r="T2307" t="s">
        <v>1088</v>
      </c>
    </row>
    <row r="2308" spans="4:20" hidden="1" x14ac:dyDescent="0.25">
      <c r="D2308" t="s">
        <v>1322</v>
      </c>
      <c r="E2308" t="str">
        <f>VLOOKUP(D2308,'B-Business Capability'!B:H,5,FALSE)</f>
        <v>Marketing</v>
      </c>
      <c r="F2308" t="str">
        <f>VLOOKUP(D2308,'B-Business Capability'!B:H,6,FALSE)</f>
        <v>Marketing demand management</v>
      </c>
      <c r="G2308" t="str">
        <f>VLOOKUP(D2308,'B-Business Capability'!B:H,7,FALSE)</f>
        <v>Partner/Channel marketing management</v>
      </c>
      <c r="I2308" t="s">
        <v>43</v>
      </c>
      <c r="J2308" t="s">
        <v>325</v>
      </c>
      <c r="K2308" t="s">
        <v>416</v>
      </c>
      <c r="L2308" t="s">
        <v>1086</v>
      </c>
      <c r="M2308" t="str">
        <f>VLOOKUP(L2308,'A-Applications'!B:D,3,FALSE)</f>
        <v>Microsoft Dynamics CIJ (Marketing)</v>
      </c>
      <c r="N2308" t="s">
        <v>138</v>
      </c>
      <c r="O2308" s="42" t="s">
        <v>47</v>
      </c>
      <c r="P2308" t="s">
        <v>1093</v>
      </c>
      <c r="Q2308" t="str">
        <f>VLOOKUP(KamstrupData[[#This Row],[IdLevel123]],'B-Business Capability'!B:L,10,FALSE)</f>
        <v>N/A</v>
      </c>
      <c r="R2308">
        <f>VLOOKUP(KamstrupData[[#This Row],[IdLevel123]],'B-Business Capability'!B:L,11,FALSE)</f>
        <v>0</v>
      </c>
      <c r="T2308" t="s">
        <v>1088</v>
      </c>
    </row>
    <row r="2309" spans="4:20" hidden="1" x14ac:dyDescent="0.25">
      <c r="D2309" t="s">
        <v>1323</v>
      </c>
      <c r="E2309" t="str">
        <f>VLOOKUP(D2309,'B-Business Capability'!B:H,5,FALSE)</f>
        <v>Marketing</v>
      </c>
      <c r="F2309" t="str">
        <f>VLOOKUP(D2309,'B-Business Capability'!B:H,6,FALSE)</f>
        <v>Marketing demand management</v>
      </c>
      <c r="G2309" t="str">
        <f>VLOOKUP(D2309,'B-Business Capability'!B:H,7,FALSE)</f>
        <v>Event marketing management</v>
      </c>
      <c r="I2309" t="s">
        <v>43</v>
      </c>
      <c r="J2309" t="s">
        <v>325</v>
      </c>
      <c r="K2309" t="s">
        <v>416</v>
      </c>
      <c r="L2309" t="s">
        <v>1086</v>
      </c>
      <c r="M2309" t="str">
        <f>VLOOKUP(L2309,'A-Applications'!B:D,3,FALSE)</f>
        <v>Microsoft Dynamics CIJ (Marketing)</v>
      </c>
      <c r="N2309" t="s">
        <v>138</v>
      </c>
      <c r="O2309" s="42" t="s">
        <v>47</v>
      </c>
      <c r="P2309" t="s">
        <v>1087</v>
      </c>
      <c r="Q2309" t="str">
        <f>VLOOKUP(KamstrupData[[#This Row],[IdLevel123]],'B-Business Capability'!B:L,10,FALSE)</f>
        <v>N/A</v>
      </c>
      <c r="R2309">
        <f>VLOOKUP(KamstrupData[[#This Row],[IdLevel123]],'B-Business Capability'!B:L,11,FALSE)</f>
        <v>0</v>
      </c>
      <c r="T2309" t="s">
        <v>1088</v>
      </c>
    </row>
    <row r="2310" spans="4:20" hidden="1" x14ac:dyDescent="0.25">
      <c r="D2310" t="s">
        <v>1324</v>
      </c>
      <c r="E2310" t="str">
        <f>VLOOKUP(D2310,'B-Business Capability'!B:H,5,FALSE)</f>
        <v>Marketing</v>
      </c>
      <c r="F2310" t="str">
        <f>VLOOKUP(D2310,'B-Business Capability'!B:H,6,FALSE)</f>
        <v>Marketing demand management</v>
      </c>
      <c r="G2310" t="str">
        <f>VLOOKUP(D2310,'B-Business Capability'!B:H,7,FALSE)</f>
        <v>Email marketing management</v>
      </c>
      <c r="I2310" t="s">
        <v>43</v>
      </c>
      <c r="J2310" t="s">
        <v>325</v>
      </c>
      <c r="K2310" t="s">
        <v>416</v>
      </c>
      <c r="L2310" t="s">
        <v>1086</v>
      </c>
      <c r="M2310" t="str">
        <f>VLOOKUP(L2310,'A-Applications'!B:D,3,FALSE)</f>
        <v>Microsoft Dynamics CIJ (Marketing)</v>
      </c>
      <c r="N2310" t="s">
        <v>138</v>
      </c>
      <c r="O2310" s="42" t="s">
        <v>47</v>
      </c>
      <c r="P2310" t="s">
        <v>1087</v>
      </c>
      <c r="Q2310" t="str">
        <f>VLOOKUP(KamstrupData[[#This Row],[IdLevel123]],'B-Business Capability'!B:L,10,FALSE)</f>
        <v>N/A</v>
      </c>
      <c r="R2310">
        <f>VLOOKUP(KamstrupData[[#This Row],[IdLevel123]],'B-Business Capability'!B:L,11,FALSE)</f>
        <v>0</v>
      </c>
      <c r="T2310" t="s">
        <v>1088</v>
      </c>
    </row>
    <row r="2311" spans="4:20" hidden="1" x14ac:dyDescent="0.25">
      <c r="D2311" t="s">
        <v>1325</v>
      </c>
      <c r="E2311" t="str">
        <f>VLOOKUP(D2311,'B-Business Capability'!B:H,5,FALSE)</f>
        <v>Marketing</v>
      </c>
      <c r="F2311" t="str">
        <f>VLOOKUP(D2311,'B-Business Capability'!B:H,6,FALSE)</f>
        <v>Marketing demand management</v>
      </c>
      <c r="G2311" t="str">
        <f>VLOOKUP(D2311,'B-Business Capability'!B:H,7,FALSE)</f>
        <v>Data privacy, compliance, legal review, and risk management</v>
      </c>
      <c r="I2311" t="s">
        <v>43</v>
      </c>
      <c r="J2311" t="s">
        <v>325</v>
      </c>
      <c r="K2311" t="s">
        <v>416</v>
      </c>
      <c r="L2311" t="s">
        <v>1086</v>
      </c>
      <c r="M2311" t="str">
        <f>VLOOKUP(L2311,'A-Applications'!B:D,3,FALSE)</f>
        <v>Microsoft Dynamics CIJ (Marketing)</v>
      </c>
      <c r="N2311" t="s">
        <v>138</v>
      </c>
      <c r="O2311" s="42" t="s">
        <v>47</v>
      </c>
      <c r="P2311" t="s">
        <v>391</v>
      </c>
      <c r="Q2311" t="str">
        <f>VLOOKUP(KamstrupData[[#This Row],[IdLevel123]],'B-Business Capability'!B:L,10,FALSE)</f>
        <v>N/A</v>
      </c>
      <c r="R2311">
        <f>VLOOKUP(KamstrupData[[#This Row],[IdLevel123]],'B-Business Capability'!B:L,11,FALSE)</f>
        <v>0</v>
      </c>
      <c r="T2311" t="s">
        <v>1088</v>
      </c>
    </row>
    <row r="2312" spans="4:20" hidden="1" x14ac:dyDescent="0.25">
      <c r="D2312" t="s">
        <v>1328</v>
      </c>
      <c r="E2312" t="str">
        <f>VLOOKUP(D2312,'B-Business Capability'!B:H,5,FALSE)</f>
        <v>Marketing</v>
      </c>
      <c r="F2312" t="str">
        <f>VLOOKUP(D2312,'B-Business Capability'!B:H,6,FALSE)</f>
        <v>Marketing demand management</v>
      </c>
      <c r="G2312" t="str">
        <f>VLOOKUP(D2312,'B-Business Capability'!B:H,7,FALSE)</f>
        <v>Retargeting</v>
      </c>
      <c r="I2312" t="s">
        <v>43</v>
      </c>
      <c r="J2312" t="s">
        <v>325</v>
      </c>
      <c r="K2312" t="s">
        <v>416</v>
      </c>
      <c r="L2312" t="s">
        <v>1086</v>
      </c>
      <c r="M2312" t="str">
        <f>VLOOKUP(L2312,'A-Applications'!B:D,3,FALSE)</f>
        <v>Microsoft Dynamics CIJ (Marketing)</v>
      </c>
      <c r="N2312" t="s">
        <v>138</v>
      </c>
      <c r="O2312" s="42" t="s">
        <v>47</v>
      </c>
      <c r="P2312" t="s">
        <v>1087</v>
      </c>
      <c r="Q2312" t="str">
        <f>VLOOKUP(KamstrupData[[#This Row],[IdLevel123]],'B-Business Capability'!B:L,10,FALSE)</f>
        <v>N/A</v>
      </c>
      <c r="R2312">
        <f>VLOOKUP(KamstrupData[[#This Row],[IdLevel123]],'B-Business Capability'!B:L,11,FALSE)</f>
        <v>0</v>
      </c>
      <c r="T2312" t="s">
        <v>1329</v>
      </c>
    </row>
    <row r="2313" spans="4:20" hidden="1" x14ac:dyDescent="0.25">
      <c r="D2313" s="28" t="s">
        <v>1225</v>
      </c>
      <c r="E2313" t="str">
        <f>VLOOKUP(D2313,'B-Business Capability'!B:H,5,FALSE)</f>
        <v>Sales</v>
      </c>
      <c r="F2313" t="str">
        <f>VLOOKUP(D2313,'B-Business Capability'!B:H,6,FALSE)</f>
        <v>Sales Execution and Customer Engagement</v>
      </c>
      <c r="G2313" t="str">
        <f>VLOOKUP(D2313,'B-Business Capability'!B:H,7,FALSE)</f>
        <v>Sales lead management</v>
      </c>
      <c r="I2313" t="s">
        <v>62</v>
      </c>
      <c r="J2313" t="s">
        <v>8632</v>
      </c>
      <c r="L2313" t="s">
        <v>1086</v>
      </c>
      <c r="M2313" t="str">
        <f>VLOOKUP(L2313,'A-Applications'!B:D,3,FALSE)</f>
        <v>Microsoft Dynamics CIJ (Marketing)</v>
      </c>
      <c r="N2313" t="s">
        <v>138</v>
      </c>
      <c r="O2313" s="42"/>
      <c r="P2313" t="s">
        <v>1229</v>
      </c>
      <c r="Q2313" t="str">
        <f>VLOOKUP(KamstrupData[[#This Row],[IdLevel123]],'B-Business Capability'!B:L,10,FALSE)</f>
        <v>N/A</v>
      </c>
      <c r="R2313">
        <f>VLOOKUP(KamstrupData[[#This Row],[IdLevel123]],'B-Business Capability'!B:L,11,FALSE)</f>
        <v>0</v>
      </c>
    </row>
    <row r="2314" spans="4:20" hidden="1" x14ac:dyDescent="0.25">
      <c r="D2314" s="28" t="s">
        <v>1085</v>
      </c>
      <c r="E2314" t="str">
        <f>VLOOKUP(D2314,'B-Business Capability'!B:H,5,FALSE)</f>
        <v>Marketing</v>
      </c>
      <c r="F2314" t="str">
        <f>VLOOKUP(D2314,'B-Business Capability'!B:H,6,FALSE)</f>
        <v>Marketing demand management</v>
      </c>
      <c r="G2314" t="str">
        <f>VLOOKUP(D2314,'B-Business Capability'!B:H,7,FALSE)</f>
        <v>Audience and targeting</v>
      </c>
      <c r="I2314" t="s">
        <v>64</v>
      </c>
      <c r="J2314" t="s">
        <v>8649</v>
      </c>
      <c r="K2314" t="s">
        <v>416</v>
      </c>
      <c r="L2314" t="s">
        <v>1086</v>
      </c>
      <c r="M2314" t="str">
        <f>VLOOKUP(L2314,'A-Applications'!B:D,3,FALSE)</f>
        <v>Microsoft Dynamics CIJ (Marketing)</v>
      </c>
      <c r="N2314" t="s">
        <v>138</v>
      </c>
      <c r="O2314" s="42" t="s">
        <v>47</v>
      </c>
      <c r="P2314" t="s">
        <v>1087</v>
      </c>
      <c r="Q2314" t="str">
        <f>VLOOKUP(KamstrupData[[#This Row],[IdLevel123]],'B-Business Capability'!B:L,10,FALSE)</f>
        <v>N/A</v>
      </c>
      <c r="R2314">
        <f>VLOOKUP(KamstrupData[[#This Row],[IdLevel123]],'B-Business Capability'!B:L,11,FALSE)</f>
        <v>0</v>
      </c>
    </row>
    <row r="2315" spans="4:20" hidden="1" x14ac:dyDescent="0.25">
      <c r="D2315" s="28" t="s">
        <v>1089</v>
      </c>
      <c r="E2315" t="str">
        <f>VLOOKUP(D2315,'B-Business Capability'!B:H,5,FALSE)</f>
        <v>Marketing</v>
      </c>
      <c r="F2315" t="str">
        <f>VLOOKUP(D2315,'B-Business Capability'!B:H,6,FALSE)</f>
        <v>Marketing demand management</v>
      </c>
      <c r="G2315" t="str">
        <f>VLOOKUP(D2315,'B-Business Capability'!B:H,7,FALSE)</f>
        <v>Campaign strategy and planning</v>
      </c>
      <c r="I2315" t="s">
        <v>64</v>
      </c>
      <c r="J2315" t="s">
        <v>8649</v>
      </c>
      <c r="K2315" t="s">
        <v>416</v>
      </c>
      <c r="L2315" t="s">
        <v>1086</v>
      </c>
      <c r="M2315" t="str">
        <f>VLOOKUP(L2315,'A-Applications'!B:D,3,FALSE)</f>
        <v>Microsoft Dynamics CIJ (Marketing)</v>
      </c>
      <c r="N2315" t="s">
        <v>138</v>
      </c>
      <c r="O2315" s="42" t="s">
        <v>47</v>
      </c>
      <c r="P2315" t="s">
        <v>1090</v>
      </c>
      <c r="Q2315" t="str">
        <f>VLOOKUP(KamstrupData[[#This Row],[IdLevel123]],'B-Business Capability'!B:L,10,FALSE)</f>
        <v>N/A</v>
      </c>
      <c r="R2315">
        <f>VLOOKUP(KamstrupData[[#This Row],[IdLevel123]],'B-Business Capability'!B:L,11,FALSE)</f>
        <v>0</v>
      </c>
    </row>
    <row r="2316" spans="4:20" hidden="1" x14ac:dyDescent="0.25">
      <c r="D2316" s="28" t="s">
        <v>1091</v>
      </c>
      <c r="E2316" t="str">
        <f>VLOOKUP(D2316,'B-Business Capability'!B:H,5,FALSE)</f>
        <v>Marketing</v>
      </c>
      <c r="F2316" t="str">
        <f>VLOOKUP(D2316,'B-Business Capability'!B:H,6,FALSE)</f>
        <v>Marketing demand management</v>
      </c>
      <c r="G2316" t="str">
        <f>VLOOKUP(D2316,'B-Business Capability'!B:H,7,FALSE)</f>
        <v>Campaign execution</v>
      </c>
      <c r="I2316" t="s">
        <v>64</v>
      </c>
      <c r="J2316" t="s">
        <v>8649</v>
      </c>
      <c r="K2316" t="s">
        <v>416</v>
      </c>
      <c r="L2316" t="s">
        <v>1086</v>
      </c>
      <c r="M2316" t="str">
        <f>VLOOKUP(L2316,'A-Applications'!B:D,3,FALSE)</f>
        <v>Microsoft Dynamics CIJ (Marketing)</v>
      </c>
      <c r="N2316" t="s">
        <v>138</v>
      </c>
      <c r="O2316" s="42" t="s">
        <v>47</v>
      </c>
      <c r="P2316" t="s">
        <v>1090</v>
      </c>
      <c r="Q2316" t="str">
        <f>VLOOKUP(KamstrupData[[#This Row],[IdLevel123]],'B-Business Capability'!B:L,10,FALSE)</f>
        <v>N/A</v>
      </c>
      <c r="R2316">
        <f>VLOOKUP(KamstrupData[[#This Row],[IdLevel123]],'B-Business Capability'!B:L,11,FALSE)</f>
        <v>0</v>
      </c>
    </row>
    <row r="2317" spans="4:20" hidden="1" x14ac:dyDescent="0.25">
      <c r="D2317" s="28" t="s">
        <v>1092</v>
      </c>
      <c r="E2317" t="str">
        <f>VLOOKUP(D2317,'B-Business Capability'!B:H,5,FALSE)</f>
        <v>Marketing</v>
      </c>
      <c r="F2317" t="str">
        <f>VLOOKUP(D2317,'B-Business Capability'!B:H,6,FALSE)</f>
        <v>Digital channel management</v>
      </c>
      <c r="G2317" t="str">
        <f>VLOOKUP(D2317,'B-Business Capability'!B:H,7,FALSE)</f>
        <v>Partner channel management</v>
      </c>
      <c r="I2317" t="s">
        <v>64</v>
      </c>
      <c r="J2317" t="s">
        <v>8649</v>
      </c>
      <c r="K2317" t="s">
        <v>416</v>
      </c>
      <c r="L2317" t="s">
        <v>1086</v>
      </c>
      <c r="M2317" t="str">
        <f>VLOOKUP(L2317,'A-Applications'!B:D,3,FALSE)</f>
        <v>Microsoft Dynamics CIJ (Marketing)</v>
      </c>
      <c r="N2317" t="s">
        <v>138</v>
      </c>
      <c r="O2317" s="42" t="s">
        <v>47</v>
      </c>
      <c r="P2317" t="s">
        <v>1093</v>
      </c>
      <c r="Q2317" t="str">
        <f>VLOOKUP(KamstrupData[[#This Row],[IdLevel123]],'B-Business Capability'!B:L,10,FALSE)</f>
        <v>N/A</v>
      </c>
      <c r="R2317">
        <f>VLOOKUP(KamstrupData[[#This Row],[IdLevel123]],'B-Business Capability'!B:L,11,FALSE)</f>
        <v>0</v>
      </c>
    </row>
    <row r="2318" spans="4:20" hidden="1" x14ac:dyDescent="0.25">
      <c r="D2318" s="28" t="s">
        <v>1096</v>
      </c>
      <c r="E2318" t="str">
        <f>VLOOKUP(D2318,'B-Business Capability'!B:H,5,FALSE)</f>
        <v>Marketing</v>
      </c>
      <c r="F2318" t="str">
        <f>VLOOKUP(D2318,'B-Business Capability'!B:H,6,FALSE)</f>
        <v>Marketing demand management</v>
      </c>
      <c r="G2318" t="str">
        <f>VLOOKUP(D2318,'B-Business Capability'!B:H,7,FALSE)</f>
        <v>Lead generation, management, and nurturing</v>
      </c>
      <c r="I2318" t="s">
        <v>64</v>
      </c>
      <c r="J2318" t="s">
        <v>8649</v>
      </c>
      <c r="K2318" t="s">
        <v>416</v>
      </c>
      <c r="L2318" t="s">
        <v>1086</v>
      </c>
      <c r="M2318" t="str">
        <f>VLOOKUP(L2318,'A-Applications'!B:D,3,FALSE)</f>
        <v>Microsoft Dynamics CIJ (Marketing)</v>
      </c>
      <c r="N2318" t="s">
        <v>138</v>
      </c>
      <c r="O2318" s="42" t="s">
        <v>47</v>
      </c>
      <c r="P2318" t="s">
        <v>1087</v>
      </c>
      <c r="Q2318" t="str">
        <f>VLOOKUP(KamstrupData[[#This Row],[IdLevel123]],'B-Business Capability'!B:L,10,FALSE)</f>
        <v>N/A</v>
      </c>
      <c r="R2318">
        <f>VLOOKUP(KamstrupData[[#This Row],[IdLevel123]],'B-Business Capability'!B:L,11,FALSE)</f>
        <v>0</v>
      </c>
    </row>
    <row r="2319" spans="4:20" hidden="1" x14ac:dyDescent="0.25">
      <c r="D2319" s="28" t="s">
        <v>1100</v>
      </c>
      <c r="E2319" t="str">
        <f>VLOOKUP(D2319,'B-Business Capability'!B:H,5,FALSE)</f>
        <v>Marketing</v>
      </c>
      <c r="F2319" t="str">
        <f>VLOOKUP(D2319,'B-Business Capability'!B:H,6,FALSE)</f>
        <v>Digital channel management</v>
      </c>
      <c r="G2319" t="str">
        <f>VLOOKUP(D2319,'B-Business Capability'!B:H,7,FALSE)</f>
        <v>Optimization management</v>
      </c>
      <c r="I2319" t="s">
        <v>64</v>
      </c>
      <c r="J2319" t="s">
        <v>8649</v>
      </c>
      <c r="K2319" t="s">
        <v>416</v>
      </c>
      <c r="L2319" t="s">
        <v>1086</v>
      </c>
      <c r="M2319" t="str">
        <f>VLOOKUP(L2319,'A-Applications'!B:D,3,FALSE)</f>
        <v>Microsoft Dynamics CIJ (Marketing)</v>
      </c>
      <c r="N2319" t="s">
        <v>138</v>
      </c>
      <c r="O2319" s="42" t="s">
        <v>47</v>
      </c>
      <c r="P2319" t="s">
        <v>1087</v>
      </c>
      <c r="Q2319" t="str">
        <f>VLOOKUP(KamstrupData[[#This Row],[IdLevel123]],'B-Business Capability'!B:L,10,FALSE)</f>
        <v>N/A</v>
      </c>
      <c r="R2319">
        <f>VLOOKUP(KamstrupData[[#This Row],[IdLevel123]],'B-Business Capability'!B:L,11,FALSE)</f>
        <v>0</v>
      </c>
    </row>
    <row r="2320" spans="4:20" hidden="1" x14ac:dyDescent="0.25">
      <c r="D2320" s="28" t="s">
        <v>1102</v>
      </c>
      <c r="E2320" t="str">
        <f>VLOOKUP(D2320,'B-Business Capability'!B:H,5,FALSE)</f>
        <v>Marketing</v>
      </c>
      <c r="F2320" t="str">
        <f>VLOOKUP(D2320,'B-Business Capability'!B:H,6,FALSE)</f>
        <v>Corporate communication and brand management</v>
      </c>
      <c r="G2320" t="str">
        <f>VLOOKUP(D2320,'B-Business Capability'!B:H,7,FALSE)</f>
        <v>Social media communication</v>
      </c>
      <c r="I2320" t="s">
        <v>64</v>
      </c>
      <c r="J2320" t="s">
        <v>8649</v>
      </c>
      <c r="K2320" t="s">
        <v>416</v>
      </c>
      <c r="L2320" t="s">
        <v>1086</v>
      </c>
      <c r="M2320" t="str">
        <f>VLOOKUP(L2320,'A-Applications'!B:D,3,FALSE)</f>
        <v>Microsoft Dynamics CIJ (Marketing)</v>
      </c>
      <c r="N2320" t="s">
        <v>138</v>
      </c>
      <c r="O2320" s="42" t="s">
        <v>47</v>
      </c>
      <c r="P2320" t="s">
        <v>1103</v>
      </c>
      <c r="Q2320" t="str">
        <f>VLOOKUP(KamstrupData[[#This Row],[IdLevel123]],'B-Business Capability'!B:L,10,FALSE)</f>
        <v>N/A</v>
      </c>
      <c r="R2320">
        <f>VLOOKUP(KamstrupData[[#This Row],[IdLevel123]],'B-Business Capability'!B:L,11,FALSE)</f>
        <v>0</v>
      </c>
    </row>
    <row r="2321" spans="4:20" hidden="1" x14ac:dyDescent="0.25">
      <c r="D2321" s="28" t="s">
        <v>1106</v>
      </c>
      <c r="E2321" t="str">
        <f>VLOOKUP(D2321,'B-Business Capability'!B:H,5,FALSE)</f>
        <v>Marketing</v>
      </c>
      <c r="F2321" t="str">
        <f>VLOOKUP(D2321,'B-Business Capability'!B:H,6,FALSE)</f>
        <v>Corporate communication and brand management</v>
      </c>
      <c r="G2321" t="str">
        <f>VLOOKUP(D2321,'B-Business Capability'!B:H,7,FALSE)</f>
        <v>Budget management and allocation</v>
      </c>
      <c r="I2321" t="s">
        <v>64</v>
      </c>
      <c r="J2321" t="s">
        <v>8649</v>
      </c>
      <c r="K2321" t="s">
        <v>416</v>
      </c>
      <c r="L2321" t="s">
        <v>1086</v>
      </c>
      <c r="M2321" t="str">
        <f>VLOOKUP(L2321,'A-Applications'!B:D,3,FALSE)</f>
        <v>Microsoft Dynamics CIJ (Marketing)</v>
      </c>
      <c r="N2321" t="s">
        <v>138</v>
      </c>
      <c r="O2321" s="42" t="s">
        <v>47</v>
      </c>
      <c r="P2321" t="s">
        <v>1090</v>
      </c>
      <c r="Q2321" t="str">
        <f>VLOOKUP(KamstrupData[[#This Row],[IdLevel123]],'B-Business Capability'!B:L,10,FALSE)</f>
        <v>N/A</v>
      </c>
      <c r="R2321">
        <f>VLOOKUP(KamstrupData[[#This Row],[IdLevel123]],'B-Business Capability'!B:L,11,FALSE)</f>
        <v>0</v>
      </c>
    </row>
    <row r="2322" spans="4:20" hidden="1" x14ac:dyDescent="0.25">
      <c r="D2322" s="28" t="s">
        <v>1136</v>
      </c>
      <c r="E2322" t="str">
        <f>VLOOKUP(D2322,'B-Business Capability'!B:H,5,FALSE)</f>
        <v>Marketing</v>
      </c>
      <c r="F2322" t="str">
        <f>VLOOKUP(D2322,'B-Business Capability'!B:H,6,FALSE)</f>
        <v>Data and insights management</v>
      </c>
      <c r="G2322" t="str">
        <f>VLOOKUP(D2322,'B-Business Capability'!B:H,7,FALSE)</f>
        <v>Marketing surveys</v>
      </c>
      <c r="I2322" t="s">
        <v>64</v>
      </c>
      <c r="J2322" t="s">
        <v>8649</v>
      </c>
      <c r="K2322" t="s">
        <v>416</v>
      </c>
      <c r="L2322" t="s">
        <v>1086</v>
      </c>
      <c r="M2322" t="str">
        <f>VLOOKUP(L2322,'A-Applications'!B:D,3,FALSE)</f>
        <v>Microsoft Dynamics CIJ (Marketing)</v>
      </c>
      <c r="N2322" t="s">
        <v>138</v>
      </c>
      <c r="O2322" s="42" t="s">
        <v>47</v>
      </c>
      <c r="P2322" t="s">
        <v>1138</v>
      </c>
      <c r="Q2322" t="str">
        <f>VLOOKUP(KamstrupData[[#This Row],[IdLevel123]],'B-Business Capability'!B:L,10,FALSE)</f>
        <v>N/A</v>
      </c>
      <c r="R2322">
        <f>VLOOKUP(KamstrupData[[#This Row],[IdLevel123]],'B-Business Capability'!B:L,11,FALSE)</f>
        <v>0</v>
      </c>
    </row>
    <row r="2323" spans="4:20" hidden="1" x14ac:dyDescent="0.25">
      <c r="D2323" s="28" t="s">
        <v>1284</v>
      </c>
      <c r="E2323" t="str">
        <f>VLOOKUP(D2323,'B-Business Capability'!B:H,5,FALSE)</f>
        <v>Marketing</v>
      </c>
      <c r="F2323" t="str">
        <f>VLOOKUP(D2323,'B-Business Capability'!B:H,6,FALSE)</f>
        <v>Customer experience and data management</v>
      </c>
      <c r="G2323" t="str">
        <f>VLOOKUP(D2323,'B-Business Capability'!B:H,7,FALSE)</f>
        <v>Customer communication management</v>
      </c>
      <c r="I2323" t="s">
        <v>64</v>
      </c>
      <c r="J2323" t="s">
        <v>8649</v>
      </c>
      <c r="K2323" t="s">
        <v>416</v>
      </c>
      <c r="L2323" t="s">
        <v>1086</v>
      </c>
      <c r="M2323" t="str">
        <f>VLOOKUP(L2323,'A-Applications'!B:D,3,FALSE)</f>
        <v>Microsoft Dynamics CIJ (Marketing)</v>
      </c>
      <c r="N2323" t="s">
        <v>138</v>
      </c>
      <c r="O2323" s="42" t="s">
        <v>47</v>
      </c>
      <c r="P2323" t="s">
        <v>1103</v>
      </c>
      <c r="Q2323" t="str">
        <f>VLOOKUP(KamstrupData[[#This Row],[IdLevel123]],'B-Business Capability'!B:L,10,FALSE)</f>
        <v>Customer Service and Support</v>
      </c>
      <c r="R2323">
        <f>VLOOKUP(KamstrupData[[#This Row],[IdLevel123]],'B-Business Capability'!B:L,11,FALSE)</f>
        <v>0</v>
      </c>
    </row>
    <row r="2324" spans="4:20" hidden="1" x14ac:dyDescent="0.25">
      <c r="D2324" s="28" t="s">
        <v>1291</v>
      </c>
      <c r="E2324" t="str">
        <f>VLOOKUP(D2324,'B-Business Capability'!B:H,5,FALSE)</f>
        <v>Marketing</v>
      </c>
      <c r="F2324" t="str">
        <f>VLOOKUP(D2324,'B-Business Capability'!B:H,6,FALSE)</f>
        <v>Corporate communication and brand management</v>
      </c>
      <c r="G2324" t="str">
        <f>VLOOKUP(D2324,'B-Business Capability'!B:H,7,FALSE)</f>
        <v>External communication</v>
      </c>
      <c r="I2324" t="s">
        <v>64</v>
      </c>
      <c r="J2324" t="s">
        <v>8649</v>
      </c>
      <c r="K2324" t="s">
        <v>416</v>
      </c>
      <c r="L2324" t="s">
        <v>1086</v>
      </c>
      <c r="M2324" t="str">
        <f>VLOOKUP(L2324,'A-Applications'!B:D,3,FALSE)</f>
        <v>Microsoft Dynamics CIJ (Marketing)</v>
      </c>
      <c r="N2324" t="s">
        <v>138</v>
      </c>
      <c r="O2324" s="42" t="s">
        <v>47</v>
      </c>
      <c r="P2324" t="s">
        <v>1103</v>
      </c>
      <c r="Q2324" t="str">
        <f>VLOOKUP(KamstrupData[[#This Row],[IdLevel123]],'B-Business Capability'!B:L,10,FALSE)</f>
        <v>N/A</v>
      </c>
      <c r="R2324">
        <f>VLOOKUP(KamstrupData[[#This Row],[IdLevel123]],'B-Business Capability'!B:L,11,FALSE)</f>
        <v>0</v>
      </c>
    </row>
    <row r="2325" spans="4:20" hidden="1" x14ac:dyDescent="0.25">
      <c r="D2325" s="28" t="s">
        <v>1305</v>
      </c>
      <c r="E2325" t="str">
        <f>VLOOKUP(D2325,'B-Business Capability'!B:H,5,FALSE)</f>
        <v>Marketing</v>
      </c>
      <c r="F2325" t="str">
        <f>VLOOKUP(D2325,'B-Business Capability'!B:H,6,FALSE)</f>
        <v>Data and insights management</v>
      </c>
      <c r="G2325" t="str">
        <f>VLOOKUP(D2325,'B-Business Capability'!B:H,7,FALSE)</f>
        <v>Channel performance insights</v>
      </c>
      <c r="I2325" t="s">
        <v>64</v>
      </c>
      <c r="J2325" t="s">
        <v>8649</v>
      </c>
      <c r="K2325" t="s">
        <v>416</v>
      </c>
      <c r="L2325" t="s">
        <v>1086</v>
      </c>
      <c r="M2325" t="str">
        <f>VLOOKUP(L2325,'A-Applications'!B:D,3,FALSE)</f>
        <v>Microsoft Dynamics CIJ (Marketing)</v>
      </c>
      <c r="N2325" t="s">
        <v>138</v>
      </c>
      <c r="O2325" s="42" t="s">
        <v>47</v>
      </c>
      <c r="P2325" t="s">
        <v>1087</v>
      </c>
      <c r="Q2325" t="str">
        <f>VLOOKUP(KamstrupData[[#This Row],[IdLevel123]],'B-Business Capability'!B:L,10,FALSE)</f>
        <v>N/A</v>
      </c>
      <c r="R2325">
        <f>VLOOKUP(KamstrupData[[#This Row],[IdLevel123]],'B-Business Capability'!B:L,11,FALSE)</f>
        <v>0</v>
      </c>
    </row>
    <row r="2326" spans="4:20" hidden="1" x14ac:dyDescent="0.25">
      <c r="D2326" s="28" t="s">
        <v>1306</v>
      </c>
      <c r="E2326" t="str">
        <f>VLOOKUP(D2326,'B-Business Capability'!B:H,5,FALSE)</f>
        <v>Marketing</v>
      </c>
      <c r="F2326" t="str">
        <f>VLOOKUP(D2326,'B-Business Capability'!B:H,6,FALSE)</f>
        <v>Data and insights management</v>
      </c>
      <c r="G2326" t="str">
        <f>VLOOKUP(D2326,'B-Business Capability'!B:H,7,FALSE)</f>
        <v>Customer journey insight management</v>
      </c>
      <c r="I2326" t="s">
        <v>64</v>
      </c>
      <c r="J2326" t="s">
        <v>8649</v>
      </c>
      <c r="K2326" t="s">
        <v>416</v>
      </c>
      <c r="L2326" t="s">
        <v>1086</v>
      </c>
      <c r="M2326" t="str">
        <f>VLOOKUP(L2326,'A-Applications'!B:D,3,FALSE)</f>
        <v>Microsoft Dynamics CIJ (Marketing)</v>
      </c>
      <c r="N2326" t="s">
        <v>138</v>
      </c>
      <c r="O2326" s="42" t="s">
        <v>47</v>
      </c>
      <c r="P2326" t="s">
        <v>1087</v>
      </c>
      <c r="Q2326" t="str">
        <f>VLOOKUP(KamstrupData[[#This Row],[IdLevel123]],'B-Business Capability'!B:L,10,FALSE)</f>
        <v>N/A</v>
      </c>
      <c r="R2326">
        <f>VLOOKUP(KamstrupData[[#This Row],[IdLevel123]],'B-Business Capability'!B:L,11,FALSE)</f>
        <v>0</v>
      </c>
    </row>
    <row r="2327" spans="4:20" hidden="1" x14ac:dyDescent="0.25">
      <c r="D2327" s="28" t="s">
        <v>1316</v>
      </c>
      <c r="E2327" t="str">
        <f>VLOOKUP(D2327,'B-Business Capability'!B:H,5,FALSE)</f>
        <v>Marketing</v>
      </c>
      <c r="F2327" t="str">
        <f>VLOOKUP(D2327,'B-Business Capability'!B:H,6,FALSE)</f>
        <v>Digital channel management</v>
      </c>
      <c r="G2327" t="str">
        <f>VLOOKUP(D2327,'B-Business Capability'!B:H,7,FALSE)</f>
        <v>Marketing automation and workflow management</v>
      </c>
      <c r="I2327" t="s">
        <v>64</v>
      </c>
      <c r="J2327" t="s">
        <v>8649</v>
      </c>
      <c r="K2327" t="s">
        <v>416</v>
      </c>
      <c r="L2327" t="s">
        <v>1086</v>
      </c>
      <c r="M2327" t="str">
        <f>VLOOKUP(L2327,'A-Applications'!B:D,3,FALSE)</f>
        <v>Microsoft Dynamics CIJ (Marketing)</v>
      </c>
      <c r="N2327" t="s">
        <v>138</v>
      </c>
      <c r="O2327" s="42" t="s">
        <v>47</v>
      </c>
      <c r="P2327" t="s">
        <v>1087</v>
      </c>
      <c r="Q2327" t="str">
        <f>VLOOKUP(KamstrupData[[#This Row],[IdLevel123]],'B-Business Capability'!B:L,10,FALSE)</f>
        <v>N/A</v>
      </c>
      <c r="R2327">
        <f>VLOOKUP(KamstrupData[[#This Row],[IdLevel123]],'B-Business Capability'!B:L,11,FALSE)</f>
        <v>0</v>
      </c>
    </row>
    <row r="2328" spans="4:20" hidden="1" x14ac:dyDescent="0.25">
      <c r="D2328" s="28" t="s">
        <v>1317</v>
      </c>
      <c r="E2328" t="str">
        <f>VLOOKUP(D2328,'B-Business Capability'!B:H,5,FALSE)</f>
        <v>Marketing</v>
      </c>
      <c r="F2328" t="str">
        <f>VLOOKUP(D2328,'B-Business Capability'!B:H,6,FALSE)</f>
        <v>Digital channel management</v>
      </c>
      <c r="G2328" t="str">
        <f>VLOOKUP(D2328,'B-Business Capability'!B:H,7,FALSE)</f>
        <v>Customer channel management</v>
      </c>
      <c r="I2328" t="s">
        <v>64</v>
      </c>
      <c r="J2328" t="s">
        <v>8649</v>
      </c>
      <c r="K2328" t="s">
        <v>416</v>
      </c>
      <c r="L2328" t="s">
        <v>1086</v>
      </c>
      <c r="M2328" t="str">
        <f>VLOOKUP(L2328,'A-Applications'!B:D,3,FALSE)</f>
        <v>Microsoft Dynamics CIJ (Marketing)</v>
      </c>
      <c r="N2328" t="s">
        <v>138</v>
      </c>
      <c r="O2328" s="42" t="s">
        <v>47</v>
      </c>
      <c r="P2328" t="s">
        <v>1318</v>
      </c>
      <c r="Q2328" t="str">
        <f>VLOOKUP(KamstrupData[[#This Row],[IdLevel123]],'B-Business Capability'!B:L,10,FALSE)</f>
        <v>N/A</v>
      </c>
      <c r="R2328">
        <f>VLOOKUP(KamstrupData[[#This Row],[IdLevel123]],'B-Business Capability'!B:L,11,FALSE)</f>
        <v>0</v>
      </c>
    </row>
    <row r="2329" spans="4:20" hidden="1" x14ac:dyDescent="0.25">
      <c r="D2329" s="28" t="s">
        <v>1320</v>
      </c>
      <c r="E2329" t="str">
        <f>VLOOKUP(D2329,'B-Business Capability'!B:H,5,FALSE)</f>
        <v>Marketing</v>
      </c>
      <c r="F2329" t="str">
        <f>VLOOKUP(D2329,'B-Business Capability'!B:H,6,FALSE)</f>
        <v>Marketing demand management</v>
      </c>
      <c r="G2329" t="str">
        <f>VLOOKUP(D2329,'B-Business Capability'!B:H,7,FALSE)</f>
        <v>Campaign measurement and reporting</v>
      </c>
      <c r="I2329" t="s">
        <v>64</v>
      </c>
      <c r="J2329" t="s">
        <v>8649</v>
      </c>
      <c r="K2329" t="s">
        <v>416</v>
      </c>
      <c r="L2329" t="s">
        <v>1086</v>
      </c>
      <c r="M2329" t="str">
        <f>VLOOKUP(L2329,'A-Applications'!B:D,3,FALSE)</f>
        <v>Microsoft Dynamics CIJ (Marketing)</v>
      </c>
      <c r="N2329" t="s">
        <v>138</v>
      </c>
      <c r="O2329" s="42" t="s">
        <v>47</v>
      </c>
      <c r="P2329" t="s">
        <v>1090</v>
      </c>
      <c r="Q2329" t="str">
        <f>VLOOKUP(KamstrupData[[#This Row],[IdLevel123]],'B-Business Capability'!B:L,10,FALSE)</f>
        <v>N/A</v>
      </c>
      <c r="R2329">
        <f>VLOOKUP(KamstrupData[[#This Row],[IdLevel123]],'B-Business Capability'!B:L,11,FALSE)</f>
        <v>0</v>
      </c>
    </row>
    <row r="2330" spans="4:20" hidden="1" x14ac:dyDescent="0.25">
      <c r="D2330" s="28" t="s">
        <v>1322</v>
      </c>
      <c r="E2330" t="str">
        <f>VLOOKUP(D2330,'B-Business Capability'!B:H,5,FALSE)</f>
        <v>Marketing</v>
      </c>
      <c r="F2330" t="str">
        <f>VLOOKUP(D2330,'B-Business Capability'!B:H,6,FALSE)</f>
        <v>Marketing demand management</v>
      </c>
      <c r="G2330" t="str">
        <f>VLOOKUP(D2330,'B-Business Capability'!B:H,7,FALSE)</f>
        <v>Partner/Channel marketing management</v>
      </c>
      <c r="I2330" t="s">
        <v>64</v>
      </c>
      <c r="J2330" t="s">
        <v>8649</v>
      </c>
      <c r="K2330" t="s">
        <v>416</v>
      </c>
      <c r="L2330" t="s">
        <v>1086</v>
      </c>
      <c r="M2330" t="str">
        <f>VLOOKUP(L2330,'A-Applications'!B:D,3,FALSE)</f>
        <v>Microsoft Dynamics CIJ (Marketing)</v>
      </c>
      <c r="N2330" t="s">
        <v>138</v>
      </c>
      <c r="O2330" s="42" t="s">
        <v>47</v>
      </c>
      <c r="P2330" t="s">
        <v>1093</v>
      </c>
      <c r="Q2330" t="str">
        <f>VLOOKUP(KamstrupData[[#This Row],[IdLevel123]],'B-Business Capability'!B:L,10,FALSE)</f>
        <v>N/A</v>
      </c>
      <c r="R2330">
        <f>VLOOKUP(KamstrupData[[#This Row],[IdLevel123]],'B-Business Capability'!B:L,11,FALSE)</f>
        <v>0</v>
      </c>
    </row>
    <row r="2331" spans="4:20" hidden="1" x14ac:dyDescent="0.25">
      <c r="D2331" s="28" t="s">
        <v>1323</v>
      </c>
      <c r="E2331" t="str">
        <f>VLOOKUP(D2331,'B-Business Capability'!B:H,5,FALSE)</f>
        <v>Marketing</v>
      </c>
      <c r="F2331" t="str">
        <f>VLOOKUP(D2331,'B-Business Capability'!B:H,6,FALSE)</f>
        <v>Marketing demand management</v>
      </c>
      <c r="G2331" t="str">
        <f>VLOOKUP(D2331,'B-Business Capability'!B:H,7,FALSE)</f>
        <v>Event marketing management</v>
      </c>
      <c r="I2331" t="s">
        <v>64</v>
      </c>
      <c r="J2331" t="s">
        <v>8649</v>
      </c>
      <c r="K2331" t="s">
        <v>416</v>
      </c>
      <c r="L2331" t="s">
        <v>1086</v>
      </c>
      <c r="M2331" t="str">
        <f>VLOOKUP(L2331,'A-Applications'!B:D,3,FALSE)</f>
        <v>Microsoft Dynamics CIJ (Marketing)</v>
      </c>
      <c r="N2331" t="s">
        <v>138</v>
      </c>
      <c r="O2331" s="42" t="s">
        <v>47</v>
      </c>
      <c r="P2331" t="s">
        <v>1087</v>
      </c>
      <c r="Q2331" t="str">
        <f>VLOOKUP(KamstrupData[[#This Row],[IdLevel123]],'B-Business Capability'!B:L,10,FALSE)</f>
        <v>N/A</v>
      </c>
      <c r="R2331">
        <f>VLOOKUP(KamstrupData[[#This Row],[IdLevel123]],'B-Business Capability'!B:L,11,FALSE)</f>
        <v>0</v>
      </c>
    </row>
    <row r="2332" spans="4:20" hidden="1" x14ac:dyDescent="0.25">
      <c r="D2332" s="28" t="s">
        <v>1324</v>
      </c>
      <c r="E2332" t="str">
        <f>VLOOKUP(D2332,'B-Business Capability'!B:H,5,FALSE)</f>
        <v>Marketing</v>
      </c>
      <c r="F2332" t="str">
        <f>VLOOKUP(D2332,'B-Business Capability'!B:H,6,FALSE)</f>
        <v>Marketing demand management</v>
      </c>
      <c r="G2332" t="str">
        <f>VLOOKUP(D2332,'B-Business Capability'!B:H,7,FALSE)</f>
        <v>Email marketing management</v>
      </c>
      <c r="I2332" t="s">
        <v>64</v>
      </c>
      <c r="J2332" t="s">
        <v>8649</v>
      </c>
      <c r="K2332" t="s">
        <v>416</v>
      </c>
      <c r="L2332" t="s">
        <v>1086</v>
      </c>
      <c r="M2332" t="str">
        <f>VLOOKUP(L2332,'A-Applications'!B:D,3,FALSE)</f>
        <v>Microsoft Dynamics CIJ (Marketing)</v>
      </c>
      <c r="N2332" t="s">
        <v>138</v>
      </c>
      <c r="O2332" s="42" t="s">
        <v>47</v>
      </c>
      <c r="P2332" t="s">
        <v>1087</v>
      </c>
      <c r="Q2332" t="str">
        <f>VLOOKUP(KamstrupData[[#This Row],[IdLevel123]],'B-Business Capability'!B:L,10,FALSE)</f>
        <v>N/A</v>
      </c>
      <c r="R2332">
        <f>VLOOKUP(KamstrupData[[#This Row],[IdLevel123]],'B-Business Capability'!B:L,11,FALSE)</f>
        <v>0</v>
      </c>
    </row>
    <row r="2333" spans="4:20" hidden="1" x14ac:dyDescent="0.25">
      <c r="D2333" s="28" t="s">
        <v>1325</v>
      </c>
      <c r="E2333" t="str">
        <f>VLOOKUP(D2333,'B-Business Capability'!B:H,5,FALSE)</f>
        <v>Marketing</v>
      </c>
      <c r="F2333" t="str">
        <f>VLOOKUP(D2333,'B-Business Capability'!B:H,6,FALSE)</f>
        <v>Marketing demand management</v>
      </c>
      <c r="G2333" t="str">
        <f>VLOOKUP(D2333,'B-Business Capability'!B:H,7,FALSE)</f>
        <v>Data privacy, compliance, legal review, and risk management</v>
      </c>
      <c r="I2333" t="s">
        <v>64</v>
      </c>
      <c r="J2333" t="s">
        <v>8649</v>
      </c>
      <c r="K2333" t="s">
        <v>416</v>
      </c>
      <c r="L2333" t="s">
        <v>1086</v>
      </c>
      <c r="M2333" t="str">
        <f>VLOOKUP(L2333,'A-Applications'!B:D,3,FALSE)</f>
        <v>Microsoft Dynamics CIJ (Marketing)</v>
      </c>
      <c r="N2333" t="s">
        <v>138</v>
      </c>
      <c r="O2333" s="42" t="s">
        <v>47</v>
      </c>
      <c r="P2333" t="s">
        <v>391</v>
      </c>
      <c r="Q2333" t="str">
        <f>VLOOKUP(KamstrupData[[#This Row],[IdLevel123]],'B-Business Capability'!B:L,10,FALSE)</f>
        <v>N/A</v>
      </c>
      <c r="R2333">
        <f>VLOOKUP(KamstrupData[[#This Row],[IdLevel123]],'B-Business Capability'!B:L,11,FALSE)</f>
        <v>0</v>
      </c>
    </row>
    <row r="2334" spans="4:20" hidden="1" x14ac:dyDescent="0.25">
      <c r="D2334" s="28" t="s">
        <v>1328</v>
      </c>
      <c r="E2334" t="str">
        <f>VLOOKUP(D2334,'B-Business Capability'!B:H,5,FALSE)</f>
        <v>Marketing</v>
      </c>
      <c r="F2334" t="str">
        <f>VLOOKUP(D2334,'B-Business Capability'!B:H,6,FALSE)</f>
        <v>Marketing demand management</v>
      </c>
      <c r="G2334" t="str">
        <f>VLOOKUP(D2334,'B-Business Capability'!B:H,7,FALSE)</f>
        <v>Retargeting</v>
      </c>
      <c r="I2334" t="s">
        <v>64</v>
      </c>
      <c r="J2334" t="s">
        <v>8649</v>
      </c>
      <c r="K2334" t="s">
        <v>416</v>
      </c>
      <c r="L2334" t="s">
        <v>1086</v>
      </c>
      <c r="M2334" t="str">
        <f>VLOOKUP(L2334,'A-Applications'!B:D,3,FALSE)</f>
        <v>Microsoft Dynamics CIJ (Marketing)</v>
      </c>
      <c r="N2334" t="s">
        <v>138</v>
      </c>
      <c r="O2334" s="42" t="s">
        <v>47</v>
      </c>
      <c r="P2334" t="s">
        <v>1087</v>
      </c>
      <c r="Q2334" t="str">
        <f>VLOOKUP(KamstrupData[[#This Row],[IdLevel123]],'B-Business Capability'!B:L,10,FALSE)</f>
        <v>N/A</v>
      </c>
      <c r="R2334">
        <f>VLOOKUP(KamstrupData[[#This Row],[IdLevel123]],'B-Business Capability'!B:L,11,FALSE)</f>
        <v>0</v>
      </c>
    </row>
    <row r="2335" spans="4:20" hidden="1" x14ac:dyDescent="0.25">
      <c r="D2335" t="s">
        <v>1096</v>
      </c>
      <c r="E2335" t="str">
        <f>VLOOKUP(D2335,'B-Business Capability'!B:H,5,FALSE)</f>
        <v>Marketing</v>
      </c>
      <c r="F2335" t="str">
        <f>VLOOKUP(D2335,'B-Business Capability'!B:H,6,FALSE)</f>
        <v>Marketing demand management</v>
      </c>
      <c r="G2335" t="str">
        <f>VLOOKUP(D2335,'B-Business Capability'!B:H,7,FALSE)</f>
        <v>Lead generation, management, and nurturing</v>
      </c>
      <c r="I2335" t="s">
        <v>43</v>
      </c>
      <c r="J2335" t="s">
        <v>325</v>
      </c>
      <c r="K2335" t="s">
        <v>416</v>
      </c>
      <c r="L2335" t="s">
        <v>1098</v>
      </c>
      <c r="M2335" t="str">
        <f>VLOOKUP(L2335,'A-Applications'!B:D,3,FALSE)</f>
        <v>Dot.vu</v>
      </c>
      <c r="N2335" t="s">
        <v>46</v>
      </c>
      <c r="O2335" s="42" t="s">
        <v>47</v>
      </c>
      <c r="P2335" t="s">
        <v>1087</v>
      </c>
      <c r="Q2335" t="str">
        <f>VLOOKUP(KamstrupData[[#This Row],[IdLevel123]],'B-Business Capability'!B:L,10,FALSE)</f>
        <v>N/A</v>
      </c>
      <c r="R2335">
        <f>VLOOKUP(KamstrupData[[#This Row],[IdLevel123]],'B-Business Capability'!B:L,11,FALSE)</f>
        <v>0</v>
      </c>
      <c r="T2335" t="s">
        <v>1088</v>
      </c>
    </row>
    <row r="2336" spans="4:20" hidden="1" x14ac:dyDescent="0.25">
      <c r="D2336" t="s">
        <v>1225</v>
      </c>
      <c r="E2336" t="str">
        <f>VLOOKUP(D2336,'B-Business Capability'!B:H,5,FALSE)</f>
        <v>Sales</v>
      </c>
      <c r="F2336" t="str">
        <f>VLOOKUP(D2336,'B-Business Capability'!B:H,6,FALSE)</f>
        <v>Sales Execution and Customer Engagement</v>
      </c>
      <c r="G2336" t="str">
        <f>VLOOKUP(D2336,'B-Business Capability'!B:H,7,FALSE)</f>
        <v>Sales lead management</v>
      </c>
      <c r="I2336" t="s">
        <v>43</v>
      </c>
      <c r="J2336" t="s">
        <v>325</v>
      </c>
      <c r="K2336" t="s">
        <v>379</v>
      </c>
      <c r="L2336" t="s">
        <v>1098</v>
      </c>
      <c r="M2336" t="str">
        <f>VLOOKUP(L2336,'A-Applications'!B:D,3,FALSE)</f>
        <v>Dot.vu</v>
      </c>
      <c r="N2336" t="s">
        <v>138</v>
      </c>
      <c r="O2336" s="42"/>
      <c r="P2336" t="s">
        <v>1229</v>
      </c>
      <c r="Q2336" t="str">
        <f>VLOOKUP(KamstrupData[[#This Row],[IdLevel123]],'B-Business Capability'!B:L,10,FALSE)</f>
        <v>N/A</v>
      </c>
      <c r="R2336">
        <f>VLOOKUP(KamstrupData[[#This Row],[IdLevel123]],'B-Business Capability'!B:L,11,FALSE)</f>
        <v>0</v>
      </c>
    </row>
    <row r="2337" spans="4:20" hidden="1" x14ac:dyDescent="0.25">
      <c r="D2337" t="s">
        <v>1337</v>
      </c>
      <c r="E2337" t="str">
        <f>VLOOKUP(D2337,'B-Business Capability'!B:H,5,FALSE)</f>
        <v>Sales</v>
      </c>
      <c r="F2337" t="str">
        <f>VLOOKUP(D2337,'B-Business Capability'!B:H,6,FALSE)</f>
        <v>Quotation, Order, and Contract Management</v>
      </c>
      <c r="G2337">
        <f>VLOOKUP(D2337,'B-Business Capability'!B:H,7,FALSE)</f>
        <v>0</v>
      </c>
      <c r="I2337" t="s">
        <v>66</v>
      </c>
      <c r="J2337" t="s">
        <v>325</v>
      </c>
      <c r="K2337" t="s">
        <v>1151</v>
      </c>
      <c r="L2337" t="s">
        <v>1098</v>
      </c>
      <c r="M2337" t="str">
        <f>VLOOKUP(L2337,'A-Applications'!B:D,3,FALSE)</f>
        <v>Dot.vu</v>
      </c>
      <c r="N2337" t="s">
        <v>46</v>
      </c>
      <c r="O2337" s="42" t="s">
        <v>47</v>
      </c>
      <c r="P2337" t="s">
        <v>68</v>
      </c>
      <c r="Q2337" t="str">
        <f>VLOOKUP(KamstrupData[[#This Row],[IdLevel123]],'B-Business Capability'!B:L,10,FALSE)</f>
        <v>Order-to-Cash (O2C)</v>
      </c>
      <c r="R2337">
        <f>VLOOKUP(KamstrupData[[#This Row],[IdLevel123]],'B-Business Capability'!B:L,11,FALSE)</f>
        <v>100</v>
      </c>
      <c r="T2337" t="s">
        <v>1338</v>
      </c>
    </row>
    <row r="2338" spans="4:20" hidden="1" x14ac:dyDescent="0.25">
      <c r="D2338" t="s">
        <v>1634</v>
      </c>
      <c r="E2338" t="str">
        <f>VLOOKUP(D2338,'B-Business Capability'!B:H,5,FALSE)</f>
        <v>Not mapped to capability</v>
      </c>
      <c r="F2338">
        <f>VLOOKUP(D2338,'B-Business Capability'!B:H,6,FALSE)</f>
        <v>0</v>
      </c>
      <c r="G2338">
        <f>VLOOKUP(D2338,'B-Business Capability'!B:H,7,FALSE)</f>
        <v>0</v>
      </c>
      <c r="I2338" t="s">
        <v>43</v>
      </c>
      <c r="J2338" t="s">
        <v>325</v>
      </c>
      <c r="L2338" t="s">
        <v>1098</v>
      </c>
      <c r="M2338" t="str">
        <f>VLOOKUP(L2338,'A-Applications'!B:D,3,FALSE)</f>
        <v>Dot.vu</v>
      </c>
      <c r="O2338" s="42"/>
      <c r="P2338" t="s">
        <v>56</v>
      </c>
      <c r="Q2338" t="str">
        <f>VLOOKUP(KamstrupData[[#This Row],[IdLevel123]],'B-Business Capability'!B:L,10,FALSE)</f>
        <v>N/A</v>
      </c>
      <c r="R2338">
        <f>VLOOKUP(KamstrupData[[#This Row],[IdLevel123]],'B-Business Capability'!B:L,11,FALSE)</f>
        <v>0</v>
      </c>
      <c r="T2338" t="s">
        <v>1713</v>
      </c>
    </row>
    <row r="2339" spans="4:20" hidden="1" x14ac:dyDescent="0.25">
      <c r="D2339" s="28" t="s">
        <v>1225</v>
      </c>
      <c r="E2339" t="str">
        <f>VLOOKUP(D2339,'B-Business Capability'!B:H,5,FALSE)</f>
        <v>Sales</v>
      </c>
      <c r="F2339" t="str">
        <f>VLOOKUP(D2339,'B-Business Capability'!B:H,6,FALSE)</f>
        <v>Sales Execution and Customer Engagement</v>
      </c>
      <c r="G2339" t="str">
        <f>VLOOKUP(D2339,'B-Business Capability'!B:H,7,FALSE)</f>
        <v>Sales lead management</v>
      </c>
      <c r="I2339" t="s">
        <v>62</v>
      </c>
      <c r="J2339" t="s">
        <v>8632</v>
      </c>
      <c r="L2339" t="s">
        <v>1098</v>
      </c>
      <c r="M2339" t="str">
        <f>VLOOKUP(L2339,'A-Applications'!B:D,3,FALSE)</f>
        <v>Dot.vu</v>
      </c>
      <c r="N2339" t="s">
        <v>138</v>
      </c>
      <c r="O2339" s="42"/>
      <c r="P2339" t="s">
        <v>1229</v>
      </c>
      <c r="Q2339" t="str">
        <f>VLOOKUP(KamstrupData[[#This Row],[IdLevel123]],'B-Business Capability'!B:L,10,FALSE)</f>
        <v>N/A</v>
      </c>
      <c r="R2339">
        <f>VLOOKUP(KamstrupData[[#This Row],[IdLevel123]],'B-Business Capability'!B:L,11,FALSE)</f>
        <v>0</v>
      </c>
    </row>
    <row r="2340" spans="4:20" hidden="1" x14ac:dyDescent="0.25">
      <c r="D2340" s="28" t="s">
        <v>1634</v>
      </c>
      <c r="E2340" t="str">
        <f>VLOOKUP(D2340,'B-Business Capability'!B:H,5,FALSE)</f>
        <v>Not mapped to capability</v>
      </c>
      <c r="F2340">
        <f>VLOOKUP(D2340,'B-Business Capability'!B:H,6,FALSE)</f>
        <v>0</v>
      </c>
      <c r="G2340">
        <f>VLOOKUP(D2340,'B-Business Capability'!B:H,7,FALSE)</f>
        <v>0</v>
      </c>
      <c r="I2340" t="s">
        <v>62</v>
      </c>
      <c r="J2340" t="s">
        <v>8632</v>
      </c>
      <c r="L2340" t="s">
        <v>1098</v>
      </c>
      <c r="M2340" t="str">
        <f>VLOOKUP(L2340,'A-Applications'!B:D,3,FALSE)</f>
        <v>Dot.vu</v>
      </c>
      <c r="O2340" s="42"/>
      <c r="P2340" t="s">
        <v>56</v>
      </c>
      <c r="Q2340" t="str">
        <f>VLOOKUP(KamstrupData[[#This Row],[IdLevel123]],'B-Business Capability'!B:L,10,FALSE)</f>
        <v>N/A</v>
      </c>
      <c r="R2340">
        <f>VLOOKUP(KamstrupData[[#This Row],[IdLevel123]],'B-Business Capability'!B:L,11,FALSE)</f>
        <v>0</v>
      </c>
    </row>
    <row r="2341" spans="4:20" hidden="1" x14ac:dyDescent="0.25">
      <c r="D2341" t="s">
        <v>1130</v>
      </c>
      <c r="E2341" t="str">
        <f>VLOOKUP(D2341,'B-Business Capability'!B:H,5,FALSE)</f>
        <v>Marketing</v>
      </c>
      <c r="F2341" t="str">
        <f>VLOOKUP(D2341,'B-Business Capability'!B:H,6,FALSE)</f>
        <v>Customer experience and data management</v>
      </c>
      <c r="G2341" t="str">
        <f>VLOOKUP(D2341,'B-Business Capability'!B:H,7,FALSE)</f>
        <v>Compliance and data privacy management</v>
      </c>
      <c r="I2341" t="s">
        <v>43</v>
      </c>
      <c r="J2341" t="s">
        <v>325</v>
      </c>
      <c r="K2341" t="s">
        <v>416</v>
      </c>
      <c r="L2341" t="s">
        <v>1131</v>
      </c>
      <c r="M2341" t="str">
        <f>VLOOKUP(L2341,'A-Applications'!B:D,3,FALSE)</f>
        <v>Cookiebot</v>
      </c>
      <c r="N2341" t="s">
        <v>46</v>
      </c>
      <c r="O2341" s="42" t="s">
        <v>47</v>
      </c>
      <c r="P2341" t="s">
        <v>391</v>
      </c>
      <c r="Q2341" t="str">
        <f>VLOOKUP(KamstrupData[[#This Row],[IdLevel123]],'B-Business Capability'!B:L,10,FALSE)</f>
        <v>N/A</v>
      </c>
      <c r="R2341">
        <f>VLOOKUP(KamstrupData[[#This Row],[IdLevel123]],'B-Business Capability'!B:L,11,FALSE)</f>
        <v>0</v>
      </c>
      <c r="T2341" t="s">
        <v>1088</v>
      </c>
    </row>
    <row r="2342" spans="4:20" hidden="1" x14ac:dyDescent="0.25">
      <c r="D2342" t="s">
        <v>1292</v>
      </c>
      <c r="E2342" t="str">
        <f>VLOOKUP(D2342,'B-Business Capability'!B:H,5,FALSE)</f>
        <v>Marketing</v>
      </c>
      <c r="F2342" t="str">
        <f>VLOOKUP(D2342,'B-Business Capability'!B:H,6,FALSE)</f>
        <v>Corporate communication and brand management</v>
      </c>
      <c r="G2342" t="str">
        <f>VLOOKUP(D2342,'B-Business Capability'!B:H,7,FALSE)</f>
        <v>Corporate website management</v>
      </c>
      <c r="I2342" t="s">
        <v>43</v>
      </c>
      <c r="J2342" t="s">
        <v>325</v>
      </c>
      <c r="K2342" t="s">
        <v>416</v>
      </c>
      <c r="L2342" t="s">
        <v>1131</v>
      </c>
      <c r="M2342" t="str">
        <f>VLOOKUP(L2342,'A-Applications'!B:D,3,FALSE)</f>
        <v>Cookiebot</v>
      </c>
      <c r="N2342" t="s">
        <v>46</v>
      </c>
      <c r="O2342" s="42" t="s">
        <v>47</v>
      </c>
      <c r="P2342" t="s">
        <v>1087</v>
      </c>
      <c r="Q2342" t="str">
        <f>VLOOKUP(KamstrupData[[#This Row],[IdLevel123]],'B-Business Capability'!B:L,10,FALSE)</f>
        <v>N/A</v>
      </c>
      <c r="R2342">
        <f>VLOOKUP(KamstrupData[[#This Row],[IdLevel123]],'B-Business Capability'!B:L,11,FALSE)</f>
        <v>0</v>
      </c>
      <c r="T2342" t="s">
        <v>1088</v>
      </c>
    </row>
    <row r="2343" spans="4:20" hidden="1" x14ac:dyDescent="0.25">
      <c r="D2343" t="s">
        <v>1309</v>
      </c>
      <c r="E2343" t="str">
        <f>VLOOKUP(D2343,'B-Business Capability'!B:H,5,FALSE)</f>
        <v>Marketing</v>
      </c>
      <c r="F2343" t="str">
        <f>VLOOKUP(D2343,'B-Business Capability'!B:H,6,FALSE)</f>
        <v>Digital channel management</v>
      </c>
      <c r="G2343" t="str">
        <f>VLOOKUP(D2343,'B-Business Capability'!B:H,7,FALSE)</f>
        <v>Corporate website management</v>
      </c>
      <c r="I2343" t="s">
        <v>43</v>
      </c>
      <c r="J2343" t="s">
        <v>325</v>
      </c>
      <c r="K2343" t="s">
        <v>416</v>
      </c>
      <c r="L2343" t="s">
        <v>1131</v>
      </c>
      <c r="M2343" t="str">
        <f>VLOOKUP(L2343,'A-Applications'!B:D,3,FALSE)</f>
        <v>Cookiebot</v>
      </c>
      <c r="N2343" t="s">
        <v>46</v>
      </c>
      <c r="O2343" s="42" t="s">
        <v>47</v>
      </c>
      <c r="P2343" t="s">
        <v>1103</v>
      </c>
      <c r="Q2343" t="str">
        <f>VLOOKUP(KamstrupData[[#This Row],[IdLevel123]],'B-Business Capability'!B:L,10,FALSE)</f>
        <v>N/A</v>
      </c>
      <c r="R2343">
        <f>VLOOKUP(KamstrupData[[#This Row],[IdLevel123]],'B-Business Capability'!B:L,11,FALSE)</f>
        <v>0</v>
      </c>
      <c r="T2343" t="s">
        <v>1088</v>
      </c>
    </row>
    <row r="2344" spans="4:20" hidden="1" x14ac:dyDescent="0.25">
      <c r="D2344" t="s">
        <v>1325</v>
      </c>
      <c r="E2344" t="str">
        <f>VLOOKUP(D2344,'B-Business Capability'!B:H,5,FALSE)</f>
        <v>Marketing</v>
      </c>
      <c r="F2344" t="str">
        <f>VLOOKUP(D2344,'B-Business Capability'!B:H,6,FALSE)</f>
        <v>Marketing demand management</v>
      </c>
      <c r="G2344" t="str">
        <f>VLOOKUP(D2344,'B-Business Capability'!B:H,7,FALSE)</f>
        <v>Data privacy, compliance, legal review, and risk management</v>
      </c>
      <c r="I2344" t="s">
        <v>43</v>
      </c>
      <c r="J2344" t="s">
        <v>325</v>
      </c>
      <c r="K2344" t="s">
        <v>416</v>
      </c>
      <c r="L2344" t="s">
        <v>1131</v>
      </c>
      <c r="M2344" t="str">
        <f>VLOOKUP(L2344,'A-Applications'!B:D,3,FALSE)</f>
        <v>Cookiebot</v>
      </c>
      <c r="N2344" t="s">
        <v>46</v>
      </c>
      <c r="O2344" s="42" t="s">
        <v>47</v>
      </c>
      <c r="P2344" t="s">
        <v>391</v>
      </c>
      <c r="Q2344" t="str">
        <f>VLOOKUP(KamstrupData[[#This Row],[IdLevel123]],'B-Business Capability'!B:L,10,FALSE)</f>
        <v>N/A</v>
      </c>
      <c r="R2344">
        <f>VLOOKUP(KamstrupData[[#This Row],[IdLevel123]],'B-Business Capability'!B:L,11,FALSE)</f>
        <v>0</v>
      </c>
      <c r="T2344" t="s">
        <v>1095</v>
      </c>
    </row>
    <row r="2345" spans="4:20" hidden="1" x14ac:dyDescent="0.25">
      <c r="D2345" t="s">
        <v>1634</v>
      </c>
      <c r="E2345" t="str">
        <f>VLOOKUP(D2345,'B-Business Capability'!B:H,5,FALSE)</f>
        <v>Not mapped to capability</v>
      </c>
      <c r="F2345">
        <f>VLOOKUP(D2345,'B-Business Capability'!B:H,6,FALSE)</f>
        <v>0</v>
      </c>
      <c r="G2345">
        <f>VLOOKUP(D2345,'B-Business Capability'!B:H,7,FALSE)</f>
        <v>0</v>
      </c>
      <c r="I2345" t="s">
        <v>43</v>
      </c>
      <c r="J2345" t="s">
        <v>325</v>
      </c>
      <c r="L2345" t="s">
        <v>1131</v>
      </c>
      <c r="M2345" t="str">
        <f>VLOOKUP(L2345,'A-Applications'!B:D,3,FALSE)</f>
        <v>Cookiebot</v>
      </c>
      <c r="O2345" s="42"/>
      <c r="P2345" t="s">
        <v>56</v>
      </c>
      <c r="Q2345" t="str">
        <f>VLOOKUP(KamstrupData[[#This Row],[IdLevel123]],'B-Business Capability'!B:L,10,FALSE)</f>
        <v>N/A</v>
      </c>
      <c r="R2345">
        <f>VLOOKUP(KamstrupData[[#This Row],[IdLevel123]],'B-Business Capability'!B:L,11,FALSE)</f>
        <v>0</v>
      </c>
      <c r="T2345" t="s">
        <v>1713</v>
      </c>
    </row>
    <row r="2346" spans="4:20" hidden="1" x14ac:dyDescent="0.25">
      <c r="D2346" s="28" t="s">
        <v>1634</v>
      </c>
      <c r="E2346" t="str">
        <f>VLOOKUP(D2346,'B-Business Capability'!B:H,5,FALSE)</f>
        <v>Not mapped to capability</v>
      </c>
      <c r="F2346">
        <f>VLOOKUP(D2346,'B-Business Capability'!B:H,6,FALSE)</f>
        <v>0</v>
      </c>
      <c r="G2346">
        <f>VLOOKUP(D2346,'B-Business Capability'!B:H,7,FALSE)</f>
        <v>0</v>
      </c>
      <c r="I2346" t="s">
        <v>62</v>
      </c>
      <c r="J2346" t="s">
        <v>8632</v>
      </c>
      <c r="L2346" t="s">
        <v>1131</v>
      </c>
      <c r="M2346" t="str">
        <f>VLOOKUP(L2346,'A-Applications'!B:D,3,FALSE)</f>
        <v>Cookiebot</v>
      </c>
      <c r="O2346" s="42"/>
      <c r="P2346" t="s">
        <v>56</v>
      </c>
      <c r="Q2346" t="str">
        <f>VLOOKUP(KamstrupData[[#This Row],[IdLevel123]],'B-Business Capability'!B:L,10,FALSE)</f>
        <v>N/A</v>
      </c>
      <c r="R2346">
        <f>VLOOKUP(KamstrupData[[#This Row],[IdLevel123]],'B-Business Capability'!B:L,11,FALSE)</f>
        <v>0</v>
      </c>
    </row>
    <row r="2347" spans="4:20" hidden="1" x14ac:dyDescent="0.25">
      <c r="D2347" t="s">
        <v>438</v>
      </c>
      <c r="E2347" t="str">
        <f>VLOOKUP(D2347,'B-Business Capability'!B:H,5,FALSE)</f>
        <v>Finance</v>
      </c>
      <c r="F2347" t="str">
        <f>VLOOKUP(D2347,'B-Business Capability'!B:H,6,FALSE)</f>
        <v>Asset Management</v>
      </c>
      <c r="G2347" t="str">
        <f>VLOOKUP(D2347,'B-Business Capability'!B:H,7,FALSE)</f>
        <v>Asset Performance Mgmt</v>
      </c>
      <c r="I2347" t="s">
        <v>43</v>
      </c>
      <c r="J2347" t="s">
        <v>439</v>
      </c>
      <c r="L2347" t="s">
        <v>447</v>
      </c>
      <c r="M2347" t="str">
        <f>VLOOKUP(L2347,'A-Applications'!B:D,3,FALSE)</f>
        <v>READy</v>
      </c>
      <c r="N2347" t="s">
        <v>46</v>
      </c>
      <c r="O2347" s="42" t="s">
        <v>52</v>
      </c>
      <c r="P2347" t="s">
        <v>441</v>
      </c>
      <c r="Q2347" t="str">
        <f>VLOOKUP(KamstrupData[[#This Row],[IdLevel123]],'B-Business Capability'!B:L,10,FALSE)</f>
        <v>N/A</v>
      </c>
      <c r="R2347">
        <f>VLOOKUP(KamstrupData[[#This Row],[IdLevel123]],'B-Business Capability'!B:L,11,FALSE)</f>
        <v>0</v>
      </c>
      <c r="T2347" t="s">
        <v>442</v>
      </c>
    </row>
    <row r="2348" spans="4:20" hidden="1" x14ac:dyDescent="0.25">
      <c r="D2348" t="s">
        <v>1459</v>
      </c>
      <c r="E2348" t="str">
        <f>VLOOKUP(D2348,'B-Business Capability'!B:H,5,FALSE)</f>
        <v>Customer Service</v>
      </c>
      <c r="F2348" t="str">
        <f>VLOOKUP(D2348,'B-Business Capability'!B:H,6,FALSE)</f>
        <v>Customer Service and Support</v>
      </c>
      <c r="G2348" t="str">
        <f>VLOOKUP(D2348,'B-Business Capability'!B:H,7,FALSE)</f>
        <v>Service Request Management</v>
      </c>
      <c r="I2348" t="s">
        <v>66</v>
      </c>
      <c r="J2348" t="s">
        <v>228</v>
      </c>
      <c r="L2348" t="s">
        <v>447</v>
      </c>
      <c r="M2348" t="str">
        <f>VLOOKUP(L2348,'A-Applications'!B:D,3,FALSE)</f>
        <v>READy</v>
      </c>
      <c r="N2348" t="s">
        <v>74</v>
      </c>
      <c r="O2348" s="42" t="s">
        <v>210</v>
      </c>
      <c r="P2348" t="s">
        <v>229</v>
      </c>
      <c r="Q2348" t="str">
        <f>VLOOKUP(KamstrupData[[#This Row],[IdLevel123]],'B-Business Capability'!B:L,10,FALSE)</f>
        <v>Customer Service and Support</v>
      </c>
      <c r="R2348">
        <f>VLOOKUP(KamstrupData[[#This Row],[IdLevel123]],'B-Business Capability'!B:L,11,FALSE)</f>
        <v>0</v>
      </c>
      <c r="T2348" t="s">
        <v>230</v>
      </c>
    </row>
    <row r="2349" spans="4:20" hidden="1" x14ac:dyDescent="0.25">
      <c r="D2349" t="s">
        <v>1459</v>
      </c>
      <c r="E2349" t="str">
        <f>VLOOKUP(D2349,'B-Business Capability'!B:H,5,FALSE)</f>
        <v>Customer Service</v>
      </c>
      <c r="F2349" t="str">
        <f>VLOOKUP(D2349,'B-Business Capability'!B:H,6,FALSE)</f>
        <v>Customer Service and Support</v>
      </c>
      <c r="G2349" t="str">
        <f>VLOOKUP(D2349,'B-Business Capability'!B:H,7,FALSE)</f>
        <v>Service Request Management</v>
      </c>
      <c r="I2349" t="s">
        <v>43</v>
      </c>
      <c r="J2349" t="s">
        <v>278</v>
      </c>
      <c r="L2349" t="s">
        <v>447</v>
      </c>
      <c r="M2349" t="str">
        <f>VLOOKUP(L2349,'A-Applications'!B:D,3,FALSE)</f>
        <v>READy</v>
      </c>
      <c r="N2349" t="s">
        <v>74</v>
      </c>
      <c r="O2349" s="42" t="s">
        <v>102</v>
      </c>
      <c r="P2349" t="s">
        <v>229</v>
      </c>
      <c r="Q2349" t="str">
        <f>VLOOKUP(KamstrupData[[#This Row],[IdLevel123]],'B-Business Capability'!B:L,10,FALSE)</f>
        <v>Customer Service and Support</v>
      </c>
      <c r="R2349">
        <f>VLOOKUP(KamstrupData[[#This Row],[IdLevel123]],'B-Business Capability'!B:L,11,FALSE)</f>
        <v>0</v>
      </c>
    </row>
    <row r="2350" spans="4:20" hidden="1" x14ac:dyDescent="0.25">
      <c r="D2350" t="s">
        <v>1459</v>
      </c>
      <c r="E2350" t="str">
        <f>VLOOKUP(D2350,'B-Business Capability'!B:H,5,FALSE)</f>
        <v>Customer Service</v>
      </c>
      <c r="F2350" t="str">
        <f>VLOOKUP(D2350,'B-Business Capability'!B:H,6,FALSE)</f>
        <v>Customer Service and Support</v>
      </c>
      <c r="G2350" t="str">
        <f>VLOOKUP(D2350,'B-Business Capability'!B:H,7,FALSE)</f>
        <v>Service Request Management</v>
      </c>
      <c r="I2350" t="s">
        <v>43</v>
      </c>
      <c r="J2350" t="s">
        <v>279</v>
      </c>
      <c r="L2350" t="s">
        <v>447</v>
      </c>
      <c r="M2350" t="str">
        <f>VLOOKUP(L2350,'A-Applications'!B:D,3,FALSE)</f>
        <v>READy</v>
      </c>
      <c r="N2350" t="s">
        <v>74</v>
      </c>
      <c r="O2350" s="42" t="s">
        <v>102</v>
      </c>
      <c r="P2350" t="s">
        <v>229</v>
      </c>
      <c r="Q2350" t="str">
        <f>VLOOKUP(KamstrupData[[#This Row],[IdLevel123]],'B-Business Capability'!B:L,10,FALSE)</f>
        <v>Customer Service and Support</v>
      </c>
      <c r="R2350">
        <f>VLOOKUP(KamstrupData[[#This Row],[IdLevel123]],'B-Business Capability'!B:L,11,FALSE)</f>
        <v>0</v>
      </c>
      <c r="T2350" t="s">
        <v>410</v>
      </c>
    </row>
    <row r="2351" spans="4:20" hidden="1" x14ac:dyDescent="0.25">
      <c r="D2351" t="s">
        <v>1459</v>
      </c>
      <c r="E2351" t="str">
        <f>VLOOKUP(D2351,'B-Business Capability'!B:H,5,FALSE)</f>
        <v>Customer Service</v>
      </c>
      <c r="F2351" t="str">
        <f>VLOOKUP(D2351,'B-Business Capability'!B:H,6,FALSE)</f>
        <v>Customer Service and Support</v>
      </c>
      <c r="G2351" t="str">
        <f>VLOOKUP(D2351,'B-Business Capability'!B:H,7,FALSE)</f>
        <v>Service Request Management</v>
      </c>
      <c r="I2351" t="s">
        <v>43</v>
      </c>
      <c r="J2351" t="s">
        <v>282</v>
      </c>
      <c r="L2351" t="s">
        <v>447</v>
      </c>
      <c r="M2351" t="str">
        <f>VLOOKUP(L2351,'A-Applications'!B:D,3,FALSE)</f>
        <v>READy</v>
      </c>
      <c r="N2351" t="s">
        <v>74</v>
      </c>
      <c r="O2351" s="42" t="s">
        <v>102</v>
      </c>
      <c r="P2351" t="s">
        <v>229</v>
      </c>
      <c r="Q2351" t="str">
        <f>VLOOKUP(KamstrupData[[#This Row],[IdLevel123]],'B-Business Capability'!B:L,10,FALSE)</f>
        <v>Customer Service and Support</v>
      </c>
      <c r="R2351">
        <f>VLOOKUP(KamstrupData[[#This Row],[IdLevel123]],'B-Business Capability'!B:L,11,FALSE)</f>
        <v>0</v>
      </c>
      <c r="T2351" t="s">
        <v>410</v>
      </c>
    </row>
    <row r="2352" spans="4:20" hidden="1" x14ac:dyDescent="0.25">
      <c r="D2352" s="28" t="s">
        <v>1459</v>
      </c>
      <c r="E2352" t="str">
        <f>VLOOKUP(D2352,'B-Business Capability'!B:H,5,FALSE)</f>
        <v>Customer Service</v>
      </c>
      <c r="F2352" t="str">
        <f>VLOOKUP(D2352,'B-Business Capability'!B:H,6,FALSE)</f>
        <v>Customer Service and Support</v>
      </c>
      <c r="G2352" t="str">
        <f>VLOOKUP(D2352,'B-Business Capability'!B:H,7,FALSE)</f>
        <v>Service Request Management</v>
      </c>
      <c r="I2352" t="s">
        <v>53</v>
      </c>
      <c r="J2352" t="s">
        <v>8549</v>
      </c>
      <c r="L2352" t="s">
        <v>447</v>
      </c>
      <c r="M2352" t="str">
        <f>VLOOKUP(L2352,'A-Applications'!B:D,3,FALSE)</f>
        <v>READy</v>
      </c>
      <c r="N2352" t="s">
        <v>74</v>
      </c>
      <c r="O2352" s="42" t="s">
        <v>47</v>
      </c>
      <c r="P2352" t="s">
        <v>229</v>
      </c>
      <c r="Q2352" t="str">
        <f>VLOOKUP(KamstrupData[[#This Row],[IdLevel123]],'B-Business Capability'!B:L,10,FALSE)</f>
        <v>Customer Service and Support</v>
      </c>
      <c r="R2352">
        <f>VLOOKUP(KamstrupData[[#This Row],[IdLevel123]],'B-Business Capability'!B:L,11,FALSE)</f>
        <v>0</v>
      </c>
      <c r="T2352" t="s">
        <v>8521</v>
      </c>
    </row>
    <row r="2353" spans="4:20" hidden="1" x14ac:dyDescent="0.25">
      <c r="D2353" s="28" t="s">
        <v>1459</v>
      </c>
      <c r="E2353" t="str">
        <f>VLOOKUP(D2353,'B-Business Capability'!B:H,5,FALSE)</f>
        <v>Customer Service</v>
      </c>
      <c r="F2353" t="str">
        <f>VLOOKUP(D2353,'B-Business Capability'!B:H,6,FALSE)</f>
        <v>Customer Service and Support</v>
      </c>
      <c r="G2353" t="str">
        <f>VLOOKUP(D2353,'B-Business Capability'!B:H,7,FALSE)</f>
        <v>Service Request Management</v>
      </c>
      <c r="I2353" t="s">
        <v>491</v>
      </c>
      <c r="J2353" t="s">
        <v>8531</v>
      </c>
      <c r="K2353" t="s">
        <v>8607</v>
      </c>
      <c r="L2353" t="s">
        <v>447</v>
      </c>
      <c r="M2353" t="str">
        <f>VLOOKUP(L2353,'A-Applications'!B:D,3,FALSE)</f>
        <v>READy</v>
      </c>
      <c r="N2353" t="s">
        <v>74</v>
      </c>
      <c r="O2353" s="42" t="s">
        <v>210</v>
      </c>
      <c r="P2353" t="s">
        <v>229</v>
      </c>
      <c r="Q2353" t="str">
        <f>VLOOKUP(KamstrupData[[#This Row],[IdLevel123]],'B-Business Capability'!B:L,10,FALSE)</f>
        <v>Customer Service and Support</v>
      </c>
      <c r="R2353">
        <f>VLOOKUP(KamstrupData[[#This Row],[IdLevel123]],'B-Business Capability'!B:L,11,FALSE)</f>
        <v>0</v>
      </c>
    </row>
    <row r="2354" spans="4:20" hidden="1" x14ac:dyDescent="0.25">
      <c r="D2354" s="28" t="s">
        <v>1459</v>
      </c>
      <c r="E2354" t="str">
        <f>VLOOKUP(D2354,'B-Business Capability'!B:H,5,FALSE)</f>
        <v>Customer Service</v>
      </c>
      <c r="F2354" t="str">
        <f>VLOOKUP(D2354,'B-Business Capability'!B:H,6,FALSE)</f>
        <v>Customer Service and Support</v>
      </c>
      <c r="G2354" t="str">
        <f>VLOOKUP(D2354,'B-Business Capability'!B:H,7,FALSE)</f>
        <v>Service Request Management</v>
      </c>
      <c r="I2354" t="s">
        <v>477</v>
      </c>
      <c r="J2354" t="s">
        <v>8624</v>
      </c>
      <c r="L2354" t="s">
        <v>447</v>
      </c>
      <c r="M2354" t="str">
        <f>VLOOKUP(L2354,'A-Applications'!B:D,3,FALSE)</f>
        <v>READy</v>
      </c>
      <c r="N2354" t="s">
        <v>74</v>
      </c>
      <c r="O2354" s="42" t="s">
        <v>47</v>
      </c>
      <c r="P2354" t="s">
        <v>229</v>
      </c>
      <c r="Q2354" t="str">
        <f>VLOOKUP(KamstrupData[[#This Row],[IdLevel123]],'B-Business Capability'!B:L,10,FALSE)</f>
        <v>Customer Service and Support</v>
      </c>
      <c r="R2354">
        <f>VLOOKUP(KamstrupData[[#This Row],[IdLevel123]],'B-Business Capability'!B:L,11,FALSE)</f>
        <v>0</v>
      </c>
    </row>
    <row r="2355" spans="4:20" hidden="1" x14ac:dyDescent="0.25">
      <c r="D2355" s="28" t="s">
        <v>1459</v>
      </c>
      <c r="E2355" t="str">
        <f>VLOOKUP(D2355,'B-Business Capability'!B:H,5,FALSE)</f>
        <v>Customer Service</v>
      </c>
      <c r="F2355" t="str">
        <f>VLOOKUP(D2355,'B-Business Capability'!B:H,6,FALSE)</f>
        <v>Customer Service and Support</v>
      </c>
      <c r="G2355" t="str">
        <f>VLOOKUP(D2355,'B-Business Capability'!B:H,7,FALSE)</f>
        <v>Service Request Management</v>
      </c>
      <c r="I2355" t="s">
        <v>487</v>
      </c>
      <c r="J2355" t="s">
        <v>8684</v>
      </c>
      <c r="K2355" t="s">
        <v>4553</v>
      </c>
      <c r="L2355" t="s">
        <v>447</v>
      </c>
      <c r="M2355" t="str">
        <f>VLOOKUP(L2355,'A-Applications'!B:D,3,FALSE)</f>
        <v>READy</v>
      </c>
      <c r="N2355" t="s">
        <v>74</v>
      </c>
      <c r="O2355" s="42" t="s">
        <v>210</v>
      </c>
      <c r="P2355" t="s">
        <v>229</v>
      </c>
      <c r="Q2355" t="str">
        <f>VLOOKUP(KamstrupData[[#This Row],[IdLevel123]],'B-Business Capability'!B:L,10,FALSE)</f>
        <v>Customer Service and Support</v>
      </c>
      <c r="R2355">
        <f>VLOOKUP(KamstrupData[[#This Row],[IdLevel123]],'B-Business Capability'!B:L,11,FALSE)</f>
        <v>0</v>
      </c>
    </row>
    <row r="2356" spans="4:20" hidden="1" x14ac:dyDescent="0.25">
      <c r="D2356" t="s">
        <v>1517</v>
      </c>
      <c r="E2356" t="str">
        <f>VLOOKUP(D2356,'B-Business Capability'!B:H,5,FALSE)</f>
        <v>Customer Service</v>
      </c>
      <c r="F2356" t="str">
        <f>VLOOKUP(D2356,'B-Business Capability'!B:H,6,FALSE)</f>
        <v>Customer Project Management</v>
      </c>
      <c r="G2356" t="str">
        <f>VLOOKUP(D2356,'B-Business Capability'!B:H,7,FALSE)</f>
        <v>Project Management</v>
      </c>
      <c r="I2356" t="s">
        <v>66</v>
      </c>
      <c r="J2356" t="s">
        <v>228</v>
      </c>
      <c r="L2356" t="s">
        <v>447</v>
      </c>
      <c r="M2356" t="str">
        <f>VLOOKUP(L2356,'A-Applications'!B:D,3,FALSE)</f>
        <v>READy</v>
      </c>
      <c r="N2356" t="s">
        <v>74</v>
      </c>
      <c r="O2356" s="42" t="s">
        <v>210</v>
      </c>
      <c r="P2356" t="s">
        <v>1040</v>
      </c>
      <c r="Q2356" t="str">
        <f>VLOOKUP(KamstrupData[[#This Row],[IdLevel123]],'B-Business Capability'!B:L,10,FALSE)</f>
        <v>Order-to-Cash (O2C)</v>
      </c>
      <c r="R2356">
        <f>VLOOKUP(KamstrupData[[#This Row],[IdLevel123]],'B-Business Capability'!B:L,11,FALSE)</f>
        <v>0</v>
      </c>
      <c r="T2356" t="s">
        <v>230</v>
      </c>
    </row>
    <row r="2357" spans="4:20" hidden="1" x14ac:dyDescent="0.25">
      <c r="D2357" t="s">
        <v>1517</v>
      </c>
      <c r="E2357" t="str">
        <f>VLOOKUP(D2357,'B-Business Capability'!B:H,5,FALSE)</f>
        <v>Customer Service</v>
      </c>
      <c r="F2357" t="str">
        <f>VLOOKUP(D2357,'B-Business Capability'!B:H,6,FALSE)</f>
        <v>Customer Project Management</v>
      </c>
      <c r="G2357" t="str">
        <f>VLOOKUP(D2357,'B-Business Capability'!B:H,7,FALSE)</f>
        <v>Project Management</v>
      </c>
      <c r="I2357" t="s">
        <v>43</v>
      </c>
      <c r="J2357" t="s">
        <v>278</v>
      </c>
      <c r="L2357" t="s">
        <v>447</v>
      </c>
      <c r="M2357" t="str">
        <f>VLOOKUP(L2357,'A-Applications'!B:D,3,FALSE)</f>
        <v>READy</v>
      </c>
      <c r="N2357" t="s">
        <v>74</v>
      </c>
      <c r="O2357" s="42" t="s">
        <v>102</v>
      </c>
      <c r="P2357" t="s">
        <v>1040</v>
      </c>
      <c r="Q2357" t="str">
        <f>VLOOKUP(KamstrupData[[#This Row],[IdLevel123]],'B-Business Capability'!B:L,10,FALSE)</f>
        <v>Order-to-Cash (O2C)</v>
      </c>
      <c r="R2357">
        <f>VLOOKUP(KamstrupData[[#This Row],[IdLevel123]],'B-Business Capability'!B:L,11,FALSE)</f>
        <v>0</v>
      </c>
    </row>
    <row r="2358" spans="4:20" hidden="1" x14ac:dyDescent="0.25">
      <c r="D2358" t="s">
        <v>1517</v>
      </c>
      <c r="E2358" t="str">
        <f>VLOOKUP(D2358,'B-Business Capability'!B:H,5,FALSE)</f>
        <v>Customer Service</v>
      </c>
      <c r="F2358" t="str">
        <f>VLOOKUP(D2358,'B-Business Capability'!B:H,6,FALSE)</f>
        <v>Customer Project Management</v>
      </c>
      <c r="G2358" t="str">
        <f>VLOOKUP(D2358,'B-Business Capability'!B:H,7,FALSE)</f>
        <v>Project Management</v>
      </c>
      <c r="I2358" t="s">
        <v>43</v>
      </c>
      <c r="J2358" t="s">
        <v>279</v>
      </c>
      <c r="L2358" t="s">
        <v>447</v>
      </c>
      <c r="M2358" t="str">
        <f>VLOOKUP(L2358,'A-Applications'!B:D,3,FALSE)</f>
        <v>READy</v>
      </c>
      <c r="N2358" t="s">
        <v>74</v>
      </c>
      <c r="O2358" s="42" t="s">
        <v>102</v>
      </c>
      <c r="P2358" t="s">
        <v>1040</v>
      </c>
      <c r="Q2358" t="str">
        <f>VLOOKUP(KamstrupData[[#This Row],[IdLevel123]],'B-Business Capability'!B:L,10,FALSE)</f>
        <v>Order-to-Cash (O2C)</v>
      </c>
      <c r="R2358">
        <f>VLOOKUP(KamstrupData[[#This Row],[IdLevel123]],'B-Business Capability'!B:L,11,FALSE)</f>
        <v>0</v>
      </c>
      <c r="T2358" t="s">
        <v>410</v>
      </c>
    </row>
    <row r="2359" spans="4:20" hidden="1" x14ac:dyDescent="0.25">
      <c r="D2359" t="s">
        <v>1517</v>
      </c>
      <c r="E2359" t="str">
        <f>VLOOKUP(D2359,'B-Business Capability'!B:H,5,FALSE)</f>
        <v>Customer Service</v>
      </c>
      <c r="F2359" t="str">
        <f>VLOOKUP(D2359,'B-Business Capability'!B:H,6,FALSE)</f>
        <v>Customer Project Management</v>
      </c>
      <c r="G2359" t="str">
        <f>VLOOKUP(D2359,'B-Business Capability'!B:H,7,FALSE)</f>
        <v>Project Management</v>
      </c>
      <c r="I2359" t="s">
        <v>43</v>
      </c>
      <c r="J2359" t="s">
        <v>282</v>
      </c>
      <c r="L2359" t="s">
        <v>447</v>
      </c>
      <c r="M2359" t="str">
        <f>VLOOKUP(L2359,'A-Applications'!B:D,3,FALSE)</f>
        <v>READy</v>
      </c>
      <c r="N2359" t="s">
        <v>74</v>
      </c>
      <c r="O2359" s="42" t="s">
        <v>102</v>
      </c>
      <c r="P2359" t="s">
        <v>1040</v>
      </c>
      <c r="Q2359" t="str">
        <f>VLOOKUP(KamstrupData[[#This Row],[IdLevel123]],'B-Business Capability'!B:L,10,FALSE)</f>
        <v>Order-to-Cash (O2C)</v>
      </c>
      <c r="R2359">
        <f>VLOOKUP(KamstrupData[[#This Row],[IdLevel123]],'B-Business Capability'!B:L,11,FALSE)</f>
        <v>0</v>
      </c>
      <c r="T2359" t="s">
        <v>410</v>
      </c>
    </row>
    <row r="2360" spans="4:20" hidden="1" x14ac:dyDescent="0.25">
      <c r="D2360" s="28" t="s">
        <v>1517</v>
      </c>
      <c r="E2360" t="str">
        <f>VLOOKUP(D2360,'B-Business Capability'!B:H,5,FALSE)</f>
        <v>Customer Service</v>
      </c>
      <c r="F2360" t="str">
        <f>VLOOKUP(D2360,'B-Business Capability'!B:H,6,FALSE)</f>
        <v>Customer Project Management</v>
      </c>
      <c r="G2360" t="str">
        <f>VLOOKUP(D2360,'B-Business Capability'!B:H,7,FALSE)</f>
        <v>Project Management</v>
      </c>
      <c r="I2360" t="s">
        <v>53</v>
      </c>
      <c r="J2360" t="s">
        <v>8549</v>
      </c>
      <c r="L2360" t="s">
        <v>447</v>
      </c>
      <c r="M2360" t="str">
        <f>VLOOKUP(L2360,'A-Applications'!B:D,3,FALSE)</f>
        <v>READy</v>
      </c>
      <c r="N2360" t="s">
        <v>74</v>
      </c>
      <c r="O2360" s="42" t="s">
        <v>47</v>
      </c>
      <c r="P2360" t="s">
        <v>1040</v>
      </c>
      <c r="Q2360" t="str">
        <f>VLOOKUP(KamstrupData[[#This Row],[IdLevel123]],'B-Business Capability'!B:L,10,FALSE)</f>
        <v>Order-to-Cash (O2C)</v>
      </c>
      <c r="R2360">
        <f>VLOOKUP(KamstrupData[[#This Row],[IdLevel123]],'B-Business Capability'!B:L,11,FALSE)</f>
        <v>0</v>
      </c>
      <c r="T2360" t="s">
        <v>8521</v>
      </c>
    </row>
    <row r="2361" spans="4:20" hidden="1" x14ac:dyDescent="0.25">
      <c r="D2361" s="28" t="s">
        <v>1517</v>
      </c>
      <c r="E2361" t="str">
        <f>VLOOKUP(D2361,'B-Business Capability'!B:H,5,FALSE)</f>
        <v>Customer Service</v>
      </c>
      <c r="F2361" t="str">
        <f>VLOOKUP(D2361,'B-Business Capability'!B:H,6,FALSE)</f>
        <v>Customer Project Management</v>
      </c>
      <c r="G2361" t="str">
        <f>VLOOKUP(D2361,'B-Business Capability'!B:H,7,FALSE)</f>
        <v>Project Management</v>
      </c>
      <c r="I2361" t="s">
        <v>491</v>
      </c>
      <c r="J2361" t="s">
        <v>8531</v>
      </c>
      <c r="K2361" t="s">
        <v>8607</v>
      </c>
      <c r="L2361" t="s">
        <v>447</v>
      </c>
      <c r="M2361" t="str">
        <f>VLOOKUP(L2361,'A-Applications'!B:D,3,FALSE)</f>
        <v>READy</v>
      </c>
      <c r="N2361" t="s">
        <v>74</v>
      </c>
      <c r="O2361" s="42" t="s">
        <v>210</v>
      </c>
      <c r="P2361" t="s">
        <v>1040</v>
      </c>
      <c r="Q2361" t="str">
        <f>VLOOKUP(KamstrupData[[#This Row],[IdLevel123]],'B-Business Capability'!B:L,10,FALSE)</f>
        <v>Order-to-Cash (O2C)</v>
      </c>
      <c r="R2361">
        <f>VLOOKUP(KamstrupData[[#This Row],[IdLevel123]],'B-Business Capability'!B:L,11,FALSE)</f>
        <v>0</v>
      </c>
    </row>
    <row r="2362" spans="4:20" hidden="1" x14ac:dyDescent="0.25">
      <c r="D2362" s="28" t="s">
        <v>1517</v>
      </c>
      <c r="E2362" t="str">
        <f>VLOOKUP(D2362,'B-Business Capability'!B:H,5,FALSE)</f>
        <v>Customer Service</v>
      </c>
      <c r="F2362" t="str">
        <f>VLOOKUP(D2362,'B-Business Capability'!B:H,6,FALSE)</f>
        <v>Customer Project Management</v>
      </c>
      <c r="G2362" t="str">
        <f>VLOOKUP(D2362,'B-Business Capability'!B:H,7,FALSE)</f>
        <v>Project Management</v>
      </c>
      <c r="I2362" t="s">
        <v>477</v>
      </c>
      <c r="J2362" t="s">
        <v>8624</v>
      </c>
      <c r="L2362" t="s">
        <v>447</v>
      </c>
      <c r="M2362" t="str">
        <f>VLOOKUP(L2362,'A-Applications'!B:D,3,FALSE)</f>
        <v>READy</v>
      </c>
      <c r="N2362" t="s">
        <v>74</v>
      </c>
      <c r="O2362" s="42" t="s">
        <v>47</v>
      </c>
      <c r="P2362" t="s">
        <v>1040</v>
      </c>
      <c r="Q2362" t="str">
        <f>VLOOKUP(KamstrupData[[#This Row],[IdLevel123]],'B-Business Capability'!B:L,10,FALSE)</f>
        <v>Order-to-Cash (O2C)</v>
      </c>
      <c r="R2362">
        <f>VLOOKUP(KamstrupData[[#This Row],[IdLevel123]],'B-Business Capability'!B:L,11,FALSE)</f>
        <v>0</v>
      </c>
    </row>
    <row r="2363" spans="4:20" hidden="1" x14ac:dyDescent="0.25">
      <c r="D2363" s="28" t="s">
        <v>1517</v>
      </c>
      <c r="E2363" t="str">
        <f>VLOOKUP(D2363,'B-Business Capability'!B:H,5,FALSE)</f>
        <v>Customer Service</v>
      </c>
      <c r="F2363" t="str">
        <f>VLOOKUP(D2363,'B-Business Capability'!B:H,6,FALSE)</f>
        <v>Customer Project Management</v>
      </c>
      <c r="G2363" t="str">
        <f>VLOOKUP(D2363,'B-Business Capability'!B:H,7,FALSE)</f>
        <v>Project Management</v>
      </c>
      <c r="I2363" t="s">
        <v>477</v>
      </c>
      <c r="J2363" t="s">
        <v>8624</v>
      </c>
      <c r="L2363" t="s">
        <v>447</v>
      </c>
      <c r="M2363" t="str">
        <f>VLOOKUP(L2363,'A-Applications'!B:D,3,FALSE)</f>
        <v>READy</v>
      </c>
      <c r="N2363" t="s">
        <v>74</v>
      </c>
      <c r="O2363" s="42" t="s">
        <v>102</v>
      </c>
      <c r="P2363" t="s">
        <v>1040</v>
      </c>
      <c r="Q2363" t="str">
        <f>VLOOKUP(KamstrupData[[#This Row],[IdLevel123]],'B-Business Capability'!B:L,10,FALSE)</f>
        <v>Order-to-Cash (O2C)</v>
      </c>
      <c r="R2363">
        <f>VLOOKUP(KamstrupData[[#This Row],[IdLevel123]],'B-Business Capability'!B:L,11,FALSE)</f>
        <v>0</v>
      </c>
    </row>
    <row r="2364" spans="4:20" hidden="1" x14ac:dyDescent="0.25">
      <c r="D2364" s="28" t="s">
        <v>1517</v>
      </c>
      <c r="E2364" t="str">
        <f>VLOOKUP(D2364,'B-Business Capability'!B:H,5,FALSE)</f>
        <v>Customer Service</v>
      </c>
      <c r="F2364" t="str">
        <f>VLOOKUP(D2364,'B-Business Capability'!B:H,6,FALSE)</f>
        <v>Customer Project Management</v>
      </c>
      <c r="G2364" t="str">
        <f>VLOOKUP(D2364,'B-Business Capability'!B:H,7,FALSE)</f>
        <v>Project Management</v>
      </c>
      <c r="I2364" t="s">
        <v>487</v>
      </c>
      <c r="J2364" t="s">
        <v>8684</v>
      </c>
      <c r="K2364" t="s">
        <v>4553</v>
      </c>
      <c r="L2364" t="s">
        <v>447</v>
      </c>
      <c r="M2364" t="str">
        <f>VLOOKUP(L2364,'A-Applications'!B:D,3,FALSE)</f>
        <v>READy</v>
      </c>
      <c r="N2364" t="s">
        <v>74</v>
      </c>
      <c r="O2364" s="42" t="s">
        <v>210</v>
      </c>
      <c r="P2364" t="s">
        <v>1040</v>
      </c>
      <c r="Q2364" t="str">
        <f>VLOOKUP(KamstrupData[[#This Row],[IdLevel123]],'B-Business Capability'!B:L,10,FALSE)</f>
        <v>Order-to-Cash (O2C)</v>
      </c>
      <c r="R2364">
        <f>VLOOKUP(KamstrupData[[#This Row],[IdLevel123]],'B-Business Capability'!B:L,11,FALSE)</f>
        <v>0</v>
      </c>
    </row>
    <row r="2365" spans="4:20" hidden="1" x14ac:dyDescent="0.25">
      <c r="D2365" t="s">
        <v>1531</v>
      </c>
      <c r="E2365" t="str">
        <f>VLOOKUP(D2365,'B-Business Capability'!B:H,5,FALSE)</f>
        <v>Customer Service</v>
      </c>
      <c r="F2365" t="str">
        <f>VLOOKUP(D2365,'B-Business Capability'!B:H,6,FALSE)</f>
        <v>Customer Service and Support</v>
      </c>
      <c r="G2365" t="str">
        <f>VLOOKUP(D2365,'B-Business Capability'!B:H,7,FALSE)</f>
        <v>Customer Operations</v>
      </c>
      <c r="I2365" t="s">
        <v>66</v>
      </c>
      <c r="J2365" t="s">
        <v>228</v>
      </c>
      <c r="L2365" t="s">
        <v>447</v>
      </c>
      <c r="M2365" t="str">
        <f>VLOOKUP(L2365,'A-Applications'!B:D,3,FALSE)</f>
        <v>READy</v>
      </c>
      <c r="N2365" t="s">
        <v>74</v>
      </c>
      <c r="O2365" s="42" t="s">
        <v>210</v>
      </c>
      <c r="P2365" t="s">
        <v>229</v>
      </c>
      <c r="Q2365" t="str">
        <f>VLOOKUP(KamstrupData[[#This Row],[IdLevel123]],'B-Business Capability'!B:L,10,FALSE)</f>
        <v>Order-to-Cash (O2C)</v>
      </c>
      <c r="R2365">
        <f>VLOOKUP(KamstrupData[[#This Row],[IdLevel123]],'B-Business Capability'!B:L,11,FALSE)</f>
        <v>0</v>
      </c>
      <c r="T2365" t="s">
        <v>230</v>
      </c>
    </row>
    <row r="2366" spans="4:20" hidden="1" x14ac:dyDescent="0.25">
      <c r="D2366" t="s">
        <v>1531</v>
      </c>
      <c r="E2366" t="str">
        <f>VLOOKUP(D2366,'B-Business Capability'!B:H,5,FALSE)</f>
        <v>Customer Service</v>
      </c>
      <c r="F2366" t="str">
        <f>VLOOKUP(D2366,'B-Business Capability'!B:H,6,FALSE)</f>
        <v>Customer Service and Support</v>
      </c>
      <c r="G2366" t="str">
        <f>VLOOKUP(D2366,'B-Business Capability'!B:H,7,FALSE)</f>
        <v>Customer Operations</v>
      </c>
      <c r="I2366" t="s">
        <v>43</v>
      </c>
      <c r="J2366" t="s">
        <v>278</v>
      </c>
      <c r="L2366" t="s">
        <v>447</v>
      </c>
      <c r="M2366" t="str">
        <f>VLOOKUP(L2366,'A-Applications'!B:D,3,FALSE)</f>
        <v>READy</v>
      </c>
      <c r="N2366" t="s">
        <v>74</v>
      </c>
      <c r="O2366" s="42" t="s">
        <v>102</v>
      </c>
      <c r="P2366" t="s">
        <v>1040</v>
      </c>
      <c r="Q2366" t="str">
        <f>VLOOKUP(KamstrupData[[#This Row],[IdLevel123]],'B-Business Capability'!B:L,10,FALSE)</f>
        <v>Order-to-Cash (O2C)</v>
      </c>
      <c r="R2366">
        <f>VLOOKUP(KamstrupData[[#This Row],[IdLevel123]],'B-Business Capability'!B:L,11,FALSE)</f>
        <v>0</v>
      </c>
    </row>
    <row r="2367" spans="4:20" hidden="1" x14ac:dyDescent="0.25">
      <c r="D2367" t="s">
        <v>1531</v>
      </c>
      <c r="E2367" t="str">
        <f>VLOOKUP(D2367,'B-Business Capability'!B:H,5,FALSE)</f>
        <v>Customer Service</v>
      </c>
      <c r="F2367" t="str">
        <f>VLOOKUP(D2367,'B-Business Capability'!B:H,6,FALSE)</f>
        <v>Customer Service and Support</v>
      </c>
      <c r="G2367" t="str">
        <f>VLOOKUP(D2367,'B-Business Capability'!B:H,7,FALSE)</f>
        <v>Customer Operations</v>
      </c>
      <c r="I2367" t="s">
        <v>43</v>
      </c>
      <c r="J2367" t="s">
        <v>279</v>
      </c>
      <c r="L2367" t="s">
        <v>447</v>
      </c>
      <c r="M2367" t="str">
        <f>VLOOKUP(L2367,'A-Applications'!B:D,3,FALSE)</f>
        <v>READy</v>
      </c>
      <c r="N2367" t="s">
        <v>74</v>
      </c>
      <c r="O2367" s="42" t="s">
        <v>102</v>
      </c>
      <c r="P2367" t="s">
        <v>1040</v>
      </c>
      <c r="Q2367" t="str">
        <f>VLOOKUP(KamstrupData[[#This Row],[IdLevel123]],'B-Business Capability'!B:L,10,FALSE)</f>
        <v>Order-to-Cash (O2C)</v>
      </c>
      <c r="R2367">
        <f>VLOOKUP(KamstrupData[[#This Row],[IdLevel123]],'B-Business Capability'!B:L,11,FALSE)</f>
        <v>0</v>
      </c>
      <c r="T2367" t="s">
        <v>410</v>
      </c>
    </row>
    <row r="2368" spans="4:20" hidden="1" x14ac:dyDescent="0.25">
      <c r="D2368" t="s">
        <v>1531</v>
      </c>
      <c r="E2368" t="str">
        <f>VLOOKUP(D2368,'B-Business Capability'!B:H,5,FALSE)</f>
        <v>Customer Service</v>
      </c>
      <c r="F2368" t="str">
        <f>VLOOKUP(D2368,'B-Business Capability'!B:H,6,FALSE)</f>
        <v>Customer Service and Support</v>
      </c>
      <c r="G2368" t="str">
        <f>VLOOKUP(D2368,'B-Business Capability'!B:H,7,FALSE)</f>
        <v>Customer Operations</v>
      </c>
      <c r="I2368" t="s">
        <v>43</v>
      </c>
      <c r="J2368" t="s">
        <v>282</v>
      </c>
      <c r="L2368" t="s">
        <v>447</v>
      </c>
      <c r="M2368" t="str">
        <f>VLOOKUP(L2368,'A-Applications'!B:D,3,FALSE)</f>
        <v>READy</v>
      </c>
      <c r="N2368" t="s">
        <v>74</v>
      </c>
      <c r="O2368" s="42" t="s">
        <v>102</v>
      </c>
      <c r="P2368" t="s">
        <v>1040</v>
      </c>
      <c r="Q2368" t="str">
        <f>VLOOKUP(KamstrupData[[#This Row],[IdLevel123]],'B-Business Capability'!B:L,10,FALSE)</f>
        <v>Order-to-Cash (O2C)</v>
      </c>
      <c r="R2368">
        <f>VLOOKUP(KamstrupData[[#This Row],[IdLevel123]],'B-Business Capability'!B:L,11,FALSE)</f>
        <v>0</v>
      </c>
      <c r="T2368" t="s">
        <v>410</v>
      </c>
    </row>
    <row r="2369" spans="2:20" hidden="1" x14ac:dyDescent="0.25">
      <c r="D2369" s="28" t="s">
        <v>1531</v>
      </c>
      <c r="E2369" t="str">
        <f>VLOOKUP(D2369,'B-Business Capability'!B:H,5,FALSE)</f>
        <v>Customer Service</v>
      </c>
      <c r="F2369" t="str">
        <f>VLOOKUP(D2369,'B-Business Capability'!B:H,6,FALSE)</f>
        <v>Customer Service and Support</v>
      </c>
      <c r="G2369" t="str">
        <f>VLOOKUP(D2369,'B-Business Capability'!B:H,7,FALSE)</f>
        <v>Customer Operations</v>
      </c>
      <c r="I2369" t="s">
        <v>53</v>
      </c>
      <c r="J2369" t="s">
        <v>8549</v>
      </c>
      <c r="L2369" t="s">
        <v>447</v>
      </c>
      <c r="M2369" t="str">
        <f>VLOOKUP(L2369,'A-Applications'!B:D,3,FALSE)</f>
        <v>READy</v>
      </c>
      <c r="N2369" t="s">
        <v>74</v>
      </c>
      <c r="O2369" s="42" t="s">
        <v>47</v>
      </c>
      <c r="P2369" t="s">
        <v>229</v>
      </c>
      <c r="Q2369" t="str">
        <f>VLOOKUP(KamstrupData[[#This Row],[IdLevel123]],'B-Business Capability'!B:L,10,FALSE)</f>
        <v>Order-to-Cash (O2C)</v>
      </c>
      <c r="R2369">
        <f>VLOOKUP(KamstrupData[[#This Row],[IdLevel123]],'B-Business Capability'!B:L,11,FALSE)</f>
        <v>0</v>
      </c>
      <c r="T2369" t="s">
        <v>8521</v>
      </c>
    </row>
    <row r="2370" spans="2:20" hidden="1" x14ac:dyDescent="0.25">
      <c r="D2370" s="28" t="s">
        <v>1531</v>
      </c>
      <c r="E2370" t="str">
        <f>VLOOKUP(D2370,'B-Business Capability'!B:H,5,FALSE)</f>
        <v>Customer Service</v>
      </c>
      <c r="F2370" t="str">
        <f>VLOOKUP(D2370,'B-Business Capability'!B:H,6,FALSE)</f>
        <v>Customer Service and Support</v>
      </c>
      <c r="G2370" t="str">
        <f>VLOOKUP(D2370,'B-Business Capability'!B:H,7,FALSE)</f>
        <v>Customer Operations</v>
      </c>
      <c r="I2370" t="s">
        <v>491</v>
      </c>
      <c r="J2370" t="s">
        <v>8531</v>
      </c>
      <c r="K2370" t="s">
        <v>8607</v>
      </c>
      <c r="L2370" t="s">
        <v>447</v>
      </c>
      <c r="M2370" t="str">
        <f>VLOOKUP(L2370,'A-Applications'!B:D,3,FALSE)</f>
        <v>READy</v>
      </c>
      <c r="N2370" t="s">
        <v>74</v>
      </c>
      <c r="O2370" s="42" t="s">
        <v>210</v>
      </c>
      <c r="P2370" t="s">
        <v>229</v>
      </c>
      <c r="Q2370" t="str">
        <f>VLOOKUP(KamstrupData[[#This Row],[IdLevel123]],'B-Business Capability'!B:L,10,FALSE)</f>
        <v>Order-to-Cash (O2C)</v>
      </c>
      <c r="R2370">
        <f>VLOOKUP(KamstrupData[[#This Row],[IdLevel123]],'B-Business Capability'!B:L,11,FALSE)</f>
        <v>0</v>
      </c>
    </row>
    <row r="2371" spans="2:20" hidden="1" x14ac:dyDescent="0.25">
      <c r="D2371" s="28" t="s">
        <v>1531</v>
      </c>
      <c r="E2371" t="str">
        <f>VLOOKUP(D2371,'B-Business Capability'!B:H,5,FALSE)</f>
        <v>Customer Service</v>
      </c>
      <c r="F2371" t="str">
        <f>VLOOKUP(D2371,'B-Business Capability'!B:H,6,FALSE)</f>
        <v>Customer Service and Support</v>
      </c>
      <c r="G2371" t="str">
        <f>VLOOKUP(D2371,'B-Business Capability'!B:H,7,FALSE)</f>
        <v>Customer Operations</v>
      </c>
      <c r="I2371" t="s">
        <v>477</v>
      </c>
      <c r="J2371" t="s">
        <v>8624</v>
      </c>
      <c r="L2371" t="s">
        <v>447</v>
      </c>
      <c r="M2371" t="str">
        <f>VLOOKUP(L2371,'A-Applications'!B:D,3,FALSE)</f>
        <v>READy</v>
      </c>
      <c r="N2371" t="s">
        <v>74</v>
      </c>
      <c r="O2371" s="42" t="s">
        <v>47</v>
      </c>
      <c r="P2371" t="s">
        <v>229</v>
      </c>
      <c r="Q2371" t="str">
        <f>VLOOKUP(KamstrupData[[#This Row],[IdLevel123]],'B-Business Capability'!B:L,10,FALSE)</f>
        <v>Order-to-Cash (O2C)</v>
      </c>
      <c r="R2371">
        <f>VLOOKUP(KamstrupData[[#This Row],[IdLevel123]],'B-Business Capability'!B:L,11,FALSE)</f>
        <v>0</v>
      </c>
    </row>
    <row r="2372" spans="2:20" hidden="1" x14ac:dyDescent="0.25">
      <c r="D2372" s="28" t="s">
        <v>1531</v>
      </c>
      <c r="E2372" t="str">
        <f>VLOOKUP(D2372,'B-Business Capability'!B:H,5,FALSE)</f>
        <v>Customer Service</v>
      </c>
      <c r="F2372" t="str">
        <f>VLOOKUP(D2372,'B-Business Capability'!B:H,6,FALSE)</f>
        <v>Customer Service and Support</v>
      </c>
      <c r="G2372" t="str">
        <f>VLOOKUP(D2372,'B-Business Capability'!B:H,7,FALSE)</f>
        <v>Customer Operations</v>
      </c>
      <c r="I2372" t="s">
        <v>487</v>
      </c>
      <c r="J2372" t="s">
        <v>8684</v>
      </c>
      <c r="K2372" t="s">
        <v>4553</v>
      </c>
      <c r="L2372" t="s">
        <v>447</v>
      </c>
      <c r="M2372" t="str">
        <f>VLOOKUP(L2372,'A-Applications'!B:D,3,FALSE)</f>
        <v>READy</v>
      </c>
      <c r="N2372" t="s">
        <v>74</v>
      </c>
      <c r="O2372" s="42" t="s">
        <v>210</v>
      </c>
      <c r="P2372" t="s">
        <v>229</v>
      </c>
      <c r="Q2372" t="str">
        <f>VLOOKUP(KamstrupData[[#This Row],[IdLevel123]],'B-Business Capability'!B:L,10,FALSE)</f>
        <v>Order-to-Cash (O2C)</v>
      </c>
      <c r="R2372">
        <f>VLOOKUP(KamstrupData[[#This Row],[IdLevel123]],'B-Business Capability'!B:L,11,FALSE)</f>
        <v>0</v>
      </c>
    </row>
    <row r="2373" spans="2:20" hidden="1" x14ac:dyDescent="0.25">
      <c r="B2373" s="28">
        <v>45292</v>
      </c>
      <c r="D2373" s="28" t="s">
        <v>8505</v>
      </c>
      <c r="E2373" t="str">
        <f>VLOOKUP(D2373,'B-Business Capability'!B:H,5,FALSE)</f>
        <v>OT Hosting</v>
      </c>
      <c r="F2373" t="str">
        <f>VLOOKUP(D2373,'B-Business Capability'!B:H,6,FALSE)</f>
        <v>OT Operations &amp; Service</v>
      </c>
      <c r="G2373" t="str">
        <f>VLOOKUP(D2373,'B-Business Capability'!B:H,7,FALSE)</f>
        <v>Customer Change &amp; Release Management</v>
      </c>
      <c r="I2373" t="s">
        <v>43</v>
      </c>
      <c r="J2373" t="s">
        <v>285</v>
      </c>
      <c r="K2373" t="s">
        <v>1639</v>
      </c>
      <c r="L2373" t="s">
        <v>447</v>
      </c>
      <c r="M2373" t="str">
        <f>VLOOKUP(L2373,'A-Applications'!B:D,3,FALSE)</f>
        <v>READy</v>
      </c>
      <c r="N2373" s="230" t="s">
        <v>46</v>
      </c>
      <c r="O2373" s="42" t="s">
        <v>102</v>
      </c>
      <c r="Q2373" t="str">
        <f>VLOOKUP(KamstrupData[[#This Row],[IdLevel123]],'B-Business Capability'!B:L,10,FALSE)</f>
        <v>N/A</v>
      </c>
      <c r="R2373">
        <f>VLOOKUP(KamstrupData[[#This Row],[IdLevel123]],'B-Business Capability'!B:L,11,FALSE)</f>
        <v>0</v>
      </c>
    </row>
    <row r="2374" spans="2:20" hidden="1" x14ac:dyDescent="0.25">
      <c r="B2374" s="28">
        <v>45292</v>
      </c>
      <c r="D2374" s="28" t="s">
        <v>8505</v>
      </c>
      <c r="E2374" t="str">
        <f>VLOOKUP(D2374,'B-Business Capability'!B:H,5,FALSE)</f>
        <v>OT Hosting</v>
      </c>
      <c r="F2374" t="str">
        <f>VLOOKUP(D2374,'B-Business Capability'!B:H,6,FALSE)</f>
        <v>OT Operations &amp; Service</v>
      </c>
      <c r="G2374" t="str">
        <f>VLOOKUP(D2374,'B-Business Capability'!B:H,7,FALSE)</f>
        <v>Customer Change &amp; Release Management</v>
      </c>
      <c r="I2374" t="s">
        <v>43</v>
      </c>
      <c r="J2374" t="s">
        <v>285</v>
      </c>
      <c r="K2374" t="s">
        <v>1615</v>
      </c>
      <c r="L2374" t="s">
        <v>447</v>
      </c>
      <c r="M2374" t="str">
        <f>VLOOKUP(L2374,'A-Applications'!B:D,3,FALSE)</f>
        <v>READy</v>
      </c>
      <c r="N2374" t="s">
        <v>46</v>
      </c>
      <c r="O2374" s="42" t="s">
        <v>210</v>
      </c>
      <c r="P2374" t="s">
        <v>38</v>
      </c>
      <c r="Q2374" t="str">
        <f>VLOOKUP(KamstrupData[[#This Row],[IdLevel123]],'B-Business Capability'!B:L,10,FALSE)</f>
        <v>N/A</v>
      </c>
      <c r="R2374">
        <f>VLOOKUP(KamstrupData[[#This Row],[IdLevel123]],'B-Business Capability'!B:L,11,FALSE)</f>
        <v>0</v>
      </c>
    </row>
    <row r="2375" spans="2:20" hidden="1" x14ac:dyDescent="0.25">
      <c r="D2375" t="s">
        <v>1623</v>
      </c>
      <c r="E2375" t="str">
        <f>VLOOKUP(D2375,'B-Business Capability'!B:H,5,FALSE)</f>
        <v>OT Hosting</v>
      </c>
      <c r="F2375" t="str">
        <f>VLOOKUP(D2375,'B-Business Capability'!B:H,6,FALSE)</f>
        <v>Customer Experience &amp; Interface</v>
      </c>
      <c r="G2375" t="str">
        <f>VLOOKUP(D2375,'B-Business Capability'!B:H,7,FALSE)</f>
        <v>Licens, Usage &amp; Billing Management</v>
      </c>
      <c r="I2375" t="s">
        <v>43</v>
      </c>
      <c r="J2375" t="s">
        <v>109</v>
      </c>
      <c r="K2375" t="s">
        <v>231</v>
      </c>
      <c r="L2375" t="s">
        <v>447</v>
      </c>
      <c r="M2375" t="str">
        <f>VLOOKUP(L2375,'A-Applications'!B:D,3,FALSE)</f>
        <v>READy</v>
      </c>
      <c r="N2375" t="s">
        <v>138</v>
      </c>
      <c r="O2375" s="42" t="s">
        <v>47</v>
      </c>
      <c r="P2375" t="s">
        <v>68</v>
      </c>
      <c r="Q2375" t="str">
        <f>VLOOKUP(KamstrupData[[#This Row],[IdLevel123]],'B-Business Capability'!B:L,10,FALSE)</f>
        <v>N/A</v>
      </c>
      <c r="R2375">
        <f>VLOOKUP(KamstrupData[[#This Row],[IdLevel123]],'B-Business Capability'!B:L,11,FALSE)</f>
        <v>0</v>
      </c>
      <c r="T2375" t="s">
        <v>233</v>
      </c>
    </row>
    <row r="2376" spans="2:20" hidden="1" x14ac:dyDescent="0.25">
      <c r="D2376" s="28" t="s">
        <v>1459</v>
      </c>
      <c r="E2376" t="str">
        <f>VLOOKUP(D2376,'B-Business Capability'!B:H,5,FALSE)</f>
        <v>Customer Service</v>
      </c>
      <c r="F2376" t="str">
        <f>VLOOKUP(D2376,'B-Business Capability'!B:H,6,FALSE)</f>
        <v>Customer Service and Support</v>
      </c>
      <c r="G2376" t="str">
        <f>VLOOKUP(D2376,'B-Business Capability'!B:H,7,FALSE)</f>
        <v>Service Request Management</v>
      </c>
      <c r="I2376" t="s">
        <v>62</v>
      </c>
      <c r="J2376" t="s">
        <v>8633</v>
      </c>
      <c r="L2376" t="s">
        <v>447</v>
      </c>
      <c r="M2376" t="str">
        <f>VLOOKUP(L2376,'A-Applications'!B:D,3,FALSE)</f>
        <v>READy</v>
      </c>
      <c r="N2376" t="s">
        <v>74</v>
      </c>
      <c r="O2376" s="42" t="s">
        <v>47</v>
      </c>
      <c r="P2376" t="s">
        <v>229</v>
      </c>
      <c r="Q2376" t="str">
        <f>VLOOKUP(KamstrupData[[#This Row],[IdLevel123]],'B-Business Capability'!B:L,10,FALSE)</f>
        <v>Customer Service and Support</v>
      </c>
      <c r="R2376">
        <f>VLOOKUP(KamstrupData[[#This Row],[IdLevel123]],'B-Business Capability'!B:L,11,FALSE)</f>
        <v>0</v>
      </c>
    </row>
    <row r="2377" spans="2:20" hidden="1" x14ac:dyDescent="0.25">
      <c r="D2377" s="28" t="s">
        <v>1531</v>
      </c>
      <c r="E2377" t="str">
        <f>VLOOKUP(D2377,'B-Business Capability'!B:H,5,FALSE)</f>
        <v>Customer Service</v>
      </c>
      <c r="F2377" t="str">
        <f>VLOOKUP(D2377,'B-Business Capability'!B:H,6,FALSE)</f>
        <v>Customer Service and Support</v>
      </c>
      <c r="G2377" t="str">
        <f>VLOOKUP(D2377,'B-Business Capability'!B:H,7,FALSE)</f>
        <v>Customer Operations</v>
      </c>
      <c r="I2377" t="s">
        <v>62</v>
      </c>
      <c r="J2377" t="s">
        <v>8633</v>
      </c>
      <c r="L2377" t="s">
        <v>447</v>
      </c>
      <c r="M2377" t="str">
        <f>VLOOKUP(L2377,'A-Applications'!B:D,3,FALSE)</f>
        <v>READy</v>
      </c>
      <c r="N2377" t="s">
        <v>74</v>
      </c>
      <c r="O2377" s="42" t="s">
        <v>47</v>
      </c>
      <c r="P2377" t="s">
        <v>229</v>
      </c>
      <c r="Q2377" t="str">
        <f>VLOOKUP(KamstrupData[[#This Row],[IdLevel123]],'B-Business Capability'!B:L,10,FALSE)</f>
        <v>Order-to-Cash (O2C)</v>
      </c>
      <c r="R2377">
        <f>VLOOKUP(KamstrupData[[#This Row],[IdLevel123]],'B-Business Capability'!B:L,11,FALSE)</f>
        <v>0</v>
      </c>
    </row>
    <row r="2378" spans="2:20" hidden="1" x14ac:dyDescent="0.25">
      <c r="D2378" s="28" t="s">
        <v>1531</v>
      </c>
      <c r="E2378" t="str">
        <f>VLOOKUP(D2378,'B-Business Capability'!B:H,5,FALSE)</f>
        <v>Customer Service</v>
      </c>
      <c r="F2378" t="str">
        <f>VLOOKUP(D2378,'B-Business Capability'!B:H,6,FALSE)</f>
        <v>Customer Service and Support</v>
      </c>
      <c r="G2378" t="str">
        <f>VLOOKUP(D2378,'B-Business Capability'!B:H,7,FALSE)</f>
        <v>Customer Operations</v>
      </c>
      <c r="I2378" t="s">
        <v>487</v>
      </c>
      <c r="J2378" t="s">
        <v>8529</v>
      </c>
      <c r="K2378" t="s">
        <v>379</v>
      </c>
      <c r="L2378" t="s">
        <v>447</v>
      </c>
      <c r="M2378" t="str">
        <f>VLOOKUP(L2378,'A-Applications'!B:D,3,FALSE)</f>
        <v>READy</v>
      </c>
      <c r="N2378" t="s">
        <v>46</v>
      </c>
      <c r="O2378" s="42" t="s">
        <v>47</v>
      </c>
      <c r="Q2378" t="str">
        <f>VLOOKUP(KamstrupData[[#This Row],[IdLevel123]],'B-Business Capability'!B:L,10,FALSE)</f>
        <v>Order-to-Cash (O2C)</v>
      </c>
      <c r="R2378">
        <f>VLOOKUP(KamstrupData[[#This Row],[IdLevel123]],'B-Business Capability'!B:L,11,FALSE)</f>
        <v>0</v>
      </c>
    </row>
    <row r="2379" spans="2:20" hidden="1" x14ac:dyDescent="0.25">
      <c r="D2379" s="28" t="s">
        <v>1531</v>
      </c>
      <c r="E2379" t="str">
        <f>VLOOKUP(D2379,'B-Business Capability'!B:H,5,FALSE)</f>
        <v>Customer Service</v>
      </c>
      <c r="F2379" t="str">
        <f>VLOOKUP(D2379,'B-Business Capability'!B:H,6,FALSE)</f>
        <v>Customer Service and Support</v>
      </c>
      <c r="G2379" t="str">
        <f>VLOOKUP(D2379,'B-Business Capability'!B:H,7,FALSE)</f>
        <v>Customer Operations</v>
      </c>
      <c r="I2379" t="s">
        <v>487</v>
      </c>
      <c r="J2379" t="s">
        <v>8529</v>
      </c>
      <c r="K2379" t="s">
        <v>6236</v>
      </c>
      <c r="L2379" t="s">
        <v>447</v>
      </c>
      <c r="M2379" t="str">
        <f>VLOOKUP(L2379,'A-Applications'!B:D,3,FALSE)</f>
        <v>READy</v>
      </c>
      <c r="N2379" t="s">
        <v>46</v>
      </c>
      <c r="O2379" s="42" t="s">
        <v>47</v>
      </c>
      <c r="Q2379" t="str">
        <f>VLOOKUP(KamstrupData[[#This Row],[IdLevel123]],'B-Business Capability'!B:L,10,FALSE)</f>
        <v>Order-to-Cash (O2C)</v>
      </c>
      <c r="R2379">
        <f>VLOOKUP(KamstrupData[[#This Row],[IdLevel123]],'B-Business Capability'!B:L,11,FALSE)</f>
        <v>0</v>
      </c>
    </row>
    <row r="2380" spans="2:20" hidden="1" x14ac:dyDescent="0.25">
      <c r="D2380" t="s">
        <v>1116</v>
      </c>
      <c r="E2380" t="str">
        <f>VLOOKUP(D2380,'B-Business Capability'!B:H,5,FALSE)</f>
        <v>Marketing</v>
      </c>
      <c r="F2380" t="str">
        <f>VLOOKUP(D2380,'B-Business Capability'!B:H,6,FALSE)</f>
        <v>Corporate communication and brand management</v>
      </c>
      <c r="G2380" t="str">
        <f>VLOOKUP(D2380,'B-Business Capability'!B:H,7,FALSE)</f>
        <v>Content management</v>
      </c>
      <c r="I2380" t="s">
        <v>66</v>
      </c>
      <c r="J2380" t="s">
        <v>325</v>
      </c>
      <c r="K2380" t="s">
        <v>416</v>
      </c>
      <c r="L2380" t="s">
        <v>9498</v>
      </c>
      <c r="M2380" t="str">
        <f>VLOOKUP(L2380,'A-Applications'!B:D,3,FALSE)</f>
        <v>Canva Teams</v>
      </c>
      <c r="N2380" t="s">
        <v>138</v>
      </c>
      <c r="O2380" s="42" t="s">
        <v>47</v>
      </c>
      <c r="P2380" t="s">
        <v>1087</v>
      </c>
      <c r="Q2380" t="str">
        <f>VLOOKUP(KamstrupData[[#This Row],[IdLevel123]],'B-Business Capability'!B:L,10,FALSE)</f>
        <v>N/A</v>
      </c>
      <c r="R2380">
        <f>VLOOKUP(KamstrupData[[#This Row],[IdLevel123]],'B-Business Capability'!B:L,11,FALSE)</f>
        <v>0</v>
      </c>
      <c r="T2380" t="s">
        <v>1127</v>
      </c>
    </row>
    <row r="2381" spans="2:20" hidden="1" x14ac:dyDescent="0.25">
      <c r="D2381" t="s">
        <v>1133</v>
      </c>
      <c r="E2381" t="str">
        <f>VLOOKUP(D2381,'B-Business Capability'!B:H,5,FALSE)</f>
        <v>Marketing</v>
      </c>
      <c r="F2381" t="str">
        <f>VLOOKUP(D2381,'B-Business Capability'!B:H,6,FALSE)</f>
        <v>Marketing demand management</v>
      </c>
      <c r="G2381" t="str">
        <f>VLOOKUP(D2381,'B-Business Capability'!B:H,7,FALSE)</f>
        <v>Content management</v>
      </c>
      <c r="I2381" t="s">
        <v>43</v>
      </c>
      <c r="J2381" t="s">
        <v>325</v>
      </c>
      <c r="K2381" t="s">
        <v>416</v>
      </c>
      <c r="L2381" t="s">
        <v>9498</v>
      </c>
      <c r="M2381" t="str">
        <f>VLOOKUP(L2381,'A-Applications'!B:D,3,FALSE)</f>
        <v>Canva Teams</v>
      </c>
      <c r="N2381" t="s">
        <v>138</v>
      </c>
      <c r="O2381" s="42" t="s">
        <v>47</v>
      </c>
      <c r="P2381" t="s">
        <v>1117</v>
      </c>
      <c r="Q2381" t="str">
        <f>VLOOKUP(KamstrupData[[#This Row],[IdLevel123]],'B-Business Capability'!B:L,10,FALSE)</f>
        <v>N/A</v>
      </c>
      <c r="R2381">
        <f>VLOOKUP(KamstrupData[[#This Row],[IdLevel123]],'B-Business Capability'!B:L,11,FALSE)</f>
        <v>0</v>
      </c>
      <c r="T2381" t="s">
        <v>1088</v>
      </c>
    </row>
    <row r="2382" spans="2:20" hidden="1" x14ac:dyDescent="0.25">
      <c r="D2382" t="s">
        <v>560</v>
      </c>
      <c r="E2382" t="str">
        <f>VLOOKUP(D2382,'B-Business Capability'!B:H,5,FALSE)</f>
        <v>Procurement &amp; Logistics</v>
      </c>
      <c r="F2382" t="str">
        <f>VLOOKUP(D2382,'B-Business Capability'!B:H,6,FALSE)</f>
        <v>Warehouse Management</v>
      </c>
      <c r="G2382" t="str">
        <f>VLOOKUP(D2382,'B-Business Capability'!B:H,7,FALSE)</f>
        <v>Goods Receipt &amp; Service Entry</v>
      </c>
      <c r="I2382" t="s">
        <v>66</v>
      </c>
      <c r="J2382" t="s">
        <v>109</v>
      </c>
      <c r="L2382" s="65" t="s">
        <v>562</v>
      </c>
      <c r="M2382" t="str">
        <f>VLOOKUP(L2382,'A-Applications'!B:D,3,FALSE)</f>
        <v>QR code generator</v>
      </c>
      <c r="O2382" s="42"/>
      <c r="P2382" t="s">
        <v>68</v>
      </c>
      <c r="Q2382" t="str">
        <f>VLOOKUP(KamstrupData[[#This Row],[IdLevel123]],'B-Business Capability'!B:L,10,FALSE)</f>
        <v>Procure-to-Pay (P2P)</v>
      </c>
      <c r="R2382">
        <f>VLOOKUP(KamstrupData[[#This Row],[IdLevel123]],'B-Business Capability'!B:L,11,FALSE)</f>
        <v>410</v>
      </c>
      <c r="T2382" t="s">
        <v>188</v>
      </c>
    </row>
    <row r="2383" spans="2:20" hidden="1" x14ac:dyDescent="0.25">
      <c r="D2383" t="s">
        <v>1116</v>
      </c>
      <c r="E2383" t="str">
        <f>VLOOKUP(D2383,'B-Business Capability'!B:H,5,FALSE)</f>
        <v>Marketing</v>
      </c>
      <c r="F2383" t="str">
        <f>VLOOKUP(D2383,'B-Business Capability'!B:H,6,FALSE)</f>
        <v>Corporate communication and brand management</v>
      </c>
      <c r="G2383" t="str">
        <f>VLOOKUP(D2383,'B-Business Capability'!B:H,7,FALSE)</f>
        <v>Content management</v>
      </c>
      <c r="I2383" t="s">
        <v>66</v>
      </c>
      <c r="J2383" t="s">
        <v>325</v>
      </c>
      <c r="K2383" t="s">
        <v>416</v>
      </c>
      <c r="L2383" t="s">
        <v>562</v>
      </c>
      <c r="M2383" t="str">
        <f>VLOOKUP(L2383,'A-Applications'!B:D,3,FALSE)</f>
        <v>QR code generator</v>
      </c>
      <c r="N2383" t="s">
        <v>46</v>
      </c>
      <c r="O2383" s="42" t="s">
        <v>52</v>
      </c>
      <c r="P2383" t="s">
        <v>1087</v>
      </c>
      <c r="Q2383" t="str">
        <f>VLOOKUP(KamstrupData[[#This Row],[IdLevel123]],'B-Business Capability'!B:L,10,FALSE)</f>
        <v>N/A</v>
      </c>
      <c r="R2383">
        <f>VLOOKUP(KamstrupData[[#This Row],[IdLevel123]],'B-Business Capability'!B:L,11,FALSE)</f>
        <v>0</v>
      </c>
      <c r="T2383" t="s">
        <v>417</v>
      </c>
    </row>
    <row r="2384" spans="2:20" hidden="1" x14ac:dyDescent="0.25">
      <c r="D2384" t="s">
        <v>1292</v>
      </c>
      <c r="E2384" t="str">
        <f>VLOOKUP(D2384,'B-Business Capability'!B:H,5,FALSE)</f>
        <v>Marketing</v>
      </c>
      <c r="F2384" t="str">
        <f>VLOOKUP(D2384,'B-Business Capability'!B:H,6,FALSE)</f>
        <v>Corporate communication and brand management</v>
      </c>
      <c r="G2384" t="str">
        <f>VLOOKUP(D2384,'B-Business Capability'!B:H,7,FALSE)</f>
        <v>Corporate website management</v>
      </c>
      <c r="I2384" t="s">
        <v>43</v>
      </c>
      <c r="J2384" t="s">
        <v>325</v>
      </c>
      <c r="K2384" t="s">
        <v>416</v>
      </c>
      <c r="L2384" t="s">
        <v>562</v>
      </c>
      <c r="M2384" t="str">
        <f>VLOOKUP(L2384,'A-Applications'!B:D,3,FALSE)</f>
        <v>QR code generator</v>
      </c>
      <c r="N2384" t="s">
        <v>46</v>
      </c>
      <c r="O2384" s="42" t="s">
        <v>47</v>
      </c>
      <c r="P2384" t="s">
        <v>1087</v>
      </c>
      <c r="Q2384" t="str">
        <f>VLOOKUP(KamstrupData[[#This Row],[IdLevel123]],'B-Business Capability'!B:L,10,FALSE)</f>
        <v>N/A</v>
      </c>
      <c r="R2384">
        <f>VLOOKUP(KamstrupData[[#This Row],[IdLevel123]],'B-Business Capability'!B:L,11,FALSE)</f>
        <v>0</v>
      </c>
      <c r="T2384" t="s">
        <v>1088</v>
      </c>
    </row>
    <row r="2385" spans="4:20" hidden="1" x14ac:dyDescent="0.25">
      <c r="D2385" t="s">
        <v>1634</v>
      </c>
      <c r="E2385" t="str">
        <f>VLOOKUP(D2385,'B-Business Capability'!B:H,5,FALSE)</f>
        <v>Not mapped to capability</v>
      </c>
      <c r="F2385">
        <f>VLOOKUP(D2385,'B-Business Capability'!B:H,6,FALSE)</f>
        <v>0</v>
      </c>
      <c r="G2385">
        <f>VLOOKUP(D2385,'B-Business Capability'!B:H,7,FALSE)</f>
        <v>0</v>
      </c>
      <c r="I2385" t="s">
        <v>43</v>
      </c>
      <c r="J2385" t="s">
        <v>325</v>
      </c>
      <c r="L2385" t="s">
        <v>562</v>
      </c>
      <c r="M2385" t="str">
        <f>VLOOKUP(L2385,'A-Applications'!B:D,3,FALSE)</f>
        <v>QR code generator</v>
      </c>
      <c r="O2385" s="42"/>
      <c r="P2385" t="s">
        <v>56</v>
      </c>
      <c r="Q2385" t="str">
        <f>VLOOKUP(KamstrupData[[#This Row],[IdLevel123]],'B-Business Capability'!B:L,10,FALSE)</f>
        <v>N/A</v>
      </c>
      <c r="R2385">
        <f>VLOOKUP(KamstrupData[[#This Row],[IdLevel123]],'B-Business Capability'!B:L,11,FALSE)</f>
        <v>0</v>
      </c>
      <c r="T2385" t="s">
        <v>1713</v>
      </c>
    </row>
    <row r="2386" spans="4:20" hidden="1" x14ac:dyDescent="0.25">
      <c r="D2386" s="28" t="s">
        <v>1634</v>
      </c>
      <c r="E2386" t="str">
        <f>VLOOKUP(D2386,'B-Business Capability'!B:H,5,FALSE)</f>
        <v>Not mapped to capability</v>
      </c>
      <c r="F2386">
        <f>VLOOKUP(D2386,'B-Business Capability'!B:H,6,FALSE)</f>
        <v>0</v>
      </c>
      <c r="G2386">
        <f>VLOOKUP(D2386,'B-Business Capability'!B:H,7,FALSE)</f>
        <v>0</v>
      </c>
      <c r="I2386" t="s">
        <v>62</v>
      </c>
      <c r="J2386" t="s">
        <v>8632</v>
      </c>
      <c r="L2386" t="s">
        <v>562</v>
      </c>
      <c r="M2386" t="str">
        <f>VLOOKUP(L2386,'A-Applications'!B:D,3,FALSE)</f>
        <v>QR code generator</v>
      </c>
      <c r="O2386" s="42"/>
      <c r="P2386" t="s">
        <v>56</v>
      </c>
      <c r="Q2386" t="str">
        <f>VLOOKUP(KamstrupData[[#This Row],[IdLevel123]],'B-Business Capability'!B:L,10,FALSE)</f>
        <v>N/A</v>
      </c>
      <c r="R2386">
        <f>VLOOKUP(KamstrupData[[#This Row],[IdLevel123]],'B-Business Capability'!B:L,11,FALSE)</f>
        <v>0</v>
      </c>
    </row>
    <row r="2387" spans="4:20" hidden="1" x14ac:dyDescent="0.25">
      <c r="D2387" t="s">
        <v>70</v>
      </c>
      <c r="E2387" t="str">
        <f>VLOOKUP(D2387,'B-Business Capability'!B:H,5,FALSE)</f>
        <v>Product &amp; Software Development</v>
      </c>
      <c r="F2387">
        <f>VLOOKUP(D2387,'B-Business Capability'!B:H,6,FALSE)</f>
        <v>0</v>
      </c>
      <c r="G2387">
        <f>VLOOKUP(D2387,'B-Business Capability'!B:H,7,FALSE)</f>
        <v>0</v>
      </c>
      <c r="I2387" t="s">
        <v>43</v>
      </c>
      <c r="J2387" t="s">
        <v>114</v>
      </c>
      <c r="K2387" t="s">
        <v>78</v>
      </c>
      <c r="L2387" t="s">
        <v>119</v>
      </c>
      <c r="M2387" t="str">
        <f>VLOOKUP(L2387,'A-Applications'!B:D,3,FALSE)</f>
        <v>ChatGPT</v>
      </c>
      <c r="N2387" t="s">
        <v>46</v>
      </c>
      <c r="O2387" s="42" t="s">
        <v>47</v>
      </c>
      <c r="P2387" t="s">
        <v>68</v>
      </c>
      <c r="Q2387" t="str">
        <f>VLOOKUP(KamstrupData[[#This Row],[IdLevel123]],'B-Business Capability'!B:L,10,FALSE)</f>
        <v>Idea-to-Release (I2R)</v>
      </c>
      <c r="R2387">
        <f>VLOOKUP(KamstrupData[[#This Row],[IdLevel123]],'B-Business Capability'!B:L,11,FALSE)</f>
        <v>100</v>
      </c>
      <c r="T2387" t="s">
        <v>120</v>
      </c>
    </row>
    <row r="2388" spans="4:20" hidden="1" x14ac:dyDescent="0.25">
      <c r="D2388" t="s">
        <v>136</v>
      </c>
      <c r="E2388" t="str">
        <f>VLOOKUP(D2388,'B-Business Capability'!B:H,5,FALSE)</f>
        <v>Strategic Management</v>
      </c>
      <c r="F2388">
        <f>VLOOKUP(D2388,'B-Business Capability'!B:H,6,FALSE)</f>
        <v>0</v>
      </c>
      <c r="G2388">
        <f>VLOOKUP(D2388,'B-Business Capability'!B:H,7,FALSE)</f>
        <v>0</v>
      </c>
      <c r="I2388" t="s">
        <v>43</v>
      </c>
      <c r="J2388" t="s">
        <v>137</v>
      </c>
      <c r="L2388" t="s">
        <v>119</v>
      </c>
      <c r="M2388" t="str">
        <f>VLOOKUP(L2388,'A-Applications'!B:D,3,FALSE)</f>
        <v>ChatGPT</v>
      </c>
      <c r="N2388" t="s">
        <v>138</v>
      </c>
      <c r="O2388" s="42" t="s">
        <v>47</v>
      </c>
      <c r="P2388" t="s">
        <v>68</v>
      </c>
      <c r="Q2388" t="str">
        <f>VLOOKUP(KamstrupData[[#This Row],[IdLevel123]],'B-Business Capability'!B:L,10,FALSE)</f>
        <v>N/A</v>
      </c>
      <c r="R2388">
        <f>VLOOKUP(KamstrupData[[#This Row],[IdLevel123]],'B-Business Capability'!B:L,11,FALSE)</f>
        <v>0</v>
      </c>
      <c r="T2388" t="s">
        <v>139</v>
      </c>
    </row>
    <row r="2389" spans="4:20" hidden="1" x14ac:dyDescent="0.25">
      <c r="D2389" t="s">
        <v>150</v>
      </c>
      <c r="E2389" t="str">
        <f>VLOOKUP(D2389,'B-Business Capability'!B:H,5,FALSE)</f>
        <v>Strategic Management</v>
      </c>
      <c r="F2389" t="str">
        <f>VLOOKUP(D2389,'B-Business Capability'!B:H,6,FALSE)</f>
        <v>Enterprise Effectiveness &amp; Project Management</v>
      </c>
      <c r="G2389">
        <f>VLOOKUP(D2389,'B-Business Capability'!B:H,7,FALSE)</f>
        <v>0</v>
      </c>
      <c r="I2389" t="s">
        <v>43</v>
      </c>
      <c r="J2389" t="s">
        <v>91</v>
      </c>
      <c r="K2389" t="s">
        <v>78</v>
      </c>
      <c r="L2389" t="s">
        <v>119</v>
      </c>
      <c r="M2389" t="str">
        <f>VLOOKUP(L2389,'A-Applications'!B:D,3,FALSE)</f>
        <v>ChatGPT</v>
      </c>
      <c r="N2389" t="s">
        <v>46</v>
      </c>
      <c r="O2389" t="s">
        <v>47</v>
      </c>
      <c r="P2389" t="s">
        <v>75</v>
      </c>
      <c r="Q2389" t="str">
        <f>VLOOKUP(KamstrupData[[#This Row],[IdLevel123]],'B-Business Capability'!B:L,10,FALSE)</f>
        <v>N/A</v>
      </c>
      <c r="R2389">
        <f>VLOOKUP(KamstrupData[[#This Row],[IdLevel123]],'B-Business Capability'!B:L,11,FALSE)</f>
        <v>0</v>
      </c>
      <c r="T2389" t="s">
        <v>158</v>
      </c>
    </row>
    <row r="2390" spans="4:20" hidden="1" x14ac:dyDescent="0.25">
      <c r="D2390" t="s">
        <v>583</v>
      </c>
      <c r="E2390" t="str">
        <f>VLOOKUP(D2390,'B-Business Capability'!B:H,5,FALSE)</f>
        <v>Product &amp; Software Development</v>
      </c>
      <c r="F2390" t="str">
        <f>VLOOKUP(D2390,'B-Business Capability'!B:H,6,FALSE)</f>
        <v>Engineering</v>
      </c>
      <c r="G2390" t="str">
        <f>VLOOKUP(D2390,'B-Business Capability'!B:H,7,FALSE)</f>
        <v>Construction &amp; Development</v>
      </c>
      <c r="I2390" t="s">
        <v>43</v>
      </c>
      <c r="J2390" t="s">
        <v>91</v>
      </c>
      <c r="K2390" t="s">
        <v>72</v>
      </c>
      <c r="L2390" t="s">
        <v>119</v>
      </c>
      <c r="M2390" t="str">
        <f>VLOOKUP(L2390,'A-Applications'!B:D,3,FALSE)</f>
        <v>ChatGPT</v>
      </c>
      <c r="N2390" t="s">
        <v>46</v>
      </c>
      <c r="O2390" t="s">
        <v>47</v>
      </c>
      <c r="P2390" t="s">
        <v>75</v>
      </c>
      <c r="Q2390" t="str">
        <f>VLOOKUP(KamstrupData[[#This Row],[IdLevel123]],'B-Business Capability'!B:L,10,FALSE)</f>
        <v>Idea-to-Release (I2R)</v>
      </c>
      <c r="R2390">
        <f>VLOOKUP(KamstrupData[[#This Row],[IdLevel123]],'B-Business Capability'!B:L,11,FALSE)</f>
        <v>420</v>
      </c>
      <c r="T2390" t="s">
        <v>92</v>
      </c>
    </row>
    <row r="2391" spans="4:20" hidden="1" x14ac:dyDescent="0.25">
      <c r="D2391" t="s">
        <v>583</v>
      </c>
      <c r="E2391" t="str">
        <f>VLOOKUP(D2391,'B-Business Capability'!B:H,5,FALSE)</f>
        <v>Product &amp; Software Development</v>
      </c>
      <c r="F2391" t="str">
        <f>VLOOKUP(D2391,'B-Business Capability'!B:H,6,FALSE)</f>
        <v>Engineering</v>
      </c>
      <c r="G2391" t="str">
        <f>VLOOKUP(D2391,'B-Business Capability'!B:H,7,FALSE)</f>
        <v>Construction &amp; Development</v>
      </c>
      <c r="I2391" t="s">
        <v>43</v>
      </c>
      <c r="J2391" t="s">
        <v>91</v>
      </c>
      <c r="K2391" t="s">
        <v>81</v>
      </c>
      <c r="L2391" t="s">
        <v>119</v>
      </c>
      <c r="M2391" t="str">
        <f>VLOOKUP(L2391,'A-Applications'!B:D,3,FALSE)</f>
        <v>ChatGPT</v>
      </c>
      <c r="N2391" t="s">
        <v>46</v>
      </c>
      <c r="O2391" s="42" t="s">
        <v>47</v>
      </c>
      <c r="P2391" t="s">
        <v>75</v>
      </c>
      <c r="Q2391" t="str">
        <f>VLOOKUP(KamstrupData[[#This Row],[IdLevel123]],'B-Business Capability'!B:L,10,FALSE)</f>
        <v>Idea-to-Release (I2R)</v>
      </c>
      <c r="R2391">
        <f>VLOOKUP(KamstrupData[[#This Row],[IdLevel123]],'B-Business Capability'!B:L,11,FALSE)</f>
        <v>420</v>
      </c>
      <c r="T2391" t="s">
        <v>96</v>
      </c>
    </row>
    <row r="2392" spans="4:20" hidden="1" x14ac:dyDescent="0.25">
      <c r="D2392" t="s">
        <v>1233</v>
      </c>
      <c r="E2392" t="str">
        <f>VLOOKUP(D2392,'B-Business Capability'!B:H,5,FALSE)</f>
        <v>Sales</v>
      </c>
      <c r="F2392" t="str">
        <f>VLOOKUP(D2392,'B-Business Capability'!B:H,6,FALSE)</f>
        <v>Sales Management</v>
      </c>
      <c r="G2392" t="str">
        <f>VLOOKUP(D2392,'B-Business Capability'!B:H,7,FALSE)</f>
        <v>Sales Analytics</v>
      </c>
      <c r="I2392" t="s">
        <v>43</v>
      </c>
      <c r="J2392" t="s">
        <v>325</v>
      </c>
      <c r="K2392" t="s">
        <v>379</v>
      </c>
      <c r="L2392" t="s">
        <v>119</v>
      </c>
      <c r="M2392" t="str">
        <f>VLOOKUP(L2392,'A-Applications'!B:D,3,FALSE)</f>
        <v>ChatGPT</v>
      </c>
      <c r="N2392" t="s">
        <v>138</v>
      </c>
      <c r="O2392" s="42" t="s">
        <v>52</v>
      </c>
      <c r="P2392" t="s">
        <v>1042</v>
      </c>
      <c r="Q2392" t="str">
        <f>VLOOKUP(KamstrupData[[#This Row],[IdLevel123]],'B-Business Capability'!B:L,10,FALSE)</f>
        <v>N/A</v>
      </c>
      <c r="R2392">
        <f>VLOOKUP(KamstrupData[[#This Row],[IdLevel123]],'B-Business Capability'!B:L,11,FALSE)</f>
        <v>0</v>
      </c>
      <c r="T2392" t="s">
        <v>380</v>
      </c>
    </row>
    <row r="2393" spans="4:20" hidden="1" x14ac:dyDescent="0.25">
      <c r="D2393" t="s">
        <v>1634</v>
      </c>
      <c r="E2393" t="str">
        <f>VLOOKUP(D2393,'B-Business Capability'!B:H,5,FALSE)</f>
        <v>Not mapped to capability</v>
      </c>
      <c r="F2393">
        <f>VLOOKUP(D2393,'B-Business Capability'!B:H,6,FALSE)</f>
        <v>0</v>
      </c>
      <c r="G2393">
        <f>VLOOKUP(D2393,'B-Business Capability'!B:H,7,FALSE)</f>
        <v>0</v>
      </c>
      <c r="I2393" t="s">
        <v>43</v>
      </c>
      <c r="J2393" t="s">
        <v>98</v>
      </c>
      <c r="K2393" t="s">
        <v>578</v>
      </c>
      <c r="L2393" t="s">
        <v>119</v>
      </c>
      <c r="M2393" t="str">
        <f>VLOOKUP(L2393,'A-Applications'!B:D,3,FALSE)</f>
        <v>ChatGPT</v>
      </c>
      <c r="N2393" t="s">
        <v>138</v>
      </c>
      <c r="O2393" s="42" t="s">
        <v>47</v>
      </c>
      <c r="P2393" t="s">
        <v>56</v>
      </c>
      <c r="Q2393" t="str">
        <f>VLOOKUP(KamstrupData[[#This Row],[IdLevel123]],'B-Business Capability'!B:L,10,FALSE)</f>
        <v>N/A</v>
      </c>
      <c r="R2393">
        <f>VLOOKUP(KamstrupData[[#This Row],[IdLevel123]],'B-Business Capability'!B:L,11,FALSE)</f>
        <v>0</v>
      </c>
      <c r="S2393" t="s">
        <v>579</v>
      </c>
      <c r="T2393" t="s">
        <v>1703</v>
      </c>
    </row>
    <row r="2394" spans="4:20" x14ac:dyDescent="0.25">
      <c r="D2394" s="28" t="s">
        <v>1110</v>
      </c>
      <c r="E2394" t="str">
        <f>VLOOKUP(D2394,'B-Business Capability'!B:H,5,FALSE)</f>
        <v>Marketing</v>
      </c>
      <c r="F2394" t="str">
        <f>VLOOKUP(D2394,'B-Business Capability'!B:H,6,FALSE)</f>
        <v>Customer experience and data management</v>
      </c>
      <c r="G2394" t="str">
        <f>VLOOKUP(D2394,'B-Business Capability'!B:H,7,FALSE)</f>
        <v>Customer experience management</v>
      </c>
      <c r="I2394" t="s">
        <v>43</v>
      </c>
      <c r="J2394" t="s">
        <v>239</v>
      </c>
      <c r="K2394" t="s">
        <v>355</v>
      </c>
      <c r="L2394" t="s">
        <v>806</v>
      </c>
      <c r="M2394" t="str">
        <f>VLOOKUP(L2394,'A-Applications'!B:D,3,FALSE)</f>
        <v>Figma</v>
      </c>
      <c r="N2394" t="s">
        <v>46</v>
      </c>
      <c r="O2394" s="42" t="s">
        <v>47</v>
      </c>
      <c r="Q2394" t="str">
        <f>VLOOKUP(KamstrupData[[#This Row],[IdLevel123]],'B-Business Capability'!B:L,10,FALSE)</f>
        <v>Customer Service and Support</v>
      </c>
      <c r="R2394">
        <f>VLOOKUP(KamstrupData[[#This Row],[IdLevel123]],'B-Business Capability'!B:L,11,FALSE)</f>
        <v>0</v>
      </c>
      <c r="T2394" t="s">
        <v>9588</v>
      </c>
    </row>
    <row r="2395" spans="4:20" hidden="1" x14ac:dyDescent="0.25">
      <c r="D2395" s="28" t="s">
        <v>1233</v>
      </c>
      <c r="E2395" t="str">
        <f>VLOOKUP(D2395,'B-Business Capability'!B:H,5,FALSE)</f>
        <v>Sales</v>
      </c>
      <c r="F2395" t="str">
        <f>VLOOKUP(D2395,'B-Business Capability'!B:H,6,FALSE)</f>
        <v>Sales Management</v>
      </c>
      <c r="G2395" t="str">
        <f>VLOOKUP(D2395,'B-Business Capability'!B:H,7,FALSE)</f>
        <v>Sales Analytics</v>
      </c>
      <c r="I2395" t="s">
        <v>62</v>
      </c>
      <c r="J2395" t="s">
        <v>276</v>
      </c>
      <c r="L2395" t="s">
        <v>119</v>
      </c>
      <c r="M2395" t="str">
        <f>VLOOKUP(L2395,'A-Applications'!B:D,3,FALSE)</f>
        <v>ChatGPT</v>
      </c>
      <c r="N2395" t="s">
        <v>138</v>
      </c>
      <c r="O2395" s="42" t="s">
        <v>52</v>
      </c>
      <c r="P2395" t="s">
        <v>1042</v>
      </c>
      <c r="Q2395" t="str">
        <f>VLOOKUP(KamstrupData[[#This Row],[IdLevel123]],'B-Business Capability'!B:L,10,FALSE)</f>
        <v>N/A</v>
      </c>
      <c r="R2395">
        <f>VLOOKUP(KamstrupData[[#This Row],[IdLevel123]],'B-Business Capability'!B:L,11,FALSE)</f>
        <v>0</v>
      </c>
    </row>
    <row r="2396" spans="4:20" hidden="1" x14ac:dyDescent="0.25">
      <c r="D2396" t="s">
        <v>251</v>
      </c>
      <c r="E2396" t="str">
        <f>VLOOKUP(D2396,'B-Business Capability'!B:H,5,FALSE)</f>
        <v>Strategic Management</v>
      </c>
      <c r="F2396" t="str">
        <f>VLOOKUP(D2396,'B-Business Capability'!B:H,6,FALSE)</f>
        <v>Enterprise Effectiveness &amp; Project Management</v>
      </c>
      <c r="G2396" t="str">
        <f>VLOOKUP(D2396,'B-Business Capability'!B:H,7,FALSE)</f>
        <v>Manage Portfolio</v>
      </c>
      <c r="I2396" t="s">
        <v>43</v>
      </c>
      <c r="J2396" t="s">
        <v>151</v>
      </c>
      <c r="K2396" t="s">
        <v>152</v>
      </c>
      <c r="L2396" t="s">
        <v>252</v>
      </c>
      <c r="M2396" t="str">
        <f>VLOOKUP(L2396,'A-Applications'!B:D,3,FALSE)</f>
        <v>Microsoft Project</v>
      </c>
      <c r="N2396" t="s">
        <v>46</v>
      </c>
      <c r="O2396" s="42" t="s">
        <v>47</v>
      </c>
      <c r="P2396" t="s">
        <v>242</v>
      </c>
      <c r="Q2396" t="str">
        <f>VLOOKUP(KamstrupData[[#This Row],[IdLevel123]],'B-Business Capability'!B:L,10,FALSE)</f>
        <v>N/A</v>
      </c>
      <c r="R2396">
        <f>VLOOKUP(KamstrupData[[#This Row],[IdLevel123]],'B-Business Capability'!B:L,11,FALSE)</f>
        <v>0</v>
      </c>
      <c r="T2396" t="s">
        <v>253</v>
      </c>
    </row>
    <row r="2397" spans="4:20" hidden="1" x14ac:dyDescent="0.25">
      <c r="D2397" t="s">
        <v>366</v>
      </c>
      <c r="E2397" t="str">
        <f>VLOOKUP(D2397,'B-Business Capability'!B:H,5,FALSE)</f>
        <v>Digital Management</v>
      </c>
      <c r="F2397" t="str">
        <f>VLOOKUP(D2397,'B-Business Capability'!B:H,6,FALSE)</f>
        <v>IT Strategy &amp; Transformation</v>
      </c>
      <c r="G2397" t="str">
        <f>VLOOKUP(D2397,'B-Business Capability'!B:H,7,FALSE)</f>
        <v>IT Project Management</v>
      </c>
      <c r="I2397" t="s">
        <v>43</v>
      </c>
      <c r="J2397" t="s">
        <v>151</v>
      </c>
      <c r="K2397" t="s">
        <v>152</v>
      </c>
      <c r="L2397" t="s">
        <v>252</v>
      </c>
      <c r="M2397" t="str">
        <f>VLOOKUP(L2397,'A-Applications'!B:D,3,FALSE)</f>
        <v>Microsoft Project</v>
      </c>
      <c r="N2397" t="s">
        <v>46</v>
      </c>
      <c r="O2397" s="42" t="s">
        <v>47</v>
      </c>
      <c r="P2397" t="s">
        <v>367</v>
      </c>
      <c r="Q2397" t="str">
        <f>VLOOKUP(KamstrupData[[#This Row],[IdLevel123]],'B-Business Capability'!B:L,10,FALSE)</f>
        <v>N/A</v>
      </c>
      <c r="R2397">
        <f>VLOOKUP(KamstrupData[[#This Row],[IdLevel123]],'B-Business Capability'!B:L,11,FALSE)</f>
        <v>0</v>
      </c>
      <c r="T2397" t="s">
        <v>253</v>
      </c>
    </row>
    <row r="2398" spans="4:20" hidden="1" x14ac:dyDescent="0.25">
      <c r="D2398" t="s">
        <v>1039</v>
      </c>
      <c r="E2398" t="str">
        <f>VLOOKUP(D2398,'B-Business Capability'!B:H,5,FALSE)</f>
        <v>Strategic Management</v>
      </c>
      <c r="F2398" t="str">
        <f>VLOOKUP(D2398,'B-Business Capability'!B:H,6,FALSE)</f>
        <v>Manage Core Business</v>
      </c>
      <c r="G2398" t="str">
        <f>VLOOKUP(D2398,'B-Business Capability'!B:H,7,FALSE)</f>
        <v>Manage Projects</v>
      </c>
      <c r="I2398" t="s">
        <v>43</v>
      </c>
      <c r="J2398" t="s">
        <v>278</v>
      </c>
      <c r="L2398" t="s">
        <v>252</v>
      </c>
      <c r="M2398" t="str">
        <f>VLOOKUP(L2398,'A-Applications'!B:D,3,FALSE)</f>
        <v>Microsoft Project</v>
      </c>
      <c r="N2398" t="s">
        <v>46</v>
      </c>
      <c r="O2398" s="42" t="s">
        <v>47</v>
      </c>
      <c r="P2398" t="s">
        <v>1040</v>
      </c>
      <c r="Q2398" t="str">
        <f>VLOOKUP(KamstrupData[[#This Row],[IdLevel123]],'B-Business Capability'!B:L,10,FALSE)</f>
        <v>N/A</v>
      </c>
      <c r="R2398">
        <f>VLOOKUP(KamstrupData[[#This Row],[IdLevel123]],'B-Business Capability'!B:L,11,FALSE)</f>
        <v>0</v>
      </c>
    </row>
    <row r="2399" spans="4:20" hidden="1" x14ac:dyDescent="0.25">
      <c r="D2399" t="s">
        <v>1039</v>
      </c>
      <c r="E2399" t="str">
        <f>VLOOKUP(D2399,'B-Business Capability'!B:H,5,FALSE)</f>
        <v>Strategic Management</v>
      </c>
      <c r="F2399" t="str">
        <f>VLOOKUP(D2399,'B-Business Capability'!B:H,6,FALSE)</f>
        <v>Manage Core Business</v>
      </c>
      <c r="G2399" t="str">
        <f>VLOOKUP(D2399,'B-Business Capability'!B:H,7,FALSE)</f>
        <v>Manage Projects</v>
      </c>
      <c r="I2399" t="s">
        <v>43</v>
      </c>
      <c r="J2399" t="s">
        <v>279</v>
      </c>
      <c r="L2399" t="s">
        <v>252</v>
      </c>
      <c r="M2399" t="str">
        <f>VLOOKUP(L2399,'A-Applications'!B:D,3,FALSE)</f>
        <v>Microsoft Project</v>
      </c>
      <c r="N2399" t="s">
        <v>46</v>
      </c>
      <c r="O2399" s="42" t="s">
        <v>47</v>
      </c>
      <c r="P2399" t="s">
        <v>1040</v>
      </c>
      <c r="Q2399" t="str">
        <f>VLOOKUP(KamstrupData[[#This Row],[IdLevel123]],'B-Business Capability'!B:L,10,FALSE)</f>
        <v>N/A</v>
      </c>
      <c r="R2399">
        <f>VLOOKUP(KamstrupData[[#This Row],[IdLevel123]],'B-Business Capability'!B:L,11,FALSE)</f>
        <v>0</v>
      </c>
      <c r="T2399" t="s">
        <v>1044</v>
      </c>
    </row>
    <row r="2400" spans="4:20" hidden="1" x14ac:dyDescent="0.25">
      <c r="D2400" t="s">
        <v>1039</v>
      </c>
      <c r="E2400" t="str">
        <f>VLOOKUP(D2400,'B-Business Capability'!B:H,5,FALSE)</f>
        <v>Strategic Management</v>
      </c>
      <c r="F2400" t="str">
        <f>VLOOKUP(D2400,'B-Business Capability'!B:H,6,FALSE)</f>
        <v>Manage Core Business</v>
      </c>
      <c r="G2400" t="str">
        <f>VLOOKUP(D2400,'B-Business Capability'!B:H,7,FALSE)</f>
        <v>Manage Projects</v>
      </c>
      <c r="I2400" t="s">
        <v>43</v>
      </c>
      <c r="J2400" t="s">
        <v>282</v>
      </c>
      <c r="L2400" t="s">
        <v>252</v>
      </c>
      <c r="M2400" t="str">
        <f>VLOOKUP(L2400,'A-Applications'!B:D,3,FALSE)</f>
        <v>Microsoft Project</v>
      </c>
      <c r="N2400" t="s">
        <v>46</v>
      </c>
      <c r="O2400" s="42" t="s">
        <v>47</v>
      </c>
      <c r="P2400" t="s">
        <v>1040</v>
      </c>
      <c r="Q2400" t="str">
        <f>VLOOKUP(KamstrupData[[#This Row],[IdLevel123]],'B-Business Capability'!B:L,10,FALSE)</f>
        <v>N/A</v>
      </c>
      <c r="R2400">
        <f>VLOOKUP(KamstrupData[[#This Row],[IdLevel123]],'B-Business Capability'!B:L,11,FALSE)</f>
        <v>0</v>
      </c>
    </row>
    <row r="2401" spans="3:20" hidden="1" x14ac:dyDescent="0.25">
      <c r="D2401" s="28" t="s">
        <v>1039</v>
      </c>
      <c r="E2401" t="str">
        <f>VLOOKUP(D2401,'B-Business Capability'!B:H,5,FALSE)</f>
        <v>Strategic Management</v>
      </c>
      <c r="F2401" t="str">
        <f>VLOOKUP(D2401,'B-Business Capability'!B:H,6,FALSE)</f>
        <v>Manage Core Business</v>
      </c>
      <c r="G2401" t="str">
        <f>VLOOKUP(D2401,'B-Business Capability'!B:H,7,FALSE)</f>
        <v>Manage Projects</v>
      </c>
      <c r="I2401" t="s">
        <v>477</v>
      </c>
      <c r="J2401" t="s">
        <v>8624</v>
      </c>
      <c r="L2401" t="s">
        <v>252</v>
      </c>
      <c r="M2401" t="str">
        <f>VLOOKUP(L2401,'A-Applications'!B:D,3,FALSE)</f>
        <v>Microsoft Project</v>
      </c>
      <c r="N2401" t="s">
        <v>46</v>
      </c>
      <c r="O2401" s="42" t="s">
        <v>47</v>
      </c>
      <c r="P2401" t="s">
        <v>1040</v>
      </c>
      <c r="Q2401" t="str">
        <f>VLOOKUP(KamstrupData[[#This Row],[IdLevel123]],'B-Business Capability'!B:L,10,FALSE)</f>
        <v>N/A</v>
      </c>
      <c r="R2401">
        <f>VLOOKUP(KamstrupData[[#This Row],[IdLevel123]],'B-Business Capability'!B:L,11,FALSE)</f>
        <v>0</v>
      </c>
    </row>
    <row r="2402" spans="3:20" hidden="1" x14ac:dyDescent="0.25">
      <c r="D2402" t="s">
        <v>1517</v>
      </c>
      <c r="E2402" t="str">
        <f>VLOOKUP(D2402,'B-Business Capability'!B:H,5,FALSE)</f>
        <v>Customer Service</v>
      </c>
      <c r="F2402" t="str">
        <f>VLOOKUP(D2402,'B-Business Capability'!B:H,6,FALSE)</f>
        <v>Customer Project Management</v>
      </c>
      <c r="G2402" t="str">
        <f>VLOOKUP(D2402,'B-Business Capability'!B:H,7,FALSE)</f>
        <v>Project Management</v>
      </c>
      <c r="I2402" t="s">
        <v>43</v>
      </c>
      <c r="J2402" t="s">
        <v>279</v>
      </c>
      <c r="L2402" t="s">
        <v>1529</v>
      </c>
      <c r="M2402" t="str">
        <f>VLOOKUP(L2402,'A-Applications'!B:D,3,FALSE)</f>
        <v>Radio mobile</v>
      </c>
      <c r="N2402" t="s">
        <v>74</v>
      </c>
      <c r="O2402" s="42" t="s">
        <v>47</v>
      </c>
      <c r="P2402" t="s">
        <v>1040</v>
      </c>
      <c r="Q2402" t="str">
        <f>VLOOKUP(KamstrupData[[#This Row],[IdLevel123]],'B-Business Capability'!B:L,10,FALSE)</f>
        <v>Order-to-Cash (O2C)</v>
      </c>
      <c r="R2402">
        <f>VLOOKUP(KamstrupData[[#This Row],[IdLevel123]],'B-Business Capability'!B:L,11,FALSE)</f>
        <v>0</v>
      </c>
      <c r="T2402" t="s">
        <v>1530</v>
      </c>
    </row>
    <row r="2403" spans="3:20" hidden="1" x14ac:dyDescent="0.25">
      <c r="D2403" t="s">
        <v>1517</v>
      </c>
      <c r="E2403" t="str">
        <f>VLOOKUP(D2403,'B-Business Capability'!B:H,5,FALSE)</f>
        <v>Customer Service</v>
      </c>
      <c r="F2403" t="str">
        <f>VLOOKUP(D2403,'B-Business Capability'!B:H,6,FALSE)</f>
        <v>Customer Project Management</v>
      </c>
      <c r="G2403" t="str">
        <f>VLOOKUP(D2403,'B-Business Capability'!B:H,7,FALSE)</f>
        <v>Project Management</v>
      </c>
      <c r="I2403" t="s">
        <v>43</v>
      </c>
      <c r="J2403" t="s">
        <v>279</v>
      </c>
      <c r="L2403" t="s">
        <v>1529</v>
      </c>
      <c r="M2403" t="str">
        <f>VLOOKUP(L2403,'A-Applications'!B:D,3,FALSE)</f>
        <v>Radio mobile</v>
      </c>
      <c r="N2403" t="s">
        <v>74</v>
      </c>
      <c r="O2403" s="42" t="s">
        <v>47</v>
      </c>
      <c r="P2403" t="s">
        <v>1040</v>
      </c>
      <c r="Q2403" t="str">
        <f>VLOOKUP(KamstrupData[[#This Row],[IdLevel123]],'B-Business Capability'!B:L,10,FALSE)</f>
        <v>Order-to-Cash (O2C)</v>
      </c>
      <c r="R2403">
        <f>VLOOKUP(KamstrupData[[#This Row],[IdLevel123]],'B-Business Capability'!B:L,11,FALSE)</f>
        <v>0</v>
      </c>
      <c r="T2403" t="s">
        <v>1530</v>
      </c>
    </row>
    <row r="2404" spans="3:20" hidden="1" x14ac:dyDescent="0.25">
      <c r="D2404" t="s">
        <v>1517</v>
      </c>
      <c r="E2404" t="str">
        <f>VLOOKUP(D2404,'B-Business Capability'!B:H,5,FALSE)</f>
        <v>Customer Service</v>
      </c>
      <c r="F2404" t="str">
        <f>VLOOKUP(D2404,'B-Business Capability'!B:H,6,FALSE)</f>
        <v>Customer Project Management</v>
      </c>
      <c r="G2404" t="str">
        <f>VLOOKUP(D2404,'B-Business Capability'!B:H,7,FALSE)</f>
        <v>Project Management</v>
      </c>
      <c r="I2404" t="s">
        <v>43</v>
      </c>
      <c r="J2404" t="s">
        <v>282</v>
      </c>
      <c r="L2404" t="s">
        <v>1529</v>
      </c>
      <c r="M2404" t="str">
        <f>VLOOKUP(L2404,'A-Applications'!B:D,3,FALSE)</f>
        <v>Radio mobile</v>
      </c>
      <c r="N2404" t="s">
        <v>74</v>
      </c>
      <c r="O2404" s="42" t="s">
        <v>47</v>
      </c>
      <c r="P2404" t="s">
        <v>1040</v>
      </c>
      <c r="Q2404" t="str">
        <f>VLOOKUP(KamstrupData[[#This Row],[IdLevel123]],'B-Business Capability'!B:L,10,FALSE)</f>
        <v>Order-to-Cash (O2C)</v>
      </c>
      <c r="R2404">
        <f>VLOOKUP(KamstrupData[[#This Row],[IdLevel123]],'B-Business Capability'!B:L,11,FALSE)</f>
        <v>0</v>
      </c>
      <c r="T2404" t="s">
        <v>1530</v>
      </c>
    </row>
    <row r="2405" spans="3:20" hidden="1" x14ac:dyDescent="0.25">
      <c r="D2405" t="s">
        <v>1614</v>
      </c>
      <c r="E2405" t="str">
        <f>VLOOKUP(D2405,'B-Business Capability'!B:H,5,FALSE)</f>
        <v>OT Hosting</v>
      </c>
      <c r="F2405" t="str">
        <f>VLOOKUP(D2405,'B-Business Capability'!B:H,6,FALSE)</f>
        <v>OT Operations &amp; Service</v>
      </c>
      <c r="G2405" t="str">
        <f>VLOOKUP(D2405,'B-Business Capability'!B:H,7,FALSE)</f>
        <v>Telemetry &amp; Event Processing</v>
      </c>
      <c r="I2405" t="s">
        <v>43</v>
      </c>
      <c r="J2405" t="s">
        <v>91</v>
      </c>
      <c r="K2405" t="s">
        <v>81</v>
      </c>
      <c r="L2405" t="s">
        <v>1529</v>
      </c>
      <c r="M2405" t="str">
        <f>VLOOKUP(L2405,'A-Applications'!B:D,3,FALSE)</f>
        <v>Radio mobile</v>
      </c>
      <c r="N2405" t="s">
        <v>46</v>
      </c>
      <c r="O2405" s="42" t="s">
        <v>47</v>
      </c>
      <c r="P2405" t="s">
        <v>56</v>
      </c>
      <c r="Q2405" t="str">
        <f>VLOOKUP(KamstrupData[[#This Row],[IdLevel123]],'B-Business Capability'!B:L,10,FALSE)</f>
        <v>N/A</v>
      </c>
      <c r="R2405">
        <f>VLOOKUP(KamstrupData[[#This Row],[IdLevel123]],'B-Business Capability'!B:L,11,FALSE)</f>
        <v>0</v>
      </c>
      <c r="T2405" t="s">
        <v>96</v>
      </c>
    </row>
    <row r="2406" spans="3:20" hidden="1" x14ac:dyDescent="0.25">
      <c r="D2406" t="s">
        <v>1039</v>
      </c>
      <c r="E2406" t="str">
        <f>VLOOKUP(D2406,'B-Business Capability'!B:H,5,FALSE)</f>
        <v>Strategic Management</v>
      </c>
      <c r="F2406" t="str">
        <f>VLOOKUP(D2406,'B-Business Capability'!B:H,6,FALSE)</f>
        <v>Manage Core Business</v>
      </c>
      <c r="G2406" t="str">
        <f>VLOOKUP(D2406,'B-Business Capability'!B:H,7,FALSE)</f>
        <v>Manage Projects</v>
      </c>
      <c r="I2406" t="s">
        <v>66</v>
      </c>
      <c r="J2406" t="s">
        <v>228</v>
      </c>
      <c r="L2406" t="s">
        <v>1041</v>
      </c>
      <c r="M2406" t="str">
        <f>VLOOKUP(L2406,'A-Applications'!B:D,3,FALSE)</f>
        <v>Signal Pro (EDX)</v>
      </c>
      <c r="N2406" t="s">
        <v>138</v>
      </c>
      <c r="O2406" s="42" t="s">
        <v>102</v>
      </c>
      <c r="P2406" t="s">
        <v>1042</v>
      </c>
      <c r="Q2406" t="str">
        <f>VLOOKUP(KamstrupData[[#This Row],[IdLevel123]],'B-Business Capability'!B:L,10,FALSE)</f>
        <v>N/A</v>
      </c>
      <c r="R2406">
        <f>VLOOKUP(KamstrupData[[#This Row],[IdLevel123]],'B-Business Capability'!B:L,11,FALSE)</f>
        <v>0</v>
      </c>
      <c r="T2406" t="s">
        <v>1043</v>
      </c>
    </row>
    <row r="2407" spans="3:20" hidden="1" x14ac:dyDescent="0.25">
      <c r="D2407" t="s">
        <v>1039</v>
      </c>
      <c r="E2407" t="str">
        <f>VLOOKUP(D2407,'B-Business Capability'!B:H,5,FALSE)</f>
        <v>Strategic Management</v>
      </c>
      <c r="F2407" t="str">
        <f>VLOOKUP(D2407,'B-Business Capability'!B:H,6,FALSE)</f>
        <v>Manage Core Business</v>
      </c>
      <c r="G2407" t="str">
        <f>VLOOKUP(D2407,'B-Business Capability'!B:H,7,FALSE)</f>
        <v>Manage Projects</v>
      </c>
      <c r="I2407" t="s">
        <v>43</v>
      </c>
      <c r="J2407" t="s">
        <v>279</v>
      </c>
      <c r="L2407" t="s">
        <v>1041</v>
      </c>
      <c r="M2407" t="str">
        <f>VLOOKUP(L2407,'A-Applications'!B:D,3,FALSE)</f>
        <v>Signal Pro (EDX)</v>
      </c>
      <c r="N2407" t="s">
        <v>138</v>
      </c>
      <c r="O2407" s="42" t="s">
        <v>102</v>
      </c>
      <c r="P2407" t="s">
        <v>1040</v>
      </c>
      <c r="Q2407" t="str">
        <f>VLOOKUP(KamstrupData[[#This Row],[IdLevel123]],'B-Business Capability'!B:L,10,FALSE)</f>
        <v>N/A</v>
      </c>
      <c r="R2407">
        <f>VLOOKUP(KamstrupData[[#This Row],[IdLevel123]],'B-Business Capability'!B:L,11,FALSE)</f>
        <v>0</v>
      </c>
      <c r="T2407" t="s">
        <v>1047</v>
      </c>
    </row>
    <row r="2408" spans="3:20" hidden="1" x14ac:dyDescent="0.25">
      <c r="D2408" t="s">
        <v>1039</v>
      </c>
      <c r="E2408" t="str">
        <f>VLOOKUP(D2408,'B-Business Capability'!B:H,5,FALSE)</f>
        <v>Strategic Management</v>
      </c>
      <c r="F2408" t="str">
        <f>VLOOKUP(D2408,'B-Business Capability'!B:H,6,FALSE)</f>
        <v>Manage Core Business</v>
      </c>
      <c r="G2408" t="str">
        <f>VLOOKUP(D2408,'B-Business Capability'!B:H,7,FALSE)</f>
        <v>Manage Projects</v>
      </c>
      <c r="I2408" t="s">
        <v>43</v>
      </c>
      <c r="J2408" t="s">
        <v>282</v>
      </c>
      <c r="L2408" t="s">
        <v>1041</v>
      </c>
      <c r="M2408" t="str">
        <f>VLOOKUP(L2408,'A-Applications'!B:D,3,FALSE)</f>
        <v>Signal Pro (EDX)</v>
      </c>
      <c r="N2408" t="s">
        <v>46</v>
      </c>
      <c r="O2408" s="42" t="s">
        <v>47</v>
      </c>
      <c r="P2408" t="s">
        <v>1040</v>
      </c>
      <c r="Q2408" t="str">
        <f>VLOOKUP(KamstrupData[[#This Row],[IdLevel123]],'B-Business Capability'!B:L,10,FALSE)</f>
        <v>N/A</v>
      </c>
      <c r="R2408">
        <f>VLOOKUP(KamstrupData[[#This Row],[IdLevel123]],'B-Business Capability'!B:L,11,FALSE)</f>
        <v>0</v>
      </c>
    </row>
    <row r="2409" spans="3:20" hidden="1" x14ac:dyDescent="0.25">
      <c r="D2409" t="s">
        <v>1217</v>
      </c>
      <c r="E2409" t="str">
        <f>VLOOKUP(D2409,'B-Business Capability'!B:H,5,FALSE)</f>
        <v>Sales</v>
      </c>
      <c r="F2409" t="str">
        <f>VLOOKUP(D2409,'B-Business Capability'!B:H,6,FALSE)</f>
        <v>Sales Execution and Customer Engagement</v>
      </c>
      <c r="G2409" t="str">
        <f>VLOOKUP(D2409,'B-Business Capability'!B:H,7,FALSE)</f>
        <v>Project selling</v>
      </c>
      <c r="I2409" t="s">
        <v>43</v>
      </c>
      <c r="J2409" t="s">
        <v>279</v>
      </c>
      <c r="L2409" t="s">
        <v>1041</v>
      </c>
      <c r="M2409" t="str">
        <f>VLOOKUP(L2409,'A-Applications'!B:D,3,FALSE)</f>
        <v>Signal Pro (EDX)</v>
      </c>
      <c r="N2409" t="s">
        <v>46</v>
      </c>
      <c r="O2409" s="42" t="s">
        <v>102</v>
      </c>
      <c r="P2409" t="s">
        <v>1040</v>
      </c>
      <c r="Q2409" t="str">
        <f>VLOOKUP(KamstrupData[[#This Row],[IdLevel123]],'B-Business Capability'!B:L,10,FALSE)</f>
        <v>Order-to-Cash (O2C)</v>
      </c>
      <c r="R2409">
        <f>VLOOKUP(KamstrupData[[#This Row],[IdLevel123]],'B-Business Capability'!B:L,11,FALSE)</f>
        <v>550</v>
      </c>
      <c r="T2409" t="s">
        <v>410</v>
      </c>
    </row>
    <row r="2410" spans="3:20" hidden="1" x14ac:dyDescent="0.25">
      <c r="D2410" t="s">
        <v>1217</v>
      </c>
      <c r="E2410" t="str">
        <f>VLOOKUP(D2410,'B-Business Capability'!B:H,5,FALSE)</f>
        <v>Sales</v>
      </c>
      <c r="F2410" t="str">
        <f>VLOOKUP(D2410,'B-Business Capability'!B:H,6,FALSE)</f>
        <v>Sales Execution and Customer Engagement</v>
      </c>
      <c r="G2410" t="str">
        <f>VLOOKUP(D2410,'B-Business Capability'!B:H,7,FALSE)</f>
        <v>Project selling</v>
      </c>
      <c r="I2410" t="s">
        <v>43</v>
      </c>
      <c r="J2410" t="s">
        <v>282</v>
      </c>
      <c r="L2410" t="s">
        <v>1041</v>
      </c>
      <c r="M2410" t="str">
        <f>VLOOKUP(L2410,'A-Applications'!B:D,3,FALSE)</f>
        <v>Signal Pro (EDX)</v>
      </c>
      <c r="N2410" t="s">
        <v>46</v>
      </c>
      <c r="O2410" s="42" t="s">
        <v>47</v>
      </c>
      <c r="P2410" t="s">
        <v>1040</v>
      </c>
      <c r="Q2410" t="str">
        <f>VLOOKUP(KamstrupData[[#This Row],[IdLevel123]],'B-Business Capability'!B:L,10,FALSE)</f>
        <v>Order-to-Cash (O2C)</v>
      </c>
      <c r="R2410">
        <f>VLOOKUP(KamstrupData[[#This Row],[IdLevel123]],'B-Business Capability'!B:L,11,FALSE)</f>
        <v>550</v>
      </c>
    </row>
    <row r="2411" spans="3:20" hidden="1" x14ac:dyDescent="0.25">
      <c r="D2411" t="s">
        <v>1517</v>
      </c>
      <c r="E2411" t="str">
        <f>VLOOKUP(D2411,'B-Business Capability'!B:H,5,FALSE)</f>
        <v>Customer Service</v>
      </c>
      <c r="F2411" t="str">
        <f>VLOOKUP(D2411,'B-Business Capability'!B:H,6,FALSE)</f>
        <v>Customer Project Management</v>
      </c>
      <c r="G2411" t="str">
        <f>VLOOKUP(D2411,'B-Business Capability'!B:H,7,FALSE)</f>
        <v>Project Management</v>
      </c>
      <c r="I2411" t="s">
        <v>66</v>
      </c>
      <c r="J2411" t="s">
        <v>228</v>
      </c>
      <c r="L2411" t="s">
        <v>1041</v>
      </c>
      <c r="M2411" t="str">
        <f>VLOOKUP(L2411,'A-Applications'!B:D,3,FALSE)</f>
        <v>Signal Pro (EDX)</v>
      </c>
      <c r="N2411" t="s">
        <v>138</v>
      </c>
      <c r="O2411" s="42" t="s">
        <v>102</v>
      </c>
      <c r="P2411" t="s">
        <v>1040</v>
      </c>
      <c r="Q2411" t="str">
        <f>VLOOKUP(KamstrupData[[#This Row],[IdLevel123]],'B-Business Capability'!B:L,10,FALSE)</f>
        <v>Order-to-Cash (O2C)</v>
      </c>
      <c r="R2411">
        <f>VLOOKUP(KamstrupData[[#This Row],[IdLevel123]],'B-Business Capability'!B:L,11,FALSE)</f>
        <v>0</v>
      </c>
      <c r="T2411" t="s">
        <v>1043</v>
      </c>
    </row>
    <row r="2412" spans="3:20" hidden="1" x14ac:dyDescent="0.25">
      <c r="D2412" t="s">
        <v>1517</v>
      </c>
      <c r="E2412" t="str">
        <f>VLOOKUP(D2412,'B-Business Capability'!B:H,5,FALSE)</f>
        <v>Customer Service</v>
      </c>
      <c r="F2412" t="str">
        <f>VLOOKUP(D2412,'B-Business Capability'!B:H,6,FALSE)</f>
        <v>Customer Project Management</v>
      </c>
      <c r="G2412" t="str">
        <f>VLOOKUP(D2412,'B-Business Capability'!B:H,7,FALSE)</f>
        <v>Project Management</v>
      </c>
      <c r="I2412" t="s">
        <v>43</v>
      </c>
      <c r="J2412" t="s">
        <v>279</v>
      </c>
      <c r="L2412" t="s">
        <v>1041</v>
      </c>
      <c r="M2412" t="str">
        <f>VLOOKUP(L2412,'A-Applications'!B:D,3,FALSE)</f>
        <v>Signal Pro (EDX)</v>
      </c>
      <c r="N2412" t="s">
        <v>46</v>
      </c>
      <c r="O2412" s="42" t="s">
        <v>102</v>
      </c>
      <c r="P2412" t="s">
        <v>1040</v>
      </c>
      <c r="Q2412" t="str">
        <f>VLOOKUP(KamstrupData[[#This Row],[IdLevel123]],'B-Business Capability'!B:L,10,FALSE)</f>
        <v>Order-to-Cash (O2C)</v>
      </c>
      <c r="R2412">
        <f>VLOOKUP(KamstrupData[[#This Row],[IdLevel123]],'B-Business Capability'!B:L,11,FALSE)</f>
        <v>0</v>
      </c>
      <c r="T2412" t="s">
        <v>410</v>
      </c>
    </row>
    <row r="2413" spans="3:20" hidden="1" x14ac:dyDescent="0.25">
      <c r="D2413" t="s">
        <v>1517</v>
      </c>
      <c r="E2413" t="str">
        <f>VLOOKUP(D2413,'B-Business Capability'!B:H,5,FALSE)</f>
        <v>Customer Service</v>
      </c>
      <c r="F2413" t="str">
        <f>VLOOKUP(D2413,'B-Business Capability'!B:H,6,FALSE)</f>
        <v>Customer Project Management</v>
      </c>
      <c r="G2413" t="str">
        <f>VLOOKUP(D2413,'B-Business Capability'!B:H,7,FALSE)</f>
        <v>Project Management</v>
      </c>
      <c r="I2413" t="s">
        <v>43</v>
      </c>
      <c r="J2413" t="s">
        <v>282</v>
      </c>
      <c r="L2413" t="s">
        <v>1041</v>
      </c>
      <c r="M2413" t="str">
        <f>VLOOKUP(L2413,'A-Applications'!B:D,3,FALSE)</f>
        <v>Signal Pro (EDX)</v>
      </c>
      <c r="N2413" t="s">
        <v>46</v>
      </c>
      <c r="O2413" s="42" t="s">
        <v>47</v>
      </c>
      <c r="P2413" t="s">
        <v>1040</v>
      </c>
      <c r="Q2413" t="str">
        <f>VLOOKUP(KamstrupData[[#This Row],[IdLevel123]],'B-Business Capability'!B:L,10,FALSE)</f>
        <v>Order-to-Cash (O2C)</v>
      </c>
      <c r="R2413">
        <f>VLOOKUP(KamstrupData[[#This Row],[IdLevel123]],'B-Business Capability'!B:L,11,FALSE)</f>
        <v>0</v>
      </c>
    </row>
    <row r="2414" spans="3:20" hidden="1" x14ac:dyDescent="0.25">
      <c r="C2414" s="28">
        <v>46022</v>
      </c>
      <c r="D2414" t="s">
        <v>998</v>
      </c>
      <c r="E2414" t="str">
        <f>VLOOKUP(D2414,'B-Business Capability'!B:H,5,FALSE)</f>
        <v>Manufacturing</v>
      </c>
      <c r="F2414" t="str">
        <f>VLOOKUP(D2414,'B-Business Capability'!B:H,6,FALSE)</f>
        <v>Maintenance</v>
      </c>
      <c r="G2414" t="str">
        <f>VLOOKUP(D2414,'B-Business Capability'!B:H,7,FALSE)</f>
        <v>Handle Spare Parts</v>
      </c>
      <c r="I2414" t="s">
        <v>43</v>
      </c>
      <c r="J2414" t="s">
        <v>109</v>
      </c>
      <c r="L2414" t="s">
        <v>999</v>
      </c>
      <c r="M2414" t="str">
        <f>VLOOKUP(L2414,'A-Applications'!B:D,3,FALSE)</f>
        <v>PM5</v>
      </c>
      <c r="N2414" t="s">
        <v>74</v>
      </c>
      <c r="O2414" s="42" t="s">
        <v>47</v>
      </c>
      <c r="P2414" t="s">
        <v>454</v>
      </c>
      <c r="Q2414" t="str">
        <f>VLOOKUP(KamstrupData[[#This Row],[IdLevel123]],'B-Business Capability'!B:L,10,FALSE)</f>
        <v>Maintenance and Support</v>
      </c>
      <c r="R2414">
        <f>VLOOKUP(KamstrupData[[#This Row],[IdLevel123]],'B-Business Capability'!B:L,11,FALSE)</f>
        <v>0</v>
      </c>
      <c r="S2414" t="s">
        <v>1000</v>
      </c>
    </row>
    <row r="2415" spans="3:20" hidden="1" x14ac:dyDescent="0.25">
      <c r="C2415" s="28">
        <v>46022</v>
      </c>
      <c r="D2415" t="s">
        <v>998</v>
      </c>
      <c r="E2415" t="str">
        <f>VLOOKUP(D2415,'B-Business Capability'!B:H,5,FALSE)</f>
        <v>Manufacturing</v>
      </c>
      <c r="F2415" t="str">
        <f>VLOOKUP(D2415,'B-Business Capability'!B:H,6,FALSE)</f>
        <v>Maintenance</v>
      </c>
      <c r="G2415" t="str">
        <f>VLOOKUP(D2415,'B-Business Capability'!B:H,7,FALSE)</f>
        <v>Handle Spare Parts</v>
      </c>
      <c r="I2415" t="s">
        <v>66</v>
      </c>
      <c r="J2415" t="s">
        <v>109</v>
      </c>
      <c r="L2415" t="s">
        <v>999</v>
      </c>
      <c r="M2415" t="str">
        <f>VLOOKUP(L2415,'A-Applications'!B:D,3,FALSE)</f>
        <v>PM5</v>
      </c>
      <c r="N2415" t="s">
        <v>74</v>
      </c>
      <c r="O2415" s="42"/>
      <c r="P2415" t="s">
        <v>454</v>
      </c>
      <c r="Q2415" t="str">
        <f>VLOOKUP(KamstrupData[[#This Row],[IdLevel123]],'B-Business Capability'!B:L,10,FALSE)</f>
        <v>Maintenance and Support</v>
      </c>
      <c r="R2415">
        <f>VLOOKUP(KamstrupData[[#This Row],[IdLevel123]],'B-Business Capability'!B:L,11,FALSE)</f>
        <v>0</v>
      </c>
      <c r="S2415" t="s">
        <v>1000</v>
      </c>
      <c r="T2415" t="s">
        <v>1002</v>
      </c>
    </row>
    <row r="2416" spans="3:20" hidden="1" x14ac:dyDescent="0.25">
      <c r="C2416" s="28">
        <v>46022</v>
      </c>
      <c r="D2416" t="s">
        <v>1003</v>
      </c>
      <c r="E2416" t="str">
        <f>VLOOKUP(D2416,'B-Business Capability'!B:H,5,FALSE)</f>
        <v>Manufacturing</v>
      </c>
      <c r="F2416" t="str">
        <f>VLOOKUP(D2416,'B-Business Capability'!B:H,6,FALSE)</f>
        <v>Maintenance</v>
      </c>
      <c r="G2416" t="str">
        <f>VLOOKUP(D2416,'B-Business Capability'!B:H,7,FALSE)</f>
        <v>Manage Maintenance Plan</v>
      </c>
      <c r="I2416" t="s">
        <v>43</v>
      </c>
      <c r="J2416" t="s">
        <v>109</v>
      </c>
      <c r="L2416" t="s">
        <v>999</v>
      </c>
      <c r="M2416" t="str">
        <f>VLOOKUP(L2416,'A-Applications'!B:D,3,FALSE)</f>
        <v>PM5</v>
      </c>
      <c r="N2416" t="s">
        <v>74</v>
      </c>
      <c r="O2416" s="42" t="s">
        <v>47</v>
      </c>
      <c r="P2416" t="s">
        <v>454</v>
      </c>
      <c r="Q2416" t="str">
        <f>VLOOKUP(KamstrupData[[#This Row],[IdLevel123]],'B-Business Capability'!B:L,10,FALSE)</f>
        <v>Maintenance and Support</v>
      </c>
      <c r="R2416">
        <f>VLOOKUP(KamstrupData[[#This Row],[IdLevel123]],'B-Business Capability'!B:L,11,FALSE)</f>
        <v>0</v>
      </c>
      <c r="S2416" t="s">
        <v>1000</v>
      </c>
    </row>
    <row r="2417" spans="2:20" hidden="1" x14ac:dyDescent="0.25">
      <c r="C2417" s="28">
        <v>46022</v>
      </c>
      <c r="D2417" t="s">
        <v>1003</v>
      </c>
      <c r="E2417" t="str">
        <f>VLOOKUP(D2417,'B-Business Capability'!B:H,5,FALSE)</f>
        <v>Manufacturing</v>
      </c>
      <c r="F2417" t="str">
        <f>VLOOKUP(D2417,'B-Business Capability'!B:H,6,FALSE)</f>
        <v>Maintenance</v>
      </c>
      <c r="G2417" t="str">
        <f>VLOOKUP(D2417,'B-Business Capability'!B:H,7,FALSE)</f>
        <v>Manage Maintenance Plan</v>
      </c>
      <c r="I2417" t="s">
        <v>66</v>
      </c>
      <c r="J2417" t="s">
        <v>109</v>
      </c>
      <c r="L2417" t="s">
        <v>999</v>
      </c>
      <c r="M2417" t="str">
        <f>VLOOKUP(L2417,'A-Applications'!B:D,3,FALSE)</f>
        <v>PM5</v>
      </c>
      <c r="N2417" t="s">
        <v>74</v>
      </c>
      <c r="O2417" s="42"/>
      <c r="P2417" t="s">
        <v>454</v>
      </c>
      <c r="Q2417" t="str">
        <f>VLOOKUP(KamstrupData[[#This Row],[IdLevel123]],'B-Business Capability'!B:L,10,FALSE)</f>
        <v>Maintenance and Support</v>
      </c>
      <c r="R2417">
        <f>VLOOKUP(KamstrupData[[#This Row],[IdLevel123]],'B-Business Capability'!B:L,11,FALSE)</f>
        <v>0</v>
      </c>
      <c r="S2417" t="s">
        <v>1000</v>
      </c>
      <c r="T2417" t="s">
        <v>1002</v>
      </c>
    </row>
    <row r="2418" spans="2:20" hidden="1" x14ac:dyDescent="0.25">
      <c r="C2418" s="28">
        <v>46022</v>
      </c>
      <c r="D2418" t="s">
        <v>1005</v>
      </c>
      <c r="E2418" t="str">
        <f>VLOOKUP(D2418,'B-Business Capability'!B:H,5,FALSE)</f>
        <v>Manufacturing</v>
      </c>
      <c r="F2418" t="str">
        <f>VLOOKUP(D2418,'B-Business Capability'!B:H,6,FALSE)</f>
        <v>Maintenance</v>
      </c>
      <c r="G2418" t="str">
        <f>VLOOKUP(D2418,'B-Business Capability'!B:H,7,FALSE)</f>
        <v>Recognize &amp; Recover Failure</v>
      </c>
      <c r="I2418" t="s">
        <v>43</v>
      </c>
      <c r="J2418" t="s">
        <v>109</v>
      </c>
      <c r="L2418" t="s">
        <v>999</v>
      </c>
      <c r="M2418" t="str">
        <f>VLOOKUP(L2418,'A-Applications'!B:D,3,FALSE)</f>
        <v>PM5</v>
      </c>
      <c r="N2418" t="s">
        <v>74</v>
      </c>
      <c r="O2418" s="42" t="s">
        <v>47</v>
      </c>
      <c r="P2418" t="s">
        <v>454</v>
      </c>
      <c r="Q2418" t="str">
        <f>VLOOKUP(KamstrupData[[#This Row],[IdLevel123]],'B-Business Capability'!B:L,10,FALSE)</f>
        <v>Maintenance and Support</v>
      </c>
      <c r="R2418">
        <f>VLOOKUP(KamstrupData[[#This Row],[IdLevel123]],'B-Business Capability'!B:L,11,FALSE)</f>
        <v>0</v>
      </c>
      <c r="S2418" t="s">
        <v>1000</v>
      </c>
    </row>
    <row r="2419" spans="2:20" hidden="1" x14ac:dyDescent="0.25">
      <c r="C2419" s="28">
        <v>46022</v>
      </c>
      <c r="D2419" t="s">
        <v>1005</v>
      </c>
      <c r="E2419" t="str">
        <f>VLOOKUP(D2419,'B-Business Capability'!B:H,5,FALSE)</f>
        <v>Manufacturing</v>
      </c>
      <c r="F2419" t="str">
        <f>VLOOKUP(D2419,'B-Business Capability'!B:H,6,FALSE)</f>
        <v>Maintenance</v>
      </c>
      <c r="G2419" t="str">
        <f>VLOOKUP(D2419,'B-Business Capability'!B:H,7,FALSE)</f>
        <v>Recognize &amp; Recover Failure</v>
      </c>
      <c r="I2419" t="s">
        <v>66</v>
      </c>
      <c r="J2419" t="s">
        <v>109</v>
      </c>
      <c r="L2419" t="s">
        <v>999</v>
      </c>
      <c r="M2419" t="str">
        <f>VLOOKUP(L2419,'A-Applications'!B:D,3,FALSE)</f>
        <v>PM5</v>
      </c>
      <c r="N2419" t="s">
        <v>74</v>
      </c>
      <c r="O2419" s="42"/>
      <c r="P2419" t="s">
        <v>454</v>
      </c>
      <c r="Q2419" t="str">
        <f>VLOOKUP(KamstrupData[[#This Row],[IdLevel123]],'B-Business Capability'!B:L,10,FALSE)</f>
        <v>Maintenance and Support</v>
      </c>
      <c r="R2419">
        <f>VLOOKUP(KamstrupData[[#This Row],[IdLevel123]],'B-Business Capability'!B:L,11,FALSE)</f>
        <v>0</v>
      </c>
      <c r="S2419" t="s">
        <v>1000</v>
      </c>
      <c r="T2419" t="s">
        <v>1002</v>
      </c>
    </row>
    <row r="2420" spans="2:20" hidden="1" x14ac:dyDescent="0.25">
      <c r="D2420" t="s">
        <v>353</v>
      </c>
      <c r="E2420" t="str">
        <f>VLOOKUP(D2420,'B-Business Capability'!B:H,5,FALSE)</f>
        <v>Digital Platform and Operations</v>
      </c>
      <c r="F2420" t="str">
        <f>VLOOKUP(D2420,'B-Business Capability'!B:H,6,FALSE)</f>
        <v>Enterprise Platforms</v>
      </c>
      <c r="G2420" t="str">
        <f>VLOOKUP(D2420,'B-Business Capability'!B:H,7,FALSE)</f>
        <v>Application Management</v>
      </c>
      <c r="I2420" t="s">
        <v>43</v>
      </c>
      <c r="J2420" t="s">
        <v>239</v>
      </c>
      <c r="K2420" t="s">
        <v>240</v>
      </c>
      <c r="L2420" t="s">
        <v>356</v>
      </c>
      <c r="M2420" t="str">
        <f>VLOOKUP(L2420,'A-Applications'!B:D,3,FALSE)</f>
        <v>Azure Monitoring</v>
      </c>
      <c r="N2420" t="s">
        <v>46</v>
      </c>
      <c r="O2420" s="42" t="s">
        <v>52</v>
      </c>
      <c r="P2420" t="s">
        <v>357</v>
      </c>
      <c r="Q2420" t="str">
        <f>VLOOKUP(KamstrupData[[#This Row],[IdLevel123]],'B-Business Capability'!B:L,10,FALSE)</f>
        <v>N/A</v>
      </c>
      <c r="R2420">
        <f>VLOOKUP(KamstrupData[[#This Row],[IdLevel123]],'B-Business Capability'!B:L,11,FALSE)</f>
        <v>0</v>
      </c>
      <c r="T2420" t="s">
        <v>348</v>
      </c>
    </row>
    <row r="2421" spans="2:20" hidden="1" x14ac:dyDescent="0.25">
      <c r="D2421" s="28" t="s">
        <v>1591</v>
      </c>
      <c r="E2421" t="str">
        <f>VLOOKUP(D2421,'B-Business Capability'!B:H,5,FALSE)</f>
        <v>Digital Platform and Operations</v>
      </c>
      <c r="F2421" t="str">
        <f>VLOOKUP(D2421,'B-Business Capability'!B:H,6,FALSE)</f>
        <v>Engineering &amp; Platform</v>
      </c>
      <c r="G2421" t="str">
        <f>VLOOKUP(D2421,'B-Business Capability'!B:H,7,FALSE)</f>
        <v>Cloud Governance</v>
      </c>
      <c r="I2421" t="s">
        <v>43</v>
      </c>
      <c r="J2421" t="s">
        <v>148</v>
      </c>
      <c r="K2421" t="s">
        <v>149</v>
      </c>
      <c r="L2421" t="s">
        <v>356</v>
      </c>
      <c r="M2421" t="str">
        <f>VLOOKUP(L2421,'A-Applications'!B:D,3,FALSE)</f>
        <v>Azure Monitoring</v>
      </c>
      <c r="N2421" t="s">
        <v>138</v>
      </c>
      <c r="O2421" s="42" t="s">
        <v>102</v>
      </c>
      <c r="P2421" t="s">
        <v>56</v>
      </c>
      <c r="Q2421" t="str">
        <f>VLOOKUP(KamstrupData[[#This Row],[IdLevel123]],'B-Business Capability'!B:L,10,FALSE)</f>
        <v>N/A</v>
      </c>
      <c r="R2421">
        <f>VLOOKUP(KamstrupData[[#This Row],[IdLevel123]],'B-Business Capability'!B:L,11,FALSE)</f>
        <v>0</v>
      </c>
    </row>
    <row r="2422" spans="2:20" hidden="1" x14ac:dyDescent="0.25">
      <c r="D2422" s="28" t="s">
        <v>1591</v>
      </c>
      <c r="E2422" t="str">
        <f>VLOOKUP(D2422,'B-Business Capability'!B:H,5,FALSE)</f>
        <v>Digital Platform and Operations</v>
      </c>
      <c r="F2422" t="str">
        <f>VLOOKUP(D2422,'B-Business Capability'!B:H,6,FALSE)</f>
        <v>Engineering &amp; Platform</v>
      </c>
      <c r="G2422" t="str">
        <f>VLOOKUP(D2422,'B-Business Capability'!B:H,7,FALSE)</f>
        <v>Cloud Governance</v>
      </c>
      <c r="I2422" t="s">
        <v>43</v>
      </c>
      <c r="J2422" t="s">
        <v>148</v>
      </c>
      <c r="K2422" t="s">
        <v>149</v>
      </c>
      <c r="L2422" t="s">
        <v>356</v>
      </c>
      <c r="M2422" t="str">
        <f>VLOOKUP(L2422,'A-Applications'!B:D,3,FALSE)</f>
        <v>Azure Monitoring</v>
      </c>
      <c r="N2422" t="s">
        <v>138</v>
      </c>
      <c r="O2422" s="42" t="s">
        <v>102</v>
      </c>
      <c r="P2422" t="s">
        <v>56</v>
      </c>
      <c r="Q2422" t="str">
        <f>VLOOKUP(KamstrupData[[#This Row],[IdLevel123]],'B-Business Capability'!B:L,10,FALSE)</f>
        <v>N/A</v>
      </c>
      <c r="R2422">
        <f>VLOOKUP(KamstrupData[[#This Row],[IdLevel123]],'B-Business Capability'!B:L,11,FALSE)</f>
        <v>0</v>
      </c>
    </row>
    <row r="2423" spans="2:20" hidden="1" x14ac:dyDescent="0.25">
      <c r="D2423" t="s">
        <v>1611</v>
      </c>
      <c r="E2423" t="str">
        <f>VLOOKUP(D2423,'B-Business Capability'!B:H,5,FALSE)</f>
        <v>OT Hosting</v>
      </c>
      <c r="F2423" t="str">
        <f>VLOOKUP(D2423,'B-Business Capability'!B:H,6,FALSE)</f>
        <v>OT Platform &amp; Hosting</v>
      </c>
      <c r="G2423">
        <f>VLOOKUP(D2423,'B-Business Capability'!B:H,7,FALSE)</f>
        <v>0</v>
      </c>
      <c r="I2423" t="s">
        <v>43</v>
      </c>
      <c r="J2423" t="s">
        <v>278</v>
      </c>
      <c r="L2423" t="s">
        <v>356</v>
      </c>
      <c r="M2423" t="str">
        <f>VLOOKUP(L2423,'A-Applications'!B:D,3,FALSE)</f>
        <v>Azure Monitoring</v>
      </c>
      <c r="N2423" t="s">
        <v>46</v>
      </c>
      <c r="O2423" s="42" t="s">
        <v>47</v>
      </c>
      <c r="P2423" t="s">
        <v>229</v>
      </c>
      <c r="Q2423" t="str">
        <f>VLOOKUP(KamstrupData[[#This Row],[IdLevel123]],'B-Business Capability'!B:L,10,FALSE)</f>
        <v>N/A</v>
      </c>
      <c r="R2423">
        <f>VLOOKUP(KamstrupData[[#This Row],[IdLevel123]],'B-Business Capability'!B:L,11,FALSE)</f>
        <v>0</v>
      </c>
    </row>
    <row r="2424" spans="2:20" hidden="1" x14ac:dyDescent="0.25">
      <c r="D2424" t="s">
        <v>1611</v>
      </c>
      <c r="E2424" t="str">
        <f>VLOOKUP(D2424,'B-Business Capability'!B:H,5,FALSE)</f>
        <v>OT Hosting</v>
      </c>
      <c r="F2424" t="str">
        <f>VLOOKUP(D2424,'B-Business Capability'!B:H,6,FALSE)</f>
        <v>OT Platform &amp; Hosting</v>
      </c>
      <c r="G2424">
        <f>VLOOKUP(D2424,'B-Business Capability'!B:H,7,FALSE)</f>
        <v>0</v>
      </c>
      <c r="I2424" t="s">
        <v>43</v>
      </c>
      <c r="J2424" t="s">
        <v>279</v>
      </c>
      <c r="L2424" t="s">
        <v>356</v>
      </c>
      <c r="M2424" t="str">
        <f>VLOOKUP(L2424,'A-Applications'!B:D,3,FALSE)</f>
        <v>Azure Monitoring</v>
      </c>
      <c r="N2424" t="s">
        <v>46</v>
      </c>
      <c r="O2424" s="42" t="s">
        <v>47</v>
      </c>
      <c r="P2424" t="s">
        <v>229</v>
      </c>
      <c r="Q2424" t="str">
        <f>VLOOKUP(KamstrupData[[#This Row],[IdLevel123]],'B-Business Capability'!B:L,10,FALSE)</f>
        <v>N/A</v>
      </c>
      <c r="R2424">
        <f>VLOOKUP(KamstrupData[[#This Row],[IdLevel123]],'B-Business Capability'!B:L,11,FALSE)</f>
        <v>0</v>
      </c>
    </row>
    <row r="2425" spans="2:20" hidden="1" x14ac:dyDescent="0.25">
      <c r="D2425" t="s">
        <v>1611</v>
      </c>
      <c r="E2425" t="str">
        <f>VLOOKUP(D2425,'B-Business Capability'!B:H,5,FALSE)</f>
        <v>OT Hosting</v>
      </c>
      <c r="F2425" t="str">
        <f>VLOOKUP(D2425,'B-Business Capability'!B:H,6,FALSE)</f>
        <v>OT Platform &amp; Hosting</v>
      </c>
      <c r="G2425">
        <f>VLOOKUP(D2425,'B-Business Capability'!B:H,7,FALSE)</f>
        <v>0</v>
      </c>
      <c r="I2425" t="s">
        <v>43</v>
      </c>
      <c r="J2425" t="s">
        <v>282</v>
      </c>
      <c r="L2425" t="s">
        <v>356</v>
      </c>
      <c r="M2425" t="str">
        <f>VLOOKUP(L2425,'A-Applications'!B:D,3,FALSE)</f>
        <v>Azure Monitoring</v>
      </c>
      <c r="N2425" t="s">
        <v>46</v>
      </c>
      <c r="O2425" s="42" t="s">
        <v>47</v>
      </c>
      <c r="P2425" t="s">
        <v>229</v>
      </c>
      <c r="Q2425" t="str">
        <f>VLOOKUP(KamstrupData[[#This Row],[IdLevel123]],'B-Business Capability'!B:L,10,FALSE)</f>
        <v>N/A</v>
      </c>
      <c r="R2425">
        <f>VLOOKUP(KamstrupData[[#This Row],[IdLevel123]],'B-Business Capability'!B:L,11,FALSE)</f>
        <v>0</v>
      </c>
    </row>
    <row r="2426" spans="2:20" hidden="1" x14ac:dyDescent="0.25">
      <c r="D2426" s="28" t="s">
        <v>1611</v>
      </c>
      <c r="E2426" t="str">
        <f>VLOOKUP(D2426,'B-Business Capability'!B:H,5,FALSE)</f>
        <v>OT Hosting</v>
      </c>
      <c r="F2426" t="str">
        <f>VLOOKUP(D2426,'B-Business Capability'!B:H,6,FALSE)</f>
        <v>OT Platform &amp; Hosting</v>
      </c>
      <c r="G2426">
        <f>VLOOKUP(D2426,'B-Business Capability'!B:H,7,FALSE)</f>
        <v>0</v>
      </c>
      <c r="I2426" t="s">
        <v>477</v>
      </c>
      <c r="J2426" t="s">
        <v>8624</v>
      </c>
      <c r="L2426" t="s">
        <v>356</v>
      </c>
      <c r="M2426" t="str">
        <f>VLOOKUP(L2426,'A-Applications'!B:D,3,FALSE)</f>
        <v>Azure Monitoring</v>
      </c>
      <c r="N2426" t="s">
        <v>46</v>
      </c>
      <c r="O2426" s="42" t="s">
        <v>47</v>
      </c>
      <c r="P2426" t="s">
        <v>229</v>
      </c>
      <c r="Q2426" t="str">
        <f>VLOOKUP(KamstrupData[[#This Row],[IdLevel123]],'B-Business Capability'!B:L,10,FALSE)</f>
        <v>N/A</v>
      </c>
      <c r="R2426">
        <f>VLOOKUP(KamstrupData[[#This Row],[IdLevel123]],'B-Business Capability'!B:L,11,FALSE)</f>
        <v>0</v>
      </c>
    </row>
    <row r="2427" spans="2:20" hidden="1" x14ac:dyDescent="0.25">
      <c r="B2427" s="28">
        <v>45292</v>
      </c>
      <c r="D2427" s="28" t="s">
        <v>8542</v>
      </c>
      <c r="E2427" t="str">
        <f>VLOOKUP(D2427,'B-Business Capability'!B:H,5,FALSE)</f>
        <v>OT Hosting</v>
      </c>
      <c r="F2427" t="str">
        <f>VLOOKUP(D2427,'B-Business Capability'!B:H,6,FALSE)</f>
        <v>OT Platform &amp; Hosting</v>
      </c>
      <c r="G2427" t="str">
        <f>VLOOKUP(D2427,'B-Business Capability'!B:H,7,FALSE)</f>
        <v>Cloud Integration &amp; Hosting</v>
      </c>
      <c r="I2427" t="s">
        <v>43</v>
      </c>
      <c r="J2427" t="s">
        <v>285</v>
      </c>
      <c r="K2427" t="s">
        <v>1615</v>
      </c>
      <c r="L2427" t="s">
        <v>356</v>
      </c>
      <c r="M2427" t="str">
        <f>VLOOKUP(L2427,'A-Applications'!B:D,3,FALSE)</f>
        <v>Azure Monitoring</v>
      </c>
      <c r="N2427" t="s">
        <v>46</v>
      </c>
      <c r="O2427" s="42" t="s">
        <v>47</v>
      </c>
      <c r="P2427" t="s">
        <v>38</v>
      </c>
      <c r="Q2427" t="str">
        <f>VLOOKUP(KamstrupData[[#This Row],[IdLevel123]],'B-Business Capability'!B:L,10,FALSE)</f>
        <v>N/A</v>
      </c>
      <c r="R2427">
        <f>VLOOKUP(KamstrupData[[#This Row],[IdLevel123]],'B-Business Capability'!B:L,11,FALSE)</f>
        <v>0</v>
      </c>
    </row>
    <row r="2428" spans="2:20" hidden="1" x14ac:dyDescent="0.25">
      <c r="D2428" t="s">
        <v>1255</v>
      </c>
      <c r="E2428" t="str">
        <f>VLOOKUP(D2428,'B-Business Capability'!B:H,5,FALSE)</f>
        <v>Sales</v>
      </c>
      <c r="F2428" t="str">
        <f>VLOOKUP(D2428,'B-Business Capability'!B:H,6,FALSE)</f>
        <v>Quotation, Order, and Contract Management</v>
      </c>
      <c r="G2428" t="str">
        <f>VLOOKUP(D2428,'B-Business Capability'!B:H,7,FALSE)</f>
        <v>Sales order management and processing</v>
      </c>
      <c r="I2428" t="s">
        <v>43</v>
      </c>
      <c r="J2428" t="s">
        <v>109</v>
      </c>
      <c r="K2428" t="s">
        <v>231</v>
      </c>
      <c r="L2428" s="80" t="s">
        <v>1258</v>
      </c>
      <c r="M2428" s="80" t="str">
        <f>VLOOKUP(L2428,'A-Applications'!B:D,3,FALSE)</f>
        <v>Microsoft Access</v>
      </c>
      <c r="N2428" s="80" t="s">
        <v>74</v>
      </c>
      <c r="O2428" s="81" t="s">
        <v>102</v>
      </c>
      <c r="P2428" t="s">
        <v>235</v>
      </c>
      <c r="Q2428" t="str">
        <f>VLOOKUP(KamstrupData[[#This Row],[IdLevel123]],'B-Business Capability'!B:L,10,FALSE)</f>
        <v>Order-to-Cash (O2C)</v>
      </c>
      <c r="R2428">
        <f>VLOOKUP(KamstrupData[[#This Row],[IdLevel123]],'B-Business Capability'!B:L,11,FALSE)</f>
        <v>107</v>
      </c>
      <c r="T2428" t="s">
        <v>1259</v>
      </c>
    </row>
    <row r="2429" spans="2:20" hidden="1" x14ac:dyDescent="0.25">
      <c r="D2429" t="s">
        <v>238</v>
      </c>
      <c r="E2429" t="str">
        <f>VLOOKUP(D2429,'B-Business Capability'!B:H,5,FALSE)</f>
        <v>Strategic Management</v>
      </c>
      <c r="F2429" t="str">
        <f>VLOOKUP(D2429,'B-Business Capability'!B:H,6,FALSE)</f>
        <v>Enterprise Effectiveness &amp; Project Management</v>
      </c>
      <c r="G2429" t="str">
        <f>VLOOKUP(D2429,'B-Business Capability'!B:H,7,FALSE)</f>
        <v>Develop Projects</v>
      </c>
      <c r="I2429" t="s">
        <v>43</v>
      </c>
      <c r="J2429" t="s">
        <v>109</v>
      </c>
      <c r="L2429" t="s">
        <v>250</v>
      </c>
      <c r="M2429" t="str">
        <f>VLOOKUP(L2429,'A-Applications'!B:D,3,FALSE)</f>
        <v>Microsoft Word</v>
      </c>
      <c r="N2429" t="s">
        <v>46</v>
      </c>
      <c r="O2429" s="42" t="s">
        <v>52</v>
      </c>
      <c r="P2429" t="s">
        <v>248</v>
      </c>
      <c r="Q2429" t="str">
        <f>VLOOKUP(KamstrupData[[#This Row],[IdLevel123]],'B-Business Capability'!B:L,10,FALSE)</f>
        <v>N/A</v>
      </c>
      <c r="R2429">
        <f>VLOOKUP(KamstrupData[[#This Row],[IdLevel123]],'B-Business Capability'!B:L,11,FALSE)</f>
        <v>0</v>
      </c>
      <c r="T2429" t="s">
        <v>218</v>
      </c>
    </row>
    <row r="2430" spans="2:20" hidden="1" x14ac:dyDescent="0.25">
      <c r="D2430" t="s">
        <v>1230</v>
      </c>
      <c r="E2430" t="str">
        <f>VLOOKUP(D2430,'B-Business Capability'!B:H,5,FALSE)</f>
        <v>Sales</v>
      </c>
      <c r="F2430" t="str">
        <f>VLOOKUP(D2430,'B-Business Capability'!B:H,6,FALSE)</f>
        <v>Sales Execution and Customer Engagement</v>
      </c>
      <c r="G2430" t="str">
        <f>VLOOKUP(D2430,'B-Business Capability'!B:H,7,FALSE)</f>
        <v>Strategic account planning</v>
      </c>
      <c r="I2430" t="s">
        <v>43</v>
      </c>
      <c r="J2430" t="s">
        <v>325</v>
      </c>
      <c r="K2430" t="s">
        <v>379</v>
      </c>
      <c r="L2430" t="s">
        <v>250</v>
      </c>
      <c r="M2430" t="str">
        <f>VLOOKUP(L2430,'A-Applications'!B:D,3,FALSE)</f>
        <v>Microsoft Word</v>
      </c>
      <c r="N2430" t="s">
        <v>46</v>
      </c>
      <c r="O2430" s="42" t="s">
        <v>52</v>
      </c>
      <c r="P2430" t="s">
        <v>1148</v>
      </c>
      <c r="Q2430" t="str">
        <f>VLOOKUP(KamstrupData[[#This Row],[IdLevel123]],'B-Business Capability'!B:L,10,FALSE)</f>
        <v>N/A</v>
      </c>
      <c r="R2430">
        <f>VLOOKUP(KamstrupData[[#This Row],[IdLevel123]],'B-Business Capability'!B:L,11,FALSE)</f>
        <v>0</v>
      </c>
      <c r="T2430" t="s">
        <v>380</v>
      </c>
    </row>
    <row r="2431" spans="2:20" hidden="1" x14ac:dyDescent="0.25">
      <c r="D2431" t="s">
        <v>1275</v>
      </c>
      <c r="E2431" t="str">
        <f>VLOOKUP(D2431,'B-Business Capability'!B:H,5,FALSE)</f>
        <v>Sales</v>
      </c>
      <c r="F2431" t="str">
        <f>VLOOKUP(D2431,'B-Business Capability'!B:H,6,FALSE)</f>
        <v>Quotation, Order, and Contract Management</v>
      </c>
      <c r="G2431" t="str">
        <f>VLOOKUP(D2431,'B-Business Capability'!B:H,7,FALSE)</f>
        <v>Quote and order documents</v>
      </c>
      <c r="I2431" t="s">
        <v>43</v>
      </c>
      <c r="J2431" t="s">
        <v>325</v>
      </c>
      <c r="K2431" t="s">
        <v>379</v>
      </c>
      <c r="L2431" t="s">
        <v>250</v>
      </c>
      <c r="M2431" t="str">
        <f>VLOOKUP(L2431,'A-Applications'!B:D,3,FALSE)</f>
        <v>Microsoft Word</v>
      </c>
      <c r="N2431" t="s">
        <v>46</v>
      </c>
      <c r="O2431" s="42" t="s">
        <v>102</v>
      </c>
      <c r="P2431" t="s">
        <v>401</v>
      </c>
      <c r="Q2431" t="str">
        <f>VLOOKUP(KamstrupData[[#This Row],[IdLevel123]],'B-Business Capability'!B:L,10,FALSE)</f>
        <v>Order-to-Cash (O2C)</v>
      </c>
      <c r="R2431">
        <f>VLOOKUP(KamstrupData[[#This Row],[IdLevel123]],'B-Business Capability'!B:L,11,FALSE)</f>
        <v>130</v>
      </c>
      <c r="T2431" t="s">
        <v>380</v>
      </c>
    </row>
    <row r="2432" spans="2:20" hidden="1" x14ac:dyDescent="0.25">
      <c r="D2432" t="s">
        <v>1441</v>
      </c>
      <c r="E2432" t="str">
        <f>VLOOKUP(D2432,'B-Business Capability'!B:H,5,FALSE)</f>
        <v>Sustainability Management</v>
      </c>
      <c r="F2432" t="str">
        <f>VLOOKUP(D2432,'B-Business Capability'!B:H,6,FALSE)</f>
        <v>Sustainable Operations</v>
      </c>
      <c r="G2432" t="str">
        <f>VLOOKUP(D2432,'B-Business Capability'!B:H,7,FALSE)</f>
        <v>ESG Fact Transparency Mass Balancing</v>
      </c>
      <c r="I2432" t="s">
        <v>43</v>
      </c>
      <c r="J2432" t="s">
        <v>44</v>
      </c>
      <c r="K2432" t="s">
        <v>1442</v>
      </c>
      <c r="L2432" t="s">
        <v>250</v>
      </c>
      <c r="M2432" t="str">
        <f>VLOOKUP(L2432,'A-Applications'!B:D,3,FALSE)</f>
        <v>Microsoft Word</v>
      </c>
      <c r="O2432" s="42"/>
      <c r="P2432" t="s">
        <v>56</v>
      </c>
      <c r="Q2432" t="str">
        <f>VLOOKUP(KamstrupData[[#This Row],[IdLevel123]],'B-Business Capability'!B:L,10,FALSE)</f>
        <v>N/A</v>
      </c>
      <c r="R2432">
        <f>VLOOKUP(KamstrupData[[#This Row],[IdLevel123]],'B-Business Capability'!B:L,11,FALSE)</f>
        <v>0</v>
      </c>
      <c r="T2432" t="s">
        <v>1443</v>
      </c>
    </row>
    <row r="2433" spans="4:18" hidden="1" x14ac:dyDescent="0.25">
      <c r="D2433" s="28" t="s">
        <v>1610</v>
      </c>
      <c r="E2433" t="str">
        <f>VLOOKUP(D2433,'B-Business Capability'!B:H,5,FALSE)</f>
        <v>Digital Platform and Operations</v>
      </c>
      <c r="F2433" t="str">
        <f>VLOOKUP(D2433,'B-Business Capability'!B:H,6,FALSE)</f>
        <v>Digital Workplace &amp; Infrastructure Development</v>
      </c>
      <c r="G2433" t="str">
        <f>VLOOKUP(D2433,'B-Business Capability'!B:H,7,FALSE)</f>
        <v>Communication &amp; Collaboration</v>
      </c>
      <c r="I2433" t="s">
        <v>43</v>
      </c>
      <c r="J2433" t="s">
        <v>148</v>
      </c>
      <c r="K2433" t="s">
        <v>149</v>
      </c>
      <c r="L2433" t="s">
        <v>250</v>
      </c>
      <c r="M2433" t="str">
        <f>VLOOKUP(L2433,'A-Applications'!B:D,3,FALSE)</f>
        <v>Microsoft Word</v>
      </c>
      <c r="N2433" t="s">
        <v>138</v>
      </c>
      <c r="O2433" s="42" t="s">
        <v>47</v>
      </c>
      <c r="P2433" t="s">
        <v>56</v>
      </c>
      <c r="Q2433" t="str">
        <f>VLOOKUP(KamstrupData[[#This Row],[IdLevel123]],'B-Business Capability'!B:L,10,FALSE)</f>
        <v>N/A</v>
      </c>
      <c r="R2433">
        <f>VLOOKUP(KamstrupData[[#This Row],[IdLevel123]],'B-Business Capability'!B:L,11,FALSE)</f>
        <v>0</v>
      </c>
    </row>
    <row r="2434" spans="4:18" hidden="1" x14ac:dyDescent="0.25">
      <c r="D2434" t="s">
        <v>1747</v>
      </c>
      <c r="E2434" t="str">
        <f>VLOOKUP(D2434,'B-Business Capability'!B:H,5,FALSE)</f>
        <v>All</v>
      </c>
      <c r="F2434">
        <f>VLOOKUP(D2434,'B-Business Capability'!B:H,6,FALSE)</f>
        <v>0</v>
      </c>
      <c r="G2434">
        <f>VLOOKUP(D2434,'B-Business Capability'!B:H,7,FALSE)</f>
        <v>0</v>
      </c>
      <c r="I2434" t="s">
        <v>43</v>
      </c>
      <c r="J2434" t="s">
        <v>276</v>
      </c>
      <c r="L2434" t="s">
        <v>250</v>
      </c>
      <c r="M2434" t="str">
        <f>VLOOKUP(L2434,'A-Applications'!B:D,3,FALSE)</f>
        <v>Microsoft Word</v>
      </c>
      <c r="N2434" t="s">
        <v>46</v>
      </c>
      <c r="O2434" s="42" t="s">
        <v>47</v>
      </c>
      <c r="P2434" t="s">
        <v>423</v>
      </c>
      <c r="Q2434" t="str">
        <f>VLOOKUP(KamstrupData[[#This Row],[IdLevel123]],'B-Business Capability'!B:L,10,FALSE)</f>
        <v>N/A</v>
      </c>
      <c r="R2434">
        <f>VLOOKUP(KamstrupData[[#This Row],[IdLevel123]],'B-Business Capability'!B:L,11,FALSE)</f>
        <v>0</v>
      </c>
    </row>
    <row r="2435" spans="4:18" hidden="1" x14ac:dyDescent="0.25">
      <c r="D2435" t="s">
        <v>1747</v>
      </c>
      <c r="E2435" t="str">
        <f>VLOOKUP(D2435,'B-Business Capability'!B:H,5,FALSE)</f>
        <v>All</v>
      </c>
      <c r="F2435">
        <f>VLOOKUP(D2435,'B-Business Capability'!B:H,6,FALSE)</f>
        <v>0</v>
      </c>
      <c r="G2435">
        <f>VLOOKUP(D2435,'B-Business Capability'!B:H,7,FALSE)</f>
        <v>0</v>
      </c>
      <c r="I2435" t="s">
        <v>66</v>
      </c>
      <c r="J2435" t="s">
        <v>276</v>
      </c>
      <c r="L2435" t="s">
        <v>250</v>
      </c>
      <c r="M2435" t="str">
        <f>VLOOKUP(L2435,'A-Applications'!B:D,3,FALSE)</f>
        <v>Microsoft Word</v>
      </c>
      <c r="N2435" t="s">
        <v>46</v>
      </c>
      <c r="O2435" s="42" t="s">
        <v>47</v>
      </c>
      <c r="P2435" t="s">
        <v>423</v>
      </c>
      <c r="Q2435" t="str">
        <f>VLOOKUP(KamstrupData[[#This Row],[IdLevel123]],'B-Business Capability'!B:L,10,FALSE)</f>
        <v>N/A</v>
      </c>
      <c r="R2435">
        <f>VLOOKUP(KamstrupData[[#This Row],[IdLevel123]],'B-Business Capability'!B:L,11,FALSE)</f>
        <v>0</v>
      </c>
    </row>
    <row r="2436" spans="4:18" hidden="1" x14ac:dyDescent="0.25">
      <c r="D2436" t="s">
        <v>1747</v>
      </c>
      <c r="E2436" t="str">
        <f>VLOOKUP(D2436,'B-Business Capability'!B:H,5,FALSE)</f>
        <v>All</v>
      </c>
      <c r="F2436">
        <f>VLOOKUP(D2436,'B-Business Capability'!B:H,6,FALSE)</f>
        <v>0</v>
      </c>
      <c r="G2436">
        <f>VLOOKUP(D2436,'B-Business Capability'!B:H,7,FALSE)</f>
        <v>0</v>
      </c>
      <c r="I2436" t="s">
        <v>487</v>
      </c>
      <c r="J2436" t="s">
        <v>276</v>
      </c>
      <c r="L2436" t="s">
        <v>250</v>
      </c>
      <c r="M2436" t="str">
        <f>VLOOKUP(L2436,'A-Applications'!B:D,3,FALSE)</f>
        <v>Microsoft Word</v>
      </c>
      <c r="N2436" t="s">
        <v>46</v>
      </c>
      <c r="O2436" s="42" t="s">
        <v>47</v>
      </c>
      <c r="P2436" t="s">
        <v>423</v>
      </c>
      <c r="Q2436" t="str">
        <f>VLOOKUP(KamstrupData[[#This Row],[IdLevel123]],'B-Business Capability'!B:L,10,FALSE)</f>
        <v>N/A</v>
      </c>
      <c r="R2436">
        <f>VLOOKUP(KamstrupData[[#This Row],[IdLevel123]],'B-Business Capability'!B:L,11,FALSE)</f>
        <v>0</v>
      </c>
    </row>
    <row r="2437" spans="4:18" hidden="1" x14ac:dyDescent="0.25">
      <c r="D2437" t="s">
        <v>1747</v>
      </c>
      <c r="E2437" t="str">
        <f>VLOOKUP(D2437,'B-Business Capability'!B:H,5,FALSE)</f>
        <v>All</v>
      </c>
      <c r="F2437">
        <f>VLOOKUP(D2437,'B-Business Capability'!B:H,6,FALSE)</f>
        <v>0</v>
      </c>
      <c r="G2437">
        <f>VLOOKUP(D2437,'B-Business Capability'!B:H,7,FALSE)</f>
        <v>0</v>
      </c>
      <c r="I2437" t="s">
        <v>473</v>
      </c>
      <c r="J2437" t="s">
        <v>276</v>
      </c>
      <c r="L2437" t="s">
        <v>250</v>
      </c>
      <c r="M2437" t="str">
        <f>VLOOKUP(L2437,'A-Applications'!B:D,3,FALSE)</f>
        <v>Microsoft Word</v>
      </c>
      <c r="N2437" t="s">
        <v>46</v>
      </c>
      <c r="O2437" s="42" t="s">
        <v>47</v>
      </c>
      <c r="P2437" t="s">
        <v>423</v>
      </c>
      <c r="Q2437" t="str">
        <f>VLOOKUP(KamstrupData[[#This Row],[IdLevel123]],'B-Business Capability'!B:L,10,FALSE)</f>
        <v>N/A</v>
      </c>
      <c r="R2437">
        <f>VLOOKUP(KamstrupData[[#This Row],[IdLevel123]],'B-Business Capability'!B:L,11,FALSE)</f>
        <v>0</v>
      </c>
    </row>
    <row r="2438" spans="4:18" hidden="1" x14ac:dyDescent="0.25">
      <c r="D2438" t="s">
        <v>1747</v>
      </c>
      <c r="E2438" t="str">
        <f>VLOOKUP(D2438,'B-Business Capability'!B:H,5,FALSE)</f>
        <v>All</v>
      </c>
      <c r="F2438">
        <f>VLOOKUP(D2438,'B-Business Capability'!B:H,6,FALSE)</f>
        <v>0</v>
      </c>
      <c r="G2438">
        <f>VLOOKUP(D2438,'B-Business Capability'!B:H,7,FALSE)</f>
        <v>0</v>
      </c>
      <c r="I2438" t="s">
        <v>174</v>
      </c>
      <c r="J2438" t="s">
        <v>276</v>
      </c>
      <c r="L2438" t="s">
        <v>250</v>
      </c>
      <c r="M2438" t="str">
        <f>VLOOKUP(L2438,'A-Applications'!B:D,3,FALSE)</f>
        <v>Microsoft Word</v>
      </c>
      <c r="N2438" t="s">
        <v>46</v>
      </c>
      <c r="O2438" s="42" t="s">
        <v>47</v>
      </c>
      <c r="P2438" t="s">
        <v>423</v>
      </c>
      <c r="Q2438" t="str">
        <f>VLOOKUP(KamstrupData[[#This Row],[IdLevel123]],'B-Business Capability'!B:L,10,FALSE)</f>
        <v>N/A</v>
      </c>
      <c r="R2438">
        <f>VLOOKUP(KamstrupData[[#This Row],[IdLevel123]],'B-Business Capability'!B:L,11,FALSE)</f>
        <v>0</v>
      </c>
    </row>
    <row r="2439" spans="4:18" hidden="1" x14ac:dyDescent="0.25">
      <c r="D2439" t="s">
        <v>1747</v>
      </c>
      <c r="E2439" t="str">
        <f>VLOOKUP(D2439,'B-Business Capability'!B:H,5,FALSE)</f>
        <v>All</v>
      </c>
      <c r="F2439">
        <f>VLOOKUP(D2439,'B-Business Capability'!B:H,6,FALSE)</f>
        <v>0</v>
      </c>
      <c r="G2439">
        <f>VLOOKUP(D2439,'B-Business Capability'!B:H,7,FALSE)</f>
        <v>0</v>
      </c>
      <c r="I2439" t="s">
        <v>477</v>
      </c>
      <c r="J2439" t="s">
        <v>276</v>
      </c>
      <c r="L2439" t="s">
        <v>250</v>
      </c>
      <c r="M2439" t="str">
        <f>VLOOKUP(L2439,'A-Applications'!B:D,3,FALSE)</f>
        <v>Microsoft Word</v>
      </c>
      <c r="N2439" t="s">
        <v>46</v>
      </c>
      <c r="O2439" s="42" t="s">
        <v>47</v>
      </c>
      <c r="P2439" t="s">
        <v>423</v>
      </c>
      <c r="Q2439" t="str">
        <f>VLOOKUP(KamstrupData[[#This Row],[IdLevel123]],'B-Business Capability'!B:L,10,FALSE)</f>
        <v>N/A</v>
      </c>
      <c r="R2439">
        <f>VLOOKUP(KamstrupData[[#This Row],[IdLevel123]],'B-Business Capability'!B:L,11,FALSE)</f>
        <v>0</v>
      </c>
    </row>
    <row r="2440" spans="4:18" hidden="1" x14ac:dyDescent="0.25">
      <c r="D2440" t="s">
        <v>1747</v>
      </c>
      <c r="E2440" t="str">
        <f>VLOOKUP(D2440,'B-Business Capability'!B:H,5,FALSE)</f>
        <v>All</v>
      </c>
      <c r="F2440">
        <f>VLOOKUP(D2440,'B-Business Capability'!B:H,6,FALSE)</f>
        <v>0</v>
      </c>
      <c r="G2440">
        <f>VLOOKUP(D2440,'B-Business Capability'!B:H,7,FALSE)</f>
        <v>0</v>
      </c>
      <c r="I2440" t="s">
        <v>479</v>
      </c>
      <c r="J2440" t="s">
        <v>276</v>
      </c>
      <c r="L2440" t="s">
        <v>250</v>
      </c>
      <c r="M2440" t="str">
        <f>VLOOKUP(L2440,'A-Applications'!B:D,3,FALSE)</f>
        <v>Microsoft Word</v>
      </c>
      <c r="N2440" t="s">
        <v>46</v>
      </c>
      <c r="O2440" s="42" t="s">
        <v>47</v>
      </c>
      <c r="P2440" t="s">
        <v>423</v>
      </c>
      <c r="Q2440" t="str">
        <f>VLOOKUP(KamstrupData[[#This Row],[IdLevel123]],'B-Business Capability'!B:L,10,FALSE)</f>
        <v>N/A</v>
      </c>
      <c r="R2440">
        <f>VLOOKUP(KamstrupData[[#This Row],[IdLevel123]],'B-Business Capability'!B:L,11,FALSE)</f>
        <v>0</v>
      </c>
    </row>
    <row r="2441" spans="4:18" hidden="1" x14ac:dyDescent="0.25">
      <c r="D2441" t="s">
        <v>1747</v>
      </c>
      <c r="E2441" t="str">
        <f>VLOOKUP(D2441,'B-Business Capability'!B:H,5,FALSE)</f>
        <v>All</v>
      </c>
      <c r="F2441">
        <f>VLOOKUP(D2441,'B-Business Capability'!B:H,6,FALSE)</f>
        <v>0</v>
      </c>
      <c r="G2441">
        <f>VLOOKUP(D2441,'B-Business Capability'!B:H,7,FALSE)</f>
        <v>0</v>
      </c>
      <c r="I2441" t="s">
        <v>481</v>
      </c>
      <c r="J2441" t="s">
        <v>276</v>
      </c>
      <c r="L2441" t="s">
        <v>250</v>
      </c>
      <c r="M2441" t="str">
        <f>VLOOKUP(L2441,'A-Applications'!B:D,3,FALSE)</f>
        <v>Microsoft Word</v>
      </c>
      <c r="N2441" t="s">
        <v>46</v>
      </c>
      <c r="O2441" s="42" t="s">
        <v>47</v>
      </c>
      <c r="P2441" t="s">
        <v>423</v>
      </c>
      <c r="Q2441" t="str">
        <f>VLOOKUP(KamstrupData[[#This Row],[IdLevel123]],'B-Business Capability'!B:L,10,FALSE)</f>
        <v>N/A</v>
      </c>
      <c r="R2441">
        <f>VLOOKUP(KamstrupData[[#This Row],[IdLevel123]],'B-Business Capability'!B:L,11,FALSE)</f>
        <v>0</v>
      </c>
    </row>
    <row r="2442" spans="4:18" hidden="1" x14ac:dyDescent="0.25">
      <c r="D2442" t="s">
        <v>1747</v>
      </c>
      <c r="E2442" t="str">
        <f>VLOOKUP(D2442,'B-Business Capability'!B:H,5,FALSE)</f>
        <v>All</v>
      </c>
      <c r="F2442">
        <f>VLOOKUP(D2442,'B-Business Capability'!B:H,6,FALSE)</f>
        <v>0</v>
      </c>
      <c r="G2442">
        <f>VLOOKUP(D2442,'B-Business Capability'!B:H,7,FALSE)</f>
        <v>0</v>
      </c>
      <c r="I2442" t="s">
        <v>53</v>
      </c>
      <c r="J2442" t="s">
        <v>276</v>
      </c>
      <c r="L2442" t="s">
        <v>250</v>
      </c>
      <c r="M2442" t="str">
        <f>VLOOKUP(L2442,'A-Applications'!B:D,3,FALSE)</f>
        <v>Microsoft Word</v>
      </c>
      <c r="N2442" t="s">
        <v>46</v>
      </c>
      <c r="O2442" s="42" t="s">
        <v>47</v>
      </c>
      <c r="P2442" t="s">
        <v>423</v>
      </c>
      <c r="Q2442" t="str">
        <f>VLOOKUP(KamstrupData[[#This Row],[IdLevel123]],'B-Business Capability'!B:L,10,FALSE)</f>
        <v>N/A</v>
      </c>
      <c r="R2442">
        <f>VLOOKUP(KamstrupData[[#This Row],[IdLevel123]],'B-Business Capability'!B:L,11,FALSE)</f>
        <v>0</v>
      </c>
    </row>
    <row r="2443" spans="4:18" hidden="1" x14ac:dyDescent="0.25">
      <c r="D2443" t="s">
        <v>1747</v>
      </c>
      <c r="E2443" t="str">
        <f>VLOOKUP(D2443,'B-Business Capability'!B:H,5,FALSE)</f>
        <v>All</v>
      </c>
      <c r="F2443">
        <f>VLOOKUP(D2443,'B-Business Capability'!B:H,6,FALSE)</f>
        <v>0</v>
      </c>
      <c r="G2443">
        <f>VLOOKUP(D2443,'B-Business Capability'!B:H,7,FALSE)</f>
        <v>0</v>
      </c>
      <c r="I2443" t="s">
        <v>57</v>
      </c>
      <c r="J2443" t="s">
        <v>276</v>
      </c>
      <c r="L2443" t="s">
        <v>250</v>
      </c>
      <c r="M2443" t="str">
        <f>VLOOKUP(L2443,'A-Applications'!B:D,3,FALSE)</f>
        <v>Microsoft Word</v>
      </c>
      <c r="N2443" t="s">
        <v>46</v>
      </c>
      <c r="O2443" s="42" t="s">
        <v>47</v>
      </c>
      <c r="P2443" t="s">
        <v>423</v>
      </c>
      <c r="Q2443" t="str">
        <f>VLOOKUP(KamstrupData[[#This Row],[IdLevel123]],'B-Business Capability'!B:L,10,FALSE)</f>
        <v>N/A</v>
      </c>
      <c r="R2443">
        <f>VLOOKUP(KamstrupData[[#This Row],[IdLevel123]],'B-Business Capability'!B:L,11,FALSE)</f>
        <v>0</v>
      </c>
    </row>
    <row r="2444" spans="4:18" hidden="1" x14ac:dyDescent="0.25">
      <c r="D2444" t="s">
        <v>1747</v>
      </c>
      <c r="E2444" t="str">
        <f>VLOOKUP(D2444,'B-Business Capability'!B:H,5,FALSE)</f>
        <v>All</v>
      </c>
      <c r="F2444">
        <f>VLOOKUP(D2444,'B-Business Capability'!B:H,6,FALSE)</f>
        <v>0</v>
      </c>
      <c r="G2444">
        <f>VLOOKUP(D2444,'B-Business Capability'!B:H,7,FALSE)</f>
        <v>0</v>
      </c>
      <c r="I2444" t="s">
        <v>59</v>
      </c>
      <c r="J2444" t="s">
        <v>276</v>
      </c>
      <c r="L2444" t="s">
        <v>250</v>
      </c>
      <c r="M2444" t="str">
        <f>VLOOKUP(L2444,'A-Applications'!B:D,3,FALSE)</f>
        <v>Microsoft Word</v>
      </c>
      <c r="N2444" t="s">
        <v>46</v>
      </c>
      <c r="O2444" s="42" t="s">
        <v>47</v>
      </c>
      <c r="P2444" t="s">
        <v>423</v>
      </c>
      <c r="Q2444" t="str">
        <f>VLOOKUP(KamstrupData[[#This Row],[IdLevel123]],'B-Business Capability'!B:L,10,FALSE)</f>
        <v>N/A</v>
      </c>
      <c r="R2444">
        <f>VLOOKUP(KamstrupData[[#This Row],[IdLevel123]],'B-Business Capability'!B:L,11,FALSE)</f>
        <v>0</v>
      </c>
    </row>
    <row r="2445" spans="4:18" hidden="1" x14ac:dyDescent="0.25">
      <c r="D2445" t="s">
        <v>1747</v>
      </c>
      <c r="E2445" t="str">
        <f>VLOOKUP(D2445,'B-Business Capability'!B:H,5,FALSE)</f>
        <v>All</v>
      </c>
      <c r="F2445">
        <f>VLOOKUP(D2445,'B-Business Capability'!B:H,6,FALSE)</f>
        <v>0</v>
      </c>
      <c r="G2445">
        <f>VLOOKUP(D2445,'B-Business Capability'!B:H,7,FALSE)</f>
        <v>0</v>
      </c>
      <c r="I2445" t="s">
        <v>489</v>
      </c>
      <c r="J2445" t="s">
        <v>276</v>
      </c>
      <c r="L2445" t="s">
        <v>250</v>
      </c>
      <c r="M2445" t="str">
        <f>VLOOKUP(L2445,'A-Applications'!B:D,3,FALSE)</f>
        <v>Microsoft Word</v>
      </c>
      <c r="N2445" t="s">
        <v>46</v>
      </c>
      <c r="O2445" s="42" t="s">
        <v>47</v>
      </c>
      <c r="P2445" t="s">
        <v>423</v>
      </c>
      <c r="Q2445" t="str">
        <f>VLOOKUP(KamstrupData[[#This Row],[IdLevel123]],'B-Business Capability'!B:L,10,FALSE)</f>
        <v>N/A</v>
      </c>
      <c r="R2445">
        <f>VLOOKUP(KamstrupData[[#This Row],[IdLevel123]],'B-Business Capability'!B:L,11,FALSE)</f>
        <v>0</v>
      </c>
    </row>
    <row r="2446" spans="4:18" hidden="1" x14ac:dyDescent="0.25">
      <c r="D2446" t="s">
        <v>1747</v>
      </c>
      <c r="E2446" t="str">
        <f>VLOOKUP(D2446,'B-Business Capability'!B:H,5,FALSE)</f>
        <v>All</v>
      </c>
      <c r="F2446">
        <f>VLOOKUP(D2446,'B-Business Capability'!B:H,6,FALSE)</f>
        <v>0</v>
      </c>
      <c r="G2446">
        <f>VLOOKUP(D2446,'B-Business Capability'!B:H,7,FALSE)</f>
        <v>0</v>
      </c>
      <c r="I2446" t="s">
        <v>491</v>
      </c>
      <c r="J2446" t="s">
        <v>276</v>
      </c>
      <c r="L2446" t="s">
        <v>250</v>
      </c>
      <c r="M2446" t="str">
        <f>VLOOKUP(L2446,'A-Applications'!B:D,3,FALSE)</f>
        <v>Microsoft Word</v>
      </c>
      <c r="N2446" t="s">
        <v>46</v>
      </c>
      <c r="O2446" s="42" t="s">
        <v>47</v>
      </c>
      <c r="P2446" t="s">
        <v>423</v>
      </c>
      <c r="Q2446" t="str">
        <f>VLOOKUP(KamstrupData[[#This Row],[IdLevel123]],'B-Business Capability'!B:L,10,FALSE)</f>
        <v>N/A</v>
      </c>
      <c r="R2446">
        <f>VLOOKUP(KamstrupData[[#This Row],[IdLevel123]],'B-Business Capability'!B:L,11,FALSE)</f>
        <v>0</v>
      </c>
    </row>
    <row r="2447" spans="4:18" hidden="1" x14ac:dyDescent="0.25">
      <c r="D2447" t="s">
        <v>1747</v>
      </c>
      <c r="E2447" t="str">
        <f>VLOOKUP(D2447,'B-Business Capability'!B:H,5,FALSE)</f>
        <v>All</v>
      </c>
      <c r="F2447">
        <f>VLOOKUP(D2447,'B-Business Capability'!B:H,6,FALSE)</f>
        <v>0</v>
      </c>
      <c r="G2447">
        <f>VLOOKUP(D2447,'B-Business Capability'!B:H,7,FALSE)</f>
        <v>0</v>
      </c>
      <c r="I2447" t="s">
        <v>62</v>
      </c>
      <c r="J2447" t="s">
        <v>276</v>
      </c>
      <c r="L2447" t="s">
        <v>250</v>
      </c>
      <c r="M2447" t="str">
        <f>VLOOKUP(L2447,'A-Applications'!B:D,3,FALSE)</f>
        <v>Microsoft Word</v>
      </c>
      <c r="N2447" t="s">
        <v>46</v>
      </c>
      <c r="O2447" s="42" t="s">
        <v>47</v>
      </c>
      <c r="P2447" t="s">
        <v>423</v>
      </c>
      <c r="Q2447" t="str">
        <f>VLOOKUP(KamstrupData[[#This Row],[IdLevel123]],'B-Business Capability'!B:L,10,FALSE)</f>
        <v>N/A</v>
      </c>
      <c r="R2447">
        <f>VLOOKUP(KamstrupData[[#This Row],[IdLevel123]],'B-Business Capability'!B:L,11,FALSE)</f>
        <v>0</v>
      </c>
    </row>
    <row r="2448" spans="4:18" hidden="1" x14ac:dyDescent="0.25">
      <c r="D2448" t="s">
        <v>1747</v>
      </c>
      <c r="E2448" t="str">
        <f>VLOOKUP(D2448,'B-Business Capability'!B:H,5,FALSE)</f>
        <v>All</v>
      </c>
      <c r="F2448">
        <f>VLOOKUP(D2448,'B-Business Capability'!B:H,6,FALSE)</f>
        <v>0</v>
      </c>
      <c r="G2448">
        <f>VLOOKUP(D2448,'B-Business Capability'!B:H,7,FALSE)</f>
        <v>0</v>
      </c>
      <c r="I2448" t="s">
        <v>1368</v>
      </c>
      <c r="J2448" t="s">
        <v>276</v>
      </c>
      <c r="L2448" t="s">
        <v>250</v>
      </c>
      <c r="M2448" t="str">
        <f>VLOOKUP(L2448,'A-Applications'!B:D,3,FALSE)</f>
        <v>Microsoft Word</v>
      </c>
      <c r="N2448" t="s">
        <v>46</v>
      </c>
      <c r="O2448" s="42" t="s">
        <v>47</v>
      </c>
      <c r="P2448" t="s">
        <v>423</v>
      </c>
      <c r="Q2448" t="str">
        <f>VLOOKUP(KamstrupData[[#This Row],[IdLevel123]],'B-Business Capability'!B:L,10,FALSE)</f>
        <v>N/A</v>
      </c>
      <c r="R2448">
        <f>VLOOKUP(KamstrupData[[#This Row],[IdLevel123]],'B-Business Capability'!B:L,11,FALSE)</f>
        <v>0</v>
      </c>
    </row>
    <row r="2449" spans="3:20" hidden="1" x14ac:dyDescent="0.25">
      <c r="D2449" t="s">
        <v>1747</v>
      </c>
      <c r="E2449" t="str">
        <f>VLOOKUP(D2449,'B-Business Capability'!B:H,5,FALSE)</f>
        <v>All</v>
      </c>
      <c r="F2449">
        <f>VLOOKUP(D2449,'B-Business Capability'!B:H,6,FALSE)</f>
        <v>0</v>
      </c>
      <c r="G2449">
        <f>VLOOKUP(D2449,'B-Business Capability'!B:H,7,FALSE)</f>
        <v>0</v>
      </c>
      <c r="I2449" t="s">
        <v>64</v>
      </c>
      <c r="J2449" t="s">
        <v>276</v>
      </c>
      <c r="L2449" t="s">
        <v>250</v>
      </c>
      <c r="M2449" t="str">
        <f>VLOOKUP(L2449,'A-Applications'!B:D,3,FALSE)</f>
        <v>Microsoft Word</v>
      </c>
      <c r="N2449" t="s">
        <v>46</v>
      </c>
      <c r="O2449" s="42" t="s">
        <v>47</v>
      </c>
      <c r="P2449" t="s">
        <v>423</v>
      </c>
      <c r="Q2449" t="str">
        <f>VLOOKUP(KamstrupData[[#This Row],[IdLevel123]],'B-Business Capability'!B:L,10,FALSE)</f>
        <v>N/A</v>
      </c>
      <c r="R2449">
        <f>VLOOKUP(KamstrupData[[#This Row],[IdLevel123]],'B-Business Capability'!B:L,11,FALSE)</f>
        <v>0</v>
      </c>
    </row>
    <row r="2450" spans="3:20" hidden="1" x14ac:dyDescent="0.25">
      <c r="D2450" s="28" t="s">
        <v>1747</v>
      </c>
      <c r="E2450" t="str">
        <f>VLOOKUP(D2450,'B-Business Capability'!B:H,5,FALSE)</f>
        <v>All</v>
      </c>
      <c r="F2450">
        <f>VLOOKUP(D2450,'B-Business Capability'!B:H,6,FALSE)</f>
        <v>0</v>
      </c>
      <c r="G2450">
        <f>VLOOKUP(D2450,'B-Business Capability'!B:H,7,FALSE)</f>
        <v>0</v>
      </c>
      <c r="I2450" t="s">
        <v>487</v>
      </c>
      <c r="J2450" t="s">
        <v>276</v>
      </c>
      <c r="L2450" t="s">
        <v>250</v>
      </c>
      <c r="M2450" t="str">
        <f>VLOOKUP(L2450,'A-Applications'!B:D,3,FALSE)</f>
        <v>Microsoft Word</v>
      </c>
      <c r="N2450" t="s">
        <v>46</v>
      </c>
      <c r="O2450" s="42" t="s">
        <v>47</v>
      </c>
      <c r="P2450" t="s">
        <v>423</v>
      </c>
      <c r="Q2450" t="str">
        <f>VLOOKUP(KamstrupData[[#This Row],[IdLevel123]],'B-Business Capability'!B:L,10,FALSE)</f>
        <v>N/A</v>
      </c>
      <c r="R2450">
        <f>VLOOKUP(KamstrupData[[#This Row],[IdLevel123]],'B-Business Capability'!B:L,11,FALSE)</f>
        <v>0</v>
      </c>
    </row>
    <row r="2451" spans="3:20" hidden="1" x14ac:dyDescent="0.25">
      <c r="D2451" s="28" t="s">
        <v>1747</v>
      </c>
      <c r="E2451" t="str">
        <f>VLOOKUP(D2451,'B-Business Capability'!B:H,5,FALSE)</f>
        <v>All</v>
      </c>
      <c r="F2451">
        <f>VLOOKUP(D2451,'B-Business Capability'!B:H,6,FALSE)</f>
        <v>0</v>
      </c>
      <c r="G2451">
        <f>VLOOKUP(D2451,'B-Business Capability'!B:H,7,FALSE)</f>
        <v>0</v>
      </c>
      <c r="I2451" t="s">
        <v>8625</v>
      </c>
      <c r="J2451" t="s">
        <v>8684</v>
      </c>
      <c r="K2451" t="s">
        <v>8686</v>
      </c>
      <c r="L2451" t="s">
        <v>250</v>
      </c>
      <c r="M2451" t="str">
        <f>VLOOKUP(L2451,'A-Applications'!B:D,3,FALSE)</f>
        <v>Microsoft Word</v>
      </c>
      <c r="N2451" t="s">
        <v>46</v>
      </c>
      <c r="O2451" s="42" t="s">
        <v>47</v>
      </c>
      <c r="P2451" t="s">
        <v>423</v>
      </c>
      <c r="Q2451" t="str">
        <f>VLOOKUP(KamstrupData[[#This Row],[IdLevel123]],'B-Business Capability'!B:L,10,FALSE)</f>
        <v>N/A</v>
      </c>
      <c r="R2451">
        <f>VLOOKUP(KamstrupData[[#This Row],[IdLevel123]],'B-Business Capability'!B:L,11,FALSE)</f>
        <v>0</v>
      </c>
    </row>
    <row r="2452" spans="3:20" hidden="1" x14ac:dyDescent="0.25">
      <c r="D2452" s="28" t="s">
        <v>1747</v>
      </c>
      <c r="E2452" t="str">
        <f>VLOOKUP(D2452,'B-Business Capability'!B:H,5,FALSE)</f>
        <v>All</v>
      </c>
      <c r="F2452">
        <f>VLOOKUP(D2452,'B-Business Capability'!B:H,6,FALSE)</f>
        <v>0</v>
      </c>
      <c r="G2452">
        <f>VLOOKUP(D2452,'B-Business Capability'!B:H,7,FALSE)</f>
        <v>0</v>
      </c>
      <c r="I2452" t="s">
        <v>8625</v>
      </c>
      <c r="J2452" t="s">
        <v>8712</v>
      </c>
      <c r="K2452" t="s">
        <v>8713</v>
      </c>
      <c r="L2452" t="s">
        <v>250</v>
      </c>
      <c r="M2452" t="str">
        <f>VLOOKUP(L2452,'A-Applications'!B:D,3,FALSE)</f>
        <v>Microsoft Word</v>
      </c>
      <c r="N2452" t="s">
        <v>46</v>
      </c>
      <c r="O2452" s="42" t="s">
        <v>47</v>
      </c>
      <c r="P2452" t="s">
        <v>423</v>
      </c>
      <c r="Q2452" t="str">
        <f>VLOOKUP(KamstrupData[[#This Row],[IdLevel123]],'B-Business Capability'!B:L,10,FALSE)</f>
        <v>N/A</v>
      </c>
      <c r="R2452">
        <f>VLOOKUP(KamstrupData[[#This Row],[IdLevel123]],'B-Business Capability'!B:L,11,FALSE)</f>
        <v>0</v>
      </c>
    </row>
    <row r="2453" spans="3:20" hidden="1" x14ac:dyDescent="0.25">
      <c r="D2453" t="s">
        <v>238</v>
      </c>
      <c r="E2453" t="str">
        <f>VLOOKUP(D2453,'B-Business Capability'!B:H,5,FALSE)</f>
        <v>Strategic Management</v>
      </c>
      <c r="F2453" t="str">
        <f>VLOOKUP(D2453,'B-Business Capability'!B:H,6,FALSE)</f>
        <v>Enterprise Effectiveness &amp; Project Management</v>
      </c>
      <c r="G2453" t="str">
        <f>VLOOKUP(D2453,'B-Business Capability'!B:H,7,FALSE)</f>
        <v>Develop Projects</v>
      </c>
      <c r="I2453" t="s">
        <v>43</v>
      </c>
      <c r="J2453" t="s">
        <v>109</v>
      </c>
      <c r="L2453" t="s">
        <v>247</v>
      </c>
      <c r="M2453" t="str">
        <f>VLOOKUP(L2453,'A-Applications'!B:D,3,FALSE)</f>
        <v>Microsoft Excel</v>
      </c>
      <c r="N2453" t="s">
        <v>46</v>
      </c>
      <c r="O2453" s="42" t="s">
        <v>52</v>
      </c>
      <c r="P2453" t="s">
        <v>248</v>
      </c>
      <c r="Q2453" t="str">
        <f>VLOOKUP(KamstrupData[[#This Row],[IdLevel123]],'B-Business Capability'!B:L,10,FALSE)</f>
        <v>N/A</v>
      </c>
      <c r="R2453">
        <f>VLOOKUP(KamstrupData[[#This Row],[IdLevel123]],'B-Business Capability'!B:L,11,FALSE)</f>
        <v>0</v>
      </c>
      <c r="T2453" t="s">
        <v>218</v>
      </c>
    </row>
    <row r="2454" spans="3:20" hidden="1" x14ac:dyDescent="0.25">
      <c r="D2454" t="s">
        <v>254</v>
      </c>
      <c r="E2454" t="str">
        <f>VLOOKUP(D2454,'B-Business Capability'!B:H,5,FALSE)</f>
        <v>Strategic Management</v>
      </c>
      <c r="F2454" t="str">
        <f>VLOOKUP(D2454,'B-Business Capability'!B:H,6,FALSE)</f>
        <v>Enterprise Effectiveness &amp; Project Management</v>
      </c>
      <c r="G2454" t="str">
        <f>VLOOKUP(D2454,'B-Business Capability'!B:H,7,FALSE)</f>
        <v>Manage Programs</v>
      </c>
      <c r="I2454" t="s">
        <v>43</v>
      </c>
      <c r="J2454" t="s">
        <v>239</v>
      </c>
      <c r="K2454" t="s">
        <v>240</v>
      </c>
      <c r="L2454" t="s">
        <v>247</v>
      </c>
      <c r="M2454" t="str">
        <f>VLOOKUP(L2454,'A-Applications'!B:D,3,FALSE)</f>
        <v>Microsoft Excel</v>
      </c>
      <c r="N2454" t="s">
        <v>46</v>
      </c>
      <c r="O2454" s="42" t="s">
        <v>52</v>
      </c>
      <c r="P2454" t="s">
        <v>242</v>
      </c>
      <c r="Q2454" t="str">
        <f>VLOOKUP(KamstrupData[[#This Row],[IdLevel123]],'B-Business Capability'!B:L,10,FALSE)</f>
        <v>N/A</v>
      </c>
      <c r="R2454">
        <f>VLOOKUP(KamstrupData[[#This Row],[IdLevel123]],'B-Business Capability'!B:L,11,FALSE)</f>
        <v>0</v>
      </c>
      <c r="T2454" t="s">
        <v>243</v>
      </c>
    </row>
    <row r="2455" spans="3:20" hidden="1" x14ac:dyDescent="0.25">
      <c r="D2455" t="s">
        <v>261</v>
      </c>
      <c r="E2455" t="str">
        <f>VLOOKUP(D2455,'B-Business Capability'!B:H,5,FALSE)</f>
        <v>Governance, Risk and Compliance</v>
      </c>
      <c r="F2455" t="str">
        <f>VLOOKUP(D2455,'B-Business Capability'!B:H,6,FALSE)</f>
        <v>Enterprise Risk Management</v>
      </c>
      <c r="G2455" t="str">
        <f>VLOOKUP(D2455,'B-Business Capability'!B:H,7,FALSE)</f>
        <v>Manage Security</v>
      </c>
      <c r="I2455" t="s">
        <v>43</v>
      </c>
      <c r="J2455" t="s">
        <v>109</v>
      </c>
      <c r="L2455" t="s">
        <v>247</v>
      </c>
      <c r="M2455" t="str">
        <f>VLOOKUP(L2455,'A-Applications'!B:D,3,FALSE)</f>
        <v>Microsoft Excel</v>
      </c>
      <c r="N2455" t="s">
        <v>46</v>
      </c>
      <c r="O2455" s="42" t="s">
        <v>102</v>
      </c>
      <c r="P2455" t="s">
        <v>262</v>
      </c>
      <c r="Q2455" t="str">
        <f>VLOOKUP(KamstrupData[[#This Row],[IdLevel123]],'B-Business Capability'!B:L,10,FALSE)</f>
        <v>N/A</v>
      </c>
      <c r="R2455">
        <f>VLOOKUP(KamstrupData[[#This Row],[IdLevel123]],'B-Business Capability'!B:L,11,FALSE)</f>
        <v>0</v>
      </c>
      <c r="T2455" t="s">
        <v>218</v>
      </c>
    </row>
    <row r="2456" spans="3:20" hidden="1" x14ac:dyDescent="0.25">
      <c r="D2456" t="s">
        <v>353</v>
      </c>
      <c r="E2456" t="str">
        <f>VLOOKUP(D2456,'B-Business Capability'!B:H,5,FALSE)</f>
        <v>Digital Platform and Operations</v>
      </c>
      <c r="F2456" t="str">
        <f>VLOOKUP(D2456,'B-Business Capability'!B:H,6,FALSE)</f>
        <v>Enterprise Platforms</v>
      </c>
      <c r="G2456" t="str">
        <f>VLOOKUP(D2456,'B-Business Capability'!B:H,7,FALSE)</f>
        <v>Application Management</v>
      </c>
      <c r="I2456" t="s">
        <v>43</v>
      </c>
      <c r="J2456" t="s">
        <v>239</v>
      </c>
      <c r="K2456" t="s">
        <v>240</v>
      </c>
      <c r="L2456" t="s">
        <v>247</v>
      </c>
      <c r="M2456" t="str">
        <f>VLOOKUP(L2456,'A-Applications'!B:D,3,FALSE)</f>
        <v>Microsoft Excel</v>
      </c>
      <c r="N2456" t="s">
        <v>46</v>
      </c>
      <c r="O2456" s="42" t="s">
        <v>52</v>
      </c>
      <c r="P2456" t="s">
        <v>347</v>
      </c>
      <c r="Q2456" t="str">
        <f>VLOOKUP(KamstrupData[[#This Row],[IdLevel123]],'B-Business Capability'!B:L,10,FALSE)</f>
        <v>N/A</v>
      </c>
      <c r="R2456">
        <f>VLOOKUP(KamstrupData[[#This Row],[IdLevel123]],'B-Business Capability'!B:L,11,FALSE)</f>
        <v>0</v>
      </c>
      <c r="T2456" t="s">
        <v>243</v>
      </c>
    </row>
    <row r="2457" spans="3:20" hidden="1" x14ac:dyDescent="0.25">
      <c r="C2457" s="28">
        <v>45747</v>
      </c>
      <c r="D2457" t="s">
        <v>362</v>
      </c>
      <c r="E2457" t="str">
        <f>VLOOKUP(D2457,'B-Business Capability'!B:H,5,FALSE)</f>
        <v>Digital Management</v>
      </c>
      <c r="F2457" t="str">
        <f>VLOOKUP(D2457,'B-Business Capability'!B:H,6,FALSE)</f>
        <v>IT Strategy &amp; Transformation</v>
      </c>
      <c r="G2457" t="str">
        <f>VLOOKUP(D2457,'B-Business Capability'!B:H,7,FALSE)</f>
        <v>Enterprise Architecture</v>
      </c>
      <c r="I2457" t="s">
        <v>43</v>
      </c>
      <c r="J2457" t="s">
        <v>148</v>
      </c>
      <c r="K2457" t="s">
        <v>363</v>
      </c>
      <c r="L2457" t="s">
        <v>247</v>
      </c>
      <c r="M2457" t="str">
        <f>VLOOKUP(L2457,'A-Applications'!B:D,3,FALSE)</f>
        <v>Microsoft Excel</v>
      </c>
      <c r="N2457" t="s">
        <v>74</v>
      </c>
      <c r="O2457" s="42" t="s">
        <v>47</v>
      </c>
      <c r="P2457" t="s">
        <v>68</v>
      </c>
      <c r="Q2457" t="str">
        <f>VLOOKUP(KamstrupData[[#This Row],[IdLevel123]],'B-Business Capability'!B:L,10,FALSE)</f>
        <v>N/A</v>
      </c>
      <c r="R2457">
        <f>VLOOKUP(KamstrupData[[#This Row],[IdLevel123]],'B-Business Capability'!B:L,11,FALSE)</f>
        <v>0</v>
      </c>
      <c r="S2457" t="s">
        <v>364</v>
      </c>
      <c r="T2457" t="s">
        <v>277</v>
      </c>
    </row>
    <row r="2458" spans="3:20" hidden="1" x14ac:dyDescent="0.25">
      <c r="D2458" t="s">
        <v>387</v>
      </c>
      <c r="E2458" t="str">
        <f>VLOOKUP(D2458,'B-Business Capability'!B:H,5,FALSE)</f>
        <v>Strategic Management</v>
      </c>
      <c r="F2458" t="str">
        <f>VLOOKUP(D2458,'B-Business Capability'!B:H,6,FALSE)</f>
        <v>Knowledge &amp; Research Management</v>
      </c>
      <c r="G2458" t="str">
        <f>VLOOKUP(D2458,'B-Business Capability'!B:H,7,FALSE)</f>
        <v>Manage Tech Scanning</v>
      </c>
      <c r="I2458" t="s">
        <v>43</v>
      </c>
      <c r="J2458" t="s">
        <v>148</v>
      </c>
      <c r="K2458" t="s">
        <v>363</v>
      </c>
      <c r="L2458" t="s">
        <v>247</v>
      </c>
      <c r="M2458" t="str">
        <f>VLOOKUP(L2458,'A-Applications'!B:D,3,FALSE)</f>
        <v>Microsoft Excel</v>
      </c>
      <c r="N2458" t="s">
        <v>46</v>
      </c>
      <c r="O2458" t="s">
        <v>47</v>
      </c>
      <c r="P2458" t="s">
        <v>68</v>
      </c>
      <c r="Q2458" t="str">
        <f>VLOOKUP(KamstrupData[[#This Row],[IdLevel123]],'B-Business Capability'!B:L,10,FALSE)</f>
        <v>N/A</v>
      </c>
      <c r="R2458">
        <f>VLOOKUP(KamstrupData[[#This Row],[IdLevel123]],'B-Business Capability'!B:L,11,FALSE)</f>
        <v>0</v>
      </c>
      <c r="S2458" t="s">
        <v>364</v>
      </c>
      <c r="T2458" t="s">
        <v>277</v>
      </c>
    </row>
    <row r="2459" spans="3:20" hidden="1" x14ac:dyDescent="0.25">
      <c r="D2459" t="s">
        <v>424</v>
      </c>
      <c r="E2459" t="str">
        <f>VLOOKUP(D2459,'B-Business Capability'!B:H,5,FALSE)</f>
        <v>Finance</v>
      </c>
      <c r="F2459" t="str">
        <f>VLOOKUP(D2459,'B-Business Capability'!B:H,6,FALSE)</f>
        <v>Accounting</v>
      </c>
      <c r="G2459" t="str">
        <f>VLOOKUP(D2459,'B-Business Capability'!B:H,7,FALSE)</f>
        <v>Enterprise Consolidation</v>
      </c>
      <c r="I2459" t="s">
        <v>43</v>
      </c>
      <c r="J2459" t="s">
        <v>44</v>
      </c>
      <c r="L2459" t="s">
        <v>247</v>
      </c>
      <c r="M2459" t="str">
        <f>VLOOKUP(L2459,'A-Applications'!B:D,3,FALSE)</f>
        <v>Microsoft Excel</v>
      </c>
      <c r="N2459" t="s">
        <v>46</v>
      </c>
      <c r="O2459" s="42"/>
      <c r="P2459" t="s">
        <v>48</v>
      </c>
      <c r="Q2459" t="str">
        <f>VLOOKUP(KamstrupData[[#This Row],[IdLevel123]],'B-Business Capability'!B:L,10,FALSE)</f>
        <v>N/A</v>
      </c>
      <c r="R2459">
        <f>VLOOKUP(KamstrupData[[#This Row],[IdLevel123]],'B-Business Capability'!B:L,11,FALSE)</f>
        <v>0</v>
      </c>
      <c r="T2459" t="s">
        <v>425</v>
      </c>
    </row>
    <row r="2460" spans="3:20" hidden="1" x14ac:dyDescent="0.25">
      <c r="D2460" t="s">
        <v>424</v>
      </c>
      <c r="E2460" t="str">
        <f>VLOOKUP(D2460,'B-Business Capability'!B:H,5,FALSE)</f>
        <v>Finance</v>
      </c>
      <c r="F2460" t="str">
        <f>VLOOKUP(D2460,'B-Business Capability'!B:H,6,FALSE)</f>
        <v>Accounting</v>
      </c>
      <c r="G2460" t="str">
        <f>VLOOKUP(D2460,'B-Business Capability'!B:H,7,FALSE)</f>
        <v>Enterprise Consolidation</v>
      </c>
      <c r="I2460" t="s">
        <v>66</v>
      </c>
      <c r="J2460" t="s">
        <v>67</v>
      </c>
      <c r="L2460" t="s">
        <v>247</v>
      </c>
      <c r="M2460" t="str">
        <f>VLOOKUP(L2460,'A-Applications'!B:D,3,FALSE)</f>
        <v>Microsoft Excel</v>
      </c>
      <c r="N2460" t="s">
        <v>46</v>
      </c>
      <c r="O2460" s="42" t="s">
        <v>47</v>
      </c>
      <c r="P2460" t="s">
        <v>68</v>
      </c>
      <c r="Q2460" t="str">
        <f>VLOOKUP(KamstrupData[[#This Row],[IdLevel123]],'B-Business Capability'!B:L,10,FALSE)</f>
        <v>N/A</v>
      </c>
      <c r="R2460">
        <f>VLOOKUP(KamstrupData[[#This Row],[IdLevel123]],'B-Business Capability'!B:L,11,FALSE)</f>
        <v>0</v>
      </c>
      <c r="T2460" t="s">
        <v>426</v>
      </c>
    </row>
    <row r="2461" spans="3:20" hidden="1" x14ac:dyDescent="0.25">
      <c r="D2461" t="s">
        <v>438</v>
      </c>
      <c r="E2461" t="str">
        <f>VLOOKUP(D2461,'B-Business Capability'!B:H,5,FALSE)</f>
        <v>Finance</v>
      </c>
      <c r="F2461" t="str">
        <f>VLOOKUP(D2461,'B-Business Capability'!B:H,6,FALSE)</f>
        <v>Asset Management</v>
      </c>
      <c r="G2461" t="str">
        <f>VLOOKUP(D2461,'B-Business Capability'!B:H,7,FALSE)</f>
        <v>Asset Performance Mgmt</v>
      </c>
      <c r="I2461" t="s">
        <v>43</v>
      </c>
      <c r="J2461" t="s">
        <v>109</v>
      </c>
      <c r="K2461" t="s">
        <v>183</v>
      </c>
      <c r="L2461" t="s">
        <v>247</v>
      </c>
      <c r="M2461" t="str">
        <f>VLOOKUP(L2461,'A-Applications'!B:D,3,FALSE)</f>
        <v>Microsoft Excel</v>
      </c>
      <c r="N2461" t="s">
        <v>138</v>
      </c>
      <c r="O2461" s="42" t="s">
        <v>52</v>
      </c>
      <c r="P2461" t="s">
        <v>451</v>
      </c>
      <c r="Q2461" t="str">
        <f>VLOOKUP(KamstrupData[[#This Row],[IdLevel123]],'B-Business Capability'!B:L,10,FALSE)</f>
        <v>N/A</v>
      </c>
      <c r="R2461">
        <f>VLOOKUP(KamstrupData[[#This Row],[IdLevel123]],'B-Business Capability'!B:L,11,FALSE)</f>
        <v>0</v>
      </c>
      <c r="T2461" t="s">
        <v>452</v>
      </c>
    </row>
    <row r="2462" spans="3:20" hidden="1" x14ac:dyDescent="0.25">
      <c r="D2462" t="s">
        <v>461</v>
      </c>
      <c r="E2462" t="str">
        <f>VLOOKUP(D2462,'B-Business Capability'!B:H,5,FALSE)</f>
        <v>Finance</v>
      </c>
      <c r="F2462" t="str">
        <f>VLOOKUP(D2462,'B-Business Capability'!B:H,6,FALSE)</f>
        <v>Financial Planning &amp; Analysis</v>
      </c>
      <c r="G2462" t="str">
        <f>VLOOKUP(D2462,'B-Business Capability'!B:H,7,FALSE)</f>
        <v>Business Planning</v>
      </c>
      <c r="I2462" t="s">
        <v>43</v>
      </c>
      <c r="J2462" t="s">
        <v>44</v>
      </c>
      <c r="L2462" t="s">
        <v>247</v>
      </c>
      <c r="M2462" t="str">
        <f>VLOOKUP(L2462,'A-Applications'!B:D,3,FALSE)</f>
        <v>Microsoft Excel</v>
      </c>
      <c r="N2462" t="s">
        <v>46</v>
      </c>
      <c r="O2462" s="42" t="s">
        <v>47</v>
      </c>
      <c r="P2462" t="s">
        <v>462</v>
      </c>
      <c r="Q2462" t="str">
        <f>VLOOKUP(KamstrupData[[#This Row],[IdLevel123]],'B-Business Capability'!B:L,10,FALSE)</f>
        <v>N/A</v>
      </c>
      <c r="R2462">
        <f>VLOOKUP(KamstrupData[[#This Row],[IdLevel123]],'B-Business Capability'!B:L,11,FALSE)</f>
        <v>0</v>
      </c>
      <c r="T2462" t="s">
        <v>463</v>
      </c>
    </row>
    <row r="2463" spans="3:20" hidden="1" x14ac:dyDescent="0.25">
      <c r="D2463" t="s">
        <v>461</v>
      </c>
      <c r="E2463" t="str">
        <f>VLOOKUP(D2463,'B-Business Capability'!B:H,5,FALSE)</f>
        <v>Finance</v>
      </c>
      <c r="F2463" t="str">
        <f>VLOOKUP(D2463,'B-Business Capability'!B:H,6,FALSE)</f>
        <v>Financial Planning &amp; Analysis</v>
      </c>
      <c r="G2463" t="str">
        <f>VLOOKUP(D2463,'B-Business Capability'!B:H,7,FALSE)</f>
        <v>Business Planning</v>
      </c>
      <c r="I2463" t="s">
        <v>66</v>
      </c>
      <c r="J2463" t="s">
        <v>67</v>
      </c>
      <c r="L2463" t="s">
        <v>247</v>
      </c>
      <c r="M2463" t="str">
        <f>VLOOKUP(L2463,'A-Applications'!B:D,3,FALSE)</f>
        <v>Microsoft Excel</v>
      </c>
      <c r="N2463" t="s">
        <v>46</v>
      </c>
      <c r="O2463" s="42" t="s">
        <v>47</v>
      </c>
      <c r="P2463" t="s">
        <v>68</v>
      </c>
      <c r="Q2463" t="str">
        <f>VLOOKUP(KamstrupData[[#This Row],[IdLevel123]],'B-Business Capability'!B:L,10,FALSE)</f>
        <v>N/A</v>
      </c>
      <c r="R2463">
        <f>VLOOKUP(KamstrupData[[#This Row],[IdLevel123]],'B-Business Capability'!B:L,11,FALSE)</f>
        <v>0</v>
      </c>
      <c r="T2463" t="s">
        <v>426</v>
      </c>
    </row>
    <row r="2464" spans="3:20" hidden="1" x14ac:dyDescent="0.25">
      <c r="D2464" t="s">
        <v>469</v>
      </c>
      <c r="E2464" t="str">
        <f>VLOOKUP(D2464,'B-Business Capability'!B:H,5,FALSE)</f>
        <v>Finance</v>
      </c>
      <c r="F2464" t="str">
        <f>VLOOKUP(D2464,'B-Business Capability'!B:H,6,FALSE)</f>
        <v>Financial Planning &amp; Analysis</v>
      </c>
      <c r="G2464" t="str">
        <f>VLOOKUP(D2464,'B-Business Capability'!B:H,7,FALSE)</f>
        <v>Cost Accounting_Plan</v>
      </c>
      <c r="I2464" t="s">
        <v>43</v>
      </c>
      <c r="J2464" t="s">
        <v>44</v>
      </c>
      <c r="L2464" t="s">
        <v>247</v>
      </c>
      <c r="M2464" t="str">
        <f>VLOOKUP(L2464,'A-Applications'!B:D,3,FALSE)</f>
        <v>Microsoft Excel</v>
      </c>
      <c r="N2464" t="s">
        <v>46</v>
      </c>
      <c r="O2464" s="42" t="s">
        <v>47</v>
      </c>
      <c r="P2464" t="s">
        <v>462</v>
      </c>
      <c r="Q2464" t="str">
        <f>VLOOKUP(KamstrupData[[#This Row],[IdLevel123]],'B-Business Capability'!B:L,10,FALSE)</f>
        <v>N/A</v>
      </c>
      <c r="R2464">
        <f>VLOOKUP(KamstrupData[[#This Row],[IdLevel123]],'B-Business Capability'!B:L,11,FALSE)</f>
        <v>0</v>
      </c>
      <c r="T2464" t="s">
        <v>463</v>
      </c>
    </row>
    <row r="2465" spans="4:20" hidden="1" x14ac:dyDescent="0.25">
      <c r="D2465" t="s">
        <v>469</v>
      </c>
      <c r="E2465" t="str">
        <f>VLOOKUP(D2465,'B-Business Capability'!B:H,5,FALSE)</f>
        <v>Finance</v>
      </c>
      <c r="F2465" t="str">
        <f>VLOOKUP(D2465,'B-Business Capability'!B:H,6,FALSE)</f>
        <v>Financial Planning &amp; Analysis</v>
      </c>
      <c r="G2465" t="str">
        <f>VLOOKUP(D2465,'B-Business Capability'!B:H,7,FALSE)</f>
        <v>Cost Accounting_Plan</v>
      </c>
      <c r="I2465" t="s">
        <v>66</v>
      </c>
      <c r="J2465" t="s">
        <v>67</v>
      </c>
      <c r="L2465" t="s">
        <v>247</v>
      </c>
      <c r="M2465" t="str">
        <f>VLOOKUP(L2465,'A-Applications'!B:D,3,FALSE)</f>
        <v>Microsoft Excel</v>
      </c>
      <c r="N2465" t="s">
        <v>46</v>
      </c>
      <c r="O2465" s="42" t="s">
        <v>47</v>
      </c>
      <c r="P2465" t="s">
        <v>68</v>
      </c>
      <c r="Q2465" t="str">
        <f>VLOOKUP(KamstrupData[[#This Row],[IdLevel123]],'B-Business Capability'!B:L,10,FALSE)</f>
        <v>N/A</v>
      </c>
      <c r="R2465">
        <f>VLOOKUP(KamstrupData[[#This Row],[IdLevel123]],'B-Business Capability'!B:L,11,FALSE)</f>
        <v>0</v>
      </c>
      <c r="T2465" t="s">
        <v>426</v>
      </c>
    </row>
    <row r="2466" spans="4:20" hidden="1" x14ac:dyDescent="0.25">
      <c r="D2466" t="s">
        <v>470</v>
      </c>
      <c r="E2466" t="str">
        <f>VLOOKUP(D2466,'B-Business Capability'!B:H,5,FALSE)</f>
        <v>Finance</v>
      </c>
      <c r="F2466" t="str">
        <f>VLOOKUP(D2466,'B-Business Capability'!B:H,6,FALSE)</f>
        <v>Financial Planning &amp; Analysis</v>
      </c>
      <c r="G2466" t="str">
        <f>VLOOKUP(D2466,'B-Business Capability'!B:H,7,FALSE)</f>
        <v>Forecasting</v>
      </c>
      <c r="I2466" t="s">
        <v>43</v>
      </c>
      <c r="J2466" t="s">
        <v>44</v>
      </c>
      <c r="L2466" t="s">
        <v>247</v>
      </c>
      <c r="M2466" t="str">
        <f>VLOOKUP(L2466,'A-Applications'!B:D,3,FALSE)</f>
        <v>Microsoft Excel</v>
      </c>
      <c r="N2466" t="s">
        <v>46</v>
      </c>
      <c r="O2466" s="42"/>
      <c r="P2466" t="s">
        <v>462</v>
      </c>
      <c r="Q2466" t="str">
        <f>VLOOKUP(KamstrupData[[#This Row],[IdLevel123]],'B-Business Capability'!B:L,10,FALSE)</f>
        <v>N/A</v>
      </c>
      <c r="R2466">
        <f>VLOOKUP(KamstrupData[[#This Row],[IdLevel123]],'B-Business Capability'!B:L,11,FALSE)</f>
        <v>0</v>
      </c>
    </row>
    <row r="2467" spans="4:20" hidden="1" x14ac:dyDescent="0.25">
      <c r="D2467" t="s">
        <v>470</v>
      </c>
      <c r="E2467" t="str">
        <f>VLOOKUP(D2467,'B-Business Capability'!B:H,5,FALSE)</f>
        <v>Finance</v>
      </c>
      <c r="F2467" t="str">
        <f>VLOOKUP(D2467,'B-Business Capability'!B:H,6,FALSE)</f>
        <v>Financial Planning &amp; Analysis</v>
      </c>
      <c r="G2467" t="str">
        <f>VLOOKUP(D2467,'B-Business Capability'!B:H,7,FALSE)</f>
        <v>Forecasting</v>
      </c>
      <c r="I2467" t="s">
        <v>66</v>
      </c>
      <c r="J2467" t="s">
        <v>67</v>
      </c>
      <c r="L2467" t="s">
        <v>247</v>
      </c>
      <c r="M2467" t="str">
        <f>VLOOKUP(L2467,'A-Applications'!B:D,3,FALSE)</f>
        <v>Microsoft Excel</v>
      </c>
      <c r="N2467" t="s">
        <v>46</v>
      </c>
      <c r="O2467" s="42" t="s">
        <v>47</v>
      </c>
      <c r="P2467" t="s">
        <v>68</v>
      </c>
      <c r="Q2467" t="str">
        <f>VLOOKUP(KamstrupData[[#This Row],[IdLevel123]],'B-Business Capability'!B:L,10,FALSE)</f>
        <v>N/A</v>
      </c>
      <c r="R2467">
        <f>VLOOKUP(KamstrupData[[#This Row],[IdLevel123]],'B-Business Capability'!B:L,11,FALSE)</f>
        <v>0</v>
      </c>
      <c r="T2467" t="s">
        <v>426</v>
      </c>
    </row>
    <row r="2468" spans="4:20" hidden="1" x14ac:dyDescent="0.25">
      <c r="D2468" t="s">
        <v>472</v>
      </c>
      <c r="E2468" t="str">
        <f>VLOOKUP(D2468,'B-Business Capability'!B:H,5,FALSE)</f>
        <v>Finance</v>
      </c>
      <c r="F2468" t="str">
        <f>VLOOKUP(D2468,'B-Business Capability'!B:H,6,FALSE)</f>
        <v>Settlements &amp; Payments</v>
      </c>
      <c r="G2468" t="str">
        <f>VLOOKUP(D2468,'B-Business Capability'!B:H,7,FALSE)</f>
        <v>Account Payables</v>
      </c>
      <c r="I2468" t="s">
        <v>43</v>
      </c>
      <c r="J2468" t="s">
        <v>44</v>
      </c>
      <c r="L2468" t="s">
        <v>247</v>
      </c>
      <c r="M2468" t="str">
        <f>VLOOKUP(L2468,'A-Applications'!B:D,3,FALSE)</f>
        <v>Microsoft Excel</v>
      </c>
      <c r="N2468" t="s">
        <v>46</v>
      </c>
      <c r="O2468" s="42"/>
      <c r="P2468" t="s">
        <v>475</v>
      </c>
      <c r="Q2468" t="str">
        <f>VLOOKUP(KamstrupData[[#This Row],[IdLevel123]],'B-Business Capability'!B:L,10,FALSE)</f>
        <v>Procure-to-Pay (P2P)</v>
      </c>
      <c r="R2468">
        <f>VLOOKUP(KamstrupData[[#This Row],[IdLevel123]],'B-Business Capability'!B:L,11,FALSE)</f>
        <v>500</v>
      </c>
    </row>
    <row r="2469" spans="4:20" hidden="1" x14ac:dyDescent="0.25">
      <c r="D2469" t="s">
        <v>472</v>
      </c>
      <c r="E2469" t="str">
        <f>VLOOKUP(D2469,'B-Business Capability'!B:H,5,FALSE)</f>
        <v>Finance</v>
      </c>
      <c r="F2469" t="str">
        <f>VLOOKUP(D2469,'B-Business Capability'!B:H,6,FALSE)</f>
        <v>Settlements &amp; Payments</v>
      </c>
      <c r="G2469" t="str">
        <f>VLOOKUP(D2469,'B-Business Capability'!B:H,7,FALSE)</f>
        <v>Account Payables</v>
      </c>
      <c r="I2469" t="s">
        <v>66</v>
      </c>
      <c r="J2469" t="s">
        <v>67</v>
      </c>
      <c r="L2469" t="s">
        <v>247</v>
      </c>
      <c r="M2469" t="str">
        <f>VLOOKUP(L2469,'A-Applications'!B:D,3,FALSE)</f>
        <v>Microsoft Excel</v>
      </c>
      <c r="N2469" t="s">
        <v>46</v>
      </c>
      <c r="O2469" s="42" t="s">
        <v>47</v>
      </c>
      <c r="P2469" t="s">
        <v>68</v>
      </c>
      <c r="Q2469" t="str">
        <f>VLOOKUP(KamstrupData[[#This Row],[IdLevel123]],'B-Business Capability'!B:L,10,FALSE)</f>
        <v>Procure-to-Pay (P2P)</v>
      </c>
      <c r="R2469">
        <f>VLOOKUP(KamstrupData[[#This Row],[IdLevel123]],'B-Business Capability'!B:L,11,FALSE)</f>
        <v>500</v>
      </c>
      <c r="T2469" t="s">
        <v>426</v>
      </c>
    </row>
    <row r="2470" spans="4:20" hidden="1" x14ac:dyDescent="0.25">
      <c r="D2470" t="s">
        <v>508</v>
      </c>
      <c r="E2470" t="str">
        <f>VLOOKUP(D2470,'B-Business Capability'!B:H,5,FALSE)</f>
        <v>Finance</v>
      </c>
      <c r="F2470" t="str">
        <f>VLOOKUP(D2470,'B-Business Capability'!B:H,6,FALSE)</f>
        <v>Tax Management</v>
      </c>
      <c r="G2470" t="str">
        <f>VLOOKUP(D2470,'B-Business Capability'!B:H,7,FALSE)</f>
        <v>Tax Planning Strategies</v>
      </c>
      <c r="I2470" t="s">
        <v>43</v>
      </c>
      <c r="J2470" t="s">
        <v>44</v>
      </c>
      <c r="L2470" t="s">
        <v>247</v>
      </c>
      <c r="M2470" t="str">
        <f>VLOOKUP(L2470,'A-Applications'!B:D,3,FALSE)</f>
        <v>Microsoft Excel</v>
      </c>
      <c r="N2470" t="s">
        <v>46</v>
      </c>
      <c r="O2470" s="42"/>
      <c r="P2470" t="s">
        <v>48</v>
      </c>
      <c r="Q2470" t="str">
        <f>VLOOKUP(KamstrupData[[#This Row],[IdLevel123]],'B-Business Capability'!B:L,10,FALSE)</f>
        <v>N/A</v>
      </c>
      <c r="R2470">
        <f>VLOOKUP(KamstrupData[[#This Row],[IdLevel123]],'B-Business Capability'!B:L,11,FALSE)</f>
        <v>0</v>
      </c>
    </row>
    <row r="2471" spans="4:20" hidden="1" x14ac:dyDescent="0.25">
      <c r="D2471" t="s">
        <v>508</v>
      </c>
      <c r="E2471" t="str">
        <f>VLOOKUP(D2471,'B-Business Capability'!B:H,5,FALSE)</f>
        <v>Finance</v>
      </c>
      <c r="F2471" t="str">
        <f>VLOOKUP(D2471,'B-Business Capability'!B:H,6,FALSE)</f>
        <v>Tax Management</v>
      </c>
      <c r="G2471" t="str">
        <f>VLOOKUP(D2471,'B-Business Capability'!B:H,7,FALSE)</f>
        <v>Tax Planning Strategies</v>
      </c>
      <c r="I2471" t="s">
        <v>66</v>
      </c>
      <c r="J2471" t="s">
        <v>67</v>
      </c>
      <c r="L2471" t="s">
        <v>247</v>
      </c>
      <c r="M2471" t="str">
        <f>VLOOKUP(L2471,'A-Applications'!B:D,3,FALSE)</f>
        <v>Microsoft Excel</v>
      </c>
      <c r="N2471" t="s">
        <v>46</v>
      </c>
      <c r="O2471" s="42" t="s">
        <v>47</v>
      </c>
      <c r="P2471" t="s">
        <v>68</v>
      </c>
      <c r="Q2471" t="str">
        <f>VLOOKUP(KamstrupData[[#This Row],[IdLevel123]],'B-Business Capability'!B:L,10,FALSE)</f>
        <v>N/A</v>
      </c>
      <c r="R2471">
        <f>VLOOKUP(KamstrupData[[#This Row],[IdLevel123]],'B-Business Capability'!B:L,11,FALSE)</f>
        <v>0</v>
      </c>
      <c r="T2471" t="s">
        <v>426</v>
      </c>
    </row>
    <row r="2472" spans="4:20" hidden="1" x14ac:dyDescent="0.25">
      <c r="D2472" t="s">
        <v>515</v>
      </c>
      <c r="E2472" t="str">
        <f>VLOOKUP(D2472,'B-Business Capability'!B:H,5,FALSE)</f>
        <v>Procurement &amp; Logistics</v>
      </c>
      <c r="F2472" t="str">
        <f>VLOOKUP(D2472,'B-Business Capability'!B:H,6,FALSE)</f>
        <v>Logistics Management</v>
      </c>
      <c r="G2472" t="str">
        <f>VLOOKUP(D2472,'B-Business Capability'!B:H,7,FALSE)</f>
        <v>Manage Demand Forecast</v>
      </c>
      <c r="I2472" t="s">
        <v>43</v>
      </c>
      <c r="J2472" t="s">
        <v>109</v>
      </c>
      <c r="L2472" t="s">
        <v>247</v>
      </c>
      <c r="M2472" t="str">
        <f>VLOOKUP(L2472,'A-Applications'!B:D,3,FALSE)</f>
        <v>Microsoft Excel</v>
      </c>
      <c r="N2472" t="s">
        <v>46</v>
      </c>
      <c r="O2472" s="42" t="s">
        <v>47</v>
      </c>
      <c r="P2472" t="s">
        <v>517</v>
      </c>
      <c r="Q2472" t="str">
        <f>VLOOKUP(KamstrupData[[#This Row],[IdLevel123]],'B-Business Capability'!B:L,10,FALSE)</f>
        <v>Make-to-Delivery (M2D)</v>
      </c>
      <c r="R2472">
        <f>VLOOKUP(KamstrupData[[#This Row],[IdLevel123]],'B-Business Capability'!B:L,11,FALSE)</f>
        <v>0</v>
      </c>
      <c r="T2472" t="s">
        <v>218</v>
      </c>
    </row>
    <row r="2473" spans="4:20" hidden="1" x14ac:dyDescent="0.25">
      <c r="D2473" t="s">
        <v>537</v>
      </c>
      <c r="E2473" t="str">
        <f>VLOOKUP(D2473,'B-Business Capability'!B:H,5,FALSE)</f>
        <v>Procurement &amp; Logistics</v>
      </c>
      <c r="F2473" t="str">
        <f>VLOOKUP(D2473,'B-Business Capability'!B:H,6,FALSE)</f>
        <v>Purchasing</v>
      </c>
      <c r="G2473" t="str">
        <f>VLOOKUP(D2473,'B-Business Capability'!B:H,7,FALSE)</f>
        <v>Define Sourcing Strategy</v>
      </c>
      <c r="I2473" t="s">
        <v>43</v>
      </c>
      <c r="J2473" t="s">
        <v>109</v>
      </c>
      <c r="K2473" t="s">
        <v>183</v>
      </c>
      <c r="L2473" t="s">
        <v>247</v>
      </c>
      <c r="M2473" t="str">
        <f>VLOOKUP(L2473,'A-Applications'!B:D,3,FALSE)</f>
        <v>Microsoft Excel</v>
      </c>
      <c r="N2473" t="s">
        <v>46</v>
      </c>
      <c r="O2473" s="42" t="s">
        <v>52</v>
      </c>
      <c r="P2473" t="s">
        <v>539</v>
      </c>
      <c r="Q2473" t="str">
        <f>VLOOKUP(KamstrupData[[#This Row],[IdLevel123]],'B-Business Capability'!B:L,10,FALSE)</f>
        <v>Procure-to-Pay (P2P)</v>
      </c>
      <c r="R2473">
        <f>VLOOKUP(KamstrupData[[#This Row],[IdLevel123]],'B-Business Capability'!B:L,11,FALSE)</f>
        <v>120</v>
      </c>
      <c r="T2473" t="s">
        <v>185</v>
      </c>
    </row>
    <row r="2474" spans="4:20" hidden="1" x14ac:dyDescent="0.25">
      <c r="D2474" t="s">
        <v>537</v>
      </c>
      <c r="E2474" t="str">
        <f>VLOOKUP(D2474,'B-Business Capability'!B:H,5,FALSE)</f>
        <v>Procurement &amp; Logistics</v>
      </c>
      <c r="F2474" t="str">
        <f>VLOOKUP(D2474,'B-Business Capability'!B:H,6,FALSE)</f>
        <v>Purchasing</v>
      </c>
      <c r="G2474" t="str">
        <f>VLOOKUP(D2474,'B-Business Capability'!B:H,7,FALSE)</f>
        <v>Define Sourcing Strategy</v>
      </c>
      <c r="I2474" t="s">
        <v>43</v>
      </c>
      <c r="J2474" t="s">
        <v>109</v>
      </c>
      <c r="L2474" t="s">
        <v>247</v>
      </c>
      <c r="M2474" t="str">
        <f>VLOOKUP(L2474,'A-Applications'!B:D,3,FALSE)</f>
        <v>Microsoft Excel</v>
      </c>
      <c r="N2474" t="s">
        <v>46</v>
      </c>
      <c r="O2474" s="42" t="s">
        <v>47</v>
      </c>
      <c r="P2474" t="s">
        <v>541</v>
      </c>
      <c r="Q2474" t="str">
        <f>VLOOKUP(KamstrupData[[#This Row],[IdLevel123]],'B-Business Capability'!B:L,10,FALSE)</f>
        <v>Procure-to-Pay (P2P)</v>
      </c>
      <c r="R2474">
        <f>VLOOKUP(KamstrupData[[#This Row],[IdLevel123]],'B-Business Capability'!B:L,11,FALSE)</f>
        <v>120</v>
      </c>
      <c r="T2474" t="s">
        <v>218</v>
      </c>
    </row>
    <row r="2475" spans="4:20" hidden="1" x14ac:dyDescent="0.25">
      <c r="D2475" t="s">
        <v>537</v>
      </c>
      <c r="E2475" t="str">
        <f>VLOOKUP(D2475,'B-Business Capability'!B:H,5,FALSE)</f>
        <v>Procurement &amp; Logistics</v>
      </c>
      <c r="F2475" t="str">
        <f>VLOOKUP(D2475,'B-Business Capability'!B:H,6,FALSE)</f>
        <v>Purchasing</v>
      </c>
      <c r="G2475" t="str">
        <f>VLOOKUP(D2475,'B-Business Capability'!B:H,7,FALSE)</f>
        <v>Define Sourcing Strategy</v>
      </c>
      <c r="I2475" t="s">
        <v>66</v>
      </c>
      <c r="J2475" t="s">
        <v>109</v>
      </c>
      <c r="K2475" t="s">
        <v>183</v>
      </c>
      <c r="L2475" t="s">
        <v>247</v>
      </c>
      <c r="M2475" t="str">
        <f>VLOOKUP(L2475,'A-Applications'!B:D,3,FALSE)</f>
        <v>Microsoft Excel</v>
      </c>
      <c r="N2475" t="s">
        <v>46</v>
      </c>
      <c r="O2475" s="42" t="s">
        <v>52</v>
      </c>
      <c r="P2475" t="s">
        <v>539</v>
      </c>
      <c r="Q2475" t="str">
        <f>VLOOKUP(KamstrupData[[#This Row],[IdLevel123]],'B-Business Capability'!B:L,10,FALSE)</f>
        <v>Procure-to-Pay (P2P)</v>
      </c>
      <c r="R2475">
        <f>VLOOKUP(KamstrupData[[#This Row],[IdLevel123]],'B-Business Capability'!B:L,11,FALSE)</f>
        <v>120</v>
      </c>
      <c r="T2475" t="s">
        <v>188</v>
      </c>
    </row>
    <row r="2476" spans="4:20" hidden="1" x14ac:dyDescent="0.25">
      <c r="D2476" t="s">
        <v>556</v>
      </c>
      <c r="E2476" t="str">
        <f>VLOOKUP(D2476,'B-Business Capability'!B:H,5,FALSE)</f>
        <v>Procurement &amp; Logistics</v>
      </c>
      <c r="F2476" t="str">
        <f>VLOOKUP(D2476,'B-Business Capability'!B:H,6,FALSE)</f>
        <v>Purchasing</v>
      </c>
      <c r="G2476" t="str">
        <f>VLOOKUP(D2476,'B-Business Capability'!B:H,7,FALSE)</f>
        <v>Tendering</v>
      </c>
      <c r="I2476" t="s">
        <v>43</v>
      </c>
      <c r="J2476" t="s">
        <v>109</v>
      </c>
      <c r="K2476" t="s">
        <v>183</v>
      </c>
      <c r="L2476" t="s">
        <v>247</v>
      </c>
      <c r="M2476" t="str">
        <f>VLOOKUP(L2476,'A-Applications'!B:D,3,FALSE)</f>
        <v>Microsoft Excel</v>
      </c>
      <c r="N2476" t="s">
        <v>46</v>
      </c>
      <c r="O2476" s="42" t="s">
        <v>52</v>
      </c>
      <c r="P2476" t="s">
        <v>557</v>
      </c>
      <c r="Q2476" t="str">
        <f>VLOOKUP(KamstrupData[[#This Row],[IdLevel123]],'B-Business Capability'!B:L,10,FALSE)</f>
        <v>Procure-to-Pay (P2P)</v>
      </c>
      <c r="R2476">
        <f>VLOOKUP(KamstrupData[[#This Row],[IdLevel123]],'B-Business Capability'!B:L,11,FALSE)</f>
        <v>170</v>
      </c>
      <c r="T2476" t="s">
        <v>185</v>
      </c>
    </row>
    <row r="2477" spans="4:20" hidden="1" x14ac:dyDescent="0.25">
      <c r="D2477" t="s">
        <v>556</v>
      </c>
      <c r="E2477" t="str">
        <f>VLOOKUP(D2477,'B-Business Capability'!B:H,5,FALSE)</f>
        <v>Procurement &amp; Logistics</v>
      </c>
      <c r="F2477" t="str">
        <f>VLOOKUP(D2477,'B-Business Capability'!B:H,6,FALSE)</f>
        <v>Purchasing</v>
      </c>
      <c r="G2477" t="str">
        <f>VLOOKUP(D2477,'B-Business Capability'!B:H,7,FALSE)</f>
        <v>Tendering</v>
      </c>
      <c r="I2477" t="s">
        <v>66</v>
      </c>
      <c r="J2477" t="s">
        <v>109</v>
      </c>
      <c r="K2477" t="s">
        <v>183</v>
      </c>
      <c r="L2477" t="s">
        <v>247</v>
      </c>
      <c r="M2477" t="str">
        <f>VLOOKUP(L2477,'A-Applications'!B:D,3,FALSE)</f>
        <v>Microsoft Excel</v>
      </c>
      <c r="N2477" t="s">
        <v>46</v>
      </c>
      <c r="O2477" s="42" t="s">
        <v>52</v>
      </c>
      <c r="P2477" t="s">
        <v>557</v>
      </c>
      <c r="Q2477" t="str">
        <f>VLOOKUP(KamstrupData[[#This Row],[IdLevel123]],'B-Business Capability'!B:L,10,FALSE)</f>
        <v>Procure-to-Pay (P2P)</v>
      </c>
      <c r="R2477">
        <f>VLOOKUP(KamstrupData[[#This Row],[IdLevel123]],'B-Business Capability'!B:L,11,FALSE)</f>
        <v>170</v>
      </c>
      <c r="T2477" t="s">
        <v>188</v>
      </c>
    </row>
    <row r="2478" spans="4:20" hidden="1" x14ac:dyDescent="0.25">
      <c r="D2478" t="s">
        <v>563</v>
      </c>
      <c r="E2478" t="str">
        <f>VLOOKUP(D2478,'B-Business Capability'!B:H,5,FALSE)</f>
        <v>Procurement &amp; Logistics</v>
      </c>
      <c r="F2478" t="str">
        <f>VLOOKUP(D2478,'B-Business Capability'!B:H,6,FALSE)</f>
        <v>Warehouse Management</v>
      </c>
      <c r="G2478" t="str">
        <f>VLOOKUP(D2478,'B-Business Capability'!B:H,7,FALSE)</f>
        <v>Manage Claims</v>
      </c>
      <c r="I2478" t="s">
        <v>43</v>
      </c>
      <c r="J2478" t="s">
        <v>109</v>
      </c>
      <c r="K2478" t="s">
        <v>183</v>
      </c>
      <c r="L2478" t="s">
        <v>247</v>
      </c>
      <c r="M2478" t="str">
        <f>VLOOKUP(L2478,'A-Applications'!B:D,3,FALSE)</f>
        <v>Microsoft Excel</v>
      </c>
      <c r="N2478" t="s">
        <v>138</v>
      </c>
      <c r="O2478" s="42" t="s">
        <v>52</v>
      </c>
      <c r="P2478" t="s">
        <v>564</v>
      </c>
      <c r="Q2478" t="str">
        <f>VLOOKUP(KamstrupData[[#This Row],[IdLevel123]],'B-Business Capability'!B:L,10,FALSE)</f>
        <v>Procure-to-Pay (P2P)</v>
      </c>
      <c r="R2478">
        <f>VLOOKUP(KamstrupData[[#This Row],[IdLevel123]],'B-Business Capability'!B:L,11,FALSE)</f>
        <v>430</v>
      </c>
      <c r="T2478" t="s">
        <v>565</v>
      </c>
    </row>
    <row r="2479" spans="4:20" hidden="1" x14ac:dyDescent="0.25">
      <c r="D2479" t="s">
        <v>973</v>
      </c>
      <c r="E2479" t="str">
        <f>VLOOKUP(D2479,'B-Business Capability'!B:H,5,FALSE)</f>
        <v>Product &amp; Software Development</v>
      </c>
      <c r="F2479" t="str">
        <f>VLOOKUP(D2479,'B-Business Capability'!B:H,6,FALSE)</f>
        <v>Quality Management</v>
      </c>
      <c r="G2479" t="str">
        <f>VLOOKUP(D2479,'B-Business Capability'!B:H,7,FALSE)</f>
        <v>Track Quality</v>
      </c>
      <c r="I2479" t="s">
        <v>43</v>
      </c>
      <c r="J2479" t="s">
        <v>109</v>
      </c>
      <c r="L2479" t="s">
        <v>247</v>
      </c>
      <c r="M2479" t="str">
        <f>VLOOKUP(L2479,'A-Applications'!B:D,3,FALSE)</f>
        <v>Microsoft Excel</v>
      </c>
      <c r="N2479" t="s">
        <v>46</v>
      </c>
      <c r="O2479" s="42" t="s">
        <v>47</v>
      </c>
      <c r="P2479" t="s">
        <v>974</v>
      </c>
      <c r="Q2479" t="str">
        <f>VLOOKUP(KamstrupData[[#This Row],[IdLevel123]],'B-Business Capability'!B:L,10,FALSE)</f>
        <v>Idea-to-Release (I2R)</v>
      </c>
      <c r="R2479">
        <f>VLOOKUP(KamstrupData[[#This Row],[IdLevel123]],'B-Business Capability'!B:L,11,FALSE)</f>
        <v>908</v>
      </c>
      <c r="T2479" t="s">
        <v>976</v>
      </c>
    </row>
    <row r="2480" spans="4:20" hidden="1" x14ac:dyDescent="0.25">
      <c r="D2480" t="s">
        <v>973</v>
      </c>
      <c r="E2480" t="str">
        <f>VLOOKUP(D2480,'B-Business Capability'!B:H,5,FALSE)</f>
        <v>Product &amp; Software Development</v>
      </c>
      <c r="F2480" t="str">
        <f>VLOOKUP(D2480,'B-Business Capability'!B:H,6,FALSE)</f>
        <v>Quality Management</v>
      </c>
      <c r="G2480" t="str">
        <f>VLOOKUP(D2480,'B-Business Capability'!B:H,7,FALSE)</f>
        <v>Track Quality</v>
      </c>
      <c r="I2480" t="s">
        <v>43</v>
      </c>
      <c r="J2480" t="s">
        <v>109</v>
      </c>
      <c r="L2480" t="s">
        <v>247</v>
      </c>
      <c r="M2480" t="str">
        <f>VLOOKUP(L2480,'A-Applications'!B:D,3,FALSE)</f>
        <v>Microsoft Excel</v>
      </c>
      <c r="N2480" t="s">
        <v>46</v>
      </c>
      <c r="O2480" s="42" t="s">
        <v>47</v>
      </c>
      <c r="P2480" t="s">
        <v>974</v>
      </c>
      <c r="Q2480" t="str">
        <f>VLOOKUP(KamstrupData[[#This Row],[IdLevel123]],'B-Business Capability'!B:L,10,FALSE)</f>
        <v>Idea-to-Release (I2R)</v>
      </c>
      <c r="R2480">
        <f>VLOOKUP(KamstrupData[[#This Row],[IdLevel123]],'B-Business Capability'!B:L,11,FALSE)</f>
        <v>908</v>
      </c>
      <c r="T2480" t="s">
        <v>977</v>
      </c>
    </row>
    <row r="2481" spans="4:20" hidden="1" x14ac:dyDescent="0.25">
      <c r="D2481" t="s">
        <v>1037</v>
      </c>
      <c r="E2481" t="str">
        <f>VLOOKUP(D2481,'B-Business Capability'!B:H,5,FALSE)</f>
        <v>Strategic Management</v>
      </c>
      <c r="F2481" t="str">
        <f>VLOOKUP(D2481,'B-Business Capability'!B:H,6,FALSE)</f>
        <v>Manage Core Business</v>
      </c>
      <c r="G2481" t="str">
        <f>VLOOKUP(D2481,'B-Business Capability'!B:H,7,FALSE)</f>
        <v>Manage Bus. Performance &amp; Ops</v>
      </c>
      <c r="I2481" t="s">
        <v>43</v>
      </c>
      <c r="J2481" t="s">
        <v>44</v>
      </c>
      <c r="L2481" t="s">
        <v>247</v>
      </c>
      <c r="M2481" t="str">
        <f>VLOOKUP(L2481,'A-Applications'!B:D,3,FALSE)</f>
        <v>Microsoft Excel</v>
      </c>
      <c r="N2481" t="s">
        <v>74</v>
      </c>
      <c r="O2481" s="42" t="s">
        <v>52</v>
      </c>
      <c r="P2481" t="s">
        <v>68</v>
      </c>
      <c r="Q2481" t="str">
        <f>VLOOKUP(KamstrupData[[#This Row],[IdLevel123]],'B-Business Capability'!B:L,10,FALSE)</f>
        <v>N/A</v>
      </c>
      <c r="R2481">
        <f>VLOOKUP(KamstrupData[[#This Row],[IdLevel123]],'B-Business Capability'!B:L,11,FALSE)</f>
        <v>0</v>
      </c>
      <c r="T2481" t="s">
        <v>1038</v>
      </c>
    </row>
    <row r="2482" spans="4:20" hidden="1" x14ac:dyDescent="0.25">
      <c r="D2482" t="s">
        <v>1037</v>
      </c>
      <c r="E2482" t="str">
        <f>VLOOKUP(D2482,'B-Business Capability'!B:H,5,FALSE)</f>
        <v>Strategic Management</v>
      </c>
      <c r="F2482" t="str">
        <f>VLOOKUP(D2482,'B-Business Capability'!B:H,6,FALSE)</f>
        <v>Manage Core Business</v>
      </c>
      <c r="G2482" t="str">
        <f>VLOOKUP(D2482,'B-Business Capability'!B:H,7,FALSE)</f>
        <v>Manage Bus. Performance &amp; Ops</v>
      </c>
      <c r="I2482" t="s">
        <v>66</v>
      </c>
      <c r="J2482" t="s">
        <v>67</v>
      </c>
      <c r="L2482" t="s">
        <v>247</v>
      </c>
      <c r="M2482" t="str">
        <f>VLOOKUP(L2482,'A-Applications'!B:D,3,FALSE)</f>
        <v>Microsoft Excel</v>
      </c>
      <c r="N2482" t="s">
        <v>46</v>
      </c>
      <c r="O2482" s="42" t="s">
        <v>47</v>
      </c>
      <c r="P2482" t="s">
        <v>68</v>
      </c>
      <c r="Q2482" t="str">
        <f>VLOOKUP(KamstrupData[[#This Row],[IdLevel123]],'B-Business Capability'!B:L,10,FALSE)</f>
        <v>N/A</v>
      </c>
      <c r="R2482">
        <f>VLOOKUP(KamstrupData[[#This Row],[IdLevel123]],'B-Business Capability'!B:L,11,FALSE)</f>
        <v>0</v>
      </c>
      <c r="T2482" t="s">
        <v>426</v>
      </c>
    </row>
    <row r="2483" spans="4:20" hidden="1" x14ac:dyDescent="0.25">
      <c r="D2483" t="s">
        <v>1039</v>
      </c>
      <c r="E2483" t="str">
        <f>VLOOKUP(D2483,'B-Business Capability'!B:H,5,FALSE)</f>
        <v>Strategic Management</v>
      </c>
      <c r="F2483" t="str">
        <f>VLOOKUP(D2483,'B-Business Capability'!B:H,6,FALSE)</f>
        <v>Manage Core Business</v>
      </c>
      <c r="G2483" t="str">
        <f>VLOOKUP(D2483,'B-Business Capability'!B:H,7,FALSE)</f>
        <v>Manage Projects</v>
      </c>
      <c r="I2483" t="s">
        <v>43</v>
      </c>
      <c r="J2483" t="s">
        <v>109</v>
      </c>
      <c r="L2483" t="s">
        <v>247</v>
      </c>
      <c r="M2483" t="str">
        <f>VLOOKUP(L2483,'A-Applications'!B:D,3,FALSE)</f>
        <v>Microsoft Excel</v>
      </c>
      <c r="N2483" t="s">
        <v>46</v>
      </c>
      <c r="O2483" s="42" t="s">
        <v>52</v>
      </c>
      <c r="P2483" t="s">
        <v>1055</v>
      </c>
      <c r="Q2483" t="str">
        <f>VLOOKUP(KamstrupData[[#This Row],[IdLevel123]],'B-Business Capability'!B:L,10,FALSE)</f>
        <v>N/A</v>
      </c>
      <c r="R2483">
        <f>VLOOKUP(KamstrupData[[#This Row],[IdLevel123]],'B-Business Capability'!B:L,11,FALSE)</f>
        <v>0</v>
      </c>
      <c r="T2483" t="s">
        <v>218</v>
      </c>
    </row>
    <row r="2484" spans="4:20" hidden="1" x14ac:dyDescent="0.25">
      <c r="D2484" t="s">
        <v>1062</v>
      </c>
      <c r="E2484" t="str">
        <f>VLOOKUP(D2484,'B-Business Capability'!B:H,5,FALSE)</f>
        <v>Strategic Management</v>
      </c>
      <c r="F2484" t="str">
        <f>VLOOKUP(D2484,'B-Business Capability'!B:H,6,FALSE)</f>
        <v>Mergers &amp; Acquisitions</v>
      </c>
      <c r="G2484" t="str">
        <f>VLOOKUP(D2484,'B-Business Capability'!B:H,7,FALSE)</f>
        <v>Track Acquisitions</v>
      </c>
      <c r="I2484" t="s">
        <v>43</v>
      </c>
      <c r="J2484" t="s">
        <v>44</v>
      </c>
      <c r="L2484" t="s">
        <v>247</v>
      </c>
      <c r="M2484" t="str">
        <f>VLOOKUP(L2484,'A-Applications'!B:D,3,FALSE)</f>
        <v>Microsoft Excel</v>
      </c>
      <c r="N2484" t="s">
        <v>46</v>
      </c>
      <c r="O2484" s="42" t="s">
        <v>52</v>
      </c>
      <c r="P2484" t="s">
        <v>68</v>
      </c>
      <c r="Q2484" t="str">
        <f>VLOOKUP(KamstrupData[[#This Row],[IdLevel123]],'B-Business Capability'!B:L,10,FALSE)</f>
        <v>N/A</v>
      </c>
      <c r="R2484">
        <f>VLOOKUP(KamstrupData[[#This Row],[IdLevel123]],'B-Business Capability'!B:L,11,FALSE)</f>
        <v>0</v>
      </c>
      <c r="T2484" t="s">
        <v>463</v>
      </c>
    </row>
    <row r="2485" spans="4:20" hidden="1" x14ac:dyDescent="0.25">
      <c r="D2485" t="s">
        <v>1062</v>
      </c>
      <c r="E2485" t="str">
        <f>VLOOKUP(D2485,'B-Business Capability'!B:H,5,FALSE)</f>
        <v>Strategic Management</v>
      </c>
      <c r="F2485" t="str">
        <f>VLOOKUP(D2485,'B-Business Capability'!B:H,6,FALSE)</f>
        <v>Mergers &amp; Acquisitions</v>
      </c>
      <c r="G2485" t="str">
        <f>VLOOKUP(D2485,'B-Business Capability'!B:H,7,FALSE)</f>
        <v>Track Acquisitions</v>
      </c>
      <c r="I2485" t="s">
        <v>66</v>
      </c>
      <c r="J2485" t="s">
        <v>67</v>
      </c>
      <c r="L2485" t="s">
        <v>247</v>
      </c>
      <c r="M2485" t="str">
        <f>VLOOKUP(L2485,'A-Applications'!B:D,3,FALSE)</f>
        <v>Microsoft Excel</v>
      </c>
      <c r="N2485" t="s">
        <v>46</v>
      </c>
      <c r="O2485" s="42" t="s">
        <v>47</v>
      </c>
      <c r="P2485" t="s">
        <v>68</v>
      </c>
      <c r="Q2485" t="str">
        <f>VLOOKUP(KamstrupData[[#This Row],[IdLevel123]],'B-Business Capability'!B:L,10,FALSE)</f>
        <v>N/A</v>
      </c>
      <c r="R2485">
        <f>VLOOKUP(KamstrupData[[#This Row],[IdLevel123]],'B-Business Capability'!B:L,11,FALSE)</f>
        <v>0</v>
      </c>
      <c r="T2485" t="s">
        <v>426</v>
      </c>
    </row>
    <row r="2486" spans="4:20" hidden="1" x14ac:dyDescent="0.25">
      <c r="D2486" t="s">
        <v>1073</v>
      </c>
      <c r="E2486" t="str">
        <f>VLOOKUP(D2486,'B-Business Capability'!B:H,5,FALSE)</f>
        <v>Strategic Management</v>
      </c>
      <c r="F2486" t="str">
        <f>VLOOKUP(D2486,'B-Business Capability'!B:H,6,FALSE)</f>
        <v>Strategy Development</v>
      </c>
      <c r="G2486" t="str">
        <f>VLOOKUP(D2486,'B-Business Capability'!B:H,7,FALSE)</f>
        <v>Track Strategy</v>
      </c>
      <c r="I2486" t="s">
        <v>43</v>
      </c>
      <c r="J2486" t="s">
        <v>137</v>
      </c>
      <c r="L2486" t="s">
        <v>247</v>
      </c>
      <c r="M2486" t="str">
        <f>VLOOKUP(L2486,'A-Applications'!B:D,3,FALSE)</f>
        <v>Microsoft Excel</v>
      </c>
      <c r="N2486" t="s">
        <v>46</v>
      </c>
      <c r="O2486" s="42" t="s">
        <v>47</v>
      </c>
      <c r="P2486" t="s">
        <v>68</v>
      </c>
      <c r="Q2486" t="str">
        <f>VLOOKUP(KamstrupData[[#This Row],[IdLevel123]],'B-Business Capability'!B:L,10,FALSE)</f>
        <v>N/A</v>
      </c>
      <c r="R2486">
        <f>VLOOKUP(KamstrupData[[#This Row],[IdLevel123]],'B-Business Capability'!B:L,11,FALSE)</f>
        <v>0</v>
      </c>
      <c r="T2486" t="s">
        <v>139</v>
      </c>
    </row>
    <row r="2487" spans="4:20" hidden="1" x14ac:dyDescent="0.25">
      <c r="D2487" t="s">
        <v>1073</v>
      </c>
      <c r="E2487" t="str">
        <f>VLOOKUP(D2487,'B-Business Capability'!B:H,5,FALSE)</f>
        <v>Strategic Management</v>
      </c>
      <c r="F2487" t="str">
        <f>VLOOKUP(D2487,'B-Business Capability'!B:H,6,FALSE)</f>
        <v>Strategy Development</v>
      </c>
      <c r="G2487" t="str">
        <f>VLOOKUP(D2487,'B-Business Capability'!B:H,7,FALSE)</f>
        <v>Track Strategy</v>
      </c>
      <c r="I2487" t="s">
        <v>43</v>
      </c>
      <c r="J2487" t="s">
        <v>44</v>
      </c>
      <c r="L2487" t="s">
        <v>247</v>
      </c>
      <c r="M2487" t="str">
        <f>VLOOKUP(L2487,'A-Applications'!B:D,3,FALSE)</f>
        <v>Microsoft Excel</v>
      </c>
      <c r="N2487" t="s">
        <v>74</v>
      </c>
      <c r="O2487" s="42" t="s">
        <v>52</v>
      </c>
      <c r="P2487" t="s">
        <v>68</v>
      </c>
      <c r="Q2487" t="str">
        <f>VLOOKUP(KamstrupData[[#This Row],[IdLevel123]],'B-Business Capability'!B:L,10,FALSE)</f>
        <v>N/A</v>
      </c>
      <c r="R2487">
        <f>VLOOKUP(KamstrupData[[#This Row],[IdLevel123]],'B-Business Capability'!B:L,11,FALSE)</f>
        <v>0</v>
      </c>
      <c r="T2487" t="s">
        <v>1038</v>
      </c>
    </row>
    <row r="2488" spans="4:20" hidden="1" x14ac:dyDescent="0.25">
      <c r="D2488" t="s">
        <v>1073</v>
      </c>
      <c r="E2488" t="str">
        <f>VLOOKUP(D2488,'B-Business Capability'!B:H,5,FALSE)</f>
        <v>Strategic Management</v>
      </c>
      <c r="F2488" t="str">
        <f>VLOOKUP(D2488,'B-Business Capability'!B:H,6,FALSE)</f>
        <v>Strategy Development</v>
      </c>
      <c r="G2488" t="str">
        <f>VLOOKUP(D2488,'B-Business Capability'!B:H,7,FALSE)</f>
        <v>Track Strategy</v>
      </c>
      <c r="I2488" t="s">
        <v>66</v>
      </c>
      <c r="J2488" t="s">
        <v>67</v>
      </c>
      <c r="L2488" t="s">
        <v>247</v>
      </c>
      <c r="M2488" t="str">
        <f>VLOOKUP(L2488,'A-Applications'!B:D,3,FALSE)</f>
        <v>Microsoft Excel</v>
      </c>
      <c r="N2488" t="s">
        <v>46</v>
      </c>
      <c r="O2488" s="42" t="s">
        <v>47</v>
      </c>
      <c r="P2488" t="s">
        <v>68</v>
      </c>
      <c r="Q2488" t="str">
        <f>VLOOKUP(KamstrupData[[#This Row],[IdLevel123]],'B-Business Capability'!B:L,10,FALSE)</f>
        <v>N/A</v>
      </c>
      <c r="R2488">
        <f>VLOOKUP(KamstrupData[[#This Row],[IdLevel123]],'B-Business Capability'!B:L,11,FALSE)</f>
        <v>0</v>
      </c>
      <c r="T2488" t="s">
        <v>426</v>
      </c>
    </row>
    <row r="2489" spans="4:20" hidden="1" x14ac:dyDescent="0.25">
      <c r="D2489" t="s">
        <v>1077</v>
      </c>
      <c r="E2489" t="str">
        <f>VLOOKUP(D2489,'B-Business Capability'!B:H,5,FALSE)</f>
        <v>Digital Platform and Operations</v>
      </c>
      <c r="F2489" t="str">
        <f>VLOOKUP(D2489,'B-Business Capability'!B:H,6,FALSE)</f>
        <v>Operations</v>
      </c>
      <c r="G2489" t="str">
        <f>VLOOKUP(D2489,'B-Business Capability'!B:H,7,FALSE)</f>
        <v>IT Operations &amp; Support</v>
      </c>
      <c r="I2489" t="s">
        <v>43</v>
      </c>
      <c r="J2489" t="s">
        <v>148</v>
      </c>
      <c r="K2489" t="s">
        <v>363</v>
      </c>
      <c r="L2489" t="s">
        <v>247</v>
      </c>
      <c r="M2489" t="str">
        <f>VLOOKUP(L2489,'A-Applications'!B:D,3,FALSE)</f>
        <v>Microsoft Excel</v>
      </c>
      <c r="N2489" t="s">
        <v>46</v>
      </c>
      <c r="O2489" t="s">
        <v>47</v>
      </c>
      <c r="P2489" t="s">
        <v>68</v>
      </c>
      <c r="Q2489" t="str">
        <f>VLOOKUP(KamstrupData[[#This Row],[IdLevel123]],'B-Business Capability'!B:L,10,FALSE)</f>
        <v>N/A</v>
      </c>
      <c r="R2489">
        <f>VLOOKUP(KamstrupData[[#This Row],[IdLevel123]],'B-Business Capability'!B:L,11,FALSE)</f>
        <v>0</v>
      </c>
      <c r="T2489" t="s">
        <v>277</v>
      </c>
    </row>
    <row r="2490" spans="4:20" hidden="1" x14ac:dyDescent="0.25">
      <c r="D2490" t="s">
        <v>1171</v>
      </c>
      <c r="E2490" t="str">
        <f>VLOOKUP(D2490,'B-Business Capability'!B:H,5,FALSE)</f>
        <v>Sales</v>
      </c>
      <c r="F2490" t="str">
        <f>VLOOKUP(D2490,'B-Business Capability'!B:H,6,FALSE)</f>
        <v>Sales Operations</v>
      </c>
      <c r="G2490" t="str">
        <f>VLOOKUP(D2490,'B-Business Capability'!B:H,7,FALSE)</f>
        <v>Sales masterdata management</v>
      </c>
      <c r="I2490" t="s">
        <v>66</v>
      </c>
      <c r="J2490" t="s">
        <v>325</v>
      </c>
      <c r="K2490" t="s">
        <v>379</v>
      </c>
      <c r="L2490" s="101" t="s">
        <v>247</v>
      </c>
      <c r="M2490" t="str">
        <f>VLOOKUP(L2490,'A-Applications'!B:D,3,FALSE)</f>
        <v>Microsoft Excel</v>
      </c>
      <c r="N2490" t="s">
        <v>74</v>
      </c>
      <c r="O2490" s="42" t="s">
        <v>47</v>
      </c>
      <c r="P2490" t="s">
        <v>1042</v>
      </c>
      <c r="Q2490" t="str">
        <f>VLOOKUP(KamstrupData[[#This Row],[IdLevel123]],'B-Business Capability'!B:L,10,FALSE)</f>
        <v>N/A</v>
      </c>
      <c r="R2490">
        <f>VLOOKUP(KamstrupData[[#This Row],[IdLevel123]],'B-Business Capability'!B:L,11,FALSE)</f>
        <v>0</v>
      </c>
      <c r="T2490" t="s">
        <v>1172</v>
      </c>
    </row>
    <row r="2491" spans="4:20" hidden="1" x14ac:dyDescent="0.25">
      <c r="D2491" t="s">
        <v>1171</v>
      </c>
      <c r="E2491" t="str">
        <f>VLOOKUP(D2491,'B-Business Capability'!B:H,5,FALSE)</f>
        <v>Sales</v>
      </c>
      <c r="F2491" t="str">
        <f>VLOOKUP(D2491,'B-Business Capability'!B:H,6,FALSE)</f>
        <v>Sales Operations</v>
      </c>
      <c r="G2491" t="str">
        <f>VLOOKUP(D2491,'B-Business Capability'!B:H,7,FALSE)</f>
        <v>Sales masterdata management</v>
      </c>
      <c r="I2491" t="s">
        <v>66</v>
      </c>
      <c r="J2491" t="s">
        <v>325</v>
      </c>
      <c r="K2491" t="s">
        <v>1151</v>
      </c>
      <c r="L2491" s="101" t="s">
        <v>247</v>
      </c>
      <c r="M2491" t="str">
        <f>VLOOKUP(L2491,'A-Applications'!B:D,3,FALSE)</f>
        <v>Microsoft Excel</v>
      </c>
      <c r="N2491" t="s">
        <v>74</v>
      </c>
      <c r="O2491" s="42" t="s">
        <v>102</v>
      </c>
      <c r="P2491" t="s">
        <v>1042</v>
      </c>
      <c r="Q2491" t="str">
        <f>VLOOKUP(KamstrupData[[#This Row],[IdLevel123]],'B-Business Capability'!B:L,10,FALSE)</f>
        <v>N/A</v>
      </c>
      <c r="R2491">
        <f>VLOOKUP(KamstrupData[[#This Row],[IdLevel123]],'B-Business Capability'!B:L,11,FALSE)</f>
        <v>0</v>
      </c>
      <c r="T2491" t="s">
        <v>1175</v>
      </c>
    </row>
    <row r="2492" spans="4:20" hidden="1" x14ac:dyDescent="0.25">
      <c r="D2492" t="s">
        <v>1233</v>
      </c>
      <c r="E2492" t="str">
        <f>VLOOKUP(D2492,'B-Business Capability'!B:H,5,FALSE)</f>
        <v>Sales</v>
      </c>
      <c r="F2492" t="str">
        <f>VLOOKUP(D2492,'B-Business Capability'!B:H,6,FALSE)</f>
        <v>Sales Management</v>
      </c>
      <c r="G2492" t="str">
        <f>VLOOKUP(D2492,'B-Business Capability'!B:H,7,FALSE)</f>
        <v>Sales Analytics</v>
      </c>
      <c r="I2492" t="s">
        <v>43</v>
      </c>
      <c r="J2492" t="s">
        <v>325</v>
      </c>
      <c r="K2492" t="s">
        <v>379</v>
      </c>
      <c r="L2492" t="s">
        <v>247</v>
      </c>
      <c r="M2492" t="str">
        <f>VLOOKUP(L2492,'A-Applications'!B:D,3,FALSE)</f>
        <v>Microsoft Excel</v>
      </c>
      <c r="N2492" t="s">
        <v>46</v>
      </c>
      <c r="O2492" s="42" t="s">
        <v>52</v>
      </c>
      <c r="P2492" t="s">
        <v>1042</v>
      </c>
      <c r="Q2492" t="str">
        <f>VLOOKUP(KamstrupData[[#This Row],[IdLevel123]],'B-Business Capability'!B:L,10,FALSE)</f>
        <v>N/A</v>
      </c>
      <c r="R2492">
        <f>VLOOKUP(KamstrupData[[#This Row],[IdLevel123]],'B-Business Capability'!B:L,11,FALSE)</f>
        <v>0</v>
      </c>
      <c r="T2492" t="s">
        <v>380</v>
      </c>
    </row>
    <row r="2493" spans="4:20" hidden="1" x14ac:dyDescent="0.25">
      <c r="D2493" t="s">
        <v>1233</v>
      </c>
      <c r="E2493" t="str">
        <f>VLOOKUP(D2493,'B-Business Capability'!B:H,5,FALSE)</f>
        <v>Sales</v>
      </c>
      <c r="F2493" t="str">
        <f>VLOOKUP(D2493,'B-Business Capability'!B:H,6,FALSE)</f>
        <v>Sales Management</v>
      </c>
      <c r="G2493" t="str">
        <f>VLOOKUP(D2493,'B-Business Capability'!B:H,7,FALSE)</f>
        <v>Sales Analytics</v>
      </c>
      <c r="I2493" t="s">
        <v>66</v>
      </c>
      <c r="J2493" t="s">
        <v>325</v>
      </c>
      <c r="K2493" t="s">
        <v>1151</v>
      </c>
      <c r="L2493" s="101" t="s">
        <v>247</v>
      </c>
      <c r="M2493" t="str">
        <f>VLOOKUP(L2493,'A-Applications'!B:D,3,FALSE)</f>
        <v>Microsoft Excel</v>
      </c>
      <c r="N2493" t="s">
        <v>74</v>
      </c>
      <c r="O2493" s="42" t="s">
        <v>102</v>
      </c>
      <c r="P2493" t="s">
        <v>1042</v>
      </c>
      <c r="Q2493" t="str">
        <f>VLOOKUP(KamstrupData[[#This Row],[IdLevel123]],'B-Business Capability'!B:L,10,FALSE)</f>
        <v>N/A</v>
      </c>
      <c r="R2493">
        <f>VLOOKUP(KamstrupData[[#This Row],[IdLevel123]],'B-Business Capability'!B:L,11,FALSE)</f>
        <v>0</v>
      </c>
      <c r="T2493" t="s">
        <v>1235</v>
      </c>
    </row>
    <row r="2494" spans="4:20" hidden="1" x14ac:dyDescent="0.25">
      <c r="D2494" t="s">
        <v>1265</v>
      </c>
      <c r="E2494" t="str">
        <f>VLOOKUP(D2494,'B-Business Capability'!B:H,5,FALSE)</f>
        <v>Sales</v>
      </c>
      <c r="F2494" t="str">
        <f>VLOOKUP(D2494,'B-Business Capability'!B:H,6,FALSE)</f>
        <v>Sales Management of Indirect Sales</v>
      </c>
      <c r="G2494" t="str">
        <f>VLOOKUP(D2494,'B-Business Capability'!B:H,7,FALSE)</f>
        <v>Billback management</v>
      </c>
      <c r="I2494" t="s">
        <v>43</v>
      </c>
      <c r="J2494" t="s">
        <v>325</v>
      </c>
      <c r="K2494" t="s">
        <v>379</v>
      </c>
      <c r="L2494" t="s">
        <v>247</v>
      </c>
      <c r="M2494" t="str">
        <f>VLOOKUP(L2494,'A-Applications'!B:D,3,FALSE)</f>
        <v>Microsoft Excel</v>
      </c>
      <c r="N2494" t="s">
        <v>308</v>
      </c>
      <c r="O2494" s="42"/>
      <c r="P2494" t="s">
        <v>1140</v>
      </c>
      <c r="Q2494" t="str">
        <f>VLOOKUP(KamstrupData[[#This Row],[IdLevel123]],'B-Business Capability'!B:L,10,FALSE)</f>
        <v>N/A</v>
      </c>
      <c r="R2494">
        <f>VLOOKUP(KamstrupData[[#This Row],[IdLevel123]],'B-Business Capability'!B:L,11,FALSE)</f>
        <v>0</v>
      </c>
    </row>
    <row r="2495" spans="4:20" hidden="1" x14ac:dyDescent="0.25">
      <c r="D2495" t="s">
        <v>1268</v>
      </c>
      <c r="E2495" t="str">
        <f>VLOOKUP(D2495,'B-Business Capability'!B:H,5,FALSE)</f>
        <v>Sales</v>
      </c>
      <c r="F2495" t="str">
        <f>VLOOKUP(D2495,'B-Business Capability'!B:H,6,FALSE)</f>
        <v>Sales Management of Indirect Sales</v>
      </c>
      <c r="G2495" t="str">
        <f>VLOOKUP(D2495,'B-Business Capability'!B:H,7,FALSE)</f>
        <v>Incentive and commision management</v>
      </c>
      <c r="I2495" t="s">
        <v>66</v>
      </c>
      <c r="J2495" t="s">
        <v>67</v>
      </c>
      <c r="L2495" t="s">
        <v>247</v>
      </c>
      <c r="M2495" t="str">
        <f>VLOOKUP(L2495,'A-Applications'!B:D,3,FALSE)</f>
        <v>Microsoft Excel</v>
      </c>
      <c r="N2495" t="s">
        <v>46</v>
      </c>
      <c r="O2495" s="42" t="s">
        <v>47</v>
      </c>
      <c r="P2495" t="s">
        <v>68</v>
      </c>
      <c r="Q2495" t="str">
        <f>VLOOKUP(KamstrupData[[#This Row],[IdLevel123]],'B-Business Capability'!B:L,10,FALSE)</f>
        <v>N/A</v>
      </c>
      <c r="R2495">
        <f>VLOOKUP(KamstrupData[[#This Row],[IdLevel123]],'B-Business Capability'!B:L,11,FALSE)</f>
        <v>0</v>
      </c>
    </row>
    <row r="2496" spans="4:20" hidden="1" x14ac:dyDescent="0.25">
      <c r="D2496" t="s">
        <v>1272</v>
      </c>
      <c r="E2496" t="str">
        <f>VLOOKUP(D2496,'B-Business Capability'!B:H,5,FALSE)</f>
        <v>Finance</v>
      </c>
      <c r="F2496" t="str">
        <f>VLOOKUP(D2496,'B-Business Capability'!B:H,6,FALSE)</f>
        <v>Accounting</v>
      </c>
      <c r="G2496" t="str">
        <f>VLOOKUP(D2496,'B-Business Capability'!B:H,7,FALSE)</f>
        <v>Accounts Recievabel</v>
      </c>
      <c r="I2496" t="s">
        <v>43</v>
      </c>
      <c r="J2496" t="s">
        <v>44</v>
      </c>
      <c r="L2496" t="s">
        <v>247</v>
      </c>
      <c r="M2496" t="str">
        <f>VLOOKUP(L2496,'A-Applications'!B:D,3,FALSE)</f>
        <v>Microsoft Excel</v>
      </c>
      <c r="N2496" t="s">
        <v>46</v>
      </c>
      <c r="O2496" s="42"/>
      <c r="P2496" t="s">
        <v>1273</v>
      </c>
      <c r="Q2496" t="str">
        <f>VLOOKUP(KamstrupData[[#This Row],[IdLevel123]],'B-Business Capability'!B:L,10,FALSE)</f>
        <v>N/A</v>
      </c>
      <c r="R2496">
        <f>VLOOKUP(KamstrupData[[#This Row],[IdLevel123]],'B-Business Capability'!B:L,11,FALSE)</f>
        <v>0</v>
      </c>
    </row>
    <row r="2497" spans="4:20" hidden="1" x14ac:dyDescent="0.25">
      <c r="D2497" t="s">
        <v>1272</v>
      </c>
      <c r="E2497" t="str">
        <f>VLOOKUP(D2497,'B-Business Capability'!B:H,5,FALSE)</f>
        <v>Finance</v>
      </c>
      <c r="F2497" t="str">
        <f>VLOOKUP(D2497,'B-Business Capability'!B:H,6,FALSE)</f>
        <v>Accounting</v>
      </c>
      <c r="G2497" t="str">
        <f>VLOOKUP(D2497,'B-Business Capability'!B:H,7,FALSE)</f>
        <v>Accounts Recievabel</v>
      </c>
      <c r="I2497" t="s">
        <v>66</v>
      </c>
      <c r="J2497" t="s">
        <v>67</v>
      </c>
      <c r="L2497" t="s">
        <v>247</v>
      </c>
      <c r="M2497" t="str">
        <f>VLOOKUP(L2497,'A-Applications'!B:D,3,FALSE)</f>
        <v>Microsoft Excel</v>
      </c>
      <c r="N2497" t="s">
        <v>74</v>
      </c>
      <c r="O2497" s="42" t="s">
        <v>102</v>
      </c>
      <c r="P2497" t="s">
        <v>68</v>
      </c>
      <c r="Q2497" t="str">
        <f>VLOOKUP(KamstrupData[[#This Row],[IdLevel123]],'B-Business Capability'!B:L,10,FALSE)</f>
        <v>N/A</v>
      </c>
      <c r="R2497">
        <f>VLOOKUP(KamstrupData[[#This Row],[IdLevel123]],'B-Business Capability'!B:L,11,FALSE)</f>
        <v>0</v>
      </c>
      <c r="T2497" t="s">
        <v>1274</v>
      </c>
    </row>
    <row r="2498" spans="4:20" hidden="1" x14ac:dyDescent="0.25">
      <c r="D2498" t="s">
        <v>1332</v>
      </c>
      <c r="E2498" t="str">
        <f>VLOOKUP(D2498,'B-Business Capability'!B:H,5,FALSE)</f>
        <v>Sales</v>
      </c>
      <c r="F2498" t="str">
        <f>VLOOKUP(D2498,'B-Business Capability'!B:H,6,FALSE)</f>
        <v>Sales Operations</v>
      </c>
      <c r="G2498">
        <f>VLOOKUP(D2498,'B-Business Capability'!B:H,7,FALSE)</f>
        <v>0</v>
      </c>
      <c r="I2498" t="s">
        <v>53</v>
      </c>
      <c r="J2498" t="s">
        <v>8518</v>
      </c>
      <c r="K2498" t="s">
        <v>379</v>
      </c>
      <c r="L2498" t="s">
        <v>247</v>
      </c>
      <c r="M2498" t="str">
        <f>VLOOKUP(L2498,'A-Applications'!B:D,3,FALSE)</f>
        <v>Microsoft Excel</v>
      </c>
      <c r="N2498" t="s">
        <v>46</v>
      </c>
      <c r="O2498" s="42" t="s">
        <v>52</v>
      </c>
      <c r="Q2498" t="str">
        <f>VLOOKUP(KamstrupData[[#This Row],[IdLevel123]],'B-Business Capability'!B:L,10,FALSE)</f>
        <v>Order-to-Cash (O2C)</v>
      </c>
      <c r="R2498">
        <f>VLOOKUP(KamstrupData[[#This Row],[IdLevel123]],'B-Business Capability'!B:L,11,FALSE)</f>
        <v>111</v>
      </c>
      <c r="T2498" t="s">
        <v>8550</v>
      </c>
    </row>
    <row r="2499" spans="4:20" hidden="1" x14ac:dyDescent="0.25">
      <c r="D2499" t="s">
        <v>1337</v>
      </c>
      <c r="E2499" t="str">
        <f>VLOOKUP(D2499,'B-Business Capability'!B:H,5,FALSE)</f>
        <v>Sales</v>
      </c>
      <c r="F2499" t="str">
        <f>VLOOKUP(D2499,'B-Business Capability'!B:H,6,FALSE)</f>
        <v>Quotation, Order, and Contract Management</v>
      </c>
      <c r="G2499">
        <f>VLOOKUP(D2499,'B-Business Capability'!B:H,7,FALSE)</f>
        <v>0</v>
      </c>
      <c r="I2499" t="s">
        <v>66</v>
      </c>
      <c r="J2499" t="s">
        <v>325</v>
      </c>
      <c r="K2499" t="s">
        <v>1151</v>
      </c>
      <c r="L2499" s="101" t="s">
        <v>247</v>
      </c>
      <c r="M2499" t="str">
        <f>VLOOKUP(L2499,'A-Applications'!B:D,3,FALSE)</f>
        <v>Microsoft Excel</v>
      </c>
      <c r="N2499" t="s">
        <v>74</v>
      </c>
      <c r="O2499" s="42" t="s">
        <v>102</v>
      </c>
      <c r="P2499" t="s">
        <v>1042</v>
      </c>
      <c r="Q2499" t="str">
        <f>VLOOKUP(KamstrupData[[#This Row],[IdLevel123]],'B-Business Capability'!B:L,10,FALSE)</f>
        <v>Order-to-Cash (O2C)</v>
      </c>
      <c r="R2499">
        <f>VLOOKUP(KamstrupData[[#This Row],[IdLevel123]],'B-Business Capability'!B:L,11,FALSE)</f>
        <v>100</v>
      </c>
      <c r="T2499" t="s">
        <v>1175</v>
      </c>
    </row>
    <row r="2500" spans="4:20" hidden="1" x14ac:dyDescent="0.25">
      <c r="D2500" t="s">
        <v>1347</v>
      </c>
      <c r="E2500" t="str">
        <f>VLOOKUP(D2500,'B-Business Capability'!B:H,5,FALSE)</f>
        <v>Strategic Management</v>
      </c>
      <c r="F2500" t="str">
        <f>VLOOKUP(D2500,'B-Business Capability'!B:H,6,FALSE)</f>
        <v>Business Process Management</v>
      </c>
      <c r="G2500" t="str">
        <f>VLOOKUP(D2500,'B-Business Capability'!B:H,7,FALSE)</f>
        <v>Business Process Optimization</v>
      </c>
      <c r="I2500" t="s">
        <v>43</v>
      </c>
      <c r="J2500" t="s">
        <v>109</v>
      </c>
      <c r="L2500" t="s">
        <v>247</v>
      </c>
      <c r="M2500" t="str">
        <f>VLOOKUP(L2500,'A-Applications'!B:D,3,FALSE)</f>
        <v>Microsoft Excel</v>
      </c>
      <c r="N2500" t="s">
        <v>46</v>
      </c>
      <c r="O2500" s="42" t="s">
        <v>47</v>
      </c>
      <c r="P2500" t="s">
        <v>1348</v>
      </c>
      <c r="Q2500" t="str">
        <f>VLOOKUP(KamstrupData[[#This Row],[IdLevel123]],'B-Business Capability'!B:L,10,FALSE)</f>
        <v>Order-to-Cash (O2C)</v>
      </c>
      <c r="R2500">
        <f>VLOOKUP(KamstrupData[[#This Row],[IdLevel123]],'B-Business Capability'!B:L,11,FALSE)</f>
        <v>800</v>
      </c>
      <c r="T2500" t="s">
        <v>218</v>
      </c>
    </row>
    <row r="2501" spans="4:20" hidden="1" x14ac:dyDescent="0.25">
      <c r="D2501" t="s">
        <v>1352</v>
      </c>
      <c r="E2501" t="str">
        <f>VLOOKUP(D2501,'B-Business Capability'!B:H,5,FALSE)</f>
        <v>Sales</v>
      </c>
      <c r="F2501" t="str">
        <f>VLOOKUP(D2501,'B-Business Capability'!B:H,6,FALSE)</f>
        <v>Quotation, Order, and Contract Management</v>
      </c>
      <c r="G2501" t="str">
        <f>VLOOKUP(D2501,'B-Business Capability'!B:H,7,FALSE)</f>
        <v>Tender or Bid management</v>
      </c>
      <c r="I2501" t="s">
        <v>66</v>
      </c>
      <c r="J2501" t="s">
        <v>106</v>
      </c>
      <c r="K2501" t="s">
        <v>256</v>
      </c>
      <c r="L2501" t="s">
        <v>247</v>
      </c>
      <c r="M2501" t="str">
        <f>VLOOKUP(L2501,'A-Applications'!B:D,3,FALSE)</f>
        <v>Microsoft Excel</v>
      </c>
      <c r="N2501" t="s">
        <v>46</v>
      </c>
      <c r="O2501" s="42" t="s">
        <v>102</v>
      </c>
      <c r="P2501" t="s">
        <v>257</v>
      </c>
      <c r="Q2501" t="str">
        <f>VLOOKUP(KamstrupData[[#This Row],[IdLevel123]],'B-Business Capability'!B:L,10,FALSE)</f>
        <v>Order-to-Cash (O2C)</v>
      </c>
      <c r="R2501">
        <f>VLOOKUP(KamstrupData[[#This Row],[IdLevel123]],'B-Business Capability'!B:L,11,FALSE)</f>
        <v>104</v>
      </c>
      <c r="T2501" t="s">
        <v>258</v>
      </c>
    </row>
    <row r="2502" spans="4:20" hidden="1" x14ac:dyDescent="0.25">
      <c r="D2502" t="s">
        <v>1394</v>
      </c>
      <c r="E2502" t="str">
        <f>VLOOKUP(D2502,'B-Business Capability'!B:H,5,FALSE)</f>
        <v>Governance, Risk and Compliance</v>
      </c>
      <c r="F2502" t="str">
        <f>VLOOKUP(D2502,'B-Business Capability'!B:H,6,FALSE)</f>
        <v>Enterprise Risk and Compliance</v>
      </c>
      <c r="G2502" t="str">
        <f>VLOOKUP(D2502,'B-Business Capability'!B:H,7,FALSE)</f>
        <v>Risk Management</v>
      </c>
      <c r="I2502" t="s">
        <v>43</v>
      </c>
      <c r="J2502" t="s">
        <v>109</v>
      </c>
      <c r="K2502" t="s">
        <v>183</v>
      </c>
      <c r="L2502" t="s">
        <v>247</v>
      </c>
      <c r="M2502" t="str">
        <f>VLOOKUP(L2502,'A-Applications'!B:D,3,FALSE)</f>
        <v>Microsoft Excel</v>
      </c>
      <c r="N2502" t="s">
        <v>138</v>
      </c>
      <c r="O2502" s="42" t="s">
        <v>52</v>
      </c>
      <c r="P2502" t="s">
        <v>1395</v>
      </c>
      <c r="Q2502" t="str">
        <f>VLOOKUP(KamstrupData[[#This Row],[IdLevel123]],'B-Business Capability'!B:L,10,FALSE)</f>
        <v>N/A</v>
      </c>
      <c r="R2502">
        <f>VLOOKUP(KamstrupData[[#This Row],[IdLevel123]],'B-Business Capability'!B:L,11,FALSE)</f>
        <v>0</v>
      </c>
      <c r="T2502" t="s">
        <v>1396</v>
      </c>
    </row>
    <row r="2503" spans="4:20" hidden="1" x14ac:dyDescent="0.25">
      <c r="D2503" t="s">
        <v>1425</v>
      </c>
      <c r="E2503" t="str">
        <f>VLOOKUP(D2503,'B-Business Capability'!B:H,5,FALSE)</f>
        <v>Sustainability Management</v>
      </c>
      <c r="F2503" t="str">
        <f>VLOOKUP(D2503,'B-Business Capability'!B:H,6,FALSE)</f>
        <v>Environmental Footprint Management</v>
      </c>
      <c r="G2503" t="str">
        <f>VLOOKUP(D2503,'B-Business Capability'!B:H,7,FALSE)</f>
        <v>Emission Data Collection</v>
      </c>
      <c r="I2503" t="s">
        <v>43</v>
      </c>
      <c r="J2503" t="s">
        <v>413</v>
      </c>
      <c r="K2503" t="s">
        <v>1379</v>
      </c>
      <c r="L2503" t="s">
        <v>247</v>
      </c>
      <c r="M2503" t="str">
        <f>VLOOKUP(L2503,'A-Applications'!B:D,3,FALSE)</f>
        <v>Microsoft Excel</v>
      </c>
      <c r="N2503" t="s">
        <v>138</v>
      </c>
      <c r="O2503" s="42" t="s">
        <v>52</v>
      </c>
      <c r="P2503" t="s">
        <v>1423</v>
      </c>
      <c r="Q2503" t="str">
        <f>VLOOKUP(KamstrupData[[#This Row],[IdLevel123]],'B-Business Capability'!B:L,10,FALSE)</f>
        <v>N/A</v>
      </c>
      <c r="R2503">
        <f>VLOOKUP(KamstrupData[[#This Row],[IdLevel123]],'B-Business Capability'!B:L,11,FALSE)</f>
        <v>0</v>
      </c>
      <c r="T2503" t="s">
        <v>1426</v>
      </c>
    </row>
    <row r="2504" spans="4:20" hidden="1" x14ac:dyDescent="0.25">
      <c r="D2504" t="s">
        <v>1427</v>
      </c>
      <c r="E2504" t="str">
        <f>VLOOKUP(D2504,'B-Business Capability'!B:H,5,FALSE)</f>
        <v>Sustainability Management</v>
      </c>
      <c r="F2504" t="str">
        <f>VLOOKUP(D2504,'B-Business Capability'!B:H,6,FALSE)</f>
        <v>Environmental Footprint Management</v>
      </c>
      <c r="G2504" t="str">
        <f>VLOOKUP(D2504,'B-Business Capability'!B:H,7,FALSE)</f>
        <v>GHG Emissions Calculation</v>
      </c>
      <c r="I2504" t="s">
        <v>43</v>
      </c>
      <c r="J2504" t="s">
        <v>413</v>
      </c>
      <c r="K2504" t="s">
        <v>1379</v>
      </c>
      <c r="L2504" t="s">
        <v>247</v>
      </c>
      <c r="M2504" t="str">
        <f>VLOOKUP(L2504,'A-Applications'!B:D,3,FALSE)</f>
        <v>Microsoft Excel</v>
      </c>
      <c r="N2504" t="s">
        <v>74</v>
      </c>
      <c r="O2504" s="42" t="s">
        <v>52</v>
      </c>
      <c r="P2504" t="s">
        <v>1423</v>
      </c>
      <c r="Q2504" t="str">
        <f>VLOOKUP(KamstrupData[[#This Row],[IdLevel123]],'B-Business Capability'!B:L,10,FALSE)</f>
        <v>N/A</v>
      </c>
      <c r="R2504">
        <f>VLOOKUP(KamstrupData[[#This Row],[IdLevel123]],'B-Business Capability'!B:L,11,FALSE)</f>
        <v>0</v>
      </c>
      <c r="T2504" t="s">
        <v>1382</v>
      </c>
    </row>
    <row r="2505" spans="4:20" hidden="1" x14ac:dyDescent="0.25">
      <c r="D2505" t="s">
        <v>1430</v>
      </c>
      <c r="E2505" t="str">
        <f>VLOOKUP(D2505,'B-Business Capability'!B:H,5,FALSE)</f>
        <v>Sustainability Management</v>
      </c>
      <c r="F2505" t="str">
        <f>VLOOKUP(D2505,'B-Business Capability'!B:H,6,FALSE)</f>
        <v>Environmental Footprint Management</v>
      </c>
      <c r="G2505" t="str">
        <f>VLOOKUP(D2505,'B-Business Capability'!B:H,7,FALSE)</f>
        <v>Sustainability Steering and Reporting</v>
      </c>
      <c r="I2505" t="s">
        <v>43</v>
      </c>
      <c r="J2505" t="s">
        <v>413</v>
      </c>
      <c r="K2505" t="s">
        <v>1379</v>
      </c>
      <c r="L2505" t="s">
        <v>247</v>
      </c>
      <c r="M2505" t="str">
        <f>VLOOKUP(L2505,'A-Applications'!B:D,3,FALSE)</f>
        <v>Microsoft Excel</v>
      </c>
      <c r="N2505" t="s">
        <v>74</v>
      </c>
      <c r="O2505" s="42" t="s">
        <v>52</v>
      </c>
      <c r="P2505" t="s">
        <v>1433</v>
      </c>
      <c r="Q2505" t="str">
        <f>VLOOKUP(KamstrupData[[#This Row],[IdLevel123]],'B-Business Capability'!B:L,10,FALSE)</f>
        <v>N/A</v>
      </c>
      <c r="R2505">
        <f>VLOOKUP(KamstrupData[[#This Row],[IdLevel123]],'B-Business Capability'!B:L,11,FALSE)</f>
        <v>0</v>
      </c>
      <c r="T2505" t="s">
        <v>1382</v>
      </c>
    </row>
    <row r="2506" spans="4:20" hidden="1" x14ac:dyDescent="0.25">
      <c r="D2506" t="s">
        <v>1441</v>
      </c>
      <c r="E2506" t="str">
        <f>VLOOKUP(D2506,'B-Business Capability'!B:H,5,FALSE)</f>
        <v>Sustainability Management</v>
      </c>
      <c r="F2506" t="str">
        <f>VLOOKUP(D2506,'B-Business Capability'!B:H,6,FALSE)</f>
        <v>Sustainable Operations</v>
      </c>
      <c r="G2506" t="str">
        <f>VLOOKUP(D2506,'B-Business Capability'!B:H,7,FALSE)</f>
        <v>ESG Fact Transparency Mass Balancing</v>
      </c>
      <c r="I2506" t="s">
        <v>43</v>
      </c>
      <c r="J2506" t="s">
        <v>44</v>
      </c>
      <c r="K2506" t="s">
        <v>1442</v>
      </c>
      <c r="L2506" t="s">
        <v>247</v>
      </c>
      <c r="M2506" t="str">
        <f>VLOOKUP(L2506,'A-Applications'!B:D,3,FALSE)</f>
        <v>Microsoft Excel</v>
      </c>
      <c r="O2506" s="42"/>
      <c r="P2506" t="s">
        <v>56</v>
      </c>
      <c r="Q2506" t="str">
        <f>VLOOKUP(KamstrupData[[#This Row],[IdLevel123]],'B-Business Capability'!B:L,10,FALSE)</f>
        <v>N/A</v>
      </c>
      <c r="R2506">
        <f>VLOOKUP(KamstrupData[[#This Row],[IdLevel123]],'B-Business Capability'!B:L,11,FALSE)</f>
        <v>0</v>
      </c>
      <c r="T2506" t="s">
        <v>1443</v>
      </c>
    </row>
    <row r="2507" spans="4:20" hidden="1" x14ac:dyDescent="0.25">
      <c r="D2507" t="s">
        <v>1574</v>
      </c>
      <c r="E2507" t="str">
        <f>VLOOKUP(D2507,'B-Business Capability'!B:H,5,FALSE)</f>
        <v xml:space="preserve">Digital Management </v>
      </c>
      <c r="F2507" t="str">
        <f>VLOOKUP(D2507,'B-Business Capability'!B:H,6,FALSE)</f>
        <v>Information Security</v>
      </c>
      <c r="G2507" t="str">
        <f>VLOOKUP(D2507,'B-Business Capability'!B:H,7,FALSE)</f>
        <v>Risk Management</v>
      </c>
      <c r="I2507" t="s">
        <v>43</v>
      </c>
      <c r="J2507" t="s">
        <v>1566</v>
      </c>
      <c r="K2507" t="s">
        <v>1575</v>
      </c>
      <c r="L2507" t="s">
        <v>247</v>
      </c>
      <c r="M2507" t="str">
        <f>VLOOKUP(L2507,'A-Applications'!B:D,3,FALSE)</f>
        <v>Microsoft Excel</v>
      </c>
      <c r="N2507" t="s">
        <v>138</v>
      </c>
      <c r="O2507" s="42" t="s">
        <v>52</v>
      </c>
      <c r="P2507" t="s">
        <v>56</v>
      </c>
      <c r="Q2507" t="str">
        <f>VLOOKUP(KamstrupData[[#This Row],[IdLevel123]],'B-Business Capability'!B:L,10,FALSE)</f>
        <v>N/A</v>
      </c>
      <c r="R2507">
        <f>VLOOKUP(KamstrupData[[#This Row],[IdLevel123]],'B-Business Capability'!B:L,11,FALSE)</f>
        <v>0</v>
      </c>
    </row>
    <row r="2508" spans="4:20" hidden="1" x14ac:dyDescent="0.25">
      <c r="D2508" t="s">
        <v>1574</v>
      </c>
      <c r="E2508" t="str">
        <f>VLOOKUP(D2508,'B-Business Capability'!B:H,5,FALSE)</f>
        <v xml:space="preserve">Digital Management </v>
      </c>
      <c r="F2508" t="str">
        <f>VLOOKUP(D2508,'B-Business Capability'!B:H,6,FALSE)</f>
        <v>Information Security</v>
      </c>
      <c r="G2508" t="str">
        <f>VLOOKUP(D2508,'B-Business Capability'!B:H,7,FALSE)</f>
        <v>Risk Management</v>
      </c>
      <c r="I2508" t="s">
        <v>43</v>
      </c>
      <c r="J2508" t="s">
        <v>1566</v>
      </c>
      <c r="K2508" t="s">
        <v>1576</v>
      </c>
      <c r="L2508" t="s">
        <v>247</v>
      </c>
      <c r="M2508" t="str">
        <f>VLOOKUP(L2508,'A-Applications'!B:D,3,FALSE)</f>
        <v>Microsoft Excel</v>
      </c>
      <c r="N2508" t="s">
        <v>138</v>
      </c>
      <c r="O2508" s="42" t="s">
        <v>52</v>
      </c>
      <c r="P2508" t="s">
        <v>56</v>
      </c>
      <c r="Q2508" t="str">
        <f>VLOOKUP(KamstrupData[[#This Row],[IdLevel123]],'B-Business Capability'!B:L,10,FALSE)</f>
        <v>N/A</v>
      </c>
      <c r="R2508">
        <f>VLOOKUP(KamstrupData[[#This Row],[IdLevel123]],'B-Business Capability'!B:L,11,FALSE)</f>
        <v>0</v>
      </c>
      <c r="T2508" t="s">
        <v>1577</v>
      </c>
    </row>
    <row r="2509" spans="4:20" hidden="1" x14ac:dyDescent="0.25">
      <c r="D2509" s="28" t="s">
        <v>1610</v>
      </c>
      <c r="E2509" t="str">
        <f>VLOOKUP(D2509,'B-Business Capability'!B:H,5,FALSE)</f>
        <v>Digital Platform and Operations</v>
      </c>
      <c r="F2509" t="str">
        <f>VLOOKUP(D2509,'B-Business Capability'!B:H,6,FALSE)</f>
        <v>Digital Workplace &amp; Infrastructure Development</v>
      </c>
      <c r="G2509" t="str">
        <f>VLOOKUP(D2509,'B-Business Capability'!B:H,7,FALSE)</f>
        <v>Communication &amp; Collaboration</v>
      </c>
      <c r="I2509" t="s">
        <v>43</v>
      </c>
      <c r="J2509" t="s">
        <v>148</v>
      </c>
      <c r="K2509" t="s">
        <v>149</v>
      </c>
      <c r="L2509" t="s">
        <v>247</v>
      </c>
      <c r="M2509" t="str">
        <f>VLOOKUP(L2509,'A-Applications'!B:D,3,FALSE)</f>
        <v>Microsoft Excel</v>
      </c>
      <c r="N2509" t="s">
        <v>138</v>
      </c>
      <c r="O2509" s="42" t="s">
        <v>47</v>
      </c>
      <c r="P2509" t="s">
        <v>56</v>
      </c>
      <c r="Q2509" t="str">
        <f>VLOOKUP(KamstrupData[[#This Row],[IdLevel123]],'B-Business Capability'!B:L,10,FALSE)</f>
        <v>N/A</v>
      </c>
      <c r="R2509">
        <f>VLOOKUP(KamstrupData[[#This Row],[IdLevel123]],'B-Business Capability'!B:L,11,FALSE)</f>
        <v>0</v>
      </c>
    </row>
    <row r="2510" spans="4:20" hidden="1" x14ac:dyDescent="0.25">
      <c r="D2510" t="s">
        <v>1634</v>
      </c>
      <c r="E2510" t="str">
        <f>VLOOKUP(D2510,'B-Business Capability'!B:H,5,FALSE)</f>
        <v>Not mapped to capability</v>
      </c>
      <c r="F2510">
        <f>VLOOKUP(D2510,'B-Business Capability'!B:H,6,FALSE)</f>
        <v>0</v>
      </c>
      <c r="G2510">
        <f>VLOOKUP(D2510,'B-Business Capability'!B:H,7,FALSE)</f>
        <v>0</v>
      </c>
      <c r="I2510" t="s">
        <v>43</v>
      </c>
      <c r="J2510" t="s">
        <v>98</v>
      </c>
      <c r="K2510" t="s">
        <v>578</v>
      </c>
      <c r="L2510" t="s">
        <v>247</v>
      </c>
      <c r="M2510" t="str">
        <f>VLOOKUP(L2510,'A-Applications'!B:D,3,FALSE)</f>
        <v>Microsoft Excel</v>
      </c>
      <c r="N2510" t="s">
        <v>74</v>
      </c>
      <c r="O2510" s="42" t="s">
        <v>52</v>
      </c>
      <c r="P2510" t="s">
        <v>56</v>
      </c>
      <c r="Q2510" t="str">
        <f>VLOOKUP(KamstrupData[[#This Row],[IdLevel123]],'B-Business Capability'!B:L,10,FALSE)</f>
        <v>N/A</v>
      </c>
      <c r="R2510">
        <f>VLOOKUP(KamstrupData[[#This Row],[IdLevel123]],'B-Business Capability'!B:L,11,FALSE)</f>
        <v>0</v>
      </c>
      <c r="S2510" t="s">
        <v>579</v>
      </c>
      <c r="T2510" t="s">
        <v>1702</v>
      </c>
    </row>
    <row r="2511" spans="4:20" hidden="1" x14ac:dyDescent="0.25">
      <c r="D2511" t="s">
        <v>1747</v>
      </c>
      <c r="E2511" t="str">
        <f>VLOOKUP(D2511,'B-Business Capability'!B:H,5,FALSE)</f>
        <v>All</v>
      </c>
      <c r="F2511">
        <f>VLOOKUP(D2511,'B-Business Capability'!B:H,6,FALSE)</f>
        <v>0</v>
      </c>
      <c r="G2511">
        <f>VLOOKUP(D2511,'B-Business Capability'!B:H,7,FALSE)</f>
        <v>0</v>
      </c>
      <c r="I2511" t="s">
        <v>43</v>
      </c>
      <c r="J2511" t="s">
        <v>276</v>
      </c>
      <c r="L2511" t="s">
        <v>247</v>
      </c>
      <c r="M2511" t="str">
        <f>VLOOKUP(L2511,'A-Applications'!B:D,3,FALSE)</f>
        <v>Microsoft Excel</v>
      </c>
      <c r="N2511" t="s">
        <v>46</v>
      </c>
      <c r="O2511" s="42" t="s">
        <v>47</v>
      </c>
      <c r="P2511" t="s">
        <v>423</v>
      </c>
      <c r="Q2511" t="str">
        <f>VLOOKUP(KamstrupData[[#This Row],[IdLevel123]],'B-Business Capability'!B:L,10,FALSE)</f>
        <v>N/A</v>
      </c>
      <c r="R2511">
        <f>VLOOKUP(KamstrupData[[#This Row],[IdLevel123]],'B-Business Capability'!B:L,11,FALSE)</f>
        <v>0</v>
      </c>
    </row>
    <row r="2512" spans="4:20" hidden="1" x14ac:dyDescent="0.25">
      <c r="D2512" t="s">
        <v>1747</v>
      </c>
      <c r="E2512" t="str">
        <f>VLOOKUP(D2512,'B-Business Capability'!B:H,5,FALSE)</f>
        <v>All</v>
      </c>
      <c r="F2512">
        <f>VLOOKUP(D2512,'B-Business Capability'!B:H,6,FALSE)</f>
        <v>0</v>
      </c>
      <c r="G2512">
        <f>VLOOKUP(D2512,'B-Business Capability'!B:H,7,FALSE)</f>
        <v>0</v>
      </c>
      <c r="I2512" t="s">
        <v>66</v>
      </c>
      <c r="J2512" t="s">
        <v>276</v>
      </c>
      <c r="L2512" t="s">
        <v>247</v>
      </c>
      <c r="M2512" t="str">
        <f>VLOOKUP(L2512,'A-Applications'!B:D,3,FALSE)</f>
        <v>Microsoft Excel</v>
      </c>
      <c r="N2512" t="s">
        <v>46</v>
      </c>
      <c r="O2512" s="42" t="s">
        <v>47</v>
      </c>
      <c r="P2512" t="s">
        <v>423</v>
      </c>
      <c r="Q2512" t="str">
        <f>VLOOKUP(KamstrupData[[#This Row],[IdLevel123]],'B-Business Capability'!B:L,10,FALSE)</f>
        <v>N/A</v>
      </c>
      <c r="R2512">
        <f>VLOOKUP(KamstrupData[[#This Row],[IdLevel123]],'B-Business Capability'!B:L,11,FALSE)</f>
        <v>0</v>
      </c>
    </row>
    <row r="2513" spans="4:18" hidden="1" x14ac:dyDescent="0.25">
      <c r="D2513" t="s">
        <v>1747</v>
      </c>
      <c r="E2513" t="str">
        <f>VLOOKUP(D2513,'B-Business Capability'!B:H,5,FALSE)</f>
        <v>All</v>
      </c>
      <c r="F2513">
        <f>VLOOKUP(D2513,'B-Business Capability'!B:H,6,FALSE)</f>
        <v>0</v>
      </c>
      <c r="G2513">
        <f>VLOOKUP(D2513,'B-Business Capability'!B:H,7,FALSE)</f>
        <v>0</v>
      </c>
      <c r="I2513" t="s">
        <v>487</v>
      </c>
      <c r="J2513" t="s">
        <v>276</v>
      </c>
      <c r="L2513" t="s">
        <v>247</v>
      </c>
      <c r="M2513" t="str">
        <f>VLOOKUP(L2513,'A-Applications'!B:D,3,FALSE)</f>
        <v>Microsoft Excel</v>
      </c>
      <c r="N2513" t="s">
        <v>46</v>
      </c>
      <c r="O2513" s="42" t="s">
        <v>47</v>
      </c>
      <c r="P2513" t="s">
        <v>423</v>
      </c>
      <c r="Q2513" t="str">
        <f>VLOOKUP(KamstrupData[[#This Row],[IdLevel123]],'B-Business Capability'!B:L,10,FALSE)</f>
        <v>N/A</v>
      </c>
      <c r="R2513">
        <f>VLOOKUP(KamstrupData[[#This Row],[IdLevel123]],'B-Business Capability'!B:L,11,FALSE)</f>
        <v>0</v>
      </c>
    </row>
    <row r="2514" spans="4:18" hidden="1" x14ac:dyDescent="0.25">
      <c r="D2514" t="s">
        <v>1747</v>
      </c>
      <c r="E2514" t="str">
        <f>VLOOKUP(D2514,'B-Business Capability'!B:H,5,FALSE)</f>
        <v>All</v>
      </c>
      <c r="F2514">
        <f>VLOOKUP(D2514,'B-Business Capability'!B:H,6,FALSE)</f>
        <v>0</v>
      </c>
      <c r="G2514">
        <f>VLOOKUP(D2514,'B-Business Capability'!B:H,7,FALSE)</f>
        <v>0</v>
      </c>
      <c r="I2514" t="s">
        <v>473</v>
      </c>
      <c r="J2514" t="s">
        <v>276</v>
      </c>
      <c r="L2514" t="s">
        <v>247</v>
      </c>
      <c r="M2514" t="str">
        <f>VLOOKUP(L2514,'A-Applications'!B:D,3,FALSE)</f>
        <v>Microsoft Excel</v>
      </c>
      <c r="N2514" t="s">
        <v>46</v>
      </c>
      <c r="O2514" s="42" t="s">
        <v>47</v>
      </c>
      <c r="P2514" t="s">
        <v>423</v>
      </c>
      <c r="Q2514" t="str">
        <f>VLOOKUP(KamstrupData[[#This Row],[IdLevel123]],'B-Business Capability'!B:L,10,FALSE)</f>
        <v>N/A</v>
      </c>
      <c r="R2514">
        <f>VLOOKUP(KamstrupData[[#This Row],[IdLevel123]],'B-Business Capability'!B:L,11,FALSE)</f>
        <v>0</v>
      </c>
    </row>
    <row r="2515" spans="4:18" hidden="1" x14ac:dyDescent="0.25">
      <c r="D2515" t="s">
        <v>1747</v>
      </c>
      <c r="E2515" t="str">
        <f>VLOOKUP(D2515,'B-Business Capability'!B:H,5,FALSE)</f>
        <v>All</v>
      </c>
      <c r="F2515">
        <f>VLOOKUP(D2515,'B-Business Capability'!B:H,6,FALSE)</f>
        <v>0</v>
      </c>
      <c r="G2515">
        <f>VLOOKUP(D2515,'B-Business Capability'!B:H,7,FALSE)</f>
        <v>0</v>
      </c>
      <c r="I2515" t="s">
        <v>174</v>
      </c>
      <c r="J2515" t="s">
        <v>276</v>
      </c>
      <c r="L2515" t="s">
        <v>247</v>
      </c>
      <c r="M2515" t="str">
        <f>VLOOKUP(L2515,'A-Applications'!B:D,3,FALSE)</f>
        <v>Microsoft Excel</v>
      </c>
      <c r="N2515" t="s">
        <v>46</v>
      </c>
      <c r="O2515" s="42" t="s">
        <v>47</v>
      </c>
      <c r="P2515" t="s">
        <v>423</v>
      </c>
      <c r="Q2515" t="str">
        <f>VLOOKUP(KamstrupData[[#This Row],[IdLevel123]],'B-Business Capability'!B:L,10,FALSE)</f>
        <v>N/A</v>
      </c>
      <c r="R2515">
        <f>VLOOKUP(KamstrupData[[#This Row],[IdLevel123]],'B-Business Capability'!B:L,11,FALSE)</f>
        <v>0</v>
      </c>
    </row>
    <row r="2516" spans="4:18" hidden="1" x14ac:dyDescent="0.25">
      <c r="D2516" t="s">
        <v>1747</v>
      </c>
      <c r="E2516" t="str">
        <f>VLOOKUP(D2516,'B-Business Capability'!B:H,5,FALSE)</f>
        <v>All</v>
      </c>
      <c r="F2516">
        <f>VLOOKUP(D2516,'B-Business Capability'!B:H,6,FALSE)</f>
        <v>0</v>
      </c>
      <c r="G2516">
        <f>VLOOKUP(D2516,'B-Business Capability'!B:H,7,FALSE)</f>
        <v>0</v>
      </c>
      <c r="I2516" t="s">
        <v>477</v>
      </c>
      <c r="J2516" t="s">
        <v>276</v>
      </c>
      <c r="L2516" t="s">
        <v>247</v>
      </c>
      <c r="M2516" t="str">
        <f>VLOOKUP(L2516,'A-Applications'!B:D,3,FALSE)</f>
        <v>Microsoft Excel</v>
      </c>
      <c r="N2516" t="s">
        <v>46</v>
      </c>
      <c r="O2516" s="42" t="s">
        <v>47</v>
      </c>
      <c r="P2516" t="s">
        <v>423</v>
      </c>
      <c r="Q2516" t="str">
        <f>VLOOKUP(KamstrupData[[#This Row],[IdLevel123]],'B-Business Capability'!B:L,10,FALSE)</f>
        <v>N/A</v>
      </c>
      <c r="R2516">
        <f>VLOOKUP(KamstrupData[[#This Row],[IdLevel123]],'B-Business Capability'!B:L,11,FALSE)</f>
        <v>0</v>
      </c>
    </row>
    <row r="2517" spans="4:18" hidden="1" x14ac:dyDescent="0.25">
      <c r="D2517" t="s">
        <v>1747</v>
      </c>
      <c r="E2517" t="str">
        <f>VLOOKUP(D2517,'B-Business Capability'!B:H,5,FALSE)</f>
        <v>All</v>
      </c>
      <c r="F2517">
        <f>VLOOKUP(D2517,'B-Business Capability'!B:H,6,FALSE)</f>
        <v>0</v>
      </c>
      <c r="G2517">
        <f>VLOOKUP(D2517,'B-Business Capability'!B:H,7,FALSE)</f>
        <v>0</v>
      </c>
      <c r="I2517" t="s">
        <v>479</v>
      </c>
      <c r="J2517" t="s">
        <v>276</v>
      </c>
      <c r="L2517" t="s">
        <v>247</v>
      </c>
      <c r="M2517" t="str">
        <f>VLOOKUP(L2517,'A-Applications'!B:D,3,FALSE)</f>
        <v>Microsoft Excel</v>
      </c>
      <c r="N2517" t="s">
        <v>46</v>
      </c>
      <c r="O2517" s="42" t="s">
        <v>47</v>
      </c>
      <c r="P2517" t="s">
        <v>423</v>
      </c>
      <c r="Q2517" t="str">
        <f>VLOOKUP(KamstrupData[[#This Row],[IdLevel123]],'B-Business Capability'!B:L,10,FALSE)</f>
        <v>N/A</v>
      </c>
      <c r="R2517">
        <f>VLOOKUP(KamstrupData[[#This Row],[IdLevel123]],'B-Business Capability'!B:L,11,FALSE)</f>
        <v>0</v>
      </c>
    </row>
    <row r="2518" spans="4:18" hidden="1" x14ac:dyDescent="0.25">
      <c r="D2518" t="s">
        <v>1747</v>
      </c>
      <c r="E2518" t="str">
        <f>VLOOKUP(D2518,'B-Business Capability'!B:H,5,FALSE)</f>
        <v>All</v>
      </c>
      <c r="F2518">
        <f>VLOOKUP(D2518,'B-Business Capability'!B:H,6,FALSE)</f>
        <v>0</v>
      </c>
      <c r="G2518">
        <f>VLOOKUP(D2518,'B-Business Capability'!B:H,7,FALSE)</f>
        <v>0</v>
      </c>
      <c r="I2518" t="s">
        <v>481</v>
      </c>
      <c r="J2518" t="s">
        <v>276</v>
      </c>
      <c r="L2518" t="s">
        <v>247</v>
      </c>
      <c r="M2518" t="str">
        <f>VLOOKUP(L2518,'A-Applications'!B:D,3,FALSE)</f>
        <v>Microsoft Excel</v>
      </c>
      <c r="N2518" t="s">
        <v>46</v>
      </c>
      <c r="O2518" s="42" t="s">
        <v>47</v>
      </c>
      <c r="P2518" t="s">
        <v>423</v>
      </c>
      <c r="Q2518" t="str">
        <f>VLOOKUP(KamstrupData[[#This Row],[IdLevel123]],'B-Business Capability'!B:L,10,FALSE)</f>
        <v>N/A</v>
      </c>
      <c r="R2518">
        <f>VLOOKUP(KamstrupData[[#This Row],[IdLevel123]],'B-Business Capability'!B:L,11,FALSE)</f>
        <v>0</v>
      </c>
    </row>
    <row r="2519" spans="4:18" hidden="1" x14ac:dyDescent="0.25">
      <c r="D2519" t="s">
        <v>1747</v>
      </c>
      <c r="E2519" t="str">
        <f>VLOOKUP(D2519,'B-Business Capability'!B:H,5,FALSE)</f>
        <v>All</v>
      </c>
      <c r="F2519">
        <f>VLOOKUP(D2519,'B-Business Capability'!B:H,6,FALSE)</f>
        <v>0</v>
      </c>
      <c r="G2519">
        <f>VLOOKUP(D2519,'B-Business Capability'!B:H,7,FALSE)</f>
        <v>0</v>
      </c>
      <c r="I2519" t="s">
        <v>53</v>
      </c>
      <c r="J2519" t="s">
        <v>276</v>
      </c>
      <c r="L2519" t="s">
        <v>247</v>
      </c>
      <c r="M2519" t="str">
        <f>VLOOKUP(L2519,'A-Applications'!B:D,3,FALSE)</f>
        <v>Microsoft Excel</v>
      </c>
      <c r="N2519" t="s">
        <v>46</v>
      </c>
      <c r="O2519" s="42" t="s">
        <v>47</v>
      </c>
      <c r="P2519" t="s">
        <v>423</v>
      </c>
      <c r="Q2519" t="str">
        <f>VLOOKUP(KamstrupData[[#This Row],[IdLevel123]],'B-Business Capability'!B:L,10,FALSE)</f>
        <v>N/A</v>
      </c>
      <c r="R2519">
        <f>VLOOKUP(KamstrupData[[#This Row],[IdLevel123]],'B-Business Capability'!B:L,11,FALSE)</f>
        <v>0</v>
      </c>
    </row>
    <row r="2520" spans="4:18" hidden="1" x14ac:dyDescent="0.25">
      <c r="D2520" t="s">
        <v>1747</v>
      </c>
      <c r="E2520" t="str">
        <f>VLOOKUP(D2520,'B-Business Capability'!B:H,5,FALSE)</f>
        <v>All</v>
      </c>
      <c r="F2520">
        <f>VLOOKUP(D2520,'B-Business Capability'!B:H,6,FALSE)</f>
        <v>0</v>
      </c>
      <c r="G2520">
        <f>VLOOKUP(D2520,'B-Business Capability'!B:H,7,FALSE)</f>
        <v>0</v>
      </c>
      <c r="I2520" t="s">
        <v>57</v>
      </c>
      <c r="J2520" t="s">
        <v>276</v>
      </c>
      <c r="L2520" t="s">
        <v>247</v>
      </c>
      <c r="M2520" t="str">
        <f>VLOOKUP(L2520,'A-Applications'!B:D,3,FALSE)</f>
        <v>Microsoft Excel</v>
      </c>
      <c r="N2520" t="s">
        <v>46</v>
      </c>
      <c r="O2520" s="42" t="s">
        <v>47</v>
      </c>
      <c r="P2520" t="s">
        <v>423</v>
      </c>
      <c r="Q2520" t="str">
        <f>VLOOKUP(KamstrupData[[#This Row],[IdLevel123]],'B-Business Capability'!B:L,10,FALSE)</f>
        <v>N/A</v>
      </c>
      <c r="R2520">
        <f>VLOOKUP(KamstrupData[[#This Row],[IdLevel123]],'B-Business Capability'!B:L,11,FALSE)</f>
        <v>0</v>
      </c>
    </row>
    <row r="2521" spans="4:18" hidden="1" x14ac:dyDescent="0.25">
      <c r="D2521" t="s">
        <v>1747</v>
      </c>
      <c r="E2521" t="str">
        <f>VLOOKUP(D2521,'B-Business Capability'!B:H,5,FALSE)</f>
        <v>All</v>
      </c>
      <c r="F2521">
        <f>VLOOKUP(D2521,'B-Business Capability'!B:H,6,FALSE)</f>
        <v>0</v>
      </c>
      <c r="G2521">
        <f>VLOOKUP(D2521,'B-Business Capability'!B:H,7,FALSE)</f>
        <v>0</v>
      </c>
      <c r="I2521" t="s">
        <v>59</v>
      </c>
      <c r="J2521" t="s">
        <v>276</v>
      </c>
      <c r="L2521" t="s">
        <v>247</v>
      </c>
      <c r="M2521" t="str">
        <f>VLOOKUP(L2521,'A-Applications'!B:D,3,FALSE)</f>
        <v>Microsoft Excel</v>
      </c>
      <c r="N2521" t="s">
        <v>46</v>
      </c>
      <c r="O2521" s="42" t="s">
        <v>47</v>
      </c>
      <c r="P2521" t="s">
        <v>423</v>
      </c>
      <c r="Q2521" t="str">
        <f>VLOOKUP(KamstrupData[[#This Row],[IdLevel123]],'B-Business Capability'!B:L,10,FALSE)</f>
        <v>N/A</v>
      </c>
      <c r="R2521">
        <f>VLOOKUP(KamstrupData[[#This Row],[IdLevel123]],'B-Business Capability'!B:L,11,FALSE)</f>
        <v>0</v>
      </c>
    </row>
    <row r="2522" spans="4:18" hidden="1" x14ac:dyDescent="0.25">
      <c r="D2522" t="s">
        <v>1747</v>
      </c>
      <c r="E2522" t="str">
        <f>VLOOKUP(D2522,'B-Business Capability'!B:H,5,FALSE)</f>
        <v>All</v>
      </c>
      <c r="F2522">
        <f>VLOOKUP(D2522,'B-Business Capability'!B:H,6,FALSE)</f>
        <v>0</v>
      </c>
      <c r="G2522">
        <f>VLOOKUP(D2522,'B-Business Capability'!B:H,7,FALSE)</f>
        <v>0</v>
      </c>
      <c r="I2522" t="s">
        <v>489</v>
      </c>
      <c r="J2522" t="s">
        <v>276</v>
      </c>
      <c r="L2522" t="s">
        <v>247</v>
      </c>
      <c r="M2522" t="str">
        <f>VLOOKUP(L2522,'A-Applications'!B:D,3,FALSE)</f>
        <v>Microsoft Excel</v>
      </c>
      <c r="N2522" t="s">
        <v>46</v>
      </c>
      <c r="O2522" s="42" t="s">
        <v>47</v>
      </c>
      <c r="P2522" t="s">
        <v>423</v>
      </c>
      <c r="Q2522" t="str">
        <f>VLOOKUP(KamstrupData[[#This Row],[IdLevel123]],'B-Business Capability'!B:L,10,FALSE)</f>
        <v>N/A</v>
      </c>
      <c r="R2522">
        <f>VLOOKUP(KamstrupData[[#This Row],[IdLevel123]],'B-Business Capability'!B:L,11,FALSE)</f>
        <v>0</v>
      </c>
    </row>
    <row r="2523" spans="4:18" hidden="1" x14ac:dyDescent="0.25">
      <c r="D2523" t="s">
        <v>1747</v>
      </c>
      <c r="E2523" t="str">
        <f>VLOOKUP(D2523,'B-Business Capability'!B:H,5,FALSE)</f>
        <v>All</v>
      </c>
      <c r="F2523">
        <f>VLOOKUP(D2523,'B-Business Capability'!B:H,6,FALSE)</f>
        <v>0</v>
      </c>
      <c r="G2523">
        <f>VLOOKUP(D2523,'B-Business Capability'!B:H,7,FALSE)</f>
        <v>0</v>
      </c>
      <c r="I2523" t="s">
        <v>491</v>
      </c>
      <c r="J2523" t="s">
        <v>276</v>
      </c>
      <c r="L2523" t="s">
        <v>247</v>
      </c>
      <c r="M2523" t="str">
        <f>VLOOKUP(L2523,'A-Applications'!B:D,3,FALSE)</f>
        <v>Microsoft Excel</v>
      </c>
      <c r="N2523" t="s">
        <v>46</v>
      </c>
      <c r="O2523" s="42" t="s">
        <v>47</v>
      </c>
      <c r="P2523" t="s">
        <v>423</v>
      </c>
      <c r="Q2523" t="str">
        <f>VLOOKUP(KamstrupData[[#This Row],[IdLevel123]],'B-Business Capability'!B:L,10,FALSE)</f>
        <v>N/A</v>
      </c>
      <c r="R2523">
        <f>VLOOKUP(KamstrupData[[#This Row],[IdLevel123]],'B-Business Capability'!B:L,11,FALSE)</f>
        <v>0</v>
      </c>
    </row>
    <row r="2524" spans="4:18" hidden="1" x14ac:dyDescent="0.25">
      <c r="D2524" t="s">
        <v>1747</v>
      </c>
      <c r="E2524" t="str">
        <f>VLOOKUP(D2524,'B-Business Capability'!B:H,5,FALSE)</f>
        <v>All</v>
      </c>
      <c r="F2524">
        <f>VLOOKUP(D2524,'B-Business Capability'!B:H,6,FALSE)</f>
        <v>0</v>
      </c>
      <c r="G2524">
        <f>VLOOKUP(D2524,'B-Business Capability'!B:H,7,FALSE)</f>
        <v>0</v>
      </c>
      <c r="I2524" t="s">
        <v>62</v>
      </c>
      <c r="J2524" t="s">
        <v>276</v>
      </c>
      <c r="L2524" t="s">
        <v>247</v>
      </c>
      <c r="M2524" t="str">
        <f>VLOOKUP(L2524,'A-Applications'!B:D,3,FALSE)</f>
        <v>Microsoft Excel</v>
      </c>
      <c r="N2524" t="s">
        <v>46</v>
      </c>
      <c r="O2524" s="42" t="s">
        <v>47</v>
      </c>
      <c r="P2524" t="s">
        <v>423</v>
      </c>
      <c r="Q2524" t="str">
        <f>VLOOKUP(KamstrupData[[#This Row],[IdLevel123]],'B-Business Capability'!B:L,10,FALSE)</f>
        <v>N/A</v>
      </c>
      <c r="R2524">
        <f>VLOOKUP(KamstrupData[[#This Row],[IdLevel123]],'B-Business Capability'!B:L,11,FALSE)</f>
        <v>0</v>
      </c>
    </row>
    <row r="2525" spans="4:18" hidden="1" x14ac:dyDescent="0.25">
      <c r="D2525" t="s">
        <v>1747</v>
      </c>
      <c r="E2525" t="str">
        <f>VLOOKUP(D2525,'B-Business Capability'!B:H,5,FALSE)</f>
        <v>All</v>
      </c>
      <c r="F2525">
        <f>VLOOKUP(D2525,'B-Business Capability'!B:H,6,FALSE)</f>
        <v>0</v>
      </c>
      <c r="G2525">
        <f>VLOOKUP(D2525,'B-Business Capability'!B:H,7,FALSE)</f>
        <v>0</v>
      </c>
      <c r="I2525" t="s">
        <v>1368</v>
      </c>
      <c r="J2525" t="s">
        <v>276</v>
      </c>
      <c r="L2525" t="s">
        <v>247</v>
      </c>
      <c r="M2525" t="str">
        <f>VLOOKUP(L2525,'A-Applications'!B:D,3,FALSE)</f>
        <v>Microsoft Excel</v>
      </c>
      <c r="N2525" t="s">
        <v>46</v>
      </c>
      <c r="O2525" s="42" t="s">
        <v>47</v>
      </c>
      <c r="P2525" t="s">
        <v>423</v>
      </c>
      <c r="Q2525" t="str">
        <f>VLOOKUP(KamstrupData[[#This Row],[IdLevel123]],'B-Business Capability'!B:L,10,FALSE)</f>
        <v>N/A</v>
      </c>
      <c r="R2525">
        <f>VLOOKUP(KamstrupData[[#This Row],[IdLevel123]],'B-Business Capability'!B:L,11,FALSE)</f>
        <v>0</v>
      </c>
    </row>
    <row r="2526" spans="4:18" hidden="1" x14ac:dyDescent="0.25">
      <c r="D2526" t="s">
        <v>1747</v>
      </c>
      <c r="E2526" t="str">
        <f>VLOOKUP(D2526,'B-Business Capability'!B:H,5,FALSE)</f>
        <v>All</v>
      </c>
      <c r="F2526">
        <f>VLOOKUP(D2526,'B-Business Capability'!B:H,6,FALSE)</f>
        <v>0</v>
      </c>
      <c r="G2526">
        <f>VLOOKUP(D2526,'B-Business Capability'!B:H,7,FALSE)</f>
        <v>0</v>
      </c>
      <c r="I2526" t="s">
        <v>64</v>
      </c>
      <c r="J2526" t="s">
        <v>276</v>
      </c>
      <c r="L2526" t="s">
        <v>247</v>
      </c>
      <c r="M2526" t="str">
        <f>VLOOKUP(L2526,'A-Applications'!B:D,3,FALSE)</f>
        <v>Microsoft Excel</v>
      </c>
      <c r="N2526" t="s">
        <v>46</v>
      </c>
      <c r="O2526" s="42" t="s">
        <v>47</v>
      </c>
      <c r="P2526" t="s">
        <v>423</v>
      </c>
      <c r="Q2526" t="str">
        <f>VLOOKUP(KamstrupData[[#This Row],[IdLevel123]],'B-Business Capability'!B:L,10,FALSE)</f>
        <v>N/A</v>
      </c>
      <c r="R2526">
        <f>VLOOKUP(KamstrupData[[#This Row],[IdLevel123]],'B-Business Capability'!B:L,11,FALSE)</f>
        <v>0</v>
      </c>
    </row>
    <row r="2527" spans="4:18" hidden="1" x14ac:dyDescent="0.25">
      <c r="D2527" s="28" t="s">
        <v>1747</v>
      </c>
      <c r="E2527" t="str">
        <f>VLOOKUP(D2527,'B-Business Capability'!B:H,5,FALSE)</f>
        <v>All</v>
      </c>
      <c r="F2527">
        <f>VLOOKUP(D2527,'B-Business Capability'!B:H,6,FALSE)</f>
        <v>0</v>
      </c>
      <c r="G2527">
        <f>VLOOKUP(D2527,'B-Business Capability'!B:H,7,FALSE)</f>
        <v>0</v>
      </c>
      <c r="I2527" t="s">
        <v>487</v>
      </c>
      <c r="J2527" t="s">
        <v>276</v>
      </c>
      <c r="L2527" t="s">
        <v>247</v>
      </c>
      <c r="M2527" t="str">
        <f>VLOOKUP(L2527,'A-Applications'!B:D,3,FALSE)</f>
        <v>Microsoft Excel</v>
      </c>
      <c r="N2527" t="s">
        <v>46</v>
      </c>
      <c r="O2527" s="42" t="s">
        <v>47</v>
      </c>
      <c r="P2527" t="s">
        <v>423</v>
      </c>
      <c r="Q2527" t="str">
        <f>VLOOKUP(KamstrupData[[#This Row],[IdLevel123]],'B-Business Capability'!B:L,10,FALSE)</f>
        <v>N/A</v>
      </c>
      <c r="R2527">
        <f>VLOOKUP(KamstrupData[[#This Row],[IdLevel123]],'B-Business Capability'!B:L,11,FALSE)</f>
        <v>0</v>
      </c>
    </row>
    <row r="2528" spans="4:18" hidden="1" x14ac:dyDescent="0.25">
      <c r="D2528" s="28" t="s">
        <v>1747</v>
      </c>
      <c r="E2528" t="str">
        <f>VLOOKUP(D2528,'B-Business Capability'!B:H,5,FALSE)</f>
        <v>All</v>
      </c>
      <c r="F2528">
        <f>VLOOKUP(D2528,'B-Business Capability'!B:H,6,FALSE)</f>
        <v>0</v>
      </c>
      <c r="G2528">
        <f>VLOOKUP(D2528,'B-Business Capability'!B:H,7,FALSE)</f>
        <v>0</v>
      </c>
      <c r="I2528" t="s">
        <v>8625</v>
      </c>
      <c r="J2528" t="s">
        <v>8684</v>
      </c>
      <c r="K2528" t="s">
        <v>8686</v>
      </c>
      <c r="L2528" t="s">
        <v>247</v>
      </c>
      <c r="M2528" t="str">
        <f>VLOOKUP(L2528,'A-Applications'!B:D,3,FALSE)</f>
        <v>Microsoft Excel</v>
      </c>
      <c r="N2528" t="s">
        <v>46</v>
      </c>
      <c r="O2528" s="42" t="s">
        <v>47</v>
      </c>
      <c r="P2528" t="s">
        <v>423</v>
      </c>
      <c r="Q2528" t="str">
        <f>VLOOKUP(KamstrupData[[#This Row],[IdLevel123]],'B-Business Capability'!B:L,10,FALSE)</f>
        <v>N/A</v>
      </c>
      <c r="R2528">
        <f>VLOOKUP(KamstrupData[[#This Row],[IdLevel123]],'B-Business Capability'!B:L,11,FALSE)</f>
        <v>0</v>
      </c>
    </row>
    <row r="2529" spans="4:20" hidden="1" x14ac:dyDescent="0.25">
      <c r="D2529" s="28" t="s">
        <v>1747</v>
      </c>
      <c r="E2529" t="str">
        <f>VLOOKUP(D2529,'B-Business Capability'!B:H,5,FALSE)</f>
        <v>All</v>
      </c>
      <c r="F2529">
        <f>VLOOKUP(D2529,'B-Business Capability'!B:H,6,FALSE)</f>
        <v>0</v>
      </c>
      <c r="G2529">
        <f>VLOOKUP(D2529,'B-Business Capability'!B:H,7,FALSE)</f>
        <v>0</v>
      </c>
      <c r="I2529" t="s">
        <v>8625</v>
      </c>
      <c r="J2529" t="s">
        <v>8712</v>
      </c>
      <c r="K2529" t="s">
        <v>8713</v>
      </c>
      <c r="L2529" t="s">
        <v>247</v>
      </c>
      <c r="M2529" t="str">
        <f>VLOOKUP(L2529,'A-Applications'!B:D,3,FALSE)</f>
        <v>Microsoft Excel</v>
      </c>
      <c r="N2529" t="s">
        <v>46</v>
      </c>
      <c r="O2529" s="42" t="s">
        <v>47</v>
      </c>
      <c r="P2529" t="s">
        <v>423</v>
      </c>
      <c r="Q2529" t="str">
        <f>VLOOKUP(KamstrupData[[#This Row],[IdLevel123]],'B-Business Capability'!B:L,10,FALSE)</f>
        <v>N/A</v>
      </c>
      <c r="R2529">
        <f>VLOOKUP(KamstrupData[[#This Row],[IdLevel123]],'B-Business Capability'!B:L,11,FALSE)</f>
        <v>0</v>
      </c>
    </row>
    <row r="2530" spans="4:20" hidden="1" x14ac:dyDescent="0.25">
      <c r="D2530" t="s">
        <v>583</v>
      </c>
      <c r="E2530" t="str">
        <f>VLOOKUP(D2530,'B-Business Capability'!B:H,5,FALSE)</f>
        <v>Product &amp; Software Development</v>
      </c>
      <c r="F2530" t="str">
        <f>VLOOKUP(D2530,'B-Business Capability'!B:H,6,FALSE)</f>
        <v>Engineering</v>
      </c>
      <c r="G2530" t="str">
        <f>VLOOKUP(D2530,'B-Business Capability'!B:H,7,FALSE)</f>
        <v>Construction &amp; Development</v>
      </c>
      <c r="I2530" t="s">
        <v>43</v>
      </c>
      <c r="J2530" t="s">
        <v>71</v>
      </c>
      <c r="K2530" t="s">
        <v>72</v>
      </c>
      <c r="L2530" t="s">
        <v>589</v>
      </c>
      <c r="M2530" t="str">
        <f>VLOOKUP(L2530,'A-Applications'!B:D,3,FALSE)</f>
        <v>Ceedling</v>
      </c>
      <c r="N2530" t="s">
        <v>46</v>
      </c>
      <c r="O2530" s="42" t="s">
        <v>102</v>
      </c>
      <c r="P2530" t="s">
        <v>75</v>
      </c>
      <c r="Q2530" t="str">
        <f>VLOOKUP(KamstrupData[[#This Row],[IdLevel123]],'B-Business Capability'!B:L,10,FALSE)</f>
        <v>Idea-to-Release (I2R)</v>
      </c>
      <c r="R2530">
        <f>VLOOKUP(KamstrupData[[#This Row],[IdLevel123]],'B-Business Capability'!B:L,11,FALSE)</f>
        <v>420</v>
      </c>
      <c r="T2530" t="s">
        <v>76</v>
      </c>
    </row>
    <row r="2531" spans="4:20" hidden="1" x14ac:dyDescent="0.25">
      <c r="D2531" t="s">
        <v>583</v>
      </c>
      <c r="E2531" t="str">
        <f>VLOOKUP(D2531,'B-Business Capability'!B:H,5,FALSE)</f>
        <v>Product &amp; Software Development</v>
      </c>
      <c r="F2531" t="str">
        <f>VLOOKUP(D2531,'B-Business Capability'!B:H,6,FALSE)</f>
        <v>Engineering</v>
      </c>
      <c r="G2531" t="str">
        <f>VLOOKUP(D2531,'B-Business Capability'!B:H,7,FALSE)</f>
        <v>Construction &amp; Development</v>
      </c>
      <c r="I2531" t="s">
        <v>43</v>
      </c>
      <c r="J2531" t="s">
        <v>71</v>
      </c>
      <c r="K2531" t="s">
        <v>81</v>
      </c>
      <c r="L2531" t="s">
        <v>589</v>
      </c>
      <c r="M2531" t="str">
        <f>VLOOKUP(L2531,'A-Applications'!B:D,3,FALSE)</f>
        <v>Ceedling</v>
      </c>
      <c r="N2531" t="s">
        <v>46</v>
      </c>
      <c r="O2531" s="42" t="s">
        <v>102</v>
      </c>
      <c r="P2531" t="s">
        <v>75</v>
      </c>
      <c r="Q2531" t="str">
        <f>VLOOKUP(KamstrupData[[#This Row],[IdLevel123]],'B-Business Capability'!B:L,10,FALSE)</f>
        <v>Idea-to-Release (I2R)</v>
      </c>
      <c r="R2531">
        <f>VLOOKUP(KamstrupData[[#This Row],[IdLevel123]],'B-Business Capability'!B:L,11,FALSE)</f>
        <v>420</v>
      </c>
      <c r="T2531" t="s">
        <v>76</v>
      </c>
    </row>
    <row r="2532" spans="4:20" hidden="1" x14ac:dyDescent="0.25">
      <c r="D2532" t="s">
        <v>583</v>
      </c>
      <c r="E2532" t="str">
        <f>VLOOKUP(D2532,'B-Business Capability'!B:H,5,FALSE)</f>
        <v>Product &amp; Software Development</v>
      </c>
      <c r="F2532" t="str">
        <f>VLOOKUP(D2532,'B-Business Capability'!B:H,6,FALSE)</f>
        <v>Engineering</v>
      </c>
      <c r="G2532" t="str">
        <f>VLOOKUP(D2532,'B-Business Capability'!B:H,7,FALSE)</f>
        <v>Construction &amp; Development</v>
      </c>
      <c r="I2532" t="s">
        <v>43</v>
      </c>
      <c r="J2532" t="s">
        <v>91</v>
      </c>
      <c r="K2532" t="s">
        <v>72</v>
      </c>
      <c r="L2532" t="s">
        <v>589</v>
      </c>
      <c r="M2532" t="str">
        <f>VLOOKUP(L2532,'A-Applications'!B:D,3,FALSE)</f>
        <v>Ceedling</v>
      </c>
      <c r="N2532" t="s">
        <v>46</v>
      </c>
      <c r="O2532" s="42" t="s">
        <v>47</v>
      </c>
      <c r="P2532" t="s">
        <v>75</v>
      </c>
      <c r="Q2532" t="str">
        <f>VLOOKUP(KamstrupData[[#This Row],[IdLevel123]],'B-Business Capability'!B:L,10,FALSE)</f>
        <v>Idea-to-Release (I2R)</v>
      </c>
      <c r="R2532">
        <f>VLOOKUP(KamstrupData[[#This Row],[IdLevel123]],'B-Business Capability'!B:L,11,FALSE)</f>
        <v>420</v>
      </c>
      <c r="T2532" t="s">
        <v>92</v>
      </c>
    </row>
    <row r="2533" spans="4:20" hidden="1" x14ac:dyDescent="0.25">
      <c r="D2533" t="s">
        <v>238</v>
      </c>
      <c r="E2533" t="str">
        <f>VLOOKUP(D2533,'B-Business Capability'!B:H,5,FALSE)</f>
        <v>Strategic Management</v>
      </c>
      <c r="F2533" t="str">
        <f>VLOOKUP(D2533,'B-Business Capability'!B:H,6,FALSE)</f>
        <v>Enterprise Effectiveness &amp; Project Management</v>
      </c>
      <c r="G2533" t="str">
        <f>VLOOKUP(D2533,'B-Business Capability'!B:H,7,FALSE)</f>
        <v>Develop Projects</v>
      </c>
      <c r="I2533" t="s">
        <v>43</v>
      </c>
      <c r="J2533" t="s">
        <v>109</v>
      </c>
      <c r="L2533" t="s">
        <v>249</v>
      </c>
      <c r="M2533" t="str">
        <f>VLOOKUP(L2533,'A-Applications'!B:D,3,FALSE)</f>
        <v>Microsoft Power Point</v>
      </c>
      <c r="N2533" t="s">
        <v>46</v>
      </c>
      <c r="O2533" s="42" t="s">
        <v>52</v>
      </c>
      <c r="P2533" t="s">
        <v>248</v>
      </c>
      <c r="Q2533" t="str">
        <f>VLOOKUP(KamstrupData[[#This Row],[IdLevel123]],'B-Business Capability'!B:L,10,FALSE)</f>
        <v>N/A</v>
      </c>
      <c r="R2533">
        <f>VLOOKUP(KamstrupData[[#This Row],[IdLevel123]],'B-Business Capability'!B:L,11,FALSE)</f>
        <v>0</v>
      </c>
      <c r="T2533" t="s">
        <v>218</v>
      </c>
    </row>
    <row r="2534" spans="4:20" hidden="1" x14ac:dyDescent="0.25">
      <c r="D2534" t="s">
        <v>382</v>
      </c>
      <c r="E2534" t="str">
        <f>VLOOKUP(D2534,'B-Business Capability'!B:H,5,FALSE)</f>
        <v>Digital Management</v>
      </c>
      <c r="F2534" t="str">
        <f>VLOOKUP(D2534,'B-Business Capability'!B:H,6,FALSE)</f>
        <v>IT Strategy &amp; Transformation</v>
      </c>
      <c r="G2534" t="str">
        <f>VLOOKUP(D2534,'B-Business Capability'!B:H,7,FALSE)</f>
        <v>IT Strategy</v>
      </c>
      <c r="I2534" t="s">
        <v>43</v>
      </c>
      <c r="J2534" t="s">
        <v>151</v>
      </c>
      <c r="K2534" t="s">
        <v>152</v>
      </c>
      <c r="L2534" t="s">
        <v>249</v>
      </c>
      <c r="M2534" t="str">
        <f>VLOOKUP(L2534,'A-Applications'!B:D,3,FALSE)</f>
        <v>Microsoft Power Point</v>
      </c>
      <c r="N2534" t="s">
        <v>46</v>
      </c>
      <c r="O2534" s="42" t="s">
        <v>47</v>
      </c>
      <c r="P2534" t="s">
        <v>56</v>
      </c>
      <c r="Q2534" t="str">
        <f>VLOOKUP(KamstrupData[[#This Row],[IdLevel123]],'B-Business Capability'!B:L,10,FALSE)</f>
        <v>N/A</v>
      </c>
      <c r="R2534">
        <f>VLOOKUP(KamstrupData[[#This Row],[IdLevel123]],'B-Business Capability'!B:L,11,FALSE)</f>
        <v>0</v>
      </c>
      <c r="T2534" t="s">
        <v>253</v>
      </c>
    </row>
    <row r="2535" spans="4:20" hidden="1" x14ac:dyDescent="0.25">
      <c r="D2535" t="s">
        <v>515</v>
      </c>
      <c r="E2535" t="str">
        <f>VLOOKUP(D2535,'B-Business Capability'!B:H,5,FALSE)</f>
        <v>Procurement &amp; Logistics</v>
      </c>
      <c r="F2535" t="str">
        <f>VLOOKUP(D2535,'B-Business Capability'!B:H,6,FALSE)</f>
        <v>Logistics Management</v>
      </c>
      <c r="G2535" t="str">
        <f>VLOOKUP(D2535,'B-Business Capability'!B:H,7,FALSE)</f>
        <v>Manage Demand Forecast</v>
      </c>
      <c r="I2535" t="s">
        <v>43</v>
      </c>
      <c r="J2535" t="s">
        <v>109</v>
      </c>
      <c r="L2535" t="s">
        <v>249</v>
      </c>
      <c r="M2535" t="str">
        <f>VLOOKUP(L2535,'A-Applications'!B:D,3,FALSE)</f>
        <v>Microsoft Power Point</v>
      </c>
      <c r="N2535" t="s">
        <v>46</v>
      </c>
      <c r="O2535" s="42" t="s">
        <v>47</v>
      </c>
      <c r="P2535" t="s">
        <v>517</v>
      </c>
      <c r="Q2535" t="str">
        <f>VLOOKUP(KamstrupData[[#This Row],[IdLevel123]],'B-Business Capability'!B:L,10,FALSE)</f>
        <v>Make-to-Delivery (M2D)</v>
      </c>
      <c r="R2535">
        <f>VLOOKUP(KamstrupData[[#This Row],[IdLevel123]],'B-Business Capability'!B:L,11,FALSE)</f>
        <v>0</v>
      </c>
      <c r="T2535" t="s">
        <v>218</v>
      </c>
    </row>
    <row r="2536" spans="4:20" hidden="1" x14ac:dyDescent="0.25">
      <c r="D2536" t="s">
        <v>537</v>
      </c>
      <c r="E2536" t="str">
        <f>VLOOKUP(D2536,'B-Business Capability'!B:H,5,FALSE)</f>
        <v>Procurement &amp; Logistics</v>
      </c>
      <c r="F2536" t="str">
        <f>VLOOKUP(D2536,'B-Business Capability'!B:H,6,FALSE)</f>
        <v>Purchasing</v>
      </c>
      <c r="G2536" t="str">
        <f>VLOOKUP(D2536,'B-Business Capability'!B:H,7,FALSE)</f>
        <v>Define Sourcing Strategy</v>
      </c>
      <c r="I2536" t="s">
        <v>43</v>
      </c>
      <c r="J2536" t="s">
        <v>109</v>
      </c>
      <c r="L2536" t="s">
        <v>249</v>
      </c>
      <c r="M2536" t="str">
        <f>VLOOKUP(L2536,'A-Applications'!B:D,3,FALSE)</f>
        <v>Microsoft Power Point</v>
      </c>
      <c r="N2536" t="s">
        <v>46</v>
      </c>
      <c r="O2536" s="42" t="s">
        <v>52</v>
      </c>
      <c r="P2536" t="s">
        <v>541</v>
      </c>
      <c r="Q2536" t="str">
        <f>VLOOKUP(KamstrupData[[#This Row],[IdLevel123]],'B-Business Capability'!B:L,10,FALSE)</f>
        <v>Procure-to-Pay (P2P)</v>
      </c>
      <c r="R2536">
        <f>VLOOKUP(KamstrupData[[#This Row],[IdLevel123]],'B-Business Capability'!B:L,11,FALSE)</f>
        <v>120</v>
      </c>
      <c r="T2536" t="s">
        <v>218</v>
      </c>
    </row>
    <row r="2537" spans="4:20" hidden="1" x14ac:dyDescent="0.25">
      <c r="D2537" t="s">
        <v>1023</v>
      </c>
      <c r="E2537" t="str">
        <f>VLOOKUP(D2537,'B-Business Capability'!B:H,5,FALSE)</f>
        <v>Strategic Management</v>
      </c>
      <c r="F2537" t="str">
        <f>VLOOKUP(D2537,'B-Business Capability'!B:H,6,FALSE)</f>
        <v>Business Concept</v>
      </c>
      <c r="G2537" t="str">
        <f>VLOOKUP(D2537,'B-Business Capability'!B:H,7,FALSE)</f>
        <v>Concept Establishment</v>
      </c>
      <c r="I2537" t="s">
        <v>43</v>
      </c>
      <c r="J2537" t="s">
        <v>137</v>
      </c>
      <c r="L2537" t="s">
        <v>249</v>
      </c>
      <c r="M2537" t="str">
        <f>VLOOKUP(L2537,'A-Applications'!B:D,3,FALSE)</f>
        <v>Microsoft Power Point</v>
      </c>
      <c r="N2537" t="s">
        <v>46</v>
      </c>
      <c r="O2537" s="42" t="s">
        <v>47</v>
      </c>
      <c r="P2537" t="s">
        <v>68</v>
      </c>
      <c r="Q2537" t="str">
        <f>VLOOKUP(KamstrupData[[#This Row],[IdLevel123]],'B-Business Capability'!B:L,10,FALSE)</f>
        <v>N/A</v>
      </c>
      <c r="R2537">
        <f>VLOOKUP(KamstrupData[[#This Row],[IdLevel123]],'B-Business Capability'!B:L,11,FALSE)</f>
        <v>0</v>
      </c>
      <c r="T2537" t="s">
        <v>139</v>
      </c>
    </row>
    <row r="2538" spans="4:20" hidden="1" x14ac:dyDescent="0.25">
      <c r="D2538" t="s">
        <v>1025</v>
      </c>
      <c r="E2538" t="str">
        <f>VLOOKUP(D2538,'B-Business Capability'!B:H,5,FALSE)</f>
        <v>Strategic Management</v>
      </c>
      <c r="F2538" t="str">
        <f>VLOOKUP(D2538,'B-Business Capability'!B:H,6,FALSE)</f>
        <v>Business Concept</v>
      </c>
      <c r="G2538" t="str">
        <f>VLOOKUP(D2538,'B-Business Capability'!B:H,7,FALSE)</f>
        <v>External Assessment</v>
      </c>
      <c r="I2538" t="s">
        <v>43</v>
      </c>
      <c r="J2538" t="s">
        <v>137</v>
      </c>
      <c r="L2538" t="s">
        <v>249</v>
      </c>
      <c r="M2538" t="str">
        <f>VLOOKUP(L2538,'A-Applications'!B:D,3,FALSE)</f>
        <v>Microsoft Power Point</v>
      </c>
      <c r="N2538" t="s">
        <v>46</v>
      </c>
      <c r="O2538" s="42" t="s">
        <v>47</v>
      </c>
      <c r="P2538" t="s">
        <v>68</v>
      </c>
      <c r="Q2538" t="str">
        <f>VLOOKUP(KamstrupData[[#This Row],[IdLevel123]],'B-Business Capability'!B:L,10,FALSE)</f>
        <v>N/A</v>
      </c>
      <c r="R2538">
        <f>VLOOKUP(KamstrupData[[#This Row],[IdLevel123]],'B-Business Capability'!B:L,11,FALSE)</f>
        <v>0</v>
      </c>
      <c r="T2538" t="s">
        <v>139</v>
      </c>
    </row>
    <row r="2539" spans="4:20" hidden="1" x14ac:dyDescent="0.25">
      <c r="D2539" t="s">
        <v>1026</v>
      </c>
      <c r="E2539" t="str">
        <f>VLOOKUP(D2539,'B-Business Capability'!B:H,5,FALSE)</f>
        <v>Strategic Management</v>
      </c>
      <c r="F2539" t="str">
        <f>VLOOKUP(D2539,'B-Business Capability'!B:H,6,FALSE)</f>
        <v>Business Concept</v>
      </c>
      <c r="G2539" t="str">
        <f>VLOOKUP(D2539,'B-Business Capability'!B:H,7,FALSE)</f>
        <v>Internal Analysis</v>
      </c>
      <c r="I2539" t="s">
        <v>43</v>
      </c>
      <c r="J2539" t="s">
        <v>137</v>
      </c>
      <c r="L2539" t="s">
        <v>249</v>
      </c>
      <c r="M2539" t="str">
        <f>VLOOKUP(L2539,'A-Applications'!B:D,3,FALSE)</f>
        <v>Microsoft Power Point</v>
      </c>
      <c r="N2539" t="s">
        <v>46</v>
      </c>
      <c r="O2539" s="42" t="s">
        <v>47</v>
      </c>
      <c r="P2539" t="s">
        <v>68</v>
      </c>
      <c r="Q2539" t="str">
        <f>VLOOKUP(KamstrupData[[#This Row],[IdLevel123]],'B-Business Capability'!B:L,10,FALSE)</f>
        <v>N/A</v>
      </c>
      <c r="R2539">
        <f>VLOOKUP(KamstrupData[[#This Row],[IdLevel123]],'B-Business Capability'!B:L,11,FALSE)</f>
        <v>0</v>
      </c>
      <c r="T2539" t="s">
        <v>139</v>
      </c>
    </row>
    <row r="2540" spans="4:20" hidden="1" x14ac:dyDescent="0.25">
      <c r="D2540" t="s">
        <v>1027</v>
      </c>
      <c r="E2540" t="str">
        <f>VLOOKUP(D2540,'B-Business Capability'!B:H,5,FALSE)</f>
        <v>Strategic Management</v>
      </c>
      <c r="F2540" t="str">
        <f>VLOOKUP(D2540,'B-Business Capability'!B:H,6,FALSE)</f>
        <v>Business Concept</v>
      </c>
      <c r="G2540" t="str">
        <f>VLOOKUP(D2540,'B-Business Capability'!B:H,7,FALSE)</f>
        <v>Market Intelligence</v>
      </c>
      <c r="I2540" t="s">
        <v>43</v>
      </c>
      <c r="J2540" t="s">
        <v>137</v>
      </c>
      <c r="L2540" t="s">
        <v>249</v>
      </c>
      <c r="M2540" t="str">
        <f>VLOOKUP(L2540,'A-Applications'!B:D,3,FALSE)</f>
        <v>Microsoft Power Point</v>
      </c>
      <c r="N2540" t="s">
        <v>46</v>
      </c>
      <c r="O2540" s="42" t="s">
        <v>47</v>
      </c>
      <c r="P2540" t="s">
        <v>68</v>
      </c>
      <c r="Q2540" t="str">
        <f>VLOOKUP(KamstrupData[[#This Row],[IdLevel123]],'B-Business Capability'!B:L,10,FALSE)</f>
        <v>N/A</v>
      </c>
      <c r="R2540">
        <f>VLOOKUP(KamstrupData[[#This Row],[IdLevel123]],'B-Business Capability'!B:L,11,FALSE)</f>
        <v>0</v>
      </c>
      <c r="T2540" t="s">
        <v>139</v>
      </c>
    </row>
    <row r="2541" spans="4:20" hidden="1" x14ac:dyDescent="0.25">
      <c r="D2541" t="s">
        <v>1030</v>
      </c>
      <c r="E2541" t="str">
        <f>VLOOKUP(D2541,'B-Business Capability'!B:H,5,FALSE)</f>
        <v>Strategic Management</v>
      </c>
      <c r="F2541" t="str">
        <f>VLOOKUP(D2541,'B-Business Capability'!B:H,6,FALSE)</f>
        <v>Business Concept</v>
      </c>
      <c r="G2541" t="str">
        <f>VLOOKUP(D2541,'B-Business Capability'!B:H,7,FALSE)</f>
        <v>Restructure Organization</v>
      </c>
      <c r="I2541" t="s">
        <v>43</v>
      </c>
      <c r="J2541" t="s">
        <v>137</v>
      </c>
      <c r="L2541" t="s">
        <v>249</v>
      </c>
      <c r="M2541" t="str">
        <f>VLOOKUP(L2541,'A-Applications'!B:D,3,FALSE)</f>
        <v>Microsoft Power Point</v>
      </c>
      <c r="N2541" t="s">
        <v>46</v>
      </c>
      <c r="O2541" s="42" t="s">
        <v>47</v>
      </c>
      <c r="P2541" t="s">
        <v>68</v>
      </c>
      <c r="Q2541" t="str">
        <f>VLOOKUP(KamstrupData[[#This Row],[IdLevel123]],'B-Business Capability'!B:L,10,FALSE)</f>
        <v>N/A</v>
      </c>
      <c r="R2541">
        <f>VLOOKUP(KamstrupData[[#This Row],[IdLevel123]],'B-Business Capability'!B:L,11,FALSE)</f>
        <v>0</v>
      </c>
      <c r="T2541" t="s">
        <v>139</v>
      </c>
    </row>
    <row r="2542" spans="4:20" hidden="1" x14ac:dyDescent="0.25">
      <c r="D2542" t="s">
        <v>1031</v>
      </c>
      <c r="E2542" t="str">
        <f>VLOOKUP(D2542,'B-Business Capability'!B:H,5,FALSE)</f>
        <v>Strategic Management</v>
      </c>
      <c r="F2542" t="str">
        <f>VLOOKUP(D2542,'B-Business Capability'!B:H,6,FALSE)</f>
        <v>Innovation &amp; Technology Management</v>
      </c>
      <c r="G2542" t="str">
        <f>VLOOKUP(D2542,'B-Business Capability'!B:H,7,FALSE)</f>
        <v>Manage External Innovation</v>
      </c>
      <c r="I2542" t="s">
        <v>43</v>
      </c>
      <c r="J2542" t="s">
        <v>137</v>
      </c>
      <c r="L2542" t="s">
        <v>249</v>
      </c>
      <c r="M2542" t="str">
        <f>VLOOKUP(L2542,'A-Applications'!B:D,3,FALSE)</f>
        <v>Microsoft Power Point</v>
      </c>
      <c r="N2542" t="s">
        <v>46</v>
      </c>
      <c r="O2542" s="42" t="s">
        <v>47</v>
      </c>
      <c r="P2542" t="s">
        <v>68</v>
      </c>
      <c r="Q2542" t="str">
        <f>VLOOKUP(KamstrupData[[#This Row],[IdLevel123]],'B-Business Capability'!B:L,10,FALSE)</f>
        <v>Idea-to-Release (I2R)</v>
      </c>
      <c r="R2542">
        <f>VLOOKUP(KamstrupData[[#This Row],[IdLevel123]],'B-Business Capability'!B:L,11,FALSE)</f>
        <v>962</v>
      </c>
      <c r="T2542" t="s">
        <v>139</v>
      </c>
    </row>
    <row r="2543" spans="4:20" hidden="1" x14ac:dyDescent="0.25">
      <c r="D2543" t="s">
        <v>1032</v>
      </c>
      <c r="E2543" t="str">
        <f>VLOOKUP(D2543,'B-Business Capability'!B:H,5,FALSE)</f>
        <v>Strategic Management</v>
      </c>
      <c r="F2543" t="str">
        <f>VLOOKUP(D2543,'B-Business Capability'!B:H,6,FALSE)</f>
        <v>Innovation &amp; Technology Management</v>
      </c>
      <c r="G2543" t="str">
        <f>VLOOKUP(D2543,'B-Business Capability'!B:H,7,FALSE)</f>
        <v>Manage Innovation and solution development process</v>
      </c>
      <c r="I2543" t="s">
        <v>43</v>
      </c>
      <c r="J2543" t="s">
        <v>137</v>
      </c>
      <c r="L2543" t="s">
        <v>249</v>
      </c>
      <c r="M2543" t="str">
        <f>VLOOKUP(L2543,'A-Applications'!B:D,3,FALSE)</f>
        <v>Microsoft Power Point</v>
      </c>
      <c r="N2543" t="s">
        <v>46</v>
      </c>
      <c r="O2543" s="42" t="s">
        <v>47</v>
      </c>
      <c r="P2543" t="s">
        <v>68</v>
      </c>
      <c r="Q2543" t="str">
        <f>VLOOKUP(KamstrupData[[#This Row],[IdLevel123]],'B-Business Capability'!B:L,10,FALSE)</f>
        <v>Idea-to-Release (I2R)</v>
      </c>
      <c r="R2543">
        <f>VLOOKUP(KamstrupData[[#This Row],[IdLevel123]],'B-Business Capability'!B:L,11,FALSE)</f>
        <v>964</v>
      </c>
      <c r="T2543" t="s">
        <v>139</v>
      </c>
    </row>
    <row r="2544" spans="4:20" hidden="1" x14ac:dyDescent="0.25">
      <c r="D2544" t="s">
        <v>1033</v>
      </c>
      <c r="E2544" t="str">
        <f>VLOOKUP(D2544,'B-Business Capability'!B:H,5,FALSE)</f>
        <v>Strategic Management</v>
      </c>
      <c r="F2544" t="str">
        <f>VLOOKUP(D2544,'B-Business Capability'!B:H,6,FALSE)</f>
        <v>Innovation &amp; Technology Management</v>
      </c>
      <c r="G2544" t="str">
        <f>VLOOKUP(D2544,'B-Business Capability'!B:H,7,FALSE)</f>
        <v>Manage Internal Innovation</v>
      </c>
      <c r="I2544" t="s">
        <v>43</v>
      </c>
      <c r="J2544" t="s">
        <v>137</v>
      </c>
      <c r="L2544" t="s">
        <v>249</v>
      </c>
      <c r="M2544" t="str">
        <f>VLOOKUP(L2544,'A-Applications'!B:D,3,FALSE)</f>
        <v>Microsoft Power Point</v>
      </c>
      <c r="N2544" t="s">
        <v>46</v>
      </c>
      <c r="O2544" s="42" t="s">
        <v>47</v>
      </c>
      <c r="P2544" t="s">
        <v>68</v>
      </c>
      <c r="Q2544" t="str">
        <f>VLOOKUP(KamstrupData[[#This Row],[IdLevel123]],'B-Business Capability'!B:L,10,FALSE)</f>
        <v>Idea-to-Release (I2R)</v>
      </c>
      <c r="R2544">
        <f>VLOOKUP(KamstrupData[[#This Row],[IdLevel123]],'B-Business Capability'!B:L,11,FALSE)</f>
        <v>966</v>
      </c>
      <c r="T2544" t="s">
        <v>139</v>
      </c>
    </row>
    <row r="2545" spans="4:20" hidden="1" x14ac:dyDescent="0.25">
      <c r="D2545" t="s">
        <v>1034</v>
      </c>
      <c r="E2545" t="str">
        <f>VLOOKUP(D2545,'B-Business Capability'!B:H,5,FALSE)</f>
        <v>Strategic Management</v>
      </c>
      <c r="F2545" t="str">
        <f>VLOOKUP(D2545,'B-Business Capability'!B:H,6,FALSE)</f>
        <v>Innovation &amp; Technology Management</v>
      </c>
      <c r="G2545" t="str">
        <f>VLOOKUP(D2545,'B-Business Capability'!B:H,7,FALSE)</f>
        <v>Scout Trends</v>
      </c>
      <c r="I2545" t="s">
        <v>43</v>
      </c>
      <c r="J2545" t="s">
        <v>137</v>
      </c>
      <c r="L2545" t="s">
        <v>249</v>
      </c>
      <c r="M2545" t="str">
        <f>VLOOKUP(L2545,'A-Applications'!B:D,3,FALSE)</f>
        <v>Microsoft Power Point</v>
      </c>
      <c r="N2545" t="s">
        <v>46</v>
      </c>
      <c r="O2545" s="42" t="s">
        <v>47</v>
      </c>
      <c r="P2545" t="s">
        <v>68</v>
      </c>
      <c r="Q2545" t="str">
        <f>VLOOKUP(KamstrupData[[#This Row],[IdLevel123]],'B-Business Capability'!B:L,10,FALSE)</f>
        <v>N/A</v>
      </c>
      <c r="R2545">
        <f>VLOOKUP(KamstrupData[[#This Row],[IdLevel123]],'B-Business Capability'!B:L,11,FALSE)</f>
        <v>0</v>
      </c>
      <c r="T2545" t="s">
        <v>139</v>
      </c>
    </row>
    <row r="2546" spans="4:20" hidden="1" x14ac:dyDescent="0.25">
      <c r="D2546" t="s">
        <v>1035</v>
      </c>
      <c r="E2546" t="str">
        <f>VLOOKUP(D2546,'B-Business Capability'!B:H,5,FALSE)</f>
        <v>Strategic Management</v>
      </c>
      <c r="F2546" t="str">
        <f>VLOOKUP(D2546,'B-Business Capability'!B:H,6,FALSE)</f>
        <v>Innovation &amp; Technology Management</v>
      </c>
      <c r="G2546" t="str">
        <f>VLOOKUP(D2546,'B-Business Capability'!B:H,7,FALSE)</f>
        <v>Track Innovation</v>
      </c>
      <c r="I2546" t="s">
        <v>43</v>
      </c>
      <c r="J2546" t="s">
        <v>137</v>
      </c>
      <c r="L2546" t="s">
        <v>249</v>
      </c>
      <c r="M2546" t="str">
        <f>VLOOKUP(L2546,'A-Applications'!B:D,3,FALSE)</f>
        <v>Microsoft Power Point</v>
      </c>
      <c r="N2546" t="s">
        <v>46</v>
      </c>
      <c r="O2546" s="42" t="s">
        <v>47</v>
      </c>
      <c r="P2546" t="s">
        <v>68</v>
      </c>
      <c r="Q2546" t="str">
        <f>VLOOKUP(KamstrupData[[#This Row],[IdLevel123]],'B-Business Capability'!B:L,10,FALSE)</f>
        <v>Idea-to-Release (I2R)</v>
      </c>
      <c r="R2546">
        <f>VLOOKUP(KamstrupData[[#This Row],[IdLevel123]],'B-Business Capability'!B:L,11,FALSE)</f>
        <v>968</v>
      </c>
      <c r="T2546" t="s">
        <v>139</v>
      </c>
    </row>
    <row r="2547" spans="4:20" hidden="1" x14ac:dyDescent="0.25">
      <c r="D2547" t="s">
        <v>1036</v>
      </c>
      <c r="E2547" t="str">
        <f>VLOOKUP(D2547,'B-Business Capability'!B:H,5,FALSE)</f>
        <v>Strategic Management</v>
      </c>
      <c r="F2547" t="str">
        <f>VLOOKUP(D2547,'B-Business Capability'!B:H,6,FALSE)</f>
        <v>Manage Core Business</v>
      </c>
      <c r="G2547" t="str">
        <f>VLOOKUP(D2547,'B-Business Capability'!B:H,7,FALSE)</f>
        <v>Coordinate Projects</v>
      </c>
      <c r="I2547" t="s">
        <v>43</v>
      </c>
      <c r="J2547" t="s">
        <v>137</v>
      </c>
      <c r="L2547" t="s">
        <v>249</v>
      </c>
      <c r="M2547" t="str">
        <f>VLOOKUP(L2547,'A-Applications'!B:D,3,FALSE)</f>
        <v>Microsoft Power Point</v>
      </c>
      <c r="N2547" t="s">
        <v>46</v>
      </c>
      <c r="O2547" s="42" t="s">
        <v>47</v>
      </c>
      <c r="P2547" t="s">
        <v>68</v>
      </c>
      <c r="Q2547" t="str">
        <f>VLOOKUP(KamstrupData[[#This Row],[IdLevel123]],'B-Business Capability'!B:L,10,FALSE)</f>
        <v>N/A</v>
      </c>
      <c r="R2547">
        <f>VLOOKUP(KamstrupData[[#This Row],[IdLevel123]],'B-Business Capability'!B:L,11,FALSE)</f>
        <v>0</v>
      </c>
      <c r="T2547" t="s">
        <v>139</v>
      </c>
    </row>
    <row r="2548" spans="4:20" hidden="1" x14ac:dyDescent="0.25">
      <c r="D2548" t="s">
        <v>1037</v>
      </c>
      <c r="E2548" t="str">
        <f>VLOOKUP(D2548,'B-Business Capability'!B:H,5,FALSE)</f>
        <v>Strategic Management</v>
      </c>
      <c r="F2548" t="str">
        <f>VLOOKUP(D2548,'B-Business Capability'!B:H,6,FALSE)</f>
        <v>Manage Core Business</v>
      </c>
      <c r="G2548" t="str">
        <f>VLOOKUP(D2548,'B-Business Capability'!B:H,7,FALSE)</f>
        <v>Manage Bus. Performance &amp; Ops</v>
      </c>
      <c r="I2548" t="s">
        <v>43</v>
      </c>
      <c r="J2548" t="s">
        <v>137</v>
      </c>
      <c r="L2548" t="s">
        <v>249</v>
      </c>
      <c r="M2548" t="str">
        <f>VLOOKUP(L2548,'A-Applications'!B:D,3,FALSE)</f>
        <v>Microsoft Power Point</v>
      </c>
      <c r="N2548" t="s">
        <v>46</v>
      </c>
      <c r="O2548" s="42" t="s">
        <v>47</v>
      </c>
      <c r="P2548" t="s">
        <v>68</v>
      </c>
      <c r="Q2548" t="str">
        <f>VLOOKUP(KamstrupData[[#This Row],[IdLevel123]],'B-Business Capability'!B:L,10,FALSE)</f>
        <v>N/A</v>
      </c>
      <c r="R2548">
        <f>VLOOKUP(KamstrupData[[#This Row],[IdLevel123]],'B-Business Capability'!B:L,11,FALSE)</f>
        <v>0</v>
      </c>
      <c r="T2548" t="s">
        <v>139</v>
      </c>
    </row>
    <row r="2549" spans="4:20" hidden="1" x14ac:dyDescent="0.25">
      <c r="D2549" t="s">
        <v>1039</v>
      </c>
      <c r="E2549" t="str">
        <f>VLOOKUP(D2549,'B-Business Capability'!B:H,5,FALSE)</f>
        <v>Strategic Management</v>
      </c>
      <c r="F2549" t="str">
        <f>VLOOKUP(D2549,'B-Business Capability'!B:H,6,FALSE)</f>
        <v>Manage Core Business</v>
      </c>
      <c r="G2549" t="str">
        <f>VLOOKUP(D2549,'B-Business Capability'!B:H,7,FALSE)</f>
        <v>Manage Projects</v>
      </c>
      <c r="I2549" t="s">
        <v>43</v>
      </c>
      <c r="J2549" t="s">
        <v>109</v>
      </c>
      <c r="L2549" t="s">
        <v>249</v>
      </c>
      <c r="M2549" t="str">
        <f>VLOOKUP(L2549,'A-Applications'!B:D,3,FALSE)</f>
        <v>Microsoft Power Point</v>
      </c>
      <c r="N2549" t="s">
        <v>46</v>
      </c>
      <c r="O2549" s="42" t="s">
        <v>52</v>
      </c>
      <c r="P2549" t="s">
        <v>1055</v>
      </c>
      <c r="Q2549" t="str">
        <f>VLOOKUP(KamstrupData[[#This Row],[IdLevel123]],'B-Business Capability'!B:L,10,FALSE)</f>
        <v>N/A</v>
      </c>
      <c r="R2549">
        <f>VLOOKUP(KamstrupData[[#This Row],[IdLevel123]],'B-Business Capability'!B:L,11,FALSE)</f>
        <v>0</v>
      </c>
      <c r="T2549" t="s">
        <v>218</v>
      </c>
    </row>
    <row r="2550" spans="4:20" hidden="1" x14ac:dyDescent="0.25">
      <c r="D2550" t="s">
        <v>1060</v>
      </c>
      <c r="E2550" t="str">
        <f>VLOOKUP(D2550,'B-Business Capability'!B:H,5,FALSE)</f>
        <v>Strategic Management</v>
      </c>
      <c r="F2550" t="str">
        <f>VLOOKUP(D2550,'B-Business Capability'!B:H,6,FALSE)</f>
        <v>Mergers &amp; Acquisitions</v>
      </c>
      <c r="G2550" t="str">
        <f>VLOOKUP(D2550,'B-Business Capability'!B:H,7,FALSE)</f>
        <v>Manage M&amp;A</v>
      </c>
      <c r="I2550" t="s">
        <v>43</v>
      </c>
      <c r="J2550" t="s">
        <v>137</v>
      </c>
      <c r="L2550" t="s">
        <v>249</v>
      </c>
      <c r="M2550" t="str">
        <f>VLOOKUP(L2550,'A-Applications'!B:D,3,FALSE)</f>
        <v>Microsoft Power Point</v>
      </c>
      <c r="N2550" t="s">
        <v>46</v>
      </c>
      <c r="O2550" s="42" t="s">
        <v>47</v>
      </c>
      <c r="P2550" t="s">
        <v>68</v>
      </c>
      <c r="Q2550" t="str">
        <f>VLOOKUP(KamstrupData[[#This Row],[IdLevel123]],'B-Business Capability'!B:L,10,FALSE)</f>
        <v>N/A</v>
      </c>
      <c r="R2550">
        <f>VLOOKUP(KamstrupData[[#This Row],[IdLevel123]],'B-Business Capability'!B:L,11,FALSE)</f>
        <v>0</v>
      </c>
      <c r="T2550" t="s">
        <v>139</v>
      </c>
    </row>
    <row r="2551" spans="4:20" hidden="1" x14ac:dyDescent="0.25">
      <c r="D2551" t="s">
        <v>1061</v>
      </c>
      <c r="E2551" t="str">
        <f>VLOOKUP(D2551,'B-Business Capability'!B:H,5,FALSE)</f>
        <v>Strategic Management</v>
      </c>
      <c r="F2551" t="str">
        <f>VLOOKUP(D2551,'B-Business Capability'!B:H,6,FALSE)</f>
        <v>Mergers &amp; Acquisitions</v>
      </c>
      <c r="G2551" t="str">
        <f>VLOOKUP(D2551,'B-Business Capability'!B:H,7,FALSE)</f>
        <v>Manage M&amp;A Strategy</v>
      </c>
      <c r="I2551" t="s">
        <v>43</v>
      </c>
      <c r="J2551" t="s">
        <v>137</v>
      </c>
      <c r="L2551" t="s">
        <v>249</v>
      </c>
      <c r="M2551" t="str">
        <f>VLOOKUP(L2551,'A-Applications'!B:D,3,FALSE)</f>
        <v>Microsoft Power Point</v>
      </c>
      <c r="N2551" t="s">
        <v>46</v>
      </c>
      <c r="O2551" s="42" t="s">
        <v>47</v>
      </c>
      <c r="P2551" t="s">
        <v>68</v>
      </c>
      <c r="Q2551" t="str">
        <f>VLOOKUP(KamstrupData[[#This Row],[IdLevel123]],'B-Business Capability'!B:L,10,FALSE)</f>
        <v>N/A</v>
      </c>
      <c r="R2551">
        <f>VLOOKUP(KamstrupData[[#This Row],[IdLevel123]],'B-Business Capability'!B:L,11,FALSE)</f>
        <v>0</v>
      </c>
      <c r="T2551" t="s">
        <v>139</v>
      </c>
    </row>
    <row r="2552" spans="4:20" hidden="1" x14ac:dyDescent="0.25">
      <c r="D2552" t="s">
        <v>1063</v>
      </c>
      <c r="E2552" t="str">
        <f>VLOOKUP(D2552,'B-Business Capability'!B:H,5,FALSE)</f>
        <v>Strategic Management</v>
      </c>
      <c r="F2552" t="str">
        <f>VLOOKUP(D2552,'B-Business Capability'!B:H,6,FALSE)</f>
        <v>Organization Development</v>
      </c>
      <c r="G2552" t="str">
        <f>VLOOKUP(D2552,'B-Business Capability'!B:H,7,FALSE)</f>
        <v>Plan Long Term</v>
      </c>
      <c r="I2552" t="s">
        <v>43</v>
      </c>
      <c r="J2552" t="s">
        <v>137</v>
      </c>
      <c r="L2552" t="s">
        <v>249</v>
      </c>
      <c r="M2552" t="str">
        <f>VLOOKUP(L2552,'A-Applications'!B:D,3,FALSE)</f>
        <v>Microsoft Power Point</v>
      </c>
      <c r="N2552" t="s">
        <v>46</v>
      </c>
      <c r="O2552" s="42" t="s">
        <v>47</v>
      </c>
      <c r="P2552" t="s">
        <v>68</v>
      </c>
      <c r="Q2552" t="str">
        <f>VLOOKUP(KamstrupData[[#This Row],[IdLevel123]],'B-Business Capability'!B:L,10,FALSE)</f>
        <v>N/A</v>
      </c>
      <c r="R2552">
        <f>VLOOKUP(KamstrupData[[#This Row],[IdLevel123]],'B-Business Capability'!B:L,11,FALSE)</f>
        <v>0</v>
      </c>
      <c r="T2552" t="s">
        <v>139</v>
      </c>
    </row>
    <row r="2553" spans="4:20" hidden="1" x14ac:dyDescent="0.25">
      <c r="D2553" t="s">
        <v>1064</v>
      </c>
      <c r="E2553" t="str">
        <f>VLOOKUP(D2553,'B-Business Capability'!B:H,5,FALSE)</f>
        <v>Strategic Management</v>
      </c>
      <c r="F2553" t="str">
        <f>VLOOKUP(D2553,'B-Business Capability'!B:H,6,FALSE)</f>
        <v>Organization Development</v>
      </c>
      <c r="G2553" t="str">
        <f>VLOOKUP(D2553,'B-Business Capability'!B:H,7,FALSE)</f>
        <v>Strategize Business Units</v>
      </c>
      <c r="I2553" t="s">
        <v>43</v>
      </c>
      <c r="J2553" t="s">
        <v>137</v>
      </c>
      <c r="L2553" t="s">
        <v>249</v>
      </c>
      <c r="M2553" t="str">
        <f>VLOOKUP(L2553,'A-Applications'!B:D,3,FALSE)</f>
        <v>Microsoft Power Point</v>
      </c>
      <c r="N2553" t="s">
        <v>46</v>
      </c>
      <c r="O2553" s="42" t="s">
        <v>47</v>
      </c>
      <c r="P2553" t="s">
        <v>68</v>
      </c>
      <c r="Q2553" t="str">
        <f>VLOOKUP(KamstrupData[[#This Row],[IdLevel123]],'B-Business Capability'!B:L,10,FALSE)</f>
        <v>N/A</v>
      </c>
      <c r="R2553">
        <f>VLOOKUP(KamstrupData[[#This Row],[IdLevel123]],'B-Business Capability'!B:L,11,FALSE)</f>
        <v>0</v>
      </c>
      <c r="T2553" t="s">
        <v>139</v>
      </c>
    </row>
    <row r="2554" spans="4:20" hidden="1" x14ac:dyDescent="0.25">
      <c r="D2554" t="s">
        <v>1065</v>
      </c>
      <c r="E2554" t="str">
        <f>VLOOKUP(D2554,'B-Business Capability'!B:H,5,FALSE)</f>
        <v>Strategic Management</v>
      </c>
      <c r="F2554" t="str">
        <f>VLOOKUP(D2554,'B-Business Capability'!B:H,6,FALSE)</f>
        <v>Strategic Business Initiatives</v>
      </c>
      <c r="G2554" t="str">
        <f>VLOOKUP(D2554,'B-Business Capability'!B:H,7,FALSE)</f>
        <v>Develop Strategic Initiatives</v>
      </c>
      <c r="I2554" t="s">
        <v>43</v>
      </c>
      <c r="J2554" t="s">
        <v>137</v>
      </c>
      <c r="L2554" t="s">
        <v>249</v>
      </c>
      <c r="M2554" t="str">
        <f>VLOOKUP(L2554,'A-Applications'!B:D,3,FALSE)</f>
        <v>Microsoft Power Point</v>
      </c>
      <c r="N2554" t="s">
        <v>46</v>
      </c>
      <c r="O2554" s="42" t="s">
        <v>47</v>
      </c>
      <c r="P2554" t="s">
        <v>68</v>
      </c>
      <c r="Q2554" t="str">
        <f>VLOOKUP(KamstrupData[[#This Row],[IdLevel123]],'B-Business Capability'!B:L,10,FALSE)</f>
        <v>N/A</v>
      </c>
      <c r="R2554">
        <f>VLOOKUP(KamstrupData[[#This Row],[IdLevel123]],'B-Business Capability'!B:L,11,FALSE)</f>
        <v>0</v>
      </c>
      <c r="T2554" t="s">
        <v>139</v>
      </c>
    </row>
    <row r="2555" spans="4:20" hidden="1" x14ac:dyDescent="0.25">
      <c r="D2555" t="s">
        <v>1066</v>
      </c>
      <c r="E2555" t="str">
        <f>VLOOKUP(D2555,'B-Business Capability'!B:H,5,FALSE)</f>
        <v>Strategic Management</v>
      </c>
      <c r="F2555" t="str">
        <f>VLOOKUP(D2555,'B-Business Capability'!B:H,6,FALSE)</f>
        <v>Strategic Business Initiatives</v>
      </c>
      <c r="G2555" t="str">
        <f>VLOOKUP(D2555,'B-Business Capability'!B:H,7,FALSE)</f>
        <v>Establish High-Level Measures</v>
      </c>
      <c r="I2555" t="s">
        <v>43</v>
      </c>
      <c r="J2555" t="s">
        <v>137</v>
      </c>
      <c r="L2555" t="s">
        <v>249</v>
      </c>
      <c r="M2555" t="str">
        <f>VLOOKUP(L2555,'A-Applications'!B:D,3,FALSE)</f>
        <v>Microsoft Power Point</v>
      </c>
      <c r="N2555" t="s">
        <v>46</v>
      </c>
      <c r="O2555" s="42" t="s">
        <v>47</v>
      </c>
      <c r="P2555" t="s">
        <v>68</v>
      </c>
      <c r="Q2555" t="str">
        <f>VLOOKUP(KamstrupData[[#This Row],[IdLevel123]],'B-Business Capability'!B:L,10,FALSE)</f>
        <v>N/A</v>
      </c>
      <c r="R2555">
        <f>VLOOKUP(KamstrupData[[#This Row],[IdLevel123]],'B-Business Capability'!B:L,11,FALSE)</f>
        <v>0</v>
      </c>
      <c r="T2555" t="s">
        <v>139</v>
      </c>
    </row>
    <row r="2556" spans="4:20" hidden="1" x14ac:dyDescent="0.25">
      <c r="D2556" t="s">
        <v>1067</v>
      </c>
      <c r="E2556" t="str">
        <f>VLOOKUP(D2556,'B-Business Capability'!B:H,5,FALSE)</f>
        <v>Strategic Management</v>
      </c>
      <c r="F2556" t="str">
        <f>VLOOKUP(D2556,'B-Business Capability'!B:H,6,FALSE)</f>
        <v>Strategic Business Initiatives</v>
      </c>
      <c r="G2556" t="str">
        <f>VLOOKUP(D2556,'B-Business Capability'!B:H,7,FALSE)</f>
        <v>Evaluate Strategic Initiatives</v>
      </c>
      <c r="I2556" t="s">
        <v>43</v>
      </c>
      <c r="J2556" t="s">
        <v>137</v>
      </c>
      <c r="L2556" t="s">
        <v>249</v>
      </c>
      <c r="M2556" t="str">
        <f>VLOOKUP(L2556,'A-Applications'!B:D,3,FALSE)</f>
        <v>Microsoft Power Point</v>
      </c>
      <c r="N2556" t="s">
        <v>46</v>
      </c>
      <c r="O2556" s="42" t="s">
        <v>47</v>
      </c>
      <c r="P2556" t="s">
        <v>68</v>
      </c>
      <c r="Q2556" t="str">
        <f>VLOOKUP(KamstrupData[[#This Row],[IdLevel123]],'B-Business Capability'!B:L,10,FALSE)</f>
        <v>N/A</v>
      </c>
      <c r="R2556">
        <f>VLOOKUP(KamstrupData[[#This Row],[IdLevel123]],'B-Business Capability'!B:L,11,FALSE)</f>
        <v>0</v>
      </c>
      <c r="T2556" t="s">
        <v>139</v>
      </c>
    </row>
    <row r="2557" spans="4:20" hidden="1" x14ac:dyDescent="0.25">
      <c r="D2557" t="s">
        <v>1068</v>
      </c>
      <c r="E2557" t="str">
        <f>VLOOKUP(D2557,'B-Business Capability'!B:H,5,FALSE)</f>
        <v>Strategic Management</v>
      </c>
      <c r="F2557" t="str">
        <f>VLOOKUP(D2557,'B-Business Capability'!B:H,6,FALSE)</f>
        <v>Strategic Business Initiatives</v>
      </c>
      <c r="G2557" t="str">
        <f>VLOOKUP(D2557,'B-Business Capability'!B:H,7,FALSE)</f>
        <v>Select Strategy</v>
      </c>
      <c r="I2557" t="s">
        <v>43</v>
      </c>
      <c r="J2557" t="s">
        <v>137</v>
      </c>
      <c r="L2557" t="s">
        <v>249</v>
      </c>
      <c r="M2557" t="str">
        <f>VLOOKUP(L2557,'A-Applications'!B:D,3,FALSE)</f>
        <v>Microsoft Power Point</v>
      </c>
      <c r="N2557" t="s">
        <v>46</v>
      </c>
      <c r="O2557" s="42" t="s">
        <v>47</v>
      </c>
      <c r="P2557" t="s">
        <v>68</v>
      </c>
      <c r="Q2557" t="str">
        <f>VLOOKUP(KamstrupData[[#This Row],[IdLevel123]],'B-Business Capability'!B:L,10,FALSE)</f>
        <v>N/A</v>
      </c>
      <c r="R2557">
        <f>VLOOKUP(KamstrupData[[#This Row],[IdLevel123]],'B-Business Capability'!B:L,11,FALSE)</f>
        <v>0</v>
      </c>
      <c r="T2557" t="s">
        <v>139</v>
      </c>
    </row>
    <row r="2558" spans="4:20" hidden="1" x14ac:dyDescent="0.25">
      <c r="D2558" t="s">
        <v>1069</v>
      </c>
      <c r="E2558" t="str">
        <f>VLOOKUP(D2558,'B-Business Capability'!B:H,5,FALSE)</f>
        <v>Strategic Management</v>
      </c>
      <c r="F2558" t="str">
        <f>VLOOKUP(D2558,'B-Business Capability'!B:H,6,FALSE)</f>
        <v>Strategy Development</v>
      </c>
      <c r="G2558" t="str">
        <f>VLOOKUP(D2558,'B-Business Capability'!B:H,7,FALSE)</f>
        <v>Adapt Strategy</v>
      </c>
      <c r="I2558" t="s">
        <v>43</v>
      </c>
      <c r="J2558" t="s">
        <v>137</v>
      </c>
      <c r="L2558" t="s">
        <v>249</v>
      </c>
      <c r="M2558" t="str">
        <f>VLOOKUP(L2558,'A-Applications'!B:D,3,FALSE)</f>
        <v>Microsoft Power Point</v>
      </c>
      <c r="N2558" t="s">
        <v>46</v>
      </c>
      <c r="O2558" s="42" t="s">
        <v>47</v>
      </c>
      <c r="P2558" t="s">
        <v>68</v>
      </c>
      <c r="Q2558" t="str">
        <f>VLOOKUP(KamstrupData[[#This Row],[IdLevel123]],'B-Business Capability'!B:L,10,FALSE)</f>
        <v>N/A</v>
      </c>
      <c r="R2558">
        <f>VLOOKUP(KamstrupData[[#This Row],[IdLevel123]],'B-Business Capability'!B:L,11,FALSE)</f>
        <v>0</v>
      </c>
      <c r="T2558" t="s">
        <v>139</v>
      </c>
    </row>
    <row r="2559" spans="4:20" hidden="1" x14ac:dyDescent="0.25">
      <c r="D2559" t="s">
        <v>1070</v>
      </c>
      <c r="E2559" t="str">
        <f>VLOOKUP(D2559,'B-Business Capability'!B:H,5,FALSE)</f>
        <v>Strategic Management</v>
      </c>
      <c r="F2559" t="str">
        <f>VLOOKUP(D2559,'B-Business Capability'!B:H,6,FALSE)</f>
        <v>Strategy Development</v>
      </c>
      <c r="G2559" t="str">
        <f>VLOOKUP(D2559,'B-Business Capability'!B:H,7,FALSE)</f>
        <v>Define Strategy</v>
      </c>
      <c r="I2559" t="s">
        <v>43</v>
      </c>
      <c r="J2559" t="s">
        <v>137</v>
      </c>
      <c r="L2559" t="s">
        <v>249</v>
      </c>
      <c r="M2559" t="str">
        <f>VLOOKUP(L2559,'A-Applications'!B:D,3,FALSE)</f>
        <v>Microsoft Power Point</v>
      </c>
      <c r="N2559" t="s">
        <v>46</v>
      </c>
      <c r="O2559" s="42" t="s">
        <v>47</v>
      </c>
      <c r="P2559" t="s">
        <v>68</v>
      </c>
      <c r="Q2559" t="str">
        <f>VLOOKUP(KamstrupData[[#This Row],[IdLevel123]],'B-Business Capability'!B:L,10,FALSE)</f>
        <v>N/A</v>
      </c>
      <c r="R2559">
        <f>VLOOKUP(KamstrupData[[#This Row],[IdLevel123]],'B-Business Capability'!B:L,11,FALSE)</f>
        <v>0</v>
      </c>
      <c r="T2559" t="s">
        <v>139</v>
      </c>
    </row>
    <row r="2560" spans="4:20" hidden="1" x14ac:dyDescent="0.25">
      <c r="D2560" t="s">
        <v>1071</v>
      </c>
      <c r="E2560" t="str">
        <f>VLOOKUP(D2560,'B-Business Capability'!B:H,5,FALSE)</f>
        <v>Strategic Management</v>
      </c>
      <c r="F2560" t="str">
        <f>VLOOKUP(D2560,'B-Business Capability'!B:H,6,FALSE)</f>
        <v>Strategy Development</v>
      </c>
      <c r="G2560" t="str">
        <f>VLOOKUP(D2560,'B-Business Capability'!B:H,7,FALSE)</f>
        <v>Develop Vision/Mission</v>
      </c>
      <c r="I2560" t="s">
        <v>43</v>
      </c>
      <c r="J2560" t="s">
        <v>137</v>
      </c>
      <c r="L2560" t="s">
        <v>249</v>
      </c>
      <c r="M2560" t="str">
        <f>VLOOKUP(L2560,'A-Applications'!B:D,3,FALSE)</f>
        <v>Microsoft Power Point</v>
      </c>
      <c r="N2560" t="s">
        <v>46</v>
      </c>
      <c r="O2560" s="42" t="s">
        <v>47</v>
      </c>
      <c r="P2560" t="s">
        <v>68</v>
      </c>
      <c r="Q2560" t="str">
        <f>VLOOKUP(KamstrupData[[#This Row],[IdLevel123]],'B-Business Capability'!B:L,10,FALSE)</f>
        <v>N/A</v>
      </c>
      <c r="R2560">
        <f>VLOOKUP(KamstrupData[[#This Row],[IdLevel123]],'B-Business Capability'!B:L,11,FALSE)</f>
        <v>0</v>
      </c>
      <c r="T2560" t="s">
        <v>139</v>
      </c>
    </row>
    <row r="2561" spans="4:20" hidden="1" x14ac:dyDescent="0.25">
      <c r="D2561" t="s">
        <v>1072</v>
      </c>
      <c r="E2561" t="str">
        <f>VLOOKUP(D2561,'B-Business Capability'!B:H,5,FALSE)</f>
        <v>Strategic Management</v>
      </c>
      <c r="F2561" t="str">
        <f>VLOOKUP(D2561,'B-Business Capability'!B:H,6,FALSE)</f>
        <v>Strategy Development</v>
      </c>
      <c r="G2561" t="str">
        <f>VLOOKUP(D2561,'B-Business Capability'!B:H,7,FALSE)</f>
        <v>Manage Strategy</v>
      </c>
      <c r="I2561" t="s">
        <v>43</v>
      </c>
      <c r="J2561" t="s">
        <v>137</v>
      </c>
      <c r="L2561" t="s">
        <v>249</v>
      </c>
      <c r="M2561" t="str">
        <f>VLOOKUP(L2561,'A-Applications'!B:D,3,FALSE)</f>
        <v>Microsoft Power Point</v>
      </c>
      <c r="N2561" t="s">
        <v>46</v>
      </c>
      <c r="O2561" s="42" t="s">
        <v>47</v>
      </c>
      <c r="P2561" t="s">
        <v>68</v>
      </c>
      <c r="Q2561" t="str">
        <f>VLOOKUP(KamstrupData[[#This Row],[IdLevel123]],'B-Business Capability'!B:L,10,FALSE)</f>
        <v>N/A</v>
      </c>
      <c r="R2561">
        <f>VLOOKUP(KamstrupData[[#This Row],[IdLevel123]],'B-Business Capability'!B:L,11,FALSE)</f>
        <v>0</v>
      </c>
      <c r="T2561" t="s">
        <v>139</v>
      </c>
    </row>
    <row r="2562" spans="4:20" hidden="1" x14ac:dyDescent="0.25">
      <c r="D2562" t="s">
        <v>1073</v>
      </c>
      <c r="E2562" t="str">
        <f>VLOOKUP(D2562,'B-Business Capability'!B:H,5,FALSE)</f>
        <v>Strategic Management</v>
      </c>
      <c r="F2562" t="str">
        <f>VLOOKUP(D2562,'B-Business Capability'!B:H,6,FALSE)</f>
        <v>Strategy Development</v>
      </c>
      <c r="G2562" t="str">
        <f>VLOOKUP(D2562,'B-Business Capability'!B:H,7,FALSE)</f>
        <v>Track Strategy</v>
      </c>
      <c r="I2562" t="s">
        <v>43</v>
      </c>
      <c r="J2562" t="s">
        <v>137</v>
      </c>
      <c r="L2562" t="s">
        <v>249</v>
      </c>
      <c r="M2562" t="str">
        <f>VLOOKUP(L2562,'A-Applications'!B:D,3,FALSE)</f>
        <v>Microsoft Power Point</v>
      </c>
      <c r="N2562" t="s">
        <v>46</v>
      </c>
      <c r="O2562" s="42" t="s">
        <v>47</v>
      </c>
      <c r="P2562" t="s">
        <v>68</v>
      </c>
      <c r="Q2562" t="str">
        <f>VLOOKUP(KamstrupData[[#This Row],[IdLevel123]],'B-Business Capability'!B:L,10,FALSE)</f>
        <v>N/A</v>
      </c>
      <c r="R2562">
        <f>VLOOKUP(KamstrupData[[#This Row],[IdLevel123]],'B-Business Capability'!B:L,11,FALSE)</f>
        <v>0</v>
      </c>
      <c r="T2562" t="s">
        <v>139</v>
      </c>
    </row>
    <row r="2563" spans="4:20" hidden="1" x14ac:dyDescent="0.25">
      <c r="D2563" t="s">
        <v>1076</v>
      </c>
      <c r="E2563" t="str">
        <f>VLOOKUP(D2563,'B-Business Capability'!B:H,5,FALSE)</f>
        <v>Supply Chain</v>
      </c>
      <c r="F2563" t="str">
        <f>VLOOKUP(D2563,'B-Business Capability'!B:H,6,FALSE)</f>
        <v>Supply Chain Strategy &amp; Planning</v>
      </c>
      <c r="G2563">
        <f>VLOOKUP(D2563,'B-Business Capability'!B:H,7,FALSE)</f>
        <v>0</v>
      </c>
      <c r="I2563" t="s">
        <v>43</v>
      </c>
      <c r="J2563" t="s">
        <v>109</v>
      </c>
      <c r="L2563" t="s">
        <v>249</v>
      </c>
      <c r="M2563" t="str">
        <f>VLOOKUP(L2563,'A-Applications'!B:D,3,FALSE)</f>
        <v>Microsoft Power Point</v>
      </c>
      <c r="N2563" t="s">
        <v>46</v>
      </c>
      <c r="O2563" s="42" t="s">
        <v>52</v>
      </c>
      <c r="P2563" t="s">
        <v>204</v>
      </c>
      <c r="Q2563" t="str">
        <f>VLOOKUP(KamstrupData[[#This Row],[IdLevel123]],'B-Business Capability'!B:L,10,FALSE)</f>
        <v>Procure-to-Pay (P2P)</v>
      </c>
      <c r="R2563">
        <f>VLOOKUP(KamstrupData[[#This Row],[IdLevel123]],'B-Business Capability'!B:L,11,FALSE)</f>
        <v>620</v>
      </c>
    </row>
    <row r="2564" spans="4:20" hidden="1" x14ac:dyDescent="0.25">
      <c r="D2564" t="s">
        <v>1116</v>
      </c>
      <c r="E2564" t="str">
        <f>VLOOKUP(D2564,'B-Business Capability'!B:H,5,FALSE)</f>
        <v>Marketing</v>
      </c>
      <c r="F2564" t="str">
        <f>VLOOKUP(D2564,'B-Business Capability'!B:H,6,FALSE)</f>
        <v>Corporate communication and brand management</v>
      </c>
      <c r="G2564" t="str">
        <f>VLOOKUP(D2564,'B-Business Capability'!B:H,7,FALSE)</f>
        <v>Content management</v>
      </c>
      <c r="I2564" t="s">
        <v>43</v>
      </c>
      <c r="J2564" t="s">
        <v>325</v>
      </c>
      <c r="K2564" t="s">
        <v>416</v>
      </c>
      <c r="L2564" t="s">
        <v>249</v>
      </c>
      <c r="M2564" t="str">
        <f>VLOOKUP(L2564,'A-Applications'!B:D,3,FALSE)</f>
        <v>Microsoft Power Point</v>
      </c>
      <c r="N2564" t="s">
        <v>46</v>
      </c>
      <c r="O2564" s="42" t="s">
        <v>47</v>
      </c>
      <c r="P2564" t="s">
        <v>1117</v>
      </c>
      <c r="Q2564" t="str">
        <f>VLOOKUP(KamstrupData[[#This Row],[IdLevel123]],'B-Business Capability'!B:L,10,FALSE)</f>
        <v>N/A</v>
      </c>
      <c r="R2564">
        <f>VLOOKUP(KamstrupData[[#This Row],[IdLevel123]],'B-Business Capability'!B:L,11,FALSE)</f>
        <v>0</v>
      </c>
      <c r="T2564" t="s">
        <v>380</v>
      </c>
    </row>
    <row r="2565" spans="4:20" hidden="1" x14ac:dyDescent="0.25">
      <c r="D2565" t="s">
        <v>1116</v>
      </c>
      <c r="E2565" t="str">
        <f>VLOOKUP(D2565,'B-Business Capability'!B:H,5,FALSE)</f>
        <v>Marketing</v>
      </c>
      <c r="F2565" t="str">
        <f>VLOOKUP(D2565,'B-Business Capability'!B:H,6,FALSE)</f>
        <v>Corporate communication and brand management</v>
      </c>
      <c r="G2565" t="str">
        <f>VLOOKUP(D2565,'B-Business Capability'!B:H,7,FALSE)</f>
        <v>Content management</v>
      </c>
      <c r="I2565" t="s">
        <v>66</v>
      </c>
      <c r="J2565" t="s">
        <v>325</v>
      </c>
      <c r="K2565" t="s">
        <v>416</v>
      </c>
      <c r="L2565" t="s">
        <v>249</v>
      </c>
      <c r="M2565" t="str">
        <f>VLOOKUP(L2565,'A-Applications'!B:D,3,FALSE)</f>
        <v>Microsoft Power Point</v>
      </c>
      <c r="N2565" t="s">
        <v>138</v>
      </c>
      <c r="O2565" s="42" t="s">
        <v>47</v>
      </c>
      <c r="P2565" t="s">
        <v>1117</v>
      </c>
      <c r="Q2565" t="str">
        <f>VLOOKUP(KamstrupData[[#This Row],[IdLevel123]],'B-Business Capability'!B:L,10,FALSE)</f>
        <v>N/A</v>
      </c>
      <c r="R2565">
        <f>VLOOKUP(KamstrupData[[#This Row],[IdLevel123]],'B-Business Capability'!B:L,11,FALSE)</f>
        <v>0</v>
      </c>
      <c r="T2565" t="s">
        <v>1128</v>
      </c>
    </row>
    <row r="2566" spans="4:20" hidden="1" x14ac:dyDescent="0.25">
      <c r="D2566" t="s">
        <v>1238</v>
      </c>
      <c r="E2566" t="str">
        <f>VLOOKUP(D2566,'B-Business Capability'!B:H,5,FALSE)</f>
        <v>Sales</v>
      </c>
      <c r="F2566" t="str">
        <f>VLOOKUP(D2566,'B-Business Capability'!B:H,6,FALSE)</f>
        <v>Sales Management</v>
      </c>
      <c r="G2566" t="str">
        <f>VLOOKUP(D2566,'B-Business Capability'!B:H,7,FALSE)</f>
        <v>Sales planning and monitoring</v>
      </c>
      <c r="I2566" t="s">
        <v>43</v>
      </c>
      <c r="J2566" t="s">
        <v>325</v>
      </c>
      <c r="K2566" t="s">
        <v>379</v>
      </c>
      <c r="L2566" t="s">
        <v>249</v>
      </c>
      <c r="M2566" t="str">
        <f>VLOOKUP(L2566,'A-Applications'!B:D,3,FALSE)</f>
        <v>Microsoft Power Point</v>
      </c>
      <c r="N2566" t="s">
        <v>46</v>
      </c>
      <c r="O2566" s="42" t="s">
        <v>52</v>
      </c>
      <c r="P2566" t="s">
        <v>1239</v>
      </c>
      <c r="Q2566" t="str">
        <f>VLOOKUP(KamstrupData[[#This Row],[IdLevel123]],'B-Business Capability'!B:L,10,FALSE)</f>
        <v>N/A</v>
      </c>
      <c r="R2566">
        <f>VLOOKUP(KamstrupData[[#This Row],[IdLevel123]],'B-Business Capability'!B:L,11,FALSE)</f>
        <v>0</v>
      </c>
      <c r="T2566" t="s">
        <v>1240</v>
      </c>
    </row>
    <row r="2567" spans="4:20" hidden="1" x14ac:dyDescent="0.25">
      <c r="D2567" t="s">
        <v>1347</v>
      </c>
      <c r="E2567" t="str">
        <f>VLOOKUP(D2567,'B-Business Capability'!B:H,5,FALSE)</f>
        <v>Strategic Management</v>
      </c>
      <c r="F2567" t="str">
        <f>VLOOKUP(D2567,'B-Business Capability'!B:H,6,FALSE)</f>
        <v>Business Process Management</v>
      </c>
      <c r="G2567" t="str">
        <f>VLOOKUP(D2567,'B-Business Capability'!B:H,7,FALSE)</f>
        <v>Business Process Optimization</v>
      </c>
      <c r="I2567" t="s">
        <v>43</v>
      </c>
      <c r="J2567" t="s">
        <v>109</v>
      </c>
      <c r="L2567" t="s">
        <v>249</v>
      </c>
      <c r="M2567" t="str">
        <f>VLOOKUP(L2567,'A-Applications'!B:D,3,FALSE)</f>
        <v>Microsoft Power Point</v>
      </c>
      <c r="N2567" t="s">
        <v>46</v>
      </c>
      <c r="O2567" s="42" t="s">
        <v>52</v>
      </c>
      <c r="P2567" t="s">
        <v>1348</v>
      </c>
      <c r="Q2567" t="str">
        <f>VLOOKUP(KamstrupData[[#This Row],[IdLevel123]],'B-Business Capability'!B:L,10,FALSE)</f>
        <v>Order-to-Cash (O2C)</v>
      </c>
      <c r="R2567">
        <f>VLOOKUP(KamstrupData[[#This Row],[IdLevel123]],'B-Business Capability'!B:L,11,FALSE)</f>
        <v>800</v>
      </c>
      <c r="T2567" t="s">
        <v>218</v>
      </c>
    </row>
    <row r="2568" spans="4:20" hidden="1" x14ac:dyDescent="0.25">
      <c r="D2568" s="28" t="s">
        <v>1610</v>
      </c>
      <c r="E2568" t="str">
        <f>VLOOKUP(D2568,'B-Business Capability'!B:H,5,FALSE)</f>
        <v>Digital Platform and Operations</v>
      </c>
      <c r="F2568" t="str">
        <f>VLOOKUP(D2568,'B-Business Capability'!B:H,6,FALSE)</f>
        <v>Digital Workplace &amp; Infrastructure Development</v>
      </c>
      <c r="G2568" t="str">
        <f>VLOOKUP(D2568,'B-Business Capability'!B:H,7,FALSE)</f>
        <v>Communication &amp; Collaboration</v>
      </c>
      <c r="I2568" t="s">
        <v>43</v>
      </c>
      <c r="J2568" t="s">
        <v>148</v>
      </c>
      <c r="K2568" t="s">
        <v>149</v>
      </c>
      <c r="L2568" t="s">
        <v>249</v>
      </c>
      <c r="M2568" t="str">
        <f>VLOOKUP(L2568,'A-Applications'!B:D,3,FALSE)</f>
        <v>Microsoft Power Point</v>
      </c>
      <c r="N2568" t="s">
        <v>138</v>
      </c>
      <c r="O2568" s="42" t="s">
        <v>47</v>
      </c>
      <c r="P2568" t="s">
        <v>56</v>
      </c>
      <c r="Q2568" t="str">
        <f>VLOOKUP(KamstrupData[[#This Row],[IdLevel123]],'B-Business Capability'!B:L,10,FALSE)</f>
        <v>N/A</v>
      </c>
      <c r="R2568">
        <f>VLOOKUP(KamstrupData[[#This Row],[IdLevel123]],'B-Business Capability'!B:L,11,FALSE)</f>
        <v>0</v>
      </c>
    </row>
    <row r="2569" spans="4:20" hidden="1" x14ac:dyDescent="0.25">
      <c r="D2569" t="s">
        <v>1747</v>
      </c>
      <c r="E2569" t="str">
        <f>VLOOKUP(D2569,'B-Business Capability'!B:H,5,FALSE)</f>
        <v>All</v>
      </c>
      <c r="F2569">
        <f>VLOOKUP(D2569,'B-Business Capability'!B:H,6,FALSE)</f>
        <v>0</v>
      </c>
      <c r="G2569">
        <f>VLOOKUP(D2569,'B-Business Capability'!B:H,7,FALSE)</f>
        <v>0</v>
      </c>
      <c r="I2569" t="s">
        <v>43</v>
      </c>
      <c r="J2569" t="s">
        <v>276</v>
      </c>
      <c r="L2569" t="s">
        <v>249</v>
      </c>
      <c r="M2569" t="str">
        <f>VLOOKUP(L2569,'A-Applications'!B:D,3,FALSE)</f>
        <v>Microsoft Power Point</v>
      </c>
      <c r="N2569" t="s">
        <v>46</v>
      </c>
      <c r="O2569" s="42" t="s">
        <v>47</v>
      </c>
      <c r="P2569" t="s">
        <v>423</v>
      </c>
      <c r="Q2569" t="str">
        <f>VLOOKUP(KamstrupData[[#This Row],[IdLevel123]],'B-Business Capability'!B:L,10,FALSE)</f>
        <v>N/A</v>
      </c>
      <c r="R2569">
        <f>VLOOKUP(KamstrupData[[#This Row],[IdLevel123]],'B-Business Capability'!B:L,11,FALSE)</f>
        <v>0</v>
      </c>
    </row>
    <row r="2570" spans="4:20" hidden="1" x14ac:dyDescent="0.25">
      <c r="D2570" t="s">
        <v>1747</v>
      </c>
      <c r="E2570" t="str">
        <f>VLOOKUP(D2570,'B-Business Capability'!B:H,5,FALSE)</f>
        <v>All</v>
      </c>
      <c r="F2570">
        <f>VLOOKUP(D2570,'B-Business Capability'!B:H,6,FALSE)</f>
        <v>0</v>
      </c>
      <c r="G2570">
        <f>VLOOKUP(D2570,'B-Business Capability'!B:H,7,FALSE)</f>
        <v>0</v>
      </c>
      <c r="I2570" t="s">
        <v>66</v>
      </c>
      <c r="J2570" t="s">
        <v>276</v>
      </c>
      <c r="L2570" t="s">
        <v>249</v>
      </c>
      <c r="M2570" t="str">
        <f>VLOOKUP(L2570,'A-Applications'!B:D,3,FALSE)</f>
        <v>Microsoft Power Point</v>
      </c>
      <c r="N2570" t="s">
        <v>46</v>
      </c>
      <c r="O2570" s="42" t="s">
        <v>47</v>
      </c>
      <c r="P2570" t="s">
        <v>423</v>
      </c>
      <c r="Q2570" t="str">
        <f>VLOOKUP(KamstrupData[[#This Row],[IdLevel123]],'B-Business Capability'!B:L,10,FALSE)</f>
        <v>N/A</v>
      </c>
      <c r="R2570">
        <f>VLOOKUP(KamstrupData[[#This Row],[IdLevel123]],'B-Business Capability'!B:L,11,FALSE)</f>
        <v>0</v>
      </c>
    </row>
    <row r="2571" spans="4:20" hidden="1" x14ac:dyDescent="0.25">
      <c r="D2571" t="s">
        <v>1747</v>
      </c>
      <c r="E2571" t="str">
        <f>VLOOKUP(D2571,'B-Business Capability'!B:H,5,FALSE)</f>
        <v>All</v>
      </c>
      <c r="F2571">
        <f>VLOOKUP(D2571,'B-Business Capability'!B:H,6,FALSE)</f>
        <v>0</v>
      </c>
      <c r="G2571">
        <f>VLOOKUP(D2571,'B-Business Capability'!B:H,7,FALSE)</f>
        <v>0</v>
      </c>
      <c r="I2571" t="s">
        <v>487</v>
      </c>
      <c r="J2571" t="s">
        <v>276</v>
      </c>
      <c r="L2571" t="s">
        <v>249</v>
      </c>
      <c r="M2571" t="str">
        <f>VLOOKUP(L2571,'A-Applications'!B:D,3,FALSE)</f>
        <v>Microsoft Power Point</v>
      </c>
      <c r="N2571" t="s">
        <v>46</v>
      </c>
      <c r="O2571" s="42" t="s">
        <v>47</v>
      </c>
      <c r="P2571" t="s">
        <v>423</v>
      </c>
      <c r="Q2571" t="str">
        <f>VLOOKUP(KamstrupData[[#This Row],[IdLevel123]],'B-Business Capability'!B:L,10,FALSE)</f>
        <v>N/A</v>
      </c>
      <c r="R2571">
        <f>VLOOKUP(KamstrupData[[#This Row],[IdLevel123]],'B-Business Capability'!B:L,11,FALSE)</f>
        <v>0</v>
      </c>
    </row>
    <row r="2572" spans="4:20" hidden="1" x14ac:dyDescent="0.25">
      <c r="D2572" t="s">
        <v>1747</v>
      </c>
      <c r="E2572" t="str">
        <f>VLOOKUP(D2572,'B-Business Capability'!B:H,5,FALSE)</f>
        <v>All</v>
      </c>
      <c r="F2572">
        <f>VLOOKUP(D2572,'B-Business Capability'!B:H,6,FALSE)</f>
        <v>0</v>
      </c>
      <c r="G2572">
        <f>VLOOKUP(D2572,'B-Business Capability'!B:H,7,FALSE)</f>
        <v>0</v>
      </c>
      <c r="I2572" t="s">
        <v>473</v>
      </c>
      <c r="J2572" t="s">
        <v>276</v>
      </c>
      <c r="L2572" t="s">
        <v>249</v>
      </c>
      <c r="M2572" t="str">
        <f>VLOOKUP(L2572,'A-Applications'!B:D,3,FALSE)</f>
        <v>Microsoft Power Point</v>
      </c>
      <c r="N2572" t="s">
        <v>46</v>
      </c>
      <c r="O2572" s="42" t="s">
        <v>47</v>
      </c>
      <c r="P2572" t="s">
        <v>423</v>
      </c>
      <c r="Q2572" t="str">
        <f>VLOOKUP(KamstrupData[[#This Row],[IdLevel123]],'B-Business Capability'!B:L,10,FALSE)</f>
        <v>N/A</v>
      </c>
      <c r="R2572">
        <f>VLOOKUP(KamstrupData[[#This Row],[IdLevel123]],'B-Business Capability'!B:L,11,FALSE)</f>
        <v>0</v>
      </c>
    </row>
    <row r="2573" spans="4:20" hidden="1" x14ac:dyDescent="0.25">
      <c r="D2573" t="s">
        <v>1747</v>
      </c>
      <c r="E2573" t="str">
        <f>VLOOKUP(D2573,'B-Business Capability'!B:H,5,FALSE)</f>
        <v>All</v>
      </c>
      <c r="F2573">
        <f>VLOOKUP(D2573,'B-Business Capability'!B:H,6,FALSE)</f>
        <v>0</v>
      </c>
      <c r="G2573">
        <f>VLOOKUP(D2573,'B-Business Capability'!B:H,7,FALSE)</f>
        <v>0</v>
      </c>
      <c r="I2573" t="s">
        <v>174</v>
      </c>
      <c r="J2573" t="s">
        <v>276</v>
      </c>
      <c r="L2573" t="s">
        <v>249</v>
      </c>
      <c r="M2573" t="str">
        <f>VLOOKUP(L2573,'A-Applications'!B:D,3,FALSE)</f>
        <v>Microsoft Power Point</v>
      </c>
      <c r="N2573" t="s">
        <v>46</v>
      </c>
      <c r="O2573" s="42" t="s">
        <v>47</v>
      </c>
      <c r="P2573" t="s">
        <v>423</v>
      </c>
      <c r="Q2573" t="str">
        <f>VLOOKUP(KamstrupData[[#This Row],[IdLevel123]],'B-Business Capability'!B:L,10,FALSE)</f>
        <v>N/A</v>
      </c>
      <c r="R2573">
        <f>VLOOKUP(KamstrupData[[#This Row],[IdLevel123]],'B-Business Capability'!B:L,11,FALSE)</f>
        <v>0</v>
      </c>
    </row>
    <row r="2574" spans="4:20" hidden="1" x14ac:dyDescent="0.25">
      <c r="D2574" t="s">
        <v>1747</v>
      </c>
      <c r="E2574" t="str">
        <f>VLOOKUP(D2574,'B-Business Capability'!B:H,5,FALSE)</f>
        <v>All</v>
      </c>
      <c r="F2574">
        <f>VLOOKUP(D2574,'B-Business Capability'!B:H,6,FALSE)</f>
        <v>0</v>
      </c>
      <c r="G2574">
        <f>VLOOKUP(D2574,'B-Business Capability'!B:H,7,FALSE)</f>
        <v>0</v>
      </c>
      <c r="I2574" t="s">
        <v>477</v>
      </c>
      <c r="J2574" t="s">
        <v>276</v>
      </c>
      <c r="L2574" t="s">
        <v>249</v>
      </c>
      <c r="M2574" t="str">
        <f>VLOOKUP(L2574,'A-Applications'!B:D,3,FALSE)</f>
        <v>Microsoft Power Point</v>
      </c>
      <c r="N2574" t="s">
        <v>46</v>
      </c>
      <c r="O2574" s="42" t="s">
        <v>47</v>
      </c>
      <c r="P2574" t="s">
        <v>423</v>
      </c>
      <c r="Q2574" t="str">
        <f>VLOOKUP(KamstrupData[[#This Row],[IdLevel123]],'B-Business Capability'!B:L,10,FALSE)</f>
        <v>N/A</v>
      </c>
      <c r="R2574">
        <f>VLOOKUP(KamstrupData[[#This Row],[IdLevel123]],'B-Business Capability'!B:L,11,FALSE)</f>
        <v>0</v>
      </c>
    </row>
    <row r="2575" spans="4:20" hidden="1" x14ac:dyDescent="0.25">
      <c r="D2575" t="s">
        <v>1747</v>
      </c>
      <c r="E2575" t="str">
        <f>VLOOKUP(D2575,'B-Business Capability'!B:H,5,FALSE)</f>
        <v>All</v>
      </c>
      <c r="F2575">
        <f>VLOOKUP(D2575,'B-Business Capability'!B:H,6,FALSE)</f>
        <v>0</v>
      </c>
      <c r="G2575">
        <f>VLOOKUP(D2575,'B-Business Capability'!B:H,7,FALSE)</f>
        <v>0</v>
      </c>
      <c r="I2575" t="s">
        <v>479</v>
      </c>
      <c r="J2575" t="s">
        <v>276</v>
      </c>
      <c r="L2575" t="s">
        <v>249</v>
      </c>
      <c r="M2575" t="str">
        <f>VLOOKUP(L2575,'A-Applications'!B:D,3,FALSE)</f>
        <v>Microsoft Power Point</v>
      </c>
      <c r="N2575" t="s">
        <v>46</v>
      </c>
      <c r="O2575" s="42" t="s">
        <v>47</v>
      </c>
      <c r="P2575" t="s">
        <v>423</v>
      </c>
      <c r="Q2575" t="str">
        <f>VLOOKUP(KamstrupData[[#This Row],[IdLevel123]],'B-Business Capability'!B:L,10,FALSE)</f>
        <v>N/A</v>
      </c>
      <c r="R2575">
        <f>VLOOKUP(KamstrupData[[#This Row],[IdLevel123]],'B-Business Capability'!B:L,11,FALSE)</f>
        <v>0</v>
      </c>
    </row>
    <row r="2576" spans="4:20" hidden="1" x14ac:dyDescent="0.25">
      <c r="D2576" t="s">
        <v>1747</v>
      </c>
      <c r="E2576" t="str">
        <f>VLOOKUP(D2576,'B-Business Capability'!B:H,5,FALSE)</f>
        <v>All</v>
      </c>
      <c r="F2576">
        <f>VLOOKUP(D2576,'B-Business Capability'!B:H,6,FALSE)</f>
        <v>0</v>
      </c>
      <c r="G2576">
        <f>VLOOKUP(D2576,'B-Business Capability'!B:H,7,FALSE)</f>
        <v>0</v>
      </c>
      <c r="I2576" t="s">
        <v>481</v>
      </c>
      <c r="J2576" t="s">
        <v>276</v>
      </c>
      <c r="L2576" t="s">
        <v>249</v>
      </c>
      <c r="M2576" t="str">
        <f>VLOOKUP(L2576,'A-Applications'!B:D,3,FALSE)</f>
        <v>Microsoft Power Point</v>
      </c>
      <c r="N2576" t="s">
        <v>46</v>
      </c>
      <c r="O2576" s="42" t="s">
        <v>47</v>
      </c>
      <c r="P2576" t="s">
        <v>423</v>
      </c>
      <c r="Q2576" t="str">
        <f>VLOOKUP(KamstrupData[[#This Row],[IdLevel123]],'B-Business Capability'!B:L,10,FALSE)</f>
        <v>N/A</v>
      </c>
      <c r="R2576">
        <f>VLOOKUP(KamstrupData[[#This Row],[IdLevel123]],'B-Business Capability'!B:L,11,FALSE)</f>
        <v>0</v>
      </c>
    </row>
    <row r="2577" spans="4:20" hidden="1" x14ac:dyDescent="0.25">
      <c r="D2577" t="s">
        <v>1747</v>
      </c>
      <c r="E2577" t="str">
        <f>VLOOKUP(D2577,'B-Business Capability'!B:H,5,FALSE)</f>
        <v>All</v>
      </c>
      <c r="F2577">
        <f>VLOOKUP(D2577,'B-Business Capability'!B:H,6,FALSE)</f>
        <v>0</v>
      </c>
      <c r="G2577">
        <f>VLOOKUP(D2577,'B-Business Capability'!B:H,7,FALSE)</f>
        <v>0</v>
      </c>
      <c r="I2577" t="s">
        <v>53</v>
      </c>
      <c r="J2577" t="s">
        <v>276</v>
      </c>
      <c r="L2577" t="s">
        <v>249</v>
      </c>
      <c r="M2577" t="str">
        <f>VLOOKUP(L2577,'A-Applications'!B:D,3,FALSE)</f>
        <v>Microsoft Power Point</v>
      </c>
      <c r="N2577" t="s">
        <v>46</v>
      </c>
      <c r="O2577" s="42" t="s">
        <v>47</v>
      </c>
      <c r="P2577" t="s">
        <v>423</v>
      </c>
      <c r="Q2577" t="str">
        <f>VLOOKUP(KamstrupData[[#This Row],[IdLevel123]],'B-Business Capability'!B:L,10,FALSE)</f>
        <v>N/A</v>
      </c>
      <c r="R2577">
        <f>VLOOKUP(KamstrupData[[#This Row],[IdLevel123]],'B-Business Capability'!B:L,11,FALSE)</f>
        <v>0</v>
      </c>
    </row>
    <row r="2578" spans="4:20" hidden="1" x14ac:dyDescent="0.25">
      <c r="D2578" t="s">
        <v>1747</v>
      </c>
      <c r="E2578" t="str">
        <f>VLOOKUP(D2578,'B-Business Capability'!B:H,5,FALSE)</f>
        <v>All</v>
      </c>
      <c r="F2578">
        <f>VLOOKUP(D2578,'B-Business Capability'!B:H,6,FALSE)</f>
        <v>0</v>
      </c>
      <c r="G2578">
        <f>VLOOKUP(D2578,'B-Business Capability'!B:H,7,FALSE)</f>
        <v>0</v>
      </c>
      <c r="I2578" t="s">
        <v>57</v>
      </c>
      <c r="J2578" t="s">
        <v>276</v>
      </c>
      <c r="L2578" t="s">
        <v>249</v>
      </c>
      <c r="M2578" t="str">
        <f>VLOOKUP(L2578,'A-Applications'!B:D,3,FALSE)</f>
        <v>Microsoft Power Point</v>
      </c>
      <c r="N2578" t="s">
        <v>46</v>
      </c>
      <c r="O2578" s="42" t="s">
        <v>47</v>
      </c>
      <c r="P2578" t="s">
        <v>423</v>
      </c>
      <c r="Q2578" t="str">
        <f>VLOOKUP(KamstrupData[[#This Row],[IdLevel123]],'B-Business Capability'!B:L,10,FALSE)</f>
        <v>N/A</v>
      </c>
      <c r="R2578">
        <f>VLOOKUP(KamstrupData[[#This Row],[IdLevel123]],'B-Business Capability'!B:L,11,FALSE)</f>
        <v>0</v>
      </c>
    </row>
    <row r="2579" spans="4:20" hidden="1" x14ac:dyDescent="0.25">
      <c r="D2579" t="s">
        <v>1747</v>
      </c>
      <c r="E2579" t="str">
        <f>VLOOKUP(D2579,'B-Business Capability'!B:H,5,FALSE)</f>
        <v>All</v>
      </c>
      <c r="F2579">
        <f>VLOOKUP(D2579,'B-Business Capability'!B:H,6,FALSE)</f>
        <v>0</v>
      </c>
      <c r="G2579">
        <f>VLOOKUP(D2579,'B-Business Capability'!B:H,7,FALSE)</f>
        <v>0</v>
      </c>
      <c r="I2579" t="s">
        <v>59</v>
      </c>
      <c r="J2579" t="s">
        <v>276</v>
      </c>
      <c r="L2579" t="s">
        <v>249</v>
      </c>
      <c r="M2579" t="str">
        <f>VLOOKUP(L2579,'A-Applications'!B:D,3,FALSE)</f>
        <v>Microsoft Power Point</v>
      </c>
      <c r="N2579" t="s">
        <v>46</v>
      </c>
      <c r="O2579" s="42" t="s">
        <v>47</v>
      </c>
      <c r="P2579" t="s">
        <v>423</v>
      </c>
      <c r="Q2579" t="str">
        <f>VLOOKUP(KamstrupData[[#This Row],[IdLevel123]],'B-Business Capability'!B:L,10,FALSE)</f>
        <v>N/A</v>
      </c>
      <c r="R2579">
        <f>VLOOKUP(KamstrupData[[#This Row],[IdLevel123]],'B-Business Capability'!B:L,11,FALSE)</f>
        <v>0</v>
      </c>
    </row>
    <row r="2580" spans="4:20" hidden="1" x14ac:dyDescent="0.25">
      <c r="D2580" t="s">
        <v>1747</v>
      </c>
      <c r="E2580" t="str">
        <f>VLOOKUP(D2580,'B-Business Capability'!B:H,5,FALSE)</f>
        <v>All</v>
      </c>
      <c r="F2580">
        <f>VLOOKUP(D2580,'B-Business Capability'!B:H,6,FALSE)</f>
        <v>0</v>
      </c>
      <c r="G2580">
        <f>VLOOKUP(D2580,'B-Business Capability'!B:H,7,FALSE)</f>
        <v>0</v>
      </c>
      <c r="I2580" t="s">
        <v>489</v>
      </c>
      <c r="J2580" t="s">
        <v>276</v>
      </c>
      <c r="L2580" t="s">
        <v>249</v>
      </c>
      <c r="M2580" t="str">
        <f>VLOOKUP(L2580,'A-Applications'!B:D,3,FALSE)</f>
        <v>Microsoft Power Point</v>
      </c>
      <c r="N2580" t="s">
        <v>46</v>
      </c>
      <c r="O2580" s="42" t="s">
        <v>47</v>
      </c>
      <c r="P2580" t="s">
        <v>423</v>
      </c>
      <c r="Q2580" t="str">
        <f>VLOOKUP(KamstrupData[[#This Row],[IdLevel123]],'B-Business Capability'!B:L,10,FALSE)</f>
        <v>N/A</v>
      </c>
      <c r="R2580">
        <f>VLOOKUP(KamstrupData[[#This Row],[IdLevel123]],'B-Business Capability'!B:L,11,FALSE)</f>
        <v>0</v>
      </c>
    </row>
    <row r="2581" spans="4:20" hidden="1" x14ac:dyDescent="0.25">
      <c r="D2581" t="s">
        <v>1747</v>
      </c>
      <c r="E2581" t="str">
        <f>VLOOKUP(D2581,'B-Business Capability'!B:H,5,FALSE)</f>
        <v>All</v>
      </c>
      <c r="F2581">
        <f>VLOOKUP(D2581,'B-Business Capability'!B:H,6,FALSE)</f>
        <v>0</v>
      </c>
      <c r="G2581">
        <f>VLOOKUP(D2581,'B-Business Capability'!B:H,7,FALSE)</f>
        <v>0</v>
      </c>
      <c r="I2581" t="s">
        <v>491</v>
      </c>
      <c r="J2581" t="s">
        <v>276</v>
      </c>
      <c r="L2581" t="s">
        <v>249</v>
      </c>
      <c r="M2581" t="str">
        <f>VLOOKUP(L2581,'A-Applications'!B:D,3,FALSE)</f>
        <v>Microsoft Power Point</v>
      </c>
      <c r="N2581" t="s">
        <v>46</v>
      </c>
      <c r="O2581" s="42" t="s">
        <v>47</v>
      </c>
      <c r="P2581" t="s">
        <v>423</v>
      </c>
      <c r="Q2581" t="str">
        <f>VLOOKUP(KamstrupData[[#This Row],[IdLevel123]],'B-Business Capability'!B:L,10,FALSE)</f>
        <v>N/A</v>
      </c>
      <c r="R2581">
        <f>VLOOKUP(KamstrupData[[#This Row],[IdLevel123]],'B-Business Capability'!B:L,11,FALSE)</f>
        <v>0</v>
      </c>
    </row>
    <row r="2582" spans="4:20" hidden="1" x14ac:dyDescent="0.25">
      <c r="D2582" t="s">
        <v>1747</v>
      </c>
      <c r="E2582" t="str">
        <f>VLOOKUP(D2582,'B-Business Capability'!B:H,5,FALSE)</f>
        <v>All</v>
      </c>
      <c r="F2582">
        <f>VLOOKUP(D2582,'B-Business Capability'!B:H,6,FALSE)</f>
        <v>0</v>
      </c>
      <c r="G2582">
        <f>VLOOKUP(D2582,'B-Business Capability'!B:H,7,FALSE)</f>
        <v>0</v>
      </c>
      <c r="I2582" t="s">
        <v>62</v>
      </c>
      <c r="J2582" t="s">
        <v>276</v>
      </c>
      <c r="L2582" t="s">
        <v>249</v>
      </c>
      <c r="M2582" t="str">
        <f>VLOOKUP(L2582,'A-Applications'!B:D,3,FALSE)</f>
        <v>Microsoft Power Point</v>
      </c>
      <c r="N2582" t="s">
        <v>46</v>
      </c>
      <c r="O2582" s="42" t="s">
        <v>47</v>
      </c>
      <c r="P2582" t="s">
        <v>423</v>
      </c>
      <c r="Q2582" t="str">
        <f>VLOOKUP(KamstrupData[[#This Row],[IdLevel123]],'B-Business Capability'!B:L,10,FALSE)</f>
        <v>N/A</v>
      </c>
      <c r="R2582">
        <f>VLOOKUP(KamstrupData[[#This Row],[IdLevel123]],'B-Business Capability'!B:L,11,FALSE)</f>
        <v>0</v>
      </c>
    </row>
    <row r="2583" spans="4:20" hidden="1" x14ac:dyDescent="0.25">
      <c r="D2583" t="s">
        <v>1747</v>
      </c>
      <c r="E2583" t="str">
        <f>VLOOKUP(D2583,'B-Business Capability'!B:H,5,FALSE)</f>
        <v>All</v>
      </c>
      <c r="F2583">
        <f>VLOOKUP(D2583,'B-Business Capability'!B:H,6,FALSE)</f>
        <v>0</v>
      </c>
      <c r="G2583">
        <f>VLOOKUP(D2583,'B-Business Capability'!B:H,7,FALSE)</f>
        <v>0</v>
      </c>
      <c r="I2583" t="s">
        <v>1368</v>
      </c>
      <c r="J2583" t="s">
        <v>276</v>
      </c>
      <c r="L2583" t="s">
        <v>249</v>
      </c>
      <c r="M2583" t="str">
        <f>VLOOKUP(L2583,'A-Applications'!B:D,3,FALSE)</f>
        <v>Microsoft Power Point</v>
      </c>
      <c r="N2583" t="s">
        <v>46</v>
      </c>
      <c r="O2583" s="42" t="s">
        <v>47</v>
      </c>
      <c r="P2583" t="s">
        <v>423</v>
      </c>
      <c r="Q2583" t="str">
        <f>VLOOKUP(KamstrupData[[#This Row],[IdLevel123]],'B-Business Capability'!B:L,10,FALSE)</f>
        <v>N/A</v>
      </c>
      <c r="R2583">
        <f>VLOOKUP(KamstrupData[[#This Row],[IdLevel123]],'B-Business Capability'!B:L,11,FALSE)</f>
        <v>0</v>
      </c>
    </row>
    <row r="2584" spans="4:20" hidden="1" x14ac:dyDescent="0.25">
      <c r="D2584" t="s">
        <v>1747</v>
      </c>
      <c r="E2584" t="str">
        <f>VLOOKUP(D2584,'B-Business Capability'!B:H,5,FALSE)</f>
        <v>All</v>
      </c>
      <c r="F2584">
        <f>VLOOKUP(D2584,'B-Business Capability'!B:H,6,FALSE)</f>
        <v>0</v>
      </c>
      <c r="G2584">
        <f>VLOOKUP(D2584,'B-Business Capability'!B:H,7,FALSE)</f>
        <v>0</v>
      </c>
      <c r="I2584" t="s">
        <v>64</v>
      </c>
      <c r="J2584" t="s">
        <v>276</v>
      </c>
      <c r="L2584" t="s">
        <v>249</v>
      </c>
      <c r="M2584" t="str">
        <f>VLOOKUP(L2584,'A-Applications'!B:D,3,FALSE)</f>
        <v>Microsoft Power Point</v>
      </c>
      <c r="N2584" t="s">
        <v>46</v>
      </c>
      <c r="O2584" s="42" t="s">
        <v>47</v>
      </c>
      <c r="P2584" t="s">
        <v>423</v>
      </c>
      <c r="Q2584" t="str">
        <f>VLOOKUP(KamstrupData[[#This Row],[IdLevel123]],'B-Business Capability'!B:L,10,FALSE)</f>
        <v>N/A</v>
      </c>
      <c r="R2584">
        <f>VLOOKUP(KamstrupData[[#This Row],[IdLevel123]],'B-Business Capability'!B:L,11,FALSE)</f>
        <v>0</v>
      </c>
    </row>
    <row r="2585" spans="4:20" hidden="1" x14ac:dyDescent="0.25">
      <c r="D2585" s="28" t="s">
        <v>1747</v>
      </c>
      <c r="E2585" t="str">
        <f>VLOOKUP(D2585,'B-Business Capability'!B:H,5,FALSE)</f>
        <v>All</v>
      </c>
      <c r="F2585">
        <f>VLOOKUP(D2585,'B-Business Capability'!B:H,6,FALSE)</f>
        <v>0</v>
      </c>
      <c r="G2585">
        <f>VLOOKUP(D2585,'B-Business Capability'!B:H,7,FALSE)</f>
        <v>0</v>
      </c>
      <c r="I2585" t="s">
        <v>487</v>
      </c>
      <c r="J2585" t="s">
        <v>276</v>
      </c>
      <c r="L2585" t="s">
        <v>249</v>
      </c>
      <c r="M2585" t="str">
        <f>VLOOKUP(L2585,'A-Applications'!B:D,3,FALSE)</f>
        <v>Microsoft Power Point</v>
      </c>
      <c r="N2585" t="s">
        <v>46</v>
      </c>
      <c r="O2585" s="42" t="s">
        <v>47</v>
      </c>
      <c r="P2585" t="s">
        <v>423</v>
      </c>
      <c r="Q2585" t="str">
        <f>VLOOKUP(KamstrupData[[#This Row],[IdLevel123]],'B-Business Capability'!B:L,10,FALSE)</f>
        <v>N/A</v>
      </c>
      <c r="R2585">
        <f>VLOOKUP(KamstrupData[[#This Row],[IdLevel123]],'B-Business Capability'!B:L,11,FALSE)</f>
        <v>0</v>
      </c>
    </row>
    <row r="2586" spans="4:20" hidden="1" x14ac:dyDescent="0.25">
      <c r="D2586" s="28" t="s">
        <v>1116</v>
      </c>
      <c r="E2586" t="str">
        <f>VLOOKUP(D2586,'B-Business Capability'!B:H,5,FALSE)</f>
        <v>Marketing</v>
      </c>
      <c r="F2586" t="str">
        <f>VLOOKUP(D2586,'B-Business Capability'!B:H,6,FALSE)</f>
        <v>Corporate communication and brand management</v>
      </c>
      <c r="G2586" t="str">
        <f>VLOOKUP(D2586,'B-Business Capability'!B:H,7,FALSE)</f>
        <v>Content management</v>
      </c>
      <c r="I2586" t="s">
        <v>64</v>
      </c>
      <c r="J2586" t="s">
        <v>8649</v>
      </c>
      <c r="K2586" t="s">
        <v>416</v>
      </c>
      <c r="L2586" t="s">
        <v>249</v>
      </c>
      <c r="M2586" t="str">
        <f>VLOOKUP(L2586,'A-Applications'!B:D,3,FALSE)</f>
        <v>Microsoft Power Point</v>
      </c>
      <c r="N2586" t="s">
        <v>46</v>
      </c>
      <c r="O2586" s="42" t="s">
        <v>47</v>
      </c>
      <c r="P2586" t="s">
        <v>1117</v>
      </c>
      <c r="Q2586" t="str">
        <f>VLOOKUP(KamstrupData[[#This Row],[IdLevel123]],'B-Business Capability'!B:L,10,FALSE)</f>
        <v>N/A</v>
      </c>
      <c r="R2586">
        <f>VLOOKUP(KamstrupData[[#This Row],[IdLevel123]],'B-Business Capability'!B:L,11,FALSE)</f>
        <v>0</v>
      </c>
    </row>
    <row r="2587" spans="4:20" hidden="1" x14ac:dyDescent="0.25">
      <c r="D2587" t="s">
        <v>551</v>
      </c>
      <c r="E2587" t="str">
        <f>VLOOKUP(D2587,'B-Business Capability'!B:H,5,FALSE)</f>
        <v>Procurement &amp; Logistics</v>
      </c>
      <c r="F2587" t="str">
        <f>VLOOKUP(D2587,'B-Business Capability'!B:H,6,FALSE)</f>
        <v>Purchasing</v>
      </c>
      <c r="G2587" t="str">
        <f>VLOOKUP(D2587,'B-Business Capability'!B:H,7,FALSE)</f>
        <v>Manage Purchase Procedure</v>
      </c>
      <c r="I2587" t="s">
        <v>43</v>
      </c>
      <c r="J2587" t="s">
        <v>109</v>
      </c>
      <c r="L2587" t="s">
        <v>553</v>
      </c>
      <c r="M2587" t="str">
        <f>VLOOKUP(L2587,'A-Applications'!B:D,3,FALSE)</f>
        <v>Microsoft Outlook</v>
      </c>
      <c r="N2587" t="s">
        <v>46</v>
      </c>
      <c r="O2587" s="42" t="s">
        <v>52</v>
      </c>
      <c r="P2587" t="s">
        <v>552</v>
      </c>
      <c r="Q2587" t="str">
        <f>VLOOKUP(KamstrupData[[#This Row],[IdLevel123]],'B-Business Capability'!B:L,10,FALSE)</f>
        <v>Procure-to-Pay (P2P)</v>
      </c>
      <c r="R2587">
        <f>VLOOKUP(KamstrupData[[#This Row],[IdLevel123]],'B-Business Capability'!B:L,11,FALSE)</f>
        <v>340</v>
      </c>
      <c r="T2587" t="s">
        <v>218</v>
      </c>
    </row>
    <row r="2588" spans="4:20" hidden="1" x14ac:dyDescent="0.25">
      <c r="D2588" t="s">
        <v>1194</v>
      </c>
      <c r="E2588" t="str">
        <f>VLOOKUP(D2588,'B-Business Capability'!B:H,5,FALSE)</f>
        <v>Sales</v>
      </c>
      <c r="F2588" t="str">
        <f>VLOOKUP(D2588,'B-Business Capability'!B:H,6,FALSE)</f>
        <v>Sales Execution and Customer Engagement</v>
      </c>
      <c r="G2588" t="str">
        <f>VLOOKUP(D2588,'B-Business Capability'!B:H,7,FALSE)</f>
        <v>Activity management and groupware integration for sales</v>
      </c>
      <c r="I2588" t="s">
        <v>43</v>
      </c>
      <c r="J2588" t="s">
        <v>325</v>
      </c>
      <c r="K2588" t="s">
        <v>379</v>
      </c>
      <c r="L2588" t="s">
        <v>553</v>
      </c>
      <c r="M2588" t="str">
        <f>VLOOKUP(L2588,'A-Applications'!B:D,3,FALSE)</f>
        <v>Microsoft Outlook</v>
      </c>
      <c r="N2588" t="s">
        <v>138</v>
      </c>
      <c r="O2588" s="42"/>
      <c r="P2588" t="s">
        <v>1042</v>
      </c>
      <c r="Q2588" t="str">
        <f>VLOOKUP(KamstrupData[[#This Row],[IdLevel123]],'B-Business Capability'!B:L,10,FALSE)</f>
        <v>N/A</v>
      </c>
      <c r="R2588">
        <f>VLOOKUP(KamstrupData[[#This Row],[IdLevel123]],'B-Business Capability'!B:L,11,FALSE)</f>
        <v>0</v>
      </c>
    </row>
    <row r="2589" spans="4:20" hidden="1" x14ac:dyDescent="0.25">
      <c r="D2589" t="s">
        <v>1194</v>
      </c>
      <c r="E2589" t="str">
        <f>VLOOKUP(D2589,'B-Business Capability'!B:H,5,FALSE)</f>
        <v>Sales</v>
      </c>
      <c r="F2589" t="str">
        <f>VLOOKUP(D2589,'B-Business Capability'!B:H,6,FALSE)</f>
        <v>Sales Execution and Customer Engagement</v>
      </c>
      <c r="G2589" t="str">
        <f>VLOOKUP(D2589,'B-Business Capability'!B:H,7,FALSE)</f>
        <v>Activity management and groupware integration for sales</v>
      </c>
      <c r="I2589" t="s">
        <v>43</v>
      </c>
      <c r="J2589" t="s">
        <v>325</v>
      </c>
      <c r="K2589" t="s">
        <v>379</v>
      </c>
      <c r="L2589" t="s">
        <v>553</v>
      </c>
      <c r="M2589" t="str">
        <f>VLOOKUP(L2589,'A-Applications'!B:D,3,FALSE)</f>
        <v>Microsoft Outlook</v>
      </c>
      <c r="N2589" t="s">
        <v>46</v>
      </c>
      <c r="O2589" s="42" t="s">
        <v>47</v>
      </c>
      <c r="P2589" t="s">
        <v>1042</v>
      </c>
      <c r="Q2589" t="str">
        <f>VLOOKUP(KamstrupData[[#This Row],[IdLevel123]],'B-Business Capability'!B:L,10,FALSE)</f>
        <v>N/A</v>
      </c>
      <c r="R2589">
        <f>VLOOKUP(KamstrupData[[#This Row],[IdLevel123]],'B-Business Capability'!B:L,11,FALSE)</f>
        <v>0</v>
      </c>
      <c r="T2589" t="s">
        <v>380</v>
      </c>
    </row>
    <row r="2590" spans="4:20" hidden="1" x14ac:dyDescent="0.25">
      <c r="D2590" t="s">
        <v>1217</v>
      </c>
      <c r="E2590" t="str">
        <f>VLOOKUP(D2590,'B-Business Capability'!B:H,5,FALSE)</f>
        <v>Sales</v>
      </c>
      <c r="F2590" t="str">
        <f>VLOOKUP(D2590,'B-Business Capability'!B:H,6,FALSE)</f>
        <v>Sales Execution and Customer Engagement</v>
      </c>
      <c r="G2590" t="str">
        <f>VLOOKUP(D2590,'B-Business Capability'!B:H,7,FALSE)</f>
        <v>Project selling</v>
      </c>
      <c r="I2590" t="s">
        <v>43</v>
      </c>
      <c r="J2590" t="s">
        <v>325</v>
      </c>
      <c r="K2590" t="s">
        <v>379</v>
      </c>
      <c r="L2590" t="s">
        <v>553</v>
      </c>
      <c r="M2590" t="str">
        <f>VLOOKUP(L2590,'A-Applications'!B:D,3,FALSE)</f>
        <v>Microsoft Outlook</v>
      </c>
      <c r="N2590" t="s">
        <v>46</v>
      </c>
      <c r="O2590" s="42" t="s">
        <v>47</v>
      </c>
      <c r="P2590" t="s">
        <v>1042</v>
      </c>
      <c r="Q2590" t="str">
        <f>VLOOKUP(KamstrupData[[#This Row],[IdLevel123]],'B-Business Capability'!B:L,10,FALSE)</f>
        <v>Order-to-Cash (O2C)</v>
      </c>
      <c r="R2590">
        <f>VLOOKUP(KamstrupData[[#This Row],[IdLevel123]],'B-Business Capability'!B:L,11,FALSE)</f>
        <v>550</v>
      </c>
      <c r="T2590" t="s">
        <v>380</v>
      </c>
    </row>
    <row r="2591" spans="4:20" hidden="1" x14ac:dyDescent="0.25">
      <c r="D2591" t="s">
        <v>1224</v>
      </c>
      <c r="E2591" t="str">
        <f>VLOOKUP(D2591,'B-Business Capability'!B:H,5,FALSE)</f>
        <v>Sales</v>
      </c>
      <c r="F2591" t="str">
        <f>VLOOKUP(D2591,'B-Business Capability'!B:H,6,FALSE)</f>
        <v>Sales Execution and Customer Engagement</v>
      </c>
      <c r="G2591" t="str">
        <f>VLOOKUP(D2591,'B-Business Capability'!B:H,7,FALSE)</f>
        <v>Sales collaboration</v>
      </c>
      <c r="I2591" t="s">
        <v>43</v>
      </c>
      <c r="J2591" t="s">
        <v>325</v>
      </c>
      <c r="K2591" t="s">
        <v>379</v>
      </c>
      <c r="L2591" t="s">
        <v>553</v>
      </c>
      <c r="M2591" t="str">
        <f>VLOOKUP(L2591,'A-Applications'!B:D,3,FALSE)</f>
        <v>Microsoft Outlook</v>
      </c>
      <c r="N2591" t="s">
        <v>46</v>
      </c>
      <c r="O2591" s="42" t="s">
        <v>47</v>
      </c>
      <c r="P2591" t="s">
        <v>1042</v>
      </c>
      <c r="Q2591" t="str">
        <f>VLOOKUP(KamstrupData[[#This Row],[IdLevel123]],'B-Business Capability'!B:L,10,FALSE)</f>
        <v>N/A</v>
      </c>
      <c r="R2591">
        <f>VLOOKUP(KamstrupData[[#This Row],[IdLevel123]],'B-Business Capability'!B:L,11,FALSE)</f>
        <v>0</v>
      </c>
      <c r="T2591" t="s">
        <v>380</v>
      </c>
    </row>
    <row r="2592" spans="4:20" hidden="1" x14ac:dyDescent="0.25">
      <c r="D2592" t="s">
        <v>1225</v>
      </c>
      <c r="E2592" t="str">
        <f>VLOOKUP(D2592,'B-Business Capability'!B:H,5,FALSE)</f>
        <v>Sales</v>
      </c>
      <c r="F2592" t="str">
        <f>VLOOKUP(D2592,'B-Business Capability'!B:H,6,FALSE)</f>
        <v>Sales Execution and Customer Engagement</v>
      </c>
      <c r="G2592" t="str">
        <f>VLOOKUP(D2592,'B-Business Capability'!B:H,7,FALSE)</f>
        <v>Sales lead management</v>
      </c>
      <c r="I2592" t="s">
        <v>43</v>
      </c>
      <c r="J2592" t="s">
        <v>325</v>
      </c>
      <c r="K2592" t="s">
        <v>379</v>
      </c>
      <c r="L2592" t="s">
        <v>553</v>
      </c>
      <c r="M2592" t="str">
        <f>VLOOKUP(L2592,'A-Applications'!B:D,3,FALSE)</f>
        <v>Microsoft Outlook</v>
      </c>
      <c r="N2592" t="s">
        <v>46</v>
      </c>
      <c r="O2592" s="42" t="s">
        <v>47</v>
      </c>
      <c r="P2592" t="s">
        <v>1229</v>
      </c>
      <c r="Q2592" t="str">
        <f>VLOOKUP(KamstrupData[[#This Row],[IdLevel123]],'B-Business Capability'!B:L,10,FALSE)</f>
        <v>N/A</v>
      </c>
      <c r="R2592">
        <f>VLOOKUP(KamstrupData[[#This Row],[IdLevel123]],'B-Business Capability'!B:L,11,FALSE)</f>
        <v>0</v>
      </c>
      <c r="T2592" t="s">
        <v>380</v>
      </c>
    </row>
    <row r="2593" spans="4:20" hidden="1" x14ac:dyDescent="0.25">
      <c r="D2593" t="s">
        <v>1255</v>
      </c>
      <c r="E2593" t="str">
        <f>VLOOKUP(D2593,'B-Business Capability'!B:H,5,FALSE)</f>
        <v>Sales</v>
      </c>
      <c r="F2593" t="str">
        <f>VLOOKUP(D2593,'B-Business Capability'!B:H,6,FALSE)</f>
        <v>Quotation, Order, and Contract Management</v>
      </c>
      <c r="G2593" t="str">
        <f>VLOOKUP(D2593,'B-Business Capability'!B:H,7,FALSE)</f>
        <v>Sales order management and processing</v>
      </c>
      <c r="I2593" t="s">
        <v>43</v>
      </c>
      <c r="J2593" t="s">
        <v>325</v>
      </c>
      <c r="K2593" t="s">
        <v>379</v>
      </c>
      <c r="L2593" t="s">
        <v>553</v>
      </c>
      <c r="M2593" t="str">
        <f>VLOOKUP(L2593,'A-Applications'!B:D,3,FALSE)</f>
        <v>Microsoft Outlook</v>
      </c>
      <c r="N2593" t="s">
        <v>46</v>
      </c>
      <c r="O2593" s="42" t="s">
        <v>47</v>
      </c>
      <c r="P2593" t="s">
        <v>1042</v>
      </c>
      <c r="Q2593" t="str">
        <f>VLOOKUP(KamstrupData[[#This Row],[IdLevel123]],'B-Business Capability'!B:L,10,FALSE)</f>
        <v>Order-to-Cash (O2C)</v>
      </c>
      <c r="R2593">
        <f>VLOOKUP(KamstrupData[[#This Row],[IdLevel123]],'B-Business Capability'!B:L,11,FALSE)</f>
        <v>107</v>
      </c>
      <c r="T2593" t="s">
        <v>380</v>
      </c>
    </row>
    <row r="2594" spans="4:20" hidden="1" x14ac:dyDescent="0.25">
      <c r="D2594" t="s">
        <v>1275</v>
      </c>
      <c r="E2594" t="str">
        <f>VLOOKUP(D2594,'B-Business Capability'!B:H,5,FALSE)</f>
        <v>Sales</v>
      </c>
      <c r="F2594" t="str">
        <f>VLOOKUP(D2594,'B-Business Capability'!B:H,6,FALSE)</f>
        <v>Quotation, Order, and Contract Management</v>
      </c>
      <c r="G2594" t="str">
        <f>VLOOKUP(D2594,'B-Business Capability'!B:H,7,FALSE)</f>
        <v>Quote and order documents</v>
      </c>
      <c r="I2594" t="s">
        <v>43</v>
      </c>
      <c r="J2594" t="s">
        <v>325</v>
      </c>
      <c r="K2594" t="s">
        <v>379</v>
      </c>
      <c r="L2594" t="s">
        <v>553</v>
      </c>
      <c r="M2594" t="str">
        <f>VLOOKUP(L2594,'A-Applications'!B:D,3,FALSE)</f>
        <v>Microsoft Outlook</v>
      </c>
      <c r="N2594" t="s">
        <v>46</v>
      </c>
      <c r="O2594" s="42" t="s">
        <v>47</v>
      </c>
      <c r="P2594" t="s">
        <v>1042</v>
      </c>
      <c r="Q2594" t="str">
        <f>VLOOKUP(KamstrupData[[#This Row],[IdLevel123]],'B-Business Capability'!B:L,10,FALSE)</f>
        <v>Order-to-Cash (O2C)</v>
      </c>
      <c r="R2594">
        <f>VLOOKUP(KamstrupData[[#This Row],[IdLevel123]],'B-Business Capability'!B:L,11,FALSE)</f>
        <v>130</v>
      </c>
      <c r="T2594" t="s">
        <v>380</v>
      </c>
    </row>
    <row r="2595" spans="4:20" hidden="1" x14ac:dyDescent="0.25">
      <c r="D2595" t="s">
        <v>1337</v>
      </c>
      <c r="E2595" t="str">
        <f>VLOOKUP(D2595,'B-Business Capability'!B:H,5,FALSE)</f>
        <v>Sales</v>
      </c>
      <c r="F2595" t="str">
        <f>VLOOKUP(D2595,'B-Business Capability'!B:H,6,FALSE)</f>
        <v>Quotation, Order, and Contract Management</v>
      </c>
      <c r="G2595">
        <f>VLOOKUP(D2595,'B-Business Capability'!B:H,7,FALSE)</f>
        <v>0</v>
      </c>
      <c r="I2595" t="s">
        <v>66</v>
      </c>
      <c r="J2595" t="s">
        <v>325</v>
      </c>
      <c r="K2595" t="s">
        <v>379</v>
      </c>
      <c r="L2595" s="101" t="s">
        <v>553</v>
      </c>
      <c r="M2595" t="str">
        <f>VLOOKUP(L2595,'A-Applications'!B:D,3,FALSE)</f>
        <v>Microsoft Outlook</v>
      </c>
      <c r="N2595" t="s">
        <v>74</v>
      </c>
      <c r="O2595" s="42" t="s">
        <v>102</v>
      </c>
      <c r="P2595" t="s">
        <v>1042</v>
      </c>
      <c r="Q2595" t="str">
        <f>VLOOKUP(KamstrupData[[#This Row],[IdLevel123]],'B-Business Capability'!B:L,10,FALSE)</f>
        <v>Order-to-Cash (O2C)</v>
      </c>
      <c r="R2595">
        <f>VLOOKUP(KamstrupData[[#This Row],[IdLevel123]],'B-Business Capability'!B:L,11,FALSE)</f>
        <v>100</v>
      </c>
      <c r="T2595" t="s">
        <v>1172</v>
      </c>
    </row>
    <row r="2596" spans="4:20" hidden="1" x14ac:dyDescent="0.25">
      <c r="D2596" s="28" t="s">
        <v>1610</v>
      </c>
      <c r="E2596" t="str">
        <f>VLOOKUP(D2596,'B-Business Capability'!B:H,5,FALSE)</f>
        <v>Digital Platform and Operations</v>
      </c>
      <c r="F2596" t="str">
        <f>VLOOKUP(D2596,'B-Business Capability'!B:H,6,FALSE)</f>
        <v>Digital Workplace &amp; Infrastructure Development</v>
      </c>
      <c r="G2596" t="str">
        <f>VLOOKUP(D2596,'B-Business Capability'!B:H,7,FALSE)</f>
        <v>Communication &amp; Collaboration</v>
      </c>
      <c r="I2596" t="s">
        <v>43</v>
      </c>
      <c r="J2596" t="s">
        <v>148</v>
      </c>
      <c r="K2596" t="s">
        <v>149</v>
      </c>
      <c r="L2596" t="s">
        <v>553</v>
      </c>
      <c r="M2596" t="str">
        <f>VLOOKUP(L2596,'A-Applications'!B:D,3,FALSE)</f>
        <v>Microsoft Outlook</v>
      </c>
      <c r="N2596" t="s">
        <v>138</v>
      </c>
      <c r="O2596" s="42" t="s">
        <v>47</v>
      </c>
      <c r="P2596" t="s">
        <v>56</v>
      </c>
      <c r="Q2596" t="str">
        <f>VLOOKUP(KamstrupData[[#This Row],[IdLevel123]],'B-Business Capability'!B:L,10,FALSE)</f>
        <v>N/A</v>
      </c>
      <c r="R2596">
        <f>VLOOKUP(KamstrupData[[#This Row],[IdLevel123]],'B-Business Capability'!B:L,11,FALSE)</f>
        <v>0</v>
      </c>
    </row>
    <row r="2597" spans="4:20" hidden="1" x14ac:dyDescent="0.25">
      <c r="D2597" t="s">
        <v>1634</v>
      </c>
      <c r="E2597" t="str">
        <f>VLOOKUP(D2597,'B-Business Capability'!B:H,5,FALSE)</f>
        <v>Not mapped to capability</v>
      </c>
      <c r="F2597">
        <f>VLOOKUP(D2597,'B-Business Capability'!B:H,6,FALSE)</f>
        <v>0</v>
      </c>
      <c r="G2597">
        <f>VLOOKUP(D2597,'B-Business Capability'!B:H,7,FALSE)</f>
        <v>0</v>
      </c>
      <c r="I2597" t="s">
        <v>66</v>
      </c>
      <c r="J2597" t="s">
        <v>109</v>
      </c>
      <c r="L2597" t="s">
        <v>553</v>
      </c>
      <c r="M2597" t="str">
        <f>VLOOKUP(L2597,'A-Applications'!B:D,3,FALSE)</f>
        <v>Microsoft Outlook</v>
      </c>
      <c r="O2597" s="42"/>
      <c r="P2597" t="s">
        <v>56</v>
      </c>
      <c r="Q2597" t="str">
        <f>VLOOKUP(KamstrupData[[#This Row],[IdLevel123]],'B-Business Capability'!B:L,10,FALSE)</f>
        <v>N/A</v>
      </c>
      <c r="R2597">
        <f>VLOOKUP(KamstrupData[[#This Row],[IdLevel123]],'B-Business Capability'!B:L,11,FALSE)</f>
        <v>0</v>
      </c>
      <c r="T2597" t="s">
        <v>188</v>
      </c>
    </row>
    <row r="2598" spans="4:20" hidden="1" x14ac:dyDescent="0.25">
      <c r="D2598" t="s">
        <v>1747</v>
      </c>
      <c r="E2598" t="str">
        <f>VLOOKUP(D2598,'B-Business Capability'!B:H,5,FALSE)</f>
        <v>All</v>
      </c>
      <c r="F2598">
        <f>VLOOKUP(D2598,'B-Business Capability'!B:H,6,FALSE)</f>
        <v>0</v>
      </c>
      <c r="G2598">
        <f>VLOOKUP(D2598,'B-Business Capability'!B:H,7,FALSE)</f>
        <v>0</v>
      </c>
      <c r="I2598" t="s">
        <v>43</v>
      </c>
      <c r="J2598" t="s">
        <v>276</v>
      </c>
      <c r="L2598" t="s">
        <v>553</v>
      </c>
      <c r="M2598" t="str">
        <f>VLOOKUP(L2598,'A-Applications'!B:D,3,FALSE)</f>
        <v>Microsoft Outlook</v>
      </c>
      <c r="N2598" t="s">
        <v>46</v>
      </c>
      <c r="O2598" s="42" t="s">
        <v>47</v>
      </c>
      <c r="P2598" t="s">
        <v>423</v>
      </c>
      <c r="Q2598" t="str">
        <f>VLOOKUP(KamstrupData[[#This Row],[IdLevel123]],'B-Business Capability'!B:L,10,FALSE)</f>
        <v>N/A</v>
      </c>
      <c r="R2598">
        <f>VLOOKUP(KamstrupData[[#This Row],[IdLevel123]],'B-Business Capability'!B:L,11,FALSE)</f>
        <v>0</v>
      </c>
    </row>
    <row r="2599" spans="4:20" hidden="1" x14ac:dyDescent="0.25">
      <c r="D2599" t="s">
        <v>1747</v>
      </c>
      <c r="E2599" t="str">
        <f>VLOOKUP(D2599,'B-Business Capability'!B:H,5,FALSE)</f>
        <v>All</v>
      </c>
      <c r="F2599">
        <f>VLOOKUP(D2599,'B-Business Capability'!B:H,6,FALSE)</f>
        <v>0</v>
      </c>
      <c r="G2599">
        <f>VLOOKUP(D2599,'B-Business Capability'!B:H,7,FALSE)</f>
        <v>0</v>
      </c>
      <c r="I2599" t="s">
        <v>66</v>
      </c>
      <c r="J2599" t="s">
        <v>276</v>
      </c>
      <c r="L2599" t="s">
        <v>553</v>
      </c>
      <c r="M2599" t="str">
        <f>VLOOKUP(L2599,'A-Applications'!B:D,3,FALSE)</f>
        <v>Microsoft Outlook</v>
      </c>
      <c r="N2599" t="s">
        <v>46</v>
      </c>
      <c r="O2599" s="42" t="s">
        <v>47</v>
      </c>
      <c r="P2599" t="s">
        <v>423</v>
      </c>
      <c r="Q2599" t="str">
        <f>VLOOKUP(KamstrupData[[#This Row],[IdLevel123]],'B-Business Capability'!B:L,10,FALSE)</f>
        <v>N/A</v>
      </c>
      <c r="R2599">
        <f>VLOOKUP(KamstrupData[[#This Row],[IdLevel123]],'B-Business Capability'!B:L,11,FALSE)</f>
        <v>0</v>
      </c>
    </row>
    <row r="2600" spans="4:20" hidden="1" x14ac:dyDescent="0.25">
      <c r="D2600" t="s">
        <v>1747</v>
      </c>
      <c r="E2600" t="str">
        <f>VLOOKUP(D2600,'B-Business Capability'!B:H,5,FALSE)</f>
        <v>All</v>
      </c>
      <c r="F2600">
        <f>VLOOKUP(D2600,'B-Business Capability'!B:H,6,FALSE)</f>
        <v>0</v>
      </c>
      <c r="G2600">
        <f>VLOOKUP(D2600,'B-Business Capability'!B:H,7,FALSE)</f>
        <v>0</v>
      </c>
      <c r="I2600" t="s">
        <v>487</v>
      </c>
      <c r="J2600" t="s">
        <v>276</v>
      </c>
      <c r="L2600" t="s">
        <v>553</v>
      </c>
      <c r="M2600" t="str">
        <f>VLOOKUP(L2600,'A-Applications'!B:D,3,FALSE)</f>
        <v>Microsoft Outlook</v>
      </c>
      <c r="N2600" t="s">
        <v>46</v>
      </c>
      <c r="O2600" s="42" t="s">
        <v>102</v>
      </c>
      <c r="P2600" t="s">
        <v>423</v>
      </c>
      <c r="Q2600" t="str">
        <f>VLOOKUP(KamstrupData[[#This Row],[IdLevel123]],'B-Business Capability'!B:L,10,FALSE)</f>
        <v>N/A</v>
      </c>
      <c r="R2600">
        <f>VLOOKUP(KamstrupData[[#This Row],[IdLevel123]],'B-Business Capability'!B:L,11,FALSE)</f>
        <v>0</v>
      </c>
    </row>
    <row r="2601" spans="4:20" hidden="1" x14ac:dyDescent="0.25">
      <c r="D2601" t="s">
        <v>1747</v>
      </c>
      <c r="E2601" t="str">
        <f>VLOOKUP(D2601,'B-Business Capability'!B:H,5,FALSE)</f>
        <v>All</v>
      </c>
      <c r="F2601">
        <f>VLOOKUP(D2601,'B-Business Capability'!B:H,6,FALSE)</f>
        <v>0</v>
      </c>
      <c r="G2601">
        <f>VLOOKUP(D2601,'B-Business Capability'!B:H,7,FALSE)</f>
        <v>0</v>
      </c>
      <c r="I2601" t="s">
        <v>473</v>
      </c>
      <c r="J2601" t="s">
        <v>276</v>
      </c>
      <c r="L2601" t="s">
        <v>553</v>
      </c>
      <c r="M2601" t="str">
        <f>VLOOKUP(L2601,'A-Applications'!B:D,3,FALSE)</f>
        <v>Microsoft Outlook</v>
      </c>
      <c r="N2601" t="s">
        <v>46</v>
      </c>
      <c r="O2601" s="42" t="s">
        <v>47</v>
      </c>
      <c r="P2601" t="s">
        <v>423</v>
      </c>
      <c r="Q2601" t="str">
        <f>VLOOKUP(KamstrupData[[#This Row],[IdLevel123]],'B-Business Capability'!B:L,10,FALSE)</f>
        <v>N/A</v>
      </c>
      <c r="R2601">
        <f>VLOOKUP(KamstrupData[[#This Row],[IdLevel123]],'B-Business Capability'!B:L,11,FALSE)</f>
        <v>0</v>
      </c>
    </row>
    <row r="2602" spans="4:20" hidden="1" x14ac:dyDescent="0.25">
      <c r="D2602" t="s">
        <v>1747</v>
      </c>
      <c r="E2602" t="str">
        <f>VLOOKUP(D2602,'B-Business Capability'!B:H,5,FALSE)</f>
        <v>All</v>
      </c>
      <c r="F2602">
        <f>VLOOKUP(D2602,'B-Business Capability'!B:H,6,FALSE)</f>
        <v>0</v>
      </c>
      <c r="G2602">
        <f>VLOOKUP(D2602,'B-Business Capability'!B:H,7,FALSE)</f>
        <v>0</v>
      </c>
      <c r="I2602" t="s">
        <v>174</v>
      </c>
      <c r="J2602" t="s">
        <v>276</v>
      </c>
      <c r="L2602" t="s">
        <v>553</v>
      </c>
      <c r="M2602" t="str">
        <f>VLOOKUP(L2602,'A-Applications'!B:D,3,FALSE)</f>
        <v>Microsoft Outlook</v>
      </c>
      <c r="N2602" t="s">
        <v>46</v>
      </c>
      <c r="O2602" s="42" t="s">
        <v>47</v>
      </c>
      <c r="P2602" t="s">
        <v>423</v>
      </c>
      <c r="Q2602" t="str">
        <f>VLOOKUP(KamstrupData[[#This Row],[IdLevel123]],'B-Business Capability'!B:L,10,FALSE)</f>
        <v>N/A</v>
      </c>
      <c r="R2602">
        <f>VLOOKUP(KamstrupData[[#This Row],[IdLevel123]],'B-Business Capability'!B:L,11,FALSE)</f>
        <v>0</v>
      </c>
    </row>
    <row r="2603" spans="4:20" hidden="1" x14ac:dyDescent="0.25">
      <c r="D2603" t="s">
        <v>1747</v>
      </c>
      <c r="E2603" t="str">
        <f>VLOOKUP(D2603,'B-Business Capability'!B:H,5,FALSE)</f>
        <v>All</v>
      </c>
      <c r="F2603">
        <f>VLOOKUP(D2603,'B-Business Capability'!B:H,6,FALSE)</f>
        <v>0</v>
      </c>
      <c r="G2603">
        <f>VLOOKUP(D2603,'B-Business Capability'!B:H,7,FALSE)</f>
        <v>0</v>
      </c>
      <c r="I2603" t="s">
        <v>477</v>
      </c>
      <c r="J2603" t="s">
        <v>276</v>
      </c>
      <c r="L2603" t="s">
        <v>553</v>
      </c>
      <c r="M2603" t="str">
        <f>VLOOKUP(L2603,'A-Applications'!B:D,3,FALSE)</f>
        <v>Microsoft Outlook</v>
      </c>
      <c r="N2603" t="s">
        <v>46</v>
      </c>
      <c r="O2603" s="42" t="s">
        <v>47</v>
      </c>
      <c r="P2603" t="s">
        <v>423</v>
      </c>
      <c r="Q2603" t="str">
        <f>VLOOKUP(KamstrupData[[#This Row],[IdLevel123]],'B-Business Capability'!B:L,10,FALSE)</f>
        <v>N/A</v>
      </c>
      <c r="R2603">
        <f>VLOOKUP(KamstrupData[[#This Row],[IdLevel123]],'B-Business Capability'!B:L,11,FALSE)</f>
        <v>0</v>
      </c>
    </row>
    <row r="2604" spans="4:20" hidden="1" x14ac:dyDescent="0.25">
      <c r="D2604" t="s">
        <v>1747</v>
      </c>
      <c r="E2604" t="str">
        <f>VLOOKUP(D2604,'B-Business Capability'!B:H,5,FALSE)</f>
        <v>All</v>
      </c>
      <c r="F2604">
        <f>VLOOKUP(D2604,'B-Business Capability'!B:H,6,FALSE)</f>
        <v>0</v>
      </c>
      <c r="G2604">
        <f>VLOOKUP(D2604,'B-Business Capability'!B:H,7,FALSE)</f>
        <v>0</v>
      </c>
      <c r="I2604" t="s">
        <v>479</v>
      </c>
      <c r="J2604" t="s">
        <v>276</v>
      </c>
      <c r="L2604" t="s">
        <v>553</v>
      </c>
      <c r="M2604" t="str">
        <f>VLOOKUP(L2604,'A-Applications'!B:D,3,FALSE)</f>
        <v>Microsoft Outlook</v>
      </c>
      <c r="N2604" t="s">
        <v>46</v>
      </c>
      <c r="O2604" s="42" t="s">
        <v>47</v>
      </c>
      <c r="P2604" t="s">
        <v>423</v>
      </c>
      <c r="Q2604" t="str">
        <f>VLOOKUP(KamstrupData[[#This Row],[IdLevel123]],'B-Business Capability'!B:L,10,FALSE)</f>
        <v>N/A</v>
      </c>
      <c r="R2604">
        <f>VLOOKUP(KamstrupData[[#This Row],[IdLevel123]],'B-Business Capability'!B:L,11,FALSE)</f>
        <v>0</v>
      </c>
    </row>
    <row r="2605" spans="4:20" hidden="1" x14ac:dyDescent="0.25">
      <c r="D2605" t="s">
        <v>1747</v>
      </c>
      <c r="E2605" t="str">
        <f>VLOOKUP(D2605,'B-Business Capability'!B:H,5,FALSE)</f>
        <v>All</v>
      </c>
      <c r="F2605">
        <f>VLOOKUP(D2605,'B-Business Capability'!B:H,6,FALSE)</f>
        <v>0</v>
      </c>
      <c r="G2605">
        <f>VLOOKUP(D2605,'B-Business Capability'!B:H,7,FALSE)</f>
        <v>0</v>
      </c>
      <c r="I2605" t="s">
        <v>481</v>
      </c>
      <c r="J2605" t="s">
        <v>276</v>
      </c>
      <c r="L2605" t="s">
        <v>553</v>
      </c>
      <c r="M2605" t="str">
        <f>VLOOKUP(L2605,'A-Applications'!B:D,3,FALSE)</f>
        <v>Microsoft Outlook</v>
      </c>
      <c r="N2605" t="s">
        <v>46</v>
      </c>
      <c r="O2605" s="42" t="s">
        <v>47</v>
      </c>
      <c r="P2605" t="s">
        <v>423</v>
      </c>
      <c r="Q2605" t="str">
        <f>VLOOKUP(KamstrupData[[#This Row],[IdLevel123]],'B-Business Capability'!B:L,10,FALSE)</f>
        <v>N/A</v>
      </c>
      <c r="R2605">
        <f>VLOOKUP(KamstrupData[[#This Row],[IdLevel123]],'B-Business Capability'!B:L,11,FALSE)</f>
        <v>0</v>
      </c>
    </row>
    <row r="2606" spans="4:20" hidden="1" x14ac:dyDescent="0.25">
      <c r="D2606" t="s">
        <v>1747</v>
      </c>
      <c r="E2606" t="str">
        <f>VLOOKUP(D2606,'B-Business Capability'!B:H,5,FALSE)</f>
        <v>All</v>
      </c>
      <c r="F2606">
        <f>VLOOKUP(D2606,'B-Business Capability'!B:H,6,FALSE)</f>
        <v>0</v>
      </c>
      <c r="G2606">
        <f>VLOOKUP(D2606,'B-Business Capability'!B:H,7,FALSE)</f>
        <v>0</v>
      </c>
      <c r="I2606" t="s">
        <v>53</v>
      </c>
      <c r="J2606" t="s">
        <v>276</v>
      </c>
      <c r="L2606" t="s">
        <v>553</v>
      </c>
      <c r="M2606" t="str">
        <f>VLOOKUP(L2606,'A-Applications'!B:D,3,FALSE)</f>
        <v>Microsoft Outlook</v>
      </c>
      <c r="N2606" t="s">
        <v>46</v>
      </c>
      <c r="O2606" s="42" t="s">
        <v>47</v>
      </c>
      <c r="P2606" t="s">
        <v>423</v>
      </c>
      <c r="Q2606" t="str">
        <f>VLOOKUP(KamstrupData[[#This Row],[IdLevel123]],'B-Business Capability'!B:L,10,FALSE)</f>
        <v>N/A</v>
      </c>
      <c r="R2606">
        <f>VLOOKUP(KamstrupData[[#This Row],[IdLevel123]],'B-Business Capability'!B:L,11,FALSE)</f>
        <v>0</v>
      </c>
    </row>
    <row r="2607" spans="4:20" hidden="1" x14ac:dyDescent="0.25">
      <c r="D2607" t="s">
        <v>1747</v>
      </c>
      <c r="E2607" t="str">
        <f>VLOOKUP(D2607,'B-Business Capability'!B:H,5,FALSE)</f>
        <v>All</v>
      </c>
      <c r="F2607">
        <f>VLOOKUP(D2607,'B-Business Capability'!B:H,6,FALSE)</f>
        <v>0</v>
      </c>
      <c r="G2607">
        <f>VLOOKUP(D2607,'B-Business Capability'!B:H,7,FALSE)</f>
        <v>0</v>
      </c>
      <c r="I2607" t="s">
        <v>57</v>
      </c>
      <c r="J2607" t="s">
        <v>276</v>
      </c>
      <c r="L2607" t="s">
        <v>553</v>
      </c>
      <c r="M2607" t="str">
        <f>VLOOKUP(L2607,'A-Applications'!B:D,3,FALSE)</f>
        <v>Microsoft Outlook</v>
      </c>
      <c r="N2607" t="s">
        <v>46</v>
      </c>
      <c r="O2607" s="42" t="s">
        <v>47</v>
      </c>
      <c r="P2607" t="s">
        <v>423</v>
      </c>
      <c r="Q2607" t="str">
        <f>VLOOKUP(KamstrupData[[#This Row],[IdLevel123]],'B-Business Capability'!B:L,10,FALSE)</f>
        <v>N/A</v>
      </c>
      <c r="R2607">
        <f>VLOOKUP(KamstrupData[[#This Row],[IdLevel123]],'B-Business Capability'!B:L,11,FALSE)</f>
        <v>0</v>
      </c>
    </row>
    <row r="2608" spans="4:20" hidden="1" x14ac:dyDescent="0.25">
      <c r="D2608" t="s">
        <v>1747</v>
      </c>
      <c r="E2608" t="str">
        <f>VLOOKUP(D2608,'B-Business Capability'!B:H,5,FALSE)</f>
        <v>All</v>
      </c>
      <c r="F2608">
        <f>VLOOKUP(D2608,'B-Business Capability'!B:H,6,FALSE)</f>
        <v>0</v>
      </c>
      <c r="G2608">
        <f>VLOOKUP(D2608,'B-Business Capability'!B:H,7,FALSE)</f>
        <v>0</v>
      </c>
      <c r="I2608" t="s">
        <v>59</v>
      </c>
      <c r="J2608" t="s">
        <v>276</v>
      </c>
      <c r="L2608" t="s">
        <v>553</v>
      </c>
      <c r="M2608" t="str">
        <f>VLOOKUP(L2608,'A-Applications'!B:D,3,FALSE)</f>
        <v>Microsoft Outlook</v>
      </c>
      <c r="N2608" t="s">
        <v>46</v>
      </c>
      <c r="O2608" s="42" t="s">
        <v>47</v>
      </c>
      <c r="P2608" t="s">
        <v>423</v>
      </c>
      <c r="Q2608" t="str">
        <f>VLOOKUP(KamstrupData[[#This Row],[IdLevel123]],'B-Business Capability'!B:L,10,FALSE)</f>
        <v>N/A</v>
      </c>
      <c r="R2608">
        <f>VLOOKUP(KamstrupData[[#This Row],[IdLevel123]],'B-Business Capability'!B:L,11,FALSE)</f>
        <v>0</v>
      </c>
    </row>
    <row r="2609" spans="4:20" hidden="1" x14ac:dyDescent="0.25">
      <c r="D2609" t="s">
        <v>1747</v>
      </c>
      <c r="E2609" t="str">
        <f>VLOOKUP(D2609,'B-Business Capability'!B:H,5,FALSE)</f>
        <v>All</v>
      </c>
      <c r="F2609">
        <f>VLOOKUP(D2609,'B-Business Capability'!B:H,6,FALSE)</f>
        <v>0</v>
      </c>
      <c r="G2609">
        <f>VLOOKUP(D2609,'B-Business Capability'!B:H,7,FALSE)</f>
        <v>0</v>
      </c>
      <c r="I2609" t="s">
        <v>489</v>
      </c>
      <c r="J2609" t="s">
        <v>276</v>
      </c>
      <c r="L2609" t="s">
        <v>553</v>
      </c>
      <c r="M2609" t="str">
        <f>VLOOKUP(L2609,'A-Applications'!B:D,3,FALSE)</f>
        <v>Microsoft Outlook</v>
      </c>
      <c r="N2609" t="s">
        <v>46</v>
      </c>
      <c r="O2609" s="42" t="s">
        <v>47</v>
      </c>
      <c r="P2609" t="s">
        <v>423</v>
      </c>
      <c r="Q2609" t="str">
        <f>VLOOKUP(KamstrupData[[#This Row],[IdLevel123]],'B-Business Capability'!B:L,10,FALSE)</f>
        <v>N/A</v>
      </c>
      <c r="R2609">
        <f>VLOOKUP(KamstrupData[[#This Row],[IdLevel123]],'B-Business Capability'!B:L,11,FALSE)</f>
        <v>0</v>
      </c>
    </row>
    <row r="2610" spans="4:20" hidden="1" x14ac:dyDescent="0.25">
      <c r="D2610" t="s">
        <v>1747</v>
      </c>
      <c r="E2610" t="str">
        <f>VLOOKUP(D2610,'B-Business Capability'!B:H,5,FALSE)</f>
        <v>All</v>
      </c>
      <c r="F2610">
        <f>VLOOKUP(D2610,'B-Business Capability'!B:H,6,FALSE)</f>
        <v>0</v>
      </c>
      <c r="G2610">
        <f>VLOOKUP(D2610,'B-Business Capability'!B:H,7,FALSE)</f>
        <v>0</v>
      </c>
      <c r="I2610" t="s">
        <v>491</v>
      </c>
      <c r="J2610" t="s">
        <v>276</v>
      </c>
      <c r="L2610" t="s">
        <v>553</v>
      </c>
      <c r="M2610" t="str">
        <f>VLOOKUP(L2610,'A-Applications'!B:D,3,FALSE)</f>
        <v>Microsoft Outlook</v>
      </c>
      <c r="N2610" t="s">
        <v>46</v>
      </c>
      <c r="O2610" s="42" t="s">
        <v>47</v>
      </c>
      <c r="P2610" t="s">
        <v>423</v>
      </c>
      <c r="Q2610" t="str">
        <f>VLOOKUP(KamstrupData[[#This Row],[IdLevel123]],'B-Business Capability'!B:L,10,FALSE)</f>
        <v>N/A</v>
      </c>
      <c r="R2610">
        <f>VLOOKUP(KamstrupData[[#This Row],[IdLevel123]],'B-Business Capability'!B:L,11,FALSE)</f>
        <v>0</v>
      </c>
    </row>
    <row r="2611" spans="4:20" hidden="1" x14ac:dyDescent="0.25">
      <c r="D2611" t="s">
        <v>1747</v>
      </c>
      <c r="E2611" t="str">
        <f>VLOOKUP(D2611,'B-Business Capability'!B:H,5,FALSE)</f>
        <v>All</v>
      </c>
      <c r="F2611">
        <f>VLOOKUP(D2611,'B-Business Capability'!B:H,6,FALSE)</f>
        <v>0</v>
      </c>
      <c r="G2611">
        <f>VLOOKUP(D2611,'B-Business Capability'!B:H,7,FALSE)</f>
        <v>0</v>
      </c>
      <c r="I2611" t="s">
        <v>62</v>
      </c>
      <c r="J2611" t="s">
        <v>276</v>
      </c>
      <c r="L2611" t="s">
        <v>553</v>
      </c>
      <c r="M2611" t="str">
        <f>VLOOKUP(L2611,'A-Applications'!B:D,3,FALSE)</f>
        <v>Microsoft Outlook</v>
      </c>
      <c r="N2611" t="s">
        <v>46</v>
      </c>
      <c r="O2611" s="42" t="s">
        <v>47</v>
      </c>
      <c r="P2611" t="s">
        <v>423</v>
      </c>
      <c r="Q2611" t="str">
        <f>VLOOKUP(KamstrupData[[#This Row],[IdLevel123]],'B-Business Capability'!B:L,10,FALSE)</f>
        <v>N/A</v>
      </c>
      <c r="R2611">
        <f>VLOOKUP(KamstrupData[[#This Row],[IdLevel123]],'B-Business Capability'!B:L,11,FALSE)</f>
        <v>0</v>
      </c>
    </row>
    <row r="2612" spans="4:20" hidden="1" x14ac:dyDescent="0.25">
      <c r="D2612" t="s">
        <v>1747</v>
      </c>
      <c r="E2612" t="str">
        <f>VLOOKUP(D2612,'B-Business Capability'!B:H,5,FALSE)</f>
        <v>All</v>
      </c>
      <c r="F2612">
        <f>VLOOKUP(D2612,'B-Business Capability'!B:H,6,FALSE)</f>
        <v>0</v>
      </c>
      <c r="G2612">
        <f>VLOOKUP(D2612,'B-Business Capability'!B:H,7,FALSE)</f>
        <v>0</v>
      </c>
      <c r="I2612" t="s">
        <v>1368</v>
      </c>
      <c r="J2612" t="s">
        <v>276</v>
      </c>
      <c r="L2612" t="s">
        <v>553</v>
      </c>
      <c r="M2612" t="str">
        <f>VLOOKUP(L2612,'A-Applications'!B:D,3,FALSE)</f>
        <v>Microsoft Outlook</v>
      </c>
      <c r="N2612" t="s">
        <v>46</v>
      </c>
      <c r="O2612" s="42" t="s">
        <v>47</v>
      </c>
      <c r="P2612" t="s">
        <v>423</v>
      </c>
      <c r="Q2612" t="str">
        <f>VLOOKUP(KamstrupData[[#This Row],[IdLevel123]],'B-Business Capability'!B:L,10,FALSE)</f>
        <v>N/A</v>
      </c>
      <c r="R2612">
        <f>VLOOKUP(KamstrupData[[#This Row],[IdLevel123]],'B-Business Capability'!B:L,11,FALSE)</f>
        <v>0</v>
      </c>
    </row>
    <row r="2613" spans="4:20" hidden="1" x14ac:dyDescent="0.25">
      <c r="D2613" t="s">
        <v>1747</v>
      </c>
      <c r="E2613" t="str">
        <f>VLOOKUP(D2613,'B-Business Capability'!B:H,5,FALSE)</f>
        <v>All</v>
      </c>
      <c r="F2613">
        <f>VLOOKUP(D2613,'B-Business Capability'!B:H,6,FALSE)</f>
        <v>0</v>
      </c>
      <c r="G2613">
        <f>VLOOKUP(D2613,'B-Business Capability'!B:H,7,FALSE)</f>
        <v>0</v>
      </c>
      <c r="I2613" t="s">
        <v>64</v>
      </c>
      <c r="J2613" t="s">
        <v>276</v>
      </c>
      <c r="L2613" t="s">
        <v>553</v>
      </c>
      <c r="M2613" t="str">
        <f>VLOOKUP(L2613,'A-Applications'!B:D,3,FALSE)</f>
        <v>Microsoft Outlook</v>
      </c>
      <c r="N2613" t="s">
        <v>46</v>
      </c>
      <c r="O2613" s="42" t="s">
        <v>47</v>
      </c>
      <c r="P2613" t="s">
        <v>423</v>
      </c>
      <c r="Q2613" t="str">
        <f>VLOOKUP(KamstrupData[[#This Row],[IdLevel123]],'B-Business Capability'!B:L,10,FALSE)</f>
        <v>N/A</v>
      </c>
      <c r="R2613">
        <f>VLOOKUP(KamstrupData[[#This Row],[IdLevel123]],'B-Business Capability'!B:L,11,FALSE)</f>
        <v>0</v>
      </c>
    </row>
    <row r="2614" spans="4:20" hidden="1" x14ac:dyDescent="0.25">
      <c r="D2614" s="28" t="s">
        <v>1747</v>
      </c>
      <c r="E2614" t="str">
        <f>VLOOKUP(D2614,'B-Business Capability'!B:H,5,FALSE)</f>
        <v>All</v>
      </c>
      <c r="F2614">
        <f>VLOOKUP(D2614,'B-Business Capability'!B:H,6,FALSE)</f>
        <v>0</v>
      </c>
      <c r="G2614">
        <f>VLOOKUP(D2614,'B-Business Capability'!B:H,7,FALSE)</f>
        <v>0</v>
      </c>
      <c r="I2614" t="s">
        <v>487</v>
      </c>
      <c r="J2614" t="s">
        <v>276</v>
      </c>
      <c r="L2614" t="s">
        <v>553</v>
      </c>
      <c r="M2614" t="str">
        <f>VLOOKUP(L2614,'A-Applications'!B:D,3,FALSE)</f>
        <v>Microsoft Outlook</v>
      </c>
      <c r="N2614" t="s">
        <v>46</v>
      </c>
      <c r="O2614" s="42" t="s">
        <v>102</v>
      </c>
      <c r="P2614" t="s">
        <v>423</v>
      </c>
      <c r="Q2614" t="str">
        <f>VLOOKUP(KamstrupData[[#This Row],[IdLevel123]],'B-Business Capability'!B:L,10,FALSE)</f>
        <v>N/A</v>
      </c>
      <c r="R2614">
        <f>VLOOKUP(KamstrupData[[#This Row],[IdLevel123]],'B-Business Capability'!B:L,11,FALSE)</f>
        <v>0</v>
      </c>
    </row>
    <row r="2615" spans="4:20" hidden="1" x14ac:dyDescent="0.25">
      <c r="D2615" s="28" t="s">
        <v>1634</v>
      </c>
      <c r="E2615" t="str">
        <f>VLOOKUP(D2615,'B-Business Capability'!B:H,5,FALSE)</f>
        <v>Not mapped to capability</v>
      </c>
      <c r="F2615">
        <f>VLOOKUP(D2615,'B-Business Capability'!B:H,6,FALSE)</f>
        <v>0</v>
      </c>
      <c r="G2615">
        <f>VLOOKUP(D2615,'B-Business Capability'!B:H,7,FALSE)</f>
        <v>0</v>
      </c>
      <c r="I2615" t="s">
        <v>8625</v>
      </c>
      <c r="J2615" t="s">
        <v>8684</v>
      </c>
      <c r="K2615" t="s">
        <v>8686</v>
      </c>
      <c r="L2615" t="s">
        <v>553</v>
      </c>
      <c r="M2615" t="str">
        <f>VLOOKUP(L2615,'A-Applications'!B:D,3,FALSE)</f>
        <v>Microsoft Outlook</v>
      </c>
      <c r="N2615" t="s">
        <v>46</v>
      </c>
      <c r="O2615" s="42" t="s">
        <v>102</v>
      </c>
      <c r="P2615" t="s">
        <v>56</v>
      </c>
      <c r="Q2615" t="str">
        <f>VLOOKUP(KamstrupData[[#This Row],[IdLevel123]],'B-Business Capability'!B:L,10,FALSE)</f>
        <v>N/A</v>
      </c>
      <c r="R2615">
        <f>VLOOKUP(KamstrupData[[#This Row],[IdLevel123]],'B-Business Capability'!B:L,11,FALSE)</f>
        <v>0</v>
      </c>
    </row>
    <row r="2616" spans="4:20" hidden="1" x14ac:dyDescent="0.25">
      <c r="D2616" t="s">
        <v>255</v>
      </c>
      <c r="E2616" t="str">
        <f>VLOOKUP(D2616,'B-Business Capability'!B:H,5,FALSE)</f>
        <v>Governance, Risk and Compliance</v>
      </c>
      <c r="F2616" t="str">
        <f>VLOOKUP(D2616,'B-Business Capability'!B:H,6,FALSE)</f>
        <v>Enterprise Risk Management</v>
      </c>
      <c r="G2616" t="str">
        <f>VLOOKUP(D2616,'B-Business Capability'!B:H,7,FALSE)</f>
        <v>Manage Compliance</v>
      </c>
      <c r="I2616" t="s">
        <v>66</v>
      </c>
      <c r="J2616" t="s">
        <v>106</v>
      </c>
      <c r="K2616" t="s">
        <v>256</v>
      </c>
      <c r="L2616" t="s">
        <v>259</v>
      </c>
      <c r="M2616" t="str">
        <f>VLOOKUP(L2616,'A-Applications'!B:D,3,FALSE)</f>
        <v>DocuSign CLM</v>
      </c>
      <c r="N2616" t="s">
        <v>46</v>
      </c>
      <c r="O2616" s="42" t="s">
        <v>52</v>
      </c>
      <c r="P2616" t="s">
        <v>257</v>
      </c>
      <c r="Q2616" t="str">
        <f>VLOOKUP(KamstrupData[[#This Row],[IdLevel123]],'B-Business Capability'!B:L,10,FALSE)</f>
        <v>N/A</v>
      </c>
      <c r="R2616">
        <f>VLOOKUP(KamstrupData[[#This Row],[IdLevel123]],'B-Business Capability'!B:L,11,FALSE)</f>
        <v>0</v>
      </c>
      <c r="T2616" t="s">
        <v>258</v>
      </c>
    </row>
    <row r="2617" spans="4:20" hidden="1" x14ac:dyDescent="0.25">
      <c r="D2617" t="s">
        <v>393</v>
      </c>
      <c r="E2617" t="str">
        <f>VLOOKUP(D2617,'B-Business Capability'!B:H,5,FALSE)</f>
        <v>Legal</v>
      </c>
      <c r="F2617" t="str">
        <f>VLOOKUP(D2617,'B-Business Capability'!B:H,6,FALSE)</f>
        <v>Ensure Compliance</v>
      </c>
      <c r="G2617">
        <f>VLOOKUP(D2617,'B-Business Capability'!B:H,7,FALSE)</f>
        <v>0</v>
      </c>
      <c r="I2617" t="s">
        <v>43</v>
      </c>
      <c r="J2617" t="s">
        <v>303</v>
      </c>
      <c r="L2617" t="s">
        <v>259</v>
      </c>
      <c r="M2617" t="str">
        <f>VLOOKUP(L2617,'A-Applications'!B:D,3,FALSE)</f>
        <v>DocuSign CLM</v>
      </c>
      <c r="N2617" t="s">
        <v>138</v>
      </c>
      <c r="O2617" s="42" t="s">
        <v>102</v>
      </c>
      <c r="P2617" t="s">
        <v>395</v>
      </c>
      <c r="Q2617" t="str">
        <f>VLOOKUP(KamstrupData[[#This Row],[IdLevel123]],'B-Business Capability'!B:L,10,FALSE)</f>
        <v>N/A</v>
      </c>
      <c r="R2617">
        <f>VLOOKUP(KamstrupData[[#This Row],[IdLevel123]],'B-Business Capability'!B:L,11,FALSE)</f>
        <v>0</v>
      </c>
      <c r="T2617" t="s">
        <v>305</v>
      </c>
    </row>
    <row r="2618" spans="4:20" hidden="1" x14ac:dyDescent="0.25">
      <c r="D2618" t="s">
        <v>393</v>
      </c>
      <c r="E2618" t="str">
        <f>VLOOKUP(D2618,'B-Business Capability'!B:H,5,FALSE)</f>
        <v>Legal</v>
      </c>
      <c r="F2618" t="str">
        <f>VLOOKUP(D2618,'B-Business Capability'!B:H,6,FALSE)</f>
        <v>Ensure Compliance</v>
      </c>
      <c r="G2618">
        <f>VLOOKUP(D2618,'B-Business Capability'!B:H,7,FALSE)</f>
        <v>0</v>
      </c>
      <c r="I2618" t="s">
        <v>66</v>
      </c>
      <c r="J2618" t="s">
        <v>303</v>
      </c>
      <c r="L2618" t="s">
        <v>259</v>
      </c>
      <c r="M2618" t="str">
        <f>VLOOKUP(L2618,'A-Applications'!B:D,3,FALSE)</f>
        <v>DocuSign CLM</v>
      </c>
      <c r="N2618" t="s">
        <v>138</v>
      </c>
      <c r="O2618" s="42" t="s">
        <v>102</v>
      </c>
      <c r="P2618" t="s">
        <v>395</v>
      </c>
      <c r="Q2618" t="str">
        <f>VLOOKUP(KamstrupData[[#This Row],[IdLevel123]],'B-Business Capability'!B:L,10,FALSE)</f>
        <v>N/A</v>
      </c>
      <c r="R2618">
        <f>VLOOKUP(KamstrupData[[#This Row],[IdLevel123]],'B-Business Capability'!B:L,11,FALSE)</f>
        <v>0</v>
      </c>
      <c r="T2618" t="s">
        <v>305</v>
      </c>
    </row>
    <row r="2619" spans="4:20" hidden="1" x14ac:dyDescent="0.25">
      <c r="D2619" t="s">
        <v>532</v>
      </c>
      <c r="E2619" t="str">
        <f>VLOOKUP(D2619,'B-Business Capability'!B:H,5,FALSE)</f>
        <v>Procurement &amp; Logistics</v>
      </c>
      <c r="F2619" t="str">
        <f>VLOOKUP(D2619,'B-Business Capability'!B:H,6,FALSE)</f>
        <v>Purchasing</v>
      </c>
      <c r="G2619" t="str">
        <f>VLOOKUP(D2619,'B-Business Capability'!B:H,7,FALSE)</f>
        <v>Decide On Sourcing</v>
      </c>
      <c r="I2619" t="s">
        <v>43</v>
      </c>
      <c r="J2619" t="s">
        <v>109</v>
      </c>
      <c r="K2619" t="s">
        <v>183</v>
      </c>
      <c r="L2619" t="s">
        <v>259</v>
      </c>
      <c r="M2619" t="str">
        <f>VLOOKUP(L2619,'A-Applications'!B:D,3,FALSE)</f>
        <v>DocuSign CLM</v>
      </c>
      <c r="N2619" t="s">
        <v>46</v>
      </c>
      <c r="O2619" s="42" t="s">
        <v>52</v>
      </c>
      <c r="P2619" t="s">
        <v>533</v>
      </c>
      <c r="Q2619" t="str">
        <f>VLOOKUP(KamstrupData[[#This Row],[IdLevel123]],'B-Business Capability'!B:L,10,FALSE)</f>
        <v>Procure-to-Pay (P2P)</v>
      </c>
      <c r="R2619">
        <f>VLOOKUP(KamstrupData[[#This Row],[IdLevel123]],'B-Business Capability'!B:L,11,FALSE)</f>
        <v>125</v>
      </c>
      <c r="T2619" t="s">
        <v>185</v>
      </c>
    </row>
    <row r="2620" spans="4:20" hidden="1" x14ac:dyDescent="0.25">
      <c r="D2620" t="s">
        <v>532</v>
      </c>
      <c r="E2620" t="str">
        <f>VLOOKUP(D2620,'B-Business Capability'!B:H,5,FALSE)</f>
        <v>Procurement &amp; Logistics</v>
      </c>
      <c r="F2620" t="str">
        <f>VLOOKUP(D2620,'B-Business Capability'!B:H,6,FALSE)</f>
        <v>Purchasing</v>
      </c>
      <c r="G2620" t="str">
        <f>VLOOKUP(D2620,'B-Business Capability'!B:H,7,FALSE)</f>
        <v>Decide On Sourcing</v>
      </c>
      <c r="I2620" t="s">
        <v>66</v>
      </c>
      <c r="J2620" t="s">
        <v>109</v>
      </c>
      <c r="K2620" t="s">
        <v>183</v>
      </c>
      <c r="L2620" t="s">
        <v>259</v>
      </c>
      <c r="M2620" t="str">
        <f>VLOOKUP(L2620,'A-Applications'!B:D,3,FALSE)</f>
        <v>DocuSign CLM</v>
      </c>
      <c r="N2620" t="s">
        <v>46</v>
      </c>
      <c r="O2620" s="42" t="s">
        <v>52</v>
      </c>
      <c r="P2620" t="s">
        <v>533</v>
      </c>
      <c r="Q2620" t="str">
        <f>VLOOKUP(KamstrupData[[#This Row],[IdLevel123]],'B-Business Capability'!B:L,10,FALSE)</f>
        <v>Procure-to-Pay (P2P)</v>
      </c>
      <c r="R2620">
        <f>VLOOKUP(KamstrupData[[#This Row],[IdLevel123]],'B-Business Capability'!B:L,11,FALSE)</f>
        <v>125</v>
      </c>
      <c r="T2620" t="s">
        <v>188</v>
      </c>
    </row>
    <row r="2621" spans="4:20" hidden="1" x14ac:dyDescent="0.25">
      <c r="D2621" t="s">
        <v>558</v>
      </c>
      <c r="E2621" t="str">
        <f>VLOOKUP(D2621,'B-Business Capability'!B:H,5,FALSE)</f>
        <v>Procurement &amp; Logistics</v>
      </c>
      <c r="F2621" t="str">
        <f>VLOOKUP(D2621,'B-Business Capability'!B:H,6,FALSE)</f>
        <v>Supplier Contact Management</v>
      </c>
      <c r="G2621" t="str">
        <f>VLOOKUP(D2621,'B-Business Capability'!B:H,7,FALSE)</f>
        <v>Manage Supplier Contract</v>
      </c>
      <c r="I2621" t="s">
        <v>43</v>
      </c>
      <c r="J2621" t="s">
        <v>109</v>
      </c>
      <c r="K2621" t="s">
        <v>183</v>
      </c>
      <c r="L2621" t="s">
        <v>259</v>
      </c>
      <c r="M2621" t="str">
        <f>VLOOKUP(L2621,'A-Applications'!B:D,3,FALSE)</f>
        <v>DocuSign CLM</v>
      </c>
      <c r="N2621" t="s">
        <v>46</v>
      </c>
      <c r="O2621" s="42" t="s">
        <v>52</v>
      </c>
      <c r="P2621" t="s">
        <v>559</v>
      </c>
      <c r="Q2621" t="str">
        <f>VLOOKUP(KamstrupData[[#This Row],[IdLevel123]],'B-Business Capability'!B:L,10,FALSE)</f>
        <v>Procure-to-Pay (P2P)</v>
      </c>
      <c r="R2621">
        <f>VLOOKUP(KamstrupData[[#This Row],[IdLevel123]],'B-Business Capability'!B:L,11,FALSE)</f>
        <v>230</v>
      </c>
      <c r="T2621" t="s">
        <v>185</v>
      </c>
    </row>
    <row r="2622" spans="4:20" hidden="1" x14ac:dyDescent="0.25">
      <c r="D2622" t="s">
        <v>558</v>
      </c>
      <c r="E2622" t="str">
        <f>VLOOKUP(D2622,'B-Business Capability'!B:H,5,FALSE)</f>
        <v>Procurement &amp; Logistics</v>
      </c>
      <c r="F2622" t="str">
        <f>VLOOKUP(D2622,'B-Business Capability'!B:H,6,FALSE)</f>
        <v>Supplier Contact Management</v>
      </c>
      <c r="G2622" t="str">
        <f>VLOOKUP(D2622,'B-Business Capability'!B:H,7,FALSE)</f>
        <v>Manage Supplier Contract</v>
      </c>
      <c r="I2622" t="s">
        <v>66</v>
      </c>
      <c r="J2622" t="s">
        <v>109</v>
      </c>
      <c r="K2622" t="s">
        <v>183</v>
      </c>
      <c r="L2622" t="s">
        <v>259</v>
      </c>
      <c r="M2622" t="str">
        <f>VLOOKUP(L2622,'A-Applications'!B:D,3,FALSE)</f>
        <v>DocuSign CLM</v>
      </c>
      <c r="N2622" t="s">
        <v>46</v>
      </c>
      <c r="O2622" s="42" t="s">
        <v>52</v>
      </c>
      <c r="P2622" t="s">
        <v>559</v>
      </c>
      <c r="Q2622" t="str">
        <f>VLOOKUP(KamstrupData[[#This Row],[IdLevel123]],'B-Business Capability'!B:L,10,FALSE)</f>
        <v>Procure-to-Pay (P2P)</v>
      </c>
      <c r="R2622">
        <f>VLOOKUP(KamstrupData[[#This Row],[IdLevel123]],'B-Business Capability'!B:L,11,FALSE)</f>
        <v>230</v>
      </c>
      <c r="T2622" t="s">
        <v>188</v>
      </c>
    </row>
    <row r="2623" spans="4:20" hidden="1" x14ac:dyDescent="0.25">
      <c r="D2623" s="28" t="s">
        <v>1246</v>
      </c>
      <c r="E2623" t="str">
        <f>VLOOKUP(D2623,'B-Business Capability'!B:H,5,FALSE)</f>
        <v>Sales</v>
      </c>
      <c r="F2623" t="str">
        <f>VLOOKUP(D2623,'B-Business Capability'!B:H,6,FALSE)</f>
        <v>Quotation, Order, and Contract Management</v>
      </c>
      <c r="G2623" t="str">
        <f>VLOOKUP(D2623,'B-Business Capability'!B:H,7,FALSE)</f>
        <v>Contract and engagement setup</v>
      </c>
      <c r="I2623" t="s">
        <v>53</v>
      </c>
      <c r="J2623" t="s">
        <v>8518</v>
      </c>
      <c r="K2623" t="s">
        <v>379</v>
      </c>
      <c r="L2623" t="s">
        <v>259</v>
      </c>
      <c r="M2623" t="str">
        <f>VLOOKUP(L2623,'A-Applications'!B:D,3,FALSE)</f>
        <v>DocuSign CLM</v>
      </c>
      <c r="N2623" t="s">
        <v>46</v>
      </c>
      <c r="O2623" s="42" t="s">
        <v>47</v>
      </c>
      <c r="Q2623" t="str">
        <f>VLOOKUP(KamstrupData[[#This Row],[IdLevel123]],'B-Business Capability'!B:L,10,FALSE)</f>
        <v>Order-to-Cash (O2C)</v>
      </c>
      <c r="R2623">
        <f>VLOOKUP(KamstrupData[[#This Row],[IdLevel123]],'B-Business Capability'!B:L,11,FALSE)</f>
        <v>101</v>
      </c>
      <c r="T2623" t="s">
        <v>8521</v>
      </c>
    </row>
    <row r="2624" spans="4:20" hidden="1" x14ac:dyDescent="0.25">
      <c r="D2624" s="28" t="s">
        <v>1246</v>
      </c>
      <c r="E2624" t="str">
        <f>VLOOKUP(D2624,'B-Business Capability'!B:H,5,FALSE)</f>
        <v>Sales</v>
      </c>
      <c r="F2624" t="str">
        <f>VLOOKUP(D2624,'B-Business Capability'!B:H,6,FALSE)</f>
        <v>Quotation, Order, and Contract Management</v>
      </c>
      <c r="G2624" t="str">
        <f>VLOOKUP(D2624,'B-Business Capability'!B:H,7,FALSE)</f>
        <v>Contract and engagement setup</v>
      </c>
      <c r="I2624" t="s">
        <v>491</v>
      </c>
      <c r="J2624" t="s">
        <v>8531</v>
      </c>
      <c r="L2624" t="s">
        <v>259</v>
      </c>
      <c r="M2624" t="str">
        <f>VLOOKUP(L2624,'A-Applications'!B:D,3,FALSE)</f>
        <v>DocuSign CLM</v>
      </c>
      <c r="N2624" t="s">
        <v>46</v>
      </c>
      <c r="O2624" s="42" t="s">
        <v>47</v>
      </c>
      <c r="P2624" t="s">
        <v>395</v>
      </c>
      <c r="Q2624" t="str">
        <f>VLOOKUP(KamstrupData[[#This Row],[IdLevel123]],'B-Business Capability'!B:L,10,FALSE)</f>
        <v>Order-to-Cash (O2C)</v>
      </c>
      <c r="R2624">
        <f>VLOOKUP(KamstrupData[[#This Row],[IdLevel123]],'B-Business Capability'!B:L,11,FALSE)</f>
        <v>101</v>
      </c>
    </row>
    <row r="2625" spans="4:20" hidden="1" x14ac:dyDescent="0.25">
      <c r="D2625" s="28" t="s">
        <v>1246</v>
      </c>
      <c r="E2625" t="str">
        <f>VLOOKUP(D2625,'B-Business Capability'!B:H,5,FALSE)</f>
        <v>Sales</v>
      </c>
      <c r="F2625" t="str">
        <f>VLOOKUP(D2625,'B-Business Capability'!B:H,6,FALSE)</f>
        <v>Quotation, Order, and Contract Management</v>
      </c>
      <c r="G2625" t="str">
        <f>VLOOKUP(D2625,'B-Business Capability'!B:H,7,FALSE)</f>
        <v>Contract and engagement setup</v>
      </c>
      <c r="I2625" t="s">
        <v>491</v>
      </c>
      <c r="J2625" t="s">
        <v>8531</v>
      </c>
      <c r="K2625" t="s">
        <v>379</v>
      </c>
      <c r="L2625" t="s">
        <v>259</v>
      </c>
      <c r="M2625" t="str">
        <f>VLOOKUP(L2625,'A-Applications'!B:D,3,FALSE)</f>
        <v>DocuSign CLM</v>
      </c>
      <c r="N2625" t="s">
        <v>46</v>
      </c>
      <c r="O2625" s="42" t="s">
        <v>47</v>
      </c>
      <c r="P2625" t="s">
        <v>395</v>
      </c>
      <c r="Q2625" t="str">
        <f>VLOOKUP(KamstrupData[[#This Row],[IdLevel123]],'B-Business Capability'!B:L,10,FALSE)</f>
        <v>Order-to-Cash (O2C)</v>
      </c>
      <c r="R2625">
        <f>VLOOKUP(KamstrupData[[#This Row],[IdLevel123]],'B-Business Capability'!B:L,11,FALSE)</f>
        <v>101</v>
      </c>
    </row>
    <row r="2626" spans="4:20" hidden="1" x14ac:dyDescent="0.25">
      <c r="D2626" s="28" t="s">
        <v>1246</v>
      </c>
      <c r="E2626" t="str">
        <f>VLOOKUP(D2626,'B-Business Capability'!B:H,5,FALSE)</f>
        <v>Sales</v>
      </c>
      <c r="F2626" t="str">
        <f>VLOOKUP(D2626,'B-Business Capability'!B:H,6,FALSE)</f>
        <v>Quotation, Order, and Contract Management</v>
      </c>
      <c r="G2626" t="str">
        <f>VLOOKUP(D2626,'B-Business Capability'!B:H,7,FALSE)</f>
        <v>Contract and engagement setup</v>
      </c>
      <c r="I2626" t="s">
        <v>491</v>
      </c>
      <c r="J2626" t="s">
        <v>8531</v>
      </c>
      <c r="K2626" t="s">
        <v>8607</v>
      </c>
      <c r="L2626" t="s">
        <v>259</v>
      </c>
      <c r="M2626" t="str">
        <f>VLOOKUP(L2626,'A-Applications'!B:D,3,FALSE)</f>
        <v>DocuSign CLM</v>
      </c>
      <c r="N2626" t="s">
        <v>46</v>
      </c>
      <c r="O2626" s="42" t="s">
        <v>47</v>
      </c>
      <c r="Q2626" t="str">
        <f>VLOOKUP(KamstrupData[[#This Row],[IdLevel123]],'B-Business Capability'!B:L,10,FALSE)</f>
        <v>Order-to-Cash (O2C)</v>
      </c>
      <c r="R2626">
        <f>VLOOKUP(KamstrupData[[#This Row],[IdLevel123]],'B-Business Capability'!B:L,11,FALSE)</f>
        <v>101</v>
      </c>
    </row>
    <row r="2627" spans="4:20" hidden="1" x14ac:dyDescent="0.25">
      <c r="D2627" s="28" t="s">
        <v>1246</v>
      </c>
      <c r="E2627" t="str">
        <f>VLOOKUP(D2627,'B-Business Capability'!B:H,5,FALSE)</f>
        <v>Sales</v>
      </c>
      <c r="F2627" t="str">
        <f>VLOOKUP(D2627,'B-Business Capability'!B:H,6,FALSE)</f>
        <v>Quotation, Order, and Contract Management</v>
      </c>
      <c r="G2627" t="str">
        <f>VLOOKUP(D2627,'B-Business Capability'!B:H,7,FALSE)</f>
        <v>Contract and engagement setup</v>
      </c>
      <c r="I2627" t="s">
        <v>477</v>
      </c>
      <c r="J2627" t="s">
        <v>8619</v>
      </c>
      <c r="L2627" t="s">
        <v>259</v>
      </c>
      <c r="M2627" t="str">
        <f>VLOOKUP(L2627,'A-Applications'!B:D,3,FALSE)</f>
        <v>DocuSign CLM</v>
      </c>
      <c r="O2627" s="42"/>
      <c r="Q2627" t="str">
        <f>VLOOKUP(KamstrupData[[#This Row],[IdLevel123]],'B-Business Capability'!B:L,10,FALSE)</f>
        <v>Order-to-Cash (O2C)</v>
      </c>
      <c r="R2627">
        <f>VLOOKUP(KamstrupData[[#This Row],[IdLevel123]],'B-Business Capability'!B:L,11,FALSE)</f>
        <v>101</v>
      </c>
    </row>
    <row r="2628" spans="4:20" hidden="1" x14ac:dyDescent="0.25">
      <c r="D2628" s="28" t="s">
        <v>1246</v>
      </c>
      <c r="E2628" t="str">
        <f>VLOOKUP(D2628,'B-Business Capability'!B:H,5,FALSE)</f>
        <v>Sales</v>
      </c>
      <c r="F2628" t="str">
        <f>VLOOKUP(D2628,'B-Business Capability'!B:H,6,FALSE)</f>
        <v>Quotation, Order, and Contract Management</v>
      </c>
      <c r="G2628" t="str">
        <f>VLOOKUP(D2628,'B-Business Capability'!B:H,7,FALSE)</f>
        <v>Contract and engagement setup</v>
      </c>
      <c r="I2628" t="s">
        <v>487</v>
      </c>
      <c r="J2628" t="s">
        <v>8529</v>
      </c>
      <c r="K2628" t="s">
        <v>379</v>
      </c>
      <c r="L2628" t="s">
        <v>259</v>
      </c>
      <c r="M2628" t="str">
        <f>VLOOKUP(L2628,'A-Applications'!B:D,3,FALSE)</f>
        <v>DocuSign CLM</v>
      </c>
      <c r="N2628" t="s">
        <v>46</v>
      </c>
      <c r="O2628" s="42" t="s">
        <v>47</v>
      </c>
      <c r="Q2628" t="str">
        <f>VLOOKUP(KamstrupData[[#This Row],[IdLevel123]],'B-Business Capability'!B:L,10,FALSE)</f>
        <v>Order-to-Cash (O2C)</v>
      </c>
      <c r="R2628">
        <f>VLOOKUP(KamstrupData[[#This Row],[IdLevel123]],'B-Business Capability'!B:L,11,FALSE)</f>
        <v>101</v>
      </c>
    </row>
    <row r="2629" spans="4:20" hidden="1" x14ac:dyDescent="0.25">
      <c r="D2629" s="28" t="s">
        <v>1246</v>
      </c>
      <c r="E2629" t="str">
        <f>VLOOKUP(D2629,'B-Business Capability'!B:H,5,FALSE)</f>
        <v>Sales</v>
      </c>
      <c r="F2629" t="str">
        <f>VLOOKUP(D2629,'B-Business Capability'!B:H,6,FALSE)</f>
        <v>Quotation, Order, and Contract Management</v>
      </c>
      <c r="G2629" t="str">
        <f>VLOOKUP(D2629,'B-Business Capability'!B:H,7,FALSE)</f>
        <v>Contract and engagement setup</v>
      </c>
      <c r="I2629" t="s">
        <v>487</v>
      </c>
      <c r="J2629" t="s">
        <v>8529</v>
      </c>
      <c r="K2629" t="s">
        <v>6236</v>
      </c>
      <c r="L2629" t="s">
        <v>259</v>
      </c>
      <c r="M2629" t="str">
        <f>VLOOKUP(L2629,'A-Applications'!B:D,3,FALSE)</f>
        <v>DocuSign CLM</v>
      </c>
      <c r="N2629" t="s">
        <v>46</v>
      </c>
      <c r="O2629" s="42" t="s">
        <v>47</v>
      </c>
      <c r="Q2629" t="str">
        <f>VLOOKUP(KamstrupData[[#This Row],[IdLevel123]],'B-Business Capability'!B:L,10,FALSE)</f>
        <v>Order-to-Cash (O2C)</v>
      </c>
      <c r="R2629">
        <f>VLOOKUP(KamstrupData[[#This Row],[IdLevel123]],'B-Business Capability'!B:L,11,FALSE)</f>
        <v>101</v>
      </c>
    </row>
    <row r="2630" spans="4:20" hidden="1" x14ac:dyDescent="0.25">
      <c r="D2630" t="s">
        <v>1255</v>
      </c>
      <c r="E2630" t="str">
        <f>VLOOKUP(D2630,'B-Business Capability'!B:H,5,FALSE)</f>
        <v>Sales</v>
      </c>
      <c r="F2630" t="str">
        <f>VLOOKUP(D2630,'B-Business Capability'!B:H,6,FALSE)</f>
        <v>Quotation, Order, and Contract Management</v>
      </c>
      <c r="G2630" t="str">
        <f>VLOOKUP(D2630,'B-Business Capability'!B:H,7,FALSE)</f>
        <v>Sales order management and processing</v>
      </c>
      <c r="I2630" t="s">
        <v>43</v>
      </c>
      <c r="J2630" t="s">
        <v>109</v>
      </c>
      <c r="K2630" t="s">
        <v>231</v>
      </c>
      <c r="L2630" t="s">
        <v>259</v>
      </c>
      <c r="M2630" t="str">
        <f>VLOOKUP(L2630,'A-Applications'!B:D,3,FALSE)</f>
        <v>DocuSign CLM</v>
      </c>
      <c r="N2630" t="s">
        <v>46</v>
      </c>
      <c r="O2630" s="42" t="s">
        <v>52</v>
      </c>
      <c r="P2630" t="s">
        <v>68</v>
      </c>
      <c r="Q2630" t="str">
        <f>VLOOKUP(KamstrupData[[#This Row],[IdLevel123]],'B-Business Capability'!B:L,10,FALSE)</f>
        <v>Order-to-Cash (O2C)</v>
      </c>
      <c r="R2630">
        <f>VLOOKUP(KamstrupData[[#This Row],[IdLevel123]],'B-Business Capability'!B:L,11,FALSE)</f>
        <v>107</v>
      </c>
      <c r="T2630" t="s">
        <v>233</v>
      </c>
    </row>
    <row r="2631" spans="4:20" hidden="1" x14ac:dyDescent="0.25">
      <c r="D2631" t="s">
        <v>393</v>
      </c>
      <c r="E2631" t="str">
        <f>VLOOKUP(D2631,'B-Business Capability'!B:H,5,FALSE)</f>
        <v>Legal</v>
      </c>
      <c r="F2631" t="str">
        <f>VLOOKUP(D2631,'B-Business Capability'!B:H,6,FALSE)</f>
        <v>Ensure Compliance</v>
      </c>
      <c r="G2631">
        <f>VLOOKUP(D2631,'B-Business Capability'!B:H,7,FALSE)</f>
        <v>0</v>
      </c>
      <c r="I2631" t="s">
        <v>487</v>
      </c>
      <c r="J2631" t="s">
        <v>8684</v>
      </c>
      <c r="K2631" t="s">
        <v>3176</v>
      </c>
      <c r="L2631" t="s">
        <v>259</v>
      </c>
      <c r="M2631" t="str">
        <f>VLOOKUP(L2631,'A-Applications'!B:D,3,FALSE)</f>
        <v>DocuSign CLM</v>
      </c>
      <c r="N2631" t="s">
        <v>46</v>
      </c>
      <c r="O2631" s="42" t="s">
        <v>47</v>
      </c>
      <c r="Q2631" t="str">
        <f>VLOOKUP(KamstrupData[[#This Row],[IdLevel123]],'B-Business Capability'!B:L,10,FALSE)</f>
        <v>N/A</v>
      </c>
      <c r="R2631">
        <f>VLOOKUP(KamstrupData[[#This Row],[IdLevel123]],'B-Business Capability'!B:L,11,FALSE)</f>
        <v>0</v>
      </c>
    </row>
    <row r="2632" spans="4:20" hidden="1" x14ac:dyDescent="0.25">
      <c r="D2632" t="s">
        <v>393</v>
      </c>
      <c r="E2632" t="str">
        <f>VLOOKUP(D2632,'B-Business Capability'!B:H,5,FALSE)</f>
        <v>Legal</v>
      </c>
      <c r="F2632" t="str">
        <f>VLOOKUP(D2632,'B-Business Capability'!B:H,6,FALSE)</f>
        <v>Ensure Compliance</v>
      </c>
      <c r="G2632">
        <f>VLOOKUP(D2632,'B-Business Capability'!B:H,7,FALSE)</f>
        <v>0</v>
      </c>
      <c r="I2632" t="s">
        <v>43</v>
      </c>
      <c r="J2632" t="s">
        <v>303</v>
      </c>
      <c r="L2632" t="s">
        <v>396</v>
      </c>
      <c r="M2632" t="str">
        <f>VLOOKUP(L2632,'A-Applications'!B:D,3,FALSE)</f>
        <v>EQS</v>
      </c>
      <c r="N2632" t="s">
        <v>46</v>
      </c>
      <c r="O2632" s="42" t="s">
        <v>102</v>
      </c>
      <c r="P2632" t="s">
        <v>391</v>
      </c>
      <c r="Q2632" t="str">
        <f>VLOOKUP(KamstrupData[[#This Row],[IdLevel123]],'B-Business Capability'!B:L,10,FALSE)</f>
        <v>N/A</v>
      </c>
      <c r="R2632">
        <f>VLOOKUP(KamstrupData[[#This Row],[IdLevel123]],'B-Business Capability'!B:L,11,FALSE)</f>
        <v>0</v>
      </c>
      <c r="T2632" t="s">
        <v>305</v>
      </c>
    </row>
    <row r="2633" spans="4:20" hidden="1" x14ac:dyDescent="0.25">
      <c r="D2633" t="s">
        <v>393</v>
      </c>
      <c r="E2633" t="str">
        <f>VLOOKUP(D2633,'B-Business Capability'!B:H,5,FALSE)</f>
        <v>Legal</v>
      </c>
      <c r="F2633" t="str">
        <f>VLOOKUP(D2633,'B-Business Capability'!B:H,6,FALSE)</f>
        <v>Ensure Compliance</v>
      </c>
      <c r="G2633">
        <f>VLOOKUP(D2633,'B-Business Capability'!B:H,7,FALSE)</f>
        <v>0</v>
      </c>
      <c r="I2633" t="s">
        <v>43</v>
      </c>
      <c r="J2633" t="s">
        <v>303</v>
      </c>
      <c r="L2633" t="s">
        <v>397</v>
      </c>
      <c r="M2633" t="str">
        <f>VLOOKUP(L2633,'A-Applications'!B:D,3,FALSE)</f>
        <v>Ipendo</v>
      </c>
      <c r="N2633" t="s">
        <v>46</v>
      </c>
      <c r="O2633" s="42" t="s">
        <v>102</v>
      </c>
      <c r="P2633" t="s">
        <v>398</v>
      </c>
      <c r="Q2633" t="str">
        <f>VLOOKUP(KamstrupData[[#This Row],[IdLevel123]],'B-Business Capability'!B:L,10,FALSE)</f>
        <v>N/A</v>
      </c>
      <c r="R2633">
        <f>VLOOKUP(KamstrupData[[#This Row],[IdLevel123]],'B-Business Capability'!B:L,11,FALSE)</f>
        <v>0</v>
      </c>
      <c r="T2633" s="49" t="s">
        <v>399</v>
      </c>
    </row>
    <row r="2634" spans="4:20" hidden="1" x14ac:dyDescent="0.25">
      <c r="D2634" t="s">
        <v>421</v>
      </c>
      <c r="E2634" t="str">
        <f>VLOOKUP(D2634,'B-Business Capability'!B:H,5,FALSE)</f>
        <v>Legal</v>
      </c>
      <c r="F2634" t="str">
        <f>VLOOKUP(D2634,'B-Business Capability'!B:H,6,FALSE)</f>
        <v>Preventive Law Program Dev.</v>
      </c>
      <c r="G2634">
        <f>VLOOKUP(D2634,'B-Business Capability'!B:H,7,FALSE)</f>
        <v>0</v>
      </c>
      <c r="I2634" t="s">
        <v>43</v>
      </c>
      <c r="J2634" t="s">
        <v>303</v>
      </c>
      <c r="L2634" t="s">
        <v>397</v>
      </c>
      <c r="M2634" t="str">
        <f>VLOOKUP(L2634,'A-Applications'!B:D,3,FALSE)</f>
        <v>Ipendo</v>
      </c>
      <c r="N2634" t="s">
        <v>46</v>
      </c>
      <c r="O2634" s="42" t="s">
        <v>102</v>
      </c>
      <c r="P2634" s="49" t="s">
        <v>398</v>
      </c>
      <c r="Q2634" s="49" t="str">
        <f>VLOOKUP(KamstrupData[[#This Row],[IdLevel123]],'B-Business Capability'!B:L,10,FALSE)</f>
        <v>N/A</v>
      </c>
      <c r="R2634" s="49">
        <f>VLOOKUP(KamstrupData[[#This Row],[IdLevel123]],'B-Business Capability'!B:L,11,FALSE)</f>
        <v>0</v>
      </c>
      <c r="S2634" s="49"/>
      <c r="T2634" s="49" t="s">
        <v>422</v>
      </c>
    </row>
    <row r="2635" spans="4:20" hidden="1" x14ac:dyDescent="0.25">
      <c r="D2635" t="s">
        <v>388</v>
      </c>
      <c r="E2635" t="str">
        <f>VLOOKUP(D2635,'B-Business Capability'!B:H,5,FALSE)</f>
        <v>Legal</v>
      </c>
      <c r="F2635" t="str">
        <f>VLOOKUP(D2635,'B-Business Capability'!B:H,6,FALSE)</f>
        <v>Corporate Governance Policies</v>
      </c>
      <c r="G2635">
        <f>VLOOKUP(D2635,'B-Business Capability'!B:H,7,FALSE)</f>
        <v>0</v>
      </c>
      <c r="I2635" t="s">
        <v>43</v>
      </c>
      <c r="J2635" t="s">
        <v>303</v>
      </c>
      <c r="L2635" t="s">
        <v>390</v>
      </c>
      <c r="M2635" t="str">
        <f>VLOOKUP(L2635,'A-Applications'!B:D,3,FALSE)</f>
        <v>myInsight Entity Management System</v>
      </c>
      <c r="N2635" t="s">
        <v>46</v>
      </c>
      <c r="O2635" s="42" t="s">
        <v>47</v>
      </c>
      <c r="P2635" t="s">
        <v>391</v>
      </c>
      <c r="Q2635" t="str">
        <f>VLOOKUP(KamstrupData[[#This Row],[IdLevel123]],'B-Business Capability'!B:L,10,FALSE)</f>
        <v>N/A</v>
      </c>
      <c r="R2635">
        <f>VLOOKUP(KamstrupData[[#This Row],[IdLevel123]],'B-Business Capability'!B:L,11,FALSE)</f>
        <v>0</v>
      </c>
      <c r="T2635" t="s">
        <v>392</v>
      </c>
    </row>
    <row r="2636" spans="4:20" hidden="1" x14ac:dyDescent="0.25">
      <c r="D2636" t="s">
        <v>393</v>
      </c>
      <c r="E2636" t="str">
        <f>VLOOKUP(D2636,'B-Business Capability'!B:H,5,FALSE)</f>
        <v>Legal</v>
      </c>
      <c r="F2636" t="str">
        <f>VLOOKUP(D2636,'B-Business Capability'!B:H,6,FALSE)</f>
        <v>Ensure Compliance</v>
      </c>
      <c r="G2636">
        <f>VLOOKUP(D2636,'B-Business Capability'!B:H,7,FALSE)</f>
        <v>0</v>
      </c>
      <c r="I2636" t="s">
        <v>43</v>
      </c>
      <c r="J2636" t="s">
        <v>303</v>
      </c>
      <c r="L2636" t="s">
        <v>390</v>
      </c>
      <c r="M2636" t="str">
        <f>VLOOKUP(L2636,'A-Applications'!B:D,3,FALSE)</f>
        <v>myInsight Entity Management System</v>
      </c>
      <c r="N2636" t="s">
        <v>46</v>
      </c>
      <c r="O2636" s="42" t="s">
        <v>47</v>
      </c>
      <c r="P2636" t="s">
        <v>391</v>
      </c>
      <c r="Q2636" t="str">
        <f>VLOOKUP(KamstrupData[[#This Row],[IdLevel123]],'B-Business Capability'!B:L,10,FALSE)</f>
        <v>N/A</v>
      </c>
      <c r="R2636">
        <f>VLOOKUP(KamstrupData[[#This Row],[IdLevel123]],'B-Business Capability'!B:L,11,FALSE)</f>
        <v>0</v>
      </c>
      <c r="T2636" s="49" t="s">
        <v>392</v>
      </c>
    </row>
    <row r="2637" spans="4:20" hidden="1" x14ac:dyDescent="0.25">
      <c r="D2637" t="s">
        <v>393</v>
      </c>
      <c r="E2637" t="str">
        <f>VLOOKUP(D2637,'B-Business Capability'!B:H,5,FALSE)</f>
        <v>Legal</v>
      </c>
      <c r="F2637" t="str">
        <f>VLOOKUP(D2637,'B-Business Capability'!B:H,6,FALSE)</f>
        <v>Ensure Compliance</v>
      </c>
      <c r="G2637">
        <f>VLOOKUP(D2637,'B-Business Capability'!B:H,7,FALSE)</f>
        <v>0</v>
      </c>
      <c r="I2637" t="s">
        <v>43</v>
      </c>
      <c r="J2637" t="s">
        <v>303</v>
      </c>
      <c r="L2637" t="s">
        <v>400</v>
      </c>
      <c r="M2637" t="str">
        <f>VLOOKUP(L2637,'A-Applications'!B:D,3,FALSE)</f>
        <v>Responsive - RFPIO</v>
      </c>
      <c r="N2637" t="s">
        <v>46</v>
      </c>
      <c r="O2637" s="42" t="s">
        <v>47</v>
      </c>
      <c r="P2637" t="s">
        <v>401</v>
      </c>
      <c r="Q2637" t="str">
        <f>VLOOKUP(KamstrupData[[#This Row],[IdLevel123]],'B-Business Capability'!B:L,10,FALSE)</f>
        <v>N/A</v>
      </c>
      <c r="R2637">
        <f>VLOOKUP(KamstrupData[[#This Row],[IdLevel123]],'B-Business Capability'!B:L,11,FALSE)</f>
        <v>0</v>
      </c>
      <c r="T2637" s="49" t="s">
        <v>402</v>
      </c>
    </row>
    <row r="2638" spans="4:20" hidden="1" x14ac:dyDescent="0.25">
      <c r="D2638" t="s">
        <v>393</v>
      </c>
      <c r="E2638" t="str">
        <f>VLOOKUP(D2638,'B-Business Capability'!B:H,5,FALSE)</f>
        <v>Legal</v>
      </c>
      <c r="F2638" t="str">
        <f>VLOOKUP(D2638,'B-Business Capability'!B:H,6,FALSE)</f>
        <v>Ensure Compliance</v>
      </c>
      <c r="G2638">
        <f>VLOOKUP(D2638,'B-Business Capability'!B:H,7,FALSE)</f>
        <v>0</v>
      </c>
      <c r="I2638" t="s">
        <v>66</v>
      </c>
      <c r="J2638" t="s">
        <v>106</v>
      </c>
      <c r="K2638" t="s">
        <v>256</v>
      </c>
      <c r="L2638" t="s">
        <v>400</v>
      </c>
      <c r="M2638" t="str">
        <f>VLOOKUP(L2638,'A-Applications'!B:D,3,FALSE)</f>
        <v>Responsive - RFPIO</v>
      </c>
      <c r="N2638" t="s">
        <v>46</v>
      </c>
      <c r="O2638" s="42" t="s">
        <v>102</v>
      </c>
      <c r="P2638" t="s">
        <v>257</v>
      </c>
      <c r="Q2638" t="str">
        <f>VLOOKUP(KamstrupData[[#This Row],[IdLevel123]],'B-Business Capability'!B:L,10,FALSE)</f>
        <v>N/A</v>
      </c>
      <c r="R2638">
        <f>VLOOKUP(KamstrupData[[#This Row],[IdLevel123]],'B-Business Capability'!B:L,11,FALSE)</f>
        <v>0</v>
      </c>
      <c r="T2638" t="s">
        <v>412</v>
      </c>
    </row>
    <row r="2639" spans="4:20" hidden="1" x14ac:dyDescent="0.25">
      <c r="D2639" t="s">
        <v>421</v>
      </c>
      <c r="E2639" t="str">
        <f>VLOOKUP(D2639,'B-Business Capability'!B:H,5,FALSE)</f>
        <v>Legal</v>
      </c>
      <c r="F2639" t="str">
        <f>VLOOKUP(D2639,'B-Business Capability'!B:H,6,FALSE)</f>
        <v>Preventive Law Program Dev.</v>
      </c>
      <c r="G2639">
        <f>VLOOKUP(D2639,'B-Business Capability'!B:H,7,FALSE)</f>
        <v>0</v>
      </c>
      <c r="I2639" t="s">
        <v>43</v>
      </c>
      <c r="J2639" t="s">
        <v>303</v>
      </c>
      <c r="L2639" t="s">
        <v>400</v>
      </c>
      <c r="M2639" t="str">
        <f>VLOOKUP(L2639,'A-Applications'!B:D,3,FALSE)</f>
        <v>Responsive - RFPIO</v>
      </c>
      <c r="N2639" t="s">
        <v>46</v>
      </c>
      <c r="O2639" s="42" t="s">
        <v>47</v>
      </c>
      <c r="P2639" s="49" t="s">
        <v>423</v>
      </c>
      <c r="Q2639" s="49" t="str">
        <f>VLOOKUP(KamstrupData[[#This Row],[IdLevel123]],'B-Business Capability'!B:L,10,FALSE)</f>
        <v>N/A</v>
      </c>
      <c r="R2639" s="49">
        <f>VLOOKUP(KamstrupData[[#This Row],[IdLevel123]],'B-Business Capability'!B:L,11,FALSE)</f>
        <v>0</v>
      </c>
      <c r="S2639" s="49"/>
      <c r="T2639" s="49" t="s">
        <v>402</v>
      </c>
    </row>
    <row r="2640" spans="4:20" hidden="1" x14ac:dyDescent="0.25">
      <c r="D2640" t="s">
        <v>1352</v>
      </c>
      <c r="E2640" t="str">
        <f>VLOOKUP(D2640,'B-Business Capability'!B:H,5,FALSE)</f>
        <v>Sales</v>
      </c>
      <c r="F2640" t="str">
        <f>VLOOKUP(D2640,'B-Business Capability'!B:H,6,FALSE)</f>
        <v>Quotation, Order, and Contract Management</v>
      </c>
      <c r="G2640" t="str">
        <f>VLOOKUP(D2640,'B-Business Capability'!B:H,7,FALSE)</f>
        <v>Tender or Bid management</v>
      </c>
      <c r="I2640" t="s">
        <v>66</v>
      </c>
      <c r="J2640" t="s">
        <v>228</v>
      </c>
      <c r="L2640" t="s">
        <v>400</v>
      </c>
      <c r="M2640" t="str">
        <f>VLOOKUP(L2640,'A-Applications'!B:D,3,FALSE)</f>
        <v>Responsive - RFPIO</v>
      </c>
      <c r="N2640" t="s">
        <v>46</v>
      </c>
      <c r="O2640" s="42" t="s">
        <v>47</v>
      </c>
      <c r="P2640" t="s">
        <v>401</v>
      </c>
      <c r="Q2640" t="str">
        <f>VLOOKUP(KamstrupData[[#This Row],[IdLevel123]],'B-Business Capability'!B:L,10,FALSE)</f>
        <v>Order-to-Cash (O2C)</v>
      </c>
      <c r="R2640">
        <f>VLOOKUP(KamstrupData[[#This Row],[IdLevel123]],'B-Business Capability'!B:L,11,FALSE)</f>
        <v>104</v>
      </c>
      <c r="T2640" t="s">
        <v>230</v>
      </c>
    </row>
    <row r="2641" spans="4:20" hidden="1" x14ac:dyDescent="0.25">
      <c r="D2641" t="s">
        <v>1352</v>
      </c>
      <c r="E2641" t="str">
        <f>VLOOKUP(D2641,'B-Business Capability'!B:H,5,FALSE)</f>
        <v>Sales</v>
      </c>
      <c r="F2641" t="str">
        <f>VLOOKUP(D2641,'B-Business Capability'!B:H,6,FALSE)</f>
        <v>Quotation, Order, and Contract Management</v>
      </c>
      <c r="G2641" t="str">
        <f>VLOOKUP(D2641,'B-Business Capability'!B:H,7,FALSE)</f>
        <v>Tender or Bid management</v>
      </c>
      <c r="I2641" t="s">
        <v>43</v>
      </c>
      <c r="J2641" t="s">
        <v>244</v>
      </c>
      <c r="L2641" t="s">
        <v>400</v>
      </c>
      <c r="M2641" t="str">
        <f>VLOOKUP(L2641,'A-Applications'!B:D,3,FALSE)</f>
        <v>Responsive - RFPIO</v>
      </c>
      <c r="N2641" t="s">
        <v>138</v>
      </c>
      <c r="O2641" s="42" t="s">
        <v>47</v>
      </c>
      <c r="P2641" t="s">
        <v>401</v>
      </c>
      <c r="Q2641" t="str">
        <f>VLOOKUP(KamstrupData[[#This Row],[IdLevel123]],'B-Business Capability'!B:L,10,FALSE)</f>
        <v>Order-to-Cash (O2C)</v>
      </c>
      <c r="R2641">
        <f>VLOOKUP(KamstrupData[[#This Row],[IdLevel123]],'B-Business Capability'!B:L,11,FALSE)</f>
        <v>104</v>
      </c>
      <c r="T2641" t="s">
        <v>1353</v>
      </c>
    </row>
    <row r="2642" spans="4:20" hidden="1" x14ac:dyDescent="0.25">
      <c r="D2642" t="s">
        <v>1352</v>
      </c>
      <c r="E2642" t="str">
        <f>VLOOKUP(D2642,'B-Business Capability'!B:H,5,FALSE)</f>
        <v>Sales</v>
      </c>
      <c r="F2642" t="str">
        <f>VLOOKUP(D2642,'B-Business Capability'!B:H,6,FALSE)</f>
        <v>Quotation, Order, and Contract Management</v>
      </c>
      <c r="G2642" t="str">
        <f>VLOOKUP(D2642,'B-Business Capability'!B:H,7,FALSE)</f>
        <v>Tender or Bid management</v>
      </c>
      <c r="I2642" t="s">
        <v>43</v>
      </c>
      <c r="J2642" t="s">
        <v>279</v>
      </c>
      <c r="L2642" t="s">
        <v>400</v>
      </c>
      <c r="M2642" t="str">
        <f>VLOOKUP(L2642,'A-Applications'!B:D,3,FALSE)</f>
        <v>Responsive - RFPIO</v>
      </c>
      <c r="N2642" t="s">
        <v>46</v>
      </c>
      <c r="O2642" s="42" t="s">
        <v>47</v>
      </c>
      <c r="P2642" t="s">
        <v>401</v>
      </c>
      <c r="Q2642" t="str">
        <f>VLOOKUP(KamstrupData[[#This Row],[IdLevel123]],'B-Business Capability'!B:L,10,FALSE)</f>
        <v>Order-to-Cash (O2C)</v>
      </c>
      <c r="R2642">
        <f>VLOOKUP(KamstrupData[[#This Row],[IdLevel123]],'B-Business Capability'!B:L,11,FALSE)</f>
        <v>104</v>
      </c>
      <c r="T2642" t="s">
        <v>410</v>
      </c>
    </row>
    <row r="2643" spans="4:20" hidden="1" x14ac:dyDescent="0.25">
      <c r="D2643" t="s">
        <v>1352</v>
      </c>
      <c r="E2643" t="str">
        <f>VLOOKUP(D2643,'B-Business Capability'!B:H,5,FALSE)</f>
        <v>Sales</v>
      </c>
      <c r="F2643" t="str">
        <f>VLOOKUP(D2643,'B-Business Capability'!B:H,6,FALSE)</f>
        <v>Quotation, Order, and Contract Management</v>
      </c>
      <c r="G2643" t="str">
        <f>VLOOKUP(D2643,'B-Business Capability'!B:H,7,FALSE)</f>
        <v>Tender or Bid management</v>
      </c>
      <c r="I2643" t="s">
        <v>66</v>
      </c>
      <c r="J2643" t="s">
        <v>325</v>
      </c>
      <c r="K2643" t="s">
        <v>379</v>
      </c>
      <c r="L2643" s="101" t="s">
        <v>400</v>
      </c>
      <c r="M2643" t="str">
        <f>VLOOKUP(L2643,'A-Applications'!B:D,3,FALSE)</f>
        <v>Responsive - RFPIO</v>
      </c>
      <c r="O2643" s="42"/>
      <c r="P2643" t="s">
        <v>68</v>
      </c>
      <c r="Q2643" t="str">
        <f>VLOOKUP(KamstrupData[[#This Row],[IdLevel123]],'B-Business Capability'!B:L,10,FALSE)</f>
        <v>Order-to-Cash (O2C)</v>
      </c>
      <c r="R2643">
        <f>VLOOKUP(KamstrupData[[#This Row],[IdLevel123]],'B-Business Capability'!B:L,11,FALSE)</f>
        <v>104</v>
      </c>
      <c r="T2643" t="s">
        <v>1357</v>
      </c>
    </row>
    <row r="2644" spans="4:20" hidden="1" x14ac:dyDescent="0.25">
      <c r="D2644" t="s">
        <v>1352</v>
      </c>
      <c r="E2644" t="str">
        <f>VLOOKUP(D2644,'B-Business Capability'!B:H,5,FALSE)</f>
        <v>Sales</v>
      </c>
      <c r="F2644" t="str">
        <f>VLOOKUP(D2644,'B-Business Capability'!B:H,6,FALSE)</f>
        <v>Quotation, Order, and Contract Management</v>
      </c>
      <c r="G2644" t="str">
        <f>VLOOKUP(D2644,'B-Business Capability'!B:H,7,FALSE)</f>
        <v>Tender or Bid management</v>
      </c>
      <c r="I2644" t="s">
        <v>66</v>
      </c>
      <c r="J2644" t="s">
        <v>325</v>
      </c>
      <c r="K2644" t="s">
        <v>503</v>
      </c>
      <c r="L2644" t="s">
        <v>400</v>
      </c>
      <c r="M2644" t="str">
        <f>VLOOKUP(L2644,'A-Applications'!B:D,3,FALSE)</f>
        <v>Responsive - RFPIO</v>
      </c>
      <c r="N2644" t="s">
        <v>46</v>
      </c>
      <c r="O2644" s="42" t="s">
        <v>47</v>
      </c>
      <c r="P2644" t="s">
        <v>68</v>
      </c>
      <c r="Q2644" t="str">
        <f>VLOOKUP(KamstrupData[[#This Row],[IdLevel123]],'B-Business Capability'!B:L,10,FALSE)</f>
        <v>Order-to-Cash (O2C)</v>
      </c>
      <c r="R2644">
        <f>VLOOKUP(KamstrupData[[#This Row],[IdLevel123]],'B-Business Capability'!B:L,11,FALSE)</f>
        <v>104</v>
      </c>
      <c r="T2644" t="s">
        <v>504</v>
      </c>
    </row>
    <row r="2645" spans="4:20" hidden="1" x14ac:dyDescent="0.25">
      <c r="D2645" t="s">
        <v>1352</v>
      </c>
      <c r="E2645" t="str">
        <f>VLOOKUP(D2645,'B-Business Capability'!B:H,5,FALSE)</f>
        <v>Sales</v>
      </c>
      <c r="F2645" t="str">
        <f>VLOOKUP(D2645,'B-Business Capability'!B:H,6,FALSE)</f>
        <v>Quotation, Order, and Contract Management</v>
      </c>
      <c r="G2645" t="str">
        <f>VLOOKUP(D2645,'B-Business Capability'!B:H,7,FALSE)</f>
        <v>Tender or Bid management</v>
      </c>
      <c r="I2645" t="s">
        <v>43</v>
      </c>
      <c r="J2645" t="s">
        <v>282</v>
      </c>
      <c r="L2645" t="s">
        <v>400</v>
      </c>
      <c r="M2645" t="str">
        <f>VLOOKUP(L2645,'A-Applications'!B:D,3,FALSE)</f>
        <v>Responsive - RFPIO</v>
      </c>
      <c r="N2645" t="s">
        <v>46</v>
      </c>
      <c r="O2645" s="42" t="s">
        <v>47</v>
      </c>
      <c r="P2645" t="s">
        <v>401</v>
      </c>
      <c r="Q2645" t="str">
        <f>VLOOKUP(KamstrupData[[#This Row],[IdLevel123]],'B-Business Capability'!B:L,10,FALSE)</f>
        <v>Order-to-Cash (O2C)</v>
      </c>
      <c r="R2645">
        <f>VLOOKUP(KamstrupData[[#This Row],[IdLevel123]],'B-Business Capability'!B:L,11,FALSE)</f>
        <v>104</v>
      </c>
    </row>
    <row r="2646" spans="4:20" hidden="1" x14ac:dyDescent="0.25">
      <c r="D2646" s="28" t="s">
        <v>1352</v>
      </c>
      <c r="E2646" t="str">
        <f>VLOOKUP(D2646,'B-Business Capability'!B:H,5,FALSE)</f>
        <v>Sales</v>
      </c>
      <c r="F2646" t="str">
        <f>VLOOKUP(D2646,'B-Business Capability'!B:H,6,FALSE)</f>
        <v>Quotation, Order, and Contract Management</v>
      </c>
      <c r="G2646" t="str">
        <f>VLOOKUP(D2646,'B-Business Capability'!B:H,7,FALSE)</f>
        <v>Tender or Bid management</v>
      </c>
      <c r="I2646" t="s">
        <v>491</v>
      </c>
      <c r="J2646" t="s">
        <v>8531</v>
      </c>
      <c r="K2646" t="s">
        <v>8607</v>
      </c>
      <c r="L2646" t="s">
        <v>400</v>
      </c>
      <c r="M2646" t="str">
        <f>VLOOKUP(L2646,'A-Applications'!B:D,3,FALSE)</f>
        <v>Responsive - RFPIO</v>
      </c>
      <c r="N2646" t="s">
        <v>46</v>
      </c>
      <c r="O2646" s="42" t="s">
        <v>47</v>
      </c>
      <c r="P2646" t="s">
        <v>401</v>
      </c>
      <c r="Q2646" t="str">
        <f>VLOOKUP(KamstrupData[[#This Row],[IdLevel123]],'B-Business Capability'!B:L,10,FALSE)</f>
        <v>Order-to-Cash (O2C)</v>
      </c>
      <c r="R2646">
        <f>VLOOKUP(KamstrupData[[#This Row],[IdLevel123]],'B-Business Capability'!B:L,11,FALSE)</f>
        <v>104</v>
      </c>
    </row>
    <row r="2647" spans="4:20" hidden="1" x14ac:dyDescent="0.25">
      <c r="D2647" s="28" t="s">
        <v>1352</v>
      </c>
      <c r="E2647" t="str">
        <f>VLOOKUP(D2647,'B-Business Capability'!B:H,5,FALSE)</f>
        <v>Sales</v>
      </c>
      <c r="F2647" t="str">
        <f>VLOOKUP(D2647,'B-Business Capability'!B:H,6,FALSE)</f>
        <v>Quotation, Order, and Contract Management</v>
      </c>
      <c r="G2647" t="str">
        <f>VLOOKUP(D2647,'B-Business Capability'!B:H,7,FALSE)</f>
        <v>Tender or Bid management</v>
      </c>
      <c r="I2647" t="s">
        <v>491</v>
      </c>
      <c r="J2647" t="s">
        <v>8531</v>
      </c>
      <c r="K2647" t="s">
        <v>379</v>
      </c>
      <c r="L2647" t="s">
        <v>400</v>
      </c>
      <c r="M2647" t="str">
        <f>VLOOKUP(L2647,'A-Applications'!B:D,3,FALSE)</f>
        <v>Responsive - RFPIO</v>
      </c>
      <c r="N2647" t="s">
        <v>46</v>
      </c>
      <c r="O2647" s="42" t="s">
        <v>47</v>
      </c>
      <c r="P2647" t="s">
        <v>401</v>
      </c>
      <c r="Q2647" t="str">
        <f>VLOOKUP(KamstrupData[[#This Row],[IdLevel123]],'B-Business Capability'!B:L,10,FALSE)</f>
        <v>Order-to-Cash (O2C)</v>
      </c>
      <c r="R2647">
        <f>VLOOKUP(KamstrupData[[#This Row],[IdLevel123]],'B-Business Capability'!B:L,11,FALSE)</f>
        <v>104</v>
      </c>
    </row>
    <row r="2648" spans="4:20" hidden="1" x14ac:dyDescent="0.25">
      <c r="D2648" s="28" t="s">
        <v>1352</v>
      </c>
      <c r="E2648" t="str">
        <f>VLOOKUP(D2648,'B-Business Capability'!B:H,5,FALSE)</f>
        <v>Sales</v>
      </c>
      <c r="F2648" t="str">
        <f>VLOOKUP(D2648,'B-Business Capability'!B:H,6,FALSE)</f>
        <v>Quotation, Order, and Contract Management</v>
      </c>
      <c r="G2648" t="str">
        <f>VLOOKUP(D2648,'B-Business Capability'!B:H,7,FALSE)</f>
        <v>Tender or Bid management</v>
      </c>
      <c r="I2648" t="s">
        <v>477</v>
      </c>
      <c r="J2648" t="s">
        <v>8619</v>
      </c>
      <c r="L2648" t="s">
        <v>400</v>
      </c>
      <c r="M2648" t="str">
        <f>VLOOKUP(L2648,'A-Applications'!B:D,3,FALSE)</f>
        <v>Responsive - RFPIO</v>
      </c>
      <c r="N2648" t="s">
        <v>46</v>
      </c>
      <c r="O2648" s="42" t="s">
        <v>47</v>
      </c>
      <c r="P2648" t="s">
        <v>401</v>
      </c>
      <c r="Q2648" t="str">
        <f>VLOOKUP(KamstrupData[[#This Row],[IdLevel123]],'B-Business Capability'!B:L,10,FALSE)</f>
        <v>Order-to-Cash (O2C)</v>
      </c>
      <c r="R2648">
        <f>VLOOKUP(KamstrupData[[#This Row],[IdLevel123]],'B-Business Capability'!B:L,11,FALSE)</f>
        <v>104</v>
      </c>
    </row>
    <row r="2649" spans="4:20" hidden="1" x14ac:dyDescent="0.25">
      <c r="D2649" s="28" t="s">
        <v>1352</v>
      </c>
      <c r="E2649" t="str">
        <f>VLOOKUP(D2649,'B-Business Capability'!B:H,5,FALSE)</f>
        <v>Sales</v>
      </c>
      <c r="F2649" t="str">
        <f>VLOOKUP(D2649,'B-Business Capability'!B:H,6,FALSE)</f>
        <v>Quotation, Order, and Contract Management</v>
      </c>
      <c r="G2649" t="str">
        <f>VLOOKUP(D2649,'B-Business Capability'!B:H,7,FALSE)</f>
        <v>Tender or Bid management</v>
      </c>
      <c r="I2649" t="s">
        <v>487</v>
      </c>
      <c r="J2649" t="s">
        <v>8684</v>
      </c>
      <c r="K2649" t="s">
        <v>4553</v>
      </c>
      <c r="L2649" t="s">
        <v>400</v>
      </c>
      <c r="M2649" t="str">
        <f>VLOOKUP(L2649,'A-Applications'!B:D,3,FALSE)</f>
        <v>Responsive - RFPIO</v>
      </c>
      <c r="N2649" t="s">
        <v>46</v>
      </c>
      <c r="O2649" s="42" t="s">
        <v>47</v>
      </c>
      <c r="P2649" t="s">
        <v>401</v>
      </c>
      <c r="Q2649" t="str">
        <f>VLOOKUP(KamstrupData[[#This Row],[IdLevel123]],'B-Business Capability'!B:L,10,FALSE)</f>
        <v>Order-to-Cash (O2C)</v>
      </c>
      <c r="R2649">
        <f>VLOOKUP(KamstrupData[[#This Row],[IdLevel123]],'B-Business Capability'!B:L,11,FALSE)</f>
        <v>104</v>
      </c>
    </row>
    <row r="2650" spans="4:20" hidden="1" x14ac:dyDescent="0.25">
      <c r="D2650" s="28" t="s">
        <v>1352</v>
      </c>
      <c r="E2650" t="str">
        <f>VLOOKUP(D2650,'B-Business Capability'!B:H,5,FALSE)</f>
        <v>Sales</v>
      </c>
      <c r="F2650" t="str">
        <f>VLOOKUP(D2650,'B-Business Capability'!B:H,6,FALSE)</f>
        <v>Quotation, Order, and Contract Management</v>
      </c>
      <c r="G2650" t="str">
        <f>VLOOKUP(D2650,'B-Business Capability'!B:H,7,FALSE)</f>
        <v>Tender or Bid management</v>
      </c>
      <c r="I2650" t="s">
        <v>487</v>
      </c>
      <c r="J2650" t="s">
        <v>8529</v>
      </c>
      <c r="K2650" t="s">
        <v>379</v>
      </c>
      <c r="L2650" t="s">
        <v>400</v>
      </c>
      <c r="M2650" t="str">
        <f>VLOOKUP(L2650,'A-Applications'!B:D,3,FALSE)</f>
        <v>Responsive - RFPIO</v>
      </c>
      <c r="N2650" t="s">
        <v>46</v>
      </c>
      <c r="O2650" s="42" t="s">
        <v>52</v>
      </c>
      <c r="P2650" t="s">
        <v>401</v>
      </c>
      <c r="Q2650" t="str">
        <f>VLOOKUP(KamstrupData[[#This Row],[IdLevel123]],'B-Business Capability'!B:L,10,FALSE)</f>
        <v>Order-to-Cash (O2C)</v>
      </c>
      <c r="R2650">
        <f>VLOOKUP(KamstrupData[[#This Row],[IdLevel123]],'B-Business Capability'!B:L,11,FALSE)</f>
        <v>104</v>
      </c>
    </row>
    <row r="2651" spans="4:20" hidden="1" x14ac:dyDescent="0.25">
      <c r="D2651" t="s">
        <v>1517</v>
      </c>
      <c r="E2651" t="str">
        <f>VLOOKUP(D2651,'B-Business Capability'!B:H,5,FALSE)</f>
        <v>Customer Service</v>
      </c>
      <c r="F2651" t="str">
        <f>VLOOKUP(D2651,'B-Business Capability'!B:H,6,FALSE)</f>
        <v>Customer Project Management</v>
      </c>
      <c r="G2651" t="str">
        <f>VLOOKUP(D2651,'B-Business Capability'!B:H,7,FALSE)</f>
        <v>Project Management</v>
      </c>
      <c r="I2651" t="s">
        <v>66</v>
      </c>
      <c r="J2651" t="s">
        <v>325</v>
      </c>
      <c r="K2651" t="s">
        <v>503</v>
      </c>
      <c r="L2651" t="s">
        <v>400</v>
      </c>
      <c r="M2651" t="str">
        <f>VLOOKUP(L2651,'A-Applications'!B:D,3,FALSE)</f>
        <v>Responsive - RFPIO</v>
      </c>
      <c r="N2651" t="s">
        <v>46</v>
      </c>
      <c r="O2651" s="42" t="s">
        <v>47</v>
      </c>
      <c r="P2651" t="s">
        <v>68</v>
      </c>
      <c r="Q2651" t="str">
        <f>VLOOKUP(KamstrupData[[#This Row],[IdLevel123]],'B-Business Capability'!B:L,10,FALSE)</f>
        <v>Order-to-Cash (O2C)</v>
      </c>
      <c r="R2651">
        <f>VLOOKUP(KamstrupData[[#This Row],[IdLevel123]],'B-Business Capability'!B:L,11,FALSE)</f>
        <v>0</v>
      </c>
      <c r="T2651" t="s">
        <v>504</v>
      </c>
    </row>
    <row r="2652" spans="4:20" hidden="1" x14ac:dyDescent="0.25">
      <c r="D2652" t="s">
        <v>1116</v>
      </c>
      <c r="E2652" t="str">
        <f>VLOOKUP(D2652,'B-Business Capability'!B:H,5,FALSE)</f>
        <v>Marketing</v>
      </c>
      <c r="F2652" t="str">
        <f>VLOOKUP(D2652,'B-Business Capability'!B:H,6,FALSE)</f>
        <v>Corporate communication and brand management</v>
      </c>
      <c r="G2652" t="str">
        <f>VLOOKUP(D2652,'B-Business Capability'!B:H,7,FALSE)</f>
        <v>Content management</v>
      </c>
      <c r="I2652" t="s">
        <v>43</v>
      </c>
      <c r="J2652" t="s">
        <v>325</v>
      </c>
      <c r="K2652" t="s">
        <v>416</v>
      </c>
      <c r="L2652" t="s">
        <v>9509</v>
      </c>
      <c r="M2652" t="str">
        <f>VLOOKUP(L2652,'A-Applications'!B:D,3,FALSE)</f>
        <v>Sitecore AI</v>
      </c>
      <c r="N2652" t="s">
        <v>138</v>
      </c>
      <c r="O2652" s="42" t="s">
        <v>102</v>
      </c>
      <c r="P2652" t="s">
        <v>1117</v>
      </c>
      <c r="Q2652" t="str">
        <f>VLOOKUP(KamstrupData[[#This Row],[IdLevel123]],'B-Business Capability'!B:L,10,FALSE)</f>
        <v>N/A</v>
      </c>
      <c r="R2652">
        <f>VLOOKUP(KamstrupData[[#This Row],[IdLevel123]],'B-Business Capability'!B:L,11,FALSE)</f>
        <v>0</v>
      </c>
      <c r="T2652" t="s">
        <v>1088</v>
      </c>
    </row>
    <row r="2653" spans="4:20" hidden="1" x14ac:dyDescent="0.25">
      <c r="D2653" t="s">
        <v>1116</v>
      </c>
      <c r="E2653" t="str">
        <f>VLOOKUP(D2653,'B-Business Capability'!B:H,5,FALSE)</f>
        <v>Marketing</v>
      </c>
      <c r="F2653" t="str">
        <f>VLOOKUP(D2653,'B-Business Capability'!B:H,6,FALSE)</f>
        <v>Corporate communication and brand management</v>
      </c>
      <c r="G2653" t="str">
        <f>VLOOKUP(D2653,'B-Business Capability'!B:H,7,FALSE)</f>
        <v>Content management</v>
      </c>
      <c r="I2653" t="s">
        <v>43</v>
      </c>
      <c r="J2653" t="s">
        <v>161</v>
      </c>
      <c r="K2653" t="s">
        <v>166</v>
      </c>
      <c r="L2653" t="s">
        <v>9509</v>
      </c>
      <c r="M2653" t="str">
        <f>VLOOKUP(L2653,'A-Applications'!B:D,3,FALSE)</f>
        <v>Sitecore AI</v>
      </c>
      <c r="N2653" t="s">
        <v>46</v>
      </c>
      <c r="O2653" s="42" t="s">
        <v>47</v>
      </c>
      <c r="P2653" t="s">
        <v>1117</v>
      </c>
      <c r="Q2653" t="str">
        <f>VLOOKUP(KamstrupData[[#This Row],[IdLevel123]],'B-Business Capability'!B:L,10,FALSE)</f>
        <v>N/A</v>
      </c>
      <c r="R2653">
        <f>VLOOKUP(KamstrupData[[#This Row],[IdLevel123]],'B-Business Capability'!B:L,11,FALSE)</f>
        <v>0</v>
      </c>
    </row>
    <row r="2654" spans="4:20" hidden="1" x14ac:dyDescent="0.25">
      <c r="D2654" t="s">
        <v>1292</v>
      </c>
      <c r="E2654" t="str">
        <f>VLOOKUP(D2654,'B-Business Capability'!B:H,5,FALSE)</f>
        <v>Marketing</v>
      </c>
      <c r="F2654" t="str">
        <f>VLOOKUP(D2654,'B-Business Capability'!B:H,6,FALSE)</f>
        <v>Corporate communication and brand management</v>
      </c>
      <c r="G2654" t="str">
        <f>VLOOKUP(D2654,'B-Business Capability'!B:H,7,FALSE)</f>
        <v>Corporate website management</v>
      </c>
      <c r="I2654" t="s">
        <v>43</v>
      </c>
      <c r="J2654" t="s">
        <v>325</v>
      </c>
      <c r="K2654" t="s">
        <v>416</v>
      </c>
      <c r="L2654" t="s">
        <v>9509</v>
      </c>
      <c r="M2654" t="str">
        <f>VLOOKUP(L2654,'A-Applications'!B:D,3,FALSE)</f>
        <v>Sitecore AI</v>
      </c>
      <c r="N2654" t="s">
        <v>138</v>
      </c>
      <c r="O2654" s="42" t="s">
        <v>102</v>
      </c>
      <c r="P2654" t="s">
        <v>1087</v>
      </c>
      <c r="Q2654" t="str">
        <f>VLOOKUP(KamstrupData[[#This Row],[IdLevel123]],'B-Business Capability'!B:L,10,FALSE)</f>
        <v>N/A</v>
      </c>
      <c r="R2654">
        <f>VLOOKUP(KamstrupData[[#This Row],[IdLevel123]],'B-Business Capability'!B:L,11,FALSE)</f>
        <v>0</v>
      </c>
      <c r="T2654" t="s">
        <v>1088</v>
      </c>
    </row>
    <row r="2655" spans="4:20" hidden="1" x14ac:dyDescent="0.25">
      <c r="D2655" t="s">
        <v>1309</v>
      </c>
      <c r="E2655" t="str">
        <f>VLOOKUP(D2655,'B-Business Capability'!B:H,5,FALSE)</f>
        <v>Marketing</v>
      </c>
      <c r="F2655" t="str">
        <f>VLOOKUP(D2655,'B-Business Capability'!B:H,6,FALSE)</f>
        <v>Digital channel management</v>
      </c>
      <c r="G2655" t="str">
        <f>VLOOKUP(D2655,'B-Business Capability'!B:H,7,FALSE)</f>
        <v>Corporate website management</v>
      </c>
      <c r="I2655" t="s">
        <v>43</v>
      </c>
      <c r="J2655" t="s">
        <v>325</v>
      </c>
      <c r="K2655" t="s">
        <v>416</v>
      </c>
      <c r="L2655" t="s">
        <v>9509</v>
      </c>
      <c r="M2655" t="str">
        <f>VLOOKUP(L2655,'A-Applications'!B:D,3,FALSE)</f>
        <v>Sitecore AI</v>
      </c>
      <c r="N2655" t="s">
        <v>138</v>
      </c>
      <c r="O2655" s="42" t="s">
        <v>102</v>
      </c>
      <c r="P2655" t="s">
        <v>1103</v>
      </c>
      <c r="Q2655" t="str">
        <f>VLOOKUP(KamstrupData[[#This Row],[IdLevel123]],'B-Business Capability'!B:L,10,FALSE)</f>
        <v>N/A</v>
      </c>
      <c r="R2655">
        <f>VLOOKUP(KamstrupData[[#This Row],[IdLevel123]],'B-Business Capability'!B:L,11,FALSE)</f>
        <v>0</v>
      </c>
      <c r="T2655" t="s">
        <v>1088</v>
      </c>
    </row>
    <row r="2656" spans="4:20" hidden="1" x14ac:dyDescent="0.25">
      <c r="D2656" t="s">
        <v>1325</v>
      </c>
      <c r="E2656" t="str">
        <f>VLOOKUP(D2656,'B-Business Capability'!B:H,5,FALSE)</f>
        <v>Marketing</v>
      </c>
      <c r="F2656" t="str">
        <f>VLOOKUP(D2656,'B-Business Capability'!B:H,6,FALSE)</f>
        <v>Marketing demand management</v>
      </c>
      <c r="G2656" t="str">
        <f>VLOOKUP(D2656,'B-Business Capability'!B:H,7,FALSE)</f>
        <v>Data privacy, compliance, legal review, and risk management</v>
      </c>
      <c r="I2656" t="s">
        <v>43</v>
      </c>
      <c r="J2656" t="s">
        <v>325</v>
      </c>
      <c r="K2656" t="s">
        <v>416</v>
      </c>
      <c r="L2656" t="s">
        <v>9509</v>
      </c>
      <c r="M2656" t="str">
        <f>VLOOKUP(L2656,'A-Applications'!B:D,3,FALSE)</f>
        <v>Sitecore AI</v>
      </c>
      <c r="N2656" t="s">
        <v>138</v>
      </c>
      <c r="O2656" s="42" t="s">
        <v>102</v>
      </c>
      <c r="P2656" t="s">
        <v>391</v>
      </c>
      <c r="Q2656" t="str">
        <f>VLOOKUP(KamstrupData[[#This Row],[IdLevel123]],'B-Business Capability'!B:L,10,FALSE)</f>
        <v>N/A</v>
      </c>
      <c r="R2656">
        <f>VLOOKUP(KamstrupData[[#This Row],[IdLevel123]],'B-Business Capability'!B:L,11,FALSE)</f>
        <v>0</v>
      </c>
      <c r="T2656" t="s">
        <v>1088</v>
      </c>
    </row>
    <row r="2657" spans="2:20" hidden="1" x14ac:dyDescent="0.25">
      <c r="C2657" s="28">
        <v>46022</v>
      </c>
      <c r="D2657" t="s">
        <v>1116</v>
      </c>
      <c r="E2657" t="str">
        <f>VLOOKUP(D2657,'B-Business Capability'!B:H,5,FALSE)</f>
        <v>Marketing</v>
      </c>
      <c r="F2657" t="str">
        <f>VLOOKUP(D2657,'B-Business Capability'!B:H,6,FALSE)</f>
        <v>Corporate communication and brand management</v>
      </c>
      <c r="G2657" t="str">
        <f>VLOOKUP(D2657,'B-Business Capability'!B:H,7,FALSE)</f>
        <v>Content management</v>
      </c>
      <c r="I2657" t="s">
        <v>43</v>
      </c>
      <c r="J2657" t="s">
        <v>325</v>
      </c>
      <c r="K2657" t="s">
        <v>416</v>
      </c>
      <c r="L2657" t="s">
        <v>1118</v>
      </c>
      <c r="M2657" t="str">
        <f>VLOOKUP(L2657,'A-Applications'!B:D,3,FALSE)</f>
        <v>Air</v>
      </c>
      <c r="N2657" t="s">
        <v>138</v>
      </c>
      <c r="O2657" s="42" t="s">
        <v>47</v>
      </c>
      <c r="P2657" t="s">
        <v>1117</v>
      </c>
      <c r="Q2657" t="str">
        <f>VLOOKUP(KamstrupData[[#This Row],[IdLevel123]],'B-Business Capability'!B:L,10,FALSE)</f>
        <v>N/A</v>
      </c>
      <c r="R2657">
        <f>VLOOKUP(KamstrupData[[#This Row],[IdLevel123]],'B-Business Capability'!B:L,11,FALSE)</f>
        <v>0</v>
      </c>
      <c r="S2657" t="s">
        <v>1119</v>
      </c>
      <c r="T2657" t="s">
        <v>1088</v>
      </c>
    </row>
    <row r="2658" spans="2:20" hidden="1" x14ac:dyDescent="0.25">
      <c r="C2658" s="28">
        <v>46022</v>
      </c>
      <c r="D2658" t="s">
        <v>1116</v>
      </c>
      <c r="E2658" t="str">
        <f>VLOOKUP(D2658,'B-Business Capability'!B:H,5,FALSE)</f>
        <v>Marketing</v>
      </c>
      <c r="F2658" t="str">
        <f>VLOOKUP(D2658,'B-Business Capability'!B:H,6,FALSE)</f>
        <v>Corporate communication and brand management</v>
      </c>
      <c r="G2658" t="str">
        <f>VLOOKUP(D2658,'B-Business Capability'!B:H,7,FALSE)</f>
        <v>Content management</v>
      </c>
      <c r="I2658" t="s">
        <v>66</v>
      </c>
      <c r="J2658" t="s">
        <v>325</v>
      </c>
      <c r="K2658" t="s">
        <v>416</v>
      </c>
      <c r="L2658" t="s">
        <v>1118</v>
      </c>
      <c r="M2658" t="str">
        <f>VLOOKUP(L2658,'A-Applications'!B:D,3,FALSE)</f>
        <v>Air</v>
      </c>
      <c r="N2658" t="s">
        <v>74</v>
      </c>
      <c r="O2658" s="42" t="s">
        <v>52</v>
      </c>
      <c r="P2658" t="s">
        <v>1117</v>
      </c>
      <c r="Q2658" t="str">
        <f>VLOOKUP(KamstrupData[[#This Row],[IdLevel123]],'B-Business Capability'!B:L,10,FALSE)</f>
        <v>N/A</v>
      </c>
      <c r="R2658">
        <f>VLOOKUP(KamstrupData[[#This Row],[IdLevel123]],'B-Business Capability'!B:L,11,FALSE)</f>
        <v>0</v>
      </c>
      <c r="S2658" t="s">
        <v>1119</v>
      </c>
      <c r="T2658" t="s">
        <v>1126</v>
      </c>
    </row>
    <row r="2659" spans="2:20" hidden="1" x14ac:dyDescent="0.25">
      <c r="C2659" s="28">
        <v>46022</v>
      </c>
      <c r="D2659" t="s">
        <v>1133</v>
      </c>
      <c r="E2659" t="str">
        <f>VLOOKUP(D2659,'B-Business Capability'!B:H,5,FALSE)</f>
        <v>Marketing</v>
      </c>
      <c r="F2659" t="str">
        <f>VLOOKUP(D2659,'B-Business Capability'!B:H,6,FALSE)</f>
        <v>Marketing demand management</v>
      </c>
      <c r="G2659" t="str">
        <f>VLOOKUP(D2659,'B-Business Capability'!B:H,7,FALSE)</f>
        <v>Content management</v>
      </c>
      <c r="I2659" t="s">
        <v>43</v>
      </c>
      <c r="J2659" t="s">
        <v>325</v>
      </c>
      <c r="K2659" t="s">
        <v>416</v>
      </c>
      <c r="L2659" t="s">
        <v>1118</v>
      </c>
      <c r="M2659" t="str">
        <f>VLOOKUP(L2659,'A-Applications'!B:D,3,FALSE)</f>
        <v>Air</v>
      </c>
      <c r="N2659" t="s">
        <v>138</v>
      </c>
      <c r="O2659" s="42" t="s">
        <v>47</v>
      </c>
      <c r="P2659" t="s">
        <v>1117</v>
      </c>
      <c r="Q2659" t="str">
        <f>VLOOKUP(KamstrupData[[#This Row],[IdLevel123]],'B-Business Capability'!B:L,10,FALSE)</f>
        <v>N/A</v>
      </c>
      <c r="R2659">
        <f>VLOOKUP(KamstrupData[[#This Row],[IdLevel123]],'B-Business Capability'!B:L,11,FALSE)</f>
        <v>0</v>
      </c>
      <c r="S2659" t="s">
        <v>1119</v>
      </c>
      <c r="T2659" t="s">
        <v>1088</v>
      </c>
    </row>
    <row r="2660" spans="2:20" hidden="1" x14ac:dyDescent="0.25">
      <c r="D2660" t="s">
        <v>70</v>
      </c>
      <c r="E2660" t="str">
        <f>VLOOKUP(D2660,'B-Business Capability'!B:H,5,FALSE)</f>
        <v>Product &amp; Software Development</v>
      </c>
      <c r="F2660">
        <f>VLOOKUP(D2660,'B-Business Capability'!B:H,6,FALSE)</f>
        <v>0</v>
      </c>
      <c r="G2660">
        <f>VLOOKUP(D2660,'B-Business Capability'!B:H,7,FALSE)</f>
        <v>0</v>
      </c>
      <c r="I2660" t="s">
        <v>43</v>
      </c>
      <c r="J2660" t="s">
        <v>128</v>
      </c>
      <c r="K2660" t="s">
        <v>87</v>
      </c>
      <c r="L2660" t="s">
        <v>131</v>
      </c>
      <c r="M2660" t="str">
        <f>VLOOKUP(L2660,'A-Applications'!B:D,3,FALSE)</f>
        <v>Miro</v>
      </c>
      <c r="N2660" t="s">
        <v>46</v>
      </c>
      <c r="O2660" s="42" t="s">
        <v>47</v>
      </c>
      <c r="P2660" t="s">
        <v>75</v>
      </c>
      <c r="Q2660" t="str">
        <f>VLOOKUP(KamstrupData[[#This Row],[IdLevel123]],'B-Business Capability'!B:L,10,FALSE)</f>
        <v>Idea-to-Release (I2R)</v>
      </c>
      <c r="R2660">
        <f>VLOOKUP(KamstrupData[[#This Row],[IdLevel123]],'B-Business Capability'!B:L,11,FALSE)</f>
        <v>100</v>
      </c>
      <c r="T2660" t="s">
        <v>129</v>
      </c>
    </row>
    <row r="2661" spans="2:20" hidden="1" x14ac:dyDescent="0.25">
      <c r="D2661" t="s">
        <v>136</v>
      </c>
      <c r="E2661" t="str">
        <f>VLOOKUP(D2661,'B-Business Capability'!B:H,5,FALSE)</f>
        <v>Strategic Management</v>
      </c>
      <c r="F2661">
        <f>VLOOKUP(D2661,'B-Business Capability'!B:H,6,FALSE)</f>
        <v>0</v>
      </c>
      <c r="G2661">
        <f>VLOOKUP(D2661,'B-Business Capability'!B:H,7,FALSE)</f>
        <v>0</v>
      </c>
      <c r="I2661" t="s">
        <v>43</v>
      </c>
      <c r="J2661" t="s">
        <v>137</v>
      </c>
      <c r="L2661" t="s">
        <v>131</v>
      </c>
      <c r="M2661" t="str">
        <f>VLOOKUP(L2661,'A-Applications'!B:D,3,FALSE)</f>
        <v>Miro</v>
      </c>
      <c r="N2661" t="s">
        <v>46</v>
      </c>
      <c r="O2661" s="42" t="s">
        <v>47</v>
      </c>
      <c r="P2661" t="s">
        <v>68</v>
      </c>
      <c r="Q2661" t="str">
        <f>VLOOKUP(KamstrupData[[#This Row],[IdLevel123]],'B-Business Capability'!B:L,10,FALSE)</f>
        <v>N/A</v>
      </c>
      <c r="R2661">
        <f>VLOOKUP(KamstrupData[[#This Row],[IdLevel123]],'B-Business Capability'!B:L,11,FALSE)</f>
        <v>0</v>
      </c>
      <c r="T2661" t="s">
        <v>139</v>
      </c>
    </row>
    <row r="2662" spans="2:20" hidden="1" x14ac:dyDescent="0.25">
      <c r="D2662" t="s">
        <v>366</v>
      </c>
      <c r="E2662" t="str">
        <f>VLOOKUP(D2662,'B-Business Capability'!B:H,5,FALSE)</f>
        <v>Digital Management</v>
      </c>
      <c r="F2662" t="str">
        <f>VLOOKUP(D2662,'B-Business Capability'!B:H,6,FALSE)</f>
        <v>IT Strategy &amp; Transformation</v>
      </c>
      <c r="G2662" t="str">
        <f>VLOOKUP(D2662,'B-Business Capability'!B:H,7,FALSE)</f>
        <v>IT Project Management</v>
      </c>
      <c r="I2662" t="s">
        <v>66</v>
      </c>
      <c r="J2662" t="s">
        <v>351</v>
      </c>
      <c r="L2662" t="s">
        <v>131</v>
      </c>
      <c r="M2662" t="str">
        <f>VLOOKUP(L2662,'A-Applications'!B:D,3,FALSE)</f>
        <v>Miro</v>
      </c>
      <c r="N2662" t="s">
        <v>46</v>
      </c>
      <c r="O2662" s="42" t="s">
        <v>102</v>
      </c>
      <c r="P2662" t="s">
        <v>68</v>
      </c>
      <c r="Q2662" t="str">
        <f>VLOOKUP(KamstrupData[[#This Row],[IdLevel123]],'B-Business Capability'!B:L,10,FALSE)</f>
        <v>N/A</v>
      </c>
      <c r="R2662">
        <f>VLOOKUP(KamstrupData[[#This Row],[IdLevel123]],'B-Business Capability'!B:L,11,FALSE)</f>
        <v>0</v>
      </c>
      <c r="T2662" t="s">
        <v>352</v>
      </c>
    </row>
    <row r="2663" spans="2:20" hidden="1" x14ac:dyDescent="0.25">
      <c r="D2663" s="28" t="s">
        <v>366</v>
      </c>
      <c r="E2663" t="str">
        <f>VLOOKUP(D2663,'B-Business Capability'!B:H,5,FALSE)</f>
        <v>Digital Management</v>
      </c>
      <c r="F2663" t="str">
        <f>VLOOKUP(D2663,'B-Business Capability'!B:H,6,FALSE)</f>
        <v>IT Strategy &amp; Transformation</v>
      </c>
      <c r="G2663" t="str">
        <f>VLOOKUP(D2663,'B-Business Capability'!B:H,7,FALSE)</f>
        <v>IT Project Management</v>
      </c>
      <c r="I2663" t="s">
        <v>43</v>
      </c>
      <c r="J2663" t="s">
        <v>239</v>
      </c>
      <c r="K2663" t="s">
        <v>240</v>
      </c>
      <c r="L2663" t="s">
        <v>131</v>
      </c>
      <c r="M2663" t="str">
        <f>VLOOKUP(L2663,'A-Applications'!B:D,3,FALSE)</f>
        <v>Miro</v>
      </c>
      <c r="N2663" t="s">
        <v>46</v>
      </c>
      <c r="O2663" s="42" t="s">
        <v>52</v>
      </c>
      <c r="Q2663" t="str">
        <f>VLOOKUP(KamstrupData[[#This Row],[IdLevel123]],'B-Business Capability'!B:L,10,FALSE)</f>
        <v>N/A</v>
      </c>
      <c r="R2663">
        <f>VLOOKUP(KamstrupData[[#This Row],[IdLevel123]],'B-Business Capability'!B:L,11,FALSE)</f>
        <v>0</v>
      </c>
    </row>
    <row r="2664" spans="2:20" hidden="1" x14ac:dyDescent="0.25">
      <c r="D2664" t="s">
        <v>583</v>
      </c>
      <c r="E2664" t="str">
        <f>VLOOKUP(D2664,'B-Business Capability'!B:H,5,FALSE)</f>
        <v>Product &amp; Software Development</v>
      </c>
      <c r="F2664" t="str">
        <f>VLOOKUP(D2664,'B-Business Capability'!B:H,6,FALSE)</f>
        <v>Engineering</v>
      </c>
      <c r="G2664" t="str">
        <f>VLOOKUP(D2664,'B-Business Capability'!B:H,7,FALSE)</f>
        <v>Construction &amp; Development</v>
      </c>
      <c r="I2664" t="s">
        <v>43</v>
      </c>
      <c r="J2664" t="s">
        <v>91</v>
      </c>
      <c r="K2664" t="s">
        <v>291</v>
      </c>
      <c r="L2664" t="s">
        <v>131</v>
      </c>
      <c r="M2664" t="str">
        <f>VLOOKUP(L2664,'A-Applications'!B:D,3,FALSE)</f>
        <v>Miro</v>
      </c>
      <c r="N2664" t="s">
        <v>46</v>
      </c>
      <c r="O2664" s="42" t="s">
        <v>47</v>
      </c>
      <c r="P2664" t="s">
        <v>75</v>
      </c>
      <c r="Q2664" t="str">
        <f>VLOOKUP(KamstrupData[[#This Row],[IdLevel123]],'B-Business Capability'!B:L,10,FALSE)</f>
        <v>Idea-to-Release (I2R)</v>
      </c>
      <c r="R2664">
        <f>VLOOKUP(KamstrupData[[#This Row],[IdLevel123]],'B-Business Capability'!B:L,11,FALSE)</f>
        <v>420</v>
      </c>
      <c r="T2664" t="s">
        <v>292</v>
      </c>
    </row>
    <row r="2665" spans="2:20" hidden="1" x14ac:dyDescent="0.25">
      <c r="B2665" s="28">
        <v>45292</v>
      </c>
      <c r="D2665" t="s">
        <v>920</v>
      </c>
      <c r="E2665" t="str">
        <f>VLOOKUP(D2665,'B-Business Capability'!B:H,5,FALSE)</f>
        <v>Product &amp; Software Development</v>
      </c>
      <c r="F2665" t="str">
        <f>VLOOKUP(D2665,'B-Business Capability'!B:H,6,FALSE)</f>
        <v>Product &amp; Software Delivery</v>
      </c>
      <c r="G2665" t="str">
        <f>VLOOKUP(D2665,'B-Business Capability'!B:H,7,FALSE)</f>
        <v>Manage Production &amp; Development</v>
      </c>
      <c r="I2665" t="s">
        <v>43</v>
      </c>
      <c r="J2665" t="s">
        <v>285</v>
      </c>
      <c r="K2665" t="s">
        <v>286</v>
      </c>
      <c r="L2665" t="s">
        <v>131</v>
      </c>
      <c r="M2665" t="str">
        <f>VLOOKUP(L2665,'A-Applications'!B:D,3,FALSE)</f>
        <v>Miro</v>
      </c>
      <c r="N2665" t="s">
        <v>46</v>
      </c>
      <c r="O2665" s="42" t="s">
        <v>47</v>
      </c>
      <c r="P2665" t="s">
        <v>38</v>
      </c>
      <c r="Q2665" t="str">
        <f>VLOOKUP(KamstrupData[[#This Row],[IdLevel123]],'B-Business Capability'!B:L,10,FALSE)</f>
        <v>Idea-to-Release (I2R)</v>
      </c>
      <c r="R2665">
        <f>VLOOKUP(KamstrupData[[#This Row],[IdLevel123]],'B-Business Capability'!B:L,11,FALSE)</f>
        <v>520</v>
      </c>
      <c r="T2665" t="s">
        <v>288</v>
      </c>
    </row>
    <row r="2666" spans="2:20" hidden="1" x14ac:dyDescent="0.25">
      <c r="D2666" t="s">
        <v>1039</v>
      </c>
      <c r="E2666" t="str">
        <f>VLOOKUP(D2666,'B-Business Capability'!B:H,5,FALSE)</f>
        <v>Strategic Management</v>
      </c>
      <c r="F2666" t="str">
        <f>VLOOKUP(D2666,'B-Business Capability'!B:H,6,FALSE)</f>
        <v>Manage Core Business</v>
      </c>
      <c r="G2666" t="str">
        <f>VLOOKUP(D2666,'B-Business Capability'!B:H,7,FALSE)</f>
        <v>Manage Projects</v>
      </c>
      <c r="I2666" t="s">
        <v>43</v>
      </c>
      <c r="J2666" t="s">
        <v>109</v>
      </c>
      <c r="L2666" t="s">
        <v>131</v>
      </c>
      <c r="M2666" t="str">
        <f>VLOOKUP(L2666,'A-Applications'!B:D,3,FALSE)</f>
        <v>Miro</v>
      </c>
      <c r="N2666" t="s">
        <v>46</v>
      </c>
      <c r="O2666" s="42" t="s">
        <v>52</v>
      </c>
      <c r="P2666" t="s">
        <v>1054</v>
      </c>
      <c r="Q2666" t="str">
        <f>VLOOKUP(KamstrupData[[#This Row],[IdLevel123]],'B-Business Capability'!B:L,10,FALSE)</f>
        <v>N/A</v>
      </c>
      <c r="R2666">
        <f>VLOOKUP(KamstrupData[[#This Row],[IdLevel123]],'B-Business Capability'!B:L,11,FALSE)</f>
        <v>0</v>
      </c>
    </row>
    <row r="2667" spans="2:20" hidden="1" x14ac:dyDescent="0.25">
      <c r="D2667" t="s">
        <v>1089</v>
      </c>
      <c r="E2667" t="str">
        <f>VLOOKUP(D2667,'B-Business Capability'!B:H,5,FALSE)</f>
        <v>Marketing</v>
      </c>
      <c r="F2667" t="str">
        <f>VLOOKUP(D2667,'B-Business Capability'!B:H,6,FALSE)</f>
        <v>Marketing demand management</v>
      </c>
      <c r="G2667" t="str">
        <f>VLOOKUP(D2667,'B-Business Capability'!B:H,7,FALSE)</f>
        <v>Campaign strategy and planning</v>
      </c>
      <c r="I2667" t="s">
        <v>43</v>
      </c>
      <c r="J2667" t="s">
        <v>325</v>
      </c>
      <c r="K2667" t="s">
        <v>416</v>
      </c>
      <c r="L2667" t="s">
        <v>131</v>
      </c>
      <c r="M2667" t="str">
        <f>VLOOKUP(L2667,'A-Applications'!B:D,3,FALSE)</f>
        <v>Miro</v>
      </c>
      <c r="N2667" t="s">
        <v>46</v>
      </c>
      <c r="O2667" s="42" t="s">
        <v>47</v>
      </c>
      <c r="P2667" t="s">
        <v>1090</v>
      </c>
      <c r="Q2667" t="str">
        <f>VLOOKUP(KamstrupData[[#This Row],[IdLevel123]],'B-Business Capability'!B:L,10,FALSE)</f>
        <v>N/A</v>
      </c>
      <c r="R2667">
        <f>VLOOKUP(KamstrupData[[#This Row],[IdLevel123]],'B-Business Capability'!B:L,11,FALSE)</f>
        <v>0</v>
      </c>
      <c r="T2667" t="s">
        <v>1088</v>
      </c>
    </row>
    <row r="2668" spans="2:20" hidden="1" x14ac:dyDescent="0.25">
      <c r="D2668" t="s">
        <v>1224</v>
      </c>
      <c r="E2668" t="str">
        <f>VLOOKUP(D2668,'B-Business Capability'!B:H,5,FALSE)</f>
        <v>Sales</v>
      </c>
      <c r="F2668" t="str">
        <f>VLOOKUP(D2668,'B-Business Capability'!B:H,6,FALSE)</f>
        <v>Sales Execution and Customer Engagement</v>
      </c>
      <c r="G2668" t="str">
        <f>VLOOKUP(D2668,'B-Business Capability'!B:H,7,FALSE)</f>
        <v>Sales collaboration</v>
      </c>
      <c r="I2668" t="s">
        <v>43</v>
      </c>
      <c r="J2668" t="s">
        <v>325</v>
      </c>
      <c r="K2668" t="s">
        <v>379</v>
      </c>
      <c r="L2668" t="s">
        <v>131</v>
      </c>
      <c r="M2668" t="str">
        <f>VLOOKUP(L2668,'A-Applications'!B:D,3,FALSE)</f>
        <v>Miro</v>
      </c>
      <c r="N2668" t="s">
        <v>46</v>
      </c>
      <c r="O2668" s="42" t="s">
        <v>52</v>
      </c>
      <c r="P2668" t="s">
        <v>1042</v>
      </c>
      <c r="Q2668" t="str">
        <f>VLOOKUP(KamstrupData[[#This Row],[IdLevel123]],'B-Business Capability'!B:L,10,FALSE)</f>
        <v>N/A</v>
      </c>
      <c r="R2668">
        <f>VLOOKUP(KamstrupData[[#This Row],[IdLevel123]],'B-Business Capability'!B:L,11,FALSE)</f>
        <v>0</v>
      </c>
      <c r="T2668" t="s">
        <v>380</v>
      </c>
    </row>
    <row r="2669" spans="2:20" hidden="1" x14ac:dyDescent="0.25">
      <c r="D2669" t="s">
        <v>1278</v>
      </c>
      <c r="E2669" t="str">
        <f>VLOOKUP(D2669,'B-Business Capability'!B:H,5,FALSE)</f>
        <v>Strategic Management</v>
      </c>
      <c r="F2669" t="str">
        <f>VLOOKUP(D2669,'B-Business Capability'!B:H,6,FALSE)</f>
        <v>Enterprise Effectiveness &amp; Project Management</v>
      </c>
      <c r="G2669" t="str">
        <f>VLOOKUP(D2669,'B-Business Capability'!B:H,7,FALSE)</f>
        <v>Task Tracking and Planning</v>
      </c>
      <c r="I2669" t="s">
        <v>43</v>
      </c>
      <c r="J2669" t="s">
        <v>161</v>
      </c>
      <c r="K2669" t="s">
        <v>164</v>
      </c>
      <c r="L2669" t="s">
        <v>131</v>
      </c>
      <c r="M2669" t="str">
        <f>VLOOKUP(L2669,'A-Applications'!B:D,3,FALSE)</f>
        <v>Miro</v>
      </c>
      <c r="N2669" t="s">
        <v>46</v>
      </c>
      <c r="O2669" s="42" t="s">
        <v>52</v>
      </c>
      <c r="P2669" t="s">
        <v>56</v>
      </c>
      <c r="Q2669" t="str">
        <f>VLOOKUP(KamstrupData[[#This Row],[IdLevel123]],'B-Business Capability'!B:L,10,FALSE)</f>
        <v>N/A</v>
      </c>
      <c r="R2669">
        <f>VLOOKUP(KamstrupData[[#This Row],[IdLevel123]],'B-Business Capability'!B:L,11,FALSE)</f>
        <v>0</v>
      </c>
    </row>
    <row r="2670" spans="2:20" hidden="1" x14ac:dyDescent="0.25">
      <c r="D2670" t="s">
        <v>1278</v>
      </c>
      <c r="E2670" t="str">
        <f>VLOOKUP(D2670,'B-Business Capability'!B:H,5,FALSE)</f>
        <v>Strategic Management</v>
      </c>
      <c r="F2670" t="str">
        <f>VLOOKUP(D2670,'B-Business Capability'!B:H,6,FALSE)</f>
        <v>Enterprise Effectiveness &amp; Project Management</v>
      </c>
      <c r="G2670" t="str">
        <f>VLOOKUP(D2670,'B-Business Capability'!B:H,7,FALSE)</f>
        <v>Task Tracking and Planning</v>
      </c>
      <c r="I2670" t="s">
        <v>43</v>
      </c>
      <c r="J2670" t="s">
        <v>161</v>
      </c>
      <c r="K2670" t="s">
        <v>165</v>
      </c>
      <c r="L2670" t="s">
        <v>131</v>
      </c>
      <c r="M2670" t="str">
        <f>VLOOKUP(L2670,'A-Applications'!B:D,3,FALSE)</f>
        <v>Miro</v>
      </c>
      <c r="N2670" t="s">
        <v>46</v>
      </c>
      <c r="O2670" s="42" t="s">
        <v>52</v>
      </c>
      <c r="P2670" t="s">
        <v>56</v>
      </c>
      <c r="Q2670" t="str">
        <f>VLOOKUP(KamstrupData[[#This Row],[IdLevel123]],'B-Business Capability'!B:L,10,FALSE)</f>
        <v>N/A</v>
      </c>
      <c r="R2670">
        <f>VLOOKUP(KamstrupData[[#This Row],[IdLevel123]],'B-Business Capability'!B:L,11,FALSE)</f>
        <v>0</v>
      </c>
    </row>
    <row r="2671" spans="2:20" hidden="1" x14ac:dyDescent="0.25">
      <c r="D2671" t="s">
        <v>1278</v>
      </c>
      <c r="E2671" t="str">
        <f>VLOOKUP(D2671,'B-Business Capability'!B:H,5,FALSE)</f>
        <v>Strategic Management</v>
      </c>
      <c r="F2671" t="str">
        <f>VLOOKUP(D2671,'B-Business Capability'!B:H,6,FALSE)</f>
        <v>Enterprise Effectiveness &amp; Project Management</v>
      </c>
      <c r="G2671" t="str">
        <f>VLOOKUP(D2671,'B-Business Capability'!B:H,7,FALSE)</f>
        <v>Task Tracking and Planning</v>
      </c>
      <c r="I2671" t="s">
        <v>43</v>
      </c>
      <c r="J2671" t="s">
        <v>161</v>
      </c>
      <c r="K2671" t="s">
        <v>166</v>
      </c>
      <c r="L2671" t="s">
        <v>131</v>
      </c>
      <c r="M2671" t="str">
        <f>VLOOKUP(L2671,'A-Applications'!B:D,3,FALSE)</f>
        <v>Miro</v>
      </c>
      <c r="N2671" t="s">
        <v>46</v>
      </c>
      <c r="O2671" s="42" t="s">
        <v>52</v>
      </c>
      <c r="P2671" t="s">
        <v>56</v>
      </c>
      <c r="Q2671" t="str">
        <f>VLOOKUP(KamstrupData[[#This Row],[IdLevel123]],'B-Business Capability'!B:L,10,FALSE)</f>
        <v>N/A</v>
      </c>
      <c r="R2671">
        <f>VLOOKUP(KamstrupData[[#This Row],[IdLevel123]],'B-Business Capability'!B:L,11,FALSE)</f>
        <v>0</v>
      </c>
    </row>
    <row r="2672" spans="2:20" hidden="1" x14ac:dyDescent="0.25">
      <c r="D2672" t="s">
        <v>1280</v>
      </c>
      <c r="E2672" t="str">
        <f>VLOOKUP(D2672,'B-Business Capability'!B:H,5,FALSE)</f>
        <v>Strategic Management</v>
      </c>
      <c r="F2672" t="str">
        <f>VLOOKUP(D2672,'B-Business Capability'!B:H,6,FALSE)</f>
        <v>Enterprise Effectiveness &amp; Project Management</v>
      </c>
      <c r="G2672" t="str">
        <f>VLOOKUP(D2672,'B-Business Capability'!B:H,7,FALSE)</f>
        <v>Meeting management</v>
      </c>
      <c r="I2672" t="s">
        <v>43</v>
      </c>
      <c r="J2672" t="s">
        <v>151</v>
      </c>
      <c r="K2672" t="s">
        <v>152</v>
      </c>
      <c r="L2672" t="s">
        <v>131</v>
      </c>
      <c r="M2672" t="str">
        <f>VLOOKUP(L2672,'A-Applications'!B:D,3,FALSE)</f>
        <v>Miro</v>
      </c>
      <c r="N2672" t="s">
        <v>46</v>
      </c>
      <c r="O2672" s="42" t="s">
        <v>47</v>
      </c>
      <c r="P2672" t="s">
        <v>68</v>
      </c>
      <c r="Q2672" t="str">
        <f>VLOOKUP(KamstrupData[[#This Row],[IdLevel123]],'B-Business Capability'!B:L,10,FALSE)</f>
        <v>N/A</v>
      </c>
      <c r="R2672">
        <f>VLOOKUP(KamstrupData[[#This Row],[IdLevel123]],'B-Business Capability'!B:L,11,FALSE)</f>
        <v>0</v>
      </c>
      <c r="T2672" t="s">
        <v>253</v>
      </c>
    </row>
    <row r="2673" spans="2:20" hidden="1" x14ac:dyDescent="0.25">
      <c r="D2673" s="28" t="s">
        <v>1610</v>
      </c>
      <c r="E2673" t="str">
        <f>VLOOKUP(D2673,'B-Business Capability'!B:H,5,FALSE)</f>
        <v>Digital Platform and Operations</v>
      </c>
      <c r="F2673" t="str">
        <f>VLOOKUP(D2673,'B-Business Capability'!B:H,6,FALSE)</f>
        <v>Digital Workplace &amp; Infrastructure Development</v>
      </c>
      <c r="G2673" t="str">
        <f>VLOOKUP(D2673,'B-Business Capability'!B:H,7,FALSE)</f>
        <v>Communication &amp; Collaboration</v>
      </c>
      <c r="I2673" t="s">
        <v>43</v>
      </c>
      <c r="J2673" t="s">
        <v>148</v>
      </c>
      <c r="K2673" t="s">
        <v>149</v>
      </c>
      <c r="L2673" t="s">
        <v>131</v>
      </c>
      <c r="M2673" t="str">
        <f>VLOOKUP(L2673,'A-Applications'!B:D,3,FALSE)</f>
        <v>Miro</v>
      </c>
      <c r="N2673" t="s">
        <v>138</v>
      </c>
      <c r="O2673" s="42" t="s">
        <v>47</v>
      </c>
      <c r="P2673" t="s">
        <v>56</v>
      </c>
      <c r="Q2673" t="str">
        <f>VLOOKUP(KamstrupData[[#This Row],[IdLevel123]],'B-Business Capability'!B:L,10,FALSE)</f>
        <v>N/A</v>
      </c>
      <c r="R2673">
        <f>VLOOKUP(KamstrupData[[#This Row],[IdLevel123]],'B-Business Capability'!B:L,11,FALSE)</f>
        <v>0</v>
      </c>
    </row>
    <row r="2674" spans="2:20" hidden="1" x14ac:dyDescent="0.25">
      <c r="B2674" s="28">
        <v>45292</v>
      </c>
      <c r="D2674" s="28" t="s">
        <v>1610</v>
      </c>
      <c r="E2674" t="str">
        <f>VLOOKUP(D2674,'B-Business Capability'!B:H,5,FALSE)</f>
        <v>Digital Platform and Operations</v>
      </c>
      <c r="F2674" t="str">
        <f>VLOOKUP(D2674,'B-Business Capability'!B:H,6,FALSE)</f>
        <v>Digital Workplace &amp; Infrastructure Development</v>
      </c>
      <c r="G2674" t="str">
        <f>VLOOKUP(D2674,'B-Business Capability'!B:H,7,FALSE)</f>
        <v>Communication &amp; Collaboration</v>
      </c>
      <c r="I2674" t="s">
        <v>43</v>
      </c>
      <c r="J2674" t="s">
        <v>285</v>
      </c>
      <c r="K2674" t="s">
        <v>1615</v>
      </c>
      <c r="L2674" t="s">
        <v>131</v>
      </c>
      <c r="M2674" t="str">
        <f>VLOOKUP(L2674,'A-Applications'!B:D,3,FALSE)</f>
        <v>Miro</v>
      </c>
      <c r="N2674" t="s">
        <v>46</v>
      </c>
      <c r="O2674" s="42" t="s">
        <v>52</v>
      </c>
      <c r="P2674" t="s">
        <v>38</v>
      </c>
      <c r="Q2674" t="str">
        <f>VLOOKUP(KamstrupData[[#This Row],[IdLevel123]],'B-Business Capability'!B:L,10,FALSE)</f>
        <v>N/A</v>
      </c>
      <c r="R2674">
        <f>VLOOKUP(KamstrupData[[#This Row],[IdLevel123]],'B-Business Capability'!B:L,11,FALSE)</f>
        <v>0</v>
      </c>
    </row>
    <row r="2675" spans="2:20" hidden="1" x14ac:dyDescent="0.25">
      <c r="B2675" s="28">
        <v>45292</v>
      </c>
      <c r="D2675" s="28" t="s">
        <v>1610</v>
      </c>
      <c r="E2675" t="str">
        <f>VLOOKUP(D2675,'B-Business Capability'!B:H,5,FALSE)</f>
        <v>Digital Platform and Operations</v>
      </c>
      <c r="F2675" t="str">
        <f>VLOOKUP(D2675,'B-Business Capability'!B:H,6,FALSE)</f>
        <v>Digital Workplace &amp; Infrastructure Development</v>
      </c>
      <c r="G2675" t="str">
        <f>VLOOKUP(D2675,'B-Business Capability'!B:H,7,FALSE)</f>
        <v>Communication &amp; Collaboration</v>
      </c>
      <c r="I2675" t="s">
        <v>43</v>
      </c>
      <c r="J2675" t="s">
        <v>285</v>
      </c>
      <c r="K2675" t="s">
        <v>1639</v>
      </c>
      <c r="L2675" t="s">
        <v>131</v>
      </c>
      <c r="M2675" t="str">
        <f>VLOOKUP(L2675,'A-Applications'!B:D,3,FALSE)</f>
        <v>Miro</v>
      </c>
      <c r="N2675" s="230" t="s">
        <v>46</v>
      </c>
      <c r="O2675" s="42" t="s">
        <v>47</v>
      </c>
      <c r="Q2675" t="str">
        <f>VLOOKUP(KamstrupData[[#This Row],[IdLevel123]],'B-Business Capability'!B:L,10,FALSE)</f>
        <v>N/A</v>
      </c>
      <c r="R2675">
        <f>VLOOKUP(KamstrupData[[#This Row],[IdLevel123]],'B-Business Capability'!B:L,11,FALSE)</f>
        <v>0</v>
      </c>
    </row>
    <row r="2676" spans="2:20" hidden="1" x14ac:dyDescent="0.25">
      <c r="B2676" s="28">
        <v>46023</v>
      </c>
      <c r="D2676" s="28" t="s">
        <v>8603</v>
      </c>
      <c r="E2676" t="str">
        <f>VLOOKUP(D2676,'B-Business Capability'!B:H,5,FALSE)</f>
        <v>OT Manufacturing</v>
      </c>
      <c r="F2676" t="str">
        <f>VLOOKUP(D2676,'B-Business Capability'!B:H,6,FALSE)</f>
        <v>OT Infrastructure &amp; Hosting</v>
      </c>
      <c r="G2676" t="str">
        <f>VLOOKUP(D2676,'B-Business Capability'!B:H,7,FALSE)</f>
        <v>OT Network Segmentation &amp; Connectivity</v>
      </c>
      <c r="I2676" t="s">
        <v>43</v>
      </c>
      <c r="J2676" t="s">
        <v>239</v>
      </c>
      <c r="K2676" t="s">
        <v>1742</v>
      </c>
      <c r="L2676" t="s">
        <v>131</v>
      </c>
      <c r="M2676" t="str">
        <f>VLOOKUP(L2676,'A-Applications'!B:D,3,FALSE)</f>
        <v>Miro</v>
      </c>
      <c r="N2676" t="s">
        <v>46</v>
      </c>
      <c r="O2676" s="42" t="s">
        <v>52</v>
      </c>
      <c r="Q2676" t="str">
        <f>VLOOKUP(KamstrupData[[#This Row],[IdLevel123]],'B-Business Capability'!B:L,10,FALSE)</f>
        <v>N/A</v>
      </c>
      <c r="R2676">
        <f>VLOOKUP(KamstrupData[[#This Row],[IdLevel123]],'B-Business Capability'!B:L,11,FALSE)</f>
        <v>0</v>
      </c>
    </row>
    <row r="2677" spans="2:20" hidden="1" x14ac:dyDescent="0.25">
      <c r="D2677" t="s">
        <v>1630</v>
      </c>
      <c r="E2677" t="str">
        <f>VLOOKUP(D2677,'B-Business Capability'!B:H,5,FALSE)</f>
        <v>OT Hosting</v>
      </c>
      <c r="F2677" t="str">
        <f>VLOOKUP(D2677,'B-Business Capability'!B:H,6,FALSE)</f>
        <v>OT Operations &amp; Service</v>
      </c>
      <c r="G2677" t="str">
        <f>VLOOKUP(D2677,'B-Business Capability'!B:H,7,FALSE)</f>
        <v>Third-Party Software</v>
      </c>
      <c r="I2677" t="s">
        <v>43</v>
      </c>
      <c r="J2677" t="s">
        <v>109</v>
      </c>
      <c r="K2677" t="s">
        <v>231</v>
      </c>
      <c r="L2677" t="s">
        <v>131</v>
      </c>
      <c r="M2677" t="str">
        <f>VLOOKUP(L2677,'A-Applications'!B:D,3,FALSE)</f>
        <v>Miro</v>
      </c>
      <c r="N2677" t="s">
        <v>46</v>
      </c>
      <c r="O2677" s="42" t="s">
        <v>52</v>
      </c>
      <c r="P2677" t="s">
        <v>68</v>
      </c>
      <c r="Q2677" t="str">
        <f>VLOOKUP(KamstrupData[[#This Row],[IdLevel123]],'B-Business Capability'!B:L,10,FALSE)</f>
        <v>N/A</v>
      </c>
      <c r="R2677">
        <f>VLOOKUP(KamstrupData[[#This Row],[IdLevel123]],'B-Business Capability'!B:L,11,FALSE)</f>
        <v>0</v>
      </c>
      <c r="T2677" t="s">
        <v>329</v>
      </c>
    </row>
    <row r="2678" spans="2:20" hidden="1" x14ac:dyDescent="0.25">
      <c r="D2678" t="s">
        <v>1634</v>
      </c>
      <c r="E2678" t="str">
        <f>VLOOKUP(D2678,'B-Business Capability'!B:H,5,FALSE)</f>
        <v>Not mapped to capability</v>
      </c>
      <c r="F2678">
        <f>VLOOKUP(D2678,'B-Business Capability'!B:H,6,FALSE)</f>
        <v>0</v>
      </c>
      <c r="G2678">
        <f>VLOOKUP(D2678,'B-Business Capability'!B:H,7,FALSE)</f>
        <v>0</v>
      </c>
      <c r="I2678" t="s">
        <v>43</v>
      </c>
      <c r="J2678" t="s">
        <v>86</v>
      </c>
      <c r="L2678" t="s">
        <v>131</v>
      </c>
      <c r="M2678" t="str">
        <f>VLOOKUP(L2678,'A-Applications'!B:D,3,FALSE)</f>
        <v>Miro</v>
      </c>
      <c r="O2678" s="42"/>
      <c r="P2678" t="s">
        <v>56</v>
      </c>
      <c r="Q2678" t="str">
        <f>VLOOKUP(KamstrupData[[#This Row],[IdLevel123]],'B-Business Capability'!B:L,10,FALSE)</f>
        <v>N/A</v>
      </c>
      <c r="R2678">
        <f>VLOOKUP(KamstrupData[[#This Row],[IdLevel123]],'B-Business Capability'!B:L,11,FALSE)</f>
        <v>0</v>
      </c>
      <c r="T2678" t="s">
        <v>196</v>
      </c>
    </row>
    <row r="2679" spans="2:20" hidden="1" x14ac:dyDescent="0.25">
      <c r="D2679" t="s">
        <v>1634</v>
      </c>
      <c r="E2679" t="str">
        <f>VLOOKUP(D2679,'B-Business Capability'!B:H,5,FALSE)</f>
        <v>Not mapped to capability</v>
      </c>
      <c r="F2679">
        <f>VLOOKUP(D2679,'B-Business Capability'!B:H,6,FALSE)</f>
        <v>0</v>
      </c>
      <c r="G2679">
        <f>VLOOKUP(D2679,'B-Business Capability'!B:H,7,FALSE)</f>
        <v>0</v>
      </c>
      <c r="I2679" t="s">
        <v>43</v>
      </c>
      <c r="J2679" t="s">
        <v>325</v>
      </c>
      <c r="L2679" t="s">
        <v>131</v>
      </c>
      <c r="M2679" t="str">
        <f>VLOOKUP(L2679,'A-Applications'!B:D,3,FALSE)</f>
        <v>Miro</v>
      </c>
      <c r="O2679" s="42"/>
      <c r="P2679" t="s">
        <v>56</v>
      </c>
      <c r="Q2679" t="str">
        <f>VLOOKUP(KamstrupData[[#This Row],[IdLevel123]],'B-Business Capability'!B:L,10,FALSE)</f>
        <v>N/A</v>
      </c>
      <c r="R2679">
        <f>VLOOKUP(KamstrupData[[#This Row],[IdLevel123]],'B-Business Capability'!B:L,11,FALSE)</f>
        <v>0</v>
      </c>
      <c r="T2679" t="s">
        <v>1713</v>
      </c>
    </row>
    <row r="2680" spans="2:20" hidden="1" x14ac:dyDescent="0.25">
      <c r="D2680" s="28" t="s">
        <v>1224</v>
      </c>
      <c r="E2680" t="str">
        <f>VLOOKUP(D2680,'B-Business Capability'!B:H,5,FALSE)</f>
        <v>Sales</v>
      </c>
      <c r="F2680" t="str">
        <f>VLOOKUP(D2680,'B-Business Capability'!B:H,6,FALSE)</f>
        <v>Sales Execution and Customer Engagement</v>
      </c>
      <c r="G2680" t="str">
        <f>VLOOKUP(D2680,'B-Business Capability'!B:H,7,FALSE)</f>
        <v>Sales collaboration</v>
      </c>
      <c r="I2680" t="s">
        <v>62</v>
      </c>
      <c r="J2680" t="s">
        <v>8632</v>
      </c>
      <c r="L2680" t="s">
        <v>131</v>
      </c>
      <c r="M2680" t="str">
        <f>VLOOKUP(L2680,'A-Applications'!B:D,3,FALSE)</f>
        <v>Miro</v>
      </c>
      <c r="N2680" t="s">
        <v>46</v>
      </c>
      <c r="O2680" s="42" t="s">
        <v>52</v>
      </c>
      <c r="P2680" t="s">
        <v>1042</v>
      </c>
      <c r="Q2680" t="str">
        <f>VLOOKUP(KamstrupData[[#This Row],[IdLevel123]],'B-Business Capability'!B:L,10,FALSE)</f>
        <v>N/A</v>
      </c>
      <c r="R2680">
        <f>VLOOKUP(KamstrupData[[#This Row],[IdLevel123]],'B-Business Capability'!B:L,11,FALSE)</f>
        <v>0</v>
      </c>
    </row>
    <row r="2681" spans="2:20" hidden="1" x14ac:dyDescent="0.25">
      <c r="D2681" s="28" t="s">
        <v>1634</v>
      </c>
      <c r="E2681" t="str">
        <f>VLOOKUP(D2681,'B-Business Capability'!B:H,5,FALSE)</f>
        <v>Not mapped to capability</v>
      </c>
      <c r="F2681">
        <f>VLOOKUP(D2681,'B-Business Capability'!B:H,6,FALSE)</f>
        <v>0</v>
      </c>
      <c r="G2681">
        <f>VLOOKUP(D2681,'B-Business Capability'!B:H,7,FALSE)</f>
        <v>0</v>
      </c>
      <c r="I2681" t="s">
        <v>62</v>
      </c>
      <c r="J2681" t="s">
        <v>8632</v>
      </c>
      <c r="L2681" t="s">
        <v>131</v>
      </c>
      <c r="M2681" t="str">
        <f>VLOOKUP(L2681,'A-Applications'!B:D,3,FALSE)</f>
        <v>Miro</v>
      </c>
      <c r="N2681" t="s">
        <v>46</v>
      </c>
      <c r="O2681" s="42" t="s">
        <v>52</v>
      </c>
      <c r="P2681" t="s">
        <v>56</v>
      </c>
      <c r="Q2681" t="str">
        <f>VLOOKUP(KamstrupData[[#This Row],[IdLevel123]],'B-Business Capability'!B:L,10,FALSE)</f>
        <v>N/A</v>
      </c>
      <c r="R2681">
        <f>VLOOKUP(KamstrupData[[#This Row],[IdLevel123]],'B-Business Capability'!B:L,11,FALSE)</f>
        <v>0</v>
      </c>
    </row>
    <row r="2682" spans="2:20" hidden="1" x14ac:dyDescent="0.25">
      <c r="D2682" s="28" t="s">
        <v>1278</v>
      </c>
      <c r="E2682" t="str">
        <f>VLOOKUP(D2682,'B-Business Capability'!B:H,5,FALSE)</f>
        <v>Strategic Management</v>
      </c>
      <c r="F2682" t="str">
        <f>VLOOKUP(D2682,'B-Business Capability'!B:H,6,FALSE)</f>
        <v>Enterprise Effectiveness &amp; Project Management</v>
      </c>
      <c r="G2682" t="str">
        <f>VLOOKUP(D2682,'B-Business Capability'!B:H,7,FALSE)</f>
        <v>Task Tracking and Planning</v>
      </c>
      <c r="I2682" t="s">
        <v>43</v>
      </c>
      <c r="J2682" t="s">
        <v>239</v>
      </c>
      <c r="K2682" t="s">
        <v>1672</v>
      </c>
      <c r="L2682" t="s">
        <v>131</v>
      </c>
      <c r="M2682" t="str">
        <f>VLOOKUP(L2682,'A-Applications'!B:D,3,FALSE)</f>
        <v>Miro</v>
      </c>
      <c r="N2682" t="s">
        <v>138</v>
      </c>
      <c r="O2682" s="42" t="s">
        <v>47</v>
      </c>
      <c r="P2682" t="s">
        <v>38</v>
      </c>
      <c r="Q2682" t="str">
        <f>VLOOKUP(KamstrupData[[#This Row],[IdLevel123]],'B-Business Capability'!B:L,10,FALSE)</f>
        <v>N/A</v>
      </c>
      <c r="R2682">
        <f>VLOOKUP(KamstrupData[[#This Row],[IdLevel123]],'B-Business Capability'!B:L,11,FALSE)</f>
        <v>0</v>
      </c>
    </row>
    <row r="2683" spans="2:20" hidden="1" x14ac:dyDescent="0.25">
      <c r="D2683" t="s">
        <v>472</v>
      </c>
      <c r="E2683" t="str">
        <f>VLOOKUP(D2683,'B-Business Capability'!B:H,5,FALSE)</f>
        <v>Finance</v>
      </c>
      <c r="F2683" t="str">
        <f>VLOOKUP(D2683,'B-Business Capability'!B:H,6,FALSE)</f>
        <v>Settlements &amp; Payments</v>
      </c>
      <c r="G2683" t="str">
        <f>VLOOKUP(D2683,'B-Business Capability'!B:H,7,FALSE)</f>
        <v>Account Payables</v>
      </c>
      <c r="I2683" t="s">
        <v>43</v>
      </c>
      <c r="J2683" t="s">
        <v>44</v>
      </c>
      <c r="L2683" t="s">
        <v>483</v>
      </c>
      <c r="M2683" t="str">
        <f>VLOOKUP(L2683,'A-Applications'!B:D,3,FALSE)</f>
        <v>Danske Direct</v>
      </c>
      <c r="N2683" t="s">
        <v>46</v>
      </c>
      <c r="O2683" s="42"/>
      <c r="P2683" t="s">
        <v>475</v>
      </c>
      <c r="Q2683" t="str">
        <f>VLOOKUP(KamstrupData[[#This Row],[IdLevel123]],'B-Business Capability'!B:L,10,FALSE)</f>
        <v>Procure-to-Pay (P2P)</v>
      </c>
      <c r="R2683">
        <f>VLOOKUP(KamstrupData[[#This Row],[IdLevel123]],'B-Business Capability'!B:L,11,FALSE)</f>
        <v>500</v>
      </c>
    </row>
    <row r="2684" spans="2:20" hidden="1" x14ac:dyDescent="0.25">
      <c r="D2684" t="s">
        <v>472</v>
      </c>
      <c r="E2684" t="str">
        <f>VLOOKUP(D2684,'B-Business Capability'!B:H,5,FALSE)</f>
        <v>Finance</v>
      </c>
      <c r="F2684" t="str">
        <f>VLOOKUP(D2684,'B-Business Capability'!B:H,6,FALSE)</f>
        <v>Settlements &amp; Payments</v>
      </c>
      <c r="G2684" t="str">
        <f>VLOOKUP(D2684,'B-Business Capability'!B:H,7,FALSE)</f>
        <v>Account Payables</v>
      </c>
      <c r="I2684" t="s">
        <v>57</v>
      </c>
      <c r="J2684" t="s">
        <v>58</v>
      </c>
      <c r="L2684" t="s">
        <v>483</v>
      </c>
      <c r="M2684" t="str">
        <f>VLOOKUP(L2684,'A-Applications'!B:D,3,FALSE)</f>
        <v>Danske Direct</v>
      </c>
      <c r="N2684" t="s">
        <v>46</v>
      </c>
      <c r="O2684" s="42"/>
      <c r="P2684" t="s">
        <v>475</v>
      </c>
      <c r="Q2684" t="str">
        <f>VLOOKUP(KamstrupData[[#This Row],[IdLevel123]],'B-Business Capability'!B:L,10,FALSE)</f>
        <v>Procure-to-Pay (P2P)</v>
      </c>
      <c r="R2684">
        <f>VLOOKUP(KamstrupData[[#This Row],[IdLevel123]],'B-Business Capability'!B:L,11,FALSE)</f>
        <v>500</v>
      </c>
    </row>
    <row r="2685" spans="2:20" hidden="1" x14ac:dyDescent="0.25">
      <c r="D2685" t="s">
        <v>472</v>
      </c>
      <c r="E2685" t="str">
        <f>VLOOKUP(D2685,'B-Business Capability'!B:H,5,FALSE)</f>
        <v>Finance</v>
      </c>
      <c r="F2685" t="str">
        <f>VLOOKUP(D2685,'B-Business Capability'!B:H,6,FALSE)</f>
        <v>Settlements &amp; Payments</v>
      </c>
      <c r="G2685" t="str">
        <f>VLOOKUP(D2685,'B-Business Capability'!B:H,7,FALSE)</f>
        <v>Account Payables</v>
      </c>
      <c r="I2685" t="s">
        <v>62</v>
      </c>
      <c r="J2685" t="s">
        <v>63</v>
      </c>
      <c r="L2685" t="s">
        <v>483</v>
      </c>
      <c r="M2685" t="str">
        <f>VLOOKUP(L2685,'A-Applications'!B:D,3,FALSE)</f>
        <v>Danske Direct</v>
      </c>
      <c r="N2685" t="s">
        <v>46</v>
      </c>
      <c r="O2685" s="42"/>
      <c r="P2685" t="s">
        <v>475</v>
      </c>
      <c r="Q2685" t="str">
        <f>VLOOKUP(KamstrupData[[#This Row],[IdLevel123]],'B-Business Capability'!B:L,10,FALSE)</f>
        <v>Procure-to-Pay (P2P)</v>
      </c>
      <c r="R2685">
        <f>VLOOKUP(KamstrupData[[#This Row],[IdLevel123]],'B-Business Capability'!B:L,11,FALSE)</f>
        <v>500</v>
      </c>
    </row>
    <row r="2686" spans="2:20" hidden="1" x14ac:dyDescent="0.25">
      <c r="D2686" t="s">
        <v>472</v>
      </c>
      <c r="E2686" t="str">
        <f>VLOOKUP(D2686,'B-Business Capability'!B:H,5,FALSE)</f>
        <v>Finance</v>
      </c>
      <c r="F2686" t="str">
        <f>VLOOKUP(D2686,'B-Business Capability'!B:H,6,FALSE)</f>
        <v>Settlements &amp; Payments</v>
      </c>
      <c r="G2686" t="str">
        <f>VLOOKUP(D2686,'B-Business Capability'!B:H,7,FALSE)</f>
        <v>Account Payables</v>
      </c>
      <c r="I2686" t="s">
        <v>64</v>
      </c>
      <c r="J2686" t="s">
        <v>65</v>
      </c>
      <c r="L2686" t="s">
        <v>483</v>
      </c>
      <c r="M2686" t="str">
        <f>VLOOKUP(L2686,'A-Applications'!B:D,3,FALSE)</f>
        <v>Danske Direct</v>
      </c>
      <c r="N2686" t="s">
        <v>46</v>
      </c>
      <c r="O2686" s="42" t="s">
        <v>47</v>
      </c>
      <c r="P2686" t="s">
        <v>475</v>
      </c>
      <c r="Q2686" t="str">
        <f>VLOOKUP(KamstrupData[[#This Row],[IdLevel123]],'B-Business Capability'!B:L,10,FALSE)</f>
        <v>Procure-to-Pay (P2P)</v>
      </c>
      <c r="R2686">
        <f>VLOOKUP(KamstrupData[[#This Row],[IdLevel123]],'B-Business Capability'!B:L,11,FALSE)</f>
        <v>500</v>
      </c>
    </row>
    <row r="2687" spans="2:20" hidden="1" x14ac:dyDescent="0.25">
      <c r="D2687" t="s">
        <v>1272</v>
      </c>
      <c r="E2687" t="str">
        <f>VLOOKUP(D2687,'B-Business Capability'!B:H,5,FALSE)</f>
        <v>Finance</v>
      </c>
      <c r="F2687" t="str">
        <f>VLOOKUP(D2687,'B-Business Capability'!B:H,6,FALSE)</f>
        <v>Accounting</v>
      </c>
      <c r="G2687" t="str">
        <f>VLOOKUP(D2687,'B-Business Capability'!B:H,7,FALSE)</f>
        <v>Accounts Recievabel</v>
      </c>
      <c r="I2687" t="s">
        <v>43</v>
      </c>
      <c r="J2687" t="s">
        <v>44</v>
      </c>
      <c r="L2687" t="s">
        <v>483</v>
      </c>
      <c r="M2687" t="str">
        <f>VLOOKUP(L2687,'A-Applications'!B:D,3,FALSE)</f>
        <v>Danske Direct</v>
      </c>
      <c r="N2687" t="s">
        <v>46</v>
      </c>
      <c r="O2687" s="42"/>
      <c r="P2687" t="s">
        <v>1273</v>
      </c>
      <c r="Q2687" t="str">
        <f>VLOOKUP(KamstrupData[[#This Row],[IdLevel123]],'B-Business Capability'!B:L,10,FALSE)</f>
        <v>N/A</v>
      </c>
      <c r="R2687">
        <f>VLOOKUP(KamstrupData[[#This Row],[IdLevel123]],'B-Business Capability'!B:L,11,FALSE)</f>
        <v>0</v>
      </c>
    </row>
    <row r="2688" spans="2:20" hidden="1" x14ac:dyDescent="0.25">
      <c r="D2688" t="s">
        <v>1272</v>
      </c>
      <c r="E2688" t="str">
        <f>VLOOKUP(D2688,'B-Business Capability'!B:H,5,FALSE)</f>
        <v>Finance</v>
      </c>
      <c r="F2688" t="str">
        <f>VLOOKUP(D2688,'B-Business Capability'!B:H,6,FALSE)</f>
        <v>Accounting</v>
      </c>
      <c r="G2688" t="str">
        <f>VLOOKUP(D2688,'B-Business Capability'!B:H,7,FALSE)</f>
        <v>Accounts Recievabel</v>
      </c>
      <c r="I2688" t="s">
        <v>57</v>
      </c>
      <c r="J2688" t="s">
        <v>58</v>
      </c>
      <c r="L2688" t="s">
        <v>483</v>
      </c>
      <c r="M2688" t="str">
        <f>VLOOKUP(L2688,'A-Applications'!B:D,3,FALSE)</f>
        <v>Danske Direct</v>
      </c>
      <c r="N2688" t="s">
        <v>46</v>
      </c>
      <c r="O2688" s="42"/>
      <c r="P2688" t="s">
        <v>1273</v>
      </c>
      <c r="Q2688" t="str">
        <f>VLOOKUP(KamstrupData[[#This Row],[IdLevel123]],'B-Business Capability'!B:L,10,FALSE)</f>
        <v>N/A</v>
      </c>
      <c r="R2688">
        <f>VLOOKUP(KamstrupData[[#This Row],[IdLevel123]],'B-Business Capability'!B:L,11,FALSE)</f>
        <v>0</v>
      </c>
    </row>
    <row r="2689" spans="4:20" hidden="1" x14ac:dyDescent="0.25">
      <c r="D2689" t="s">
        <v>1272</v>
      </c>
      <c r="E2689" t="str">
        <f>VLOOKUP(D2689,'B-Business Capability'!B:H,5,FALSE)</f>
        <v>Finance</v>
      </c>
      <c r="F2689" t="str">
        <f>VLOOKUP(D2689,'B-Business Capability'!B:H,6,FALSE)</f>
        <v>Accounting</v>
      </c>
      <c r="G2689" t="str">
        <f>VLOOKUP(D2689,'B-Business Capability'!B:H,7,FALSE)</f>
        <v>Accounts Recievabel</v>
      </c>
      <c r="I2689" t="s">
        <v>62</v>
      </c>
      <c r="J2689" t="s">
        <v>63</v>
      </c>
      <c r="L2689" t="s">
        <v>483</v>
      </c>
      <c r="M2689" t="str">
        <f>VLOOKUP(L2689,'A-Applications'!B:D,3,FALSE)</f>
        <v>Danske Direct</v>
      </c>
      <c r="N2689" t="s">
        <v>46</v>
      </c>
      <c r="O2689" s="42"/>
      <c r="P2689" t="s">
        <v>1273</v>
      </c>
      <c r="Q2689" t="str">
        <f>VLOOKUP(KamstrupData[[#This Row],[IdLevel123]],'B-Business Capability'!B:L,10,FALSE)</f>
        <v>N/A</v>
      </c>
      <c r="R2689">
        <f>VLOOKUP(KamstrupData[[#This Row],[IdLevel123]],'B-Business Capability'!B:L,11,FALSE)</f>
        <v>0</v>
      </c>
    </row>
    <row r="2690" spans="4:20" hidden="1" x14ac:dyDescent="0.25">
      <c r="D2690" t="s">
        <v>1272</v>
      </c>
      <c r="E2690" t="str">
        <f>VLOOKUP(D2690,'B-Business Capability'!B:H,5,FALSE)</f>
        <v>Finance</v>
      </c>
      <c r="F2690" t="str">
        <f>VLOOKUP(D2690,'B-Business Capability'!B:H,6,FALSE)</f>
        <v>Accounting</v>
      </c>
      <c r="G2690" t="str">
        <f>VLOOKUP(D2690,'B-Business Capability'!B:H,7,FALSE)</f>
        <v>Accounts Recievabel</v>
      </c>
      <c r="I2690" t="s">
        <v>64</v>
      </c>
      <c r="J2690" t="s">
        <v>65</v>
      </c>
      <c r="L2690" t="s">
        <v>483</v>
      </c>
      <c r="M2690" t="str">
        <f>VLOOKUP(L2690,'A-Applications'!B:D,3,FALSE)</f>
        <v>Danske Direct</v>
      </c>
      <c r="N2690" t="s">
        <v>46</v>
      </c>
      <c r="O2690" s="42" t="s">
        <v>47</v>
      </c>
      <c r="P2690" t="s">
        <v>1273</v>
      </c>
      <c r="Q2690" t="str">
        <f>VLOOKUP(KamstrupData[[#This Row],[IdLevel123]],'B-Business Capability'!B:L,10,FALSE)</f>
        <v>N/A</v>
      </c>
      <c r="R2690">
        <f>VLOOKUP(KamstrupData[[#This Row],[IdLevel123]],'B-Business Capability'!B:L,11,FALSE)</f>
        <v>0</v>
      </c>
    </row>
    <row r="2691" spans="4:20" hidden="1" x14ac:dyDescent="0.25">
      <c r="D2691" t="s">
        <v>532</v>
      </c>
      <c r="E2691" t="str">
        <f>VLOOKUP(D2691,'B-Business Capability'!B:H,5,FALSE)</f>
        <v>Procurement &amp; Logistics</v>
      </c>
      <c r="F2691" t="str">
        <f>VLOOKUP(D2691,'B-Business Capability'!B:H,6,FALSE)</f>
        <v>Purchasing</v>
      </c>
      <c r="G2691" t="str">
        <f>VLOOKUP(D2691,'B-Business Capability'!B:H,7,FALSE)</f>
        <v>Decide On Sourcing</v>
      </c>
      <c r="I2691" t="s">
        <v>43</v>
      </c>
      <c r="J2691" t="s">
        <v>109</v>
      </c>
      <c r="K2691" t="s">
        <v>183</v>
      </c>
      <c r="L2691" t="s">
        <v>535</v>
      </c>
      <c r="M2691" t="str">
        <f>VLOOKUP(L2691,'A-Applications'!B:D,3,FALSE)</f>
        <v>Dunn and Bradstreet (Finance Analytics)</v>
      </c>
      <c r="N2691" t="s">
        <v>46</v>
      </c>
      <c r="O2691" s="42" t="s">
        <v>52</v>
      </c>
      <c r="P2691" t="s">
        <v>533</v>
      </c>
      <c r="Q2691" t="str">
        <f>VLOOKUP(KamstrupData[[#This Row],[IdLevel123]],'B-Business Capability'!B:L,10,FALSE)</f>
        <v>Procure-to-Pay (P2P)</v>
      </c>
      <c r="R2691">
        <f>VLOOKUP(KamstrupData[[#This Row],[IdLevel123]],'B-Business Capability'!B:L,11,FALSE)</f>
        <v>125</v>
      </c>
      <c r="T2691" t="s">
        <v>185</v>
      </c>
    </row>
    <row r="2692" spans="4:20" hidden="1" x14ac:dyDescent="0.25">
      <c r="D2692" t="s">
        <v>532</v>
      </c>
      <c r="E2692" t="str">
        <f>VLOOKUP(D2692,'B-Business Capability'!B:H,5,FALSE)</f>
        <v>Procurement &amp; Logistics</v>
      </c>
      <c r="F2692" t="str">
        <f>VLOOKUP(D2692,'B-Business Capability'!B:H,6,FALSE)</f>
        <v>Purchasing</v>
      </c>
      <c r="G2692" t="str">
        <f>VLOOKUP(D2692,'B-Business Capability'!B:H,7,FALSE)</f>
        <v>Decide On Sourcing</v>
      </c>
      <c r="I2692" t="s">
        <v>66</v>
      </c>
      <c r="J2692" t="s">
        <v>109</v>
      </c>
      <c r="K2692" t="s">
        <v>183</v>
      </c>
      <c r="L2692" t="s">
        <v>535</v>
      </c>
      <c r="M2692" t="str">
        <f>VLOOKUP(L2692,'A-Applications'!B:D,3,FALSE)</f>
        <v>Dunn and Bradstreet (Finance Analytics)</v>
      </c>
      <c r="N2692" t="s">
        <v>46</v>
      </c>
      <c r="O2692" s="42" t="s">
        <v>52</v>
      </c>
      <c r="P2692" t="s">
        <v>533</v>
      </c>
      <c r="Q2692" t="str">
        <f>VLOOKUP(KamstrupData[[#This Row],[IdLevel123]],'B-Business Capability'!B:L,10,FALSE)</f>
        <v>Procure-to-Pay (P2P)</v>
      </c>
      <c r="R2692">
        <f>VLOOKUP(KamstrupData[[#This Row],[IdLevel123]],'B-Business Capability'!B:L,11,FALSE)</f>
        <v>125</v>
      </c>
      <c r="T2692" t="s">
        <v>188</v>
      </c>
    </row>
    <row r="2693" spans="4:20" hidden="1" x14ac:dyDescent="0.25">
      <c r="D2693" t="s">
        <v>1147</v>
      </c>
      <c r="E2693" t="str">
        <f>VLOOKUP(D2693,'B-Business Capability'!B:H,5,FALSE)</f>
        <v>Sales</v>
      </c>
      <c r="F2693" t="str">
        <f>VLOOKUP(D2693,'B-Business Capability'!B:H,6,FALSE)</f>
        <v>Sales Operations</v>
      </c>
      <c r="G2693" t="str">
        <f>VLOOKUP(D2693,'B-Business Capability'!B:H,7,FALSE)</f>
        <v>Customer masterdata governance</v>
      </c>
      <c r="I2693" t="s">
        <v>66</v>
      </c>
      <c r="J2693" t="s">
        <v>325</v>
      </c>
      <c r="K2693" t="s">
        <v>1151</v>
      </c>
      <c r="L2693" t="s">
        <v>535</v>
      </c>
      <c r="M2693" t="str">
        <f>VLOOKUP(L2693,'A-Applications'!B:D,3,FALSE)</f>
        <v>Dunn and Bradstreet (Finance Analytics)</v>
      </c>
      <c r="N2693" t="s">
        <v>74</v>
      </c>
      <c r="O2693" s="42" t="s">
        <v>47</v>
      </c>
      <c r="P2693" t="s">
        <v>1140</v>
      </c>
      <c r="Q2693" t="str">
        <f>VLOOKUP(KamstrupData[[#This Row],[IdLevel123]],'B-Business Capability'!B:L,10,FALSE)</f>
        <v>N/A</v>
      </c>
      <c r="R2693">
        <f>VLOOKUP(KamstrupData[[#This Row],[IdLevel123]],'B-Business Capability'!B:L,11,FALSE)</f>
        <v>0</v>
      </c>
      <c r="T2693" t="s">
        <v>1152</v>
      </c>
    </row>
    <row r="2694" spans="4:20" hidden="1" x14ac:dyDescent="0.25">
      <c r="D2694" t="s">
        <v>1147</v>
      </c>
      <c r="E2694" t="str">
        <f>VLOOKUP(D2694,'B-Business Capability'!B:H,5,FALSE)</f>
        <v>Sales</v>
      </c>
      <c r="F2694" t="str">
        <f>VLOOKUP(D2694,'B-Business Capability'!B:H,6,FALSE)</f>
        <v>Sales Operations</v>
      </c>
      <c r="G2694" t="str">
        <f>VLOOKUP(D2694,'B-Business Capability'!B:H,7,FALSE)</f>
        <v>Customer masterdata governance</v>
      </c>
      <c r="I2694" t="s">
        <v>491</v>
      </c>
      <c r="J2694" t="s">
        <v>492</v>
      </c>
      <c r="L2694" t="s">
        <v>535</v>
      </c>
      <c r="M2694" t="str">
        <f>VLOOKUP(L2694,'A-Applications'!B:D,3,FALSE)</f>
        <v>Dunn and Bradstreet (Finance Analytics)</v>
      </c>
      <c r="N2694" t="s">
        <v>46</v>
      </c>
      <c r="O2694" s="42" t="s">
        <v>102</v>
      </c>
      <c r="P2694" t="s">
        <v>1148</v>
      </c>
      <c r="Q2694" t="str">
        <f>VLOOKUP(KamstrupData[[#This Row],[IdLevel123]],'B-Business Capability'!B:L,10,FALSE)</f>
        <v>N/A</v>
      </c>
      <c r="R2694">
        <f>VLOOKUP(KamstrupData[[#This Row],[IdLevel123]],'B-Business Capability'!B:L,11,FALSE)</f>
        <v>0</v>
      </c>
    </row>
    <row r="2695" spans="4:20" hidden="1" x14ac:dyDescent="0.25">
      <c r="D2695" t="s">
        <v>1147</v>
      </c>
      <c r="E2695" t="str">
        <f>VLOOKUP(D2695,'B-Business Capability'!B:H,5,FALSE)</f>
        <v>Sales</v>
      </c>
      <c r="F2695" t="str">
        <f>VLOOKUP(D2695,'B-Business Capability'!B:H,6,FALSE)</f>
        <v>Sales Operations</v>
      </c>
      <c r="G2695" t="str">
        <f>VLOOKUP(D2695,'B-Business Capability'!B:H,7,FALSE)</f>
        <v>Customer masterdata governance</v>
      </c>
      <c r="I2695" t="s">
        <v>491</v>
      </c>
      <c r="J2695" t="s">
        <v>8531</v>
      </c>
      <c r="K2695" t="s">
        <v>379</v>
      </c>
      <c r="L2695" t="s">
        <v>535</v>
      </c>
      <c r="M2695" t="str">
        <f>VLOOKUP(L2695,'A-Applications'!B:D,3,FALSE)</f>
        <v>Dunn and Bradstreet (Finance Analytics)</v>
      </c>
      <c r="N2695" t="s">
        <v>46</v>
      </c>
      <c r="O2695" s="42" t="s">
        <v>47</v>
      </c>
      <c r="P2695" t="s">
        <v>1148</v>
      </c>
      <c r="Q2695" t="str">
        <f>VLOOKUP(KamstrupData[[#This Row],[IdLevel123]],'B-Business Capability'!B:L,10,FALSE)</f>
        <v>N/A</v>
      </c>
      <c r="R2695">
        <f>VLOOKUP(KamstrupData[[#This Row],[IdLevel123]],'B-Business Capability'!B:L,11,FALSE)</f>
        <v>0</v>
      </c>
    </row>
    <row r="2696" spans="4:20" hidden="1" x14ac:dyDescent="0.25">
      <c r="D2696" s="28" t="s">
        <v>1147</v>
      </c>
      <c r="E2696" t="str">
        <f>VLOOKUP(D2696,'B-Business Capability'!B:H,5,FALSE)</f>
        <v>Sales</v>
      </c>
      <c r="F2696" t="str">
        <f>VLOOKUP(D2696,'B-Business Capability'!B:H,6,FALSE)</f>
        <v>Sales Operations</v>
      </c>
      <c r="G2696" t="str">
        <f>VLOOKUP(D2696,'B-Business Capability'!B:H,7,FALSE)</f>
        <v>Customer masterdata governance</v>
      </c>
      <c r="I2696" t="s">
        <v>477</v>
      </c>
      <c r="J2696" t="s">
        <v>8619</v>
      </c>
      <c r="L2696" t="s">
        <v>535</v>
      </c>
      <c r="M2696" t="str">
        <f>VLOOKUP(L2696,'A-Applications'!B:D,3,FALSE)</f>
        <v>Dunn and Bradstreet (Finance Analytics)</v>
      </c>
      <c r="O2696" s="42"/>
      <c r="Q2696" t="str">
        <f>VLOOKUP(KamstrupData[[#This Row],[IdLevel123]],'B-Business Capability'!B:L,10,FALSE)</f>
        <v>N/A</v>
      </c>
      <c r="R2696">
        <f>VLOOKUP(KamstrupData[[#This Row],[IdLevel123]],'B-Business Capability'!B:L,11,FALSE)</f>
        <v>0</v>
      </c>
    </row>
    <row r="2697" spans="4:20" hidden="1" x14ac:dyDescent="0.25">
      <c r="D2697" s="28" t="s">
        <v>1147</v>
      </c>
      <c r="E2697" t="str">
        <f>VLOOKUP(D2697,'B-Business Capability'!B:H,5,FALSE)</f>
        <v>Sales</v>
      </c>
      <c r="F2697" t="str">
        <f>VLOOKUP(D2697,'B-Business Capability'!B:H,6,FALSE)</f>
        <v>Sales Operations</v>
      </c>
      <c r="G2697" t="str">
        <f>VLOOKUP(D2697,'B-Business Capability'!B:H,7,FALSE)</f>
        <v>Customer masterdata governance</v>
      </c>
      <c r="I2697" t="s">
        <v>487</v>
      </c>
      <c r="J2697" t="s">
        <v>488</v>
      </c>
      <c r="L2697" t="s">
        <v>535</v>
      </c>
      <c r="M2697" t="str">
        <f>VLOOKUP(L2697,'A-Applications'!B:D,3,FALSE)</f>
        <v>Dunn and Bradstreet (Finance Analytics)</v>
      </c>
      <c r="N2697" t="s">
        <v>46</v>
      </c>
      <c r="O2697" s="42" t="s">
        <v>47</v>
      </c>
      <c r="Q2697" t="str">
        <f>VLOOKUP(KamstrupData[[#This Row],[IdLevel123]],'B-Business Capability'!B:L,10,FALSE)</f>
        <v>N/A</v>
      </c>
      <c r="R2697">
        <f>VLOOKUP(KamstrupData[[#This Row],[IdLevel123]],'B-Business Capability'!B:L,11,FALSE)</f>
        <v>0</v>
      </c>
    </row>
    <row r="2698" spans="4:20" hidden="1" x14ac:dyDescent="0.25">
      <c r="D2698" s="28" t="s">
        <v>1147</v>
      </c>
      <c r="E2698" t="str">
        <f>VLOOKUP(D2698,'B-Business Capability'!B:H,5,FALSE)</f>
        <v>Sales</v>
      </c>
      <c r="F2698" t="str">
        <f>VLOOKUP(D2698,'B-Business Capability'!B:H,6,FALSE)</f>
        <v>Sales Operations</v>
      </c>
      <c r="G2698" t="str">
        <f>VLOOKUP(D2698,'B-Business Capability'!B:H,7,FALSE)</f>
        <v>Customer masterdata governance</v>
      </c>
      <c r="I2698" t="s">
        <v>487</v>
      </c>
      <c r="J2698" t="s">
        <v>8529</v>
      </c>
      <c r="K2698" t="s">
        <v>379</v>
      </c>
      <c r="L2698" t="s">
        <v>535</v>
      </c>
      <c r="M2698" t="str">
        <f>VLOOKUP(L2698,'A-Applications'!B:D,3,FALSE)</f>
        <v>Dunn and Bradstreet (Finance Analytics)</v>
      </c>
      <c r="N2698" t="s">
        <v>46</v>
      </c>
      <c r="O2698" s="42" t="s">
        <v>47</v>
      </c>
      <c r="Q2698" t="str">
        <f>VLOOKUP(KamstrupData[[#This Row],[IdLevel123]],'B-Business Capability'!B:L,10,FALSE)</f>
        <v>N/A</v>
      </c>
      <c r="R2698">
        <f>VLOOKUP(KamstrupData[[#This Row],[IdLevel123]],'B-Business Capability'!B:L,11,FALSE)</f>
        <v>0</v>
      </c>
    </row>
    <row r="2699" spans="4:20" hidden="1" x14ac:dyDescent="0.25">
      <c r="D2699" t="s">
        <v>1153</v>
      </c>
      <c r="E2699" t="str">
        <f>VLOOKUP(D2699,'B-Business Capability'!B:H,5,FALSE)</f>
        <v>Sales</v>
      </c>
      <c r="F2699" t="str">
        <f>VLOOKUP(D2699,'B-Business Capability'!B:H,6,FALSE)</f>
        <v>Sales Operations</v>
      </c>
      <c r="G2699" t="str">
        <f>VLOOKUP(D2699,'B-Business Capability'!B:H,7,FALSE)</f>
        <v>Data aggretion and validation</v>
      </c>
      <c r="I2699" t="s">
        <v>43</v>
      </c>
      <c r="J2699" t="s">
        <v>325</v>
      </c>
      <c r="K2699" t="s">
        <v>379</v>
      </c>
      <c r="L2699" t="s">
        <v>535</v>
      </c>
      <c r="M2699" t="str">
        <f>VLOOKUP(L2699,'A-Applications'!B:D,3,FALSE)</f>
        <v>Dunn and Bradstreet (Finance Analytics)</v>
      </c>
      <c r="N2699" t="s">
        <v>138</v>
      </c>
      <c r="O2699" s="42" t="s">
        <v>102</v>
      </c>
      <c r="P2699" t="s">
        <v>1148</v>
      </c>
      <c r="Q2699" t="str">
        <f>VLOOKUP(KamstrupData[[#This Row],[IdLevel123]],'B-Business Capability'!B:L,10,FALSE)</f>
        <v>N/A</v>
      </c>
      <c r="R2699">
        <f>VLOOKUP(KamstrupData[[#This Row],[IdLevel123]],'B-Business Capability'!B:L,11,FALSE)</f>
        <v>0</v>
      </c>
      <c r="T2699" t="s">
        <v>1150</v>
      </c>
    </row>
    <row r="2700" spans="4:20" hidden="1" x14ac:dyDescent="0.25">
      <c r="D2700" t="s">
        <v>1272</v>
      </c>
      <c r="E2700" t="str">
        <f>VLOOKUP(D2700,'B-Business Capability'!B:H,5,FALSE)</f>
        <v>Finance</v>
      </c>
      <c r="F2700" t="str">
        <f>VLOOKUP(D2700,'B-Business Capability'!B:H,6,FALSE)</f>
        <v>Accounting</v>
      </c>
      <c r="G2700" t="str">
        <f>VLOOKUP(D2700,'B-Business Capability'!B:H,7,FALSE)</f>
        <v>Accounts Recievabel</v>
      </c>
      <c r="I2700" t="s">
        <v>43</v>
      </c>
      <c r="J2700" t="s">
        <v>44</v>
      </c>
      <c r="L2700" t="s">
        <v>535</v>
      </c>
      <c r="M2700" t="str">
        <f>VLOOKUP(L2700,'A-Applications'!B:D,3,FALSE)</f>
        <v>Dunn and Bradstreet (Finance Analytics)</v>
      </c>
      <c r="N2700" t="s">
        <v>46</v>
      </c>
      <c r="O2700" s="42"/>
      <c r="P2700" t="s">
        <v>1273</v>
      </c>
      <c r="Q2700" t="str">
        <f>VLOOKUP(KamstrupData[[#This Row],[IdLevel123]],'B-Business Capability'!B:L,10,FALSE)</f>
        <v>N/A</v>
      </c>
      <c r="R2700">
        <f>VLOOKUP(KamstrupData[[#This Row],[IdLevel123]],'B-Business Capability'!B:L,11,FALSE)</f>
        <v>0</v>
      </c>
    </row>
    <row r="2701" spans="4:20" hidden="1" x14ac:dyDescent="0.25">
      <c r="D2701" t="s">
        <v>1634</v>
      </c>
      <c r="E2701" t="str">
        <f>VLOOKUP(D2701,'B-Business Capability'!B:H,5,FALSE)</f>
        <v>Not mapped to capability</v>
      </c>
      <c r="F2701">
        <f>VLOOKUP(D2701,'B-Business Capability'!B:H,6,FALSE)</f>
        <v>0</v>
      </c>
      <c r="G2701">
        <f>VLOOKUP(D2701,'B-Business Capability'!B:H,7,FALSE)</f>
        <v>0</v>
      </c>
      <c r="I2701" t="s">
        <v>43</v>
      </c>
      <c r="J2701" t="s">
        <v>109</v>
      </c>
      <c r="K2701" t="s">
        <v>183</v>
      </c>
      <c r="L2701" t="s">
        <v>535</v>
      </c>
      <c r="M2701" t="str">
        <f>VLOOKUP(L2701,'A-Applications'!B:D,3,FALSE)</f>
        <v>Dunn and Bradstreet (Finance Analytics)</v>
      </c>
      <c r="O2701" s="42"/>
      <c r="P2701" t="s">
        <v>1727</v>
      </c>
      <c r="Q2701" t="str">
        <f>VLOOKUP(KamstrupData[[#This Row],[IdLevel123]],'B-Business Capability'!B:L,10,FALSE)</f>
        <v>N/A</v>
      </c>
      <c r="R2701">
        <f>VLOOKUP(KamstrupData[[#This Row],[IdLevel123]],'B-Business Capability'!B:L,11,FALSE)</f>
        <v>0</v>
      </c>
      <c r="T2701" t="s">
        <v>1728</v>
      </c>
    </row>
    <row r="2702" spans="4:20" hidden="1" x14ac:dyDescent="0.25">
      <c r="D2702" s="28" t="s">
        <v>1147</v>
      </c>
      <c r="E2702" t="str">
        <f>VLOOKUP(D2702,'B-Business Capability'!B:H,5,FALSE)</f>
        <v>Sales</v>
      </c>
      <c r="F2702" t="str">
        <f>VLOOKUP(D2702,'B-Business Capability'!B:H,6,FALSE)</f>
        <v>Sales Operations</v>
      </c>
      <c r="G2702" t="str">
        <f>VLOOKUP(D2702,'B-Business Capability'!B:H,7,FALSE)</f>
        <v>Customer masterdata governance</v>
      </c>
      <c r="I2702" t="s">
        <v>62</v>
      </c>
      <c r="J2702" t="s">
        <v>63</v>
      </c>
      <c r="L2702" t="s">
        <v>535</v>
      </c>
      <c r="M2702" t="str">
        <f>VLOOKUP(L2702,'A-Applications'!B:D,3,FALSE)</f>
        <v>Dunn and Bradstreet (Finance Analytics)</v>
      </c>
      <c r="N2702" t="s">
        <v>46</v>
      </c>
      <c r="O2702" s="42" t="s">
        <v>102</v>
      </c>
      <c r="P2702" t="s">
        <v>1148</v>
      </c>
      <c r="Q2702" t="str">
        <f>VLOOKUP(KamstrupData[[#This Row],[IdLevel123]],'B-Business Capability'!B:L,10,FALSE)</f>
        <v>N/A</v>
      </c>
      <c r="R2702">
        <f>VLOOKUP(KamstrupData[[#This Row],[IdLevel123]],'B-Business Capability'!B:L,11,FALSE)</f>
        <v>0</v>
      </c>
    </row>
    <row r="2703" spans="4:20" hidden="1" x14ac:dyDescent="0.25">
      <c r="D2703" s="28" t="s">
        <v>1153</v>
      </c>
      <c r="E2703" t="str">
        <f>VLOOKUP(D2703,'B-Business Capability'!B:H,5,FALSE)</f>
        <v>Sales</v>
      </c>
      <c r="F2703" t="str">
        <f>VLOOKUP(D2703,'B-Business Capability'!B:H,6,FALSE)</f>
        <v>Sales Operations</v>
      </c>
      <c r="G2703" t="str">
        <f>VLOOKUP(D2703,'B-Business Capability'!B:H,7,FALSE)</f>
        <v>Data aggretion and validation</v>
      </c>
      <c r="I2703" t="s">
        <v>62</v>
      </c>
      <c r="J2703" t="s">
        <v>8632</v>
      </c>
      <c r="L2703" t="s">
        <v>535</v>
      </c>
      <c r="M2703" t="str">
        <f>VLOOKUP(L2703,'A-Applications'!B:D,3,FALSE)</f>
        <v>Dunn and Bradstreet (Finance Analytics)</v>
      </c>
      <c r="N2703" t="s">
        <v>138</v>
      </c>
      <c r="O2703" s="42" t="s">
        <v>102</v>
      </c>
      <c r="P2703" t="s">
        <v>1148</v>
      </c>
      <c r="Q2703" t="str">
        <f>VLOOKUP(KamstrupData[[#This Row],[IdLevel123]],'B-Business Capability'!B:L,10,FALSE)</f>
        <v>N/A</v>
      </c>
      <c r="R2703">
        <f>VLOOKUP(KamstrupData[[#This Row],[IdLevel123]],'B-Business Capability'!B:L,11,FALSE)</f>
        <v>0</v>
      </c>
    </row>
    <row r="2704" spans="4:20" hidden="1" x14ac:dyDescent="0.25">
      <c r="D2704" s="28" t="s">
        <v>1147</v>
      </c>
      <c r="E2704" t="str">
        <f>VLOOKUP(D2704,'B-Business Capability'!B:H,5,FALSE)</f>
        <v>Sales</v>
      </c>
      <c r="F2704" t="str">
        <f>VLOOKUP(D2704,'B-Business Capability'!B:H,6,FALSE)</f>
        <v>Sales Operations</v>
      </c>
      <c r="G2704" t="str">
        <f>VLOOKUP(D2704,'B-Business Capability'!B:H,7,FALSE)</f>
        <v>Customer masterdata governance</v>
      </c>
      <c r="I2704" t="s">
        <v>64</v>
      </c>
      <c r="J2704" t="s">
        <v>65</v>
      </c>
      <c r="L2704" t="s">
        <v>535</v>
      </c>
      <c r="M2704" t="str">
        <f>VLOOKUP(L2704,'A-Applications'!B:D,3,FALSE)</f>
        <v>Dunn and Bradstreet (Finance Analytics)</v>
      </c>
      <c r="N2704" t="s">
        <v>46</v>
      </c>
      <c r="O2704" s="42" t="s">
        <v>47</v>
      </c>
      <c r="P2704" t="s">
        <v>1148</v>
      </c>
      <c r="Q2704" t="str">
        <f>VLOOKUP(KamstrupData[[#This Row],[IdLevel123]],'B-Business Capability'!B:L,10,FALSE)</f>
        <v>N/A</v>
      </c>
      <c r="R2704">
        <f>VLOOKUP(KamstrupData[[#This Row],[IdLevel123]],'B-Business Capability'!B:L,11,FALSE)</f>
        <v>0</v>
      </c>
    </row>
    <row r="2705" spans="4:18" hidden="1" x14ac:dyDescent="0.25">
      <c r="D2705" s="28" t="s">
        <v>1147</v>
      </c>
      <c r="E2705" t="str">
        <f>VLOOKUP(D2705,'B-Business Capability'!B:H,5,FALSE)</f>
        <v>Sales</v>
      </c>
      <c r="F2705" t="str">
        <f>VLOOKUP(D2705,'B-Business Capability'!B:H,6,FALSE)</f>
        <v>Sales Operations</v>
      </c>
      <c r="G2705" t="str">
        <f>VLOOKUP(D2705,'B-Business Capability'!B:H,7,FALSE)</f>
        <v>Customer masterdata governance</v>
      </c>
      <c r="I2705" t="s">
        <v>487</v>
      </c>
      <c r="J2705" t="s">
        <v>8684</v>
      </c>
      <c r="K2705" t="s">
        <v>3176</v>
      </c>
      <c r="L2705" t="s">
        <v>535</v>
      </c>
      <c r="M2705" t="str">
        <f>VLOOKUP(L2705,'A-Applications'!B:D,3,FALSE)</f>
        <v>Dunn and Bradstreet (Finance Analytics)</v>
      </c>
      <c r="N2705" t="s">
        <v>46</v>
      </c>
      <c r="O2705" s="42" t="s">
        <v>47</v>
      </c>
      <c r="Q2705" t="str">
        <f>VLOOKUP(KamstrupData[[#This Row],[IdLevel123]],'B-Business Capability'!B:L,10,FALSE)</f>
        <v>N/A</v>
      </c>
      <c r="R2705">
        <f>VLOOKUP(KamstrupData[[#This Row],[IdLevel123]],'B-Business Capability'!B:L,11,FALSE)</f>
        <v>0</v>
      </c>
    </row>
    <row r="2706" spans="4:18" hidden="1" x14ac:dyDescent="0.25">
      <c r="D2706" t="s">
        <v>472</v>
      </c>
      <c r="E2706" t="str">
        <f>VLOOKUP(D2706,'B-Business Capability'!B:H,5,FALSE)</f>
        <v>Finance</v>
      </c>
      <c r="F2706" t="str">
        <f>VLOOKUP(D2706,'B-Business Capability'!B:H,6,FALSE)</f>
        <v>Settlements &amp; Payments</v>
      </c>
      <c r="G2706" t="str">
        <f>VLOOKUP(D2706,'B-Business Capability'!B:H,7,FALSE)</f>
        <v>Account Payables</v>
      </c>
      <c r="I2706" t="s">
        <v>473</v>
      </c>
      <c r="J2706" t="s">
        <v>474</v>
      </c>
      <c r="L2706" t="s">
        <v>476</v>
      </c>
      <c r="M2706" t="str">
        <f>VLOOKUP(L2706,'A-Applications'!B:D,3,FALSE)</f>
        <v>VIES</v>
      </c>
      <c r="N2706" t="s">
        <v>46</v>
      </c>
      <c r="O2706" s="42"/>
      <c r="P2706" t="s">
        <v>475</v>
      </c>
      <c r="Q2706" t="str">
        <f>VLOOKUP(KamstrupData[[#This Row],[IdLevel123]],'B-Business Capability'!B:L,10,FALSE)</f>
        <v>Procure-to-Pay (P2P)</v>
      </c>
      <c r="R2706">
        <f>VLOOKUP(KamstrupData[[#This Row],[IdLevel123]],'B-Business Capability'!B:L,11,FALSE)</f>
        <v>500</v>
      </c>
    </row>
    <row r="2707" spans="4:18" hidden="1" x14ac:dyDescent="0.25">
      <c r="D2707" t="s">
        <v>472</v>
      </c>
      <c r="E2707" t="str">
        <f>VLOOKUP(D2707,'B-Business Capability'!B:H,5,FALSE)</f>
        <v>Finance</v>
      </c>
      <c r="F2707" t="str">
        <f>VLOOKUP(D2707,'B-Business Capability'!B:H,6,FALSE)</f>
        <v>Settlements &amp; Payments</v>
      </c>
      <c r="G2707" t="str">
        <f>VLOOKUP(D2707,'B-Business Capability'!B:H,7,FALSE)</f>
        <v>Account Payables</v>
      </c>
      <c r="I2707" t="s">
        <v>481</v>
      </c>
      <c r="J2707" t="s">
        <v>482</v>
      </c>
      <c r="L2707" t="s">
        <v>476</v>
      </c>
      <c r="M2707" t="str">
        <f>VLOOKUP(L2707,'A-Applications'!B:D,3,FALSE)</f>
        <v>VIES</v>
      </c>
      <c r="N2707" t="s">
        <v>46</v>
      </c>
      <c r="O2707" s="42"/>
      <c r="P2707" t="s">
        <v>475</v>
      </c>
      <c r="Q2707" t="str">
        <f>VLOOKUP(KamstrupData[[#This Row],[IdLevel123]],'B-Business Capability'!B:L,10,FALSE)</f>
        <v>Procure-to-Pay (P2P)</v>
      </c>
      <c r="R2707">
        <f>VLOOKUP(KamstrupData[[#This Row],[IdLevel123]],'B-Business Capability'!B:L,11,FALSE)</f>
        <v>500</v>
      </c>
    </row>
    <row r="2708" spans="4:18" hidden="1" x14ac:dyDescent="0.25">
      <c r="D2708" t="s">
        <v>472</v>
      </c>
      <c r="E2708" t="str">
        <f>VLOOKUP(D2708,'B-Business Capability'!B:H,5,FALSE)</f>
        <v>Finance</v>
      </c>
      <c r="F2708" t="str">
        <f>VLOOKUP(D2708,'B-Business Capability'!B:H,6,FALSE)</f>
        <v>Settlements &amp; Payments</v>
      </c>
      <c r="G2708" t="str">
        <f>VLOOKUP(D2708,'B-Business Capability'!B:H,7,FALSE)</f>
        <v>Account Payables</v>
      </c>
      <c r="I2708" t="s">
        <v>43</v>
      </c>
      <c r="J2708" t="s">
        <v>44</v>
      </c>
      <c r="L2708" t="s">
        <v>476</v>
      </c>
      <c r="M2708" t="str">
        <f>VLOOKUP(L2708,'A-Applications'!B:D,3,FALSE)</f>
        <v>VIES</v>
      </c>
      <c r="N2708" t="s">
        <v>46</v>
      </c>
      <c r="O2708" s="42"/>
      <c r="P2708" t="s">
        <v>475</v>
      </c>
      <c r="Q2708" t="str">
        <f>VLOOKUP(KamstrupData[[#This Row],[IdLevel123]],'B-Business Capability'!B:L,10,FALSE)</f>
        <v>Procure-to-Pay (P2P)</v>
      </c>
      <c r="R2708">
        <f>VLOOKUP(KamstrupData[[#This Row],[IdLevel123]],'B-Business Capability'!B:L,11,FALSE)</f>
        <v>500</v>
      </c>
    </row>
    <row r="2709" spans="4:18" hidden="1" x14ac:dyDescent="0.25">
      <c r="D2709" t="s">
        <v>472</v>
      </c>
      <c r="E2709" t="str">
        <f>VLOOKUP(D2709,'B-Business Capability'!B:H,5,FALSE)</f>
        <v>Finance</v>
      </c>
      <c r="F2709" t="str">
        <f>VLOOKUP(D2709,'B-Business Capability'!B:H,6,FALSE)</f>
        <v>Settlements &amp; Payments</v>
      </c>
      <c r="G2709" t="str">
        <f>VLOOKUP(D2709,'B-Business Capability'!B:H,7,FALSE)</f>
        <v>Account Payables</v>
      </c>
      <c r="I2709" t="s">
        <v>57</v>
      </c>
      <c r="J2709" t="s">
        <v>58</v>
      </c>
      <c r="L2709" t="s">
        <v>476</v>
      </c>
      <c r="M2709" t="str">
        <f>VLOOKUP(L2709,'A-Applications'!B:D,3,FALSE)</f>
        <v>VIES</v>
      </c>
      <c r="N2709" t="s">
        <v>46</v>
      </c>
      <c r="O2709" s="42"/>
      <c r="P2709" t="s">
        <v>475</v>
      </c>
      <c r="Q2709" t="str">
        <f>VLOOKUP(KamstrupData[[#This Row],[IdLevel123]],'B-Business Capability'!B:L,10,FALSE)</f>
        <v>Procure-to-Pay (P2P)</v>
      </c>
      <c r="R2709">
        <f>VLOOKUP(KamstrupData[[#This Row],[IdLevel123]],'B-Business Capability'!B:L,11,FALSE)</f>
        <v>500</v>
      </c>
    </row>
    <row r="2710" spans="4:18" hidden="1" x14ac:dyDescent="0.25">
      <c r="D2710" t="s">
        <v>472</v>
      </c>
      <c r="E2710" t="str">
        <f>VLOOKUP(D2710,'B-Business Capability'!B:H,5,FALSE)</f>
        <v>Finance</v>
      </c>
      <c r="F2710" t="str">
        <f>VLOOKUP(D2710,'B-Business Capability'!B:H,6,FALSE)</f>
        <v>Settlements &amp; Payments</v>
      </c>
      <c r="G2710" t="str">
        <f>VLOOKUP(D2710,'B-Business Capability'!B:H,7,FALSE)</f>
        <v>Account Payables</v>
      </c>
      <c r="I2710" t="s">
        <v>487</v>
      </c>
      <c r="J2710" t="s">
        <v>488</v>
      </c>
      <c r="L2710" t="s">
        <v>476</v>
      </c>
      <c r="M2710" t="str">
        <f>VLOOKUP(L2710,'A-Applications'!B:D,3,FALSE)</f>
        <v>VIES</v>
      </c>
      <c r="N2710" t="s">
        <v>46</v>
      </c>
      <c r="O2710" s="42" t="s">
        <v>52</v>
      </c>
      <c r="P2710" t="s">
        <v>475</v>
      </c>
      <c r="Q2710" t="str">
        <f>VLOOKUP(KamstrupData[[#This Row],[IdLevel123]],'B-Business Capability'!B:L,10,FALSE)</f>
        <v>Procure-to-Pay (P2P)</v>
      </c>
      <c r="R2710">
        <f>VLOOKUP(KamstrupData[[#This Row],[IdLevel123]],'B-Business Capability'!B:L,11,FALSE)</f>
        <v>500</v>
      </c>
    </row>
    <row r="2711" spans="4:18" hidden="1" x14ac:dyDescent="0.25">
      <c r="D2711" t="s">
        <v>472</v>
      </c>
      <c r="E2711" t="str">
        <f>VLOOKUP(D2711,'B-Business Capability'!B:H,5,FALSE)</f>
        <v>Finance</v>
      </c>
      <c r="F2711" t="str">
        <f>VLOOKUP(D2711,'B-Business Capability'!B:H,6,FALSE)</f>
        <v>Settlements &amp; Payments</v>
      </c>
      <c r="G2711" t="str">
        <f>VLOOKUP(D2711,'B-Business Capability'!B:H,7,FALSE)</f>
        <v>Account Payables</v>
      </c>
      <c r="I2711" t="s">
        <v>59</v>
      </c>
      <c r="J2711" t="s">
        <v>60</v>
      </c>
      <c r="L2711" t="s">
        <v>476</v>
      </c>
      <c r="M2711" t="str">
        <f>VLOOKUP(L2711,'A-Applications'!B:D,3,FALSE)</f>
        <v>VIES</v>
      </c>
      <c r="N2711" t="s">
        <v>46</v>
      </c>
      <c r="O2711" s="42"/>
      <c r="P2711" t="s">
        <v>475</v>
      </c>
      <c r="Q2711" t="str">
        <f>VLOOKUP(KamstrupData[[#This Row],[IdLevel123]],'B-Business Capability'!B:L,10,FALSE)</f>
        <v>Procure-to-Pay (P2P)</v>
      </c>
      <c r="R2711">
        <f>VLOOKUP(KamstrupData[[#This Row],[IdLevel123]],'B-Business Capability'!B:L,11,FALSE)</f>
        <v>500</v>
      </c>
    </row>
    <row r="2712" spans="4:18" hidden="1" x14ac:dyDescent="0.25">
      <c r="D2712" t="s">
        <v>472</v>
      </c>
      <c r="E2712" t="str">
        <f>VLOOKUP(D2712,'B-Business Capability'!B:H,5,FALSE)</f>
        <v>Finance</v>
      </c>
      <c r="F2712" t="str">
        <f>VLOOKUP(D2712,'B-Business Capability'!B:H,6,FALSE)</f>
        <v>Settlements &amp; Payments</v>
      </c>
      <c r="G2712" t="str">
        <f>VLOOKUP(D2712,'B-Business Capability'!B:H,7,FALSE)</f>
        <v>Account Payables</v>
      </c>
      <c r="I2712" t="s">
        <v>491</v>
      </c>
      <c r="J2712" t="s">
        <v>492</v>
      </c>
      <c r="L2712" t="s">
        <v>476</v>
      </c>
      <c r="M2712" t="str">
        <f>VLOOKUP(L2712,'A-Applications'!B:D,3,FALSE)</f>
        <v>VIES</v>
      </c>
      <c r="N2712" t="s">
        <v>46</v>
      </c>
      <c r="O2712" s="42" t="s">
        <v>47</v>
      </c>
      <c r="P2712" t="s">
        <v>475</v>
      </c>
      <c r="Q2712" t="str">
        <f>VLOOKUP(KamstrupData[[#This Row],[IdLevel123]],'B-Business Capability'!B:L,10,FALSE)</f>
        <v>Procure-to-Pay (P2P)</v>
      </c>
      <c r="R2712">
        <f>VLOOKUP(KamstrupData[[#This Row],[IdLevel123]],'B-Business Capability'!B:L,11,FALSE)</f>
        <v>500</v>
      </c>
    </row>
    <row r="2713" spans="4:18" hidden="1" x14ac:dyDescent="0.25">
      <c r="D2713" t="s">
        <v>472</v>
      </c>
      <c r="E2713" t="str">
        <f>VLOOKUP(D2713,'B-Business Capability'!B:H,5,FALSE)</f>
        <v>Finance</v>
      </c>
      <c r="F2713" t="str">
        <f>VLOOKUP(D2713,'B-Business Capability'!B:H,6,FALSE)</f>
        <v>Settlements &amp; Payments</v>
      </c>
      <c r="G2713" t="str">
        <f>VLOOKUP(D2713,'B-Business Capability'!B:H,7,FALSE)</f>
        <v>Account Payables</v>
      </c>
      <c r="I2713" t="s">
        <v>64</v>
      </c>
      <c r="J2713" t="s">
        <v>65</v>
      </c>
      <c r="L2713" t="s">
        <v>476</v>
      </c>
      <c r="M2713" t="str">
        <f>VLOOKUP(L2713,'A-Applications'!B:D,3,FALSE)</f>
        <v>VIES</v>
      </c>
      <c r="N2713" t="s">
        <v>46</v>
      </c>
      <c r="O2713" s="42" t="s">
        <v>47</v>
      </c>
      <c r="P2713" t="s">
        <v>475</v>
      </c>
      <c r="Q2713" t="str">
        <f>VLOOKUP(KamstrupData[[#This Row],[IdLevel123]],'B-Business Capability'!B:L,10,FALSE)</f>
        <v>Procure-to-Pay (P2P)</v>
      </c>
      <c r="R2713">
        <f>VLOOKUP(KamstrupData[[#This Row],[IdLevel123]],'B-Business Capability'!B:L,11,FALSE)</f>
        <v>500</v>
      </c>
    </row>
    <row r="2714" spans="4:18" hidden="1" x14ac:dyDescent="0.25">
      <c r="D2714" s="28" t="s">
        <v>472</v>
      </c>
      <c r="E2714" t="str">
        <f>VLOOKUP(D2714,'B-Business Capability'!B:H,5,FALSE)</f>
        <v>Finance</v>
      </c>
      <c r="F2714" t="str">
        <f>VLOOKUP(D2714,'B-Business Capability'!B:H,6,FALSE)</f>
        <v>Settlements &amp; Payments</v>
      </c>
      <c r="G2714" t="str">
        <f>VLOOKUP(D2714,'B-Business Capability'!B:H,7,FALSE)</f>
        <v>Account Payables</v>
      </c>
      <c r="I2714" t="s">
        <v>487</v>
      </c>
      <c r="J2714" t="s">
        <v>488</v>
      </c>
      <c r="L2714" t="s">
        <v>476</v>
      </c>
      <c r="M2714" t="str">
        <f>VLOOKUP(L2714,'A-Applications'!B:D,3,FALSE)</f>
        <v>VIES</v>
      </c>
      <c r="N2714" t="s">
        <v>46</v>
      </c>
      <c r="O2714" s="42" t="s">
        <v>52</v>
      </c>
      <c r="P2714" t="s">
        <v>475</v>
      </c>
      <c r="Q2714" t="str">
        <f>VLOOKUP(KamstrupData[[#This Row],[IdLevel123]],'B-Business Capability'!B:L,10,FALSE)</f>
        <v>Procure-to-Pay (P2P)</v>
      </c>
      <c r="R2714">
        <f>VLOOKUP(KamstrupData[[#This Row],[IdLevel123]],'B-Business Capability'!B:L,11,FALSE)</f>
        <v>500</v>
      </c>
    </row>
    <row r="2715" spans="4:18" hidden="1" x14ac:dyDescent="0.25">
      <c r="D2715" t="s">
        <v>1272</v>
      </c>
      <c r="E2715" t="str">
        <f>VLOOKUP(D2715,'B-Business Capability'!B:H,5,FALSE)</f>
        <v>Finance</v>
      </c>
      <c r="F2715" t="str">
        <f>VLOOKUP(D2715,'B-Business Capability'!B:H,6,FALSE)</f>
        <v>Accounting</v>
      </c>
      <c r="G2715" t="str">
        <f>VLOOKUP(D2715,'B-Business Capability'!B:H,7,FALSE)</f>
        <v>Accounts Recievabel</v>
      </c>
      <c r="I2715" t="s">
        <v>473</v>
      </c>
      <c r="J2715" t="s">
        <v>474</v>
      </c>
      <c r="L2715" t="s">
        <v>476</v>
      </c>
      <c r="M2715" t="str">
        <f>VLOOKUP(L2715,'A-Applications'!B:D,3,FALSE)</f>
        <v>VIES</v>
      </c>
      <c r="N2715" t="s">
        <v>46</v>
      </c>
      <c r="O2715" s="42"/>
      <c r="P2715" t="s">
        <v>1273</v>
      </c>
      <c r="Q2715" t="str">
        <f>VLOOKUP(KamstrupData[[#This Row],[IdLevel123]],'B-Business Capability'!B:L,10,FALSE)</f>
        <v>N/A</v>
      </c>
      <c r="R2715">
        <f>VLOOKUP(KamstrupData[[#This Row],[IdLevel123]],'B-Business Capability'!B:L,11,FALSE)</f>
        <v>0</v>
      </c>
    </row>
    <row r="2716" spans="4:18" hidden="1" x14ac:dyDescent="0.25">
      <c r="D2716" t="s">
        <v>1272</v>
      </c>
      <c r="E2716" t="str">
        <f>VLOOKUP(D2716,'B-Business Capability'!B:H,5,FALSE)</f>
        <v>Finance</v>
      </c>
      <c r="F2716" t="str">
        <f>VLOOKUP(D2716,'B-Business Capability'!B:H,6,FALSE)</f>
        <v>Accounting</v>
      </c>
      <c r="G2716" t="str">
        <f>VLOOKUP(D2716,'B-Business Capability'!B:H,7,FALSE)</f>
        <v>Accounts Recievabel</v>
      </c>
      <c r="I2716" t="s">
        <v>481</v>
      </c>
      <c r="J2716" t="s">
        <v>482</v>
      </c>
      <c r="L2716" t="s">
        <v>476</v>
      </c>
      <c r="M2716" t="str">
        <f>VLOOKUP(L2716,'A-Applications'!B:D,3,FALSE)</f>
        <v>VIES</v>
      </c>
      <c r="N2716" t="s">
        <v>46</v>
      </c>
      <c r="O2716" s="42"/>
      <c r="P2716" t="s">
        <v>1273</v>
      </c>
      <c r="Q2716" t="str">
        <f>VLOOKUP(KamstrupData[[#This Row],[IdLevel123]],'B-Business Capability'!B:L,10,FALSE)</f>
        <v>N/A</v>
      </c>
      <c r="R2716">
        <f>VLOOKUP(KamstrupData[[#This Row],[IdLevel123]],'B-Business Capability'!B:L,11,FALSE)</f>
        <v>0</v>
      </c>
    </row>
    <row r="2717" spans="4:18" hidden="1" x14ac:dyDescent="0.25">
      <c r="D2717" t="s">
        <v>1272</v>
      </c>
      <c r="E2717" t="str">
        <f>VLOOKUP(D2717,'B-Business Capability'!B:H,5,FALSE)</f>
        <v>Finance</v>
      </c>
      <c r="F2717" t="str">
        <f>VLOOKUP(D2717,'B-Business Capability'!B:H,6,FALSE)</f>
        <v>Accounting</v>
      </c>
      <c r="G2717" t="str">
        <f>VLOOKUP(D2717,'B-Business Capability'!B:H,7,FALSE)</f>
        <v>Accounts Recievabel</v>
      </c>
      <c r="I2717" t="s">
        <v>43</v>
      </c>
      <c r="J2717" t="s">
        <v>44</v>
      </c>
      <c r="L2717" t="s">
        <v>476</v>
      </c>
      <c r="M2717" t="str">
        <f>VLOOKUP(L2717,'A-Applications'!B:D,3,FALSE)</f>
        <v>VIES</v>
      </c>
      <c r="N2717" t="s">
        <v>46</v>
      </c>
      <c r="O2717" s="42"/>
      <c r="P2717" t="s">
        <v>1273</v>
      </c>
      <c r="Q2717" t="str">
        <f>VLOOKUP(KamstrupData[[#This Row],[IdLevel123]],'B-Business Capability'!B:L,10,FALSE)</f>
        <v>N/A</v>
      </c>
      <c r="R2717">
        <f>VLOOKUP(KamstrupData[[#This Row],[IdLevel123]],'B-Business Capability'!B:L,11,FALSE)</f>
        <v>0</v>
      </c>
    </row>
    <row r="2718" spans="4:18" hidden="1" x14ac:dyDescent="0.25">
      <c r="D2718" t="s">
        <v>1272</v>
      </c>
      <c r="E2718" t="str">
        <f>VLOOKUP(D2718,'B-Business Capability'!B:H,5,FALSE)</f>
        <v>Finance</v>
      </c>
      <c r="F2718" t="str">
        <f>VLOOKUP(D2718,'B-Business Capability'!B:H,6,FALSE)</f>
        <v>Accounting</v>
      </c>
      <c r="G2718" t="str">
        <f>VLOOKUP(D2718,'B-Business Capability'!B:H,7,FALSE)</f>
        <v>Accounts Recievabel</v>
      </c>
      <c r="I2718" t="s">
        <v>57</v>
      </c>
      <c r="J2718" t="s">
        <v>58</v>
      </c>
      <c r="L2718" t="s">
        <v>476</v>
      </c>
      <c r="M2718" t="str">
        <f>VLOOKUP(L2718,'A-Applications'!B:D,3,FALSE)</f>
        <v>VIES</v>
      </c>
      <c r="N2718" t="s">
        <v>46</v>
      </c>
      <c r="O2718" s="42"/>
      <c r="P2718" t="s">
        <v>1273</v>
      </c>
      <c r="Q2718" t="str">
        <f>VLOOKUP(KamstrupData[[#This Row],[IdLevel123]],'B-Business Capability'!B:L,10,FALSE)</f>
        <v>N/A</v>
      </c>
      <c r="R2718">
        <f>VLOOKUP(KamstrupData[[#This Row],[IdLevel123]],'B-Business Capability'!B:L,11,FALSE)</f>
        <v>0</v>
      </c>
    </row>
    <row r="2719" spans="4:18" hidden="1" x14ac:dyDescent="0.25">
      <c r="D2719" t="s">
        <v>1272</v>
      </c>
      <c r="E2719" t="str">
        <f>VLOOKUP(D2719,'B-Business Capability'!B:H,5,FALSE)</f>
        <v>Finance</v>
      </c>
      <c r="F2719" t="str">
        <f>VLOOKUP(D2719,'B-Business Capability'!B:H,6,FALSE)</f>
        <v>Accounting</v>
      </c>
      <c r="G2719" t="str">
        <f>VLOOKUP(D2719,'B-Business Capability'!B:H,7,FALSE)</f>
        <v>Accounts Recievabel</v>
      </c>
      <c r="I2719" t="s">
        <v>487</v>
      </c>
      <c r="J2719" t="s">
        <v>488</v>
      </c>
      <c r="L2719" t="s">
        <v>476</v>
      </c>
      <c r="M2719" t="str">
        <f>VLOOKUP(L2719,'A-Applications'!B:D,3,FALSE)</f>
        <v>VIES</v>
      </c>
      <c r="N2719" t="s">
        <v>46</v>
      </c>
      <c r="O2719" s="42" t="s">
        <v>52</v>
      </c>
      <c r="P2719" t="s">
        <v>1273</v>
      </c>
      <c r="Q2719" t="str">
        <f>VLOOKUP(KamstrupData[[#This Row],[IdLevel123]],'B-Business Capability'!B:L,10,FALSE)</f>
        <v>N/A</v>
      </c>
      <c r="R2719">
        <f>VLOOKUP(KamstrupData[[#This Row],[IdLevel123]],'B-Business Capability'!B:L,11,FALSE)</f>
        <v>0</v>
      </c>
    </row>
    <row r="2720" spans="4:18" hidden="1" x14ac:dyDescent="0.25">
      <c r="D2720" t="s">
        <v>1272</v>
      </c>
      <c r="E2720" t="str">
        <f>VLOOKUP(D2720,'B-Business Capability'!B:H,5,FALSE)</f>
        <v>Finance</v>
      </c>
      <c r="F2720" t="str">
        <f>VLOOKUP(D2720,'B-Business Capability'!B:H,6,FALSE)</f>
        <v>Accounting</v>
      </c>
      <c r="G2720" t="str">
        <f>VLOOKUP(D2720,'B-Business Capability'!B:H,7,FALSE)</f>
        <v>Accounts Recievabel</v>
      </c>
      <c r="I2720" t="s">
        <v>59</v>
      </c>
      <c r="J2720" t="s">
        <v>60</v>
      </c>
      <c r="L2720" t="s">
        <v>476</v>
      </c>
      <c r="M2720" t="str">
        <f>VLOOKUP(L2720,'A-Applications'!B:D,3,FALSE)</f>
        <v>VIES</v>
      </c>
      <c r="N2720" t="s">
        <v>46</v>
      </c>
      <c r="O2720" s="42"/>
      <c r="P2720" t="s">
        <v>1273</v>
      </c>
      <c r="Q2720" t="str">
        <f>VLOOKUP(KamstrupData[[#This Row],[IdLevel123]],'B-Business Capability'!B:L,10,FALSE)</f>
        <v>N/A</v>
      </c>
      <c r="R2720">
        <f>VLOOKUP(KamstrupData[[#This Row],[IdLevel123]],'B-Business Capability'!B:L,11,FALSE)</f>
        <v>0</v>
      </c>
    </row>
    <row r="2721" spans="4:20" hidden="1" x14ac:dyDescent="0.25">
      <c r="D2721" t="s">
        <v>1272</v>
      </c>
      <c r="E2721" t="str">
        <f>VLOOKUP(D2721,'B-Business Capability'!B:H,5,FALSE)</f>
        <v>Finance</v>
      </c>
      <c r="F2721" t="str">
        <f>VLOOKUP(D2721,'B-Business Capability'!B:H,6,FALSE)</f>
        <v>Accounting</v>
      </c>
      <c r="G2721" t="str">
        <f>VLOOKUP(D2721,'B-Business Capability'!B:H,7,FALSE)</f>
        <v>Accounts Recievabel</v>
      </c>
      <c r="I2721" t="s">
        <v>491</v>
      </c>
      <c r="J2721" t="s">
        <v>492</v>
      </c>
      <c r="L2721" t="s">
        <v>476</v>
      </c>
      <c r="M2721" t="str">
        <f>VLOOKUP(L2721,'A-Applications'!B:D,3,FALSE)</f>
        <v>VIES</v>
      </c>
      <c r="N2721" t="s">
        <v>46</v>
      </c>
      <c r="O2721" s="42" t="s">
        <v>47</v>
      </c>
      <c r="P2721" t="s">
        <v>1273</v>
      </c>
      <c r="Q2721" t="str">
        <f>VLOOKUP(KamstrupData[[#This Row],[IdLevel123]],'B-Business Capability'!B:L,10,FALSE)</f>
        <v>N/A</v>
      </c>
      <c r="R2721">
        <f>VLOOKUP(KamstrupData[[#This Row],[IdLevel123]],'B-Business Capability'!B:L,11,FALSE)</f>
        <v>0</v>
      </c>
    </row>
    <row r="2722" spans="4:20" hidden="1" x14ac:dyDescent="0.25">
      <c r="D2722" t="s">
        <v>1272</v>
      </c>
      <c r="E2722" t="str">
        <f>VLOOKUP(D2722,'B-Business Capability'!B:H,5,FALSE)</f>
        <v>Finance</v>
      </c>
      <c r="F2722" t="str">
        <f>VLOOKUP(D2722,'B-Business Capability'!B:H,6,FALSE)</f>
        <v>Accounting</v>
      </c>
      <c r="G2722" t="str">
        <f>VLOOKUP(D2722,'B-Business Capability'!B:H,7,FALSE)</f>
        <v>Accounts Recievabel</v>
      </c>
      <c r="I2722" t="s">
        <v>64</v>
      </c>
      <c r="J2722" t="s">
        <v>65</v>
      </c>
      <c r="L2722" t="s">
        <v>476</v>
      </c>
      <c r="M2722" t="str">
        <f>VLOOKUP(L2722,'A-Applications'!B:D,3,FALSE)</f>
        <v>VIES</v>
      </c>
      <c r="N2722" t="s">
        <v>46</v>
      </c>
      <c r="O2722" s="42" t="s">
        <v>47</v>
      </c>
      <c r="P2722" t="s">
        <v>1273</v>
      </c>
      <c r="Q2722" t="str">
        <f>VLOOKUP(KamstrupData[[#This Row],[IdLevel123]],'B-Business Capability'!B:L,10,FALSE)</f>
        <v>N/A</v>
      </c>
      <c r="R2722">
        <f>VLOOKUP(KamstrupData[[#This Row],[IdLevel123]],'B-Business Capability'!B:L,11,FALSE)</f>
        <v>0</v>
      </c>
    </row>
    <row r="2723" spans="4:20" hidden="1" x14ac:dyDescent="0.25">
      <c r="D2723" s="28" t="s">
        <v>1272</v>
      </c>
      <c r="E2723" t="str">
        <f>VLOOKUP(D2723,'B-Business Capability'!B:H,5,FALSE)</f>
        <v>Finance</v>
      </c>
      <c r="F2723" t="str">
        <f>VLOOKUP(D2723,'B-Business Capability'!B:H,6,FALSE)</f>
        <v>Accounting</v>
      </c>
      <c r="G2723" t="str">
        <f>VLOOKUP(D2723,'B-Business Capability'!B:H,7,FALSE)</f>
        <v>Accounts Recievabel</v>
      </c>
      <c r="I2723" t="s">
        <v>487</v>
      </c>
      <c r="J2723" t="s">
        <v>488</v>
      </c>
      <c r="L2723" t="s">
        <v>476</v>
      </c>
      <c r="M2723" t="str">
        <f>VLOOKUP(L2723,'A-Applications'!B:D,3,FALSE)</f>
        <v>VIES</v>
      </c>
      <c r="N2723" t="s">
        <v>46</v>
      </c>
      <c r="O2723" s="42" t="s">
        <v>52</v>
      </c>
      <c r="P2723" t="s">
        <v>1273</v>
      </c>
      <c r="Q2723" t="str">
        <f>VLOOKUP(KamstrupData[[#This Row],[IdLevel123]],'B-Business Capability'!B:L,10,FALSE)</f>
        <v>N/A</v>
      </c>
      <c r="R2723">
        <f>VLOOKUP(KamstrupData[[#This Row],[IdLevel123]],'B-Business Capability'!B:L,11,FALSE)</f>
        <v>0</v>
      </c>
    </row>
    <row r="2724" spans="4:20" hidden="1" x14ac:dyDescent="0.25">
      <c r="D2724" s="28" t="s">
        <v>472</v>
      </c>
      <c r="E2724" t="str">
        <f>VLOOKUP(D2724,'B-Business Capability'!B:H,5,FALSE)</f>
        <v>Finance</v>
      </c>
      <c r="F2724" t="str">
        <f>VLOOKUP(D2724,'B-Business Capability'!B:H,6,FALSE)</f>
        <v>Settlements &amp; Payments</v>
      </c>
      <c r="G2724" t="str">
        <f>VLOOKUP(D2724,'B-Business Capability'!B:H,7,FALSE)</f>
        <v>Account Payables</v>
      </c>
      <c r="I2724" t="s">
        <v>62</v>
      </c>
      <c r="J2724" t="s">
        <v>63</v>
      </c>
      <c r="L2724" t="s">
        <v>476</v>
      </c>
      <c r="M2724" t="str">
        <f>VLOOKUP(L2724,'A-Applications'!B:D,3,FALSE)</f>
        <v>VIES</v>
      </c>
      <c r="N2724" t="s">
        <v>46</v>
      </c>
      <c r="O2724" s="42" t="s">
        <v>47</v>
      </c>
      <c r="P2724" t="s">
        <v>475</v>
      </c>
      <c r="Q2724" t="str">
        <f>VLOOKUP(KamstrupData[[#This Row],[IdLevel123]],'B-Business Capability'!B:L,10,FALSE)</f>
        <v>Procure-to-Pay (P2P)</v>
      </c>
      <c r="R2724">
        <f>VLOOKUP(KamstrupData[[#This Row],[IdLevel123]],'B-Business Capability'!B:L,11,FALSE)</f>
        <v>500</v>
      </c>
    </row>
    <row r="2725" spans="4:20" hidden="1" x14ac:dyDescent="0.25">
      <c r="D2725" s="28" t="s">
        <v>1272</v>
      </c>
      <c r="E2725" t="str">
        <f>VLOOKUP(D2725,'B-Business Capability'!B:H,5,FALSE)</f>
        <v>Finance</v>
      </c>
      <c r="F2725" t="str">
        <f>VLOOKUP(D2725,'B-Business Capability'!B:H,6,FALSE)</f>
        <v>Accounting</v>
      </c>
      <c r="G2725" t="str">
        <f>VLOOKUP(D2725,'B-Business Capability'!B:H,7,FALSE)</f>
        <v>Accounts Recievabel</v>
      </c>
      <c r="I2725" t="s">
        <v>62</v>
      </c>
      <c r="J2725" t="s">
        <v>63</v>
      </c>
      <c r="L2725" t="s">
        <v>476</v>
      </c>
      <c r="M2725" t="str">
        <f>VLOOKUP(L2725,'A-Applications'!B:D,3,FALSE)</f>
        <v>VIES</v>
      </c>
      <c r="N2725" t="s">
        <v>46</v>
      </c>
      <c r="O2725" s="42" t="s">
        <v>47</v>
      </c>
      <c r="P2725" t="s">
        <v>1273</v>
      </c>
      <c r="Q2725" t="str">
        <f>VLOOKUP(KamstrupData[[#This Row],[IdLevel123]],'B-Business Capability'!B:L,10,FALSE)</f>
        <v>N/A</v>
      </c>
      <c r="R2725">
        <f>VLOOKUP(KamstrupData[[#This Row],[IdLevel123]],'B-Business Capability'!B:L,11,FALSE)</f>
        <v>0</v>
      </c>
    </row>
    <row r="2726" spans="4:20" hidden="1" x14ac:dyDescent="0.25">
      <c r="D2726" t="s">
        <v>42</v>
      </c>
      <c r="E2726" t="str">
        <f>VLOOKUP(D2726,'B-Business Capability'!B:H,5,FALSE)</f>
        <v>Finance</v>
      </c>
      <c r="F2726">
        <f>VLOOKUP(D2726,'B-Business Capability'!B:H,6,FALSE)</f>
        <v>0</v>
      </c>
      <c r="G2726">
        <f>VLOOKUP(D2726,'B-Business Capability'!B:H,7,FALSE)</f>
        <v>0</v>
      </c>
      <c r="I2726" t="s">
        <v>43</v>
      </c>
      <c r="J2726" t="s">
        <v>44</v>
      </c>
      <c r="L2726" t="s">
        <v>45</v>
      </c>
      <c r="M2726" t="str">
        <f>VLOOKUP(L2726,'A-Applications'!B:D,3,FALSE)</f>
        <v>Adra</v>
      </c>
      <c r="N2726" t="s">
        <v>46</v>
      </c>
      <c r="O2726" s="42" t="s">
        <v>47</v>
      </c>
      <c r="P2726" t="s">
        <v>48</v>
      </c>
      <c r="Q2726" t="str">
        <f>VLOOKUP(KamstrupData[[#This Row],[IdLevel123]],'B-Business Capability'!B:L,10,FALSE)</f>
        <v>N/A</v>
      </c>
      <c r="R2726">
        <f>VLOOKUP(KamstrupData[[#This Row],[IdLevel123]],'B-Business Capability'!B:L,11,FALSE)</f>
        <v>0</v>
      </c>
    </row>
    <row r="2727" spans="4:20" hidden="1" x14ac:dyDescent="0.25">
      <c r="D2727" t="s">
        <v>42</v>
      </c>
      <c r="E2727" t="str">
        <f>VLOOKUP(D2727,'B-Business Capability'!B:H,5,FALSE)</f>
        <v>Finance</v>
      </c>
      <c r="F2727">
        <f>VLOOKUP(D2727,'B-Business Capability'!B:H,6,FALSE)</f>
        <v>0</v>
      </c>
      <c r="G2727">
        <f>VLOOKUP(D2727,'B-Business Capability'!B:H,7,FALSE)</f>
        <v>0</v>
      </c>
      <c r="I2727" t="s">
        <v>57</v>
      </c>
      <c r="J2727" t="s">
        <v>58</v>
      </c>
      <c r="L2727" t="s">
        <v>45</v>
      </c>
      <c r="M2727" t="str">
        <f>VLOOKUP(L2727,'A-Applications'!B:D,3,FALSE)</f>
        <v>Adra</v>
      </c>
      <c r="N2727" t="s">
        <v>46</v>
      </c>
      <c r="O2727" s="42" t="s">
        <v>47</v>
      </c>
      <c r="P2727" t="s">
        <v>48</v>
      </c>
      <c r="Q2727" t="str">
        <f>VLOOKUP(KamstrupData[[#This Row],[IdLevel123]],'B-Business Capability'!B:L,10,FALSE)</f>
        <v>N/A</v>
      </c>
      <c r="R2727">
        <f>VLOOKUP(KamstrupData[[#This Row],[IdLevel123]],'B-Business Capability'!B:L,11,FALSE)</f>
        <v>0</v>
      </c>
    </row>
    <row r="2728" spans="4:20" hidden="1" x14ac:dyDescent="0.25">
      <c r="D2728" t="s">
        <v>42</v>
      </c>
      <c r="E2728" t="str">
        <f>VLOOKUP(D2728,'B-Business Capability'!B:H,5,FALSE)</f>
        <v>Finance</v>
      </c>
      <c r="F2728">
        <f>VLOOKUP(D2728,'B-Business Capability'!B:H,6,FALSE)</f>
        <v>0</v>
      </c>
      <c r="G2728">
        <f>VLOOKUP(D2728,'B-Business Capability'!B:H,7,FALSE)</f>
        <v>0</v>
      </c>
      <c r="I2728" t="s">
        <v>62</v>
      </c>
      <c r="J2728" t="s">
        <v>63</v>
      </c>
      <c r="L2728" t="s">
        <v>45</v>
      </c>
      <c r="M2728" t="str">
        <f>VLOOKUP(L2728,'A-Applications'!B:D,3,FALSE)</f>
        <v>Adra</v>
      </c>
      <c r="N2728" t="s">
        <v>46</v>
      </c>
      <c r="O2728" s="42" t="s">
        <v>47</v>
      </c>
      <c r="P2728" t="s">
        <v>48</v>
      </c>
      <c r="Q2728" t="str">
        <f>VLOOKUP(KamstrupData[[#This Row],[IdLevel123]],'B-Business Capability'!B:L,10,FALSE)</f>
        <v>N/A</v>
      </c>
      <c r="R2728">
        <f>VLOOKUP(KamstrupData[[#This Row],[IdLevel123]],'B-Business Capability'!B:L,11,FALSE)</f>
        <v>0</v>
      </c>
    </row>
    <row r="2729" spans="4:20" hidden="1" x14ac:dyDescent="0.25">
      <c r="D2729" t="s">
        <v>42</v>
      </c>
      <c r="E2729" t="str">
        <f>VLOOKUP(D2729,'B-Business Capability'!B:H,5,FALSE)</f>
        <v>Finance</v>
      </c>
      <c r="F2729">
        <f>VLOOKUP(D2729,'B-Business Capability'!B:H,6,FALSE)</f>
        <v>0</v>
      </c>
      <c r="G2729">
        <f>VLOOKUP(D2729,'B-Business Capability'!B:H,7,FALSE)</f>
        <v>0</v>
      </c>
      <c r="I2729" t="s">
        <v>64</v>
      </c>
      <c r="J2729" t="s">
        <v>65</v>
      </c>
      <c r="L2729" t="s">
        <v>45</v>
      </c>
      <c r="M2729" t="str">
        <f>VLOOKUP(L2729,'A-Applications'!B:D,3,FALSE)</f>
        <v>Adra</v>
      </c>
      <c r="N2729" t="s">
        <v>46</v>
      </c>
      <c r="O2729" s="42" t="s">
        <v>47</v>
      </c>
      <c r="P2729" t="s">
        <v>48</v>
      </c>
      <c r="Q2729" t="str">
        <f>VLOOKUP(KamstrupData[[#This Row],[IdLevel123]],'B-Business Capability'!B:L,10,FALSE)</f>
        <v>N/A</v>
      </c>
      <c r="R2729">
        <f>VLOOKUP(KamstrupData[[#This Row],[IdLevel123]],'B-Business Capability'!B:L,11,FALSE)</f>
        <v>0</v>
      </c>
    </row>
    <row r="2730" spans="4:20" hidden="1" x14ac:dyDescent="0.25">
      <c r="D2730" t="s">
        <v>42</v>
      </c>
      <c r="E2730" t="str">
        <f>VLOOKUP(D2730,'B-Business Capability'!B:H,5,FALSE)</f>
        <v>Finance</v>
      </c>
      <c r="F2730">
        <f>VLOOKUP(D2730,'B-Business Capability'!B:H,6,FALSE)</f>
        <v>0</v>
      </c>
      <c r="G2730">
        <f>VLOOKUP(D2730,'B-Business Capability'!B:H,7,FALSE)</f>
        <v>0</v>
      </c>
      <c r="I2730" t="s">
        <v>66</v>
      </c>
      <c r="J2730" t="s">
        <v>67</v>
      </c>
      <c r="L2730" t="s">
        <v>45</v>
      </c>
      <c r="M2730" t="str">
        <f>VLOOKUP(L2730,'A-Applications'!B:D,3,FALSE)</f>
        <v>Adra</v>
      </c>
      <c r="N2730" t="s">
        <v>46</v>
      </c>
      <c r="O2730" s="42" t="s">
        <v>47</v>
      </c>
      <c r="P2730" t="s">
        <v>68</v>
      </c>
      <c r="Q2730" t="str">
        <f>VLOOKUP(KamstrupData[[#This Row],[IdLevel123]],'B-Business Capability'!B:L,10,FALSE)</f>
        <v>N/A</v>
      </c>
      <c r="R2730">
        <f>VLOOKUP(KamstrupData[[#This Row],[IdLevel123]],'B-Business Capability'!B:L,11,FALSE)</f>
        <v>0</v>
      </c>
      <c r="T2730" t="s">
        <v>69</v>
      </c>
    </row>
    <row r="2731" spans="4:20" hidden="1" x14ac:dyDescent="0.25">
      <c r="D2731" t="s">
        <v>150</v>
      </c>
      <c r="E2731" t="str">
        <f>VLOOKUP(D2731,'B-Business Capability'!B:H,5,FALSE)</f>
        <v>Strategic Management</v>
      </c>
      <c r="F2731" t="str">
        <f>VLOOKUP(D2731,'B-Business Capability'!B:H,6,FALSE)</f>
        <v>Enterprise Effectiveness &amp; Project Management</v>
      </c>
      <c r="G2731">
        <f>VLOOKUP(D2731,'B-Business Capability'!B:H,7,FALSE)</f>
        <v>0</v>
      </c>
      <c r="I2731" t="s">
        <v>43</v>
      </c>
      <c r="J2731" t="s">
        <v>161</v>
      </c>
      <c r="K2731" t="s">
        <v>162</v>
      </c>
      <c r="L2731" t="s">
        <v>163</v>
      </c>
      <c r="M2731" t="str">
        <f>VLOOKUP(L2731,'A-Applications'!B:D,3,FALSE)</f>
        <v>Think-Cell</v>
      </c>
      <c r="N2731" t="s">
        <v>46</v>
      </c>
      <c r="O2731" s="42" t="s">
        <v>52</v>
      </c>
      <c r="P2731" t="s">
        <v>56</v>
      </c>
      <c r="Q2731" t="str">
        <f>VLOOKUP(KamstrupData[[#This Row],[IdLevel123]],'B-Business Capability'!B:L,10,FALSE)</f>
        <v>N/A</v>
      </c>
      <c r="R2731">
        <f>VLOOKUP(KamstrupData[[#This Row],[IdLevel123]],'B-Business Capability'!B:L,11,FALSE)</f>
        <v>0</v>
      </c>
    </row>
    <row r="2732" spans="4:20" hidden="1" x14ac:dyDescent="0.25">
      <c r="D2732" t="s">
        <v>150</v>
      </c>
      <c r="E2732" t="str">
        <f>VLOOKUP(D2732,'B-Business Capability'!B:H,5,FALSE)</f>
        <v>Strategic Management</v>
      </c>
      <c r="F2732" t="str">
        <f>VLOOKUP(D2732,'B-Business Capability'!B:H,6,FALSE)</f>
        <v>Enterprise Effectiveness &amp; Project Management</v>
      </c>
      <c r="G2732">
        <f>VLOOKUP(D2732,'B-Business Capability'!B:H,7,FALSE)</f>
        <v>0</v>
      </c>
      <c r="I2732" t="s">
        <v>43</v>
      </c>
      <c r="J2732" t="s">
        <v>161</v>
      </c>
      <c r="K2732" t="s">
        <v>164</v>
      </c>
      <c r="L2732" t="s">
        <v>163</v>
      </c>
      <c r="M2732" t="str">
        <f>VLOOKUP(L2732,'A-Applications'!B:D,3,FALSE)</f>
        <v>Think-Cell</v>
      </c>
      <c r="N2732" t="s">
        <v>46</v>
      </c>
      <c r="O2732" s="42" t="s">
        <v>52</v>
      </c>
      <c r="P2732" t="s">
        <v>56</v>
      </c>
      <c r="Q2732" t="str">
        <f>VLOOKUP(KamstrupData[[#This Row],[IdLevel123]],'B-Business Capability'!B:L,10,FALSE)</f>
        <v>N/A</v>
      </c>
      <c r="R2732">
        <f>VLOOKUP(KamstrupData[[#This Row],[IdLevel123]],'B-Business Capability'!B:L,11,FALSE)</f>
        <v>0</v>
      </c>
    </row>
    <row r="2733" spans="4:20" hidden="1" x14ac:dyDescent="0.25">
      <c r="D2733" t="s">
        <v>150</v>
      </c>
      <c r="E2733" t="str">
        <f>VLOOKUP(D2733,'B-Business Capability'!B:H,5,FALSE)</f>
        <v>Strategic Management</v>
      </c>
      <c r="F2733" t="str">
        <f>VLOOKUP(D2733,'B-Business Capability'!B:H,6,FALSE)</f>
        <v>Enterprise Effectiveness &amp; Project Management</v>
      </c>
      <c r="G2733">
        <f>VLOOKUP(D2733,'B-Business Capability'!B:H,7,FALSE)</f>
        <v>0</v>
      </c>
      <c r="I2733" t="s">
        <v>43</v>
      </c>
      <c r="J2733" t="s">
        <v>161</v>
      </c>
      <c r="K2733" t="s">
        <v>165</v>
      </c>
      <c r="L2733" t="s">
        <v>163</v>
      </c>
      <c r="M2733" t="str">
        <f>VLOOKUP(L2733,'A-Applications'!B:D,3,FALSE)</f>
        <v>Think-Cell</v>
      </c>
      <c r="N2733" t="s">
        <v>46</v>
      </c>
      <c r="O2733" s="42" t="s">
        <v>52</v>
      </c>
      <c r="P2733" t="s">
        <v>56</v>
      </c>
      <c r="Q2733" t="str">
        <f>VLOOKUP(KamstrupData[[#This Row],[IdLevel123]],'B-Business Capability'!B:L,10,FALSE)</f>
        <v>N/A</v>
      </c>
      <c r="R2733">
        <f>VLOOKUP(KamstrupData[[#This Row],[IdLevel123]],'B-Business Capability'!B:L,11,FALSE)</f>
        <v>0</v>
      </c>
    </row>
    <row r="2734" spans="4:20" hidden="1" x14ac:dyDescent="0.25">
      <c r="D2734" t="s">
        <v>182</v>
      </c>
      <c r="E2734" t="str">
        <f>VLOOKUP(D2734,'B-Business Capability'!B:H,5,FALSE)</f>
        <v>Procurement &amp; Logistics</v>
      </c>
      <c r="F2734" t="str">
        <f>VLOOKUP(D2734,'B-Business Capability'!B:H,6,FALSE)</f>
        <v>Purchasing</v>
      </c>
      <c r="G2734">
        <f>VLOOKUP(D2734,'B-Business Capability'!B:H,7,FALSE)</f>
        <v>0</v>
      </c>
      <c r="I2734" t="s">
        <v>43</v>
      </c>
      <c r="J2734" t="s">
        <v>109</v>
      </c>
      <c r="K2734" t="s">
        <v>183</v>
      </c>
      <c r="L2734" t="s">
        <v>163</v>
      </c>
      <c r="M2734" t="str">
        <f>VLOOKUP(L2734,'A-Applications'!B:D,3,FALSE)</f>
        <v>Think-Cell</v>
      </c>
      <c r="N2734" t="s">
        <v>46</v>
      </c>
      <c r="O2734" s="42" t="s">
        <v>52</v>
      </c>
      <c r="P2734" t="s">
        <v>184</v>
      </c>
      <c r="Q2734" t="str">
        <f>VLOOKUP(KamstrupData[[#This Row],[IdLevel123]],'B-Business Capability'!B:L,10,FALSE)</f>
        <v>Procure-to-Pay (P2P)</v>
      </c>
      <c r="R2734">
        <f>VLOOKUP(KamstrupData[[#This Row],[IdLevel123]],'B-Business Capability'!B:L,11,FALSE)</f>
        <v>300</v>
      </c>
      <c r="T2734" t="s">
        <v>185</v>
      </c>
    </row>
    <row r="2735" spans="4:20" hidden="1" x14ac:dyDescent="0.25">
      <c r="D2735" t="s">
        <v>366</v>
      </c>
      <c r="E2735" t="str">
        <f>VLOOKUP(D2735,'B-Business Capability'!B:H,5,FALSE)</f>
        <v>Digital Management</v>
      </c>
      <c r="F2735" t="str">
        <f>VLOOKUP(D2735,'B-Business Capability'!B:H,6,FALSE)</f>
        <v>IT Strategy &amp; Transformation</v>
      </c>
      <c r="G2735" t="str">
        <f>VLOOKUP(D2735,'B-Business Capability'!B:H,7,FALSE)</f>
        <v>IT Project Management</v>
      </c>
      <c r="I2735" t="s">
        <v>43</v>
      </c>
      <c r="J2735" t="s">
        <v>151</v>
      </c>
      <c r="K2735" t="s">
        <v>152</v>
      </c>
      <c r="L2735" t="s">
        <v>163</v>
      </c>
      <c r="M2735" t="str">
        <f>VLOOKUP(L2735,'A-Applications'!B:D,3,FALSE)</f>
        <v>Think-Cell</v>
      </c>
      <c r="N2735" t="s">
        <v>46</v>
      </c>
      <c r="O2735" s="42" t="s">
        <v>52</v>
      </c>
      <c r="P2735" t="s">
        <v>367</v>
      </c>
      <c r="Q2735" t="str">
        <f>VLOOKUP(KamstrupData[[#This Row],[IdLevel123]],'B-Business Capability'!B:L,10,FALSE)</f>
        <v>N/A</v>
      </c>
      <c r="R2735">
        <f>VLOOKUP(KamstrupData[[#This Row],[IdLevel123]],'B-Business Capability'!B:L,11,FALSE)</f>
        <v>0</v>
      </c>
      <c r="T2735" t="s">
        <v>253</v>
      </c>
    </row>
    <row r="2736" spans="4:20" hidden="1" x14ac:dyDescent="0.25">
      <c r="D2736" t="s">
        <v>424</v>
      </c>
      <c r="E2736" t="str">
        <f>VLOOKUP(D2736,'B-Business Capability'!B:H,5,FALSE)</f>
        <v>Finance</v>
      </c>
      <c r="F2736" t="str">
        <f>VLOOKUP(D2736,'B-Business Capability'!B:H,6,FALSE)</f>
        <v>Accounting</v>
      </c>
      <c r="G2736" t="str">
        <f>VLOOKUP(D2736,'B-Business Capability'!B:H,7,FALSE)</f>
        <v>Enterprise Consolidation</v>
      </c>
      <c r="I2736" t="s">
        <v>43</v>
      </c>
      <c r="J2736" t="s">
        <v>44</v>
      </c>
      <c r="L2736" t="s">
        <v>163</v>
      </c>
      <c r="M2736" t="str">
        <f>VLOOKUP(L2736,'A-Applications'!B:D,3,FALSE)</f>
        <v>Think-Cell</v>
      </c>
      <c r="N2736" t="s">
        <v>46</v>
      </c>
      <c r="O2736" s="42"/>
      <c r="P2736" t="s">
        <v>48</v>
      </c>
      <c r="Q2736" t="str">
        <f>VLOOKUP(KamstrupData[[#This Row],[IdLevel123]],'B-Business Capability'!B:L,10,FALSE)</f>
        <v>N/A</v>
      </c>
      <c r="R2736">
        <f>VLOOKUP(KamstrupData[[#This Row],[IdLevel123]],'B-Business Capability'!B:L,11,FALSE)</f>
        <v>0</v>
      </c>
    </row>
    <row r="2737" spans="4:20" hidden="1" x14ac:dyDescent="0.25">
      <c r="D2737" t="s">
        <v>461</v>
      </c>
      <c r="E2737" t="str">
        <f>VLOOKUP(D2737,'B-Business Capability'!B:H,5,FALSE)</f>
        <v>Finance</v>
      </c>
      <c r="F2737" t="str">
        <f>VLOOKUP(D2737,'B-Business Capability'!B:H,6,FALSE)</f>
        <v>Financial Planning &amp; Analysis</v>
      </c>
      <c r="G2737" t="str">
        <f>VLOOKUP(D2737,'B-Business Capability'!B:H,7,FALSE)</f>
        <v>Business Planning</v>
      </c>
      <c r="I2737" t="s">
        <v>43</v>
      </c>
      <c r="J2737" t="s">
        <v>44</v>
      </c>
      <c r="L2737" t="s">
        <v>163</v>
      </c>
      <c r="M2737" t="str">
        <f>VLOOKUP(L2737,'A-Applications'!B:D,3,FALSE)</f>
        <v>Think-Cell</v>
      </c>
      <c r="N2737" t="s">
        <v>46</v>
      </c>
      <c r="O2737" s="42" t="s">
        <v>52</v>
      </c>
      <c r="P2737" t="s">
        <v>462</v>
      </c>
      <c r="Q2737" t="str">
        <f>VLOOKUP(KamstrupData[[#This Row],[IdLevel123]],'B-Business Capability'!B:L,10,FALSE)</f>
        <v>N/A</v>
      </c>
      <c r="R2737">
        <f>VLOOKUP(KamstrupData[[#This Row],[IdLevel123]],'B-Business Capability'!B:L,11,FALSE)</f>
        <v>0</v>
      </c>
    </row>
    <row r="2738" spans="4:20" hidden="1" x14ac:dyDescent="0.25">
      <c r="D2738" t="s">
        <v>461</v>
      </c>
      <c r="E2738" t="str">
        <f>VLOOKUP(D2738,'B-Business Capability'!B:H,5,FALSE)</f>
        <v>Finance</v>
      </c>
      <c r="F2738" t="str">
        <f>VLOOKUP(D2738,'B-Business Capability'!B:H,6,FALSE)</f>
        <v>Financial Planning &amp; Analysis</v>
      </c>
      <c r="G2738" t="str">
        <f>VLOOKUP(D2738,'B-Business Capability'!B:H,7,FALSE)</f>
        <v>Business Planning</v>
      </c>
      <c r="I2738" t="s">
        <v>43</v>
      </c>
      <c r="J2738" t="s">
        <v>44</v>
      </c>
      <c r="L2738" t="s">
        <v>163</v>
      </c>
      <c r="M2738" t="str">
        <f>VLOOKUP(L2738,'A-Applications'!B:D,3,FALSE)</f>
        <v>Think-Cell</v>
      </c>
      <c r="N2738" t="s">
        <v>46</v>
      </c>
      <c r="O2738" s="42" t="s">
        <v>52</v>
      </c>
      <c r="P2738" t="s">
        <v>462</v>
      </c>
      <c r="Q2738" t="str">
        <f>VLOOKUP(KamstrupData[[#This Row],[IdLevel123]],'B-Business Capability'!B:L,10,FALSE)</f>
        <v>N/A</v>
      </c>
      <c r="R2738">
        <f>VLOOKUP(KamstrupData[[#This Row],[IdLevel123]],'B-Business Capability'!B:L,11,FALSE)</f>
        <v>0</v>
      </c>
      <c r="T2738" t="s">
        <v>463</v>
      </c>
    </row>
    <row r="2739" spans="4:20" hidden="1" x14ac:dyDescent="0.25">
      <c r="D2739" t="s">
        <v>469</v>
      </c>
      <c r="E2739" t="str">
        <f>VLOOKUP(D2739,'B-Business Capability'!B:H,5,FALSE)</f>
        <v>Finance</v>
      </c>
      <c r="F2739" t="str">
        <f>VLOOKUP(D2739,'B-Business Capability'!B:H,6,FALSE)</f>
        <v>Financial Planning &amp; Analysis</v>
      </c>
      <c r="G2739" t="str">
        <f>VLOOKUP(D2739,'B-Business Capability'!B:H,7,FALSE)</f>
        <v>Cost Accounting_Plan</v>
      </c>
      <c r="I2739" t="s">
        <v>43</v>
      </c>
      <c r="J2739" t="s">
        <v>44</v>
      </c>
      <c r="L2739" t="s">
        <v>163</v>
      </c>
      <c r="M2739" t="str">
        <f>VLOOKUP(L2739,'A-Applications'!B:D,3,FALSE)</f>
        <v>Think-Cell</v>
      </c>
      <c r="N2739" t="s">
        <v>46</v>
      </c>
      <c r="O2739" s="42"/>
      <c r="P2739" t="s">
        <v>462</v>
      </c>
      <c r="Q2739" t="str">
        <f>VLOOKUP(KamstrupData[[#This Row],[IdLevel123]],'B-Business Capability'!B:L,10,FALSE)</f>
        <v>N/A</v>
      </c>
      <c r="R2739">
        <f>VLOOKUP(KamstrupData[[#This Row],[IdLevel123]],'B-Business Capability'!B:L,11,FALSE)</f>
        <v>0</v>
      </c>
    </row>
    <row r="2740" spans="4:20" hidden="1" x14ac:dyDescent="0.25">
      <c r="D2740" t="s">
        <v>469</v>
      </c>
      <c r="E2740" t="str">
        <f>VLOOKUP(D2740,'B-Business Capability'!B:H,5,FALSE)</f>
        <v>Finance</v>
      </c>
      <c r="F2740" t="str">
        <f>VLOOKUP(D2740,'B-Business Capability'!B:H,6,FALSE)</f>
        <v>Financial Planning &amp; Analysis</v>
      </c>
      <c r="G2740" t="str">
        <f>VLOOKUP(D2740,'B-Business Capability'!B:H,7,FALSE)</f>
        <v>Cost Accounting_Plan</v>
      </c>
      <c r="I2740" t="s">
        <v>43</v>
      </c>
      <c r="J2740" t="s">
        <v>44</v>
      </c>
      <c r="L2740" t="s">
        <v>163</v>
      </c>
      <c r="M2740" t="str">
        <f>VLOOKUP(L2740,'A-Applications'!B:D,3,FALSE)</f>
        <v>Think-Cell</v>
      </c>
      <c r="N2740" t="s">
        <v>46</v>
      </c>
      <c r="O2740" s="42" t="s">
        <v>52</v>
      </c>
      <c r="P2740" t="s">
        <v>462</v>
      </c>
      <c r="Q2740" t="str">
        <f>VLOOKUP(KamstrupData[[#This Row],[IdLevel123]],'B-Business Capability'!B:L,10,FALSE)</f>
        <v>N/A</v>
      </c>
      <c r="R2740">
        <f>VLOOKUP(KamstrupData[[#This Row],[IdLevel123]],'B-Business Capability'!B:L,11,FALSE)</f>
        <v>0</v>
      </c>
      <c r="T2740" t="s">
        <v>463</v>
      </c>
    </row>
    <row r="2741" spans="4:20" hidden="1" x14ac:dyDescent="0.25">
      <c r="D2741" t="s">
        <v>470</v>
      </c>
      <c r="E2741" t="str">
        <f>VLOOKUP(D2741,'B-Business Capability'!B:H,5,FALSE)</f>
        <v>Finance</v>
      </c>
      <c r="F2741" t="str">
        <f>VLOOKUP(D2741,'B-Business Capability'!B:H,6,FALSE)</f>
        <v>Financial Planning &amp; Analysis</v>
      </c>
      <c r="G2741" t="str">
        <f>VLOOKUP(D2741,'B-Business Capability'!B:H,7,FALSE)</f>
        <v>Forecasting</v>
      </c>
      <c r="I2741" t="s">
        <v>43</v>
      </c>
      <c r="J2741" t="s">
        <v>44</v>
      </c>
      <c r="L2741" t="s">
        <v>163</v>
      </c>
      <c r="M2741" t="str">
        <f>VLOOKUP(L2741,'A-Applications'!B:D,3,FALSE)</f>
        <v>Think-Cell</v>
      </c>
      <c r="N2741" t="s">
        <v>46</v>
      </c>
      <c r="O2741" s="42"/>
      <c r="P2741" t="s">
        <v>462</v>
      </c>
      <c r="Q2741" t="str">
        <f>VLOOKUP(KamstrupData[[#This Row],[IdLevel123]],'B-Business Capability'!B:L,10,FALSE)</f>
        <v>N/A</v>
      </c>
      <c r="R2741">
        <f>VLOOKUP(KamstrupData[[#This Row],[IdLevel123]],'B-Business Capability'!B:L,11,FALSE)</f>
        <v>0</v>
      </c>
    </row>
    <row r="2742" spans="4:20" hidden="1" x14ac:dyDescent="0.25">
      <c r="D2742" t="s">
        <v>472</v>
      </c>
      <c r="E2742" t="str">
        <f>VLOOKUP(D2742,'B-Business Capability'!B:H,5,FALSE)</f>
        <v>Finance</v>
      </c>
      <c r="F2742" t="str">
        <f>VLOOKUP(D2742,'B-Business Capability'!B:H,6,FALSE)</f>
        <v>Settlements &amp; Payments</v>
      </c>
      <c r="G2742" t="str">
        <f>VLOOKUP(D2742,'B-Business Capability'!B:H,7,FALSE)</f>
        <v>Account Payables</v>
      </c>
      <c r="I2742" t="s">
        <v>43</v>
      </c>
      <c r="J2742" t="s">
        <v>44</v>
      </c>
      <c r="L2742" t="s">
        <v>163</v>
      </c>
      <c r="M2742" t="str">
        <f>VLOOKUP(L2742,'A-Applications'!B:D,3,FALSE)</f>
        <v>Think-Cell</v>
      </c>
      <c r="N2742" t="s">
        <v>46</v>
      </c>
      <c r="O2742" s="42"/>
      <c r="P2742" t="s">
        <v>475</v>
      </c>
      <c r="Q2742" t="str">
        <f>VLOOKUP(KamstrupData[[#This Row],[IdLevel123]],'B-Business Capability'!B:L,10,FALSE)</f>
        <v>Procure-to-Pay (P2P)</v>
      </c>
      <c r="R2742">
        <f>VLOOKUP(KamstrupData[[#This Row],[IdLevel123]],'B-Business Capability'!B:L,11,FALSE)</f>
        <v>500</v>
      </c>
    </row>
    <row r="2743" spans="4:20" hidden="1" x14ac:dyDescent="0.25">
      <c r="D2743" t="s">
        <v>508</v>
      </c>
      <c r="E2743" t="str">
        <f>VLOOKUP(D2743,'B-Business Capability'!B:H,5,FALSE)</f>
        <v>Finance</v>
      </c>
      <c r="F2743" t="str">
        <f>VLOOKUP(D2743,'B-Business Capability'!B:H,6,FALSE)</f>
        <v>Tax Management</v>
      </c>
      <c r="G2743" t="str">
        <f>VLOOKUP(D2743,'B-Business Capability'!B:H,7,FALSE)</f>
        <v>Tax Planning Strategies</v>
      </c>
      <c r="I2743" t="s">
        <v>43</v>
      </c>
      <c r="J2743" t="s">
        <v>44</v>
      </c>
      <c r="L2743" t="s">
        <v>163</v>
      </c>
      <c r="M2743" t="str">
        <f>VLOOKUP(L2743,'A-Applications'!B:D,3,FALSE)</f>
        <v>Think-Cell</v>
      </c>
      <c r="N2743" t="s">
        <v>46</v>
      </c>
      <c r="O2743" s="42"/>
      <c r="P2743" t="s">
        <v>48</v>
      </c>
      <c r="Q2743" t="str">
        <f>VLOOKUP(KamstrupData[[#This Row],[IdLevel123]],'B-Business Capability'!B:L,10,FALSE)</f>
        <v>N/A</v>
      </c>
      <c r="R2743">
        <f>VLOOKUP(KamstrupData[[#This Row],[IdLevel123]],'B-Business Capability'!B:L,11,FALSE)</f>
        <v>0</v>
      </c>
    </row>
    <row r="2744" spans="4:20" hidden="1" x14ac:dyDescent="0.25">
      <c r="D2744" t="s">
        <v>1023</v>
      </c>
      <c r="E2744" t="str">
        <f>VLOOKUP(D2744,'B-Business Capability'!B:H,5,FALSE)</f>
        <v>Strategic Management</v>
      </c>
      <c r="F2744" t="str">
        <f>VLOOKUP(D2744,'B-Business Capability'!B:H,6,FALSE)</f>
        <v>Business Concept</v>
      </c>
      <c r="G2744" t="str">
        <f>VLOOKUP(D2744,'B-Business Capability'!B:H,7,FALSE)</f>
        <v>Concept Establishment</v>
      </c>
      <c r="I2744" t="s">
        <v>43</v>
      </c>
      <c r="J2744" t="s">
        <v>137</v>
      </c>
      <c r="L2744" t="s">
        <v>163</v>
      </c>
      <c r="M2744" t="str">
        <f>VLOOKUP(L2744,'A-Applications'!B:D,3,FALSE)</f>
        <v>Think-Cell</v>
      </c>
      <c r="N2744" t="s">
        <v>46</v>
      </c>
      <c r="O2744" s="42" t="s">
        <v>47</v>
      </c>
      <c r="P2744" t="s">
        <v>68</v>
      </c>
      <c r="Q2744" t="str">
        <f>VLOOKUP(KamstrupData[[#This Row],[IdLevel123]],'B-Business Capability'!B:L,10,FALSE)</f>
        <v>N/A</v>
      </c>
      <c r="R2744">
        <f>VLOOKUP(KamstrupData[[#This Row],[IdLevel123]],'B-Business Capability'!B:L,11,FALSE)</f>
        <v>0</v>
      </c>
      <c r="T2744" t="s">
        <v>139</v>
      </c>
    </row>
    <row r="2745" spans="4:20" hidden="1" x14ac:dyDescent="0.25">
      <c r="D2745" t="s">
        <v>1025</v>
      </c>
      <c r="E2745" t="str">
        <f>VLOOKUP(D2745,'B-Business Capability'!B:H,5,FALSE)</f>
        <v>Strategic Management</v>
      </c>
      <c r="F2745" t="str">
        <f>VLOOKUP(D2745,'B-Business Capability'!B:H,6,FALSE)</f>
        <v>Business Concept</v>
      </c>
      <c r="G2745" t="str">
        <f>VLOOKUP(D2745,'B-Business Capability'!B:H,7,FALSE)</f>
        <v>External Assessment</v>
      </c>
      <c r="I2745" t="s">
        <v>43</v>
      </c>
      <c r="J2745" t="s">
        <v>137</v>
      </c>
      <c r="L2745" t="s">
        <v>163</v>
      </c>
      <c r="M2745" t="str">
        <f>VLOOKUP(L2745,'A-Applications'!B:D,3,FALSE)</f>
        <v>Think-Cell</v>
      </c>
      <c r="N2745" t="s">
        <v>46</v>
      </c>
      <c r="O2745" s="42" t="s">
        <v>47</v>
      </c>
      <c r="P2745" t="s">
        <v>68</v>
      </c>
      <c r="Q2745" t="str">
        <f>VLOOKUP(KamstrupData[[#This Row],[IdLevel123]],'B-Business Capability'!B:L,10,FALSE)</f>
        <v>N/A</v>
      </c>
      <c r="R2745">
        <f>VLOOKUP(KamstrupData[[#This Row],[IdLevel123]],'B-Business Capability'!B:L,11,FALSE)</f>
        <v>0</v>
      </c>
      <c r="T2745" t="s">
        <v>139</v>
      </c>
    </row>
    <row r="2746" spans="4:20" hidden="1" x14ac:dyDescent="0.25">
      <c r="D2746" t="s">
        <v>1026</v>
      </c>
      <c r="E2746" t="str">
        <f>VLOOKUP(D2746,'B-Business Capability'!B:H,5,FALSE)</f>
        <v>Strategic Management</v>
      </c>
      <c r="F2746" t="str">
        <f>VLOOKUP(D2746,'B-Business Capability'!B:H,6,FALSE)</f>
        <v>Business Concept</v>
      </c>
      <c r="G2746" t="str">
        <f>VLOOKUP(D2746,'B-Business Capability'!B:H,7,FALSE)</f>
        <v>Internal Analysis</v>
      </c>
      <c r="I2746" t="s">
        <v>43</v>
      </c>
      <c r="J2746" t="s">
        <v>137</v>
      </c>
      <c r="L2746" t="s">
        <v>163</v>
      </c>
      <c r="M2746" t="str">
        <f>VLOOKUP(L2746,'A-Applications'!B:D,3,FALSE)</f>
        <v>Think-Cell</v>
      </c>
      <c r="N2746" t="s">
        <v>46</v>
      </c>
      <c r="O2746" s="42" t="s">
        <v>47</v>
      </c>
      <c r="P2746" t="s">
        <v>68</v>
      </c>
      <c r="Q2746" t="str">
        <f>VLOOKUP(KamstrupData[[#This Row],[IdLevel123]],'B-Business Capability'!B:L,10,FALSE)</f>
        <v>N/A</v>
      </c>
      <c r="R2746">
        <f>VLOOKUP(KamstrupData[[#This Row],[IdLevel123]],'B-Business Capability'!B:L,11,FALSE)</f>
        <v>0</v>
      </c>
      <c r="T2746" t="s">
        <v>139</v>
      </c>
    </row>
    <row r="2747" spans="4:20" hidden="1" x14ac:dyDescent="0.25">
      <c r="D2747" t="s">
        <v>1027</v>
      </c>
      <c r="E2747" t="str">
        <f>VLOOKUP(D2747,'B-Business Capability'!B:H,5,FALSE)</f>
        <v>Strategic Management</v>
      </c>
      <c r="F2747" t="str">
        <f>VLOOKUP(D2747,'B-Business Capability'!B:H,6,FALSE)</f>
        <v>Business Concept</v>
      </c>
      <c r="G2747" t="str">
        <f>VLOOKUP(D2747,'B-Business Capability'!B:H,7,FALSE)</f>
        <v>Market Intelligence</v>
      </c>
      <c r="I2747" t="s">
        <v>43</v>
      </c>
      <c r="J2747" t="s">
        <v>137</v>
      </c>
      <c r="L2747" t="s">
        <v>163</v>
      </c>
      <c r="M2747" t="str">
        <f>VLOOKUP(L2747,'A-Applications'!B:D,3,FALSE)</f>
        <v>Think-Cell</v>
      </c>
      <c r="N2747" t="s">
        <v>46</v>
      </c>
      <c r="O2747" s="42" t="s">
        <v>47</v>
      </c>
      <c r="P2747" t="s">
        <v>68</v>
      </c>
      <c r="Q2747" t="str">
        <f>VLOOKUP(KamstrupData[[#This Row],[IdLevel123]],'B-Business Capability'!B:L,10,FALSE)</f>
        <v>N/A</v>
      </c>
      <c r="R2747">
        <f>VLOOKUP(KamstrupData[[#This Row],[IdLevel123]],'B-Business Capability'!B:L,11,FALSE)</f>
        <v>0</v>
      </c>
      <c r="T2747" t="s">
        <v>139</v>
      </c>
    </row>
    <row r="2748" spans="4:20" hidden="1" x14ac:dyDescent="0.25">
      <c r="D2748" t="s">
        <v>1030</v>
      </c>
      <c r="E2748" t="str">
        <f>VLOOKUP(D2748,'B-Business Capability'!B:H,5,FALSE)</f>
        <v>Strategic Management</v>
      </c>
      <c r="F2748" t="str">
        <f>VLOOKUP(D2748,'B-Business Capability'!B:H,6,FALSE)</f>
        <v>Business Concept</v>
      </c>
      <c r="G2748" t="str">
        <f>VLOOKUP(D2748,'B-Business Capability'!B:H,7,FALSE)</f>
        <v>Restructure Organization</v>
      </c>
      <c r="I2748" t="s">
        <v>43</v>
      </c>
      <c r="J2748" t="s">
        <v>137</v>
      </c>
      <c r="L2748" t="s">
        <v>163</v>
      </c>
      <c r="M2748" t="str">
        <f>VLOOKUP(L2748,'A-Applications'!B:D,3,FALSE)</f>
        <v>Think-Cell</v>
      </c>
      <c r="N2748" t="s">
        <v>46</v>
      </c>
      <c r="O2748" s="42" t="s">
        <v>47</v>
      </c>
      <c r="P2748" t="s">
        <v>68</v>
      </c>
      <c r="Q2748" t="str">
        <f>VLOOKUP(KamstrupData[[#This Row],[IdLevel123]],'B-Business Capability'!B:L,10,FALSE)</f>
        <v>N/A</v>
      </c>
      <c r="R2748">
        <f>VLOOKUP(KamstrupData[[#This Row],[IdLevel123]],'B-Business Capability'!B:L,11,FALSE)</f>
        <v>0</v>
      </c>
      <c r="T2748" t="s">
        <v>139</v>
      </c>
    </row>
    <row r="2749" spans="4:20" hidden="1" x14ac:dyDescent="0.25">
      <c r="D2749" t="s">
        <v>1031</v>
      </c>
      <c r="E2749" t="str">
        <f>VLOOKUP(D2749,'B-Business Capability'!B:H,5,FALSE)</f>
        <v>Strategic Management</v>
      </c>
      <c r="F2749" t="str">
        <f>VLOOKUP(D2749,'B-Business Capability'!B:H,6,FALSE)</f>
        <v>Innovation &amp; Technology Management</v>
      </c>
      <c r="G2749" t="str">
        <f>VLOOKUP(D2749,'B-Business Capability'!B:H,7,FALSE)</f>
        <v>Manage External Innovation</v>
      </c>
      <c r="I2749" t="s">
        <v>43</v>
      </c>
      <c r="J2749" t="s">
        <v>137</v>
      </c>
      <c r="L2749" t="s">
        <v>163</v>
      </c>
      <c r="M2749" t="str">
        <f>VLOOKUP(L2749,'A-Applications'!B:D,3,FALSE)</f>
        <v>Think-Cell</v>
      </c>
      <c r="N2749" t="s">
        <v>46</v>
      </c>
      <c r="O2749" s="42" t="s">
        <v>47</v>
      </c>
      <c r="P2749" t="s">
        <v>68</v>
      </c>
      <c r="Q2749" t="str">
        <f>VLOOKUP(KamstrupData[[#This Row],[IdLevel123]],'B-Business Capability'!B:L,10,FALSE)</f>
        <v>Idea-to-Release (I2R)</v>
      </c>
      <c r="R2749">
        <f>VLOOKUP(KamstrupData[[#This Row],[IdLevel123]],'B-Business Capability'!B:L,11,FALSE)</f>
        <v>962</v>
      </c>
      <c r="T2749" t="s">
        <v>139</v>
      </c>
    </row>
    <row r="2750" spans="4:20" hidden="1" x14ac:dyDescent="0.25">
      <c r="D2750" t="s">
        <v>1032</v>
      </c>
      <c r="E2750" t="str">
        <f>VLOOKUP(D2750,'B-Business Capability'!B:H,5,FALSE)</f>
        <v>Strategic Management</v>
      </c>
      <c r="F2750" t="str">
        <f>VLOOKUP(D2750,'B-Business Capability'!B:H,6,FALSE)</f>
        <v>Innovation &amp; Technology Management</v>
      </c>
      <c r="G2750" t="str">
        <f>VLOOKUP(D2750,'B-Business Capability'!B:H,7,FALSE)</f>
        <v>Manage Innovation and solution development process</v>
      </c>
      <c r="I2750" t="s">
        <v>43</v>
      </c>
      <c r="J2750" t="s">
        <v>137</v>
      </c>
      <c r="L2750" t="s">
        <v>163</v>
      </c>
      <c r="M2750" t="str">
        <f>VLOOKUP(L2750,'A-Applications'!B:D,3,FALSE)</f>
        <v>Think-Cell</v>
      </c>
      <c r="N2750" t="s">
        <v>46</v>
      </c>
      <c r="O2750" s="42" t="s">
        <v>47</v>
      </c>
      <c r="P2750" t="s">
        <v>68</v>
      </c>
      <c r="Q2750" t="str">
        <f>VLOOKUP(KamstrupData[[#This Row],[IdLevel123]],'B-Business Capability'!B:L,10,FALSE)</f>
        <v>Idea-to-Release (I2R)</v>
      </c>
      <c r="R2750">
        <f>VLOOKUP(KamstrupData[[#This Row],[IdLevel123]],'B-Business Capability'!B:L,11,FALSE)</f>
        <v>964</v>
      </c>
      <c r="T2750" t="s">
        <v>139</v>
      </c>
    </row>
    <row r="2751" spans="4:20" hidden="1" x14ac:dyDescent="0.25">
      <c r="D2751" t="s">
        <v>1033</v>
      </c>
      <c r="E2751" t="str">
        <f>VLOOKUP(D2751,'B-Business Capability'!B:H,5,FALSE)</f>
        <v>Strategic Management</v>
      </c>
      <c r="F2751" t="str">
        <f>VLOOKUP(D2751,'B-Business Capability'!B:H,6,FALSE)</f>
        <v>Innovation &amp; Technology Management</v>
      </c>
      <c r="G2751" t="str">
        <f>VLOOKUP(D2751,'B-Business Capability'!B:H,7,FALSE)</f>
        <v>Manage Internal Innovation</v>
      </c>
      <c r="I2751" t="s">
        <v>43</v>
      </c>
      <c r="J2751" t="s">
        <v>137</v>
      </c>
      <c r="L2751" t="s">
        <v>163</v>
      </c>
      <c r="M2751" t="str">
        <f>VLOOKUP(L2751,'A-Applications'!B:D,3,FALSE)</f>
        <v>Think-Cell</v>
      </c>
      <c r="N2751" t="s">
        <v>46</v>
      </c>
      <c r="O2751" s="42" t="s">
        <v>47</v>
      </c>
      <c r="P2751" t="s">
        <v>68</v>
      </c>
      <c r="Q2751" t="str">
        <f>VLOOKUP(KamstrupData[[#This Row],[IdLevel123]],'B-Business Capability'!B:L,10,FALSE)</f>
        <v>Idea-to-Release (I2R)</v>
      </c>
      <c r="R2751">
        <f>VLOOKUP(KamstrupData[[#This Row],[IdLevel123]],'B-Business Capability'!B:L,11,FALSE)</f>
        <v>966</v>
      </c>
      <c r="T2751" t="s">
        <v>139</v>
      </c>
    </row>
    <row r="2752" spans="4:20" hidden="1" x14ac:dyDescent="0.25">
      <c r="D2752" t="s">
        <v>1034</v>
      </c>
      <c r="E2752" t="str">
        <f>VLOOKUP(D2752,'B-Business Capability'!B:H,5,FALSE)</f>
        <v>Strategic Management</v>
      </c>
      <c r="F2752" t="str">
        <f>VLOOKUP(D2752,'B-Business Capability'!B:H,6,FALSE)</f>
        <v>Innovation &amp; Technology Management</v>
      </c>
      <c r="G2752" t="str">
        <f>VLOOKUP(D2752,'B-Business Capability'!B:H,7,FALSE)</f>
        <v>Scout Trends</v>
      </c>
      <c r="I2752" t="s">
        <v>43</v>
      </c>
      <c r="J2752" t="s">
        <v>137</v>
      </c>
      <c r="L2752" t="s">
        <v>163</v>
      </c>
      <c r="M2752" t="str">
        <f>VLOOKUP(L2752,'A-Applications'!B:D,3,FALSE)</f>
        <v>Think-Cell</v>
      </c>
      <c r="N2752" t="s">
        <v>46</v>
      </c>
      <c r="O2752" s="42" t="s">
        <v>47</v>
      </c>
      <c r="P2752" t="s">
        <v>68</v>
      </c>
      <c r="Q2752" t="str">
        <f>VLOOKUP(KamstrupData[[#This Row],[IdLevel123]],'B-Business Capability'!B:L,10,FALSE)</f>
        <v>N/A</v>
      </c>
      <c r="R2752">
        <f>VLOOKUP(KamstrupData[[#This Row],[IdLevel123]],'B-Business Capability'!B:L,11,FALSE)</f>
        <v>0</v>
      </c>
      <c r="T2752" t="s">
        <v>139</v>
      </c>
    </row>
    <row r="2753" spans="4:20" hidden="1" x14ac:dyDescent="0.25">
      <c r="D2753" t="s">
        <v>1035</v>
      </c>
      <c r="E2753" t="str">
        <f>VLOOKUP(D2753,'B-Business Capability'!B:H,5,FALSE)</f>
        <v>Strategic Management</v>
      </c>
      <c r="F2753" t="str">
        <f>VLOOKUP(D2753,'B-Business Capability'!B:H,6,FALSE)</f>
        <v>Innovation &amp; Technology Management</v>
      </c>
      <c r="G2753" t="str">
        <f>VLOOKUP(D2753,'B-Business Capability'!B:H,7,FALSE)</f>
        <v>Track Innovation</v>
      </c>
      <c r="I2753" t="s">
        <v>43</v>
      </c>
      <c r="J2753" t="s">
        <v>137</v>
      </c>
      <c r="L2753" t="s">
        <v>163</v>
      </c>
      <c r="M2753" t="str">
        <f>VLOOKUP(L2753,'A-Applications'!B:D,3,FALSE)</f>
        <v>Think-Cell</v>
      </c>
      <c r="N2753" t="s">
        <v>46</v>
      </c>
      <c r="O2753" s="42" t="s">
        <v>47</v>
      </c>
      <c r="P2753" t="s">
        <v>68</v>
      </c>
      <c r="Q2753" t="str">
        <f>VLOOKUP(KamstrupData[[#This Row],[IdLevel123]],'B-Business Capability'!B:L,10,FALSE)</f>
        <v>Idea-to-Release (I2R)</v>
      </c>
      <c r="R2753">
        <f>VLOOKUP(KamstrupData[[#This Row],[IdLevel123]],'B-Business Capability'!B:L,11,FALSE)</f>
        <v>968</v>
      </c>
      <c r="T2753" t="s">
        <v>139</v>
      </c>
    </row>
    <row r="2754" spans="4:20" hidden="1" x14ac:dyDescent="0.25">
      <c r="D2754" t="s">
        <v>1036</v>
      </c>
      <c r="E2754" t="str">
        <f>VLOOKUP(D2754,'B-Business Capability'!B:H,5,FALSE)</f>
        <v>Strategic Management</v>
      </c>
      <c r="F2754" t="str">
        <f>VLOOKUP(D2754,'B-Business Capability'!B:H,6,FALSE)</f>
        <v>Manage Core Business</v>
      </c>
      <c r="G2754" t="str">
        <f>VLOOKUP(D2754,'B-Business Capability'!B:H,7,FALSE)</f>
        <v>Coordinate Projects</v>
      </c>
      <c r="I2754" t="s">
        <v>43</v>
      </c>
      <c r="J2754" t="s">
        <v>137</v>
      </c>
      <c r="L2754" t="s">
        <v>163</v>
      </c>
      <c r="M2754" t="str">
        <f>VLOOKUP(L2754,'A-Applications'!B:D,3,FALSE)</f>
        <v>Think-Cell</v>
      </c>
      <c r="N2754" t="s">
        <v>46</v>
      </c>
      <c r="O2754" s="42" t="s">
        <v>47</v>
      </c>
      <c r="P2754" t="s">
        <v>68</v>
      </c>
      <c r="Q2754" t="str">
        <f>VLOOKUP(KamstrupData[[#This Row],[IdLevel123]],'B-Business Capability'!B:L,10,FALSE)</f>
        <v>N/A</v>
      </c>
      <c r="R2754">
        <f>VLOOKUP(KamstrupData[[#This Row],[IdLevel123]],'B-Business Capability'!B:L,11,FALSE)</f>
        <v>0</v>
      </c>
      <c r="T2754" t="s">
        <v>139</v>
      </c>
    </row>
    <row r="2755" spans="4:20" hidden="1" x14ac:dyDescent="0.25">
      <c r="D2755" t="s">
        <v>1037</v>
      </c>
      <c r="E2755" t="str">
        <f>VLOOKUP(D2755,'B-Business Capability'!B:H,5,FALSE)</f>
        <v>Strategic Management</v>
      </c>
      <c r="F2755" t="str">
        <f>VLOOKUP(D2755,'B-Business Capability'!B:H,6,FALSE)</f>
        <v>Manage Core Business</v>
      </c>
      <c r="G2755" t="str">
        <f>VLOOKUP(D2755,'B-Business Capability'!B:H,7,FALSE)</f>
        <v>Manage Bus. Performance &amp; Ops</v>
      </c>
      <c r="I2755" t="s">
        <v>43</v>
      </c>
      <c r="J2755" t="s">
        <v>137</v>
      </c>
      <c r="L2755" t="s">
        <v>163</v>
      </c>
      <c r="M2755" t="str">
        <f>VLOOKUP(L2755,'A-Applications'!B:D,3,FALSE)</f>
        <v>Think-Cell</v>
      </c>
      <c r="N2755" t="s">
        <v>46</v>
      </c>
      <c r="O2755" s="42" t="s">
        <v>47</v>
      </c>
      <c r="P2755" t="s">
        <v>68</v>
      </c>
      <c r="Q2755" t="str">
        <f>VLOOKUP(KamstrupData[[#This Row],[IdLevel123]],'B-Business Capability'!B:L,10,FALSE)</f>
        <v>N/A</v>
      </c>
      <c r="R2755">
        <f>VLOOKUP(KamstrupData[[#This Row],[IdLevel123]],'B-Business Capability'!B:L,11,FALSE)</f>
        <v>0</v>
      </c>
      <c r="T2755" t="s">
        <v>139</v>
      </c>
    </row>
    <row r="2756" spans="4:20" hidden="1" x14ac:dyDescent="0.25">
      <c r="D2756" t="s">
        <v>1039</v>
      </c>
      <c r="E2756" t="str">
        <f>VLOOKUP(D2756,'B-Business Capability'!B:H,5,FALSE)</f>
        <v>Strategic Management</v>
      </c>
      <c r="F2756" t="str">
        <f>VLOOKUP(D2756,'B-Business Capability'!B:H,6,FALSE)</f>
        <v>Manage Core Business</v>
      </c>
      <c r="G2756" t="str">
        <f>VLOOKUP(D2756,'B-Business Capability'!B:H,7,FALSE)</f>
        <v>Manage Projects</v>
      </c>
      <c r="I2756" t="s">
        <v>43</v>
      </c>
      <c r="J2756" t="s">
        <v>325</v>
      </c>
      <c r="K2756" t="s">
        <v>379</v>
      </c>
      <c r="L2756" t="s">
        <v>163</v>
      </c>
      <c r="M2756" t="str">
        <f>VLOOKUP(L2756,'A-Applications'!B:D,3,FALSE)</f>
        <v>Think-Cell</v>
      </c>
      <c r="N2756" t="s">
        <v>46</v>
      </c>
      <c r="O2756" s="42" t="s">
        <v>52</v>
      </c>
      <c r="P2756" t="s">
        <v>1042</v>
      </c>
      <c r="Q2756" t="str">
        <f>VLOOKUP(KamstrupData[[#This Row],[IdLevel123]],'B-Business Capability'!B:L,10,FALSE)</f>
        <v>N/A</v>
      </c>
      <c r="R2756">
        <f>VLOOKUP(KamstrupData[[#This Row],[IdLevel123]],'B-Business Capability'!B:L,11,FALSE)</f>
        <v>0</v>
      </c>
      <c r="T2756" t="s">
        <v>1051</v>
      </c>
    </row>
    <row r="2757" spans="4:20" hidden="1" x14ac:dyDescent="0.25">
      <c r="D2757" t="s">
        <v>1039</v>
      </c>
      <c r="E2757" t="str">
        <f>VLOOKUP(D2757,'B-Business Capability'!B:H,5,FALSE)</f>
        <v>Strategic Management</v>
      </c>
      <c r="F2757" t="str">
        <f>VLOOKUP(D2757,'B-Business Capability'!B:H,6,FALSE)</f>
        <v>Manage Core Business</v>
      </c>
      <c r="G2757" t="str">
        <f>VLOOKUP(D2757,'B-Business Capability'!B:H,7,FALSE)</f>
        <v>Manage Projects</v>
      </c>
      <c r="I2757" t="s">
        <v>43</v>
      </c>
      <c r="J2757" t="s">
        <v>109</v>
      </c>
      <c r="L2757" t="s">
        <v>163</v>
      </c>
      <c r="M2757" t="str">
        <f>VLOOKUP(L2757,'A-Applications'!B:D,3,FALSE)</f>
        <v>Think-Cell</v>
      </c>
      <c r="N2757" t="s">
        <v>46</v>
      </c>
      <c r="O2757" s="42" t="s">
        <v>52</v>
      </c>
      <c r="P2757" t="s">
        <v>1054</v>
      </c>
      <c r="Q2757" t="str">
        <f>VLOOKUP(KamstrupData[[#This Row],[IdLevel123]],'B-Business Capability'!B:L,10,FALSE)</f>
        <v>N/A</v>
      </c>
      <c r="R2757">
        <f>VLOOKUP(KamstrupData[[#This Row],[IdLevel123]],'B-Business Capability'!B:L,11,FALSE)</f>
        <v>0</v>
      </c>
    </row>
    <row r="2758" spans="4:20" hidden="1" x14ac:dyDescent="0.25">
      <c r="D2758" t="s">
        <v>1060</v>
      </c>
      <c r="E2758" t="str">
        <f>VLOOKUP(D2758,'B-Business Capability'!B:H,5,FALSE)</f>
        <v>Strategic Management</v>
      </c>
      <c r="F2758" t="str">
        <f>VLOOKUP(D2758,'B-Business Capability'!B:H,6,FALSE)</f>
        <v>Mergers &amp; Acquisitions</v>
      </c>
      <c r="G2758" t="str">
        <f>VLOOKUP(D2758,'B-Business Capability'!B:H,7,FALSE)</f>
        <v>Manage M&amp;A</v>
      </c>
      <c r="I2758" t="s">
        <v>43</v>
      </c>
      <c r="J2758" t="s">
        <v>137</v>
      </c>
      <c r="L2758" t="s">
        <v>163</v>
      </c>
      <c r="M2758" t="str">
        <f>VLOOKUP(L2758,'A-Applications'!B:D,3,FALSE)</f>
        <v>Think-Cell</v>
      </c>
      <c r="N2758" t="s">
        <v>46</v>
      </c>
      <c r="O2758" s="42" t="s">
        <v>47</v>
      </c>
      <c r="P2758" t="s">
        <v>68</v>
      </c>
      <c r="Q2758" t="str">
        <f>VLOOKUP(KamstrupData[[#This Row],[IdLevel123]],'B-Business Capability'!B:L,10,FALSE)</f>
        <v>N/A</v>
      </c>
      <c r="R2758">
        <f>VLOOKUP(KamstrupData[[#This Row],[IdLevel123]],'B-Business Capability'!B:L,11,FALSE)</f>
        <v>0</v>
      </c>
      <c r="T2758" t="s">
        <v>139</v>
      </c>
    </row>
    <row r="2759" spans="4:20" hidden="1" x14ac:dyDescent="0.25">
      <c r="D2759" t="s">
        <v>1061</v>
      </c>
      <c r="E2759" t="str">
        <f>VLOOKUP(D2759,'B-Business Capability'!B:H,5,FALSE)</f>
        <v>Strategic Management</v>
      </c>
      <c r="F2759" t="str">
        <f>VLOOKUP(D2759,'B-Business Capability'!B:H,6,FALSE)</f>
        <v>Mergers &amp; Acquisitions</v>
      </c>
      <c r="G2759" t="str">
        <f>VLOOKUP(D2759,'B-Business Capability'!B:H,7,FALSE)</f>
        <v>Manage M&amp;A Strategy</v>
      </c>
      <c r="I2759" t="s">
        <v>43</v>
      </c>
      <c r="J2759" t="s">
        <v>137</v>
      </c>
      <c r="L2759" t="s">
        <v>163</v>
      </c>
      <c r="M2759" t="str">
        <f>VLOOKUP(L2759,'A-Applications'!B:D,3,FALSE)</f>
        <v>Think-Cell</v>
      </c>
      <c r="N2759" t="s">
        <v>46</v>
      </c>
      <c r="O2759" s="42" t="s">
        <v>47</v>
      </c>
      <c r="P2759" t="s">
        <v>68</v>
      </c>
      <c r="Q2759" t="str">
        <f>VLOOKUP(KamstrupData[[#This Row],[IdLevel123]],'B-Business Capability'!B:L,10,FALSE)</f>
        <v>N/A</v>
      </c>
      <c r="R2759">
        <f>VLOOKUP(KamstrupData[[#This Row],[IdLevel123]],'B-Business Capability'!B:L,11,FALSE)</f>
        <v>0</v>
      </c>
      <c r="T2759" t="s">
        <v>139</v>
      </c>
    </row>
    <row r="2760" spans="4:20" hidden="1" x14ac:dyDescent="0.25">
      <c r="D2760" t="s">
        <v>1063</v>
      </c>
      <c r="E2760" t="str">
        <f>VLOOKUP(D2760,'B-Business Capability'!B:H,5,FALSE)</f>
        <v>Strategic Management</v>
      </c>
      <c r="F2760" t="str">
        <f>VLOOKUP(D2760,'B-Business Capability'!B:H,6,FALSE)</f>
        <v>Organization Development</v>
      </c>
      <c r="G2760" t="str">
        <f>VLOOKUP(D2760,'B-Business Capability'!B:H,7,FALSE)</f>
        <v>Plan Long Term</v>
      </c>
      <c r="I2760" t="s">
        <v>43</v>
      </c>
      <c r="J2760" t="s">
        <v>137</v>
      </c>
      <c r="L2760" t="s">
        <v>163</v>
      </c>
      <c r="M2760" t="str">
        <f>VLOOKUP(L2760,'A-Applications'!B:D,3,FALSE)</f>
        <v>Think-Cell</v>
      </c>
      <c r="N2760" t="s">
        <v>46</v>
      </c>
      <c r="O2760" s="42" t="s">
        <v>47</v>
      </c>
      <c r="P2760" t="s">
        <v>68</v>
      </c>
      <c r="Q2760" t="str">
        <f>VLOOKUP(KamstrupData[[#This Row],[IdLevel123]],'B-Business Capability'!B:L,10,FALSE)</f>
        <v>N/A</v>
      </c>
      <c r="R2760">
        <f>VLOOKUP(KamstrupData[[#This Row],[IdLevel123]],'B-Business Capability'!B:L,11,FALSE)</f>
        <v>0</v>
      </c>
      <c r="T2760" t="s">
        <v>139</v>
      </c>
    </row>
    <row r="2761" spans="4:20" hidden="1" x14ac:dyDescent="0.25">
      <c r="D2761" t="s">
        <v>1064</v>
      </c>
      <c r="E2761" t="str">
        <f>VLOOKUP(D2761,'B-Business Capability'!B:H,5,FALSE)</f>
        <v>Strategic Management</v>
      </c>
      <c r="F2761" t="str">
        <f>VLOOKUP(D2761,'B-Business Capability'!B:H,6,FALSE)</f>
        <v>Organization Development</v>
      </c>
      <c r="G2761" t="str">
        <f>VLOOKUP(D2761,'B-Business Capability'!B:H,7,FALSE)</f>
        <v>Strategize Business Units</v>
      </c>
      <c r="I2761" t="s">
        <v>43</v>
      </c>
      <c r="J2761" t="s">
        <v>137</v>
      </c>
      <c r="L2761" t="s">
        <v>163</v>
      </c>
      <c r="M2761" t="str">
        <f>VLOOKUP(L2761,'A-Applications'!B:D,3,FALSE)</f>
        <v>Think-Cell</v>
      </c>
      <c r="N2761" t="s">
        <v>46</v>
      </c>
      <c r="O2761" s="42" t="s">
        <v>47</v>
      </c>
      <c r="P2761" t="s">
        <v>68</v>
      </c>
      <c r="Q2761" t="str">
        <f>VLOOKUP(KamstrupData[[#This Row],[IdLevel123]],'B-Business Capability'!B:L,10,FALSE)</f>
        <v>N/A</v>
      </c>
      <c r="R2761">
        <f>VLOOKUP(KamstrupData[[#This Row],[IdLevel123]],'B-Business Capability'!B:L,11,FALSE)</f>
        <v>0</v>
      </c>
      <c r="T2761" t="s">
        <v>139</v>
      </c>
    </row>
    <row r="2762" spans="4:20" hidden="1" x14ac:dyDescent="0.25">
      <c r="D2762" t="s">
        <v>1065</v>
      </c>
      <c r="E2762" t="str">
        <f>VLOOKUP(D2762,'B-Business Capability'!B:H,5,FALSE)</f>
        <v>Strategic Management</v>
      </c>
      <c r="F2762" t="str">
        <f>VLOOKUP(D2762,'B-Business Capability'!B:H,6,FALSE)</f>
        <v>Strategic Business Initiatives</v>
      </c>
      <c r="G2762" t="str">
        <f>VLOOKUP(D2762,'B-Business Capability'!B:H,7,FALSE)</f>
        <v>Develop Strategic Initiatives</v>
      </c>
      <c r="I2762" t="s">
        <v>43</v>
      </c>
      <c r="J2762" t="s">
        <v>137</v>
      </c>
      <c r="L2762" t="s">
        <v>163</v>
      </c>
      <c r="M2762" t="str">
        <f>VLOOKUP(L2762,'A-Applications'!B:D,3,FALSE)</f>
        <v>Think-Cell</v>
      </c>
      <c r="N2762" t="s">
        <v>46</v>
      </c>
      <c r="O2762" s="42" t="s">
        <v>47</v>
      </c>
      <c r="P2762" t="s">
        <v>68</v>
      </c>
      <c r="Q2762" t="str">
        <f>VLOOKUP(KamstrupData[[#This Row],[IdLevel123]],'B-Business Capability'!B:L,10,FALSE)</f>
        <v>N/A</v>
      </c>
      <c r="R2762">
        <f>VLOOKUP(KamstrupData[[#This Row],[IdLevel123]],'B-Business Capability'!B:L,11,FALSE)</f>
        <v>0</v>
      </c>
      <c r="T2762" t="s">
        <v>139</v>
      </c>
    </row>
    <row r="2763" spans="4:20" hidden="1" x14ac:dyDescent="0.25">
      <c r="D2763" t="s">
        <v>1066</v>
      </c>
      <c r="E2763" t="str">
        <f>VLOOKUP(D2763,'B-Business Capability'!B:H,5,FALSE)</f>
        <v>Strategic Management</v>
      </c>
      <c r="F2763" t="str">
        <f>VLOOKUP(D2763,'B-Business Capability'!B:H,6,FALSE)</f>
        <v>Strategic Business Initiatives</v>
      </c>
      <c r="G2763" t="str">
        <f>VLOOKUP(D2763,'B-Business Capability'!B:H,7,FALSE)</f>
        <v>Establish High-Level Measures</v>
      </c>
      <c r="I2763" t="s">
        <v>43</v>
      </c>
      <c r="J2763" t="s">
        <v>137</v>
      </c>
      <c r="L2763" t="s">
        <v>163</v>
      </c>
      <c r="M2763" t="str">
        <f>VLOOKUP(L2763,'A-Applications'!B:D,3,FALSE)</f>
        <v>Think-Cell</v>
      </c>
      <c r="N2763" t="s">
        <v>46</v>
      </c>
      <c r="O2763" s="42" t="s">
        <v>47</v>
      </c>
      <c r="P2763" t="s">
        <v>68</v>
      </c>
      <c r="Q2763" t="str">
        <f>VLOOKUP(KamstrupData[[#This Row],[IdLevel123]],'B-Business Capability'!B:L,10,FALSE)</f>
        <v>N/A</v>
      </c>
      <c r="R2763">
        <f>VLOOKUP(KamstrupData[[#This Row],[IdLevel123]],'B-Business Capability'!B:L,11,FALSE)</f>
        <v>0</v>
      </c>
      <c r="T2763" t="s">
        <v>139</v>
      </c>
    </row>
    <row r="2764" spans="4:20" hidden="1" x14ac:dyDescent="0.25">
      <c r="D2764" t="s">
        <v>1067</v>
      </c>
      <c r="E2764" t="str">
        <f>VLOOKUP(D2764,'B-Business Capability'!B:H,5,FALSE)</f>
        <v>Strategic Management</v>
      </c>
      <c r="F2764" t="str">
        <f>VLOOKUP(D2764,'B-Business Capability'!B:H,6,FALSE)</f>
        <v>Strategic Business Initiatives</v>
      </c>
      <c r="G2764" t="str">
        <f>VLOOKUP(D2764,'B-Business Capability'!B:H,7,FALSE)</f>
        <v>Evaluate Strategic Initiatives</v>
      </c>
      <c r="I2764" t="s">
        <v>43</v>
      </c>
      <c r="J2764" t="s">
        <v>137</v>
      </c>
      <c r="L2764" t="s">
        <v>163</v>
      </c>
      <c r="M2764" t="str">
        <f>VLOOKUP(L2764,'A-Applications'!B:D,3,FALSE)</f>
        <v>Think-Cell</v>
      </c>
      <c r="N2764" t="s">
        <v>46</v>
      </c>
      <c r="O2764" s="42" t="s">
        <v>47</v>
      </c>
      <c r="P2764" t="s">
        <v>68</v>
      </c>
      <c r="Q2764" t="str">
        <f>VLOOKUP(KamstrupData[[#This Row],[IdLevel123]],'B-Business Capability'!B:L,10,FALSE)</f>
        <v>N/A</v>
      </c>
      <c r="R2764">
        <f>VLOOKUP(KamstrupData[[#This Row],[IdLevel123]],'B-Business Capability'!B:L,11,FALSE)</f>
        <v>0</v>
      </c>
      <c r="T2764" t="s">
        <v>139</v>
      </c>
    </row>
    <row r="2765" spans="4:20" hidden="1" x14ac:dyDescent="0.25">
      <c r="D2765" t="s">
        <v>1068</v>
      </c>
      <c r="E2765" t="str">
        <f>VLOOKUP(D2765,'B-Business Capability'!B:H,5,FALSE)</f>
        <v>Strategic Management</v>
      </c>
      <c r="F2765" t="str">
        <f>VLOOKUP(D2765,'B-Business Capability'!B:H,6,FALSE)</f>
        <v>Strategic Business Initiatives</v>
      </c>
      <c r="G2765" t="str">
        <f>VLOOKUP(D2765,'B-Business Capability'!B:H,7,FALSE)</f>
        <v>Select Strategy</v>
      </c>
      <c r="I2765" t="s">
        <v>43</v>
      </c>
      <c r="J2765" t="s">
        <v>137</v>
      </c>
      <c r="L2765" t="s">
        <v>163</v>
      </c>
      <c r="M2765" t="str">
        <f>VLOOKUP(L2765,'A-Applications'!B:D,3,FALSE)</f>
        <v>Think-Cell</v>
      </c>
      <c r="N2765" t="s">
        <v>46</v>
      </c>
      <c r="O2765" s="42" t="s">
        <v>47</v>
      </c>
      <c r="P2765" t="s">
        <v>68</v>
      </c>
      <c r="Q2765" t="str">
        <f>VLOOKUP(KamstrupData[[#This Row],[IdLevel123]],'B-Business Capability'!B:L,10,FALSE)</f>
        <v>N/A</v>
      </c>
      <c r="R2765">
        <f>VLOOKUP(KamstrupData[[#This Row],[IdLevel123]],'B-Business Capability'!B:L,11,FALSE)</f>
        <v>0</v>
      </c>
      <c r="T2765" t="s">
        <v>139</v>
      </c>
    </row>
    <row r="2766" spans="4:20" hidden="1" x14ac:dyDescent="0.25">
      <c r="D2766" t="s">
        <v>1069</v>
      </c>
      <c r="E2766" t="str">
        <f>VLOOKUP(D2766,'B-Business Capability'!B:H,5,FALSE)</f>
        <v>Strategic Management</v>
      </c>
      <c r="F2766" t="str">
        <f>VLOOKUP(D2766,'B-Business Capability'!B:H,6,FALSE)</f>
        <v>Strategy Development</v>
      </c>
      <c r="G2766" t="str">
        <f>VLOOKUP(D2766,'B-Business Capability'!B:H,7,FALSE)</f>
        <v>Adapt Strategy</v>
      </c>
      <c r="I2766" t="s">
        <v>43</v>
      </c>
      <c r="J2766" t="s">
        <v>137</v>
      </c>
      <c r="L2766" t="s">
        <v>163</v>
      </c>
      <c r="M2766" t="str">
        <f>VLOOKUP(L2766,'A-Applications'!B:D,3,FALSE)</f>
        <v>Think-Cell</v>
      </c>
      <c r="N2766" t="s">
        <v>46</v>
      </c>
      <c r="O2766" s="42" t="s">
        <v>47</v>
      </c>
      <c r="P2766" t="s">
        <v>68</v>
      </c>
      <c r="Q2766" t="str">
        <f>VLOOKUP(KamstrupData[[#This Row],[IdLevel123]],'B-Business Capability'!B:L,10,FALSE)</f>
        <v>N/A</v>
      </c>
      <c r="R2766">
        <f>VLOOKUP(KamstrupData[[#This Row],[IdLevel123]],'B-Business Capability'!B:L,11,FALSE)</f>
        <v>0</v>
      </c>
      <c r="T2766" t="s">
        <v>139</v>
      </c>
    </row>
    <row r="2767" spans="4:20" hidden="1" x14ac:dyDescent="0.25">
      <c r="D2767" t="s">
        <v>1070</v>
      </c>
      <c r="E2767" t="str">
        <f>VLOOKUP(D2767,'B-Business Capability'!B:H,5,FALSE)</f>
        <v>Strategic Management</v>
      </c>
      <c r="F2767" t="str">
        <f>VLOOKUP(D2767,'B-Business Capability'!B:H,6,FALSE)</f>
        <v>Strategy Development</v>
      </c>
      <c r="G2767" t="str">
        <f>VLOOKUP(D2767,'B-Business Capability'!B:H,7,FALSE)</f>
        <v>Define Strategy</v>
      </c>
      <c r="I2767" t="s">
        <v>43</v>
      </c>
      <c r="J2767" t="s">
        <v>137</v>
      </c>
      <c r="L2767" t="s">
        <v>163</v>
      </c>
      <c r="M2767" t="str">
        <f>VLOOKUP(L2767,'A-Applications'!B:D,3,FALSE)</f>
        <v>Think-Cell</v>
      </c>
      <c r="N2767" t="s">
        <v>46</v>
      </c>
      <c r="O2767" s="42" t="s">
        <v>47</v>
      </c>
      <c r="P2767" t="s">
        <v>68</v>
      </c>
      <c r="Q2767" t="str">
        <f>VLOOKUP(KamstrupData[[#This Row],[IdLevel123]],'B-Business Capability'!B:L,10,FALSE)</f>
        <v>N/A</v>
      </c>
      <c r="R2767">
        <f>VLOOKUP(KamstrupData[[#This Row],[IdLevel123]],'B-Business Capability'!B:L,11,FALSE)</f>
        <v>0</v>
      </c>
      <c r="T2767" t="s">
        <v>139</v>
      </c>
    </row>
    <row r="2768" spans="4:20" hidden="1" x14ac:dyDescent="0.25">
      <c r="D2768" t="s">
        <v>1071</v>
      </c>
      <c r="E2768" t="str">
        <f>VLOOKUP(D2768,'B-Business Capability'!B:H,5,FALSE)</f>
        <v>Strategic Management</v>
      </c>
      <c r="F2768" t="str">
        <f>VLOOKUP(D2768,'B-Business Capability'!B:H,6,FALSE)</f>
        <v>Strategy Development</v>
      </c>
      <c r="G2768" t="str">
        <f>VLOOKUP(D2768,'B-Business Capability'!B:H,7,FALSE)</f>
        <v>Develop Vision/Mission</v>
      </c>
      <c r="I2768" t="s">
        <v>43</v>
      </c>
      <c r="J2768" t="s">
        <v>137</v>
      </c>
      <c r="L2768" t="s">
        <v>163</v>
      </c>
      <c r="M2768" t="str">
        <f>VLOOKUP(L2768,'A-Applications'!B:D,3,FALSE)</f>
        <v>Think-Cell</v>
      </c>
      <c r="N2768" t="s">
        <v>46</v>
      </c>
      <c r="O2768" s="42" t="s">
        <v>47</v>
      </c>
      <c r="P2768" t="s">
        <v>68</v>
      </c>
      <c r="Q2768" t="str">
        <f>VLOOKUP(KamstrupData[[#This Row],[IdLevel123]],'B-Business Capability'!B:L,10,FALSE)</f>
        <v>N/A</v>
      </c>
      <c r="R2768">
        <f>VLOOKUP(KamstrupData[[#This Row],[IdLevel123]],'B-Business Capability'!B:L,11,FALSE)</f>
        <v>0</v>
      </c>
      <c r="T2768" t="s">
        <v>139</v>
      </c>
    </row>
    <row r="2769" spans="4:20" hidden="1" x14ac:dyDescent="0.25">
      <c r="D2769" t="s">
        <v>1072</v>
      </c>
      <c r="E2769" t="str">
        <f>VLOOKUP(D2769,'B-Business Capability'!B:H,5,FALSE)</f>
        <v>Strategic Management</v>
      </c>
      <c r="F2769" t="str">
        <f>VLOOKUP(D2769,'B-Business Capability'!B:H,6,FALSE)</f>
        <v>Strategy Development</v>
      </c>
      <c r="G2769" t="str">
        <f>VLOOKUP(D2769,'B-Business Capability'!B:H,7,FALSE)</f>
        <v>Manage Strategy</v>
      </c>
      <c r="I2769" t="s">
        <v>43</v>
      </c>
      <c r="J2769" t="s">
        <v>137</v>
      </c>
      <c r="L2769" t="s">
        <v>163</v>
      </c>
      <c r="M2769" t="str">
        <f>VLOOKUP(L2769,'A-Applications'!B:D,3,FALSE)</f>
        <v>Think-Cell</v>
      </c>
      <c r="N2769" t="s">
        <v>46</v>
      </c>
      <c r="O2769" s="42" t="s">
        <v>47</v>
      </c>
      <c r="P2769" t="s">
        <v>68</v>
      </c>
      <c r="Q2769" t="str">
        <f>VLOOKUP(KamstrupData[[#This Row],[IdLevel123]],'B-Business Capability'!B:L,10,FALSE)</f>
        <v>N/A</v>
      </c>
      <c r="R2769">
        <f>VLOOKUP(KamstrupData[[#This Row],[IdLevel123]],'B-Business Capability'!B:L,11,FALSE)</f>
        <v>0</v>
      </c>
      <c r="T2769" t="s">
        <v>139</v>
      </c>
    </row>
    <row r="2770" spans="4:20" hidden="1" x14ac:dyDescent="0.25">
      <c r="D2770" t="s">
        <v>1073</v>
      </c>
      <c r="E2770" t="str">
        <f>VLOOKUP(D2770,'B-Business Capability'!B:H,5,FALSE)</f>
        <v>Strategic Management</v>
      </c>
      <c r="F2770" t="str">
        <f>VLOOKUP(D2770,'B-Business Capability'!B:H,6,FALSE)</f>
        <v>Strategy Development</v>
      </c>
      <c r="G2770" t="str">
        <f>VLOOKUP(D2770,'B-Business Capability'!B:H,7,FALSE)</f>
        <v>Track Strategy</v>
      </c>
      <c r="I2770" t="s">
        <v>43</v>
      </c>
      <c r="J2770" t="s">
        <v>137</v>
      </c>
      <c r="L2770" t="s">
        <v>163</v>
      </c>
      <c r="M2770" t="str">
        <f>VLOOKUP(L2770,'A-Applications'!B:D,3,FALSE)</f>
        <v>Think-Cell</v>
      </c>
      <c r="N2770" t="s">
        <v>46</v>
      </c>
      <c r="O2770" s="42" t="s">
        <v>47</v>
      </c>
      <c r="P2770" t="s">
        <v>68</v>
      </c>
      <c r="Q2770" t="str">
        <f>VLOOKUP(KamstrupData[[#This Row],[IdLevel123]],'B-Business Capability'!B:L,10,FALSE)</f>
        <v>N/A</v>
      </c>
      <c r="R2770">
        <f>VLOOKUP(KamstrupData[[#This Row],[IdLevel123]],'B-Business Capability'!B:L,11,FALSE)</f>
        <v>0</v>
      </c>
      <c r="T2770" t="s">
        <v>139</v>
      </c>
    </row>
    <row r="2771" spans="4:20" hidden="1" x14ac:dyDescent="0.25">
      <c r="D2771" t="s">
        <v>1272</v>
      </c>
      <c r="E2771" t="str">
        <f>VLOOKUP(D2771,'B-Business Capability'!B:H,5,FALSE)</f>
        <v>Finance</v>
      </c>
      <c r="F2771" t="str">
        <f>VLOOKUP(D2771,'B-Business Capability'!B:H,6,FALSE)</f>
        <v>Accounting</v>
      </c>
      <c r="G2771" t="str">
        <f>VLOOKUP(D2771,'B-Business Capability'!B:H,7,FALSE)</f>
        <v>Accounts Recievabel</v>
      </c>
      <c r="I2771" t="s">
        <v>43</v>
      </c>
      <c r="J2771" t="s">
        <v>44</v>
      </c>
      <c r="L2771" t="s">
        <v>163</v>
      </c>
      <c r="M2771" t="str">
        <f>VLOOKUP(L2771,'A-Applications'!B:D,3,FALSE)</f>
        <v>Think-Cell</v>
      </c>
      <c r="N2771" t="s">
        <v>46</v>
      </c>
      <c r="O2771" s="42"/>
      <c r="P2771" t="s">
        <v>1273</v>
      </c>
      <c r="Q2771" t="str">
        <f>VLOOKUP(KamstrupData[[#This Row],[IdLevel123]],'B-Business Capability'!B:L,10,FALSE)</f>
        <v>N/A</v>
      </c>
      <c r="R2771">
        <f>VLOOKUP(KamstrupData[[#This Row],[IdLevel123]],'B-Business Capability'!B:L,11,FALSE)</f>
        <v>0</v>
      </c>
    </row>
    <row r="2772" spans="4:20" hidden="1" x14ac:dyDescent="0.25">
      <c r="D2772" s="28" t="s">
        <v>1039</v>
      </c>
      <c r="E2772" t="str">
        <f>VLOOKUP(D2772,'B-Business Capability'!B:H,5,FALSE)</f>
        <v>Strategic Management</v>
      </c>
      <c r="F2772" t="str">
        <f>VLOOKUP(D2772,'B-Business Capability'!B:H,6,FALSE)</f>
        <v>Manage Core Business</v>
      </c>
      <c r="G2772" t="str">
        <f>VLOOKUP(D2772,'B-Business Capability'!B:H,7,FALSE)</f>
        <v>Manage Projects</v>
      </c>
      <c r="I2772" t="s">
        <v>62</v>
      </c>
      <c r="J2772" t="s">
        <v>8632</v>
      </c>
      <c r="L2772" t="s">
        <v>163</v>
      </c>
      <c r="M2772" t="str">
        <f>VLOOKUP(L2772,'A-Applications'!B:D,3,FALSE)</f>
        <v>Think-Cell</v>
      </c>
      <c r="N2772" t="s">
        <v>46</v>
      </c>
      <c r="O2772" s="42" t="s">
        <v>52</v>
      </c>
      <c r="P2772" t="s">
        <v>1042</v>
      </c>
      <c r="Q2772" t="str">
        <f>VLOOKUP(KamstrupData[[#This Row],[IdLevel123]],'B-Business Capability'!B:L,10,FALSE)</f>
        <v>N/A</v>
      </c>
      <c r="R2772">
        <f>VLOOKUP(KamstrupData[[#This Row],[IdLevel123]],'B-Business Capability'!B:L,11,FALSE)</f>
        <v>0</v>
      </c>
    </row>
    <row r="2773" spans="4:20" hidden="1" x14ac:dyDescent="0.25">
      <c r="D2773" t="s">
        <v>1074</v>
      </c>
      <c r="E2773" t="str">
        <f>VLOOKUP(D2773,'B-Business Capability'!B:H,5,FALSE)</f>
        <v>Supply Chain</v>
      </c>
      <c r="F2773" t="str">
        <f>VLOOKUP(D2773,'B-Business Capability'!B:H,6,FALSE)</f>
        <v>Supply Chain Performance Monitoring</v>
      </c>
      <c r="G2773">
        <f>VLOOKUP(D2773,'B-Business Capability'!B:H,7,FALSE)</f>
        <v>0</v>
      </c>
      <c r="I2773" t="s">
        <v>43</v>
      </c>
      <c r="J2773" t="s">
        <v>109</v>
      </c>
      <c r="L2773" t="s">
        <v>1075</v>
      </c>
      <c r="M2773" t="str">
        <f>VLOOKUP(L2773,'A-Applications'!B:D,3,FALSE)</f>
        <v>DMaaST</v>
      </c>
      <c r="N2773" t="s">
        <v>138</v>
      </c>
      <c r="O2773" s="42" t="s">
        <v>47</v>
      </c>
      <c r="P2773" t="s">
        <v>204</v>
      </c>
      <c r="Q2773" t="str">
        <f>VLOOKUP(KamstrupData[[#This Row],[IdLevel123]],'B-Business Capability'!B:L,10,FALSE)</f>
        <v>N/A</v>
      </c>
      <c r="R2773">
        <f>VLOOKUP(KamstrupData[[#This Row],[IdLevel123]],'B-Business Capability'!B:L,11,FALSE)</f>
        <v>0</v>
      </c>
    </row>
    <row r="2774" spans="4:20" hidden="1" x14ac:dyDescent="0.25">
      <c r="D2774" t="s">
        <v>1100</v>
      </c>
      <c r="E2774" t="str">
        <f>VLOOKUP(D2774,'B-Business Capability'!B:H,5,FALSE)</f>
        <v>Marketing</v>
      </c>
      <c r="F2774" t="str">
        <f>VLOOKUP(D2774,'B-Business Capability'!B:H,6,FALSE)</f>
        <v>Digital channel management</v>
      </c>
      <c r="G2774" t="str">
        <f>VLOOKUP(D2774,'B-Business Capability'!B:H,7,FALSE)</f>
        <v>Optimization management</v>
      </c>
      <c r="I2774" t="s">
        <v>43</v>
      </c>
      <c r="J2774" t="s">
        <v>325</v>
      </c>
      <c r="K2774" t="s">
        <v>416</v>
      </c>
      <c r="L2774" t="s">
        <v>1101</v>
      </c>
      <c r="M2774" t="str">
        <f>VLOOKUP(L2774,'A-Applications'!B:D,3,FALSE)</f>
        <v>Hotjar</v>
      </c>
      <c r="N2774" t="s">
        <v>46</v>
      </c>
      <c r="O2774" s="42" t="s">
        <v>47</v>
      </c>
      <c r="P2774" t="s">
        <v>1087</v>
      </c>
      <c r="Q2774" t="str">
        <f>VLOOKUP(KamstrupData[[#This Row],[IdLevel123]],'B-Business Capability'!B:L,10,FALSE)</f>
        <v>N/A</v>
      </c>
      <c r="R2774">
        <f>VLOOKUP(KamstrupData[[#This Row],[IdLevel123]],'B-Business Capability'!B:L,11,FALSE)</f>
        <v>0</v>
      </c>
      <c r="T2774" t="s">
        <v>1088</v>
      </c>
    </row>
    <row r="2775" spans="4:20" hidden="1" x14ac:dyDescent="0.25">
      <c r="D2775" t="s">
        <v>1104</v>
      </c>
      <c r="E2775" t="str">
        <f>VLOOKUP(D2775,'B-Business Capability'!B:H,5,FALSE)</f>
        <v>Marketing</v>
      </c>
      <c r="F2775" t="str">
        <f>VLOOKUP(D2775,'B-Business Capability'!B:H,6,FALSE)</f>
        <v>Data and insights management</v>
      </c>
      <c r="G2775" t="str">
        <f>VLOOKUP(D2775,'B-Business Capability'!B:H,7,FALSE)</f>
        <v>Performance meassurement</v>
      </c>
      <c r="I2775" t="s">
        <v>43</v>
      </c>
      <c r="J2775" t="s">
        <v>325</v>
      </c>
      <c r="K2775" t="s">
        <v>416</v>
      </c>
      <c r="L2775" t="s">
        <v>1101</v>
      </c>
      <c r="M2775" t="str">
        <f>VLOOKUP(L2775,'A-Applications'!B:D,3,FALSE)</f>
        <v>Hotjar</v>
      </c>
      <c r="N2775" t="s">
        <v>46</v>
      </c>
      <c r="O2775" s="42" t="s">
        <v>47</v>
      </c>
      <c r="P2775" t="s">
        <v>1087</v>
      </c>
      <c r="Q2775" t="str">
        <f>VLOOKUP(KamstrupData[[#This Row],[IdLevel123]],'B-Business Capability'!B:L,10,FALSE)</f>
        <v>N/A</v>
      </c>
      <c r="R2775">
        <f>VLOOKUP(KamstrupData[[#This Row],[IdLevel123]],'B-Business Capability'!B:L,11,FALSE)</f>
        <v>0</v>
      </c>
      <c r="T2775" t="s">
        <v>1105</v>
      </c>
    </row>
    <row r="2776" spans="4:20" hidden="1" x14ac:dyDescent="0.25">
      <c r="D2776" t="s">
        <v>583</v>
      </c>
      <c r="E2776" t="str">
        <f>VLOOKUP(D2776,'B-Business Capability'!B:H,5,FALSE)</f>
        <v>Product &amp; Software Development</v>
      </c>
      <c r="F2776" t="str">
        <f>VLOOKUP(D2776,'B-Business Capability'!B:H,6,FALSE)</f>
        <v>Engineering</v>
      </c>
      <c r="G2776" t="str">
        <f>VLOOKUP(D2776,'B-Business Capability'!B:H,7,FALSE)</f>
        <v>Construction &amp; Development</v>
      </c>
      <c r="I2776" t="s">
        <v>43</v>
      </c>
      <c r="J2776" t="s">
        <v>71</v>
      </c>
      <c r="K2776" t="s">
        <v>72</v>
      </c>
      <c r="L2776" t="s">
        <v>597</v>
      </c>
      <c r="M2776" t="str">
        <f>VLOOKUP(L2776,'A-Applications'!B:D,3,FALSE)</f>
        <v>DockLight</v>
      </c>
      <c r="N2776" t="s">
        <v>46</v>
      </c>
      <c r="O2776" s="42" t="s">
        <v>52</v>
      </c>
      <c r="P2776" t="s">
        <v>75</v>
      </c>
      <c r="Q2776" t="str">
        <f>VLOOKUP(KamstrupData[[#This Row],[IdLevel123]],'B-Business Capability'!B:L,10,FALSE)</f>
        <v>Idea-to-Release (I2R)</v>
      </c>
      <c r="R2776">
        <f>VLOOKUP(KamstrupData[[#This Row],[IdLevel123]],'B-Business Capability'!B:L,11,FALSE)</f>
        <v>420</v>
      </c>
      <c r="T2776" t="s">
        <v>76</v>
      </c>
    </row>
    <row r="2777" spans="4:20" hidden="1" x14ac:dyDescent="0.25">
      <c r="D2777" t="s">
        <v>583</v>
      </c>
      <c r="E2777" t="str">
        <f>VLOOKUP(D2777,'B-Business Capability'!B:H,5,FALSE)</f>
        <v>Product &amp; Software Development</v>
      </c>
      <c r="F2777" t="str">
        <f>VLOOKUP(D2777,'B-Business Capability'!B:H,6,FALSE)</f>
        <v>Engineering</v>
      </c>
      <c r="G2777" t="str">
        <f>VLOOKUP(D2777,'B-Business Capability'!B:H,7,FALSE)</f>
        <v>Construction &amp; Development</v>
      </c>
      <c r="I2777" t="s">
        <v>43</v>
      </c>
      <c r="J2777" t="s">
        <v>71</v>
      </c>
      <c r="K2777" t="s">
        <v>81</v>
      </c>
      <c r="L2777" t="s">
        <v>597</v>
      </c>
      <c r="M2777" t="str">
        <f>VLOOKUP(L2777,'A-Applications'!B:D,3,FALSE)</f>
        <v>DockLight</v>
      </c>
      <c r="N2777" t="s">
        <v>46</v>
      </c>
      <c r="O2777" s="42" t="s">
        <v>52</v>
      </c>
      <c r="P2777" t="s">
        <v>75</v>
      </c>
      <c r="Q2777" t="str">
        <f>VLOOKUP(KamstrupData[[#This Row],[IdLevel123]],'B-Business Capability'!B:L,10,FALSE)</f>
        <v>Idea-to-Release (I2R)</v>
      </c>
      <c r="R2777">
        <f>VLOOKUP(KamstrupData[[#This Row],[IdLevel123]],'B-Business Capability'!B:L,11,FALSE)</f>
        <v>420</v>
      </c>
      <c r="T2777" t="s">
        <v>76</v>
      </c>
    </row>
    <row r="2778" spans="4:20" hidden="1" x14ac:dyDescent="0.25">
      <c r="D2778" t="s">
        <v>583</v>
      </c>
      <c r="E2778" t="str">
        <f>VLOOKUP(D2778,'B-Business Capability'!B:H,5,FALSE)</f>
        <v>Product &amp; Software Development</v>
      </c>
      <c r="F2778" t="str">
        <f>VLOOKUP(D2778,'B-Business Capability'!B:H,6,FALSE)</f>
        <v>Engineering</v>
      </c>
      <c r="G2778" t="str">
        <f>VLOOKUP(D2778,'B-Business Capability'!B:H,7,FALSE)</f>
        <v>Construction &amp; Development</v>
      </c>
      <c r="I2778" t="s">
        <v>43</v>
      </c>
      <c r="J2778" t="s">
        <v>91</v>
      </c>
      <c r="K2778" t="s">
        <v>72</v>
      </c>
      <c r="L2778" t="s">
        <v>597</v>
      </c>
      <c r="M2778" t="str">
        <f>VLOOKUP(L2778,'A-Applications'!B:D,3,FALSE)</f>
        <v>DockLight</v>
      </c>
      <c r="N2778" t="s">
        <v>46</v>
      </c>
      <c r="O2778" s="42" t="s">
        <v>47</v>
      </c>
      <c r="P2778" t="s">
        <v>75</v>
      </c>
      <c r="Q2778" t="str">
        <f>VLOOKUP(KamstrupData[[#This Row],[IdLevel123]],'B-Business Capability'!B:L,10,FALSE)</f>
        <v>Idea-to-Release (I2R)</v>
      </c>
      <c r="R2778">
        <f>VLOOKUP(KamstrupData[[#This Row],[IdLevel123]],'B-Business Capability'!B:L,11,FALSE)</f>
        <v>420</v>
      </c>
      <c r="T2778" t="s">
        <v>92</v>
      </c>
    </row>
    <row r="2779" spans="4:20" hidden="1" x14ac:dyDescent="0.25">
      <c r="D2779" t="s">
        <v>583</v>
      </c>
      <c r="E2779" t="str">
        <f>VLOOKUP(D2779,'B-Business Capability'!B:H,5,FALSE)</f>
        <v>Product &amp; Software Development</v>
      </c>
      <c r="F2779" t="str">
        <f>VLOOKUP(D2779,'B-Business Capability'!B:H,6,FALSE)</f>
        <v>Engineering</v>
      </c>
      <c r="G2779" t="str">
        <f>VLOOKUP(D2779,'B-Business Capability'!B:H,7,FALSE)</f>
        <v>Construction &amp; Development</v>
      </c>
      <c r="I2779" t="s">
        <v>43</v>
      </c>
      <c r="J2779" t="s">
        <v>91</v>
      </c>
      <c r="K2779" t="s">
        <v>293</v>
      </c>
      <c r="L2779" t="s">
        <v>597</v>
      </c>
      <c r="M2779" t="str">
        <f>VLOOKUP(L2779,'A-Applications'!B:D,3,FALSE)</f>
        <v>DockLight</v>
      </c>
      <c r="N2779" t="s">
        <v>46</v>
      </c>
      <c r="O2779" s="42" t="s">
        <v>47</v>
      </c>
      <c r="P2779" t="s">
        <v>75</v>
      </c>
      <c r="Q2779" t="str">
        <f>VLOOKUP(KamstrupData[[#This Row],[IdLevel123]],'B-Business Capability'!B:L,10,FALSE)</f>
        <v>Idea-to-Release (I2R)</v>
      </c>
      <c r="R2779">
        <f>VLOOKUP(KamstrupData[[#This Row],[IdLevel123]],'B-Business Capability'!B:L,11,FALSE)</f>
        <v>420</v>
      </c>
      <c r="T2779" t="s">
        <v>294</v>
      </c>
    </row>
    <row r="2780" spans="4:20" hidden="1" x14ac:dyDescent="0.25">
      <c r="D2780" t="s">
        <v>583</v>
      </c>
      <c r="E2780" t="str">
        <f>VLOOKUP(D2780,'B-Business Capability'!B:H,5,FALSE)</f>
        <v>Product &amp; Software Development</v>
      </c>
      <c r="F2780" t="str">
        <f>VLOOKUP(D2780,'B-Business Capability'!B:H,6,FALSE)</f>
        <v>Engineering</v>
      </c>
      <c r="G2780" t="str">
        <f>VLOOKUP(D2780,'B-Business Capability'!B:H,7,FALSE)</f>
        <v>Construction &amp; Development</v>
      </c>
      <c r="I2780" t="s">
        <v>43</v>
      </c>
      <c r="J2780" t="s">
        <v>114</v>
      </c>
      <c r="K2780" t="s">
        <v>115</v>
      </c>
      <c r="L2780" t="s">
        <v>597</v>
      </c>
      <c r="M2780" t="str">
        <f>VLOOKUP(L2780,'A-Applications'!B:D,3,FALSE)</f>
        <v>DockLight</v>
      </c>
      <c r="N2780" t="s">
        <v>46</v>
      </c>
      <c r="O2780" s="42" t="s">
        <v>47</v>
      </c>
      <c r="P2780" t="s">
        <v>602</v>
      </c>
      <c r="Q2780" t="str">
        <f>VLOOKUP(KamstrupData[[#This Row],[IdLevel123]],'B-Business Capability'!B:L,10,FALSE)</f>
        <v>Idea-to-Release (I2R)</v>
      </c>
      <c r="R2780">
        <f>VLOOKUP(KamstrupData[[#This Row],[IdLevel123]],'B-Business Capability'!B:L,11,FALSE)</f>
        <v>420</v>
      </c>
      <c r="T2780" t="s">
        <v>116</v>
      </c>
    </row>
    <row r="2781" spans="4:20" hidden="1" x14ac:dyDescent="0.25">
      <c r="D2781" t="s">
        <v>583</v>
      </c>
      <c r="E2781" t="str">
        <f>VLOOKUP(D2781,'B-Business Capability'!B:H,5,FALSE)</f>
        <v>Product &amp; Software Development</v>
      </c>
      <c r="F2781" t="str">
        <f>VLOOKUP(D2781,'B-Business Capability'!B:H,6,FALSE)</f>
        <v>Engineering</v>
      </c>
      <c r="G2781" t="str">
        <f>VLOOKUP(D2781,'B-Business Capability'!B:H,7,FALSE)</f>
        <v>Construction &amp; Development</v>
      </c>
      <c r="I2781" t="s">
        <v>43</v>
      </c>
      <c r="J2781" t="s">
        <v>114</v>
      </c>
      <c r="K2781" t="s">
        <v>78</v>
      </c>
      <c r="L2781" t="s">
        <v>597</v>
      </c>
      <c r="M2781" t="str">
        <f>VLOOKUP(L2781,'A-Applications'!B:D,3,FALSE)</f>
        <v>DockLight</v>
      </c>
      <c r="N2781" t="s">
        <v>46</v>
      </c>
      <c r="O2781" s="42" t="s">
        <v>47</v>
      </c>
      <c r="P2781" t="s">
        <v>75</v>
      </c>
      <c r="Q2781" t="str">
        <f>VLOOKUP(KamstrupData[[#This Row],[IdLevel123]],'B-Business Capability'!B:L,10,FALSE)</f>
        <v>Idea-to-Release (I2R)</v>
      </c>
      <c r="R2781">
        <f>VLOOKUP(KamstrupData[[#This Row],[IdLevel123]],'B-Business Capability'!B:L,11,FALSE)</f>
        <v>420</v>
      </c>
      <c r="T2781" t="s">
        <v>120</v>
      </c>
    </row>
    <row r="2782" spans="4:20" hidden="1" x14ac:dyDescent="0.25">
      <c r="D2782" t="s">
        <v>583</v>
      </c>
      <c r="E2782" t="str">
        <f>VLOOKUP(D2782,'B-Business Capability'!B:H,5,FALSE)</f>
        <v>Product &amp; Software Development</v>
      </c>
      <c r="F2782" t="str">
        <f>VLOOKUP(D2782,'B-Business Capability'!B:H,6,FALSE)</f>
        <v>Engineering</v>
      </c>
      <c r="G2782" t="str">
        <f>VLOOKUP(D2782,'B-Business Capability'!B:H,7,FALSE)</f>
        <v>Construction &amp; Development</v>
      </c>
      <c r="I2782" t="s">
        <v>43</v>
      </c>
      <c r="J2782" t="s">
        <v>114</v>
      </c>
      <c r="K2782" t="s">
        <v>78</v>
      </c>
      <c r="L2782" t="s">
        <v>597</v>
      </c>
      <c r="M2782" t="str">
        <f>VLOOKUP(L2782,'A-Applications'!B:D,3,FALSE)</f>
        <v>DockLight</v>
      </c>
      <c r="N2782" t="s">
        <v>46</v>
      </c>
      <c r="O2782" s="42" t="s">
        <v>47</v>
      </c>
      <c r="P2782" t="s">
        <v>75</v>
      </c>
      <c r="Q2782" t="str">
        <f>VLOOKUP(KamstrupData[[#This Row],[IdLevel123]],'B-Business Capability'!B:L,10,FALSE)</f>
        <v>Idea-to-Release (I2R)</v>
      </c>
      <c r="R2782">
        <f>VLOOKUP(KamstrupData[[#This Row],[IdLevel123]],'B-Business Capability'!B:L,11,FALSE)</f>
        <v>420</v>
      </c>
      <c r="T2782" t="s">
        <v>120</v>
      </c>
    </row>
    <row r="2783" spans="4:20" hidden="1" x14ac:dyDescent="0.25">
      <c r="D2783" t="s">
        <v>583</v>
      </c>
      <c r="E2783" t="str">
        <f>VLOOKUP(D2783,'B-Business Capability'!B:H,5,FALSE)</f>
        <v>Product &amp; Software Development</v>
      </c>
      <c r="F2783" t="str">
        <f>VLOOKUP(D2783,'B-Business Capability'!B:H,6,FALSE)</f>
        <v>Engineering</v>
      </c>
      <c r="G2783" t="str">
        <f>VLOOKUP(D2783,'B-Business Capability'!B:H,7,FALSE)</f>
        <v>Construction &amp; Development</v>
      </c>
      <c r="I2783" t="s">
        <v>43</v>
      </c>
      <c r="J2783" t="s">
        <v>114</v>
      </c>
      <c r="K2783" t="s">
        <v>125</v>
      </c>
      <c r="L2783" t="s">
        <v>597</v>
      </c>
      <c r="M2783" t="str">
        <f>VLOOKUP(L2783,'A-Applications'!B:D,3,FALSE)</f>
        <v>DockLight</v>
      </c>
      <c r="N2783" t="s">
        <v>46</v>
      </c>
      <c r="O2783" s="42" t="s">
        <v>47</v>
      </c>
      <c r="P2783" t="s">
        <v>75</v>
      </c>
      <c r="Q2783" t="str">
        <f>VLOOKUP(KamstrupData[[#This Row],[IdLevel123]],'B-Business Capability'!B:L,10,FALSE)</f>
        <v>Idea-to-Release (I2R)</v>
      </c>
      <c r="R2783">
        <f>VLOOKUP(KamstrupData[[#This Row],[IdLevel123]],'B-Business Capability'!B:L,11,FALSE)</f>
        <v>420</v>
      </c>
      <c r="T2783" t="s">
        <v>126</v>
      </c>
    </row>
    <row r="2784" spans="4:20" hidden="1" x14ac:dyDescent="0.25">
      <c r="D2784" s="28" t="s">
        <v>1634</v>
      </c>
      <c r="E2784" t="str">
        <f>VLOOKUP(D2784,'B-Business Capability'!B:H,5,FALSE)</f>
        <v>Not mapped to capability</v>
      </c>
      <c r="F2784">
        <f>VLOOKUP(D2784,'B-Business Capability'!B:H,6,FALSE)</f>
        <v>0</v>
      </c>
      <c r="G2784">
        <f>VLOOKUP(D2784,'B-Business Capability'!B:H,7,FALSE)</f>
        <v>0</v>
      </c>
      <c r="I2784" t="s">
        <v>491</v>
      </c>
      <c r="J2784" t="s">
        <v>8531</v>
      </c>
      <c r="K2784" t="s">
        <v>8607</v>
      </c>
      <c r="L2784" t="s">
        <v>597</v>
      </c>
      <c r="M2784" t="str">
        <f>VLOOKUP(L2784,'A-Applications'!B:D,3,FALSE)</f>
        <v>DockLight</v>
      </c>
      <c r="N2784" t="s">
        <v>46</v>
      </c>
      <c r="O2784" s="42" t="s">
        <v>52</v>
      </c>
      <c r="Q2784" t="str">
        <f>VLOOKUP(KamstrupData[[#This Row],[IdLevel123]],'B-Business Capability'!B:L,10,FALSE)</f>
        <v>N/A</v>
      </c>
      <c r="R2784">
        <f>VLOOKUP(KamstrupData[[#This Row],[IdLevel123]],'B-Business Capability'!B:L,11,FALSE)</f>
        <v>0</v>
      </c>
    </row>
    <row r="2785" spans="4:20" hidden="1" x14ac:dyDescent="0.25">
      <c r="D2785" t="s">
        <v>1196</v>
      </c>
      <c r="E2785" t="str">
        <f>VLOOKUP(D2785,'B-Business Capability'!B:H,5,FALSE)</f>
        <v>Sales</v>
      </c>
      <c r="F2785" t="str">
        <f>VLOOKUP(D2785,'B-Business Capability'!B:H,6,FALSE)</f>
        <v>Sales Execution and Customer Engagement</v>
      </c>
      <c r="G2785" t="str">
        <f>VLOOKUP(D2785,'B-Business Capability'!B:H,7,FALSE)</f>
        <v>Customer Insights</v>
      </c>
      <c r="I2785" t="s">
        <v>43</v>
      </c>
      <c r="J2785" t="s">
        <v>325</v>
      </c>
      <c r="K2785" t="s">
        <v>379</v>
      </c>
      <c r="L2785" t="s">
        <v>1199</v>
      </c>
      <c r="M2785" t="str">
        <f>VLOOKUP(L2785,'A-Applications'!B:D,3,FALSE)</f>
        <v>Google Analytics</v>
      </c>
      <c r="O2785" s="42"/>
      <c r="P2785" t="s">
        <v>1200</v>
      </c>
      <c r="Q2785" t="str">
        <f>VLOOKUP(KamstrupData[[#This Row],[IdLevel123]],'B-Business Capability'!B:L,10,FALSE)</f>
        <v>Customer Service and Support</v>
      </c>
      <c r="R2785">
        <f>VLOOKUP(KamstrupData[[#This Row],[IdLevel123]],'B-Business Capability'!B:L,11,FALSE)</f>
        <v>0</v>
      </c>
      <c r="T2785" t="s">
        <v>1201</v>
      </c>
    </row>
    <row r="2786" spans="4:20" hidden="1" x14ac:dyDescent="0.25">
      <c r="D2786" t="s">
        <v>1305</v>
      </c>
      <c r="E2786" t="str">
        <f>VLOOKUP(D2786,'B-Business Capability'!B:H,5,FALSE)</f>
        <v>Marketing</v>
      </c>
      <c r="F2786" t="str">
        <f>VLOOKUP(D2786,'B-Business Capability'!B:H,6,FALSE)</f>
        <v>Data and insights management</v>
      </c>
      <c r="G2786" t="str">
        <f>VLOOKUP(D2786,'B-Business Capability'!B:H,7,FALSE)</f>
        <v>Channel performance insights</v>
      </c>
      <c r="I2786" t="s">
        <v>43</v>
      </c>
      <c r="J2786" t="s">
        <v>325</v>
      </c>
      <c r="K2786" t="s">
        <v>416</v>
      </c>
      <c r="L2786" t="s">
        <v>1199</v>
      </c>
      <c r="M2786" t="str">
        <f>VLOOKUP(L2786,'A-Applications'!B:D,3,FALSE)</f>
        <v>Google Analytics</v>
      </c>
      <c r="N2786" t="s">
        <v>46</v>
      </c>
      <c r="O2786" s="42" t="s">
        <v>47</v>
      </c>
      <c r="P2786" t="s">
        <v>1087</v>
      </c>
      <c r="Q2786" t="str">
        <f>VLOOKUP(KamstrupData[[#This Row],[IdLevel123]],'B-Business Capability'!B:L,10,FALSE)</f>
        <v>N/A</v>
      </c>
      <c r="R2786">
        <f>VLOOKUP(KamstrupData[[#This Row],[IdLevel123]],'B-Business Capability'!B:L,11,FALSE)</f>
        <v>0</v>
      </c>
      <c r="T2786" t="s">
        <v>1088</v>
      </c>
    </row>
    <row r="2787" spans="4:20" hidden="1" x14ac:dyDescent="0.25">
      <c r="D2787" t="s">
        <v>1320</v>
      </c>
      <c r="E2787" t="str">
        <f>VLOOKUP(D2787,'B-Business Capability'!B:H,5,FALSE)</f>
        <v>Marketing</v>
      </c>
      <c r="F2787" t="str">
        <f>VLOOKUP(D2787,'B-Business Capability'!B:H,6,FALSE)</f>
        <v>Marketing demand management</v>
      </c>
      <c r="G2787" t="str">
        <f>VLOOKUP(D2787,'B-Business Capability'!B:H,7,FALSE)</f>
        <v>Campaign measurement and reporting</v>
      </c>
      <c r="I2787" t="s">
        <v>43</v>
      </c>
      <c r="J2787" t="s">
        <v>325</v>
      </c>
      <c r="K2787" t="s">
        <v>416</v>
      </c>
      <c r="L2787" t="s">
        <v>1199</v>
      </c>
      <c r="M2787" t="str">
        <f>VLOOKUP(L2787,'A-Applications'!B:D,3,FALSE)</f>
        <v>Google Analytics</v>
      </c>
      <c r="N2787" t="s">
        <v>46</v>
      </c>
      <c r="O2787" s="42" t="s">
        <v>47</v>
      </c>
      <c r="P2787" t="s">
        <v>1090</v>
      </c>
      <c r="Q2787" t="str">
        <f>VLOOKUP(KamstrupData[[#This Row],[IdLevel123]],'B-Business Capability'!B:L,10,FALSE)</f>
        <v>N/A</v>
      </c>
      <c r="R2787">
        <f>VLOOKUP(KamstrupData[[#This Row],[IdLevel123]],'B-Business Capability'!B:L,11,FALSE)</f>
        <v>0</v>
      </c>
      <c r="T2787" t="s">
        <v>1088</v>
      </c>
    </row>
    <row r="2788" spans="4:20" hidden="1" x14ac:dyDescent="0.25">
      <c r="D2788" t="s">
        <v>1321</v>
      </c>
      <c r="E2788" t="str">
        <f>VLOOKUP(D2788,'B-Business Capability'!B:H,5,FALSE)</f>
        <v>Marketing</v>
      </c>
      <c r="F2788" t="str">
        <f>VLOOKUP(D2788,'B-Business Capability'!B:H,6,FALSE)</f>
        <v>Marketing demand management</v>
      </c>
      <c r="G2788" t="str">
        <f>VLOOKUP(D2788,'B-Business Capability'!B:H,7,FALSE)</f>
        <v>Media and ad spend optimization</v>
      </c>
      <c r="I2788" t="s">
        <v>43</v>
      </c>
      <c r="J2788" t="s">
        <v>325</v>
      </c>
      <c r="K2788" t="s">
        <v>416</v>
      </c>
      <c r="L2788" t="s">
        <v>1199</v>
      </c>
      <c r="M2788" t="str">
        <f>VLOOKUP(L2788,'A-Applications'!B:D,3,FALSE)</f>
        <v>Google Analytics</v>
      </c>
      <c r="N2788" t="s">
        <v>46</v>
      </c>
      <c r="O2788" s="42" t="s">
        <v>47</v>
      </c>
      <c r="P2788" t="s">
        <v>1087</v>
      </c>
      <c r="Q2788" t="str">
        <f>VLOOKUP(KamstrupData[[#This Row],[IdLevel123]],'B-Business Capability'!B:L,10,FALSE)</f>
        <v>N/A</v>
      </c>
      <c r="R2788">
        <f>VLOOKUP(KamstrupData[[#This Row],[IdLevel123]],'B-Business Capability'!B:L,11,FALSE)</f>
        <v>0</v>
      </c>
      <c r="T2788" t="s">
        <v>1088</v>
      </c>
    </row>
    <row r="2789" spans="4:20" hidden="1" x14ac:dyDescent="0.25">
      <c r="D2789" t="s">
        <v>1634</v>
      </c>
      <c r="E2789" t="str">
        <f>VLOOKUP(D2789,'B-Business Capability'!B:H,5,FALSE)</f>
        <v>Not mapped to capability</v>
      </c>
      <c r="F2789">
        <f>VLOOKUP(D2789,'B-Business Capability'!B:H,6,FALSE)</f>
        <v>0</v>
      </c>
      <c r="G2789">
        <f>VLOOKUP(D2789,'B-Business Capability'!B:H,7,FALSE)</f>
        <v>0</v>
      </c>
      <c r="I2789" t="s">
        <v>43</v>
      </c>
      <c r="J2789" t="s">
        <v>325</v>
      </c>
      <c r="L2789" t="s">
        <v>1199</v>
      </c>
      <c r="M2789" t="str">
        <f>VLOOKUP(L2789,'A-Applications'!B:D,3,FALSE)</f>
        <v>Google Analytics</v>
      </c>
      <c r="O2789" s="42"/>
      <c r="P2789" t="s">
        <v>56</v>
      </c>
      <c r="Q2789" t="str">
        <f>VLOOKUP(KamstrupData[[#This Row],[IdLevel123]],'B-Business Capability'!B:L,10,FALSE)</f>
        <v>N/A</v>
      </c>
      <c r="R2789">
        <f>VLOOKUP(KamstrupData[[#This Row],[IdLevel123]],'B-Business Capability'!B:L,11,FALSE)</f>
        <v>0</v>
      </c>
      <c r="T2789" t="s">
        <v>1713</v>
      </c>
    </row>
    <row r="2790" spans="4:20" hidden="1" x14ac:dyDescent="0.25">
      <c r="D2790" s="28" t="s">
        <v>1196</v>
      </c>
      <c r="E2790" t="str">
        <f>VLOOKUP(D2790,'B-Business Capability'!B:H,5,FALSE)</f>
        <v>Sales</v>
      </c>
      <c r="F2790" t="str">
        <f>VLOOKUP(D2790,'B-Business Capability'!B:H,6,FALSE)</f>
        <v>Sales Execution and Customer Engagement</v>
      </c>
      <c r="G2790" t="str">
        <f>VLOOKUP(D2790,'B-Business Capability'!B:H,7,FALSE)</f>
        <v>Customer Insights</v>
      </c>
      <c r="I2790" t="s">
        <v>62</v>
      </c>
      <c r="J2790" t="s">
        <v>8632</v>
      </c>
      <c r="L2790" t="s">
        <v>1199</v>
      </c>
      <c r="M2790" t="str">
        <f>VLOOKUP(L2790,'A-Applications'!B:D,3,FALSE)</f>
        <v>Google Analytics</v>
      </c>
      <c r="O2790" s="42"/>
      <c r="P2790" t="s">
        <v>1200</v>
      </c>
      <c r="Q2790" t="str">
        <f>VLOOKUP(KamstrupData[[#This Row],[IdLevel123]],'B-Business Capability'!B:L,10,FALSE)</f>
        <v>Customer Service and Support</v>
      </c>
      <c r="R2790">
        <f>VLOOKUP(KamstrupData[[#This Row],[IdLevel123]],'B-Business Capability'!B:L,11,FALSE)</f>
        <v>0</v>
      </c>
    </row>
    <row r="2791" spans="4:20" hidden="1" x14ac:dyDescent="0.25">
      <c r="D2791" s="28" t="s">
        <v>1634</v>
      </c>
      <c r="E2791" t="str">
        <f>VLOOKUP(D2791,'B-Business Capability'!B:H,5,FALSE)</f>
        <v>Not mapped to capability</v>
      </c>
      <c r="F2791">
        <f>VLOOKUP(D2791,'B-Business Capability'!B:H,6,FALSE)</f>
        <v>0</v>
      </c>
      <c r="G2791">
        <f>VLOOKUP(D2791,'B-Business Capability'!B:H,7,FALSE)</f>
        <v>0</v>
      </c>
      <c r="I2791" t="s">
        <v>62</v>
      </c>
      <c r="J2791" t="s">
        <v>8632</v>
      </c>
      <c r="L2791" t="s">
        <v>1199</v>
      </c>
      <c r="M2791" t="str">
        <f>VLOOKUP(L2791,'A-Applications'!B:D,3,FALSE)</f>
        <v>Google Analytics</v>
      </c>
      <c r="O2791" s="42"/>
      <c r="P2791" t="s">
        <v>56</v>
      </c>
      <c r="Q2791" t="str">
        <f>VLOOKUP(KamstrupData[[#This Row],[IdLevel123]],'B-Business Capability'!B:L,10,FALSE)</f>
        <v>N/A</v>
      </c>
      <c r="R2791">
        <f>VLOOKUP(KamstrupData[[#This Row],[IdLevel123]],'B-Business Capability'!B:L,11,FALSE)</f>
        <v>0</v>
      </c>
    </row>
    <row r="2792" spans="4:20" hidden="1" x14ac:dyDescent="0.25">
      <c r="D2792" t="s">
        <v>1634</v>
      </c>
      <c r="E2792" t="str">
        <f>VLOOKUP(D2792,'B-Business Capability'!B:H,5,FALSE)</f>
        <v>Not mapped to capability</v>
      </c>
      <c r="F2792">
        <f>VLOOKUP(D2792,'B-Business Capability'!B:H,6,FALSE)</f>
        <v>0</v>
      </c>
      <c r="G2792">
        <f>VLOOKUP(D2792,'B-Business Capability'!B:H,7,FALSE)</f>
        <v>0</v>
      </c>
      <c r="I2792" t="s">
        <v>43</v>
      </c>
      <c r="J2792" t="s">
        <v>325</v>
      </c>
      <c r="L2792" t="s">
        <v>1714</v>
      </c>
      <c r="M2792" t="str">
        <f>VLOOKUP(L2792,'A-Applications'!B:D,3,FALSE)</f>
        <v>Google My Business Manager</v>
      </c>
      <c r="O2792" s="42"/>
      <c r="P2792" t="s">
        <v>56</v>
      </c>
      <c r="Q2792" t="str">
        <f>VLOOKUP(KamstrupData[[#This Row],[IdLevel123]],'B-Business Capability'!B:L,10,FALSE)</f>
        <v>N/A</v>
      </c>
      <c r="R2792">
        <f>VLOOKUP(KamstrupData[[#This Row],[IdLevel123]],'B-Business Capability'!B:L,11,FALSE)</f>
        <v>0</v>
      </c>
      <c r="T2792" t="s">
        <v>1713</v>
      </c>
    </row>
    <row r="2793" spans="4:20" hidden="1" x14ac:dyDescent="0.25">
      <c r="D2793" s="28" t="s">
        <v>1634</v>
      </c>
      <c r="E2793" t="str">
        <f>VLOOKUP(D2793,'B-Business Capability'!B:H,5,FALSE)</f>
        <v>Not mapped to capability</v>
      </c>
      <c r="F2793">
        <f>VLOOKUP(D2793,'B-Business Capability'!B:H,6,FALSE)</f>
        <v>0</v>
      </c>
      <c r="G2793">
        <f>VLOOKUP(D2793,'B-Business Capability'!B:H,7,FALSE)</f>
        <v>0</v>
      </c>
      <c r="I2793" t="s">
        <v>62</v>
      </c>
      <c r="J2793" t="s">
        <v>8632</v>
      </c>
      <c r="L2793" t="s">
        <v>1714</v>
      </c>
      <c r="M2793" t="str">
        <f>VLOOKUP(L2793,'A-Applications'!B:D,3,FALSE)</f>
        <v>Google My Business Manager</v>
      </c>
      <c r="O2793" s="42"/>
      <c r="P2793" t="s">
        <v>56</v>
      </c>
      <c r="Q2793" t="str">
        <f>VLOOKUP(KamstrupData[[#This Row],[IdLevel123]],'B-Business Capability'!B:L,10,FALSE)</f>
        <v>N/A</v>
      </c>
      <c r="R2793">
        <f>VLOOKUP(KamstrupData[[#This Row],[IdLevel123]],'B-Business Capability'!B:L,11,FALSE)</f>
        <v>0</v>
      </c>
    </row>
    <row r="2794" spans="4:20" hidden="1" x14ac:dyDescent="0.25">
      <c r="D2794" t="s">
        <v>1136</v>
      </c>
      <c r="E2794" t="str">
        <f>VLOOKUP(D2794,'B-Business Capability'!B:H,5,FALSE)</f>
        <v>Marketing</v>
      </c>
      <c r="F2794" t="str">
        <f>VLOOKUP(D2794,'B-Business Capability'!B:H,6,FALSE)</f>
        <v>Data and insights management</v>
      </c>
      <c r="G2794" t="str">
        <f>VLOOKUP(D2794,'B-Business Capability'!B:H,7,FALSE)</f>
        <v>Marketing surveys</v>
      </c>
      <c r="I2794" t="s">
        <v>43</v>
      </c>
      <c r="J2794" t="s">
        <v>325</v>
      </c>
      <c r="K2794" t="s">
        <v>416</v>
      </c>
      <c r="L2794" t="s">
        <v>1137</v>
      </c>
      <c r="M2794" t="str">
        <f>VLOOKUP(L2794,'A-Applications'!B:D,3,FALSE)</f>
        <v>Microsoft Customer Voice</v>
      </c>
      <c r="N2794" t="s">
        <v>46</v>
      </c>
      <c r="O2794" s="42" t="s">
        <v>47</v>
      </c>
      <c r="P2794" t="s">
        <v>1138</v>
      </c>
      <c r="Q2794" t="str">
        <f>VLOOKUP(KamstrupData[[#This Row],[IdLevel123]],'B-Business Capability'!B:L,10,FALSE)</f>
        <v>N/A</v>
      </c>
      <c r="R2794">
        <f>VLOOKUP(KamstrupData[[#This Row],[IdLevel123]],'B-Business Capability'!B:L,11,FALSE)</f>
        <v>0</v>
      </c>
      <c r="T2794" t="s">
        <v>1088</v>
      </c>
    </row>
    <row r="2795" spans="4:20" hidden="1" x14ac:dyDescent="0.25">
      <c r="D2795" t="s">
        <v>1196</v>
      </c>
      <c r="E2795" t="str">
        <f>VLOOKUP(D2795,'B-Business Capability'!B:H,5,FALSE)</f>
        <v>Sales</v>
      </c>
      <c r="F2795" t="str">
        <f>VLOOKUP(D2795,'B-Business Capability'!B:H,6,FALSE)</f>
        <v>Sales Execution and Customer Engagement</v>
      </c>
      <c r="G2795" t="str">
        <f>VLOOKUP(D2795,'B-Business Capability'!B:H,7,FALSE)</f>
        <v>Customer Insights</v>
      </c>
      <c r="I2795" t="s">
        <v>43</v>
      </c>
      <c r="J2795" t="s">
        <v>325</v>
      </c>
      <c r="K2795" t="s">
        <v>379</v>
      </c>
      <c r="L2795" t="s">
        <v>1137</v>
      </c>
      <c r="M2795" t="str">
        <f>VLOOKUP(L2795,'A-Applications'!B:D,3,FALSE)</f>
        <v>Microsoft Customer Voice</v>
      </c>
      <c r="N2795" t="s">
        <v>46</v>
      </c>
      <c r="O2795" s="42" t="s">
        <v>52</v>
      </c>
      <c r="P2795" t="s">
        <v>1138</v>
      </c>
      <c r="Q2795" t="str">
        <f>VLOOKUP(KamstrupData[[#This Row],[IdLevel123]],'B-Business Capability'!B:L,10,FALSE)</f>
        <v>Customer Service and Support</v>
      </c>
      <c r="R2795">
        <f>VLOOKUP(KamstrupData[[#This Row],[IdLevel123]],'B-Business Capability'!B:L,11,FALSE)</f>
        <v>0</v>
      </c>
      <c r="T2795" t="s">
        <v>1202</v>
      </c>
    </row>
    <row r="2796" spans="4:20" hidden="1" x14ac:dyDescent="0.25">
      <c r="D2796" t="s">
        <v>1634</v>
      </c>
      <c r="E2796" t="str">
        <f>VLOOKUP(D2796,'B-Business Capability'!B:H,5,FALSE)</f>
        <v>Not mapped to capability</v>
      </c>
      <c r="F2796">
        <f>VLOOKUP(D2796,'B-Business Capability'!B:H,6,FALSE)</f>
        <v>0</v>
      </c>
      <c r="G2796">
        <f>VLOOKUP(D2796,'B-Business Capability'!B:H,7,FALSE)</f>
        <v>0</v>
      </c>
      <c r="I2796" t="s">
        <v>43</v>
      </c>
      <c r="J2796" t="s">
        <v>325</v>
      </c>
      <c r="L2796" t="s">
        <v>1137</v>
      </c>
      <c r="M2796" t="str">
        <f>VLOOKUP(L2796,'A-Applications'!B:D,3,FALSE)</f>
        <v>Microsoft Customer Voice</v>
      </c>
      <c r="O2796" s="42"/>
      <c r="P2796" t="s">
        <v>56</v>
      </c>
      <c r="Q2796" t="str">
        <f>VLOOKUP(KamstrupData[[#This Row],[IdLevel123]],'B-Business Capability'!B:L,10,FALSE)</f>
        <v>N/A</v>
      </c>
      <c r="R2796">
        <f>VLOOKUP(KamstrupData[[#This Row],[IdLevel123]],'B-Business Capability'!B:L,11,FALSE)</f>
        <v>0</v>
      </c>
      <c r="T2796" t="s">
        <v>1713</v>
      </c>
    </row>
    <row r="2797" spans="4:20" hidden="1" x14ac:dyDescent="0.25">
      <c r="D2797" s="28" t="s">
        <v>1196</v>
      </c>
      <c r="E2797" t="str">
        <f>VLOOKUP(D2797,'B-Business Capability'!B:H,5,FALSE)</f>
        <v>Sales</v>
      </c>
      <c r="F2797" t="str">
        <f>VLOOKUP(D2797,'B-Business Capability'!B:H,6,FALSE)</f>
        <v>Sales Execution and Customer Engagement</v>
      </c>
      <c r="G2797" t="str">
        <f>VLOOKUP(D2797,'B-Business Capability'!B:H,7,FALSE)</f>
        <v>Customer Insights</v>
      </c>
      <c r="I2797" t="s">
        <v>62</v>
      </c>
      <c r="J2797" t="s">
        <v>8632</v>
      </c>
      <c r="L2797" t="s">
        <v>1137</v>
      </c>
      <c r="M2797" t="str">
        <f>VLOOKUP(L2797,'A-Applications'!B:D,3,FALSE)</f>
        <v>Microsoft Customer Voice</v>
      </c>
      <c r="N2797" t="s">
        <v>46</v>
      </c>
      <c r="O2797" s="42" t="s">
        <v>52</v>
      </c>
      <c r="P2797" t="s">
        <v>1138</v>
      </c>
      <c r="Q2797" t="str">
        <f>VLOOKUP(KamstrupData[[#This Row],[IdLevel123]],'B-Business Capability'!B:L,10,FALSE)</f>
        <v>Customer Service and Support</v>
      </c>
      <c r="R2797">
        <f>VLOOKUP(KamstrupData[[#This Row],[IdLevel123]],'B-Business Capability'!B:L,11,FALSE)</f>
        <v>0</v>
      </c>
    </row>
    <row r="2798" spans="4:20" hidden="1" x14ac:dyDescent="0.25">
      <c r="D2798" s="28" t="s">
        <v>1634</v>
      </c>
      <c r="E2798" t="str">
        <f>VLOOKUP(D2798,'B-Business Capability'!B:H,5,FALSE)</f>
        <v>Not mapped to capability</v>
      </c>
      <c r="F2798">
        <f>VLOOKUP(D2798,'B-Business Capability'!B:H,6,FALSE)</f>
        <v>0</v>
      </c>
      <c r="G2798">
        <f>VLOOKUP(D2798,'B-Business Capability'!B:H,7,FALSE)</f>
        <v>0</v>
      </c>
      <c r="I2798" t="s">
        <v>62</v>
      </c>
      <c r="J2798" t="s">
        <v>8632</v>
      </c>
      <c r="L2798" t="s">
        <v>1137</v>
      </c>
      <c r="M2798" t="str">
        <f>VLOOKUP(L2798,'A-Applications'!B:D,3,FALSE)</f>
        <v>Microsoft Customer Voice</v>
      </c>
      <c r="O2798" s="42"/>
      <c r="P2798" t="s">
        <v>56</v>
      </c>
      <c r="Q2798" t="str">
        <f>VLOOKUP(KamstrupData[[#This Row],[IdLevel123]],'B-Business Capability'!B:L,10,FALSE)</f>
        <v>N/A</v>
      </c>
      <c r="R2798">
        <f>VLOOKUP(KamstrupData[[#This Row],[IdLevel123]],'B-Business Capability'!B:L,11,FALSE)</f>
        <v>0</v>
      </c>
    </row>
    <row r="2799" spans="4:20" hidden="1" x14ac:dyDescent="0.25">
      <c r="D2799" t="s">
        <v>1307</v>
      </c>
      <c r="E2799" t="str">
        <f>VLOOKUP(D2799,'B-Business Capability'!B:H,5,FALSE)</f>
        <v>Marketing</v>
      </c>
      <c r="F2799" t="str">
        <f>VLOOKUP(D2799,'B-Business Capability'!B:H,6,FALSE)</f>
        <v>Digital channel management</v>
      </c>
      <c r="G2799" t="str">
        <f>VLOOKUP(D2799,'B-Business Capability'!B:H,7,FALSE)</f>
        <v>Social media management</v>
      </c>
      <c r="I2799" t="s">
        <v>43</v>
      </c>
      <c r="J2799" t="s">
        <v>325</v>
      </c>
      <c r="K2799" t="s">
        <v>416</v>
      </c>
      <c r="L2799" t="s">
        <v>1308</v>
      </c>
      <c r="M2799" t="str">
        <f>VLOOKUP(L2799,'A-Applications'!B:D,3,FALSE)</f>
        <v>Facebook</v>
      </c>
      <c r="N2799" t="s">
        <v>46</v>
      </c>
      <c r="O2799" s="42" t="s">
        <v>47</v>
      </c>
      <c r="P2799" t="s">
        <v>1103</v>
      </c>
      <c r="Q2799" t="str">
        <f>VLOOKUP(KamstrupData[[#This Row],[IdLevel123]],'B-Business Capability'!B:L,10,FALSE)</f>
        <v>Customer Service and Support</v>
      </c>
      <c r="R2799">
        <f>VLOOKUP(KamstrupData[[#This Row],[IdLevel123]],'B-Business Capability'!B:L,11,FALSE)</f>
        <v>0</v>
      </c>
      <c r="T2799" t="s">
        <v>1088</v>
      </c>
    </row>
    <row r="2800" spans="4:20" hidden="1" x14ac:dyDescent="0.25">
      <c r="D2800" t="s">
        <v>1634</v>
      </c>
      <c r="E2800" t="str">
        <f>VLOOKUP(D2800,'B-Business Capability'!B:H,5,FALSE)</f>
        <v>Not mapped to capability</v>
      </c>
      <c r="F2800">
        <f>VLOOKUP(D2800,'B-Business Capability'!B:H,6,FALSE)</f>
        <v>0</v>
      </c>
      <c r="G2800">
        <f>VLOOKUP(D2800,'B-Business Capability'!B:H,7,FALSE)</f>
        <v>0</v>
      </c>
      <c r="I2800" t="s">
        <v>43</v>
      </c>
      <c r="J2800" t="s">
        <v>325</v>
      </c>
      <c r="L2800" t="s">
        <v>1308</v>
      </c>
      <c r="M2800" t="str">
        <f>VLOOKUP(L2800,'A-Applications'!B:D,3,FALSE)</f>
        <v>Facebook</v>
      </c>
      <c r="O2800" s="42"/>
      <c r="P2800" t="s">
        <v>56</v>
      </c>
      <c r="Q2800" t="str">
        <f>VLOOKUP(KamstrupData[[#This Row],[IdLevel123]],'B-Business Capability'!B:L,10,FALSE)</f>
        <v>N/A</v>
      </c>
      <c r="R2800">
        <f>VLOOKUP(KamstrupData[[#This Row],[IdLevel123]],'B-Business Capability'!B:L,11,FALSE)</f>
        <v>0</v>
      </c>
      <c r="T2800" t="s">
        <v>1713</v>
      </c>
    </row>
    <row r="2801" spans="2:20" hidden="1" x14ac:dyDescent="0.25">
      <c r="D2801" t="s">
        <v>1634</v>
      </c>
      <c r="E2801" t="str">
        <f>VLOOKUP(D2801,'B-Business Capability'!B:H,5,FALSE)</f>
        <v>Not mapped to capability</v>
      </c>
      <c r="F2801">
        <f>VLOOKUP(D2801,'B-Business Capability'!B:H,6,FALSE)</f>
        <v>0</v>
      </c>
      <c r="G2801">
        <f>VLOOKUP(D2801,'B-Business Capability'!B:H,7,FALSE)</f>
        <v>0</v>
      </c>
      <c r="I2801" t="s">
        <v>43</v>
      </c>
      <c r="J2801" t="s">
        <v>325</v>
      </c>
      <c r="L2801" t="s">
        <v>1715</v>
      </c>
      <c r="M2801" t="str">
        <f>VLOOKUP(L2801,'A-Applications'!B:D,3,FALSE)</f>
        <v>Instagram</v>
      </c>
      <c r="O2801" s="42"/>
      <c r="P2801" t="s">
        <v>56</v>
      </c>
      <c r="Q2801" t="str">
        <f>VLOOKUP(KamstrupData[[#This Row],[IdLevel123]],'B-Business Capability'!B:L,10,FALSE)</f>
        <v>N/A</v>
      </c>
      <c r="R2801">
        <f>VLOOKUP(KamstrupData[[#This Row],[IdLevel123]],'B-Business Capability'!B:L,11,FALSE)</f>
        <v>0</v>
      </c>
      <c r="T2801" t="s">
        <v>1713</v>
      </c>
    </row>
    <row r="2802" spans="2:20" hidden="1" x14ac:dyDescent="0.25">
      <c r="B2802" s="28">
        <v>45292</v>
      </c>
      <c r="D2802" t="s">
        <v>332</v>
      </c>
      <c r="E2802" t="str">
        <f>VLOOKUP(D2802,'B-Business Capability'!B:H,5,FALSE)</f>
        <v>People and Culture</v>
      </c>
      <c r="F2802" t="str">
        <f>VLOOKUP(D2802,'B-Business Capability'!B:H,6,FALSE)</f>
        <v>Recruiting</v>
      </c>
      <c r="G2802">
        <f>VLOOKUP(D2802,'B-Business Capability'!B:H,7,FALSE)</f>
        <v>0</v>
      </c>
      <c r="I2802" t="s">
        <v>43</v>
      </c>
      <c r="J2802" t="s">
        <v>264</v>
      </c>
      <c r="L2802" t="s">
        <v>338</v>
      </c>
      <c r="M2802" t="str">
        <f>VLOOKUP(L2802,'A-Applications'!B:D,3,FALSE)</f>
        <v>Linkedin</v>
      </c>
      <c r="N2802" t="s">
        <v>46</v>
      </c>
      <c r="O2802" s="42" t="s">
        <v>52</v>
      </c>
      <c r="P2802" t="s">
        <v>335</v>
      </c>
      <c r="Q2802" t="str">
        <f>VLOOKUP(KamstrupData[[#This Row],[IdLevel123]],'B-Business Capability'!B:L,10,FALSE)</f>
        <v>Hire-to-Retire (H2R)</v>
      </c>
      <c r="R2802">
        <f>VLOOKUP(KamstrupData[[#This Row],[IdLevel123]],'B-Business Capability'!B:L,11,FALSE)</f>
        <v>300</v>
      </c>
      <c r="S2802" t="s">
        <v>267</v>
      </c>
      <c r="T2802" t="s">
        <v>268</v>
      </c>
    </row>
    <row r="2803" spans="2:20" hidden="1" x14ac:dyDescent="0.25">
      <c r="D2803" t="s">
        <v>1307</v>
      </c>
      <c r="E2803" t="str">
        <f>VLOOKUP(D2803,'B-Business Capability'!B:H,5,FALSE)</f>
        <v>Marketing</v>
      </c>
      <c r="F2803" t="str">
        <f>VLOOKUP(D2803,'B-Business Capability'!B:H,6,FALSE)</f>
        <v>Digital channel management</v>
      </c>
      <c r="G2803" t="str">
        <f>VLOOKUP(D2803,'B-Business Capability'!B:H,7,FALSE)</f>
        <v>Social media management</v>
      </c>
      <c r="I2803" t="s">
        <v>43</v>
      </c>
      <c r="J2803" t="s">
        <v>325</v>
      </c>
      <c r="K2803" t="s">
        <v>416</v>
      </c>
      <c r="L2803" t="s">
        <v>338</v>
      </c>
      <c r="M2803" t="str">
        <f>VLOOKUP(L2803,'A-Applications'!B:D,3,FALSE)</f>
        <v>Linkedin</v>
      </c>
      <c r="N2803" t="s">
        <v>46</v>
      </c>
      <c r="O2803" s="42" t="s">
        <v>47</v>
      </c>
      <c r="P2803" t="s">
        <v>1103</v>
      </c>
      <c r="Q2803" t="str">
        <f>VLOOKUP(KamstrupData[[#This Row],[IdLevel123]],'B-Business Capability'!B:L,10,FALSE)</f>
        <v>Customer Service and Support</v>
      </c>
      <c r="R2803">
        <f>VLOOKUP(KamstrupData[[#This Row],[IdLevel123]],'B-Business Capability'!B:L,11,FALSE)</f>
        <v>0</v>
      </c>
      <c r="T2803" t="s">
        <v>1088</v>
      </c>
    </row>
    <row r="2804" spans="2:20" hidden="1" x14ac:dyDescent="0.25">
      <c r="B2804" s="28">
        <v>45292</v>
      </c>
      <c r="D2804" t="s">
        <v>1546</v>
      </c>
      <c r="E2804" t="str">
        <f>VLOOKUP(D2804,'B-Business Capability'!B:H,5,FALSE)</f>
        <v>People and Culture</v>
      </c>
      <c r="F2804" t="str">
        <f>VLOOKUP(D2804,'B-Business Capability'!B:H,6,FALSE)</f>
        <v>Attraction</v>
      </c>
      <c r="G2804">
        <f>VLOOKUP(D2804,'B-Business Capability'!B:H,7,FALSE)</f>
        <v>0</v>
      </c>
      <c r="I2804" t="s">
        <v>43</v>
      </c>
      <c r="J2804" t="s">
        <v>264</v>
      </c>
      <c r="L2804" t="s">
        <v>338</v>
      </c>
      <c r="M2804" t="str">
        <f>VLOOKUP(L2804,'A-Applications'!B:D,3,FALSE)</f>
        <v>Linkedin</v>
      </c>
      <c r="N2804" t="s">
        <v>46</v>
      </c>
      <c r="O2804" s="42" t="s">
        <v>52</v>
      </c>
      <c r="P2804" t="s">
        <v>335</v>
      </c>
      <c r="Q2804" t="str">
        <f>VLOOKUP(KamstrupData[[#This Row],[IdLevel123]],'B-Business Capability'!B:L,10,FALSE)</f>
        <v>Hire-to-Retire (H2R)</v>
      </c>
      <c r="R2804">
        <f>VLOOKUP(KamstrupData[[#This Row],[IdLevel123]],'B-Business Capability'!B:L,11,FALSE)</f>
        <v>200</v>
      </c>
      <c r="S2804" t="s">
        <v>267</v>
      </c>
    </row>
    <row r="2805" spans="2:20" hidden="1" x14ac:dyDescent="0.25">
      <c r="D2805" t="s">
        <v>1634</v>
      </c>
      <c r="E2805" t="str">
        <f>VLOOKUP(D2805,'B-Business Capability'!B:H,5,FALSE)</f>
        <v>Not mapped to capability</v>
      </c>
      <c r="F2805">
        <f>VLOOKUP(D2805,'B-Business Capability'!B:H,6,FALSE)</f>
        <v>0</v>
      </c>
      <c r="G2805">
        <f>VLOOKUP(D2805,'B-Business Capability'!B:H,7,FALSE)</f>
        <v>0</v>
      </c>
      <c r="I2805" t="s">
        <v>43</v>
      </c>
      <c r="J2805" t="s">
        <v>325</v>
      </c>
      <c r="L2805" t="s">
        <v>338</v>
      </c>
      <c r="M2805" t="str">
        <f>VLOOKUP(L2805,'A-Applications'!B:D,3,FALSE)</f>
        <v>Linkedin</v>
      </c>
      <c r="O2805" s="42"/>
      <c r="P2805" t="s">
        <v>56</v>
      </c>
      <c r="Q2805" t="str">
        <f>VLOOKUP(KamstrupData[[#This Row],[IdLevel123]],'B-Business Capability'!B:L,10,FALSE)</f>
        <v>N/A</v>
      </c>
      <c r="R2805">
        <f>VLOOKUP(KamstrupData[[#This Row],[IdLevel123]],'B-Business Capability'!B:L,11,FALSE)</f>
        <v>0</v>
      </c>
      <c r="T2805" t="s">
        <v>1713</v>
      </c>
    </row>
    <row r="2806" spans="2:20" hidden="1" x14ac:dyDescent="0.25">
      <c r="D2806" s="28" t="s">
        <v>1634</v>
      </c>
      <c r="E2806" t="str">
        <f>VLOOKUP(D2806,'B-Business Capability'!B:H,5,FALSE)</f>
        <v>Not mapped to capability</v>
      </c>
      <c r="F2806">
        <f>VLOOKUP(D2806,'B-Business Capability'!B:H,6,FALSE)</f>
        <v>0</v>
      </c>
      <c r="G2806">
        <f>VLOOKUP(D2806,'B-Business Capability'!B:H,7,FALSE)</f>
        <v>0</v>
      </c>
      <c r="I2806" t="s">
        <v>62</v>
      </c>
      <c r="J2806" t="s">
        <v>8632</v>
      </c>
      <c r="L2806" t="s">
        <v>338</v>
      </c>
      <c r="M2806" t="str">
        <f>VLOOKUP(L2806,'A-Applications'!B:D,3,FALSE)</f>
        <v>Linkedin</v>
      </c>
      <c r="O2806" s="42"/>
      <c r="P2806" t="s">
        <v>56</v>
      </c>
      <c r="Q2806" t="str">
        <f>VLOOKUP(KamstrupData[[#This Row],[IdLevel123]],'B-Business Capability'!B:L,10,FALSE)</f>
        <v>N/A</v>
      </c>
      <c r="R2806">
        <f>VLOOKUP(KamstrupData[[#This Row],[IdLevel123]],'B-Business Capability'!B:L,11,FALSE)</f>
        <v>0</v>
      </c>
    </row>
    <row r="2807" spans="2:20" hidden="1" x14ac:dyDescent="0.25">
      <c r="D2807" t="s">
        <v>1307</v>
      </c>
      <c r="E2807" t="str">
        <f>VLOOKUP(D2807,'B-Business Capability'!B:H,5,FALSE)</f>
        <v>Marketing</v>
      </c>
      <c r="F2807" t="str">
        <f>VLOOKUP(D2807,'B-Business Capability'!B:H,6,FALSE)</f>
        <v>Digital channel management</v>
      </c>
      <c r="G2807" t="str">
        <f>VLOOKUP(D2807,'B-Business Capability'!B:H,7,FALSE)</f>
        <v>Social media management</v>
      </c>
      <c r="I2807" t="s">
        <v>64</v>
      </c>
      <c r="J2807" t="s">
        <v>8649</v>
      </c>
      <c r="K2807" t="s">
        <v>416</v>
      </c>
      <c r="L2807" t="s">
        <v>338</v>
      </c>
      <c r="M2807" t="str">
        <f>VLOOKUP(L2807,'A-Applications'!B:D,3,FALSE)</f>
        <v>Linkedin</v>
      </c>
      <c r="N2807" t="s">
        <v>46</v>
      </c>
      <c r="O2807" s="42" t="s">
        <v>47</v>
      </c>
      <c r="P2807" t="s">
        <v>1103</v>
      </c>
      <c r="Q2807" t="str">
        <f>VLOOKUP(KamstrupData[[#This Row],[IdLevel123]],'B-Business Capability'!B:L,10,FALSE)</f>
        <v>Customer Service and Support</v>
      </c>
      <c r="R2807">
        <f>VLOOKUP(KamstrupData[[#This Row],[IdLevel123]],'B-Business Capability'!B:L,11,FALSE)</f>
        <v>0</v>
      </c>
    </row>
    <row r="2808" spans="2:20" hidden="1" x14ac:dyDescent="0.25">
      <c r="D2808" t="s">
        <v>1311</v>
      </c>
      <c r="E2808" t="str">
        <f>VLOOKUP(D2808,'B-Business Capability'!B:H,5,FALSE)</f>
        <v>Marketing</v>
      </c>
      <c r="F2808" t="str">
        <f>VLOOKUP(D2808,'B-Business Capability'!B:H,6,FALSE)</f>
        <v>Digital channel management</v>
      </c>
      <c r="G2808" t="str">
        <f>VLOOKUP(D2808,'B-Business Capability'!B:H,7,FALSE)</f>
        <v>SEM management</v>
      </c>
      <c r="I2808" t="s">
        <v>43</v>
      </c>
      <c r="J2808" t="s">
        <v>325</v>
      </c>
      <c r="K2808" t="s">
        <v>416</v>
      </c>
      <c r="L2808" t="s">
        <v>1312</v>
      </c>
      <c r="M2808" t="str">
        <f>VLOOKUP(L2808,'A-Applications'!B:D,3,FALSE)</f>
        <v>Storyblok</v>
      </c>
      <c r="N2808" t="s">
        <v>46</v>
      </c>
      <c r="O2808" s="42" t="s">
        <v>47</v>
      </c>
      <c r="P2808" t="s">
        <v>1087</v>
      </c>
      <c r="Q2808" t="str">
        <f>VLOOKUP(KamstrupData[[#This Row],[IdLevel123]],'B-Business Capability'!B:L,10,FALSE)</f>
        <v>N/A</v>
      </c>
      <c r="R2808">
        <f>VLOOKUP(KamstrupData[[#This Row],[IdLevel123]],'B-Business Capability'!B:L,11,FALSE)</f>
        <v>0</v>
      </c>
      <c r="T2808" t="s">
        <v>1088</v>
      </c>
    </row>
    <row r="2809" spans="2:20" hidden="1" x14ac:dyDescent="0.25">
      <c r="D2809" t="s">
        <v>1634</v>
      </c>
      <c r="E2809" t="str">
        <f>VLOOKUP(D2809,'B-Business Capability'!B:H,5,FALSE)</f>
        <v>Not mapped to capability</v>
      </c>
      <c r="F2809">
        <f>VLOOKUP(D2809,'B-Business Capability'!B:H,6,FALSE)</f>
        <v>0</v>
      </c>
      <c r="G2809">
        <f>VLOOKUP(D2809,'B-Business Capability'!B:H,7,FALSE)</f>
        <v>0</v>
      </c>
      <c r="I2809" t="s">
        <v>43</v>
      </c>
      <c r="J2809" t="s">
        <v>325</v>
      </c>
      <c r="L2809" t="s">
        <v>1312</v>
      </c>
      <c r="M2809" t="str">
        <f>VLOOKUP(L2809,'A-Applications'!B:D,3,FALSE)</f>
        <v>Storyblok</v>
      </c>
      <c r="O2809" s="42"/>
      <c r="P2809" t="s">
        <v>56</v>
      </c>
      <c r="Q2809" t="str">
        <f>VLOOKUP(KamstrupData[[#This Row],[IdLevel123]],'B-Business Capability'!B:L,10,FALSE)</f>
        <v>N/A</v>
      </c>
      <c r="R2809">
        <f>VLOOKUP(KamstrupData[[#This Row],[IdLevel123]],'B-Business Capability'!B:L,11,FALSE)</f>
        <v>0</v>
      </c>
      <c r="T2809" t="s">
        <v>1713</v>
      </c>
    </row>
    <row r="2810" spans="2:20" hidden="1" x14ac:dyDescent="0.25">
      <c r="D2810" s="28" t="s">
        <v>1634</v>
      </c>
      <c r="E2810" t="str">
        <f>VLOOKUP(D2810,'B-Business Capability'!B:H,5,FALSE)</f>
        <v>Not mapped to capability</v>
      </c>
      <c r="F2810">
        <f>VLOOKUP(D2810,'B-Business Capability'!B:H,6,FALSE)</f>
        <v>0</v>
      </c>
      <c r="G2810">
        <f>VLOOKUP(D2810,'B-Business Capability'!B:H,7,FALSE)</f>
        <v>0</v>
      </c>
      <c r="I2810" t="s">
        <v>62</v>
      </c>
      <c r="J2810" t="s">
        <v>8632</v>
      </c>
      <c r="L2810" t="s">
        <v>1312</v>
      </c>
      <c r="M2810" t="str">
        <f>VLOOKUP(L2810,'A-Applications'!B:D,3,FALSE)</f>
        <v>Storyblok</v>
      </c>
      <c r="O2810" s="42"/>
      <c r="P2810" t="s">
        <v>56</v>
      </c>
      <c r="Q2810" t="str">
        <f>VLOOKUP(KamstrupData[[#This Row],[IdLevel123]],'B-Business Capability'!B:L,10,FALSE)</f>
        <v>N/A</v>
      </c>
      <c r="R2810">
        <f>VLOOKUP(KamstrupData[[#This Row],[IdLevel123]],'B-Business Capability'!B:L,11,FALSE)</f>
        <v>0</v>
      </c>
    </row>
    <row r="2811" spans="2:20" hidden="1" x14ac:dyDescent="0.25">
      <c r="D2811" t="s">
        <v>1110</v>
      </c>
      <c r="E2811" t="str">
        <f>VLOOKUP(D2811,'B-Business Capability'!B:H,5,FALSE)</f>
        <v>Marketing</v>
      </c>
      <c r="F2811" t="str">
        <f>VLOOKUP(D2811,'B-Business Capability'!B:H,6,FALSE)</f>
        <v>Customer experience and data management</v>
      </c>
      <c r="G2811" t="str">
        <f>VLOOKUP(D2811,'B-Business Capability'!B:H,7,FALSE)</f>
        <v>Customer experience management</v>
      </c>
      <c r="I2811" t="s">
        <v>66</v>
      </c>
      <c r="J2811" t="s">
        <v>325</v>
      </c>
      <c r="K2811" t="s">
        <v>416</v>
      </c>
      <c r="L2811" t="s">
        <v>1113</v>
      </c>
      <c r="M2811" t="str">
        <f>VLOOKUP(L2811,'A-Applications'!B:D,3,FALSE)</f>
        <v>Event create</v>
      </c>
      <c r="N2811" t="s">
        <v>74</v>
      </c>
      <c r="O2811" s="42" t="s">
        <v>52</v>
      </c>
      <c r="P2811" t="s">
        <v>1087</v>
      </c>
      <c r="Q2811" t="str">
        <f>VLOOKUP(KamstrupData[[#This Row],[IdLevel123]],'B-Business Capability'!B:L,10,FALSE)</f>
        <v>Customer Service and Support</v>
      </c>
      <c r="R2811">
        <f>VLOOKUP(KamstrupData[[#This Row],[IdLevel123]],'B-Business Capability'!B:L,11,FALSE)</f>
        <v>0</v>
      </c>
      <c r="T2811" t="s">
        <v>1114</v>
      </c>
    </row>
    <row r="2812" spans="2:20" hidden="1" x14ac:dyDescent="0.25">
      <c r="D2812" t="s">
        <v>1323</v>
      </c>
      <c r="E2812" t="str">
        <f>VLOOKUP(D2812,'B-Business Capability'!B:H,5,FALSE)</f>
        <v>Marketing</v>
      </c>
      <c r="F2812" t="str">
        <f>VLOOKUP(D2812,'B-Business Capability'!B:H,6,FALSE)</f>
        <v>Marketing demand management</v>
      </c>
      <c r="G2812" t="str">
        <f>VLOOKUP(D2812,'B-Business Capability'!B:H,7,FALSE)</f>
        <v>Event marketing management</v>
      </c>
      <c r="I2812" t="s">
        <v>43</v>
      </c>
      <c r="J2812" t="s">
        <v>325</v>
      </c>
      <c r="K2812" t="s">
        <v>416</v>
      </c>
      <c r="L2812" t="s">
        <v>1113</v>
      </c>
      <c r="M2812" t="str">
        <f>VLOOKUP(L2812,'A-Applications'!B:D,3,FALSE)</f>
        <v>Event create</v>
      </c>
      <c r="N2812" t="s">
        <v>308</v>
      </c>
      <c r="O2812" s="42" t="s">
        <v>47</v>
      </c>
      <c r="P2812" t="s">
        <v>1087</v>
      </c>
      <c r="Q2812" t="str">
        <f>VLOOKUP(KamstrupData[[#This Row],[IdLevel123]],'B-Business Capability'!B:L,10,FALSE)</f>
        <v>N/A</v>
      </c>
      <c r="R2812">
        <f>VLOOKUP(KamstrupData[[#This Row],[IdLevel123]],'B-Business Capability'!B:L,11,FALSE)</f>
        <v>0</v>
      </c>
      <c r="T2812" t="s">
        <v>1088</v>
      </c>
    </row>
    <row r="2813" spans="2:20" hidden="1" x14ac:dyDescent="0.25">
      <c r="D2813" t="s">
        <v>1314</v>
      </c>
      <c r="E2813" t="str">
        <f>VLOOKUP(D2813,'B-Business Capability'!B:H,5,FALSE)</f>
        <v>Marketing</v>
      </c>
      <c r="F2813" t="str">
        <f>VLOOKUP(D2813,'B-Business Capability'!B:H,6,FALSE)</f>
        <v>Digital channel management</v>
      </c>
      <c r="G2813" t="str">
        <f>VLOOKUP(D2813,'B-Business Capability'!B:H,7,FALSE)</f>
        <v>Hosting and infrastucture management</v>
      </c>
      <c r="I2813" t="s">
        <v>43</v>
      </c>
      <c r="J2813" t="s">
        <v>325</v>
      </c>
      <c r="K2813" t="s">
        <v>416</v>
      </c>
      <c r="L2813" t="s">
        <v>1315</v>
      </c>
      <c r="M2813" t="str">
        <f>VLOOKUP(L2813,'A-Applications'!B:D,3,FALSE)</f>
        <v>Vercel</v>
      </c>
      <c r="N2813" t="s">
        <v>46</v>
      </c>
      <c r="O2813" s="42" t="s">
        <v>47</v>
      </c>
      <c r="P2813" t="s">
        <v>1103</v>
      </c>
      <c r="Q2813" t="str">
        <f>VLOOKUP(KamstrupData[[#This Row],[IdLevel123]],'B-Business Capability'!B:L,10,FALSE)</f>
        <v>N/A</v>
      </c>
      <c r="R2813">
        <f>VLOOKUP(KamstrupData[[#This Row],[IdLevel123]],'B-Business Capability'!B:L,11,FALSE)</f>
        <v>0</v>
      </c>
      <c r="T2813" t="s">
        <v>1088</v>
      </c>
    </row>
    <row r="2814" spans="2:20" hidden="1" x14ac:dyDescent="0.25">
      <c r="D2814" t="s">
        <v>1634</v>
      </c>
      <c r="E2814" t="str">
        <f>VLOOKUP(D2814,'B-Business Capability'!B:H,5,FALSE)</f>
        <v>Not mapped to capability</v>
      </c>
      <c r="F2814">
        <f>VLOOKUP(D2814,'B-Business Capability'!B:H,6,FALSE)</f>
        <v>0</v>
      </c>
      <c r="G2814">
        <f>VLOOKUP(D2814,'B-Business Capability'!B:H,7,FALSE)</f>
        <v>0</v>
      </c>
      <c r="I2814" t="s">
        <v>43</v>
      </c>
      <c r="J2814" t="s">
        <v>325</v>
      </c>
      <c r="L2814" t="s">
        <v>1315</v>
      </c>
      <c r="M2814" t="str">
        <f>VLOOKUP(L2814,'A-Applications'!B:D,3,FALSE)</f>
        <v>Vercel</v>
      </c>
      <c r="O2814" s="42"/>
      <c r="P2814" t="s">
        <v>56</v>
      </c>
      <c r="Q2814" t="str">
        <f>VLOOKUP(KamstrupData[[#This Row],[IdLevel123]],'B-Business Capability'!B:L,10,FALSE)</f>
        <v>N/A</v>
      </c>
      <c r="R2814">
        <f>VLOOKUP(KamstrupData[[#This Row],[IdLevel123]],'B-Business Capability'!B:L,11,FALSE)</f>
        <v>0</v>
      </c>
      <c r="T2814" t="s">
        <v>1713</v>
      </c>
    </row>
    <row r="2815" spans="2:20" hidden="1" x14ac:dyDescent="0.25">
      <c r="D2815" s="28" t="s">
        <v>1634</v>
      </c>
      <c r="E2815" t="str">
        <f>VLOOKUP(D2815,'B-Business Capability'!B:H,5,FALSE)</f>
        <v>Not mapped to capability</v>
      </c>
      <c r="F2815">
        <f>VLOOKUP(D2815,'B-Business Capability'!B:H,6,FALSE)</f>
        <v>0</v>
      </c>
      <c r="G2815">
        <f>VLOOKUP(D2815,'B-Business Capability'!B:H,7,FALSE)</f>
        <v>0</v>
      </c>
      <c r="I2815" t="s">
        <v>62</v>
      </c>
      <c r="J2815" t="s">
        <v>8632</v>
      </c>
      <c r="L2815" t="s">
        <v>1315</v>
      </c>
      <c r="M2815" t="str">
        <f>VLOOKUP(L2815,'A-Applications'!B:D,3,FALSE)</f>
        <v>Vercel</v>
      </c>
      <c r="O2815" s="42"/>
      <c r="P2815" t="s">
        <v>56</v>
      </c>
      <c r="Q2815" t="str">
        <f>VLOOKUP(KamstrupData[[#This Row],[IdLevel123]],'B-Business Capability'!B:L,10,FALSE)</f>
        <v>N/A</v>
      </c>
      <c r="R2815">
        <f>VLOOKUP(KamstrupData[[#This Row],[IdLevel123]],'B-Business Capability'!B:L,11,FALSE)</f>
        <v>0</v>
      </c>
    </row>
    <row r="2816" spans="2:20" hidden="1" x14ac:dyDescent="0.25">
      <c r="D2816" t="s">
        <v>583</v>
      </c>
      <c r="E2816" t="str">
        <f>VLOOKUP(D2816,'B-Business Capability'!B:H,5,FALSE)</f>
        <v>Product &amp; Software Development</v>
      </c>
      <c r="F2816" t="str">
        <f>VLOOKUP(D2816,'B-Business Capability'!B:H,6,FALSE)</f>
        <v>Engineering</v>
      </c>
      <c r="G2816" t="str">
        <f>VLOOKUP(D2816,'B-Business Capability'!B:H,7,FALSE)</f>
        <v>Construction &amp; Development</v>
      </c>
      <c r="I2816" t="s">
        <v>43</v>
      </c>
      <c r="J2816" t="s">
        <v>71</v>
      </c>
      <c r="K2816" t="s">
        <v>72</v>
      </c>
      <c r="L2816" t="s">
        <v>598</v>
      </c>
      <c r="M2816" t="str">
        <f>VLOOKUP(L2816,'A-Applications'!B:D,3,FALSE)</f>
        <v>Doxygen</v>
      </c>
      <c r="N2816" t="s">
        <v>46</v>
      </c>
      <c r="O2816" s="42" t="s">
        <v>47</v>
      </c>
      <c r="P2816" t="s">
        <v>75</v>
      </c>
      <c r="Q2816" t="str">
        <f>VLOOKUP(KamstrupData[[#This Row],[IdLevel123]],'B-Business Capability'!B:L,10,FALSE)</f>
        <v>Idea-to-Release (I2R)</v>
      </c>
      <c r="R2816">
        <f>VLOOKUP(KamstrupData[[#This Row],[IdLevel123]],'B-Business Capability'!B:L,11,FALSE)</f>
        <v>420</v>
      </c>
      <c r="T2816" t="s">
        <v>76</v>
      </c>
    </row>
    <row r="2817" spans="2:20" hidden="1" x14ac:dyDescent="0.25">
      <c r="D2817" t="s">
        <v>583</v>
      </c>
      <c r="E2817" t="str">
        <f>VLOOKUP(D2817,'B-Business Capability'!B:H,5,FALSE)</f>
        <v>Product &amp; Software Development</v>
      </c>
      <c r="F2817" t="str">
        <f>VLOOKUP(D2817,'B-Business Capability'!B:H,6,FALSE)</f>
        <v>Engineering</v>
      </c>
      <c r="G2817" t="str">
        <f>VLOOKUP(D2817,'B-Business Capability'!B:H,7,FALSE)</f>
        <v>Construction &amp; Development</v>
      </c>
      <c r="I2817" t="s">
        <v>43</v>
      </c>
      <c r="J2817" t="s">
        <v>71</v>
      </c>
      <c r="K2817" t="s">
        <v>78</v>
      </c>
      <c r="L2817" t="s">
        <v>598</v>
      </c>
      <c r="M2817" t="str">
        <f>VLOOKUP(L2817,'A-Applications'!B:D,3,FALSE)</f>
        <v>Doxygen</v>
      </c>
      <c r="N2817" t="s">
        <v>46</v>
      </c>
      <c r="O2817" s="42" t="s">
        <v>47</v>
      </c>
      <c r="P2817" t="s">
        <v>75</v>
      </c>
      <c r="Q2817" t="str">
        <f>VLOOKUP(KamstrupData[[#This Row],[IdLevel123]],'B-Business Capability'!B:L,10,FALSE)</f>
        <v>Idea-to-Release (I2R)</v>
      </c>
      <c r="R2817">
        <f>VLOOKUP(KamstrupData[[#This Row],[IdLevel123]],'B-Business Capability'!B:L,11,FALSE)</f>
        <v>420</v>
      </c>
      <c r="T2817" t="s">
        <v>76</v>
      </c>
    </row>
    <row r="2818" spans="2:20" hidden="1" x14ac:dyDescent="0.25">
      <c r="B2818" s="28">
        <v>45292</v>
      </c>
      <c r="D2818" t="s">
        <v>198</v>
      </c>
      <c r="E2818" t="str">
        <f>VLOOKUP(D2818,'B-Business Capability'!B:H,5,FALSE)</f>
        <v>Product &amp; Software Development</v>
      </c>
      <c r="F2818" t="str">
        <f>VLOOKUP(D2818,'B-Business Capability'!B:H,6,FALSE)</f>
        <v>Product &amp; Software Delivery</v>
      </c>
      <c r="G2818">
        <f>VLOOKUP(D2818,'B-Business Capability'!B:H,7,FALSE)</f>
        <v>0</v>
      </c>
      <c r="I2818" t="s">
        <v>43</v>
      </c>
      <c r="J2818" t="s">
        <v>285</v>
      </c>
      <c r="K2818" t="s">
        <v>286</v>
      </c>
      <c r="L2818" t="s">
        <v>772</v>
      </c>
      <c r="M2818" t="str">
        <f>VLOOKUP(L2818,'A-Applications'!B:D,3,FALSE)</f>
        <v>Azure</v>
      </c>
      <c r="N2818" t="s">
        <v>138</v>
      </c>
      <c r="O2818" s="42" t="s">
        <v>210</v>
      </c>
      <c r="P2818" t="s">
        <v>38</v>
      </c>
      <c r="Q2818" t="str">
        <f>VLOOKUP(KamstrupData[[#This Row],[IdLevel123]],'B-Business Capability'!B:L,10,FALSE)</f>
        <v>Idea-to-Release (I2R)</v>
      </c>
      <c r="R2818">
        <f>VLOOKUP(KamstrupData[[#This Row],[IdLevel123]],'B-Business Capability'!B:L,11,FALSE)</f>
        <v>500</v>
      </c>
      <c r="T2818" t="s">
        <v>288</v>
      </c>
    </row>
    <row r="2819" spans="2:20" hidden="1" x14ac:dyDescent="0.25">
      <c r="D2819" t="s">
        <v>583</v>
      </c>
      <c r="E2819" t="str">
        <f>VLOOKUP(D2819,'B-Business Capability'!B:H,5,FALSE)</f>
        <v>Product &amp; Software Development</v>
      </c>
      <c r="F2819" t="str">
        <f>VLOOKUP(D2819,'B-Business Capability'!B:H,6,FALSE)</f>
        <v>Engineering</v>
      </c>
      <c r="G2819" t="str">
        <f>VLOOKUP(D2819,'B-Business Capability'!B:H,7,FALSE)</f>
        <v>Construction &amp; Development</v>
      </c>
      <c r="I2819" t="s">
        <v>43</v>
      </c>
      <c r="J2819" t="s">
        <v>98</v>
      </c>
      <c r="K2819" t="s">
        <v>761</v>
      </c>
      <c r="L2819" t="s">
        <v>772</v>
      </c>
      <c r="M2819" t="str">
        <f>VLOOKUP(L2819,'A-Applications'!B:D,3,FALSE)</f>
        <v>Azure</v>
      </c>
      <c r="N2819" t="s">
        <v>46</v>
      </c>
      <c r="O2819" s="42" t="s">
        <v>210</v>
      </c>
      <c r="P2819" t="s">
        <v>75</v>
      </c>
      <c r="Q2819" t="str">
        <f>VLOOKUP(KamstrupData[[#This Row],[IdLevel123]],'B-Business Capability'!B:L,10,FALSE)</f>
        <v>Idea-to-Release (I2R)</v>
      </c>
      <c r="R2819">
        <f>VLOOKUP(KamstrupData[[#This Row],[IdLevel123]],'B-Business Capability'!B:L,11,FALSE)</f>
        <v>420</v>
      </c>
      <c r="T2819" t="s">
        <v>763</v>
      </c>
    </row>
    <row r="2820" spans="2:20" hidden="1" x14ac:dyDescent="0.25">
      <c r="D2820" t="s">
        <v>1314</v>
      </c>
      <c r="E2820" t="str">
        <f>VLOOKUP(D2820,'B-Business Capability'!B:H,5,FALSE)</f>
        <v>Marketing</v>
      </c>
      <c r="F2820" t="str">
        <f>VLOOKUP(D2820,'B-Business Capability'!B:H,6,FALSE)</f>
        <v>Digital channel management</v>
      </c>
      <c r="G2820" t="str">
        <f>VLOOKUP(D2820,'B-Business Capability'!B:H,7,FALSE)</f>
        <v>Hosting and infrastucture management</v>
      </c>
      <c r="I2820" t="s">
        <v>43</v>
      </c>
      <c r="J2820" t="s">
        <v>325</v>
      </c>
      <c r="K2820" t="s">
        <v>416</v>
      </c>
      <c r="L2820" t="s">
        <v>772</v>
      </c>
      <c r="M2820" t="str">
        <f>VLOOKUP(L2820,'A-Applications'!B:D,3,FALSE)</f>
        <v>Azure</v>
      </c>
      <c r="N2820" t="s">
        <v>46</v>
      </c>
      <c r="O2820" s="42" t="s">
        <v>47</v>
      </c>
      <c r="P2820" t="s">
        <v>1103</v>
      </c>
      <c r="Q2820" t="str">
        <f>VLOOKUP(KamstrupData[[#This Row],[IdLevel123]],'B-Business Capability'!B:L,10,FALSE)</f>
        <v>N/A</v>
      </c>
      <c r="R2820">
        <f>VLOOKUP(KamstrupData[[#This Row],[IdLevel123]],'B-Business Capability'!B:L,11,FALSE)</f>
        <v>0</v>
      </c>
      <c r="T2820" t="s">
        <v>1088</v>
      </c>
    </row>
    <row r="2821" spans="2:20" hidden="1" x14ac:dyDescent="0.25">
      <c r="D2821" t="s">
        <v>1570</v>
      </c>
      <c r="E2821" t="str">
        <f>VLOOKUP(D2821,'B-Business Capability'!B:H,5,FALSE)</f>
        <v xml:space="preserve">Digital Management </v>
      </c>
      <c r="F2821" t="str">
        <f>VLOOKUP(D2821,'B-Business Capability'!B:H,6,FALSE)</f>
        <v>Information Security</v>
      </c>
      <c r="G2821" t="str">
        <f>VLOOKUP(D2821,'B-Business Capability'!B:H,7,FALSE)</f>
        <v>Information Security Management System</v>
      </c>
      <c r="I2821" t="s">
        <v>43</v>
      </c>
      <c r="J2821" t="s">
        <v>1566</v>
      </c>
      <c r="K2821" t="s">
        <v>1568</v>
      </c>
      <c r="L2821" t="s">
        <v>772</v>
      </c>
      <c r="M2821" t="str">
        <f>VLOOKUP(L2821,'A-Applications'!B:D,3,FALSE)</f>
        <v>Azure</v>
      </c>
      <c r="N2821" t="s">
        <v>138</v>
      </c>
      <c r="O2821" s="42" t="s">
        <v>210</v>
      </c>
      <c r="P2821" t="s">
        <v>56</v>
      </c>
      <c r="Q2821" t="str">
        <f>VLOOKUP(KamstrupData[[#This Row],[IdLevel123]],'B-Business Capability'!B:L,10,FALSE)</f>
        <v>N/A</v>
      </c>
      <c r="R2821">
        <f>VLOOKUP(KamstrupData[[#This Row],[IdLevel123]],'B-Business Capability'!B:L,11,FALSE)</f>
        <v>0</v>
      </c>
    </row>
    <row r="2822" spans="2:20" hidden="1" x14ac:dyDescent="0.25">
      <c r="D2822" s="28" t="s">
        <v>1591</v>
      </c>
      <c r="E2822" t="str">
        <f>VLOOKUP(D2822,'B-Business Capability'!B:H,5,FALSE)</f>
        <v>Digital Platform and Operations</v>
      </c>
      <c r="F2822" t="str">
        <f>VLOOKUP(D2822,'B-Business Capability'!B:H,6,FALSE)</f>
        <v>Engineering &amp; Platform</v>
      </c>
      <c r="G2822" t="str">
        <f>VLOOKUP(D2822,'B-Business Capability'!B:H,7,FALSE)</f>
        <v>Cloud Governance</v>
      </c>
      <c r="I2822" t="s">
        <v>43</v>
      </c>
      <c r="J2822" t="s">
        <v>148</v>
      </c>
      <c r="K2822" t="s">
        <v>149</v>
      </c>
      <c r="L2822" t="s">
        <v>772</v>
      </c>
      <c r="M2822" t="str">
        <f>VLOOKUP(L2822,'A-Applications'!B:D,3,FALSE)</f>
        <v>Azure</v>
      </c>
      <c r="N2822" t="s">
        <v>138</v>
      </c>
      <c r="O2822" s="42" t="s">
        <v>102</v>
      </c>
      <c r="P2822" t="s">
        <v>56</v>
      </c>
      <c r="Q2822" t="str">
        <f>VLOOKUP(KamstrupData[[#This Row],[IdLevel123]],'B-Business Capability'!B:L,10,FALSE)</f>
        <v>N/A</v>
      </c>
      <c r="R2822">
        <f>VLOOKUP(KamstrupData[[#This Row],[IdLevel123]],'B-Business Capability'!B:L,11,FALSE)</f>
        <v>0</v>
      </c>
    </row>
    <row r="2823" spans="2:20" hidden="1" x14ac:dyDescent="0.25">
      <c r="D2823" s="28" t="s">
        <v>1748</v>
      </c>
      <c r="E2823" t="str">
        <f>VLOOKUP(D2823,'B-Business Capability'!B:H,5,FALSE)</f>
        <v>Digital Platform and Operations</v>
      </c>
      <c r="F2823" t="str">
        <f>VLOOKUP(D2823,'B-Business Capability'!B:H,6,FALSE)</f>
        <v>Operations</v>
      </c>
      <c r="G2823" t="str">
        <f>VLOOKUP(D2823,'B-Business Capability'!B:H,7,FALSE)</f>
        <v>Storage &amp; Compute</v>
      </c>
      <c r="I2823" t="s">
        <v>43</v>
      </c>
      <c r="J2823" t="s">
        <v>148</v>
      </c>
      <c r="K2823" t="s">
        <v>1079</v>
      </c>
      <c r="L2823" t="s">
        <v>772</v>
      </c>
      <c r="M2823" t="str">
        <f>VLOOKUP(L2823,'A-Applications'!B:D,3,FALSE)</f>
        <v>Azure</v>
      </c>
      <c r="N2823" t="s">
        <v>138</v>
      </c>
      <c r="O2823" s="42" t="s">
        <v>102</v>
      </c>
      <c r="P2823" t="s">
        <v>38</v>
      </c>
      <c r="Q2823" t="str">
        <f>VLOOKUP(KamstrupData[[#This Row],[IdLevel123]],'B-Business Capability'!B:L,10,FALSE)</f>
        <v>N/A</v>
      </c>
      <c r="R2823">
        <f>VLOOKUP(KamstrupData[[#This Row],[IdLevel123]],'B-Business Capability'!B:L,11,FALSE)</f>
        <v>0</v>
      </c>
    </row>
    <row r="2824" spans="2:20" hidden="1" x14ac:dyDescent="0.25">
      <c r="B2824" s="28">
        <v>45292</v>
      </c>
      <c r="D2824" s="28" t="s">
        <v>8542</v>
      </c>
      <c r="E2824" t="str">
        <f>VLOOKUP(D2824,'B-Business Capability'!B:H,5,FALSE)</f>
        <v>OT Hosting</v>
      </c>
      <c r="F2824" t="str">
        <f>VLOOKUP(D2824,'B-Business Capability'!B:H,6,FALSE)</f>
        <v>OT Platform &amp; Hosting</v>
      </c>
      <c r="G2824" t="str">
        <f>VLOOKUP(D2824,'B-Business Capability'!B:H,7,FALSE)</f>
        <v>Cloud Integration &amp; Hosting</v>
      </c>
      <c r="I2824" t="s">
        <v>43</v>
      </c>
      <c r="J2824" t="s">
        <v>285</v>
      </c>
      <c r="K2824" t="s">
        <v>1615</v>
      </c>
      <c r="L2824" t="s">
        <v>772</v>
      </c>
      <c r="M2824" t="str">
        <f>VLOOKUP(L2824,'A-Applications'!B:D,3,FALSE)</f>
        <v>Azure</v>
      </c>
      <c r="N2824" t="s">
        <v>46</v>
      </c>
      <c r="O2824" s="42" t="s">
        <v>210</v>
      </c>
      <c r="P2824" t="s">
        <v>38</v>
      </c>
      <c r="Q2824" t="str">
        <f>VLOOKUP(KamstrupData[[#This Row],[IdLevel123]],'B-Business Capability'!B:L,10,FALSE)</f>
        <v>N/A</v>
      </c>
      <c r="R2824">
        <f>VLOOKUP(KamstrupData[[#This Row],[IdLevel123]],'B-Business Capability'!B:L,11,FALSE)</f>
        <v>0</v>
      </c>
    </row>
    <row r="2825" spans="2:20" hidden="1" x14ac:dyDescent="0.25">
      <c r="D2825" t="s">
        <v>1634</v>
      </c>
      <c r="E2825" t="str">
        <f>VLOOKUP(D2825,'B-Business Capability'!B:H,5,FALSE)</f>
        <v>Not mapped to capability</v>
      </c>
      <c r="F2825">
        <f>VLOOKUP(D2825,'B-Business Capability'!B:H,6,FALSE)</f>
        <v>0</v>
      </c>
      <c r="G2825">
        <f>VLOOKUP(D2825,'B-Business Capability'!B:H,7,FALSE)</f>
        <v>0</v>
      </c>
      <c r="I2825" t="s">
        <v>43</v>
      </c>
      <c r="J2825" t="s">
        <v>325</v>
      </c>
      <c r="L2825" t="s">
        <v>772</v>
      </c>
      <c r="M2825" t="str">
        <f>VLOOKUP(L2825,'A-Applications'!B:D,3,FALSE)</f>
        <v>Azure</v>
      </c>
      <c r="O2825" s="42"/>
      <c r="P2825" t="s">
        <v>56</v>
      </c>
      <c r="Q2825" t="str">
        <f>VLOOKUP(KamstrupData[[#This Row],[IdLevel123]],'B-Business Capability'!B:L,10,FALSE)</f>
        <v>N/A</v>
      </c>
      <c r="R2825">
        <f>VLOOKUP(KamstrupData[[#This Row],[IdLevel123]],'B-Business Capability'!B:L,11,FALSE)</f>
        <v>0</v>
      </c>
      <c r="T2825" t="s">
        <v>1713</v>
      </c>
    </row>
    <row r="2826" spans="2:20" hidden="1" x14ac:dyDescent="0.25">
      <c r="D2826" t="s">
        <v>1292</v>
      </c>
      <c r="E2826" t="str">
        <f>VLOOKUP(D2826,'B-Business Capability'!B:H,5,FALSE)</f>
        <v>Marketing</v>
      </c>
      <c r="F2826" t="str">
        <f>VLOOKUP(D2826,'B-Business Capability'!B:H,6,FALSE)</f>
        <v>Corporate communication and brand management</v>
      </c>
      <c r="G2826" t="str">
        <f>VLOOKUP(D2826,'B-Business Capability'!B:H,7,FALSE)</f>
        <v>Corporate website management</v>
      </c>
      <c r="I2826" t="s">
        <v>43</v>
      </c>
      <c r="J2826" t="s">
        <v>325</v>
      </c>
      <c r="K2826" t="s">
        <v>416</v>
      </c>
      <c r="L2826" t="s">
        <v>1294</v>
      </c>
      <c r="M2826" t="str">
        <f>VLOOKUP(L2826,'A-Applications'!B:D,3,FALSE)</f>
        <v>Youtube</v>
      </c>
      <c r="N2826" t="s">
        <v>46</v>
      </c>
      <c r="O2826" s="42" t="s">
        <v>47</v>
      </c>
      <c r="P2826" t="s">
        <v>1087</v>
      </c>
      <c r="Q2826" t="str">
        <f>VLOOKUP(KamstrupData[[#This Row],[IdLevel123]],'B-Business Capability'!B:L,10,FALSE)</f>
        <v>N/A</v>
      </c>
      <c r="R2826">
        <f>VLOOKUP(KamstrupData[[#This Row],[IdLevel123]],'B-Business Capability'!B:L,11,FALSE)</f>
        <v>0</v>
      </c>
      <c r="T2826" t="s">
        <v>1088</v>
      </c>
    </row>
    <row r="2827" spans="2:20" hidden="1" x14ac:dyDescent="0.25">
      <c r="D2827" t="s">
        <v>1307</v>
      </c>
      <c r="E2827" t="str">
        <f>VLOOKUP(D2827,'B-Business Capability'!B:H,5,FALSE)</f>
        <v>Marketing</v>
      </c>
      <c r="F2827" t="str">
        <f>VLOOKUP(D2827,'B-Business Capability'!B:H,6,FALSE)</f>
        <v>Digital channel management</v>
      </c>
      <c r="G2827" t="str">
        <f>VLOOKUP(D2827,'B-Business Capability'!B:H,7,FALSE)</f>
        <v>Social media management</v>
      </c>
      <c r="I2827" t="s">
        <v>43</v>
      </c>
      <c r="J2827" t="s">
        <v>325</v>
      </c>
      <c r="K2827" t="s">
        <v>416</v>
      </c>
      <c r="L2827" t="s">
        <v>1294</v>
      </c>
      <c r="M2827" t="str">
        <f>VLOOKUP(L2827,'A-Applications'!B:D,3,FALSE)</f>
        <v>Youtube</v>
      </c>
      <c r="N2827" t="s">
        <v>46</v>
      </c>
      <c r="O2827" s="42" t="s">
        <v>47</v>
      </c>
      <c r="P2827" t="s">
        <v>1103</v>
      </c>
      <c r="Q2827" t="str">
        <f>VLOOKUP(KamstrupData[[#This Row],[IdLevel123]],'B-Business Capability'!B:L,10,FALSE)</f>
        <v>Customer Service and Support</v>
      </c>
      <c r="R2827">
        <f>VLOOKUP(KamstrupData[[#This Row],[IdLevel123]],'B-Business Capability'!B:L,11,FALSE)</f>
        <v>0</v>
      </c>
      <c r="T2827" t="s">
        <v>1088</v>
      </c>
    </row>
    <row r="2828" spans="2:20" hidden="1" x14ac:dyDescent="0.25">
      <c r="D2828" t="s">
        <v>1634</v>
      </c>
      <c r="E2828" t="str">
        <f>VLOOKUP(D2828,'B-Business Capability'!B:H,5,FALSE)</f>
        <v>Not mapped to capability</v>
      </c>
      <c r="F2828">
        <f>VLOOKUP(D2828,'B-Business Capability'!B:H,6,FALSE)</f>
        <v>0</v>
      </c>
      <c r="G2828">
        <f>VLOOKUP(D2828,'B-Business Capability'!B:H,7,FALSE)</f>
        <v>0</v>
      </c>
      <c r="I2828" t="s">
        <v>43</v>
      </c>
      <c r="J2828" t="s">
        <v>325</v>
      </c>
      <c r="L2828" t="s">
        <v>1294</v>
      </c>
      <c r="M2828" t="str">
        <f>VLOOKUP(L2828,'A-Applications'!B:D,3,FALSE)</f>
        <v>Youtube</v>
      </c>
      <c r="O2828" s="42"/>
      <c r="P2828" t="s">
        <v>56</v>
      </c>
      <c r="Q2828" t="str">
        <f>VLOOKUP(KamstrupData[[#This Row],[IdLevel123]],'B-Business Capability'!B:L,10,FALSE)</f>
        <v>N/A</v>
      </c>
      <c r="R2828">
        <f>VLOOKUP(KamstrupData[[#This Row],[IdLevel123]],'B-Business Capability'!B:L,11,FALSE)</f>
        <v>0</v>
      </c>
      <c r="T2828" t="s">
        <v>1713</v>
      </c>
    </row>
    <row r="2829" spans="2:20" hidden="1" x14ac:dyDescent="0.25">
      <c r="D2829" s="28" t="s">
        <v>1634</v>
      </c>
      <c r="E2829" t="str">
        <f>VLOOKUP(D2829,'B-Business Capability'!B:H,5,FALSE)</f>
        <v>Not mapped to capability</v>
      </c>
      <c r="F2829">
        <f>VLOOKUP(D2829,'B-Business Capability'!B:H,6,FALSE)</f>
        <v>0</v>
      </c>
      <c r="G2829">
        <f>VLOOKUP(D2829,'B-Business Capability'!B:H,7,FALSE)</f>
        <v>0</v>
      </c>
      <c r="I2829" t="s">
        <v>62</v>
      </c>
      <c r="J2829" t="s">
        <v>8632</v>
      </c>
      <c r="L2829" t="s">
        <v>1294</v>
      </c>
      <c r="M2829" t="str">
        <f>VLOOKUP(L2829,'A-Applications'!B:D,3,FALSE)</f>
        <v>Youtube</v>
      </c>
      <c r="O2829" s="42"/>
      <c r="P2829" t="s">
        <v>56</v>
      </c>
      <c r="Q2829" t="str">
        <f>VLOOKUP(KamstrupData[[#This Row],[IdLevel123]],'B-Business Capability'!B:L,10,FALSE)</f>
        <v>N/A</v>
      </c>
      <c r="R2829">
        <f>VLOOKUP(KamstrupData[[#This Row],[IdLevel123]],'B-Business Capability'!B:L,11,FALSE)</f>
        <v>0</v>
      </c>
    </row>
    <row r="2830" spans="2:20" hidden="1" x14ac:dyDescent="0.25">
      <c r="D2830" t="s">
        <v>1634</v>
      </c>
      <c r="E2830" t="str">
        <f>VLOOKUP(D2830,'B-Business Capability'!B:H,5,FALSE)</f>
        <v>Not mapped to capability</v>
      </c>
      <c r="F2830">
        <f>VLOOKUP(D2830,'B-Business Capability'!B:H,6,FALSE)</f>
        <v>0</v>
      </c>
      <c r="G2830">
        <f>VLOOKUP(D2830,'B-Business Capability'!B:H,7,FALSE)</f>
        <v>0</v>
      </c>
      <c r="I2830" t="s">
        <v>43</v>
      </c>
      <c r="J2830" t="s">
        <v>91</v>
      </c>
      <c r="K2830" t="s">
        <v>72</v>
      </c>
      <c r="L2830" t="s">
        <v>1687</v>
      </c>
      <c r="M2830" t="str">
        <f>VLOOKUP(L2830,'A-Applications'!B:D,3,FALSE)</f>
        <v>WhatsApp</v>
      </c>
      <c r="N2830" t="s">
        <v>46</v>
      </c>
      <c r="O2830" s="42" t="s">
        <v>52</v>
      </c>
      <c r="P2830" t="s">
        <v>68</v>
      </c>
      <c r="Q2830" t="str">
        <f>VLOOKUP(KamstrupData[[#This Row],[IdLevel123]],'B-Business Capability'!B:L,10,FALSE)</f>
        <v>N/A</v>
      </c>
      <c r="R2830">
        <f>VLOOKUP(KamstrupData[[#This Row],[IdLevel123]],'B-Business Capability'!B:L,11,FALSE)</f>
        <v>0</v>
      </c>
      <c r="T2830" t="s">
        <v>92</v>
      </c>
    </row>
    <row r="2831" spans="2:20" hidden="1" x14ac:dyDescent="0.25">
      <c r="D2831" t="s">
        <v>1634</v>
      </c>
      <c r="E2831" t="str">
        <f>VLOOKUP(D2831,'B-Business Capability'!B:H,5,FALSE)</f>
        <v>Not mapped to capability</v>
      </c>
      <c r="F2831">
        <f>VLOOKUP(D2831,'B-Business Capability'!B:H,6,FALSE)</f>
        <v>0</v>
      </c>
      <c r="G2831">
        <f>VLOOKUP(D2831,'B-Business Capability'!B:H,7,FALSE)</f>
        <v>0</v>
      </c>
      <c r="I2831" t="s">
        <v>43</v>
      </c>
      <c r="J2831" t="s">
        <v>325</v>
      </c>
      <c r="L2831" t="s">
        <v>1687</v>
      </c>
      <c r="M2831" t="str">
        <f>VLOOKUP(L2831,'A-Applications'!B:D,3,FALSE)</f>
        <v>WhatsApp</v>
      </c>
      <c r="N2831" t="s">
        <v>46</v>
      </c>
      <c r="O2831" s="42" t="s">
        <v>52</v>
      </c>
      <c r="P2831" t="s">
        <v>56</v>
      </c>
      <c r="Q2831" t="str">
        <f>VLOOKUP(KamstrupData[[#This Row],[IdLevel123]],'B-Business Capability'!B:L,10,FALSE)</f>
        <v>N/A</v>
      </c>
      <c r="R2831">
        <f>VLOOKUP(KamstrupData[[#This Row],[IdLevel123]],'B-Business Capability'!B:L,11,FALSE)</f>
        <v>0</v>
      </c>
      <c r="T2831" t="s">
        <v>1713</v>
      </c>
    </row>
    <row r="2832" spans="2:20" hidden="1" x14ac:dyDescent="0.25">
      <c r="D2832" s="28" t="s">
        <v>1634</v>
      </c>
      <c r="E2832" t="str">
        <f>VLOOKUP(D2832,'B-Business Capability'!B:H,5,FALSE)</f>
        <v>Not mapped to capability</v>
      </c>
      <c r="F2832">
        <f>VLOOKUP(D2832,'B-Business Capability'!B:H,6,FALSE)</f>
        <v>0</v>
      </c>
      <c r="G2832">
        <f>VLOOKUP(D2832,'B-Business Capability'!B:H,7,FALSE)</f>
        <v>0</v>
      </c>
      <c r="I2832" t="s">
        <v>62</v>
      </c>
      <c r="J2832" t="s">
        <v>8632</v>
      </c>
      <c r="L2832" t="s">
        <v>1687</v>
      </c>
      <c r="M2832" t="str">
        <f>VLOOKUP(L2832,'A-Applications'!B:D,3,FALSE)</f>
        <v>WhatsApp</v>
      </c>
      <c r="N2832" t="s">
        <v>46</v>
      </c>
      <c r="O2832" s="42" t="s">
        <v>52</v>
      </c>
      <c r="P2832" t="s">
        <v>56</v>
      </c>
      <c r="Q2832" t="str">
        <f>VLOOKUP(KamstrupData[[#This Row],[IdLevel123]],'B-Business Capability'!B:L,10,FALSE)</f>
        <v>N/A</v>
      </c>
      <c r="R2832">
        <f>VLOOKUP(KamstrupData[[#This Row],[IdLevel123]],'B-Business Capability'!B:L,11,FALSE)</f>
        <v>0</v>
      </c>
    </row>
    <row r="2833" spans="2:20" hidden="1" x14ac:dyDescent="0.25">
      <c r="D2833" t="s">
        <v>1634</v>
      </c>
      <c r="E2833" t="str">
        <f>VLOOKUP(D2833,'B-Business Capability'!B:H,5,FALSE)</f>
        <v>Not mapped to capability</v>
      </c>
      <c r="F2833">
        <f>VLOOKUP(D2833,'B-Business Capability'!B:H,6,FALSE)</f>
        <v>0</v>
      </c>
      <c r="G2833">
        <f>VLOOKUP(D2833,'B-Business Capability'!B:H,7,FALSE)</f>
        <v>0</v>
      </c>
      <c r="I2833" t="s">
        <v>477</v>
      </c>
      <c r="J2833" t="s">
        <v>8619</v>
      </c>
      <c r="L2833" t="s">
        <v>1707</v>
      </c>
      <c r="M2833" t="str">
        <f>VLOOKUP(L2833,'A-Applications'!B:D,3,FALSE)</f>
        <v>Youku</v>
      </c>
      <c r="O2833" s="42"/>
      <c r="P2833" t="s">
        <v>56</v>
      </c>
      <c r="Q2833" t="str">
        <f>VLOOKUP(KamstrupData[[#This Row],[IdLevel123]],'B-Business Capability'!B:L,10,FALSE)</f>
        <v>N/A</v>
      </c>
      <c r="R2833">
        <f>VLOOKUP(KamstrupData[[#This Row],[IdLevel123]],'B-Business Capability'!B:L,11,FALSE)</f>
        <v>0</v>
      </c>
      <c r="T2833" t="s">
        <v>1088</v>
      </c>
    </row>
    <row r="2834" spans="2:20" hidden="1" x14ac:dyDescent="0.25">
      <c r="D2834" t="s">
        <v>393</v>
      </c>
      <c r="E2834" t="str">
        <f>VLOOKUP(D2834,'B-Business Capability'!B:H,5,FALSE)</f>
        <v>Legal</v>
      </c>
      <c r="F2834" t="str">
        <f>VLOOKUP(D2834,'B-Business Capability'!B:H,6,FALSE)</f>
        <v>Ensure Compliance</v>
      </c>
      <c r="G2834">
        <f>VLOOKUP(D2834,'B-Business Capability'!B:H,7,FALSE)</f>
        <v>0</v>
      </c>
      <c r="I2834" t="s">
        <v>43</v>
      </c>
      <c r="J2834" t="s">
        <v>137</v>
      </c>
      <c r="L2834" t="s">
        <v>408</v>
      </c>
      <c r="M2834" t="str">
        <f>VLOOKUP(L2834,'A-Applications'!B:D,3,FALSE)</f>
        <v>AdminControl</v>
      </c>
      <c r="N2834" t="s">
        <v>46</v>
      </c>
      <c r="O2834" s="42"/>
      <c r="P2834" t="s">
        <v>56</v>
      </c>
      <c r="Q2834" t="str">
        <f>VLOOKUP(KamstrupData[[#This Row],[IdLevel123]],'B-Business Capability'!B:L,10,FALSE)</f>
        <v>N/A</v>
      </c>
      <c r="R2834">
        <f>VLOOKUP(KamstrupData[[#This Row],[IdLevel123]],'B-Business Capability'!B:L,11,FALSE)</f>
        <v>0</v>
      </c>
      <c r="T2834" s="49" t="s">
        <v>409</v>
      </c>
    </row>
    <row r="2835" spans="2:20" hidden="1" x14ac:dyDescent="0.25">
      <c r="D2835" t="s">
        <v>526</v>
      </c>
      <c r="E2835" t="str">
        <f>VLOOKUP(D2835,'B-Business Capability'!B:H,5,FALSE)</f>
        <v>Procurement &amp; Logistics</v>
      </c>
      <c r="F2835" t="str">
        <f>VLOOKUP(D2835,'B-Business Capability'!B:H,6,FALSE)</f>
        <v>Logistics Management</v>
      </c>
      <c r="G2835" t="str">
        <f>VLOOKUP(D2835,'B-Business Capability'!B:H,7,FALSE)</f>
        <v>Manage Transportation</v>
      </c>
      <c r="I2835" t="s">
        <v>66</v>
      </c>
      <c r="J2835" t="s">
        <v>325</v>
      </c>
      <c r="K2835" t="s">
        <v>416</v>
      </c>
      <c r="L2835" t="s">
        <v>527</v>
      </c>
      <c r="M2835" t="str">
        <f>VLOOKUP(L2835,'A-Applications'!B:D,3,FALSE)</f>
        <v>World Wide Express</v>
      </c>
      <c r="N2835" t="s">
        <v>46</v>
      </c>
      <c r="O2835" s="42" t="s">
        <v>52</v>
      </c>
      <c r="P2835" t="s">
        <v>528</v>
      </c>
      <c r="Q2835" t="str">
        <f>VLOOKUP(KamstrupData[[#This Row],[IdLevel123]],'B-Business Capability'!B:L,10,FALSE)</f>
        <v>Make-to-Delivery (M2D)</v>
      </c>
      <c r="R2835">
        <f>VLOOKUP(KamstrupData[[#This Row],[IdLevel123]],'B-Business Capability'!B:L,11,FALSE)</f>
        <v>0</v>
      </c>
      <c r="T2835" t="s">
        <v>529</v>
      </c>
    </row>
    <row r="2836" spans="2:20" hidden="1" x14ac:dyDescent="0.25">
      <c r="D2836" t="s">
        <v>568</v>
      </c>
      <c r="E2836" t="str">
        <f>VLOOKUP(D2836,'B-Business Capability'!B:H,5,FALSE)</f>
        <v>Procurement &amp; Logistics</v>
      </c>
      <c r="F2836" t="str">
        <f>VLOOKUP(D2836,'B-Business Capability'!B:H,6,FALSE)</f>
        <v>Warehouse Management</v>
      </c>
      <c r="G2836" t="str">
        <f>VLOOKUP(D2836,'B-Business Capability'!B:H,7,FALSE)</f>
        <v>Shipping</v>
      </c>
      <c r="I2836" t="s">
        <v>66</v>
      </c>
      <c r="J2836" t="s">
        <v>109</v>
      </c>
      <c r="L2836" s="65" t="s">
        <v>527</v>
      </c>
      <c r="M2836" t="str">
        <f>VLOOKUP(L2836,'A-Applications'!B:D,3,FALSE)</f>
        <v>World Wide Express</v>
      </c>
      <c r="O2836" s="42"/>
      <c r="P2836" t="s">
        <v>56</v>
      </c>
      <c r="Q2836" t="str">
        <f>VLOOKUP(KamstrupData[[#This Row],[IdLevel123]],'B-Business Capability'!B:L,10,FALSE)</f>
        <v>Make-to-Delivery (M2D)</v>
      </c>
      <c r="R2836">
        <f>VLOOKUP(KamstrupData[[#This Row],[IdLevel123]],'B-Business Capability'!B:L,11,FALSE)</f>
        <v>0</v>
      </c>
      <c r="T2836" t="s">
        <v>188</v>
      </c>
    </row>
    <row r="2837" spans="2:20" hidden="1" x14ac:dyDescent="0.25">
      <c r="D2837" s="28" t="s">
        <v>495</v>
      </c>
      <c r="E2837" t="str">
        <f>VLOOKUP(D2837,'B-Business Capability'!B:H,5,FALSE)</f>
        <v>Finance</v>
      </c>
      <c r="F2837" t="str">
        <f>VLOOKUP(D2837,'B-Business Capability'!B:H,6,FALSE)</f>
        <v>Settlements &amp; Payments</v>
      </c>
      <c r="G2837" t="str">
        <f>VLOOKUP(D2837,'B-Business Capability'!B:H,7,FALSE)</f>
        <v>Travel &amp; Expense Management</v>
      </c>
      <c r="I2837" t="s">
        <v>43</v>
      </c>
      <c r="J2837" t="s">
        <v>239</v>
      </c>
      <c r="K2837" t="s">
        <v>240</v>
      </c>
      <c r="L2837" t="s">
        <v>497</v>
      </c>
      <c r="M2837" t="str">
        <f>VLOOKUP(L2837,'A-Applications'!B:D,3,FALSE)</f>
        <v>Travelpool</v>
      </c>
      <c r="N2837" t="s">
        <v>46</v>
      </c>
      <c r="O2837" s="42" t="s">
        <v>52</v>
      </c>
      <c r="Q2837" t="str">
        <f>VLOOKUP(KamstrupData[[#This Row],[IdLevel123]],'B-Business Capability'!B:L,10,FALSE)</f>
        <v>Hire-to-Retire (H2R)</v>
      </c>
      <c r="R2837">
        <f>VLOOKUP(KamstrupData[[#This Row],[IdLevel123]],'B-Business Capability'!B:L,11,FALSE)</f>
        <v>750</v>
      </c>
    </row>
    <row r="2838" spans="2:20" hidden="1" x14ac:dyDescent="0.25">
      <c r="B2838" s="28">
        <v>45292</v>
      </c>
      <c r="D2838" s="28" t="s">
        <v>495</v>
      </c>
      <c r="E2838" t="str">
        <f>VLOOKUP(D2838,'B-Business Capability'!B:H,5,FALSE)</f>
        <v>Finance</v>
      </c>
      <c r="F2838" t="str">
        <f>VLOOKUP(D2838,'B-Business Capability'!B:H,6,FALSE)</f>
        <v>Settlements &amp; Payments</v>
      </c>
      <c r="G2838" t="str">
        <f>VLOOKUP(D2838,'B-Business Capability'!B:H,7,FALSE)</f>
        <v>Travel &amp; Expense Management</v>
      </c>
      <c r="I2838" t="s">
        <v>43</v>
      </c>
      <c r="J2838" t="s">
        <v>285</v>
      </c>
      <c r="K2838" t="s">
        <v>1639</v>
      </c>
      <c r="L2838" t="s">
        <v>497</v>
      </c>
      <c r="M2838" t="str">
        <f>VLOOKUP(L2838,'A-Applications'!B:D,3,FALSE)</f>
        <v>Travelpool</v>
      </c>
      <c r="N2838" s="230" t="s">
        <v>46</v>
      </c>
      <c r="O2838" s="42" t="s">
        <v>47</v>
      </c>
      <c r="Q2838" t="str">
        <f>VLOOKUP(KamstrupData[[#This Row],[IdLevel123]],'B-Business Capability'!B:L,10,FALSE)</f>
        <v>Hire-to-Retire (H2R)</v>
      </c>
      <c r="R2838">
        <f>VLOOKUP(KamstrupData[[#This Row],[IdLevel123]],'B-Business Capability'!B:L,11,FALSE)</f>
        <v>750</v>
      </c>
    </row>
    <row r="2839" spans="2:20" hidden="1" x14ac:dyDescent="0.25">
      <c r="D2839" s="28" t="s">
        <v>495</v>
      </c>
      <c r="E2839" t="str">
        <f>VLOOKUP(D2839,'B-Business Capability'!B:H,5,FALSE)</f>
        <v>Finance</v>
      </c>
      <c r="F2839" t="str">
        <f>VLOOKUP(D2839,'B-Business Capability'!B:H,6,FALSE)</f>
        <v>Settlements &amp; Payments</v>
      </c>
      <c r="G2839" t="str">
        <f>VLOOKUP(D2839,'B-Business Capability'!B:H,7,FALSE)</f>
        <v>Travel &amp; Expense Management</v>
      </c>
      <c r="I2839" t="s">
        <v>43</v>
      </c>
      <c r="J2839" t="s">
        <v>148</v>
      </c>
      <c r="K2839" t="s">
        <v>149</v>
      </c>
      <c r="L2839" t="s">
        <v>497</v>
      </c>
      <c r="M2839" t="str">
        <f>VLOOKUP(L2839,'A-Applications'!B:D,3,FALSE)</f>
        <v>Travelpool</v>
      </c>
      <c r="N2839" t="s">
        <v>138</v>
      </c>
      <c r="O2839" s="42" t="s">
        <v>52</v>
      </c>
      <c r="P2839" t="s">
        <v>56</v>
      </c>
      <c r="Q2839" t="str">
        <f>VLOOKUP(KamstrupData[[#This Row],[IdLevel123]],'B-Business Capability'!B:L,10,FALSE)</f>
        <v>Hire-to-Retire (H2R)</v>
      </c>
      <c r="R2839">
        <f>VLOOKUP(KamstrupData[[#This Row],[IdLevel123]],'B-Business Capability'!B:L,11,FALSE)</f>
        <v>750</v>
      </c>
    </row>
    <row r="2840" spans="2:20" hidden="1" x14ac:dyDescent="0.25">
      <c r="B2840" s="28">
        <v>45292</v>
      </c>
      <c r="D2840" t="s">
        <v>495</v>
      </c>
      <c r="E2840" t="str">
        <f>VLOOKUP(D2840,'B-Business Capability'!B:H,5,FALSE)</f>
        <v>Finance</v>
      </c>
      <c r="F2840" t="str">
        <f>VLOOKUP(D2840,'B-Business Capability'!B:H,6,FALSE)</f>
        <v>Settlements &amp; Payments</v>
      </c>
      <c r="G2840" t="str">
        <f>VLOOKUP(D2840,'B-Business Capability'!B:H,7,FALSE)</f>
        <v>Travel &amp; Expense Management</v>
      </c>
      <c r="I2840" t="s">
        <v>43</v>
      </c>
      <c r="J2840" t="s">
        <v>278</v>
      </c>
      <c r="L2840" t="s">
        <v>497</v>
      </c>
      <c r="M2840" t="str">
        <f>VLOOKUP(L2840,'A-Applications'!B:D,3,FALSE)</f>
        <v>Travelpool</v>
      </c>
      <c r="N2840" t="s">
        <v>46</v>
      </c>
      <c r="O2840" s="42" t="s">
        <v>52</v>
      </c>
      <c r="P2840" t="s">
        <v>498</v>
      </c>
      <c r="Q2840" t="str">
        <f>VLOOKUP(KamstrupData[[#This Row],[IdLevel123]],'B-Business Capability'!B:L,10,FALSE)</f>
        <v>Hire-to-Retire (H2R)</v>
      </c>
      <c r="R2840">
        <f>VLOOKUP(KamstrupData[[#This Row],[IdLevel123]],'B-Business Capability'!B:L,11,FALSE)</f>
        <v>750</v>
      </c>
      <c r="S2840" t="s">
        <v>267</v>
      </c>
    </row>
    <row r="2841" spans="2:20" hidden="1" x14ac:dyDescent="0.25">
      <c r="B2841" s="28">
        <v>45292</v>
      </c>
      <c r="D2841" t="s">
        <v>495</v>
      </c>
      <c r="E2841" t="str">
        <f>VLOOKUP(D2841,'B-Business Capability'!B:H,5,FALSE)</f>
        <v>Finance</v>
      </c>
      <c r="F2841" t="str">
        <f>VLOOKUP(D2841,'B-Business Capability'!B:H,6,FALSE)</f>
        <v>Settlements &amp; Payments</v>
      </c>
      <c r="G2841" t="str">
        <f>VLOOKUP(D2841,'B-Business Capability'!B:H,7,FALSE)</f>
        <v>Travel &amp; Expense Management</v>
      </c>
      <c r="I2841" t="s">
        <v>43</v>
      </c>
      <c r="J2841" t="s">
        <v>279</v>
      </c>
      <c r="L2841" t="s">
        <v>497</v>
      </c>
      <c r="M2841" t="str">
        <f>VLOOKUP(L2841,'A-Applications'!B:D,3,FALSE)</f>
        <v>Travelpool</v>
      </c>
      <c r="N2841" t="s">
        <v>46</v>
      </c>
      <c r="O2841" s="42" t="s">
        <v>52</v>
      </c>
      <c r="P2841" t="s">
        <v>498</v>
      </c>
      <c r="Q2841" t="str">
        <f>VLOOKUP(KamstrupData[[#This Row],[IdLevel123]],'B-Business Capability'!B:L,10,FALSE)</f>
        <v>Hire-to-Retire (H2R)</v>
      </c>
      <c r="R2841">
        <f>VLOOKUP(KamstrupData[[#This Row],[IdLevel123]],'B-Business Capability'!B:L,11,FALSE)</f>
        <v>750</v>
      </c>
      <c r="S2841" t="s">
        <v>267</v>
      </c>
      <c r="T2841" t="s">
        <v>501</v>
      </c>
    </row>
    <row r="2842" spans="2:20" hidden="1" x14ac:dyDescent="0.25">
      <c r="B2842" s="28">
        <v>45292</v>
      </c>
      <c r="D2842" t="s">
        <v>495</v>
      </c>
      <c r="E2842" t="str">
        <f>VLOOKUP(D2842,'B-Business Capability'!B:H,5,FALSE)</f>
        <v>Finance</v>
      </c>
      <c r="F2842" t="str">
        <f>VLOOKUP(D2842,'B-Business Capability'!B:H,6,FALSE)</f>
        <v>Settlements &amp; Payments</v>
      </c>
      <c r="G2842" t="str">
        <f>VLOOKUP(D2842,'B-Business Capability'!B:H,7,FALSE)</f>
        <v>Travel &amp; Expense Management</v>
      </c>
      <c r="I2842" t="s">
        <v>66</v>
      </c>
      <c r="J2842" t="s">
        <v>106</v>
      </c>
      <c r="L2842" t="s">
        <v>497</v>
      </c>
      <c r="M2842" t="str">
        <f>VLOOKUP(L2842,'A-Applications'!B:D,3,FALSE)</f>
        <v>Travelpool</v>
      </c>
      <c r="N2842" t="s">
        <v>46</v>
      </c>
      <c r="O2842" s="42" t="s">
        <v>52</v>
      </c>
      <c r="P2842" t="s">
        <v>68</v>
      </c>
      <c r="Q2842" t="str">
        <f>VLOOKUP(KamstrupData[[#This Row],[IdLevel123]],'B-Business Capability'!B:L,10,FALSE)</f>
        <v>Hire-to-Retire (H2R)</v>
      </c>
      <c r="R2842">
        <f>VLOOKUP(KamstrupData[[#This Row],[IdLevel123]],'B-Business Capability'!B:L,11,FALSE)</f>
        <v>750</v>
      </c>
      <c r="S2842" t="s">
        <v>267</v>
      </c>
      <c r="T2842" t="s">
        <v>108</v>
      </c>
    </row>
    <row r="2843" spans="2:20" hidden="1" x14ac:dyDescent="0.25">
      <c r="B2843" s="28">
        <v>45292</v>
      </c>
      <c r="D2843" t="s">
        <v>495</v>
      </c>
      <c r="E2843" t="str">
        <f>VLOOKUP(D2843,'B-Business Capability'!B:H,5,FALSE)</f>
        <v>Finance</v>
      </c>
      <c r="F2843" t="str">
        <f>VLOOKUP(D2843,'B-Business Capability'!B:H,6,FALSE)</f>
        <v>Settlements &amp; Payments</v>
      </c>
      <c r="G2843" t="str">
        <f>VLOOKUP(D2843,'B-Business Capability'!B:H,7,FALSE)</f>
        <v>Travel &amp; Expense Management</v>
      </c>
      <c r="I2843" t="s">
        <v>43</v>
      </c>
      <c r="J2843" t="s">
        <v>325</v>
      </c>
      <c r="K2843" t="s">
        <v>379</v>
      </c>
      <c r="L2843" t="s">
        <v>497</v>
      </c>
      <c r="M2843" t="str">
        <f>VLOOKUP(L2843,'A-Applications'!B:D,3,FALSE)</f>
        <v>Travelpool</v>
      </c>
      <c r="N2843" t="s">
        <v>46</v>
      </c>
      <c r="O2843" s="42" t="s">
        <v>52</v>
      </c>
      <c r="P2843" t="s">
        <v>498</v>
      </c>
      <c r="Q2843" t="str">
        <f>VLOOKUP(KamstrupData[[#This Row],[IdLevel123]],'B-Business Capability'!B:L,10,FALSE)</f>
        <v>Hire-to-Retire (H2R)</v>
      </c>
      <c r="R2843">
        <f>VLOOKUP(KamstrupData[[#This Row],[IdLevel123]],'B-Business Capability'!B:L,11,FALSE)</f>
        <v>750</v>
      </c>
      <c r="S2843" t="s">
        <v>267</v>
      </c>
      <c r="T2843" t="s">
        <v>380</v>
      </c>
    </row>
    <row r="2844" spans="2:20" hidden="1" x14ac:dyDescent="0.25">
      <c r="B2844" s="28">
        <v>45292</v>
      </c>
      <c r="D2844" t="s">
        <v>495</v>
      </c>
      <c r="E2844" t="str">
        <f>VLOOKUP(D2844,'B-Business Capability'!B:H,5,FALSE)</f>
        <v>Finance</v>
      </c>
      <c r="F2844" t="str">
        <f>VLOOKUP(D2844,'B-Business Capability'!B:H,6,FALSE)</f>
        <v>Settlements &amp; Payments</v>
      </c>
      <c r="G2844" t="str">
        <f>VLOOKUP(D2844,'B-Business Capability'!B:H,7,FALSE)</f>
        <v>Travel &amp; Expense Management</v>
      </c>
      <c r="I2844" t="s">
        <v>43</v>
      </c>
      <c r="J2844" t="s">
        <v>325</v>
      </c>
      <c r="K2844" t="s">
        <v>379</v>
      </c>
      <c r="L2844" t="s">
        <v>497</v>
      </c>
      <c r="M2844" t="str">
        <f>VLOOKUP(L2844,'A-Applications'!B:D,3,FALSE)</f>
        <v>Travelpool</v>
      </c>
      <c r="N2844" t="s">
        <v>46</v>
      </c>
      <c r="O2844" s="42" t="s">
        <v>52</v>
      </c>
      <c r="P2844" t="s">
        <v>498</v>
      </c>
      <c r="Q2844" t="str">
        <f>VLOOKUP(KamstrupData[[#This Row],[IdLevel123]],'B-Business Capability'!B:L,10,FALSE)</f>
        <v>Hire-to-Retire (H2R)</v>
      </c>
      <c r="R2844">
        <f>VLOOKUP(KamstrupData[[#This Row],[IdLevel123]],'B-Business Capability'!B:L,11,FALSE)</f>
        <v>750</v>
      </c>
      <c r="S2844" t="s">
        <v>267</v>
      </c>
      <c r="T2844" t="s">
        <v>380</v>
      </c>
    </row>
    <row r="2845" spans="2:20" hidden="1" x14ac:dyDescent="0.25">
      <c r="B2845" s="28">
        <v>45292</v>
      </c>
      <c r="D2845" t="s">
        <v>495</v>
      </c>
      <c r="E2845" t="str">
        <f>VLOOKUP(D2845,'B-Business Capability'!B:H,5,FALSE)</f>
        <v>Finance</v>
      </c>
      <c r="F2845" t="str">
        <f>VLOOKUP(D2845,'B-Business Capability'!B:H,6,FALSE)</f>
        <v>Settlements &amp; Payments</v>
      </c>
      <c r="G2845" t="str">
        <f>VLOOKUP(D2845,'B-Business Capability'!B:H,7,FALSE)</f>
        <v>Travel &amp; Expense Management</v>
      </c>
      <c r="I2845" t="s">
        <v>66</v>
      </c>
      <c r="J2845" t="s">
        <v>325</v>
      </c>
      <c r="K2845" t="s">
        <v>379</v>
      </c>
      <c r="L2845" s="101" t="s">
        <v>497</v>
      </c>
      <c r="M2845" t="str">
        <f>VLOOKUP(L2845,'A-Applications'!B:D,3,FALSE)</f>
        <v>Travelpool</v>
      </c>
      <c r="N2845" t="s">
        <v>308</v>
      </c>
      <c r="O2845" s="42" t="s">
        <v>52</v>
      </c>
      <c r="P2845" t="s">
        <v>498</v>
      </c>
      <c r="Q2845" t="str">
        <f>VLOOKUP(KamstrupData[[#This Row],[IdLevel123]],'B-Business Capability'!B:L,10,FALSE)</f>
        <v>Hire-to-Retire (H2R)</v>
      </c>
      <c r="R2845">
        <f>VLOOKUP(KamstrupData[[#This Row],[IdLevel123]],'B-Business Capability'!B:L,11,FALSE)</f>
        <v>750</v>
      </c>
      <c r="S2845" t="s">
        <v>267</v>
      </c>
      <c r="T2845" t="s">
        <v>502</v>
      </c>
    </row>
    <row r="2846" spans="2:20" hidden="1" x14ac:dyDescent="0.25">
      <c r="B2846" s="28">
        <v>45292</v>
      </c>
      <c r="D2846" t="s">
        <v>495</v>
      </c>
      <c r="E2846" t="str">
        <f>VLOOKUP(D2846,'B-Business Capability'!B:H,5,FALSE)</f>
        <v>Finance</v>
      </c>
      <c r="F2846" t="str">
        <f>VLOOKUP(D2846,'B-Business Capability'!B:H,6,FALSE)</f>
        <v>Settlements &amp; Payments</v>
      </c>
      <c r="G2846" t="str">
        <f>VLOOKUP(D2846,'B-Business Capability'!B:H,7,FALSE)</f>
        <v>Travel &amp; Expense Management</v>
      </c>
      <c r="I2846" t="s">
        <v>66</v>
      </c>
      <c r="J2846" t="s">
        <v>325</v>
      </c>
      <c r="K2846" t="s">
        <v>503</v>
      </c>
      <c r="L2846" t="s">
        <v>497</v>
      </c>
      <c r="M2846" t="str">
        <f>VLOOKUP(L2846,'A-Applications'!B:D,3,FALSE)</f>
        <v>Travelpool</v>
      </c>
      <c r="N2846" t="s">
        <v>46</v>
      </c>
      <c r="O2846" s="42" t="s">
        <v>52</v>
      </c>
      <c r="P2846" t="s">
        <v>68</v>
      </c>
      <c r="Q2846" t="str">
        <f>VLOOKUP(KamstrupData[[#This Row],[IdLevel123]],'B-Business Capability'!B:L,10,FALSE)</f>
        <v>Hire-to-Retire (H2R)</v>
      </c>
      <c r="R2846">
        <f>VLOOKUP(KamstrupData[[#This Row],[IdLevel123]],'B-Business Capability'!B:L,11,FALSE)</f>
        <v>750</v>
      </c>
      <c r="S2846" t="s">
        <v>267</v>
      </c>
      <c r="T2846" t="s">
        <v>504</v>
      </c>
    </row>
    <row r="2847" spans="2:20" hidden="1" x14ac:dyDescent="0.25">
      <c r="B2847" s="28">
        <v>45292</v>
      </c>
      <c r="D2847" t="s">
        <v>495</v>
      </c>
      <c r="E2847" t="str">
        <f>VLOOKUP(D2847,'B-Business Capability'!B:H,5,FALSE)</f>
        <v>Finance</v>
      </c>
      <c r="F2847" t="str">
        <f>VLOOKUP(D2847,'B-Business Capability'!B:H,6,FALSE)</f>
        <v>Settlements &amp; Payments</v>
      </c>
      <c r="G2847" t="str">
        <f>VLOOKUP(D2847,'B-Business Capability'!B:H,7,FALSE)</f>
        <v>Travel &amp; Expense Management</v>
      </c>
      <c r="I2847" t="s">
        <v>43</v>
      </c>
      <c r="J2847" t="s">
        <v>109</v>
      </c>
      <c r="K2847" t="s">
        <v>231</v>
      </c>
      <c r="L2847" t="s">
        <v>497</v>
      </c>
      <c r="M2847" t="str">
        <f>VLOOKUP(L2847,'A-Applications'!B:D,3,FALSE)</f>
        <v>Travelpool</v>
      </c>
      <c r="N2847" t="s">
        <v>46</v>
      </c>
      <c r="O2847" s="42" t="s">
        <v>52</v>
      </c>
      <c r="P2847" t="s">
        <v>498</v>
      </c>
      <c r="Q2847" t="str">
        <f>VLOOKUP(KamstrupData[[#This Row],[IdLevel123]],'B-Business Capability'!B:L,10,FALSE)</f>
        <v>Hire-to-Retire (H2R)</v>
      </c>
      <c r="R2847">
        <f>VLOOKUP(KamstrupData[[#This Row],[IdLevel123]],'B-Business Capability'!B:L,11,FALSE)</f>
        <v>750</v>
      </c>
      <c r="S2847" t="s">
        <v>267</v>
      </c>
      <c r="T2847" t="s">
        <v>329</v>
      </c>
    </row>
    <row r="2848" spans="2:20" hidden="1" x14ac:dyDescent="0.25">
      <c r="B2848" s="28">
        <v>45292</v>
      </c>
      <c r="D2848" t="s">
        <v>495</v>
      </c>
      <c r="E2848" t="str">
        <f>VLOOKUP(D2848,'B-Business Capability'!B:H,5,FALSE)</f>
        <v>Finance</v>
      </c>
      <c r="F2848" t="str">
        <f>VLOOKUP(D2848,'B-Business Capability'!B:H,6,FALSE)</f>
        <v>Settlements &amp; Payments</v>
      </c>
      <c r="G2848" t="str">
        <f>VLOOKUP(D2848,'B-Business Capability'!B:H,7,FALSE)</f>
        <v>Travel &amp; Expense Management</v>
      </c>
      <c r="I2848" t="s">
        <v>66</v>
      </c>
      <c r="J2848" t="s">
        <v>109</v>
      </c>
      <c r="L2848" t="s">
        <v>497</v>
      </c>
      <c r="M2848" t="str">
        <f>VLOOKUP(L2848,'A-Applications'!B:D,3,FALSE)</f>
        <v>Travelpool</v>
      </c>
      <c r="N2848" t="s">
        <v>74</v>
      </c>
      <c r="O2848" s="42"/>
      <c r="P2848" t="s">
        <v>498</v>
      </c>
      <c r="Q2848" t="str">
        <f>VLOOKUP(KamstrupData[[#This Row],[IdLevel123]],'B-Business Capability'!B:L,10,FALSE)</f>
        <v>Hire-to-Retire (H2R)</v>
      </c>
      <c r="R2848">
        <f>VLOOKUP(KamstrupData[[#This Row],[IdLevel123]],'B-Business Capability'!B:L,11,FALSE)</f>
        <v>750</v>
      </c>
      <c r="S2848" t="s">
        <v>267</v>
      </c>
      <c r="T2848" t="s">
        <v>505</v>
      </c>
    </row>
    <row r="2849" spans="2:20" hidden="1" x14ac:dyDescent="0.25">
      <c r="B2849" s="28">
        <v>45292</v>
      </c>
      <c r="D2849" t="s">
        <v>495</v>
      </c>
      <c r="E2849" t="str">
        <f>VLOOKUP(D2849,'B-Business Capability'!B:H,5,FALSE)</f>
        <v>Finance</v>
      </c>
      <c r="F2849" t="str">
        <f>VLOOKUP(D2849,'B-Business Capability'!B:H,6,FALSE)</f>
        <v>Settlements &amp; Payments</v>
      </c>
      <c r="G2849" t="str">
        <f>VLOOKUP(D2849,'B-Business Capability'!B:H,7,FALSE)</f>
        <v>Travel &amp; Expense Management</v>
      </c>
      <c r="I2849" t="s">
        <v>43</v>
      </c>
      <c r="J2849" t="s">
        <v>282</v>
      </c>
      <c r="L2849" t="s">
        <v>497</v>
      </c>
      <c r="M2849" t="str">
        <f>VLOOKUP(L2849,'A-Applications'!B:D,3,FALSE)</f>
        <v>Travelpool</v>
      </c>
      <c r="N2849" t="s">
        <v>46</v>
      </c>
      <c r="O2849" s="42" t="s">
        <v>52</v>
      </c>
      <c r="P2849" t="s">
        <v>498</v>
      </c>
      <c r="Q2849" t="str">
        <f>VLOOKUP(KamstrupData[[#This Row],[IdLevel123]],'B-Business Capability'!B:L,10,FALSE)</f>
        <v>Hire-to-Retire (H2R)</v>
      </c>
      <c r="R2849">
        <f>VLOOKUP(KamstrupData[[#This Row],[IdLevel123]],'B-Business Capability'!B:L,11,FALSE)</f>
        <v>750</v>
      </c>
      <c r="S2849" t="s">
        <v>267</v>
      </c>
    </row>
    <row r="2850" spans="2:20" hidden="1" x14ac:dyDescent="0.25">
      <c r="D2850" s="28" t="s">
        <v>495</v>
      </c>
      <c r="E2850" t="str">
        <f>VLOOKUP(D2850,'B-Business Capability'!B:H,5,FALSE)</f>
        <v>Finance</v>
      </c>
      <c r="F2850" t="str">
        <f>VLOOKUP(D2850,'B-Business Capability'!B:H,6,FALSE)</f>
        <v>Settlements &amp; Payments</v>
      </c>
      <c r="G2850" t="str">
        <f>VLOOKUP(D2850,'B-Business Capability'!B:H,7,FALSE)</f>
        <v>Travel &amp; Expense Management</v>
      </c>
      <c r="I2850" t="s">
        <v>43</v>
      </c>
      <c r="J2850" t="s">
        <v>148</v>
      </c>
      <c r="K2850" t="s">
        <v>1079</v>
      </c>
      <c r="L2850" t="s">
        <v>497</v>
      </c>
      <c r="M2850" t="str">
        <f>VLOOKUP(L2850,'A-Applications'!B:D,3,FALSE)</f>
        <v>Travelpool</v>
      </c>
      <c r="N2850" t="s">
        <v>46</v>
      </c>
      <c r="O2850" s="42" t="s">
        <v>52</v>
      </c>
      <c r="P2850" t="s">
        <v>498</v>
      </c>
      <c r="Q2850" t="str">
        <f>VLOOKUP(KamstrupData[[#This Row],[IdLevel123]],'B-Business Capability'!B:L,10,FALSE)</f>
        <v>Hire-to-Retire (H2R)</v>
      </c>
      <c r="R2850">
        <f>VLOOKUP(KamstrupData[[#This Row],[IdLevel123]],'B-Business Capability'!B:L,11,FALSE)</f>
        <v>750</v>
      </c>
    </row>
    <row r="2851" spans="2:20" hidden="1" x14ac:dyDescent="0.25">
      <c r="B2851" s="28">
        <v>45292</v>
      </c>
      <c r="D2851" s="28" t="s">
        <v>495</v>
      </c>
      <c r="E2851" t="str">
        <f>VLOOKUP(D2851,'B-Business Capability'!B:H,5,FALSE)</f>
        <v>Finance</v>
      </c>
      <c r="F2851" t="str">
        <f>VLOOKUP(D2851,'B-Business Capability'!B:H,6,FALSE)</f>
        <v>Settlements &amp; Payments</v>
      </c>
      <c r="G2851" t="str">
        <f>VLOOKUP(D2851,'B-Business Capability'!B:H,7,FALSE)</f>
        <v>Travel &amp; Expense Management</v>
      </c>
      <c r="I2851" t="s">
        <v>43</v>
      </c>
      <c r="J2851" t="s">
        <v>285</v>
      </c>
      <c r="K2851" t="s">
        <v>1615</v>
      </c>
      <c r="L2851" t="s">
        <v>497</v>
      </c>
      <c r="M2851" t="str">
        <f>VLOOKUP(L2851,'A-Applications'!B:D,3,FALSE)</f>
        <v>Travelpool</v>
      </c>
      <c r="N2851" t="s">
        <v>46</v>
      </c>
      <c r="O2851" s="42" t="s">
        <v>52</v>
      </c>
      <c r="P2851" t="s">
        <v>38</v>
      </c>
      <c r="Q2851" t="str">
        <f>VLOOKUP(KamstrupData[[#This Row],[IdLevel123]],'B-Business Capability'!B:L,10,FALSE)</f>
        <v>Hire-to-Retire (H2R)</v>
      </c>
      <c r="R2851">
        <f>VLOOKUP(KamstrupData[[#This Row],[IdLevel123]],'B-Business Capability'!B:L,11,FALSE)</f>
        <v>750</v>
      </c>
    </row>
    <row r="2852" spans="2:20" hidden="1" x14ac:dyDescent="0.25">
      <c r="D2852" s="28" t="s">
        <v>495</v>
      </c>
      <c r="E2852" t="str">
        <f>VLOOKUP(D2852,'B-Business Capability'!B:H,5,FALSE)</f>
        <v>Finance</v>
      </c>
      <c r="F2852" t="str">
        <f>VLOOKUP(D2852,'B-Business Capability'!B:H,6,FALSE)</f>
        <v>Settlements &amp; Payments</v>
      </c>
      <c r="G2852" t="str">
        <f>VLOOKUP(D2852,'B-Business Capability'!B:H,7,FALSE)</f>
        <v>Travel &amp; Expense Management</v>
      </c>
      <c r="I2852" t="s">
        <v>477</v>
      </c>
      <c r="J2852" t="s">
        <v>8624</v>
      </c>
      <c r="L2852" t="s">
        <v>497</v>
      </c>
      <c r="M2852" t="str">
        <f>VLOOKUP(L2852,'A-Applications'!B:D,3,FALSE)</f>
        <v>Travelpool</v>
      </c>
      <c r="N2852" t="s">
        <v>46</v>
      </c>
      <c r="O2852" s="42" t="s">
        <v>52</v>
      </c>
      <c r="P2852" t="s">
        <v>498</v>
      </c>
      <c r="Q2852" t="str">
        <f>VLOOKUP(KamstrupData[[#This Row],[IdLevel123]],'B-Business Capability'!B:L,10,FALSE)</f>
        <v>Hire-to-Retire (H2R)</v>
      </c>
      <c r="R2852">
        <f>VLOOKUP(KamstrupData[[#This Row],[IdLevel123]],'B-Business Capability'!B:L,11,FALSE)</f>
        <v>750</v>
      </c>
    </row>
    <row r="2853" spans="2:20" x14ac:dyDescent="0.25">
      <c r="D2853" s="28" t="s">
        <v>1110</v>
      </c>
      <c r="E2853" t="str">
        <f>VLOOKUP(D2853,'B-Business Capability'!B:H,5,FALSE)</f>
        <v>Marketing</v>
      </c>
      <c r="F2853" t="str">
        <f>VLOOKUP(D2853,'B-Business Capability'!B:H,6,FALSE)</f>
        <v>Customer experience and data management</v>
      </c>
      <c r="G2853" t="str">
        <f>VLOOKUP(D2853,'B-Business Capability'!B:H,7,FALSE)</f>
        <v>Customer experience management</v>
      </c>
      <c r="I2853" t="s">
        <v>43</v>
      </c>
      <c r="J2853" t="s">
        <v>239</v>
      </c>
      <c r="K2853" t="s">
        <v>355</v>
      </c>
      <c r="L2853" t="s">
        <v>9571</v>
      </c>
      <c r="M2853" t="str">
        <f>VLOOKUP(L2853,'A-Applications'!B:D,3,FALSE)</f>
        <v>FORSTA</v>
      </c>
      <c r="N2853" t="s">
        <v>46</v>
      </c>
      <c r="O2853" s="42" t="s">
        <v>47</v>
      </c>
      <c r="Q2853" t="str">
        <f>VLOOKUP(KamstrupData[[#This Row],[IdLevel123]],'B-Business Capability'!B:L,10,FALSE)</f>
        <v>Customer Service and Support</v>
      </c>
      <c r="R2853">
        <f>VLOOKUP(KamstrupData[[#This Row],[IdLevel123]],'B-Business Capability'!B:L,11,FALSE)</f>
        <v>0</v>
      </c>
      <c r="T2853" t="s">
        <v>9589</v>
      </c>
    </row>
    <row r="2854" spans="2:20" hidden="1" x14ac:dyDescent="0.25">
      <c r="D2854" s="28" t="s">
        <v>495</v>
      </c>
      <c r="E2854" t="str">
        <f>VLOOKUP(D2854,'B-Business Capability'!B:H,5,FALSE)</f>
        <v>Finance</v>
      </c>
      <c r="F2854" t="str">
        <f>VLOOKUP(D2854,'B-Business Capability'!B:H,6,FALSE)</f>
        <v>Settlements &amp; Payments</v>
      </c>
      <c r="G2854" t="str">
        <f>VLOOKUP(D2854,'B-Business Capability'!B:H,7,FALSE)</f>
        <v>Travel &amp; Expense Management</v>
      </c>
      <c r="I2854" t="s">
        <v>43</v>
      </c>
      <c r="J2854" t="s">
        <v>239</v>
      </c>
      <c r="K2854" t="s">
        <v>1672</v>
      </c>
      <c r="L2854" t="s">
        <v>497</v>
      </c>
      <c r="M2854" t="str">
        <f>VLOOKUP(L2854,'A-Applications'!B:D,3,FALSE)</f>
        <v>Travelpool</v>
      </c>
      <c r="N2854" t="s">
        <v>46</v>
      </c>
      <c r="O2854" s="42" t="s">
        <v>52</v>
      </c>
      <c r="P2854" t="s">
        <v>38</v>
      </c>
      <c r="Q2854" t="str">
        <f>VLOOKUP(KamstrupData[[#This Row],[IdLevel123]],'B-Business Capability'!B:L,10,FALSE)</f>
        <v>Hire-to-Retire (H2R)</v>
      </c>
      <c r="R2854">
        <f>VLOOKUP(KamstrupData[[#This Row],[IdLevel123]],'B-Business Capability'!B:L,11,FALSE)</f>
        <v>750</v>
      </c>
    </row>
    <row r="2855" spans="2:20" hidden="1" x14ac:dyDescent="0.25">
      <c r="D2855" t="s">
        <v>173</v>
      </c>
      <c r="E2855" t="str">
        <f>VLOOKUP(D2855,'B-Business Capability'!B:H,5,FALSE)</f>
        <v>Finance</v>
      </c>
      <c r="F2855" t="str">
        <f>VLOOKUP(D2855,'B-Business Capability'!B:H,6,FALSE)</f>
        <v>Payroll</v>
      </c>
      <c r="G2855">
        <f>VLOOKUP(D2855,'B-Business Capability'!B:H,7,FALSE)</f>
        <v>0</v>
      </c>
      <c r="I2855" t="s">
        <v>174</v>
      </c>
      <c r="J2855" t="s">
        <v>175</v>
      </c>
      <c r="L2855" t="s">
        <v>176</v>
      </c>
      <c r="M2855" t="str">
        <f>VLOOKUP(L2855,'A-Applications'!B:D,3,FALSE)</f>
        <v>ADP</v>
      </c>
      <c r="N2855" t="s">
        <v>46</v>
      </c>
      <c r="O2855" s="42" t="s">
        <v>102</v>
      </c>
      <c r="P2855" t="s">
        <v>68</v>
      </c>
      <c r="Q2855" t="str">
        <f>VLOOKUP(KamstrupData[[#This Row],[IdLevel123]],'B-Business Capability'!B:L,10,FALSE)</f>
        <v>N/A</v>
      </c>
      <c r="R2855">
        <f>VLOOKUP(KamstrupData[[#This Row],[IdLevel123]],'B-Business Capability'!B:L,11,FALSE)</f>
        <v>0</v>
      </c>
      <c r="T2855" t="s">
        <v>177</v>
      </c>
    </row>
    <row r="2856" spans="2:20" hidden="1" x14ac:dyDescent="0.25">
      <c r="D2856" t="s">
        <v>173</v>
      </c>
      <c r="E2856" t="str">
        <f>VLOOKUP(D2856,'B-Business Capability'!B:H,5,FALSE)</f>
        <v>Finance</v>
      </c>
      <c r="F2856" t="str">
        <f>VLOOKUP(D2856,'B-Business Capability'!B:H,6,FALSE)</f>
        <v>Payroll</v>
      </c>
      <c r="G2856">
        <f>VLOOKUP(D2856,'B-Business Capability'!B:H,7,FALSE)</f>
        <v>0</v>
      </c>
      <c r="I2856" t="s">
        <v>66</v>
      </c>
      <c r="J2856" t="s">
        <v>109</v>
      </c>
      <c r="L2856" t="s">
        <v>176</v>
      </c>
      <c r="M2856" t="str">
        <f>VLOOKUP(L2856,'A-Applications'!B:D,3,FALSE)</f>
        <v>ADP</v>
      </c>
      <c r="O2856" s="42"/>
      <c r="P2856" t="s">
        <v>68</v>
      </c>
      <c r="Q2856" t="str">
        <f>VLOOKUP(KamstrupData[[#This Row],[IdLevel123]],'B-Business Capability'!B:L,10,FALSE)</f>
        <v>N/A</v>
      </c>
      <c r="R2856">
        <f>VLOOKUP(KamstrupData[[#This Row],[IdLevel123]],'B-Business Capability'!B:L,11,FALSE)</f>
        <v>0</v>
      </c>
      <c r="T2856" t="s">
        <v>178</v>
      </c>
    </row>
    <row r="2857" spans="2:20" hidden="1" x14ac:dyDescent="0.25">
      <c r="D2857" t="s">
        <v>173</v>
      </c>
      <c r="E2857" t="str">
        <f>VLOOKUP(D2857,'B-Business Capability'!B:H,5,FALSE)</f>
        <v>Finance</v>
      </c>
      <c r="F2857" t="str">
        <f>VLOOKUP(D2857,'B-Business Capability'!B:H,6,FALSE)</f>
        <v>Payroll</v>
      </c>
      <c r="G2857">
        <f>VLOOKUP(D2857,'B-Business Capability'!B:H,7,FALSE)</f>
        <v>0</v>
      </c>
      <c r="I2857" t="s">
        <v>66</v>
      </c>
      <c r="J2857" t="s">
        <v>67</v>
      </c>
      <c r="L2857" t="s">
        <v>176</v>
      </c>
      <c r="M2857" t="str">
        <f>VLOOKUP(L2857,'A-Applications'!B:D,3,FALSE)</f>
        <v>ADP</v>
      </c>
      <c r="N2857" t="s">
        <v>46</v>
      </c>
      <c r="O2857" s="42" t="s">
        <v>102</v>
      </c>
      <c r="P2857" t="s">
        <v>68</v>
      </c>
      <c r="Q2857" t="str">
        <f>VLOOKUP(KamstrupData[[#This Row],[IdLevel123]],'B-Business Capability'!B:L,10,FALSE)</f>
        <v>N/A</v>
      </c>
      <c r="R2857">
        <f>VLOOKUP(KamstrupData[[#This Row],[IdLevel123]],'B-Business Capability'!B:L,11,FALSE)</f>
        <v>0</v>
      </c>
      <c r="T2857" t="s">
        <v>177</v>
      </c>
    </row>
    <row r="2858" spans="2:20" hidden="1" x14ac:dyDescent="0.25">
      <c r="B2858" s="28">
        <v>45292</v>
      </c>
      <c r="D2858" t="s">
        <v>263</v>
      </c>
      <c r="E2858" t="str">
        <f>VLOOKUP(D2858,'B-Business Capability'!B:H,5,FALSE)</f>
        <v>People and Culture</v>
      </c>
      <c r="F2858" t="str">
        <f>VLOOKUP(D2858,'B-Business Capability'!B:H,6,FALSE)</f>
        <v>HR Policies &amp; Processes</v>
      </c>
      <c r="G2858">
        <f>VLOOKUP(D2858,'B-Business Capability'!B:H,7,FALSE)</f>
        <v>0</v>
      </c>
      <c r="I2858" t="s">
        <v>66</v>
      </c>
      <c r="J2858" t="s">
        <v>169</v>
      </c>
      <c r="L2858" t="s">
        <v>176</v>
      </c>
      <c r="M2858" t="str">
        <f>VLOOKUP(L2858,'A-Applications'!B:D,3,FALSE)</f>
        <v>ADP</v>
      </c>
      <c r="N2858" t="s">
        <v>46</v>
      </c>
      <c r="O2858" s="42" t="s">
        <v>102</v>
      </c>
      <c r="P2858" t="s">
        <v>68</v>
      </c>
      <c r="Q2858" t="str">
        <f>VLOOKUP(KamstrupData[[#This Row],[IdLevel123]],'B-Business Capability'!B:L,10,FALSE)</f>
        <v>Hire-to-Retire (H2R)</v>
      </c>
      <c r="R2858">
        <f>VLOOKUP(KamstrupData[[#This Row],[IdLevel123]],'B-Business Capability'!B:L,11,FALSE)</f>
        <v>650</v>
      </c>
      <c r="S2858" t="s">
        <v>267</v>
      </c>
      <c r="T2858" t="s">
        <v>274</v>
      </c>
    </row>
    <row r="2859" spans="2:20" hidden="1" x14ac:dyDescent="0.25">
      <c r="B2859" s="28">
        <v>45292</v>
      </c>
      <c r="D2859" t="s">
        <v>283</v>
      </c>
      <c r="E2859" t="str">
        <f>VLOOKUP(D2859,'B-Business Capability'!B:H,5,FALSE)</f>
        <v>People and Culture</v>
      </c>
      <c r="F2859" t="str">
        <f>VLOOKUP(D2859,'B-Business Capability'!B:H,6,FALSE)</f>
        <v>Compensation &amp; Benefits</v>
      </c>
      <c r="G2859">
        <f>VLOOKUP(D2859,'B-Business Capability'!B:H,7,FALSE)</f>
        <v>0</v>
      </c>
      <c r="I2859" t="s">
        <v>174</v>
      </c>
      <c r="J2859" t="s">
        <v>175</v>
      </c>
      <c r="L2859" t="s">
        <v>176</v>
      </c>
      <c r="M2859" t="str">
        <f>VLOOKUP(L2859,'A-Applications'!B:D,3,FALSE)</f>
        <v>ADP</v>
      </c>
      <c r="N2859" t="s">
        <v>46</v>
      </c>
      <c r="O2859" s="42" t="s">
        <v>102</v>
      </c>
      <c r="P2859" t="s">
        <v>68</v>
      </c>
      <c r="Q2859" t="str">
        <f>VLOOKUP(KamstrupData[[#This Row],[IdLevel123]],'B-Business Capability'!B:L,10,FALSE)</f>
        <v>Hire-to-Retire (H2R)</v>
      </c>
      <c r="R2859">
        <f>VLOOKUP(KamstrupData[[#This Row],[IdLevel123]],'B-Business Capability'!B:L,11,FALSE)</f>
        <v>700</v>
      </c>
      <c r="S2859" t="s">
        <v>267</v>
      </c>
      <c r="T2859" t="s">
        <v>284</v>
      </c>
    </row>
    <row r="2860" spans="2:20" hidden="1" x14ac:dyDescent="0.25">
      <c r="B2860" s="28">
        <v>45292</v>
      </c>
      <c r="D2860" t="s">
        <v>283</v>
      </c>
      <c r="E2860" t="str">
        <f>VLOOKUP(D2860,'B-Business Capability'!B:H,5,FALSE)</f>
        <v>People and Culture</v>
      </c>
      <c r="F2860" t="str">
        <f>VLOOKUP(D2860,'B-Business Capability'!B:H,6,FALSE)</f>
        <v>Compensation &amp; Benefits</v>
      </c>
      <c r="G2860">
        <f>VLOOKUP(D2860,'B-Business Capability'!B:H,7,FALSE)</f>
        <v>0</v>
      </c>
      <c r="I2860" t="s">
        <v>66</v>
      </c>
      <c r="J2860" t="s">
        <v>109</v>
      </c>
      <c r="L2860" t="s">
        <v>176</v>
      </c>
      <c r="M2860" t="str">
        <f>VLOOKUP(L2860,'A-Applications'!B:D,3,FALSE)</f>
        <v>ADP</v>
      </c>
      <c r="O2860" s="42"/>
      <c r="P2860" t="s">
        <v>68</v>
      </c>
      <c r="Q2860" t="str">
        <f>VLOOKUP(KamstrupData[[#This Row],[IdLevel123]],'B-Business Capability'!B:L,10,FALSE)</f>
        <v>Hire-to-Retire (H2R)</v>
      </c>
      <c r="R2860">
        <f>VLOOKUP(KamstrupData[[#This Row],[IdLevel123]],'B-Business Capability'!B:L,11,FALSE)</f>
        <v>700</v>
      </c>
      <c r="S2860" t="s">
        <v>267</v>
      </c>
      <c r="T2860" t="s">
        <v>178</v>
      </c>
    </row>
    <row r="2861" spans="2:20" hidden="1" x14ac:dyDescent="0.25">
      <c r="B2861" s="28">
        <v>45292</v>
      </c>
      <c r="D2861" t="s">
        <v>283</v>
      </c>
      <c r="E2861" t="str">
        <f>VLOOKUP(D2861,'B-Business Capability'!B:H,5,FALSE)</f>
        <v>People and Culture</v>
      </c>
      <c r="F2861" t="str">
        <f>VLOOKUP(D2861,'B-Business Capability'!B:H,6,FALSE)</f>
        <v>Compensation &amp; Benefits</v>
      </c>
      <c r="G2861">
        <f>VLOOKUP(D2861,'B-Business Capability'!B:H,7,FALSE)</f>
        <v>0</v>
      </c>
      <c r="I2861" t="s">
        <v>66</v>
      </c>
      <c r="J2861" t="s">
        <v>67</v>
      </c>
      <c r="L2861" t="s">
        <v>176</v>
      </c>
      <c r="M2861" t="str">
        <f>VLOOKUP(L2861,'A-Applications'!B:D,3,FALSE)</f>
        <v>ADP</v>
      </c>
      <c r="N2861" t="s">
        <v>46</v>
      </c>
      <c r="O2861" s="42" t="s">
        <v>102</v>
      </c>
      <c r="P2861" t="s">
        <v>68</v>
      </c>
      <c r="Q2861" t="str">
        <f>VLOOKUP(KamstrupData[[#This Row],[IdLevel123]],'B-Business Capability'!B:L,10,FALSE)</f>
        <v>Hire-to-Retire (H2R)</v>
      </c>
      <c r="R2861">
        <f>VLOOKUP(KamstrupData[[#This Row],[IdLevel123]],'B-Business Capability'!B:L,11,FALSE)</f>
        <v>700</v>
      </c>
      <c r="S2861" t="s">
        <v>267</v>
      </c>
      <c r="T2861" t="s">
        <v>284</v>
      </c>
    </row>
    <row r="2862" spans="2:20" hidden="1" x14ac:dyDescent="0.25">
      <c r="B2862" s="28">
        <v>45292</v>
      </c>
      <c r="D2862" s="28" t="s">
        <v>8548</v>
      </c>
      <c r="E2862" t="str">
        <f>VLOOKUP(D2862,'B-Business Capability'!B:H,5,FALSE)</f>
        <v>OT Hosting</v>
      </c>
      <c r="F2862" t="str">
        <f>VLOOKUP(D2862,'B-Business Capability'!B:H,6,FALSE)</f>
        <v>OT Engineering &amp; Innovation</v>
      </c>
      <c r="G2862">
        <f>VLOOKUP(D2862,'B-Business Capability'!B:H,7,FALSE)</f>
        <v>0</v>
      </c>
      <c r="I2862" t="s">
        <v>43</v>
      </c>
      <c r="J2862" t="s">
        <v>285</v>
      </c>
      <c r="K2862" t="s">
        <v>1615</v>
      </c>
      <c r="L2862" t="s">
        <v>176</v>
      </c>
      <c r="M2862" t="str">
        <f>VLOOKUP(L2862,'A-Applications'!B:D,3,FALSE)</f>
        <v>ADP</v>
      </c>
      <c r="N2862" t="s">
        <v>46</v>
      </c>
      <c r="O2862" s="42" t="s">
        <v>47</v>
      </c>
      <c r="P2862" t="s">
        <v>38</v>
      </c>
      <c r="Q2862" t="str">
        <f>VLOOKUP(KamstrupData[[#This Row],[IdLevel123]],'B-Business Capability'!B:L,10,FALSE)</f>
        <v>N/A</v>
      </c>
      <c r="R2862">
        <f>VLOOKUP(KamstrupData[[#This Row],[IdLevel123]],'B-Business Capability'!B:L,11,FALSE)</f>
        <v>0</v>
      </c>
    </row>
    <row r="2863" spans="2:20" hidden="1" x14ac:dyDescent="0.25">
      <c r="D2863" t="s">
        <v>1352</v>
      </c>
      <c r="E2863" t="str">
        <f>VLOOKUP(D2863,'B-Business Capability'!B:H,5,FALSE)</f>
        <v>Sales</v>
      </c>
      <c r="F2863" t="str">
        <f>VLOOKUP(D2863,'B-Business Capability'!B:H,6,FALSE)</f>
        <v>Quotation, Order, and Contract Management</v>
      </c>
      <c r="G2863" t="str">
        <f>VLOOKUP(D2863,'B-Business Capability'!B:H,7,FALSE)</f>
        <v>Tender or Bid management</v>
      </c>
      <c r="I2863" t="s">
        <v>66</v>
      </c>
      <c r="J2863" t="s">
        <v>106</v>
      </c>
      <c r="K2863" t="s">
        <v>256</v>
      </c>
      <c r="L2863" t="s">
        <v>1354</v>
      </c>
      <c r="M2863" t="str">
        <f>VLOOKUP(L2863,'A-Applications'!B:D,3,FALSE)</f>
        <v>Citilytics</v>
      </c>
      <c r="N2863" t="s">
        <v>46</v>
      </c>
      <c r="O2863" s="42" t="s">
        <v>102</v>
      </c>
      <c r="P2863" t="s">
        <v>257</v>
      </c>
      <c r="Q2863" t="str">
        <f>VLOOKUP(KamstrupData[[#This Row],[IdLevel123]],'B-Business Capability'!B:L,10,FALSE)</f>
        <v>Order-to-Cash (O2C)</v>
      </c>
      <c r="R2863">
        <f>VLOOKUP(KamstrupData[[#This Row],[IdLevel123]],'B-Business Capability'!B:L,11,FALSE)</f>
        <v>104</v>
      </c>
      <c r="T2863" t="s">
        <v>258</v>
      </c>
    </row>
    <row r="2864" spans="2:20" hidden="1" x14ac:dyDescent="0.25">
      <c r="D2864" t="s">
        <v>1352</v>
      </c>
      <c r="E2864" t="str">
        <f>VLOOKUP(D2864,'B-Business Capability'!B:H,5,FALSE)</f>
        <v>Sales</v>
      </c>
      <c r="F2864" t="str">
        <f>VLOOKUP(D2864,'B-Business Capability'!B:H,6,FALSE)</f>
        <v>Quotation, Order, and Contract Management</v>
      </c>
      <c r="G2864" t="str">
        <f>VLOOKUP(D2864,'B-Business Capability'!B:H,7,FALSE)</f>
        <v>Tender or Bid management</v>
      </c>
      <c r="I2864" t="s">
        <v>66</v>
      </c>
      <c r="J2864" t="s">
        <v>325</v>
      </c>
      <c r="K2864" t="s">
        <v>379</v>
      </c>
      <c r="L2864" t="s">
        <v>1354</v>
      </c>
      <c r="M2864" t="str">
        <f>VLOOKUP(L2864,'A-Applications'!B:D,3,FALSE)</f>
        <v>Citilytics</v>
      </c>
      <c r="N2864" t="s">
        <v>74</v>
      </c>
      <c r="O2864" s="42" t="s">
        <v>47</v>
      </c>
      <c r="P2864" t="s">
        <v>68</v>
      </c>
      <c r="Q2864" t="str">
        <f>VLOOKUP(KamstrupData[[#This Row],[IdLevel123]],'B-Business Capability'!B:L,10,FALSE)</f>
        <v>Order-to-Cash (O2C)</v>
      </c>
      <c r="R2864">
        <f>VLOOKUP(KamstrupData[[#This Row],[IdLevel123]],'B-Business Capability'!B:L,11,FALSE)</f>
        <v>104</v>
      </c>
      <c r="T2864" t="s">
        <v>1356</v>
      </c>
    </row>
    <row r="2865" spans="2:20" hidden="1" x14ac:dyDescent="0.25">
      <c r="D2865" t="s">
        <v>1352</v>
      </c>
      <c r="E2865" t="str">
        <f>VLOOKUP(D2865,'B-Business Capability'!B:H,5,FALSE)</f>
        <v>Sales</v>
      </c>
      <c r="F2865" t="str">
        <f>VLOOKUP(D2865,'B-Business Capability'!B:H,6,FALSE)</f>
        <v>Quotation, Order, and Contract Management</v>
      </c>
      <c r="G2865" t="str">
        <f>VLOOKUP(D2865,'B-Business Capability'!B:H,7,FALSE)</f>
        <v>Tender or Bid management</v>
      </c>
      <c r="I2865" t="s">
        <v>66</v>
      </c>
      <c r="J2865" t="s">
        <v>325</v>
      </c>
      <c r="K2865" t="s">
        <v>503</v>
      </c>
      <c r="L2865" t="s">
        <v>1354</v>
      </c>
      <c r="M2865" t="str">
        <f>VLOOKUP(L2865,'A-Applications'!B:D,3,FALSE)</f>
        <v>Citilytics</v>
      </c>
      <c r="N2865" t="s">
        <v>46</v>
      </c>
      <c r="O2865" s="42" t="s">
        <v>47</v>
      </c>
      <c r="P2865" t="s">
        <v>68</v>
      </c>
      <c r="Q2865" t="str">
        <f>VLOOKUP(KamstrupData[[#This Row],[IdLevel123]],'B-Business Capability'!B:L,10,FALSE)</f>
        <v>Order-to-Cash (O2C)</v>
      </c>
      <c r="R2865">
        <f>VLOOKUP(KamstrupData[[#This Row],[IdLevel123]],'B-Business Capability'!B:L,11,FALSE)</f>
        <v>104</v>
      </c>
      <c r="T2865" t="s">
        <v>504</v>
      </c>
    </row>
    <row r="2866" spans="2:20" hidden="1" x14ac:dyDescent="0.25">
      <c r="D2866" t="s">
        <v>1225</v>
      </c>
      <c r="E2866" t="str">
        <f>VLOOKUP(D2866,'B-Business Capability'!B:H,5,FALSE)</f>
        <v>Sales</v>
      </c>
      <c r="F2866" t="str">
        <f>VLOOKUP(D2866,'B-Business Capability'!B:H,6,FALSE)</f>
        <v>Sales Execution and Customer Engagement</v>
      </c>
      <c r="G2866" t="str">
        <f>VLOOKUP(D2866,'B-Business Capability'!B:H,7,FALSE)</f>
        <v>Sales lead management</v>
      </c>
      <c r="I2866" t="s">
        <v>66</v>
      </c>
      <c r="J2866" t="s">
        <v>106</v>
      </c>
      <c r="K2866" t="s">
        <v>256</v>
      </c>
      <c r="L2866" t="s">
        <v>1226</v>
      </c>
      <c r="M2866" t="str">
        <f>VLOOKUP(L2866,'A-Applications'!B:D,3,FALSE)</f>
        <v>Bid prime</v>
      </c>
      <c r="N2866" t="s">
        <v>46</v>
      </c>
      <c r="O2866" s="42" t="s">
        <v>102</v>
      </c>
      <c r="P2866" t="s">
        <v>257</v>
      </c>
      <c r="Q2866" t="str">
        <f>VLOOKUP(KamstrupData[[#This Row],[IdLevel123]],'B-Business Capability'!B:L,10,FALSE)</f>
        <v>N/A</v>
      </c>
      <c r="R2866">
        <f>VLOOKUP(KamstrupData[[#This Row],[IdLevel123]],'B-Business Capability'!B:L,11,FALSE)</f>
        <v>0</v>
      </c>
      <c r="T2866" t="s">
        <v>258</v>
      </c>
    </row>
    <row r="2867" spans="2:20" hidden="1" x14ac:dyDescent="0.25">
      <c r="D2867" t="s">
        <v>1352</v>
      </c>
      <c r="E2867" t="str">
        <f>VLOOKUP(D2867,'B-Business Capability'!B:H,5,FALSE)</f>
        <v>Sales</v>
      </c>
      <c r="F2867" t="str">
        <f>VLOOKUP(D2867,'B-Business Capability'!B:H,6,FALSE)</f>
        <v>Quotation, Order, and Contract Management</v>
      </c>
      <c r="G2867" t="str">
        <f>VLOOKUP(D2867,'B-Business Capability'!B:H,7,FALSE)</f>
        <v>Tender or Bid management</v>
      </c>
      <c r="I2867" t="s">
        <v>66</v>
      </c>
      <c r="J2867" t="s">
        <v>106</v>
      </c>
      <c r="K2867" t="s">
        <v>256</v>
      </c>
      <c r="L2867" t="s">
        <v>1226</v>
      </c>
      <c r="M2867" t="str">
        <f>VLOOKUP(L2867,'A-Applications'!B:D,3,FALSE)</f>
        <v>Bid prime</v>
      </c>
      <c r="N2867" t="s">
        <v>46</v>
      </c>
      <c r="O2867" s="42" t="s">
        <v>102</v>
      </c>
      <c r="P2867" t="s">
        <v>257</v>
      </c>
      <c r="Q2867" t="str">
        <f>VLOOKUP(KamstrupData[[#This Row],[IdLevel123]],'B-Business Capability'!B:L,10,FALSE)</f>
        <v>Order-to-Cash (O2C)</v>
      </c>
      <c r="R2867">
        <f>VLOOKUP(KamstrupData[[#This Row],[IdLevel123]],'B-Business Capability'!B:L,11,FALSE)</f>
        <v>104</v>
      </c>
      <c r="T2867" t="s">
        <v>258</v>
      </c>
    </row>
    <row r="2868" spans="2:20" hidden="1" x14ac:dyDescent="0.25">
      <c r="D2868" t="s">
        <v>1352</v>
      </c>
      <c r="E2868" t="str">
        <f>VLOOKUP(D2868,'B-Business Capability'!B:H,5,FALSE)</f>
        <v>Sales</v>
      </c>
      <c r="F2868" t="str">
        <f>VLOOKUP(D2868,'B-Business Capability'!B:H,6,FALSE)</f>
        <v>Quotation, Order, and Contract Management</v>
      </c>
      <c r="G2868" t="str">
        <f>VLOOKUP(D2868,'B-Business Capability'!B:H,7,FALSE)</f>
        <v>Tender or Bid management</v>
      </c>
      <c r="I2868" t="s">
        <v>66</v>
      </c>
      <c r="J2868" t="s">
        <v>325</v>
      </c>
      <c r="K2868" t="s">
        <v>379</v>
      </c>
      <c r="L2868" t="s">
        <v>1226</v>
      </c>
      <c r="M2868" t="str">
        <f>VLOOKUP(L2868,'A-Applications'!B:D,3,FALSE)</f>
        <v>Bid prime</v>
      </c>
      <c r="N2868" t="s">
        <v>46</v>
      </c>
      <c r="O2868" s="42" t="s">
        <v>47</v>
      </c>
      <c r="P2868" t="s">
        <v>68</v>
      </c>
      <c r="Q2868" t="str">
        <f>VLOOKUP(KamstrupData[[#This Row],[IdLevel123]],'B-Business Capability'!B:L,10,FALSE)</f>
        <v>Order-to-Cash (O2C)</v>
      </c>
      <c r="R2868">
        <f>VLOOKUP(KamstrupData[[#This Row],[IdLevel123]],'B-Business Capability'!B:L,11,FALSE)</f>
        <v>104</v>
      </c>
      <c r="T2868" t="s">
        <v>1355</v>
      </c>
    </row>
    <row r="2869" spans="2:20" hidden="1" x14ac:dyDescent="0.25">
      <c r="D2869" t="s">
        <v>1352</v>
      </c>
      <c r="E2869" t="str">
        <f>VLOOKUP(D2869,'B-Business Capability'!B:H,5,FALSE)</f>
        <v>Sales</v>
      </c>
      <c r="F2869" t="str">
        <f>VLOOKUP(D2869,'B-Business Capability'!B:H,6,FALSE)</f>
        <v>Quotation, Order, and Contract Management</v>
      </c>
      <c r="G2869" t="str">
        <f>VLOOKUP(D2869,'B-Business Capability'!B:H,7,FALSE)</f>
        <v>Tender or Bid management</v>
      </c>
      <c r="I2869" t="s">
        <v>66</v>
      </c>
      <c r="J2869" t="s">
        <v>325</v>
      </c>
      <c r="K2869" t="s">
        <v>503</v>
      </c>
      <c r="L2869" t="s">
        <v>1226</v>
      </c>
      <c r="M2869" t="str">
        <f>VLOOKUP(L2869,'A-Applications'!B:D,3,FALSE)</f>
        <v>Bid prime</v>
      </c>
      <c r="N2869" t="s">
        <v>46</v>
      </c>
      <c r="O2869" s="42" t="s">
        <v>47</v>
      </c>
      <c r="P2869" t="s">
        <v>68</v>
      </c>
      <c r="Q2869" t="str">
        <f>VLOOKUP(KamstrupData[[#This Row],[IdLevel123]],'B-Business Capability'!B:L,10,FALSE)</f>
        <v>Order-to-Cash (O2C)</v>
      </c>
      <c r="R2869">
        <f>VLOOKUP(KamstrupData[[#This Row],[IdLevel123]],'B-Business Capability'!B:L,11,FALSE)</f>
        <v>104</v>
      </c>
      <c r="T2869" t="s">
        <v>504</v>
      </c>
    </row>
    <row r="2870" spans="2:20" hidden="1" x14ac:dyDescent="0.25">
      <c r="D2870" t="s">
        <v>1225</v>
      </c>
      <c r="E2870" t="str">
        <f>VLOOKUP(D2870,'B-Business Capability'!B:H,5,FALSE)</f>
        <v>Sales</v>
      </c>
      <c r="F2870" t="str">
        <f>VLOOKUP(D2870,'B-Business Capability'!B:H,6,FALSE)</f>
        <v>Sales Execution and Customer Engagement</v>
      </c>
      <c r="G2870" t="str">
        <f>VLOOKUP(D2870,'B-Business Capability'!B:H,7,FALSE)</f>
        <v>Sales lead management</v>
      </c>
      <c r="I2870" t="s">
        <v>66</v>
      </c>
      <c r="J2870" t="s">
        <v>106</v>
      </c>
      <c r="K2870" t="s">
        <v>256</v>
      </c>
      <c r="L2870" t="s">
        <v>1227</v>
      </c>
      <c r="M2870" t="str">
        <f>VLOOKUP(L2870,'A-Applications'!B:D,3,FALSE)</f>
        <v>Gov win</v>
      </c>
      <c r="N2870" t="s">
        <v>46</v>
      </c>
      <c r="O2870" s="42" t="s">
        <v>102</v>
      </c>
      <c r="P2870" t="s">
        <v>257</v>
      </c>
      <c r="Q2870" t="str">
        <f>VLOOKUP(KamstrupData[[#This Row],[IdLevel123]],'B-Business Capability'!B:L,10,FALSE)</f>
        <v>N/A</v>
      </c>
      <c r="R2870">
        <f>VLOOKUP(KamstrupData[[#This Row],[IdLevel123]],'B-Business Capability'!B:L,11,FALSE)</f>
        <v>0</v>
      </c>
      <c r="T2870" t="s">
        <v>258</v>
      </c>
    </row>
    <row r="2871" spans="2:20" hidden="1" x14ac:dyDescent="0.25">
      <c r="D2871" t="s">
        <v>1352</v>
      </c>
      <c r="E2871" t="str">
        <f>VLOOKUP(D2871,'B-Business Capability'!B:H,5,FALSE)</f>
        <v>Sales</v>
      </c>
      <c r="F2871" t="str">
        <f>VLOOKUP(D2871,'B-Business Capability'!B:H,6,FALSE)</f>
        <v>Quotation, Order, and Contract Management</v>
      </c>
      <c r="G2871" t="str">
        <f>VLOOKUP(D2871,'B-Business Capability'!B:H,7,FALSE)</f>
        <v>Tender or Bid management</v>
      </c>
      <c r="I2871" t="s">
        <v>66</v>
      </c>
      <c r="J2871" t="s">
        <v>106</v>
      </c>
      <c r="K2871" t="s">
        <v>256</v>
      </c>
      <c r="L2871" t="s">
        <v>1227</v>
      </c>
      <c r="M2871" t="str">
        <f>VLOOKUP(L2871,'A-Applications'!B:D,3,FALSE)</f>
        <v>Gov win</v>
      </c>
      <c r="N2871" t="s">
        <v>46</v>
      </c>
      <c r="O2871" s="42" t="s">
        <v>102</v>
      </c>
      <c r="P2871" t="s">
        <v>257</v>
      </c>
      <c r="Q2871" t="str">
        <f>VLOOKUP(KamstrupData[[#This Row],[IdLevel123]],'B-Business Capability'!B:L,10,FALSE)</f>
        <v>Order-to-Cash (O2C)</v>
      </c>
      <c r="R2871">
        <f>VLOOKUP(KamstrupData[[#This Row],[IdLevel123]],'B-Business Capability'!B:L,11,FALSE)</f>
        <v>104</v>
      </c>
      <c r="T2871" t="s">
        <v>258</v>
      </c>
    </row>
    <row r="2872" spans="2:20" hidden="1" x14ac:dyDescent="0.25">
      <c r="D2872" t="s">
        <v>1352</v>
      </c>
      <c r="E2872" t="str">
        <f>VLOOKUP(D2872,'B-Business Capability'!B:H,5,FALSE)</f>
        <v>Sales</v>
      </c>
      <c r="F2872" t="str">
        <f>VLOOKUP(D2872,'B-Business Capability'!B:H,6,FALSE)</f>
        <v>Quotation, Order, and Contract Management</v>
      </c>
      <c r="G2872" t="str">
        <f>VLOOKUP(D2872,'B-Business Capability'!B:H,7,FALSE)</f>
        <v>Tender or Bid management</v>
      </c>
      <c r="I2872" t="s">
        <v>66</v>
      </c>
      <c r="J2872" t="s">
        <v>325</v>
      </c>
      <c r="K2872" t="s">
        <v>379</v>
      </c>
      <c r="L2872" t="s">
        <v>1227</v>
      </c>
      <c r="M2872" t="str">
        <f>VLOOKUP(L2872,'A-Applications'!B:D,3,FALSE)</f>
        <v>Gov win</v>
      </c>
      <c r="N2872" t="s">
        <v>74</v>
      </c>
      <c r="O2872" s="42" t="s">
        <v>47</v>
      </c>
      <c r="P2872" t="s">
        <v>68</v>
      </c>
      <c r="Q2872" t="str">
        <f>VLOOKUP(KamstrupData[[#This Row],[IdLevel123]],'B-Business Capability'!B:L,10,FALSE)</f>
        <v>Order-to-Cash (O2C)</v>
      </c>
      <c r="R2872">
        <f>VLOOKUP(KamstrupData[[#This Row],[IdLevel123]],'B-Business Capability'!B:L,11,FALSE)</f>
        <v>104</v>
      </c>
      <c r="T2872" t="s">
        <v>1356</v>
      </c>
    </row>
    <row r="2873" spans="2:20" hidden="1" x14ac:dyDescent="0.25">
      <c r="D2873" t="s">
        <v>1352</v>
      </c>
      <c r="E2873" t="str">
        <f>VLOOKUP(D2873,'B-Business Capability'!B:H,5,FALSE)</f>
        <v>Sales</v>
      </c>
      <c r="F2873" t="str">
        <f>VLOOKUP(D2873,'B-Business Capability'!B:H,6,FALSE)</f>
        <v>Quotation, Order, and Contract Management</v>
      </c>
      <c r="G2873" t="str">
        <f>VLOOKUP(D2873,'B-Business Capability'!B:H,7,FALSE)</f>
        <v>Tender or Bid management</v>
      </c>
      <c r="I2873" t="s">
        <v>66</v>
      </c>
      <c r="J2873" t="s">
        <v>325</v>
      </c>
      <c r="K2873" t="s">
        <v>503</v>
      </c>
      <c r="L2873" t="s">
        <v>1227</v>
      </c>
      <c r="M2873" t="str">
        <f>VLOOKUP(L2873,'A-Applications'!B:D,3,FALSE)</f>
        <v>Gov win</v>
      </c>
      <c r="N2873" t="s">
        <v>46</v>
      </c>
      <c r="O2873" s="42" t="s">
        <v>47</v>
      </c>
      <c r="P2873" t="s">
        <v>68</v>
      </c>
      <c r="Q2873" t="str">
        <f>VLOOKUP(KamstrupData[[#This Row],[IdLevel123]],'B-Business Capability'!B:L,10,FALSE)</f>
        <v>Order-to-Cash (O2C)</v>
      </c>
      <c r="R2873">
        <f>VLOOKUP(KamstrupData[[#This Row],[IdLevel123]],'B-Business Capability'!B:L,11,FALSE)</f>
        <v>104</v>
      </c>
      <c r="T2873" t="s">
        <v>504</v>
      </c>
    </row>
    <row r="2874" spans="2:20" hidden="1" x14ac:dyDescent="0.25">
      <c r="D2874" t="s">
        <v>339</v>
      </c>
      <c r="E2874" t="str">
        <f>VLOOKUP(D2874,'B-Business Capability'!B:H,5,FALSE)</f>
        <v>Digital Platform and Operations</v>
      </c>
      <c r="F2874" t="str">
        <f>VLOOKUP(D2874,'B-Business Capability'!B:H,6,FALSE)</f>
        <v>AI, Data &amp; Analytics</v>
      </c>
      <c r="G2874" t="str">
        <f>VLOOKUP(D2874,'B-Business Capability'!B:H,7,FALSE)</f>
        <v>Gather Data</v>
      </c>
      <c r="I2874" t="s">
        <v>43</v>
      </c>
      <c r="J2874" t="s">
        <v>239</v>
      </c>
      <c r="K2874" t="s">
        <v>240</v>
      </c>
      <c r="L2874" t="s">
        <v>346</v>
      </c>
      <c r="M2874" t="str">
        <f>VLOOKUP(L2874,'A-Applications'!B:D,3,FALSE)</f>
        <v>Azure Integration Services</v>
      </c>
      <c r="N2874" t="s">
        <v>46</v>
      </c>
      <c r="O2874" s="42" t="s">
        <v>102</v>
      </c>
      <c r="P2874" t="s">
        <v>347</v>
      </c>
      <c r="Q2874" t="str">
        <f>VLOOKUP(KamstrupData[[#This Row],[IdLevel123]],'B-Business Capability'!B:L,10,FALSE)</f>
        <v>N/A</v>
      </c>
      <c r="R2874">
        <f>VLOOKUP(KamstrupData[[#This Row],[IdLevel123]],'B-Business Capability'!B:L,11,FALSE)</f>
        <v>0</v>
      </c>
      <c r="T2874" t="s">
        <v>348</v>
      </c>
    </row>
    <row r="2875" spans="2:20" hidden="1" x14ac:dyDescent="0.25">
      <c r="B2875" s="28">
        <v>46143</v>
      </c>
      <c r="D2875" s="28" t="s">
        <v>1459</v>
      </c>
      <c r="E2875" t="str">
        <f>VLOOKUP(D2875,'B-Business Capability'!B:H,5,FALSE)</f>
        <v>Customer Service</v>
      </c>
      <c r="F2875" t="str">
        <f>VLOOKUP(D2875,'B-Business Capability'!B:H,6,FALSE)</f>
        <v>Customer Service and Support</v>
      </c>
      <c r="G2875" t="str">
        <f>VLOOKUP(D2875,'B-Business Capability'!B:H,7,FALSE)</f>
        <v>Service Request Management</v>
      </c>
      <c r="I2875" t="s">
        <v>43</v>
      </c>
      <c r="J2875" t="s">
        <v>279</v>
      </c>
      <c r="L2875" t="s">
        <v>346</v>
      </c>
      <c r="M2875" t="str">
        <f>VLOOKUP(L2875,'A-Applications'!B:D,3,FALSE)</f>
        <v>Azure Integration Services</v>
      </c>
      <c r="N2875" t="s">
        <v>138</v>
      </c>
      <c r="O2875" s="42"/>
      <c r="P2875" t="s">
        <v>229</v>
      </c>
      <c r="Q2875" t="str">
        <f>VLOOKUP(KamstrupData[[#This Row],[IdLevel123]],'B-Business Capability'!B:L,10,FALSE)</f>
        <v>Customer Service and Support</v>
      </c>
      <c r="R2875">
        <f>VLOOKUP(KamstrupData[[#This Row],[IdLevel123]],'B-Business Capability'!B:L,11,FALSE)</f>
        <v>0</v>
      </c>
      <c r="S2875" t="s">
        <v>8634</v>
      </c>
    </row>
    <row r="2876" spans="2:20" hidden="1" x14ac:dyDescent="0.25">
      <c r="B2876" s="28">
        <v>46143</v>
      </c>
      <c r="D2876" s="28" t="s">
        <v>1459</v>
      </c>
      <c r="E2876" t="str">
        <f>VLOOKUP(D2876,'B-Business Capability'!B:H,5,FALSE)</f>
        <v>Customer Service</v>
      </c>
      <c r="F2876" t="str">
        <f>VLOOKUP(D2876,'B-Business Capability'!B:H,6,FALSE)</f>
        <v>Customer Service and Support</v>
      </c>
      <c r="G2876" t="str">
        <f>VLOOKUP(D2876,'B-Business Capability'!B:H,7,FALSE)</f>
        <v>Service Request Management</v>
      </c>
      <c r="I2876" t="s">
        <v>43</v>
      </c>
      <c r="J2876" t="s">
        <v>282</v>
      </c>
      <c r="L2876" t="s">
        <v>346</v>
      </c>
      <c r="M2876" t="str">
        <f>VLOOKUP(L2876,'A-Applications'!B:D,3,FALSE)</f>
        <v>Azure Integration Services</v>
      </c>
      <c r="N2876" t="s">
        <v>138</v>
      </c>
      <c r="O2876" s="42"/>
      <c r="P2876" t="s">
        <v>229</v>
      </c>
      <c r="Q2876" t="str">
        <f>VLOOKUP(KamstrupData[[#This Row],[IdLevel123]],'B-Business Capability'!B:L,10,FALSE)</f>
        <v>Customer Service and Support</v>
      </c>
      <c r="R2876">
        <f>VLOOKUP(KamstrupData[[#This Row],[IdLevel123]],'B-Business Capability'!B:L,11,FALSE)</f>
        <v>0</v>
      </c>
      <c r="S2876" t="s">
        <v>8634</v>
      </c>
    </row>
    <row r="2877" spans="2:20" hidden="1" x14ac:dyDescent="0.25">
      <c r="B2877" s="28">
        <v>46143</v>
      </c>
      <c r="D2877" s="28" t="s">
        <v>1459</v>
      </c>
      <c r="E2877" t="str">
        <f>VLOOKUP(D2877,'B-Business Capability'!B:H,5,FALSE)</f>
        <v>Customer Service</v>
      </c>
      <c r="F2877" t="str">
        <f>VLOOKUP(D2877,'B-Business Capability'!B:H,6,FALSE)</f>
        <v>Customer Service and Support</v>
      </c>
      <c r="G2877" t="str">
        <f>VLOOKUP(D2877,'B-Business Capability'!B:H,7,FALSE)</f>
        <v>Service Request Management</v>
      </c>
      <c r="I2877" t="s">
        <v>43</v>
      </c>
      <c r="J2877" t="s">
        <v>109</v>
      </c>
      <c r="L2877" t="s">
        <v>346</v>
      </c>
      <c r="M2877" t="str">
        <f>VLOOKUP(L2877,'A-Applications'!B:D,3,FALSE)</f>
        <v>Azure Integration Services</v>
      </c>
      <c r="N2877" t="s">
        <v>138</v>
      </c>
      <c r="O2877" s="42"/>
      <c r="P2877" t="s">
        <v>68</v>
      </c>
      <c r="Q2877" t="str">
        <f>VLOOKUP(KamstrupData[[#This Row],[IdLevel123]],'B-Business Capability'!B:L,10,FALSE)</f>
        <v>Customer Service and Support</v>
      </c>
      <c r="R2877">
        <f>VLOOKUP(KamstrupData[[#This Row],[IdLevel123]],'B-Business Capability'!B:L,11,FALSE)</f>
        <v>0</v>
      </c>
      <c r="S2877" t="s">
        <v>8634</v>
      </c>
    </row>
    <row r="2878" spans="2:20" hidden="1" x14ac:dyDescent="0.25">
      <c r="B2878" s="28">
        <v>46143</v>
      </c>
      <c r="D2878" s="28" t="s">
        <v>1517</v>
      </c>
      <c r="E2878" t="str">
        <f>VLOOKUP(D2878,'B-Business Capability'!B:H,5,FALSE)</f>
        <v>Customer Service</v>
      </c>
      <c r="F2878" t="str">
        <f>VLOOKUP(D2878,'B-Business Capability'!B:H,6,FALSE)</f>
        <v>Customer Project Management</v>
      </c>
      <c r="G2878" t="str">
        <f>VLOOKUP(D2878,'B-Business Capability'!B:H,7,FALSE)</f>
        <v>Project Management</v>
      </c>
      <c r="I2878" t="s">
        <v>43</v>
      </c>
      <c r="J2878" t="s">
        <v>279</v>
      </c>
      <c r="L2878" t="s">
        <v>346</v>
      </c>
      <c r="M2878" t="str">
        <f>VLOOKUP(L2878,'A-Applications'!B:D,3,FALSE)</f>
        <v>Azure Integration Services</v>
      </c>
      <c r="N2878" t="s">
        <v>138</v>
      </c>
      <c r="O2878" s="42"/>
      <c r="P2878" t="s">
        <v>1040</v>
      </c>
      <c r="Q2878" t="str">
        <f>VLOOKUP(KamstrupData[[#This Row],[IdLevel123]],'B-Business Capability'!B:L,10,FALSE)</f>
        <v>Order-to-Cash (O2C)</v>
      </c>
      <c r="R2878">
        <f>VLOOKUP(KamstrupData[[#This Row],[IdLevel123]],'B-Business Capability'!B:L,11,FALSE)</f>
        <v>0</v>
      </c>
      <c r="S2878" t="s">
        <v>8634</v>
      </c>
    </row>
    <row r="2879" spans="2:20" hidden="1" x14ac:dyDescent="0.25">
      <c r="B2879" s="28">
        <v>46143</v>
      </c>
      <c r="D2879" s="28" t="s">
        <v>1517</v>
      </c>
      <c r="E2879" t="str">
        <f>VLOOKUP(D2879,'B-Business Capability'!B:H,5,FALSE)</f>
        <v>Customer Service</v>
      </c>
      <c r="F2879" t="str">
        <f>VLOOKUP(D2879,'B-Business Capability'!B:H,6,FALSE)</f>
        <v>Customer Project Management</v>
      </c>
      <c r="G2879" t="str">
        <f>VLOOKUP(D2879,'B-Business Capability'!B:H,7,FALSE)</f>
        <v>Project Management</v>
      </c>
      <c r="I2879" t="s">
        <v>43</v>
      </c>
      <c r="J2879" t="s">
        <v>282</v>
      </c>
      <c r="L2879" t="s">
        <v>346</v>
      </c>
      <c r="M2879" t="str">
        <f>VLOOKUP(L2879,'A-Applications'!B:D,3,FALSE)</f>
        <v>Azure Integration Services</v>
      </c>
      <c r="N2879" t="s">
        <v>138</v>
      </c>
      <c r="O2879" s="42"/>
      <c r="P2879" t="s">
        <v>1040</v>
      </c>
      <c r="Q2879" t="str">
        <f>VLOOKUP(KamstrupData[[#This Row],[IdLevel123]],'B-Business Capability'!B:L,10,FALSE)</f>
        <v>Order-to-Cash (O2C)</v>
      </c>
      <c r="R2879">
        <f>VLOOKUP(KamstrupData[[#This Row],[IdLevel123]],'B-Business Capability'!B:L,11,FALSE)</f>
        <v>0</v>
      </c>
      <c r="S2879" t="s">
        <v>8634</v>
      </c>
    </row>
    <row r="2880" spans="2:20" hidden="1" x14ac:dyDescent="0.25">
      <c r="D2880" t="s">
        <v>1601</v>
      </c>
      <c r="E2880" t="str">
        <f>VLOOKUP(D2880,'B-Business Capability'!B:H,5,FALSE)</f>
        <v>Digital Platform and Operations</v>
      </c>
      <c r="F2880" t="str">
        <f>VLOOKUP(D2880,'B-Business Capability'!B:H,6,FALSE)</f>
        <v>AI, Data &amp; Analytics</v>
      </c>
      <c r="G2880" t="str">
        <f>VLOOKUP(D2880,'B-Business Capability'!B:H,7,FALSE)</f>
        <v>Data Management</v>
      </c>
      <c r="I2880" t="s">
        <v>43</v>
      </c>
      <c r="J2880" t="s">
        <v>151</v>
      </c>
      <c r="K2880" t="s">
        <v>340</v>
      </c>
      <c r="L2880" t="s">
        <v>346</v>
      </c>
      <c r="M2880" t="str">
        <f>VLOOKUP(L2880,'A-Applications'!B:D,3,FALSE)</f>
        <v>Azure Integration Services</v>
      </c>
      <c r="N2880" t="s">
        <v>46</v>
      </c>
      <c r="O2880" s="42" t="s">
        <v>102</v>
      </c>
      <c r="P2880" t="s">
        <v>68</v>
      </c>
      <c r="Q2880" t="str">
        <f>VLOOKUP(KamstrupData[[#This Row],[IdLevel123]],'B-Business Capability'!B:L,10,FALSE)</f>
        <v>N/A</v>
      </c>
      <c r="R2880">
        <f>VLOOKUP(KamstrupData[[#This Row],[IdLevel123]],'B-Business Capability'!B:L,11,FALSE)</f>
        <v>0</v>
      </c>
      <c r="T2880" t="s">
        <v>342</v>
      </c>
    </row>
    <row r="2881" spans="2:20" hidden="1" x14ac:dyDescent="0.25">
      <c r="D2881" t="s">
        <v>1603</v>
      </c>
      <c r="E2881" t="str">
        <f>VLOOKUP(D2881,'B-Business Capability'!B:H,5,FALSE)</f>
        <v>Digital Platform and Operations</v>
      </c>
      <c r="F2881" t="str">
        <f>VLOOKUP(D2881,'B-Business Capability'!B:H,6,FALSE)</f>
        <v>AI, Data &amp; Analytics</v>
      </c>
      <c r="G2881" t="str">
        <f>VLOOKUP(D2881,'B-Business Capability'!B:H,7,FALSE)</f>
        <v>Data Processing &amp; Modeling</v>
      </c>
      <c r="I2881" t="s">
        <v>43</v>
      </c>
      <c r="J2881" t="s">
        <v>239</v>
      </c>
      <c r="K2881" t="s">
        <v>240</v>
      </c>
      <c r="L2881" t="s">
        <v>346</v>
      </c>
      <c r="M2881" t="str">
        <f>VLOOKUP(L2881,'A-Applications'!B:D,3,FALSE)</f>
        <v>Azure Integration Services</v>
      </c>
      <c r="N2881" t="s">
        <v>46</v>
      </c>
      <c r="O2881" s="42" t="s">
        <v>102</v>
      </c>
      <c r="P2881" t="s">
        <v>347</v>
      </c>
      <c r="Q2881" t="str">
        <f>VLOOKUP(KamstrupData[[#This Row],[IdLevel123]],'B-Business Capability'!B:L,10,FALSE)</f>
        <v>N/A</v>
      </c>
      <c r="R2881">
        <f>VLOOKUP(KamstrupData[[#This Row],[IdLevel123]],'B-Business Capability'!B:L,11,FALSE)</f>
        <v>0</v>
      </c>
      <c r="T2881" t="s">
        <v>348</v>
      </c>
    </row>
    <row r="2882" spans="2:20" hidden="1" x14ac:dyDescent="0.25">
      <c r="B2882" s="28">
        <v>46143</v>
      </c>
      <c r="D2882" s="28" t="s">
        <v>1603</v>
      </c>
      <c r="E2882" t="str">
        <f>VLOOKUP(D2882,'B-Business Capability'!B:H,5,FALSE)</f>
        <v>Digital Platform and Operations</v>
      </c>
      <c r="F2882" t="str">
        <f>VLOOKUP(D2882,'B-Business Capability'!B:H,6,FALSE)</f>
        <v>AI, Data &amp; Analytics</v>
      </c>
      <c r="G2882" t="str">
        <f>VLOOKUP(D2882,'B-Business Capability'!B:H,7,FALSE)</f>
        <v>Data Processing &amp; Modeling</v>
      </c>
      <c r="I2882" t="s">
        <v>43</v>
      </c>
      <c r="J2882" t="s">
        <v>161</v>
      </c>
      <c r="L2882" t="s">
        <v>346</v>
      </c>
      <c r="M2882" t="str">
        <f>VLOOKUP(L2882,'A-Applications'!B:D,3,FALSE)</f>
        <v>Azure Integration Services</v>
      </c>
      <c r="N2882" t="s">
        <v>138</v>
      </c>
      <c r="O2882" s="42"/>
      <c r="P2882" t="s">
        <v>68</v>
      </c>
      <c r="Q2882" t="str">
        <f>VLOOKUP(KamstrupData[[#This Row],[IdLevel123]],'B-Business Capability'!B:L,10,FALSE)</f>
        <v>N/A</v>
      </c>
      <c r="R2882">
        <f>VLOOKUP(KamstrupData[[#This Row],[IdLevel123]],'B-Business Capability'!B:L,11,FALSE)</f>
        <v>0</v>
      </c>
      <c r="S2882" t="s">
        <v>8634</v>
      </c>
    </row>
    <row r="2883" spans="2:20" hidden="1" x14ac:dyDescent="0.25">
      <c r="B2883" s="28">
        <v>46143</v>
      </c>
      <c r="D2883" s="28" t="s">
        <v>1603</v>
      </c>
      <c r="E2883" t="str">
        <f>VLOOKUP(D2883,'B-Business Capability'!B:H,5,FALSE)</f>
        <v>Digital Platform and Operations</v>
      </c>
      <c r="F2883" t="str">
        <f>VLOOKUP(D2883,'B-Business Capability'!B:H,6,FALSE)</f>
        <v>AI, Data &amp; Analytics</v>
      </c>
      <c r="G2883" t="str">
        <f>VLOOKUP(D2883,'B-Business Capability'!B:H,7,FALSE)</f>
        <v>Data Processing &amp; Modeling</v>
      </c>
      <c r="I2883" t="s">
        <v>43</v>
      </c>
      <c r="J2883" t="s">
        <v>161</v>
      </c>
      <c r="L2883" t="s">
        <v>346</v>
      </c>
      <c r="M2883" t="str">
        <f>VLOOKUP(L2883,'A-Applications'!B:D,3,FALSE)</f>
        <v>Azure Integration Services</v>
      </c>
      <c r="N2883" t="s">
        <v>138</v>
      </c>
      <c r="O2883" s="42"/>
      <c r="P2883" t="s">
        <v>68</v>
      </c>
      <c r="Q2883" t="str">
        <f>VLOOKUP(KamstrupData[[#This Row],[IdLevel123]],'B-Business Capability'!B:L,10,FALSE)</f>
        <v>N/A</v>
      </c>
      <c r="R2883">
        <f>VLOOKUP(KamstrupData[[#This Row],[IdLevel123]],'B-Business Capability'!B:L,11,FALSE)</f>
        <v>0</v>
      </c>
      <c r="S2883" t="s">
        <v>8634</v>
      </c>
    </row>
    <row r="2884" spans="2:20" hidden="1" x14ac:dyDescent="0.25">
      <c r="B2884" s="28">
        <v>46143</v>
      </c>
      <c r="D2884" s="28" t="s">
        <v>1603</v>
      </c>
      <c r="E2884" t="str">
        <f>VLOOKUP(D2884,'B-Business Capability'!B:H,5,FALSE)</f>
        <v>Digital Platform and Operations</v>
      </c>
      <c r="F2884" t="str">
        <f>VLOOKUP(D2884,'B-Business Capability'!B:H,6,FALSE)</f>
        <v>AI, Data &amp; Analytics</v>
      </c>
      <c r="G2884" t="str">
        <f>VLOOKUP(D2884,'B-Business Capability'!B:H,7,FALSE)</f>
        <v>Data Processing &amp; Modeling</v>
      </c>
      <c r="I2884" t="s">
        <v>43</v>
      </c>
      <c r="J2884" t="s">
        <v>161</v>
      </c>
      <c r="L2884" t="s">
        <v>346</v>
      </c>
      <c r="M2884" t="str">
        <f>VLOOKUP(L2884,'A-Applications'!B:D,3,FALSE)</f>
        <v>Azure Integration Services</v>
      </c>
      <c r="N2884" t="s">
        <v>138</v>
      </c>
      <c r="O2884" s="42"/>
      <c r="P2884" t="s">
        <v>68</v>
      </c>
      <c r="Q2884" t="str">
        <f>VLOOKUP(KamstrupData[[#This Row],[IdLevel123]],'B-Business Capability'!B:L,10,FALSE)</f>
        <v>N/A</v>
      </c>
      <c r="R2884">
        <f>VLOOKUP(KamstrupData[[#This Row],[IdLevel123]],'B-Business Capability'!B:L,11,FALSE)</f>
        <v>0</v>
      </c>
      <c r="S2884" t="s">
        <v>8634</v>
      </c>
    </row>
    <row r="2885" spans="2:20" hidden="1" x14ac:dyDescent="0.25">
      <c r="B2885" s="28">
        <v>46143</v>
      </c>
      <c r="D2885" s="28" t="s">
        <v>1634</v>
      </c>
      <c r="E2885" t="str">
        <f>VLOOKUP(D2885,'B-Business Capability'!B:H,5,FALSE)</f>
        <v>Not mapped to capability</v>
      </c>
      <c r="F2885">
        <f>VLOOKUP(D2885,'B-Business Capability'!B:H,6,FALSE)</f>
        <v>0</v>
      </c>
      <c r="G2885">
        <f>VLOOKUP(D2885,'B-Business Capability'!B:H,7,FALSE)</f>
        <v>0</v>
      </c>
      <c r="I2885" t="s">
        <v>43</v>
      </c>
      <c r="J2885" t="s">
        <v>411</v>
      </c>
      <c r="L2885" t="s">
        <v>346</v>
      </c>
      <c r="M2885" t="str">
        <f>VLOOKUP(L2885,'A-Applications'!B:D,3,FALSE)</f>
        <v>Azure Integration Services</v>
      </c>
      <c r="N2885" t="s">
        <v>138</v>
      </c>
      <c r="O2885" s="42"/>
      <c r="P2885" t="s">
        <v>56</v>
      </c>
      <c r="Q2885" t="str">
        <f>VLOOKUP(KamstrupData[[#This Row],[IdLevel123]],'B-Business Capability'!B:L,10,FALSE)</f>
        <v>N/A</v>
      </c>
      <c r="R2885">
        <f>VLOOKUP(KamstrupData[[#This Row],[IdLevel123]],'B-Business Capability'!B:L,11,FALSE)</f>
        <v>0</v>
      </c>
      <c r="S2885" t="s">
        <v>8634</v>
      </c>
    </row>
    <row r="2886" spans="2:20" hidden="1" x14ac:dyDescent="0.25">
      <c r="B2886" s="28">
        <v>46143</v>
      </c>
      <c r="D2886" s="28" t="s">
        <v>1634</v>
      </c>
      <c r="E2886" t="str">
        <f>VLOOKUP(D2886,'B-Business Capability'!B:H,5,FALSE)</f>
        <v>Not mapped to capability</v>
      </c>
      <c r="F2886">
        <f>VLOOKUP(D2886,'B-Business Capability'!B:H,6,FALSE)</f>
        <v>0</v>
      </c>
      <c r="G2886">
        <f>VLOOKUP(D2886,'B-Business Capability'!B:H,7,FALSE)</f>
        <v>0</v>
      </c>
      <c r="I2886" t="s">
        <v>43</v>
      </c>
      <c r="J2886" t="s">
        <v>411</v>
      </c>
      <c r="L2886" t="s">
        <v>346</v>
      </c>
      <c r="M2886" t="str">
        <f>VLOOKUP(L2886,'A-Applications'!B:D,3,FALSE)</f>
        <v>Azure Integration Services</v>
      </c>
      <c r="N2886" t="s">
        <v>138</v>
      </c>
      <c r="O2886" s="42"/>
      <c r="P2886" t="s">
        <v>56</v>
      </c>
      <c r="Q2886" t="str">
        <f>VLOOKUP(KamstrupData[[#This Row],[IdLevel123]],'B-Business Capability'!B:L,10,FALSE)</f>
        <v>N/A</v>
      </c>
      <c r="R2886">
        <f>VLOOKUP(KamstrupData[[#This Row],[IdLevel123]],'B-Business Capability'!B:L,11,FALSE)</f>
        <v>0</v>
      </c>
      <c r="S2886" t="s">
        <v>8634</v>
      </c>
    </row>
    <row r="2887" spans="2:20" hidden="1" x14ac:dyDescent="0.25">
      <c r="B2887" s="28">
        <v>46143</v>
      </c>
      <c r="D2887" s="28" t="s">
        <v>1634</v>
      </c>
      <c r="E2887" t="str">
        <f>VLOOKUP(D2887,'B-Business Capability'!B:H,5,FALSE)</f>
        <v>Not mapped to capability</v>
      </c>
      <c r="F2887">
        <f>VLOOKUP(D2887,'B-Business Capability'!B:H,6,FALSE)</f>
        <v>0</v>
      </c>
      <c r="G2887">
        <f>VLOOKUP(D2887,'B-Business Capability'!B:H,7,FALSE)</f>
        <v>0</v>
      </c>
      <c r="I2887" t="s">
        <v>43</v>
      </c>
      <c r="J2887" t="s">
        <v>411</v>
      </c>
      <c r="L2887" t="s">
        <v>346</v>
      </c>
      <c r="M2887" t="str">
        <f>VLOOKUP(L2887,'A-Applications'!B:D,3,FALSE)</f>
        <v>Azure Integration Services</v>
      </c>
      <c r="N2887" t="s">
        <v>138</v>
      </c>
      <c r="O2887" s="42"/>
      <c r="P2887" t="s">
        <v>56</v>
      </c>
      <c r="Q2887" t="str">
        <f>VLOOKUP(KamstrupData[[#This Row],[IdLevel123]],'B-Business Capability'!B:L,10,FALSE)</f>
        <v>N/A</v>
      </c>
      <c r="R2887">
        <f>VLOOKUP(KamstrupData[[#This Row],[IdLevel123]],'B-Business Capability'!B:L,11,FALSE)</f>
        <v>0</v>
      </c>
      <c r="S2887" t="s">
        <v>8634</v>
      </c>
    </row>
    <row r="2888" spans="2:20" hidden="1" x14ac:dyDescent="0.25">
      <c r="B2888" s="28">
        <v>45292</v>
      </c>
      <c r="C2888" s="28">
        <v>46203</v>
      </c>
      <c r="D2888" t="s">
        <v>1459</v>
      </c>
      <c r="E2888" t="str">
        <f>VLOOKUP(D2888,'B-Business Capability'!B:H,5,FALSE)</f>
        <v>Customer Service</v>
      </c>
      <c r="F2888" t="str">
        <f>VLOOKUP(D2888,'B-Business Capability'!B:H,6,FALSE)</f>
        <v>Customer Service and Support</v>
      </c>
      <c r="G2888" t="str">
        <f>VLOOKUP(D2888,'B-Business Capability'!B:H,7,FALSE)</f>
        <v>Service Request Management</v>
      </c>
      <c r="I2888" t="s">
        <v>43</v>
      </c>
      <c r="J2888" t="s">
        <v>279</v>
      </c>
      <c r="L2888" t="s">
        <v>1608</v>
      </c>
      <c r="M2888" t="str">
        <f>VLOOKUP(L2888,'A-Applications'!B:D,3,FALSE)</f>
        <v>Link</v>
      </c>
      <c r="N2888" t="s">
        <v>138</v>
      </c>
      <c r="O2888" s="42" t="s">
        <v>102</v>
      </c>
      <c r="P2888" t="s">
        <v>229</v>
      </c>
      <c r="Q2888" t="str">
        <f>VLOOKUP(KamstrupData[[#This Row],[IdLevel123]],'B-Business Capability'!B:L,10,FALSE)</f>
        <v>Customer Service and Support</v>
      </c>
      <c r="R2888">
        <f>VLOOKUP(KamstrupData[[#This Row],[IdLevel123]],'B-Business Capability'!B:L,11,FALSE)</f>
        <v>0</v>
      </c>
      <c r="S2888" t="s">
        <v>1483</v>
      </c>
      <c r="T2888" t="s">
        <v>1484</v>
      </c>
    </row>
    <row r="2889" spans="2:20" hidden="1" x14ac:dyDescent="0.25">
      <c r="B2889" s="28">
        <v>45292</v>
      </c>
      <c r="C2889" s="28">
        <v>46203</v>
      </c>
      <c r="D2889" t="s">
        <v>1459</v>
      </c>
      <c r="E2889" t="str">
        <f>VLOOKUP(D2889,'B-Business Capability'!B:H,5,FALSE)</f>
        <v>Customer Service</v>
      </c>
      <c r="F2889" t="str">
        <f>VLOOKUP(D2889,'B-Business Capability'!B:H,6,FALSE)</f>
        <v>Customer Service and Support</v>
      </c>
      <c r="G2889" t="str">
        <f>VLOOKUP(D2889,'B-Business Capability'!B:H,7,FALSE)</f>
        <v>Service Request Management</v>
      </c>
      <c r="I2889" t="s">
        <v>43</v>
      </c>
      <c r="J2889" t="s">
        <v>282</v>
      </c>
      <c r="L2889" t="s">
        <v>1608</v>
      </c>
      <c r="M2889" t="str">
        <f>VLOOKUP(L2889,'A-Applications'!B:D,3,FALSE)</f>
        <v>Link</v>
      </c>
      <c r="N2889" t="s">
        <v>138</v>
      </c>
      <c r="O2889" s="42" t="s">
        <v>102</v>
      </c>
      <c r="P2889" t="s">
        <v>229</v>
      </c>
      <c r="Q2889" t="str">
        <f>VLOOKUP(KamstrupData[[#This Row],[IdLevel123]],'B-Business Capability'!B:L,10,FALSE)</f>
        <v>Customer Service and Support</v>
      </c>
      <c r="R2889">
        <f>VLOOKUP(KamstrupData[[#This Row],[IdLevel123]],'B-Business Capability'!B:L,11,FALSE)</f>
        <v>0</v>
      </c>
      <c r="S2889" t="s">
        <v>1483</v>
      </c>
    </row>
    <row r="2890" spans="2:20" hidden="1" x14ac:dyDescent="0.25">
      <c r="B2890" s="28">
        <v>45292</v>
      </c>
      <c r="C2890" s="28">
        <v>46203</v>
      </c>
      <c r="D2890" t="s">
        <v>1517</v>
      </c>
      <c r="E2890" t="str">
        <f>VLOOKUP(D2890,'B-Business Capability'!B:H,5,FALSE)</f>
        <v>Customer Service</v>
      </c>
      <c r="F2890" t="str">
        <f>VLOOKUP(D2890,'B-Business Capability'!B:H,6,FALSE)</f>
        <v>Customer Project Management</v>
      </c>
      <c r="G2890" t="str">
        <f>VLOOKUP(D2890,'B-Business Capability'!B:H,7,FALSE)</f>
        <v>Project Management</v>
      </c>
      <c r="I2890" t="s">
        <v>43</v>
      </c>
      <c r="J2890" t="s">
        <v>279</v>
      </c>
      <c r="L2890" t="s">
        <v>1608</v>
      </c>
      <c r="M2890" t="str">
        <f>VLOOKUP(L2890,'A-Applications'!B:D,3,FALSE)</f>
        <v>Link</v>
      </c>
      <c r="N2890" t="s">
        <v>138</v>
      </c>
      <c r="O2890" s="42" t="s">
        <v>102</v>
      </c>
      <c r="P2890" t="s">
        <v>1040</v>
      </c>
      <c r="Q2890" t="str">
        <f>VLOOKUP(KamstrupData[[#This Row],[IdLevel123]],'B-Business Capability'!B:L,10,FALSE)</f>
        <v>Order-to-Cash (O2C)</v>
      </c>
      <c r="R2890">
        <f>VLOOKUP(KamstrupData[[#This Row],[IdLevel123]],'B-Business Capability'!B:L,11,FALSE)</f>
        <v>0</v>
      </c>
      <c r="S2890" t="s">
        <v>1483</v>
      </c>
      <c r="T2890" t="s">
        <v>1484</v>
      </c>
    </row>
    <row r="2891" spans="2:20" hidden="1" x14ac:dyDescent="0.25">
      <c r="B2891" s="28">
        <v>45292</v>
      </c>
      <c r="C2891" s="28">
        <v>46203</v>
      </c>
      <c r="D2891" t="s">
        <v>1517</v>
      </c>
      <c r="E2891" t="str">
        <f>VLOOKUP(D2891,'B-Business Capability'!B:H,5,FALSE)</f>
        <v>Customer Service</v>
      </c>
      <c r="F2891" t="str">
        <f>VLOOKUP(D2891,'B-Business Capability'!B:H,6,FALSE)</f>
        <v>Customer Project Management</v>
      </c>
      <c r="G2891" t="str">
        <f>VLOOKUP(D2891,'B-Business Capability'!B:H,7,FALSE)</f>
        <v>Project Management</v>
      </c>
      <c r="I2891" t="s">
        <v>43</v>
      </c>
      <c r="J2891" t="s">
        <v>282</v>
      </c>
      <c r="L2891" t="s">
        <v>1608</v>
      </c>
      <c r="M2891" t="str">
        <f>VLOOKUP(L2891,'A-Applications'!B:D,3,FALSE)</f>
        <v>Link</v>
      </c>
      <c r="N2891" t="s">
        <v>138</v>
      </c>
      <c r="O2891" s="42" t="s">
        <v>102</v>
      </c>
      <c r="P2891" t="s">
        <v>1040</v>
      </c>
      <c r="Q2891" t="str">
        <f>VLOOKUP(KamstrupData[[#This Row],[IdLevel123]],'B-Business Capability'!B:L,10,FALSE)</f>
        <v>Order-to-Cash (O2C)</v>
      </c>
      <c r="R2891">
        <f>VLOOKUP(KamstrupData[[#This Row],[IdLevel123]],'B-Business Capability'!B:L,11,FALSE)</f>
        <v>0</v>
      </c>
      <c r="S2891" t="s">
        <v>1483</v>
      </c>
    </row>
    <row r="2892" spans="2:20" hidden="1" x14ac:dyDescent="0.25">
      <c r="B2892" s="28">
        <v>45292</v>
      </c>
      <c r="C2892" s="28">
        <v>46203</v>
      </c>
      <c r="D2892" t="s">
        <v>1603</v>
      </c>
      <c r="E2892" t="str">
        <f>VLOOKUP(D2892,'B-Business Capability'!B:H,5,FALSE)</f>
        <v>Digital Platform and Operations</v>
      </c>
      <c r="F2892" t="str">
        <f>VLOOKUP(D2892,'B-Business Capability'!B:H,6,FALSE)</f>
        <v>AI, Data &amp; Analytics</v>
      </c>
      <c r="G2892" t="str">
        <f>VLOOKUP(D2892,'B-Business Capability'!B:H,7,FALSE)</f>
        <v>Data Processing &amp; Modeling</v>
      </c>
      <c r="I2892" t="s">
        <v>43</v>
      </c>
      <c r="J2892" t="s">
        <v>161</v>
      </c>
      <c r="L2892" t="s">
        <v>1608</v>
      </c>
      <c r="M2892" t="str">
        <f>VLOOKUP(L2892,'A-Applications'!B:D,3,FALSE)</f>
        <v>Link</v>
      </c>
      <c r="N2892" t="s">
        <v>46</v>
      </c>
      <c r="O2892" s="42" t="s">
        <v>47</v>
      </c>
      <c r="P2892" t="s">
        <v>68</v>
      </c>
      <c r="Q2892" t="str">
        <f>VLOOKUP(KamstrupData[[#This Row],[IdLevel123]],'B-Business Capability'!B:L,10,FALSE)</f>
        <v>N/A</v>
      </c>
      <c r="R2892">
        <f>VLOOKUP(KamstrupData[[#This Row],[IdLevel123]],'B-Business Capability'!B:L,11,FALSE)</f>
        <v>0</v>
      </c>
      <c r="S2892" t="s">
        <v>1483</v>
      </c>
      <c r="T2892" t="s">
        <v>1607</v>
      </c>
    </row>
    <row r="2893" spans="2:20" hidden="1" x14ac:dyDescent="0.25">
      <c r="B2893" s="28">
        <v>45292</v>
      </c>
      <c r="C2893" s="28">
        <v>46203</v>
      </c>
      <c r="D2893" t="s">
        <v>1634</v>
      </c>
      <c r="E2893" t="str">
        <f>VLOOKUP(D2893,'B-Business Capability'!B:H,5,FALSE)</f>
        <v>Not mapped to capability</v>
      </c>
      <c r="F2893">
        <f>VLOOKUP(D2893,'B-Business Capability'!B:H,6,FALSE)</f>
        <v>0</v>
      </c>
      <c r="G2893">
        <f>VLOOKUP(D2893,'B-Business Capability'!B:H,7,FALSE)</f>
        <v>0</v>
      </c>
      <c r="I2893" t="s">
        <v>43</v>
      </c>
      <c r="J2893" t="s">
        <v>411</v>
      </c>
      <c r="L2893" t="s">
        <v>1608</v>
      </c>
      <c r="M2893" t="str">
        <f>VLOOKUP(L2893,'A-Applications'!B:D,3,FALSE)</f>
        <v>Link</v>
      </c>
      <c r="O2893" s="42"/>
      <c r="P2893" t="s">
        <v>56</v>
      </c>
      <c r="Q2893" t="str">
        <f>VLOOKUP(KamstrupData[[#This Row],[IdLevel123]],'B-Business Capability'!B:L,10,FALSE)</f>
        <v>N/A</v>
      </c>
      <c r="R2893">
        <f>VLOOKUP(KamstrupData[[#This Row],[IdLevel123]],'B-Business Capability'!B:L,11,FALSE)</f>
        <v>0</v>
      </c>
      <c r="S2893" t="s">
        <v>1483</v>
      </c>
      <c r="T2893" t="s">
        <v>1686</v>
      </c>
    </row>
    <row r="2894" spans="2:20" hidden="1" x14ac:dyDescent="0.25">
      <c r="B2894" s="28">
        <v>45292</v>
      </c>
      <c r="C2894" s="28">
        <v>46203</v>
      </c>
      <c r="D2894" t="s">
        <v>1459</v>
      </c>
      <c r="E2894" t="str">
        <f>VLOOKUP(D2894,'B-Business Capability'!B:H,5,FALSE)</f>
        <v>Customer Service</v>
      </c>
      <c r="F2894" t="str">
        <f>VLOOKUP(D2894,'B-Business Capability'!B:H,6,FALSE)</f>
        <v>Customer Service and Support</v>
      </c>
      <c r="G2894" t="str">
        <f>VLOOKUP(D2894,'B-Business Capability'!B:H,7,FALSE)</f>
        <v>Service Request Management</v>
      </c>
      <c r="I2894" t="s">
        <v>43</v>
      </c>
      <c r="J2894" t="s">
        <v>109</v>
      </c>
      <c r="K2894" t="s">
        <v>231</v>
      </c>
      <c r="L2894" t="s">
        <v>1493</v>
      </c>
      <c r="M2894" t="str">
        <f>VLOOKUP(L2894,'A-Applications'!B:D,3,FALSE)</f>
        <v>Mapforce</v>
      </c>
      <c r="N2894" t="s">
        <v>46</v>
      </c>
      <c r="O2894" s="42" t="s">
        <v>47</v>
      </c>
      <c r="P2894" t="s">
        <v>68</v>
      </c>
      <c r="Q2894" t="str">
        <f>VLOOKUP(KamstrupData[[#This Row],[IdLevel123]],'B-Business Capability'!B:L,10,FALSE)</f>
        <v>Customer Service and Support</v>
      </c>
      <c r="R2894">
        <f>VLOOKUP(KamstrupData[[#This Row],[IdLevel123]],'B-Business Capability'!B:L,11,FALSE)</f>
        <v>0</v>
      </c>
      <c r="S2894" t="s">
        <v>1483</v>
      </c>
      <c r="T2894" t="s">
        <v>329</v>
      </c>
    </row>
    <row r="2895" spans="2:20" hidden="1" x14ac:dyDescent="0.25">
      <c r="B2895" s="28">
        <v>45292</v>
      </c>
      <c r="C2895" s="28">
        <v>46203</v>
      </c>
      <c r="D2895" t="s">
        <v>1603</v>
      </c>
      <c r="E2895" t="str">
        <f>VLOOKUP(D2895,'B-Business Capability'!B:H,5,FALSE)</f>
        <v>Digital Platform and Operations</v>
      </c>
      <c r="F2895" t="str">
        <f>VLOOKUP(D2895,'B-Business Capability'!B:H,6,FALSE)</f>
        <v>AI, Data &amp; Analytics</v>
      </c>
      <c r="G2895" t="str">
        <f>VLOOKUP(D2895,'B-Business Capability'!B:H,7,FALSE)</f>
        <v>Data Processing &amp; Modeling</v>
      </c>
      <c r="I2895" t="s">
        <v>43</v>
      </c>
      <c r="J2895" t="s">
        <v>161</v>
      </c>
      <c r="L2895" t="s">
        <v>1493</v>
      </c>
      <c r="M2895" t="str">
        <f>VLOOKUP(L2895,'A-Applications'!B:D,3,FALSE)</f>
        <v>Mapforce</v>
      </c>
      <c r="N2895" t="s">
        <v>46</v>
      </c>
      <c r="O2895" s="42" t="s">
        <v>47</v>
      </c>
      <c r="P2895" t="s">
        <v>68</v>
      </c>
      <c r="Q2895" t="str">
        <f>VLOOKUP(KamstrupData[[#This Row],[IdLevel123]],'B-Business Capability'!B:L,10,FALSE)</f>
        <v>N/A</v>
      </c>
      <c r="R2895">
        <f>VLOOKUP(KamstrupData[[#This Row],[IdLevel123]],'B-Business Capability'!B:L,11,FALSE)</f>
        <v>0</v>
      </c>
      <c r="S2895" t="s">
        <v>1483</v>
      </c>
      <c r="T2895" t="s">
        <v>1607</v>
      </c>
    </row>
    <row r="2896" spans="2:20" hidden="1" x14ac:dyDescent="0.25">
      <c r="B2896" s="28">
        <v>45292</v>
      </c>
      <c r="C2896" s="28">
        <v>46203</v>
      </c>
      <c r="D2896" t="s">
        <v>1634</v>
      </c>
      <c r="E2896" t="str">
        <f>VLOOKUP(D2896,'B-Business Capability'!B:H,5,FALSE)</f>
        <v>Not mapped to capability</v>
      </c>
      <c r="F2896">
        <f>VLOOKUP(D2896,'B-Business Capability'!B:H,6,FALSE)</f>
        <v>0</v>
      </c>
      <c r="G2896">
        <f>VLOOKUP(D2896,'B-Business Capability'!B:H,7,FALSE)</f>
        <v>0</v>
      </c>
      <c r="I2896" t="s">
        <v>43</v>
      </c>
      <c r="J2896" t="s">
        <v>411</v>
      </c>
      <c r="L2896" t="s">
        <v>1493</v>
      </c>
      <c r="M2896" t="str">
        <f>VLOOKUP(L2896,'A-Applications'!B:D,3,FALSE)</f>
        <v>Mapforce</v>
      </c>
      <c r="O2896" s="42"/>
      <c r="P2896" t="s">
        <v>56</v>
      </c>
      <c r="Q2896" t="str">
        <f>VLOOKUP(KamstrupData[[#This Row],[IdLevel123]],'B-Business Capability'!B:L,10,FALSE)</f>
        <v>N/A</v>
      </c>
      <c r="R2896">
        <f>VLOOKUP(KamstrupData[[#This Row],[IdLevel123]],'B-Business Capability'!B:L,11,FALSE)</f>
        <v>0</v>
      </c>
      <c r="S2896" t="s">
        <v>1483</v>
      </c>
      <c r="T2896" t="s">
        <v>1686</v>
      </c>
    </row>
    <row r="2897" spans="2:20" hidden="1" x14ac:dyDescent="0.25">
      <c r="D2897" t="s">
        <v>1517</v>
      </c>
      <c r="E2897" t="str">
        <f>VLOOKUP(D2897,'B-Business Capability'!B:H,5,FALSE)</f>
        <v>Customer Service</v>
      </c>
      <c r="F2897" t="str">
        <f>VLOOKUP(D2897,'B-Business Capability'!B:H,6,FALSE)</f>
        <v>Customer Project Management</v>
      </c>
      <c r="G2897" t="str">
        <f>VLOOKUP(D2897,'B-Business Capability'!B:H,7,FALSE)</f>
        <v>Project Management</v>
      </c>
      <c r="I2897" t="s">
        <v>43</v>
      </c>
      <c r="J2897" t="s">
        <v>278</v>
      </c>
      <c r="L2897" t="s">
        <v>1522</v>
      </c>
      <c r="M2897" t="str">
        <f>VLOOKUP(L2897,'A-Applications'!B:D,3,FALSE)</f>
        <v>Mulesoft</v>
      </c>
      <c r="O2897" s="42"/>
      <c r="P2897" t="s">
        <v>1040</v>
      </c>
      <c r="Q2897" t="str">
        <f>VLOOKUP(KamstrupData[[#This Row],[IdLevel123]],'B-Business Capability'!B:L,10,FALSE)</f>
        <v>Order-to-Cash (O2C)</v>
      </c>
      <c r="R2897">
        <f>VLOOKUP(KamstrupData[[#This Row],[IdLevel123]],'B-Business Capability'!B:L,11,FALSE)</f>
        <v>0</v>
      </c>
      <c r="T2897" t="s">
        <v>1523</v>
      </c>
    </row>
    <row r="2898" spans="2:20" hidden="1" x14ac:dyDescent="0.25">
      <c r="D2898" s="28" t="s">
        <v>1517</v>
      </c>
      <c r="E2898" t="str">
        <f>VLOOKUP(D2898,'B-Business Capability'!B:H,5,FALSE)</f>
        <v>Customer Service</v>
      </c>
      <c r="F2898" t="str">
        <f>VLOOKUP(D2898,'B-Business Capability'!B:H,6,FALSE)</f>
        <v>Customer Project Management</v>
      </c>
      <c r="G2898" t="str">
        <f>VLOOKUP(D2898,'B-Business Capability'!B:H,7,FALSE)</f>
        <v>Project Management</v>
      </c>
      <c r="I2898" t="s">
        <v>477</v>
      </c>
      <c r="J2898" t="s">
        <v>8624</v>
      </c>
      <c r="L2898" t="s">
        <v>1522</v>
      </c>
      <c r="M2898" t="str">
        <f>VLOOKUP(L2898,'A-Applications'!B:D,3,FALSE)</f>
        <v>Mulesoft</v>
      </c>
      <c r="O2898" s="42"/>
      <c r="P2898" t="s">
        <v>1040</v>
      </c>
      <c r="Q2898" t="str">
        <f>VLOOKUP(KamstrupData[[#This Row],[IdLevel123]],'B-Business Capability'!B:L,10,FALSE)</f>
        <v>Order-to-Cash (O2C)</v>
      </c>
      <c r="R2898">
        <f>VLOOKUP(KamstrupData[[#This Row],[IdLevel123]],'B-Business Capability'!B:L,11,FALSE)</f>
        <v>0</v>
      </c>
    </row>
    <row r="2899" spans="2:20" hidden="1" x14ac:dyDescent="0.25">
      <c r="D2899" t="s">
        <v>1251</v>
      </c>
      <c r="E2899" t="str">
        <f>VLOOKUP(D2899,'B-Business Capability'!B:H,5,FALSE)</f>
        <v>Sales</v>
      </c>
      <c r="F2899" t="str">
        <f>VLOOKUP(D2899,'B-Business Capability'!B:H,6,FALSE)</f>
        <v>Quotation, Order, and Contract Management</v>
      </c>
      <c r="G2899" t="str">
        <f>VLOOKUP(D2899,'B-Business Capability'!B:H,7,FALSE)</f>
        <v>Product configuration</v>
      </c>
      <c r="I2899" t="s">
        <v>43</v>
      </c>
      <c r="J2899" t="s">
        <v>325</v>
      </c>
      <c r="K2899" t="s">
        <v>379</v>
      </c>
      <c r="L2899" t="s">
        <v>1252</v>
      </c>
      <c r="M2899" t="str">
        <f>VLOOKUP(L2899,'A-Applications'!B:D,3,FALSE)</f>
        <v>Go autonomous</v>
      </c>
      <c r="N2899" t="s">
        <v>138</v>
      </c>
      <c r="O2899" s="42" t="s">
        <v>47</v>
      </c>
      <c r="P2899" t="s">
        <v>1042</v>
      </c>
      <c r="Q2899" t="str">
        <f>VLOOKUP(KamstrupData[[#This Row],[IdLevel123]],'B-Business Capability'!B:L,10,FALSE)</f>
        <v>Order-to-Cash (O2C)</v>
      </c>
      <c r="R2899">
        <f>VLOOKUP(KamstrupData[[#This Row],[IdLevel123]],'B-Business Capability'!B:L,11,FALSE)</f>
        <v>105</v>
      </c>
      <c r="T2899" t="s">
        <v>1253</v>
      </c>
    </row>
    <row r="2900" spans="2:20" hidden="1" x14ac:dyDescent="0.25">
      <c r="D2900" t="s">
        <v>1255</v>
      </c>
      <c r="E2900" t="str">
        <f>VLOOKUP(D2900,'B-Business Capability'!B:H,5,FALSE)</f>
        <v>Sales</v>
      </c>
      <c r="F2900" t="str">
        <f>VLOOKUP(D2900,'B-Business Capability'!B:H,6,FALSE)</f>
        <v>Quotation, Order, and Contract Management</v>
      </c>
      <c r="G2900" t="str">
        <f>VLOOKUP(D2900,'B-Business Capability'!B:H,7,FALSE)</f>
        <v>Sales order management and processing</v>
      </c>
      <c r="I2900" t="s">
        <v>43</v>
      </c>
      <c r="J2900" t="s">
        <v>325</v>
      </c>
      <c r="K2900" t="s">
        <v>379</v>
      </c>
      <c r="L2900" t="s">
        <v>1252</v>
      </c>
      <c r="M2900" t="str">
        <f>VLOOKUP(L2900,'A-Applications'!B:D,3,FALSE)</f>
        <v>Go autonomous</v>
      </c>
      <c r="N2900" t="s">
        <v>138</v>
      </c>
      <c r="O2900" s="42" t="s">
        <v>47</v>
      </c>
      <c r="P2900" t="s">
        <v>1042</v>
      </c>
      <c r="Q2900" t="str">
        <f>VLOOKUP(KamstrupData[[#This Row],[IdLevel123]],'B-Business Capability'!B:L,10,FALSE)</f>
        <v>Order-to-Cash (O2C)</v>
      </c>
      <c r="R2900">
        <f>VLOOKUP(KamstrupData[[#This Row],[IdLevel123]],'B-Business Capability'!B:L,11,FALSE)</f>
        <v>107</v>
      </c>
      <c r="T2900" t="s">
        <v>1253</v>
      </c>
    </row>
    <row r="2901" spans="2:20" hidden="1" x14ac:dyDescent="0.25">
      <c r="D2901" t="s">
        <v>1275</v>
      </c>
      <c r="E2901" t="str">
        <f>VLOOKUP(D2901,'B-Business Capability'!B:H,5,FALSE)</f>
        <v>Sales</v>
      </c>
      <c r="F2901" t="str">
        <f>VLOOKUP(D2901,'B-Business Capability'!B:H,6,FALSE)</f>
        <v>Quotation, Order, and Contract Management</v>
      </c>
      <c r="G2901" t="str">
        <f>VLOOKUP(D2901,'B-Business Capability'!B:H,7,FALSE)</f>
        <v>Quote and order documents</v>
      </c>
      <c r="I2901" t="s">
        <v>43</v>
      </c>
      <c r="J2901" t="s">
        <v>325</v>
      </c>
      <c r="K2901" t="s">
        <v>379</v>
      </c>
      <c r="L2901" t="s">
        <v>1252</v>
      </c>
      <c r="M2901" t="str">
        <f>VLOOKUP(L2901,'A-Applications'!B:D,3,FALSE)</f>
        <v>Go autonomous</v>
      </c>
      <c r="N2901" t="s">
        <v>138</v>
      </c>
      <c r="O2901" s="42" t="s">
        <v>47</v>
      </c>
      <c r="P2901" t="s">
        <v>1042</v>
      </c>
      <c r="Q2901" t="str">
        <f>VLOOKUP(KamstrupData[[#This Row],[IdLevel123]],'B-Business Capability'!B:L,10,FALSE)</f>
        <v>Order-to-Cash (O2C)</v>
      </c>
      <c r="R2901">
        <f>VLOOKUP(KamstrupData[[#This Row],[IdLevel123]],'B-Business Capability'!B:L,11,FALSE)</f>
        <v>130</v>
      </c>
      <c r="T2901" t="s">
        <v>1253</v>
      </c>
    </row>
    <row r="2902" spans="2:20" hidden="1" x14ac:dyDescent="0.25">
      <c r="D2902" s="28" t="s">
        <v>1251</v>
      </c>
      <c r="E2902" t="str">
        <f>VLOOKUP(D2902,'B-Business Capability'!B:H,5,FALSE)</f>
        <v>Sales</v>
      </c>
      <c r="F2902" t="str">
        <f>VLOOKUP(D2902,'B-Business Capability'!B:H,6,FALSE)</f>
        <v>Quotation, Order, and Contract Management</v>
      </c>
      <c r="G2902" t="str">
        <f>VLOOKUP(D2902,'B-Business Capability'!B:H,7,FALSE)</f>
        <v>Product configuration</v>
      </c>
      <c r="I2902" t="s">
        <v>62</v>
      </c>
      <c r="J2902" t="s">
        <v>8632</v>
      </c>
      <c r="L2902" t="s">
        <v>1252</v>
      </c>
      <c r="M2902" t="str">
        <f>VLOOKUP(L2902,'A-Applications'!B:D,3,FALSE)</f>
        <v>Go autonomous</v>
      </c>
      <c r="N2902" t="s">
        <v>138</v>
      </c>
      <c r="O2902" s="42" t="s">
        <v>47</v>
      </c>
      <c r="P2902" t="s">
        <v>1042</v>
      </c>
      <c r="Q2902" t="str">
        <f>VLOOKUP(KamstrupData[[#This Row],[IdLevel123]],'B-Business Capability'!B:L,10,FALSE)</f>
        <v>Order-to-Cash (O2C)</v>
      </c>
      <c r="R2902">
        <f>VLOOKUP(KamstrupData[[#This Row],[IdLevel123]],'B-Business Capability'!B:L,11,FALSE)</f>
        <v>105</v>
      </c>
    </row>
    <row r="2903" spans="2:20" hidden="1" x14ac:dyDescent="0.25">
      <c r="D2903" s="28" t="s">
        <v>1255</v>
      </c>
      <c r="E2903" t="str">
        <f>VLOOKUP(D2903,'B-Business Capability'!B:H,5,FALSE)</f>
        <v>Sales</v>
      </c>
      <c r="F2903" t="str">
        <f>VLOOKUP(D2903,'B-Business Capability'!B:H,6,FALSE)</f>
        <v>Quotation, Order, and Contract Management</v>
      </c>
      <c r="G2903" t="str">
        <f>VLOOKUP(D2903,'B-Business Capability'!B:H,7,FALSE)</f>
        <v>Sales order management and processing</v>
      </c>
      <c r="I2903" t="s">
        <v>62</v>
      </c>
      <c r="J2903" t="s">
        <v>8632</v>
      </c>
      <c r="L2903" t="s">
        <v>1252</v>
      </c>
      <c r="M2903" t="str">
        <f>VLOOKUP(L2903,'A-Applications'!B:D,3,FALSE)</f>
        <v>Go autonomous</v>
      </c>
      <c r="N2903" t="s">
        <v>138</v>
      </c>
      <c r="O2903" s="42" t="s">
        <v>47</v>
      </c>
      <c r="P2903" t="s">
        <v>1042</v>
      </c>
      <c r="Q2903" t="str">
        <f>VLOOKUP(KamstrupData[[#This Row],[IdLevel123]],'B-Business Capability'!B:L,10,FALSE)</f>
        <v>Order-to-Cash (O2C)</v>
      </c>
      <c r="R2903">
        <f>VLOOKUP(KamstrupData[[#This Row],[IdLevel123]],'B-Business Capability'!B:L,11,FALSE)</f>
        <v>107</v>
      </c>
    </row>
    <row r="2904" spans="2:20" hidden="1" x14ac:dyDescent="0.25">
      <c r="D2904" s="28" t="s">
        <v>1275</v>
      </c>
      <c r="E2904" t="str">
        <f>VLOOKUP(D2904,'B-Business Capability'!B:H,5,FALSE)</f>
        <v>Sales</v>
      </c>
      <c r="F2904" t="str">
        <f>VLOOKUP(D2904,'B-Business Capability'!B:H,6,FALSE)</f>
        <v>Quotation, Order, and Contract Management</v>
      </c>
      <c r="G2904" t="str">
        <f>VLOOKUP(D2904,'B-Business Capability'!B:H,7,FALSE)</f>
        <v>Quote and order documents</v>
      </c>
      <c r="I2904" t="s">
        <v>62</v>
      </c>
      <c r="J2904" t="s">
        <v>8632</v>
      </c>
      <c r="L2904" t="s">
        <v>1252</v>
      </c>
      <c r="M2904" t="str">
        <f>VLOOKUP(L2904,'A-Applications'!B:D,3,FALSE)</f>
        <v>Go autonomous</v>
      </c>
      <c r="N2904" t="s">
        <v>138</v>
      </c>
      <c r="O2904" s="42" t="s">
        <v>47</v>
      </c>
      <c r="P2904" t="s">
        <v>1042</v>
      </c>
      <c r="Q2904" t="str">
        <f>VLOOKUP(KamstrupData[[#This Row],[IdLevel123]],'B-Business Capability'!B:L,10,FALSE)</f>
        <v>Order-to-Cash (O2C)</v>
      </c>
      <c r="R2904">
        <f>VLOOKUP(KamstrupData[[#This Row],[IdLevel123]],'B-Business Capability'!B:L,11,FALSE)</f>
        <v>130</v>
      </c>
    </row>
    <row r="2905" spans="2:20" hidden="1" x14ac:dyDescent="0.25">
      <c r="B2905" s="28">
        <v>45658</v>
      </c>
      <c r="D2905" t="s">
        <v>263</v>
      </c>
      <c r="E2905" t="str">
        <f>VLOOKUP(D2905,'B-Business Capability'!B:H,5,FALSE)</f>
        <v>People and Culture</v>
      </c>
      <c r="F2905" t="str">
        <f>VLOOKUP(D2905,'B-Business Capability'!B:H,6,FALSE)</f>
        <v>HR Policies &amp; Processes</v>
      </c>
      <c r="G2905">
        <f>VLOOKUP(D2905,'B-Business Capability'!B:H,7,FALSE)</f>
        <v>0</v>
      </c>
      <c r="I2905" t="s">
        <v>43</v>
      </c>
      <c r="J2905" t="s">
        <v>264</v>
      </c>
      <c r="L2905" t="s">
        <v>271</v>
      </c>
      <c r="M2905" t="str">
        <f>VLOOKUP(L2905,'A-Applications'!B:D,3,FALSE)</f>
        <v>Oracle People Hub</v>
      </c>
      <c r="N2905" t="s">
        <v>138</v>
      </c>
      <c r="O2905" s="42" t="s">
        <v>47</v>
      </c>
      <c r="P2905" t="s">
        <v>272</v>
      </c>
      <c r="Q2905" t="str">
        <f>VLOOKUP(KamstrupData[[#This Row],[IdLevel123]],'B-Business Capability'!B:L,10,FALSE)</f>
        <v>Hire-to-Retire (H2R)</v>
      </c>
      <c r="R2905">
        <f>VLOOKUP(KamstrupData[[#This Row],[IdLevel123]],'B-Business Capability'!B:L,11,FALSE)</f>
        <v>650</v>
      </c>
      <c r="S2905" t="s">
        <v>267</v>
      </c>
      <c r="T2905" t="s">
        <v>268</v>
      </c>
    </row>
    <row r="2906" spans="2:20" hidden="1" x14ac:dyDescent="0.25">
      <c r="B2906" s="28">
        <v>45658</v>
      </c>
      <c r="D2906" t="s">
        <v>263</v>
      </c>
      <c r="E2906" t="str">
        <f>VLOOKUP(D2906,'B-Business Capability'!B:H,5,FALSE)</f>
        <v>People and Culture</v>
      </c>
      <c r="F2906" t="str">
        <f>VLOOKUP(D2906,'B-Business Capability'!B:H,6,FALSE)</f>
        <v>HR Policies &amp; Processes</v>
      </c>
      <c r="G2906">
        <f>VLOOKUP(D2906,'B-Business Capability'!B:H,7,FALSE)</f>
        <v>0</v>
      </c>
      <c r="I2906" t="s">
        <v>43</v>
      </c>
      <c r="J2906" t="s">
        <v>264</v>
      </c>
      <c r="L2906" t="s">
        <v>271</v>
      </c>
      <c r="M2906" t="str">
        <f>VLOOKUP(L2906,'A-Applications'!B:D,3,FALSE)</f>
        <v>Oracle People Hub</v>
      </c>
      <c r="N2906" t="s">
        <v>138</v>
      </c>
      <c r="O2906" s="42" t="s">
        <v>47</v>
      </c>
      <c r="P2906" t="s">
        <v>266</v>
      </c>
      <c r="Q2906" t="str">
        <f>VLOOKUP(KamstrupData[[#This Row],[IdLevel123]],'B-Business Capability'!B:L,10,FALSE)</f>
        <v>Hire-to-Retire (H2R)</v>
      </c>
      <c r="R2906">
        <f>VLOOKUP(KamstrupData[[#This Row],[IdLevel123]],'B-Business Capability'!B:L,11,FALSE)</f>
        <v>650</v>
      </c>
      <c r="S2906" t="s">
        <v>267</v>
      </c>
      <c r="T2906" t="s">
        <v>268</v>
      </c>
    </row>
    <row r="2907" spans="2:20" hidden="1" x14ac:dyDescent="0.25">
      <c r="B2907" s="28">
        <v>45658</v>
      </c>
      <c r="D2907" t="s">
        <v>263</v>
      </c>
      <c r="E2907" t="str">
        <f>VLOOKUP(D2907,'B-Business Capability'!B:H,5,FALSE)</f>
        <v>People and Culture</v>
      </c>
      <c r="F2907" t="str">
        <f>VLOOKUP(D2907,'B-Business Capability'!B:H,6,FALSE)</f>
        <v>HR Policies &amp; Processes</v>
      </c>
      <c r="G2907">
        <f>VLOOKUP(D2907,'B-Business Capability'!B:H,7,FALSE)</f>
        <v>0</v>
      </c>
      <c r="I2907" t="s">
        <v>43</v>
      </c>
      <c r="J2907" t="s">
        <v>264</v>
      </c>
      <c r="L2907" t="s">
        <v>271</v>
      </c>
      <c r="M2907" t="str">
        <f>VLOOKUP(L2907,'A-Applications'!B:D,3,FALSE)</f>
        <v>Oracle People Hub</v>
      </c>
      <c r="N2907" t="s">
        <v>138</v>
      </c>
      <c r="O2907" s="42" t="s">
        <v>47</v>
      </c>
      <c r="P2907" t="s">
        <v>273</v>
      </c>
      <c r="Q2907" t="str">
        <f>VLOOKUP(KamstrupData[[#This Row],[IdLevel123]],'B-Business Capability'!B:L,10,FALSE)</f>
        <v>Hire-to-Retire (H2R)</v>
      </c>
      <c r="R2907">
        <f>VLOOKUP(KamstrupData[[#This Row],[IdLevel123]],'B-Business Capability'!B:L,11,FALSE)</f>
        <v>650</v>
      </c>
      <c r="S2907" t="s">
        <v>267</v>
      </c>
      <c r="T2907" t="s">
        <v>268</v>
      </c>
    </row>
    <row r="2908" spans="2:20" hidden="1" x14ac:dyDescent="0.25">
      <c r="B2908" s="28">
        <v>45658</v>
      </c>
      <c r="D2908" t="s">
        <v>275</v>
      </c>
      <c r="E2908" t="str">
        <f>VLOOKUP(D2908,'B-Business Capability'!B:H,5,FALSE)</f>
        <v>People and Culture</v>
      </c>
      <c r="F2908" t="str">
        <f>VLOOKUP(D2908,'B-Business Capability'!B:H,6,FALSE)</f>
        <v>Retentation</v>
      </c>
      <c r="G2908">
        <f>VLOOKUP(D2908,'B-Business Capability'!B:H,7,FALSE)</f>
        <v>0</v>
      </c>
      <c r="I2908" t="s">
        <v>43</v>
      </c>
      <c r="J2908" t="s">
        <v>276</v>
      </c>
      <c r="L2908" t="s">
        <v>271</v>
      </c>
      <c r="M2908" t="str">
        <f>VLOOKUP(L2908,'A-Applications'!B:D,3,FALSE)</f>
        <v>Oracle People Hub</v>
      </c>
      <c r="N2908" t="s">
        <v>46</v>
      </c>
      <c r="O2908" s="42" t="s">
        <v>52</v>
      </c>
      <c r="P2908" t="s">
        <v>273</v>
      </c>
      <c r="Q2908" t="str">
        <f>VLOOKUP(KamstrupData[[#This Row],[IdLevel123]],'B-Business Capability'!B:L,10,FALSE)</f>
        <v>Hire-to-Retire (H2R)</v>
      </c>
      <c r="R2908">
        <f>VLOOKUP(KamstrupData[[#This Row],[IdLevel123]],'B-Business Capability'!B:L,11,FALSE)</f>
        <v>600</v>
      </c>
      <c r="S2908" t="s">
        <v>267</v>
      </c>
      <c r="T2908" t="s">
        <v>277</v>
      </c>
    </row>
    <row r="2909" spans="2:20" hidden="1" x14ac:dyDescent="0.25">
      <c r="B2909" s="28">
        <v>45658</v>
      </c>
      <c r="D2909" t="s">
        <v>275</v>
      </c>
      <c r="E2909" t="str">
        <f>VLOOKUP(D2909,'B-Business Capability'!B:H,5,FALSE)</f>
        <v>People and Culture</v>
      </c>
      <c r="F2909" t="str">
        <f>VLOOKUP(D2909,'B-Business Capability'!B:H,6,FALSE)</f>
        <v>Retentation</v>
      </c>
      <c r="G2909">
        <f>VLOOKUP(D2909,'B-Business Capability'!B:H,7,FALSE)</f>
        <v>0</v>
      </c>
      <c r="I2909" t="s">
        <v>43</v>
      </c>
      <c r="J2909" t="s">
        <v>276</v>
      </c>
      <c r="L2909" t="s">
        <v>271</v>
      </c>
      <c r="M2909" t="str">
        <f>VLOOKUP(L2909,'A-Applications'!B:D,3,FALSE)</f>
        <v>Oracle People Hub</v>
      </c>
      <c r="N2909" t="s">
        <v>46</v>
      </c>
      <c r="O2909" s="42" t="s">
        <v>52</v>
      </c>
      <c r="P2909" t="s">
        <v>272</v>
      </c>
      <c r="Q2909" t="str">
        <f>VLOOKUP(KamstrupData[[#This Row],[IdLevel123]],'B-Business Capability'!B:L,10,FALSE)</f>
        <v>Hire-to-Retire (H2R)</v>
      </c>
      <c r="R2909">
        <f>VLOOKUP(KamstrupData[[#This Row],[IdLevel123]],'B-Business Capability'!B:L,11,FALSE)</f>
        <v>600</v>
      </c>
      <c r="S2909" t="s">
        <v>267</v>
      </c>
      <c r="T2909" t="s">
        <v>277</v>
      </c>
    </row>
    <row r="2910" spans="2:20" hidden="1" x14ac:dyDescent="0.25">
      <c r="B2910" s="28">
        <v>45658</v>
      </c>
      <c r="D2910" t="s">
        <v>275</v>
      </c>
      <c r="E2910" t="str">
        <f>VLOOKUP(D2910,'B-Business Capability'!B:H,5,FALSE)</f>
        <v>People and Culture</v>
      </c>
      <c r="F2910" t="str">
        <f>VLOOKUP(D2910,'B-Business Capability'!B:H,6,FALSE)</f>
        <v>Retentation</v>
      </c>
      <c r="G2910">
        <f>VLOOKUP(D2910,'B-Business Capability'!B:H,7,FALSE)</f>
        <v>0</v>
      </c>
      <c r="I2910" t="s">
        <v>43</v>
      </c>
      <c r="J2910" t="s">
        <v>276</v>
      </c>
      <c r="L2910" t="s">
        <v>271</v>
      </c>
      <c r="M2910" t="str">
        <f>VLOOKUP(L2910,'A-Applications'!B:D,3,FALSE)</f>
        <v>Oracle People Hub</v>
      </c>
      <c r="N2910" t="s">
        <v>46</v>
      </c>
      <c r="O2910" s="42" t="s">
        <v>52</v>
      </c>
      <c r="P2910" t="s">
        <v>266</v>
      </c>
      <c r="Q2910" t="str">
        <f>VLOOKUP(KamstrupData[[#This Row],[IdLevel123]],'B-Business Capability'!B:L,10,FALSE)</f>
        <v>Hire-to-Retire (H2R)</v>
      </c>
      <c r="R2910">
        <f>VLOOKUP(KamstrupData[[#This Row],[IdLevel123]],'B-Business Capability'!B:L,11,FALSE)</f>
        <v>600</v>
      </c>
      <c r="S2910" t="s">
        <v>267</v>
      </c>
      <c r="T2910" t="s">
        <v>277</v>
      </c>
    </row>
    <row r="2911" spans="2:20" hidden="1" x14ac:dyDescent="0.25">
      <c r="B2911" s="28">
        <v>45658</v>
      </c>
      <c r="D2911" t="s">
        <v>275</v>
      </c>
      <c r="E2911" t="str">
        <f>VLOOKUP(D2911,'B-Business Capability'!B:H,5,FALSE)</f>
        <v>People and Culture</v>
      </c>
      <c r="F2911" t="str">
        <f>VLOOKUP(D2911,'B-Business Capability'!B:H,6,FALSE)</f>
        <v>Retentation</v>
      </c>
      <c r="G2911">
        <f>VLOOKUP(D2911,'B-Business Capability'!B:H,7,FALSE)</f>
        <v>0</v>
      </c>
      <c r="I2911" t="s">
        <v>43</v>
      </c>
      <c r="J2911" t="s">
        <v>264</v>
      </c>
      <c r="L2911" t="s">
        <v>271</v>
      </c>
      <c r="M2911" t="str">
        <f>VLOOKUP(L2911,'A-Applications'!B:D,3,FALSE)</f>
        <v>Oracle People Hub</v>
      </c>
      <c r="N2911" t="s">
        <v>138</v>
      </c>
      <c r="O2911" s="42" t="s">
        <v>47</v>
      </c>
      <c r="P2911" t="s">
        <v>273</v>
      </c>
      <c r="Q2911" t="str">
        <f>VLOOKUP(KamstrupData[[#This Row],[IdLevel123]],'B-Business Capability'!B:L,10,FALSE)</f>
        <v>Hire-to-Retire (H2R)</v>
      </c>
      <c r="R2911">
        <f>VLOOKUP(KamstrupData[[#This Row],[IdLevel123]],'B-Business Capability'!B:L,11,FALSE)</f>
        <v>600</v>
      </c>
      <c r="S2911" t="s">
        <v>267</v>
      </c>
      <c r="T2911" t="s">
        <v>268</v>
      </c>
    </row>
    <row r="2912" spans="2:20" hidden="1" x14ac:dyDescent="0.25">
      <c r="B2912" s="28">
        <v>45658</v>
      </c>
      <c r="D2912" t="s">
        <v>275</v>
      </c>
      <c r="E2912" t="str">
        <f>VLOOKUP(D2912,'B-Business Capability'!B:H,5,FALSE)</f>
        <v>People and Culture</v>
      </c>
      <c r="F2912" t="str">
        <f>VLOOKUP(D2912,'B-Business Capability'!B:H,6,FALSE)</f>
        <v>Retentation</v>
      </c>
      <c r="G2912">
        <f>VLOOKUP(D2912,'B-Business Capability'!B:H,7,FALSE)</f>
        <v>0</v>
      </c>
      <c r="I2912" t="s">
        <v>43</v>
      </c>
      <c r="J2912" t="s">
        <v>264</v>
      </c>
      <c r="L2912" t="s">
        <v>271</v>
      </c>
      <c r="M2912" t="str">
        <f>VLOOKUP(L2912,'A-Applications'!B:D,3,FALSE)</f>
        <v>Oracle People Hub</v>
      </c>
      <c r="N2912" t="s">
        <v>138</v>
      </c>
      <c r="O2912" s="42" t="s">
        <v>47</v>
      </c>
      <c r="P2912" t="s">
        <v>272</v>
      </c>
      <c r="Q2912" t="str">
        <f>VLOOKUP(KamstrupData[[#This Row],[IdLevel123]],'B-Business Capability'!B:L,10,FALSE)</f>
        <v>Hire-to-Retire (H2R)</v>
      </c>
      <c r="R2912">
        <f>VLOOKUP(KamstrupData[[#This Row],[IdLevel123]],'B-Business Capability'!B:L,11,FALSE)</f>
        <v>600</v>
      </c>
      <c r="S2912" t="s">
        <v>267</v>
      </c>
      <c r="T2912" t="s">
        <v>268</v>
      </c>
    </row>
    <row r="2913" spans="2:20" hidden="1" x14ac:dyDescent="0.25">
      <c r="B2913" s="28">
        <v>45658</v>
      </c>
      <c r="D2913" t="s">
        <v>275</v>
      </c>
      <c r="E2913" t="str">
        <f>VLOOKUP(D2913,'B-Business Capability'!B:H,5,FALSE)</f>
        <v>People and Culture</v>
      </c>
      <c r="F2913" t="str">
        <f>VLOOKUP(D2913,'B-Business Capability'!B:H,6,FALSE)</f>
        <v>Retentation</v>
      </c>
      <c r="G2913">
        <f>VLOOKUP(D2913,'B-Business Capability'!B:H,7,FALSE)</f>
        <v>0</v>
      </c>
      <c r="I2913" t="s">
        <v>43</v>
      </c>
      <c r="J2913" t="s">
        <v>264</v>
      </c>
      <c r="L2913" t="s">
        <v>271</v>
      </c>
      <c r="M2913" t="str">
        <f>VLOOKUP(L2913,'A-Applications'!B:D,3,FALSE)</f>
        <v>Oracle People Hub</v>
      </c>
      <c r="N2913" t="s">
        <v>138</v>
      </c>
      <c r="O2913" s="42" t="s">
        <v>47</v>
      </c>
      <c r="P2913" t="s">
        <v>266</v>
      </c>
      <c r="Q2913" t="str">
        <f>VLOOKUP(KamstrupData[[#This Row],[IdLevel123]],'B-Business Capability'!B:L,10,FALSE)</f>
        <v>Hire-to-Retire (H2R)</v>
      </c>
      <c r="R2913">
        <f>VLOOKUP(KamstrupData[[#This Row],[IdLevel123]],'B-Business Capability'!B:L,11,FALSE)</f>
        <v>600</v>
      </c>
      <c r="S2913" t="s">
        <v>267</v>
      </c>
      <c r="T2913" t="s">
        <v>268</v>
      </c>
    </row>
    <row r="2914" spans="2:20" hidden="1" x14ac:dyDescent="0.25">
      <c r="B2914" s="28">
        <v>45658</v>
      </c>
      <c r="D2914" t="s">
        <v>275</v>
      </c>
      <c r="E2914" t="str">
        <f>VLOOKUP(D2914,'B-Business Capability'!B:H,5,FALSE)</f>
        <v>People and Culture</v>
      </c>
      <c r="F2914" t="str">
        <f>VLOOKUP(D2914,'B-Business Capability'!B:H,6,FALSE)</f>
        <v>Retentation</v>
      </c>
      <c r="G2914">
        <f>VLOOKUP(D2914,'B-Business Capability'!B:H,7,FALSE)</f>
        <v>0</v>
      </c>
      <c r="I2914" t="s">
        <v>43</v>
      </c>
      <c r="J2914" t="s">
        <v>278</v>
      </c>
      <c r="L2914" t="s">
        <v>271</v>
      </c>
      <c r="M2914" t="str">
        <f>VLOOKUP(L2914,'A-Applications'!B:D,3,FALSE)</f>
        <v>Oracle People Hub</v>
      </c>
      <c r="N2914" t="s">
        <v>46</v>
      </c>
      <c r="O2914" s="42" t="s">
        <v>47</v>
      </c>
      <c r="P2914" t="s">
        <v>273</v>
      </c>
      <c r="Q2914" t="str">
        <f>VLOOKUP(KamstrupData[[#This Row],[IdLevel123]],'B-Business Capability'!B:L,10,FALSE)</f>
        <v>Hire-to-Retire (H2R)</v>
      </c>
      <c r="R2914">
        <f>VLOOKUP(KamstrupData[[#This Row],[IdLevel123]],'B-Business Capability'!B:L,11,FALSE)</f>
        <v>600</v>
      </c>
      <c r="S2914" t="s">
        <v>267</v>
      </c>
    </row>
    <row r="2915" spans="2:20" hidden="1" x14ac:dyDescent="0.25">
      <c r="B2915" s="28">
        <v>45658</v>
      </c>
      <c r="D2915" t="s">
        <v>275</v>
      </c>
      <c r="E2915" t="str">
        <f>VLOOKUP(D2915,'B-Business Capability'!B:H,5,FALSE)</f>
        <v>People and Culture</v>
      </c>
      <c r="F2915" t="str">
        <f>VLOOKUP(D2915,'B-Business Capability'!B:H,6,FALSE)</f>
        <v>Retentation</v>
      </c>
      <c r="G2915">
        <f>VLOOKUP(D2915,'B-Business Capability'!B:H,7,FALSE)</f>
        <v>0</v>
      </c>
      <c r="I2915" t="s">
        <v>43</v>
      </c>
      <c r="J2915" t="s">
        <v>279</v>
      </c>
      <c r="L2915" t="s">
        <v>271</v>
      </c>
      <c r="M2915" t="str">
        <f>VLOOKUP(L2915,'A-Applications'!B:D,3,FALSE)</f>
        <v>Oracle People Hub</v>
      </c>
      <c r="N2915" t="s">
        <v>46</v>
      </c>
      <c r="O2915" s="42" t="s">
        <v>47</v>
      </c>
      <c r="P2915" t="s">
        <v>273</v>
      </c>
      <c r="Q2915" t="str">
        <f>VLOOKUP(KamstrupData[[#This Row],[IdLevel123]],'B-Business Capability'!B:L,10,FALSE)</f>
        <v>Hire-to-Retire (H2R)</v>
      </c>
      <c r="R2915">
        <f>VLOOKUP(KamstrupData[[#This Row],[IdLevel123]],'B-Business Capability'!B:L,11,FALSE)</f>
        <v>600</v>
      </c>
      <c r="S2915" t="s">
        <v>267</v>
      </c>
    </row>
    <row r="2916" spans="2:20" hidden="1" x14ac:dyDescent="0.25">
      <c r="B2916" s="28">
        <v>45658</v>
      </c>
      <c r="D2916" t="s">
        <v>275</v>
      </c>
      <c r="E2916" t="str">
        <f>VLOOKUP(D2916,'B-Business Capability'!B:H,5,FALSE)</f>
        <v>People and Culture</v>
      </c>
      <c r="F2916" t="str">
        <f>VLOOKUP(D2916,'B-Business Capability'!B:H,6,FALSE)</f>
        <v>Retentation</v>
      </c>
      <c r="G2916">
        <f>VLOOKUP(D2916,'B-Business Capability'!B:H,7,FALSE)</f>
        <v>0</v>
      </c>
      <c r="I2916" t="s">
        <v>43</v>
      </c>
      <c r="J2916" t="s">
        <v>282</v>
      </c>
      <c r="L2916" t="s">
        <v>271</v>
      </c>
      <c r="M2916" t="str">
        <f>VLOOKUP(L2916,'A-Applications'!B:D,3,FALSE)</f>
        <v>Oracle People Hub</v>
      </c>
      <c r="N2916" t="s">
        <v>46</v>
      </c>
      <c r="O2916" s="42" t="s">
        <v>47</v>
      </c>
      <c r="P2916" t="s">
        <v>273</v>
      </c>
      <c r="Q2916" t="str">
        <f>VLOOKUP(KamstrupData[[#This Row],[IdLevel123]],'B-Business Capability'!B:L,10,FALSE)</f>
        <v>Hire-to-Retire (H2R)</v>
      </c>
      <c r="R2916">
        <f>VLOOKUP(KamstrupData[[#This Row],[IdLevel123]],'B-Business Capability'!B:L,11,FALSE)</f>
        <v>600</v>
      </c>
      <c r="S2916" t="s">
        <v>267</v>
      </c>
    </row>
    <row r="2917" spans="2:20" hidden="1" x14ac:dyDescent="0.25">
      <c r="D2917" s="28" t="s">
        <v>275</v>
      </c>
      <c r="E2917" t="str">
        <f>VLOOKUP(D2917,'B-Business Capability'!B:H,5,FALSE)</f>
        <v>People and Culture</v>
      </c>
      <c r="F2917" t="str">
        <f>VLOOKUP(D2917,'B-Business Capability'!B:H,6,FALSE)</f>
        <v>Retentation</v>
      </c>
      <c r="G2917">
        <f>VLOOKUP(D2917,'B-Business Capability'!B:H,7,FALSE)</f>
        <v>0</v>
      </c>
      <c r="I2917" t="s">
        <v>477</v>
      </c>
      <c r="J2917" t="s">
        <v>8624</v>
      </c>
      <c r="L2917" t="s">
        <v>271</v>
      </c>
      <c r="M2917" t="str">
        <f>VLOOKUP(L2917,'A-Applications'!B:D,3,FALSE)</f>
        <v>Oracle People Hub</v>
      </c>
      <c r="N2917" t="s">
        <v>46</v>
      </c>
      <c r="O2917" s="42" t="s">
        <v>47</v>
      </c>
      <c r="P2917" t="s">
        <v>273</v>
      </c>
      <c r="Q2917" t="str">
        <f>VLOOKUP(KamstrupData[[#This Row],[IdLevel123]],'B-Business Capability'!B:L,10,FALSE)</f>
        <v>Hire-to-Retire (H2R)</v>
      </c>
      <c r="R2917">
        <f>VLOOKUP(KamstrupData[[#This Row],[IdLevel123]],'B-Business Capability'!B:L,11,FALSE)</f>
        <v>600</v>
      </c>
    </row>
    <row r="2918" spans="2:20" hidden="1" x14ac:dyDescent="0.25">
      <c r="D2918" t="s">
        <v>1598</v>
      </c>
      <c r="E2918" t="str">
        <f>VLOOKUP(D2918,'B-Business Capability'!B:H,5,FALSE)</f>
        <v>Digital Platform and Operations</v>
      </c>
      <c r="F2918" t="str">
        <f>VLOOKUP(D2918,'B-Business Capability'!B:H,6,FALSE)</f>
        <v>AI, Data &amp; Analytics</v>
      </c>
      <c r="G2918" t="str">
        <f>VLOOKUP(D2918,'B-Business Capability'!B:H,7,FALSE)</f>
        <v>Data Governance</v>
      </c>
      <c r="I2918" t="s">
        <v>43</v>
      </c>
      <c r="J2918" t="s">
        <v>151</v>
      </c>
      <c r="K2918" t="s">
        <v>340</v>
      </c>
      <c r="L2918" t="s">
        <v>271</v>
      </c>
      <c r="M2918" t="str">
        <f>VLOOKUP(L2918,'A-Applications'!B:D,3,FALSE)</f>
        <v>Oracle People Hub</v>
      </c>
      <c r="N2918" t="s">
        <v>138</v>
      </c>
      <c r="O2918" s="42" t="s">
        <v>102</v>
      </c>
      <c r="P2918" t="s">
        <v>68</v>
      </c>
      <c r="Q2918" t="str">
        <f>VLOOKUP(KamstrupData[[#This Row],[IdLevel123]],'B-Business Capability'!B:L,10,FALSE)</f>
        <v>N/A</v>
      </c>
      <c r="R2918">
        <f>VLOOKUP(KamstrupData[[#This Row],[IdLevel123]],'B-Business Capability'!B:L,11,FALSE)</f>
        <v>0</v>
      </c>
      <c r="T2918" t="s">
        <v>1600</v>
      </c>
    </row>
    <row r="2919" spans="2:20" hidden="1" x14ac:dyDescent="0.25">
      <c r="D2919" s="28" t="s">
        <v>275</v>
      </c>
      <c r="E2919" t="str">
        <f>VLOOKUP(D2919,'B-Business Capability'!B:H,5,FALSE)</f>
        <v>People and Culture</v>
      </c>
      <c r="F2919" t="str">
        <f>VLOOKUP(D2919,'B-Business Capability'!B:H,6,FALSE)</f>
        <v>Retentation</v>
      </c>
      <c r="G2919">
        <f>VLOOKUP(D2919,'B-Business Capability'!B:H,7,FALSE)</f>
        <v>0</v>
      </c>
      <c r="I2919" t="s">
        <v>62</v>
      </c>
      <c r="J2919" t="s">
        <v>276</v>
      </c>
      <c r="L2919" t="s">
        <v>271</v>
      </c>
      <c r="M2919" t="str">
        <f>VLOOKUP(L2919,'A-Applications'!B:D,3,FALSE)</f>
        <v>Oracle People Hub</v>
      </c>
      <c r="N2919" t="s">
        <v>46</v>
      </c>
      <c r="O2919" s="42" t="s">
        <v>47</v>
      </c>
      <c r="P2919" t="s">
        <v>273</v>
      </c>
      <c r="Q2919" t="str">
        <f>VLOOKUP(KamstrupData[[#This Row],[IdLevel123]],'B-Business Capability'!B:L,10,FALSE)</f>
        <v>Hire-to-Retire (H2R)</v>
      </c>
      <c r="R2919">
        <f>VLOOKUP(KamstrupData[[#This Row],[IdLevel123]],'B-Business Capability'!B:L,11,FALSE)</f>
        <v>600</v>
      </c>
    </row>
    <row r="2920" spans="2:20" hidden="1" x14ac:dyDescent="0.25">
      <c r="D2920" t="s">
        <v>583</v>
      </c>
      <c r="E2920" t="str">
        <f>VLOOKUP(D2920,'B-Business Capability'!B:H,5,FALSE)</f>
        <v>Product &amp; Software Development</v>
      </c>
      <c r="F2920" t="str">
        <f>VLOOKUP(D2920,'B-Business Capability'!B:H,6,FALSE)</f>
        <v>Engineering</v>
      </c>
      <c r="G2920" t="str">
        <f>VLOOKUP(D2920,'B-Business Capability'!B:H,7,FALSE)</f>
        <v>Construction &amp; Development</v>
      </c>
      <c r="I2920" t="s">
        <v>43</v>
      </c>
      <c r="J2920" t="s">
        <v>71</v>
      </c>
      <c r="K2920" t="s">
        <v>72</v>
      </c>
      <c r="L2920" t="s">
        <v>610</v>
      </c>
      <c r="M2920" t="str">
        <f>VLOOKUP(L2920,'A-Applications'!B:D,3,FALSE)</f>
        <v>IAR Embedded Workbench for ARM Cortex-M</v>
      </c>
      <c r="N2920" t="s">
        <v>46</v>
      </c>
      <c r="O2920" s="42" t="s">
        <v>102</v>
      </c>
      <c r="P2920" t="s">
        <v>75</v>
      </c>
      <c r="Q2920" t="str">
        <f>VLOOKUP(KamstrupData[[#This Row],[IdLevel123]],'B-Business Capability'!B:L,10,FALSE)</f>
        <v>Idea-to-Release (I2R)</v>
      </c>
      <c r="R2920">
        <f>VLOOKUP(KamstrupData[[#This Row],[IdLevel123]],'B-Business Capability'!B:L,11,FALSE)</f>
        <v>420</v>
      </c>
      <c r="T2920" t="s">
        <v>76</v>
      </c>
    </row>
    <row r="2921" spans="2:20" hidden="1" x14ac:dyDescent="0.25">
      <c r="D2921" t="s">
        <v>583</v>
      </c>
      <c r="E2921" t="str">
        <f>VLOOKUP(D2921,'B-Business Capability'!B:H,5,FALSE)</f>
        <v>Product &amp; Software Development</v>
      </c>
      <c r="F2921" t="str">
        <f>VLOOKUP(D2921,'B-Business Capability'!B:H,6,FALSE)</f>
        <v>Engineering</v>
      </c>
      <c r="G2921" t="str">
        <f>VLOOKUP(D2921,'B-Business Capability'!B:H,7,FALSE)</f>
        <v>Construction &amp; Development</v>
      </c>
      <c r="I2921" t="s">
        <v>43</v>
      </c>
      <c r="J2921" t="s">
        <v>71</v>
      </c>
      <c r="K2921" t="s">
        <v>81</v>
      </c>
      <c r="L2921" t="s">
        <v>610</v>
      </c>
      <c r="M2921" t="str">
        <f>VLOOKUP(L2921,'A-Applications'!B:D,3,FALSE)</f>
        <v>IAR Embedded Workbench for ARM Cortex-M</v>
      </c>
      <c r="N2921" t="s">
        <v>46</v>
      </c>
      <c r="O2921" s="42" t="s">
        <v>102</v>
      </c>
      <c r="P2921" t="s">
        <v>75</v>
      </c>
      <c r="Q2921" t="str">
        <f>VLOOKUP(KamstrupData[[#This Row],[IdLevel123]],'B-Business Capability'!B:L,10,FALSE)</f>
        <v>Idea-to-Release (I2R)</v>
      </c>
      <c r="R2921">
        <f>VLOOKUP(KamstrupData[[#This Row],[IdLevel123]],'B-Business Capability'!B:L,11,FALSE)</f>
        <v>420</v>
      </c>
      <c r="T2921" t="s">
        <v>76</v>
      </c>
    </row>
    <row r="2922" spans="2:20" hidden="1" x14ac:dyDescent="0.25">
      <c r="D2922" t="s">
        <v>583</v>
      </c>
      <c r="E2922" t="str">
        <f>VLOOKUP(D2922,'B-Business Capability'!B:H,5,FALSE)</f>
        <v>Product &amp; Software Development</v>
      </c>
      <c r="F2922" t="str">
        <f>VLOOKUP(D2922,'B-Business Capability'!B:H,6,FALSE)</f>
        <v>Engineering</v>
      </c>
      <c r="G2922" t="str">
        <f>VLOOKUP(D2922,'B-Business Capability'!B:H,7,FALSE)</f>
        <v>Construction &amp; Development</v>
      </c>
      <c r="I2922" t="s">
        <v>43</v>
      </c>
      <c r="J2922" t="s">
        <v>91</v>
      </c>
      <c r="K2922" t="s">
        <v>293</v>
      </c>
      <c r="L2922" t="s">
        <v>610</v>
      </c>
      <c r="M2922" t="str">
        <f>VLOOKUP(L2922,'A-Applications'!B:D,3,FALSE)</f>
        <v>IAR Embedded Workbench for ARM Cortex-M</v>
      </c>
      <c r="N2922" t="s">
        <v>46</v>
      </c>
      <c r="O2922" t="s">
        <v>47</v>
      </c>
      <c r="P2922" t="s">
        <v>75</v>
      </c>
      <c r="Q2922" t="str">
        <f>VLOOKUP(KamstrupData[[#This Row],[IdLevel123]],'B-Business Capability'!B:L,10,FALSE)</f>
        <v>Idea-to-Release (I2R)</v>
      </c>
      <c r="R2922">
        <f>VLOOKUP(KamstrupData[[#This Row],[IdLevel123]],'B-Business Capability'!B:L,11,FALSE)</f>
        <v>420</v>
      </c>
      <c r="T2922" t="s">
        <v>294</v>
      </c>
    </row>
    <row r="2923" spans="2:20" hidden="1" x14ac:dyDescent="0.25">
      <c r="D2923" t="s">
        <v>583</v>
      </c>
      <c r="E2923" t="str">
        <f>VLOOKUP(D2923,'B-Business Capability'!B:H,5,FALSE)</f>
        <v>Product &amp; Software Development</v>
      </c>
      <c r="F2923" t="str">
        <f>VLOOKUP(D2923,'B-Business Capability'!B:H,6,FALSE)</f>
        <v>Engineering</v>
      </c>
      <c r="G2923" t="str">
        <f>VLOOKUP(D2923,'B-Business Capability'!B:H,7,FALSE)</f>
        <v>Construction &amp; Development</v>
      </c>
      <c r="I2923" t="s">
        <v>43</v>
      </c>
      <c r="J2923" t="s">
        <v>114</v>
      </c>
      <c r="K2923" t="s">
        <v>115</v>
      </c>
      <c r="L2923" t="s">
        <v>610</v>
      </c>
      <c r="M2923" t="str">
        <f>VLOOKUP(L2923,'A-Applications'!B:D,3,FALSE)</f>
        <v>IAR Embedded Workbench for ARM Cortex-M</v>
      </c>
      <c r="N2923" t="s">
        <v>46</v>
      </c>
      <c r="O2923" s="42" t="s">
        <v>102</v>
      </c>
      <c r="P2923" t="s">
        <v>602</v>
      </c>
      <c r="Q2923" t="str">
        <f>VLOOKUP(KamstrupData[[#This Row],[IdLevel123]],'B-Business Capability'!B:L,10,FALSE)</f>
        <v>Idea-to-Release (I2R)</v>
      </c>
      <c r="R2923">
        <f>VLOOKUP(KamstrupData[[#This Row],[IdLevel123]],'B-Business Capability'!B:L,11,FALSE)</f>
        <v>420</v>
      </c>
      <c r="T2923" t="s">
        <v>116</v>
      </c>
    </row>
    <row r="2924" spans="2:20" hidden="1" x14ac:dyDescent="0.25">
      <c r="D2924" t="s">
        <v>583</v>
      </c>
      <c r="E2924" t="str">
        <f>VLOOKUP(D2924,'B-Business Capability'!B:H,5,FALSE)</f>
        <v>Product &amp; Software Development</v>
      </c>
      <c r="F2924" t="str">
        <f>VLOOKUP(D2924,'B-Business Capability'!B:H,6,FALSE)</f>
        <v>Engineering</v>
      </c>
      <c r="G2924" t="str">
        <f>VLOOKUP(D2924,'B-Business Capability'!B:H,7,FALSE)</f>
        <v>Construction &amp; Development</v>
      </c>
      <c r="I2924" t="s">
        <v>43</v>
      </c>
      <c r="J2924" t="s">
        <v>114</v>
      </c>
      <c r="K2924" t="s">
        <v>78</v>
      </c>
      <c r="L2924" t="s">
        <v>610</v>
      </c>
      <c r="M2924" t="str">
        <f>VLOOKUP(L2924,'A-Applications'!B:D,3,FALSE)</f>
        <v>IAR Embedded Workbench for ARM Cortex-M</v>
      </c>
      <c r="N2924" t="s">
        <v>46</v>
      </c>
      <c r="O2924" s="42" t="s">
        <v>47</v>
      </c>
      <c r="P2924" t="s">
        <v>75</v>
      </c>
      <c r="Q2924" t="str">
        <f>VLOOKUP(KamstrupData[[#This Row],[IdLevel123]],'B-Business Capability'!B:L,10,FALSE)</f>
        <v>Idea-to-Release (I2R)</v>
      </c>
      <c r="R2924">
        <f>VLOOKUP(KamstrupData[[#This Row],[IdLevel123]],'B-Business Capability'!B:L,11,FALSE)</f>
        <v>420</v>
      </c>
      <c r="T2924" t="s">
        <v>120</v>
      </c>
    </row>
    <row r="2925" spans="2:20" hidden="1" x14ac:dyDescent="0.25">
      <c r="D2925" t="s">
        <v>583</v>
      </c>
      <c r="E2925" t="str">
        <f>VLOOKUP(D2925,'B-Business Capability'!B:H,5,FALSE)</f>
        <v>Product &amp; Software Development</v>
      </c>
      <c r="F2925" t="str">
        <f>VLOOKUP(D2925,'B-Business Capability'!B:H,6,FALSE)</f>
        <v>Engineering</v>
      </c>
      <c r="G2925" t="str">
        <f>VLOOKUP(D2925,'B-Business Capability'!B:H,7,FALSE)</f>
        <v>Construction &amp; Development</v>
      </c>
      <c r="I2925" t="s">
        <v>43</v>
      </c>
      <c r="J2925" t="s">
        <v>114</v>
      </c>
      <c r="K2925" t="s">
        <v>125</v>
      </c>
      <c r="L2925" t="s">
        <v>610</v>
      </c>
      <c r="M2925" t="str">
        <f>VLOOKUP(L2925,'A-Applications'!B:D,3,FALSE)</f>
        <v>IAR Embedded Workbench for ARM Cortex-M</v>
      </c>
      <c r="N2925" t="s">
        <v>46</v>
      </c>
      <c r="O2925" s="42" t="s">
        <v>210</v>
      </c>
      <c r="P2925" t="s">
        <v>75</v>
      </c>
      <c r="Q2925" t="str">
        <f>VLOOKUP(KamstrupData[[#This Row],[IdLevel123]],'B-Business Capability'!B:L,10,FALSE)</f>
        <v>Idea-to-Release (I2R)</v>
      </c>
      <c r="R2925">
        <f>VLOOKUP(KamstrupData[[#This Row],[IdLevel123]],'B-Business Capability'!B:L,11,FALSE)</f>
        <v>420</v>
      </c>
      <c r="T2925" t="s">
        <v>126</v>
      </c>
    </row>
    <row r="2926" spans="2:20" hidden="1" x14ac:dyDescent="0.25">
      <c r="D2926" t="s">
        <v>931</v>
      </c>
      <c r="E2926" t="str">
        <f>VLOOKUP(D2926,'B-Business Capability'!B:H,5,FALSE)</f>
        <v>Product &amp; Software Development</v>
      </c>
      <c r="F2926" t="str">
        <f>VLOOKUP(D2926,'B-Business Capability'!B:H,6,FALSE)</f>
        <v>Quality Management</v>
      </c>
      <c r="G2926" t="str">
        <f>VLOOKUP(D2926,'B-Business Capability'!B:H,7,FALSE)</f>
        <v>Manage Debugging</v>
      </c>
      <c r="I2926" t="s">
        <v>43</v>
      </c>
      <c r="J2926" t="s">
        <v>91</v>
      </c>
      <c r="K2926" t="s">
        <v>72</v>
      </c>
      <c r="L2926" t="s">
        <v>610</v>
      </c>
      <c r="M2926" t="str">
        <f>VLOOKUP(L2926,'A-Applications'!B:D,3,FALSE)</f>
        <v>IAR Embedded Workbench for ARM Cortex-M</v>
      </c>
      <c r="N2926" t="s">
        <v>46</v>
      </c>
      <c r="O2926" t="s">
        <v>47</v>
      </c>
      <c r="P2926" t="s">
        <v>75</v>
      </c>
      <c r="Q2926" t="str">
        <f>VLOOKUP(KamstrupData[[#This Row],[IdLevel123]],'B-Business Capability'!B:L,10,FALSE)</f>
        <v>Idea-to-Release (I2R)</v>
      </c>
      <c r="R2926">
        <f>VLOOKUP(KamstrupData[[#This Row],[IdLevel123]],'B-Business Capability'!B:L,11,FALSE)</f>
        <v>902</v>
      </c>
      <c r="T2926" t="s">
        <v>92</v>
      </c>
    </row>
    <row r="2927" spans="2:20" hidden="1" x14ac:dyDescent="0.25">
      <c r="D2927" t="s">
        <v>931</v>
      </c>
      <c r="E2927" t="str">
        <f>VLOOKUP(D2927,'B-Business Capability'!B:H,5,FALSE)</f>
        <v>Product &amp; Software Development</v>
      </c>
      <c r="F2927" t="str">
        <f>VLOOKUP(D2927,'B-Business Capability'!B:H,6,FALSE)</f>
        <v>Quality Management</v>
      </c>
      <c r="G2927" t="str">
        <f>VLOOKUP(D2927,'B-Business Capability'!B:H,7,FALSE)</f>
        <v>Manage Debugging</v>
      </c>
      <c r="I2927" t="s">
        <v>43</v>
      </c>
      <c r="J2927" t="s">
        <v>91</v>
      </c>
      <c r="K2927" t="s">
        <v>293</v>
      </c>
      <c r="L2927" t="s">
        <v>610</v>
      </c>
      <c r="M2927" t="str">
        <f>VLOOKUP(L2927,'A-Applications'!B:D,3,FALSE)</f>
        <v>IAR Embedded Workbench for ARM Cortex-M</v>
      </c>
      <c r="N2927" t="s">
        <v>46</v>
      </c>
      <c r="O2927" t="s">
        <v>47</v>
      </c>
      <c r="P2927" t="s">
        <v>75</v>
      </c>
      <c r="Q2927" t="str">
        <f>VLOOKUP(KamstrupData[[#This Row],[IdLevel123]],'B-Business Capability'!B:L,10,FALSE)</f>
        <v>Idea-to-Release (I2R)</v>
      </c>
      <c r="R2927">
        <f>VLOOKUP(KamstrupData[[#This Row],[IdLevel123]],'B-Business Capability'!B:L,11,FALSE)</f>
        <v>902</v>
      </c>
      <c r="T2927" t="s">
        <v>294</v>
      </c>
    </row>
    <row r="2928" spans="2:20" hidden="1" x14ac:dyDescent="0.25">
      <c r="D2928" t="s">
        <v>931</v>
      </c>
      <c r="E2928" t="str">
        <f>VLOOKUP(D2928,'B-Business Capability'!B:H,5,FALSE)</f>
        <v>Product &amp; Software Development</v>
      </c>
      <c r="F2928" t="str">
        <f>VLOOKUP(D2928,'B-Business Capability'!B:H,6,FALSE)</f>
        <v>Quality Management</v>
      </c>
      <c r="G2928" t="str">
        <f>VLOOKUP(D2928,'B-Business Capability'!B:H,7,FALSE)</f>
        <v>Manage Debugging</v>
      </c>
      <c r="I2928" t="s">
        <v>43</v>
      </c>
      <c r="J2928" t="s">
        <v>91</v>
      </c>
      <c r="K2928" t="s">
        <v>81</v>
      </c>
      <c r="L2928" t="s">
        <v>610</v>
      </c>
      <c r="M2928" t="str">
        <f>VLOOKUP(L2928,'A-Applications'!B:D,3,FALSE)</f>
        <v>IAR Embedded Workbench for ARM Cortex-M</v>
      </c>
      <c r="N2928" t="s">
        <v>46</v>
      </c>
      <c r="O2928" s="42" t="s">
        <v>47</v>
      </c>
      <c r="P2928" t="s">
        <v>75</v>
      </c>
      <c r="Q2928" t="str">
        <f>VLOOKUP(KamstrupData[[#This Row],[IdLevel123]],'B-Business Capability'!B:L,10,FALSE)</f>
        <v>Idea-to-Release (I2R)</v>
      </c>
      <c r="R2928">
        <f>VLOOKUP(KamstrupData[[#This Row],[IdLevel123]],'B-Business Capability'!B:L,11,FALSE)</f>
        <v>902</v>
      </c>
      <c r="T2928" t="s">
        <v>96</v>
      </c>
    </row>
    <row r="2929" spans="4:20" hidden="1" x14ac:dyDescent="0.25">
      <c r="D2929" t="s">
        <v>931</v>
      </c>
      <c r="E2929" t="str">
        <f>VLOOKUP(D2929,'B-Business Capability'!B:H,5,FALSE)</f>
        <v>Product &amp; Software Development</v>
      </c>
      <c r="F2929" t="str">
        <f>VLOOKUP(D2929,'B-Business Capability'!B:H,6,FALSE)</f>
        <v>Quality Management</v>
      </c>
      <c r="G2929" t="str">
        <f>VLOOKUP(D2929,'B-Business Capability'!B:H,7,FALSE)</f>
        <v>Manage Debugging</v>
      </c>
      <c r="I2929" t="s">
        <v>43</v>
      </c>
      <c r="J2929" t="s">
        <v>114</v>
      </c>
      <c r="K2929" t="s">
        <v>78</v>
      </c>
      <c r="L2929" t="s">
        <v>610</v>
      </c>
      <c r="M2929" t="str">
        <f>VLOOKUP(L2929,'A-Applications'!B:D,3,FALSE)</f>
        <v>IAR Embedded Workbench for ARM Cortex-M</v>
      </c>
      <c r="N2929" t="s">
        <v>46</v>
      </c>
      <c r="O2929" s="42" t="s">
        <v>47</v>
      </c>
      <c r="P2929" t="s">
        <v>75</v>
      </c>
      <c r="Q2929" t="str">
        <f>VLOOKUP(KamstrupData[[#This Row],[IdLevel123]],'B-Business Capability'!B:L,10,FALSE)</f>
        <v>Idea-to-Release (I2R)</v>
      </c>
      <c r="R2929">
        <f>VLOOKUP(KamstrupData[[#This Row],[IdLevel123]],'B-Business Capability'!B:L,11,FALSE)</f>
        <v>902</v>
      </c>
      <c r="T2929" t="s">
        <v>120</v>
      </c>
    </row>
    <row r="2930" spans="4:20" hidden="1" x14ac:dyDescent="0.25">
      <c r="D2930" t="s">
        <v>583</v>
      </c>
      <c r="E2930" t="str">
        <f>VLOOKUP(D2930,'B-Business Capability'!B:H,5,FALSE)</f>
        <v>Product &amp; Software Development</v>
      </c>
      <c r="F2930" t="str">
        <f>VLOOKUP(D2930,'B-Business Capability'!B:H,6,FALSE)</f>
        <v>Engineering</v>
      </c>
      <c r="G2930" t="str">
        <f>VLOOKUP(D2930,'B-Business Capability'!B:H,7,FALSE)</f>
        <v>Construction &amp; Development</v>
      </c>
      <c r="I2930" t="s">
        <v>43</v>
      </c>
      <c r="J2930" t="s">
        <v>91</v>
      </c>
      <c r="K2930" t="s">
        <v>72</v>
      </c>
      <c r="L2930" t="s">
        <v>697</v>
      </c>
      <c r="M2930" t="str">
        <f>VLOOKUP(L2930,'A-Applications'!B:D,3,FALSE)</f>
        <v>IAR Embedded Workbench for MSP430</v>
      </c>
      <c r="N2930" t="s">
        <v>46</v>
      </c>
      <c r="O2930" s="42" t="s">
        <v>47</v>
      </c>
      <c r="P2930" t="s">
        <v>75</v>
      </c>
      <c r="Q2930" t="str">
        <f>VLOOKUP(KamstrupData[[#This Row],[IdLevel123]],'B-Business Capability'!B:L,10,FALSE)</f>
        <v>Idea-to-Release (I2R)</v>
      </c>
      <c r="R2930">
        <f>VLOOKUP(KamstrupData[[#This Row],[IdLevel123]],'B-Business Capability'!B:L,11,FALSE)</f>
        <v>420</v>
      </c>
      <c r="T2930" t="s">
        <v>92</v>
      </c>
    </row>
    <row r="2931" spans="4:20" hidden="1" x14ac:dyDescent="0.25">
      <c r="D2931" t="s">
        <v>583</v>
      </c>
      <c r="E2931" t="str">
        <f>VLOOKUP(D2931,'B-Business Capability'!B:H,5,FALSE)</f>
        <v>Product &amp; Software Development</v>
      </c>
      <c r="F2931" t="str">
        <f>VLOOKUP(D2931,'B-Business Capability'!B:H,6,FALSE)</f>
        <v>Engineering</v>
      </c>
      <c r="G2931" t="str">
        <f>VLOOKUP(D2931,'B-Business Capability'!B:H,7,FALSE)</f>
        <v>Construction &amp; Development</v>
      </c>
      <c r="I2931" t="s">
        <v>43</v>
      </c>
      <c r="J2931" t="s">
        <v>91</v>
      </c>
      <c r="K2931" t="s">
        <v>293</v>
      </c>
      <c r="L2931" t="s">
        <v>697</v>
      </c>
      <c r="M2931" t="str">
        <f>VLOOKUP(L2931,'A-Applications'!B:D,3,FALSE)</f>
        <v>IAR Embedded Workbench for MSP430</v>
      </c>
      <c r="N2931" t="s">
        <v>46</v>
      </c>
      <c r="O2931" t="s">
        <v>47</v>
      </c>
      <c r="P2931" t="s">
        <v>75</v>
      </c>
      <c r="Q2931" t="str">
        <f>VLOOKUP(KamstrupData[[#This Row],[IdLevel123]],'B-Business Capability'!B:L,10,FALSE)</f>
        <v>Idea-to-Release (I2R)</v>
      </c>
      <c r="R2931">
        <f>VLOOKUP(KamstrupData[[#This Row],[IdLevel123]],'B-Business Capability'!B:L,11,FALSE)</f>
        <v>420</v>
      </c>
      <c r="T2931" t="s">
        <v>294</v>
      </c>
    </row>
    <row r="2932" spans="4:20" hidden="1" x14ac:dyDescent="0.25">
      <c r="D2932" t="s">
        <v>583</v>
      </c>
      <c r="E2932" t="str">
        <f>VLOOKUP(D2932,'B-Business Capability'!B:H,5,FALSE)</f>
        <v>Product &amp; Software Development</v>
      </c>
      <c r="F2932" t="str">
        <f>VLOOKUP(D2932,'B-Business Capability'!B:H,6,FALSE)</f>
        <v>Engineering</v>
      </c>
      <c r="G2932" t="str">
        <f>VLOOKUP(D2932,'B-Business Capability'!B:H,7,FALSE)</f>
        <v>Construction &amp; Development</v>
      </c>
      <c r="I2932" t="s">
        <v>43</v>
      </c>
      <c r="J2932" t="s">
        <v>114</v>
      </c>
      <c r="K2932" t="s">
        <v>115</v>
      </c>
      <c r="L2932" t="s">
        <v>697</v>
      </c>
      <c r="M2932" t="str">
        <f>VLOOKUP(L2932,'A-Applications'!B:D,3,FALSE)</f>
        <v>IAR Embedded Workbench for MSP430</v>
      </c>
      <c r="N2932" t="s">
        <v>46</v>
      </c>
      <c r="O2932" s="42" t="s">
        <v>102</v>
      </c>
      <c r="P2932" t="s">
        <v>602</v>
      </c>
      <c r="Q2932" t="str">
        <f>VLOOKUP(KamstrupData[[#This Row],[IdLevel123]],'B-Business Capability'!B:L,10,FALSE)</f>
        <v>Idea-to-Release (I2R)</v>
      </c>
      <c r="R2932">
        <f>VLOOKUP(KamstrupData[[#This Row],[IdLevel123]],'B-Business Capability'!B:L,11,FALSE)</f>
        <v>420</v>
      </c>
      <c r="T2932" t="s">
        <v>116</v>
      </c>
    </row>
    <row r="2933" spans="4:20" hidden="1" x14ac:dyDescent="0.25">
      <c r="D2933" t="s">
        <v>583</v>
      </c>
      <c r="E2933" t="str">
        <f>VLOOKUP(D2933,'B-Business Capability'!B:H,5,FALSE)</f>
        <v>Product &amp; Software Development</v>
      </c>
      <c r="F2933" t="str">
        <f>VLOOKUP(D2933,'B-Business Capability'!B:H,6,FALSE)</f>
        <v>Engineering</v>
      </c>
      <c r="G2933" t="str">
        <f>VLOOKUP(D2933,'B-Business Capability'!B:H,7,FALSE)</f>
        <v>Construction &amp; Development</v>
      </c>
      <c r="I2933" t="s">
        <v>43</v>
      </c>
      <c r="J2933" t="s">
        <v>114</v>
      </c>
      <c r="K2933" t="s">
        <v>78</v>
      </c>
      <c r="L2933" t="s">
        <v>697</v>
      </c>
      <c r="M2933" t="str">
        <f>VLOOKUP(L2933,'A-Applications'!B:D,3,FALSE)</f>
        <v>IAR Embedded Workbench for MSP430</v>
      </c>
      <c r="N2933" t="s">
        <v>46</v>
      </c>
      <c r="O2933" s="42" t="s">
        <v>47</v>
      </c>
      <c r="P2933" t="s">
        <v>75</v>
      </c>
      <c r="Q2933" t="str">
        <f>VLOOKUP(KamstrupData[[#This Row],[IdLevel123]],'B-Business Capability'!B:L,10,FALSE)</f>
        <v>Idea-to-Release (I2R)</v>
      </c>
      <c r="R2933">
        <f>VLOOKUP(KamstrupData[[#This Row],[IdLevel123]],'B-Business Capability'!B:L,11,FALSE)</f>
        <v>420</v>
      </c>
      <c r="T2933" t="s">
        <v>120</v>
      </c>
    </row>
    <row r="2934" spans="4:20" hidden="1" x14ac:dyDescent="0.25">
      <c r="D2934" t="s">
        <v>583</v>
      </c>
      <c r="E2934" t="str">
        <f>VLOOKUP(D2934,'B-Business Capability'!B:H,5,FALSE)</f>
        <v>Product &amp; Software Development</v>
      </c>
      <c r="F2934" t="str">
        <f>VLOOKUP(D2934,'B-Business Capability'!B:H,6,FALSE)</f>
        <v>Engineering</v>
      </c>
      <c r="G2934" t="str">
        <f>VLOOKUP(D2934,'B-Business Capability'!B:H,7,FALSE)</f>
        <v>Construction &amp; Development</v>
      </c>
      <c r="I2934" t="s">
        <v>43</v>
      </c>
      <c r="J2934" t="s">
        <v>114</v>
      </c>
      <c r="K2934" t="s">
        <v>125</v>
      </c>
      <c r="L2934" t="s">
        <v>697</v>
      </c>
      <c r="M2934" t="str">
        <f>VLOOKUP(L2934,'A-Applications'!B:D,3,FALSE)</f>
        <v>IAR Embedded Workbench for MSP430</v>
      </c>
      <c r="N2934" t="s">
        <v>46</v>
      </c>
      <c r="O2934" s="42" t="s">
        <v>210</v>
      </c>
      <c r="P2934" t="s">
        <v>75</v>
      </c>
      <c r="Q2934" t="str">
        <f>VLOOKUP(KamstrupData[[#This Row],[IdLevel123]],'B-Business Capability'!B:L,10,FALSE)</f>
        <v>Idea-to-Release (I2R)</v>
      </c>
      <c r="R2934">
        <f>VLOOKUP(KamstrupData[[#This Row],[IdLevel123]],'B-Business Capability'!B:L,11,FALSE)</f>
        <v>420</v>
      </c>
      <c r="T2934" t="s">
        <v>126</v>
      </c>
    </row>
    <row r="2935" spans="4:20" hidden="1" x14ac:dyDescent="0.25">
      <c r="D2935" t="s">
        <v>931</v>
      </c>
      <c r="E2935" t="str">
        <f>VLOOKUP(D2935,'B-Business Capability'!B:H,5,FALSE)</f>
        <v>Product &amp; Software Development</v>
      </c>
      <c r="F2935" t="str">
        <f>VLOOKUP(D2935,'B-Business Capability'!B:H,6,FALSE)</f>
        <v>Quality Management</v>
      </c>
      <c r="G2935" t="str">
        <f>VLOOKUP(D2935,'B-Business Capability'!B:H,7,FALSE)</f>
        <v>Manage Debugging</v>
      </c>
      <c r="I2935" t="s">
        <v>43</v>
      </c>
      <c r="J2935" t="s">
        <v>91</v>
      </c>
      <c r="K2935" t="s">
        <v>72</v>
      </c>
      <c r="L2935" t="s">
        <v>697</v>
      </c>
      <c r="M2935" t="str">
        <f>VLOOKUP(L2935,'A-Applications'!B:D,3,FALSE)</f>
        <v>IAR Embedded Workbench for MSP430</v>
      </c>
      <c r="N2935" t="s">
        <v>46</v>
      </c>
      <c r="O2935" s="42" t="s">
        <v>47</v>
      </c>
      <c r="P2935" t="s">
        <v>75</v>
      </c>
      <c r="Q2935" t="str">
        <f>VLOOKUP(KamstrupData[[#This Row],[IdLevel123]],'B-Business Capability'!B:L,10,FALSE)</f>
        <v>Idea-to-Release (I2R)</v>
      </c>
      <c r="R2935">
        <f>VLOOKUP(KamstrupData[[#This Row],[IdLevel123]],'B-Business Capability'!B:L,11,FALSE)</f>
        <v>902</v>
      </c>
      <c r="T2935" t="s">
        <v>92</v>
      </c>
    </row>
    <row r="2936" spans="4:20" hidden="1" x14ac:dyDescent="0.25">
      <c r="D2936" t="s">
        <v>931</v>
      </c>
      <c r="E2936" t="str">
        <f>VLOOKUP(D2936,'B-Business Capability'!B:H,5,FALSE)</f>
        <v>Product &amp; Software Development</v>
      </c>
      <c r="F2936" t="str">
        <f>VLOOKUP(D2936,'B-Business Capability'!B:H,6,FALSE)</f>
        <v>Quality Management</v>
      </c>
      <c r="G2936" t="str">
        <f>VLOOKUP(D2936,'B-Business Capability'!B:H,7,FALSE)</f>
        <v>Manage Debugging</v>
      </c>
      <c r="I2936" t="s">
        <v>43</v>
      </c>
      <c r="J2936" t="s">
        <v>91</v>
      </c>
      <c r="K2936" t="s">
        <v>293</v>
      </c>
      <c r="L2936" t="s">
        <v>697</v>
      </c>
      <c r="M2936" t="str">
        <f>VLOOKUP(L2936,'A-Applications'!B:D,3,FALSE)</f>
        <v>IAR Embedded Workbench for MSP430</v>
      </c>
      <c r="N2936" t="s">
        <v>46</v>
      </c>
      <c r="O2936" t="s">
        <v>47</v>
      </c>
      <c r="P2936" t="s">
        <v>75</v>
      </c>
      <c r="Q2936" t="str">
        <f>VLOOKUP(KamstrupData[[#This Row],[IdLevel123]],'B-Business Capability'!B:L,10,FALSE)</f>
        <v>Idea-to-Release (I2R)</v>
      </c>
      <c r="R2936">
        <f>VLOOKUP(KamstrupData[[#This Row],[IdLevel123]],'B-Business Capability'!B:L,11,FALSE)</f>
        <v>902</v>
      </c>
      <c r="T2936" t="s">
        <v>294</v>
      </c>
    </row>
    <row r="2937" spans="4:20" hidden="1" x14ac:dyDescent="0.25">
      <c r="D2937" t="s">
        <v>931</v>
      </c>
      <c r="E2937" t="str">
        <f>VLOOKUP(D2937,'B-Business Capability'!B:H,5,FALSE)</f>
        <v>Product &amp; Software Development</v>
      </c>
      <c r="F2937" t="str">
        <f>VLOOKUP(D2937,'B-Business Capability'!B:H,6,FALSE)</f>
        <v>Quality Management</v>
      </c>
      <c r="G2937" t="str">
        <f>VLOOKUP(D2937,'B-Business Capability'!B:H,7,FALSE)</f>
        <v>Manage Debugging</v>
      </c>
      <c r="I2937" t="s">
        <v>43</v>
      </c>
      <c r="J2937" t="s">
        <v>114</v>
      </c>
      <c r="K2937" t="s">
        <v>78</v>
      </c>
      <c r="L2937" t="s">
        <v>697</v>
      </c>
      <c r="M2937" t="str">
        <f>VLOOKUP(L2937,'A-Applications'!B:D,3,FALSE)</f>
        <v>IAR Embedded Workbench for MSP430</v>
      </c>
      <c r="N2937" t="s">
        <v>46</v>
      </c>
      <c r="O2937" s="42" t="s">
        <v>47</v>
      </c>
      <c r="P2937" t="s">
        <v>75</v>
      </c>
      <c r="Q2937" t="str">
        <f>VLOOKUP(KamstrupData[[#This Row],[IdLevel123]],'B-Business Capability'!B:L,10,FALSE)</f>
        <v>Idea-to-Release (I2R)</v>
      </c>
      <c r="R2937">
        <f>VLOOKUP(KamstrupData[[#This Row],[IdLevel123]],'B-Business Capability'!B:L,11,FALSE)</f>
        <v>902</v>
      </c>
      <c r="T2937" t="s">
        <v>120</v>
      </c>
    </row>
    <row r="2938" spans="4:20" hidden="1" x14ac:dyDescent="0.25">
      <c r="D2938" t="s">
        <v>583</v>
      </c>
      <c r="E2938" t="str">
        <f>VLOOKUP(D2938,'B-Business Capability'!B:H,5,FALSE)</f>
        <v>Product &amp; Software Development</v>
      </c>
      <c r="F2938" t="str">
        <f>VLOOKUP(D2938,'B-Business Capability'!B:H,6,FALSE)</f>
        <v>Engineering</v>
      </c>
      <c r="G2938" t="str">
        <f>VLOOKUP(D2938,'B-Business Capability'!B:H,7,FALSE)</f>
        <v>Construction &amp; Development</v>
      </c>
      <c r="I2938" t="s">
        <v>43</v>
      </c>
      <c r="J2938" t="s">
        <v>91</v>
      </c>
      <c r="L2938" t="s">
        <v>760</v>
      </c>
      <c r="M2938" t="str">
        <f>VLOOKUP(L2938,'A-Applications'!B:D,3,FALSE)</f>
        <v>Nohau - Compiler</v>
      </c>
      <c r="O2938" s="42"/>
      <c r="P2938" t="s">
        <v>75</v>
      </c>
      <c r="Q2938" t="str">
        <f>VLOOKUP(KamstrupData[[#This Row],[IdLevel123]],'B-Business Capability'!B:L,10,FALSE)</f>
        <v>Idea-to-Release (I2R)</v>
      </c>
      <c r="R2938">
        <f>VLOOKUP(KamstrupData[[#This Row],[IdLevel123]],'B-Business Capability'!B:L,11,FALSE)</f>
        <v>420</v>
      </c>
      <c r="T2938" t="s">
        <v>294</v>
      </c>
    </row>
    <row r="2939" spans="4:20" hidden="1" x14ac:dyDescent="0.25">
      <c r="D2939" t="s">
        <v>1517</v>
      </c>
      <c r="E2939" t="str">
        <f>VLOOKUP(D2939,'B-Business Capability'!B:H,5,FALSE)</f>
        <v>Customer Service</v>
      </c>
      <c r="F2939" t="str">
        <f>VLOOKUP(D2939,'B-Business Capability'!B:H,6,FALSE)</f>
        <v>Customer Project Management</v>
      </c>
      <c r="G2939" t="str">
        <f>VLOOKUP(D2939,'B-Business Capability'!B:H,7,FALSE)</f>
        <v>Project Management</v>
      </c>
      <c r="I2939" t="s">
        <v>43</v>
      </c>
      <c r="J2939" t="s">
        <v>278</v>
      </c>
      <c r="L2939" t="s">
        <v>1521</v>
      </c>
      <c r="M2939" t="str">
        <f>VLOOKUP(L2939,'A-Applications'!B:D,3,FALSE)</f>
        <v>Google Earth</v>
      </c>
      <c r="N2939" t="s">
        <v>46</v>
      </c>
      <c r="O2939" s="42" t="s">
        <v>47</v>
      </c>
      <c r="P2939" t="s">
        <v>1040</v>
      </c>
      <c r="Q2939" t="str">
        <f>VLOOKUP(KamstrupData[[#This Row],[IdLevel123]],'B-Business Capability'!B:L,10,FALSE)</f>
        <v>Order-to-Cash (O2C)</v>
      </c>
      <c r="R2939">
        <f>VLOOKUP(KamstrupData[[#This Row],[IdLevel123]],'B-Business Capability'!B:L,11,FALSE)</f>
        <v>0</v>
      </c>
    </row>
    <row r="2940" spans="4:20" hidden="1" x14ac:dyDescent="0.25">
      <c r="D2940" t="s">
        <v>1517</v>
      </c>
      <c r="E2940" t="str">
        <f>VLOOKUP(D2940,'B-Business Capability'!B:H,5,FALSE)</f>
        <v>Customer Service</v>
      </c>
      <c r="F2940" t="str">
        <f>VLOOKUP(D2940,'B-Business Capability'!B:H,6,FALSE)</f>
        <v>Customer Project Management</v>
      </c>
      <c r="G2940" t="str">
        <f>VLOOKUP(D2940,'B-Business Capability'!B:H,7,FALSE)</f>
        <v>Project Management</v>
      </c>
      <c r="I2940" t="s">
        <v>43</v>
      </c>
      <c r="J2940" t="s">
        <v>279</v>
      </c>
      <c r="L2940" t="s">
        <v>1521</v>
      </c>
      <c r="M2940" t="str">
        <f>VLOOKUP(L2940,'A-Applications'!B:D,3,FALSE)</f>
        <v>Google Earth</v>
      </c>
      <c r="N2940" t="s">
        <v>46</v>
      </c>
      <c r="O2940" s="42" t="s">
        <v>47</v>
      </c>
      <c r="P2940" t="s">
        <v>1040</v>
      </c>
      <c r="Q2940" t="str">
        <f>VLOOKUP(KamstrupData[[#This Row],[IdLevel123]],'B-Business Capability'!B:L,10,FALSE)</f>
        <v>Order-to-Cash (O2C)</v>
      </c>
      <c r="R2940">
        <f>VLOOKUP(KamstrupData[[#This Row],[IdLevel123]],'B-Business Capability'!B:L,11,FALSE)</f>
        <v>0</v>
      </c>
      <c r="T2940" t="s">
        <v>410</v>
      </c>
    </row>
    <row r="2941" spans="4:20" hidden="1" x14ac:dyDescent="0.25">
      <c r="D2941" t="s">
        <v>1517</v>
      </c>
      <c r="E2941" t="str">
        <f>VLOOKUP(D2941,'B-Business Capability'!B:H,5,FALSE)</f>
        <v>Customer Service</v>
      </c>
      <c r="F2941" t="str">
        <f>VLOOKUP(D2941,'B-Business Capability'!B:H,6,FALSE)</f>
        <v>Customer Project Management</v>
      </c>
      <c r="G2941" t="str">
        <f>VLOOKUP(D2941,'B-Business Capability'!B:H,7,FALSE)</f>
        <v>Project Management</v>
      </c>
      <c r="I2941" t="s">
        <v>43</v>
      </c>
      <c r="J2941" t="s">
        <v>282</v>
      </c>
      <c r="L2941" t="s">
        <v>1521</v>
      </c>
      <c r="M2941" t="str">
        <f>VLOOKUP(L2941,'A-Applications'!B:D,3,FALSE)</f>
        <v>Google Earth</v>
      </c>
      <c r="N2941" t="s">
        <v>46</v>
      </c>
      <c r="O2941" s="42" t="s">
        <v>47</v>
      </c>
      <c r="P2941" t="s">
        <v>1040</v>
      </c>
      <c r="Q2941" t="str">
        <f>VLOOKUP(KamstrupData[[#This Row],[IdLevel123]],'B-Business Capability'!B:L,10,FALSE)</f>
        <v>Order-to-Cash (O2C)</v>
      </c>
      <c r="R2941">
        <f>VLOOKUP(KamstrupData[[#This Row],[IdLevel123]],'B-Business Capability'!B:L,11,FALSE)</f>
        <v>0</v>
      </c>
      <c r="T2941" t="s">
        <v>410</v>
      </c>
    </row>
    <row r="2942" spans="4:20" hidden="1" x14ac:dyDescent="0.25">
      <c r="D2942" s="28" t="s">
        <v>1517</v>
      </c>
      <c r="E2942" t="str">
        <f>VLOOKUP(D2942,'B-Business Capability'!B:H,5,FALSE)</f>
        <v>Customer Service</v>
      </c>
      <c r="F2942" t="str">
        <f>VLOOKUP(D2942,'B-Business Capability'!B:H,6,FALSE)</f>
        <v>Customer Project Management</v>
      </c>
      <c r="G2942" t="str">
        <f>VLOOKUP(D2942,'B-Business Capability'!B:H,7,FALSE)</f>
        <v>Project Management</v>
      </c>
      <c r="I2942" t="s">
        <v>477</v>
      </c>
      <c r="J2942" t="s">
        <v>8624</v>
      </c>
      <c r="L2942" t="s">
        <v>1521</v>
      </c>
      <c r="M2942" t="str">
        <f>VLOOKUP(L2942,'A-Applications'!B:D,3,FALSE)</f>
        <v>Google Earth</v>
      </c>
      <c r="N2942" t="s">
        <v>46</v>
      </c>
      <c r="O2942" s="42" t="s">
        <v>47</v>
      </c>
      <c r="P2942" t="s">
        <v>1040</v>
      </c>
      <c r="Q2942" t="str">
        <f>VLOOKUP(KamstrupData[[#This Row],[IdLevel123]],'B-Business Capability'!B:L,10,FALSE)</f>
        <v>Order-to-Cash (O2C)</v>
      </c>
      <c r="R2942">
        <f>VLOOKUP(KamstrupData[[#This Row],[IdLevel123]],'B-Business Capability'!B:L,11,FALSE)</f>
        <v>0</v>
      </c>
    </row>
    <row r="2943" spans="4:20" hidden="1" x14ac:dyDescent="0.25">
      <c r="D2943" t="s">
        <v>569</v>
      </c>
      <c r="E2943" t="str">
        <f>VLOOKUP(D2943,'B-Business Capability'!B:H,5,FALSE)</f>
        <v>Product &amp; Software Development</v>
      </c>
      <c r="F2943" t="str">
        <f>VLOOKUP(D2943,'B-Business Capability'!B:H,6,FALSE)</f>
        <v>Engineering</v>
      </c>
      <c r="G2943" t="str">
        <f>VLOOKUP(D2943,'B-Business Capability'!B:H,7,FALSE)</f>
        <v>Conceptualization</v>
      </c>
      <c r="I2943" t="s">
        <v>43</v>
      </c>
      <c r="J2943" t="s">
        <v>91</v>
      </c>
      <c r="K2943" t="s">
        <v>81</v>
      </c>
      <c r="L2943" t="s">
        <v>575</v>
      </c>
      <c r="M2943" t="str">
        <f>VLOOKUP(L2943,'A-Applications'!B:D,3,FALSE)</f>
        <v>Google Earth Pro</v>
      </c>
      <c r="N2943" t="s">
        <v>46</v>
      </c>
      <c r="O2943" s="42" t="s">
        <v>52</v>
      </c>
      <c r="P2943" t="s">
        <v>75</v>
      </c>
      <c r="Q2943" t="str">
        <f>VLOOKUP(KamstrupData[[#This Row],[IdLevel123]],'B-Business Capability'!B:L,10,FALSE)</f>
        <v>Idea-to-Release (I2R)</v>
      </c>
      <c r="R2943">
        <f>VLOOKUP(KamstrupData[[#This Row],[IdLevel123]],'B-Business Capability'!B:L,11,FALSE)</f>
        <v>410</v>
      </c>
      <c r="T2943" t="s">
        <v>576</v>
      </c>
    </row>
    <row r="2944" spans="4:20" hidden="1" x14ac:dyDescent="0.25">
      <c r="D2944" t="s">
        <v>981</v>
      </c>
      <c r="E2944" t="str">
        <f>VLOOKUP(D2944,'B-Business Capability'!B:H,5,FALSE)</f>
        <v>Product &amp; Software Development</v>
      </c>
      <c r="F2944" t="str">
        <f>VLOOKUP(D2944,'B-Business Capability'!B:H,6,FALSE)</f>
        <v>R&amp;D</v>
      </c>
      <c r="G2944" t="str">
        <f>VLOOKUP(D2944,'B-Business Capability'!B:H,7,FALSE)</f>
        <v>Manage Product Portfolio</v>
      </c>
      <c r="I2944" t="s">
        <v>66</v>
      </c>
      <c r="J2944" t="s">
        <v>106</v>
      </c>
      <c r="L2944" t="s">
        <v>575</v>
      </c>
      <c r="M2944" t="str">
        <f>VLOOKUP(L2944,'A-Applications'!B:D,3,FALSE)</f>
        <v>Google Earth Pro</v>
      </c>
      <c r="N2944" t="s">
        <v>46</v>
      </c>
      <c r="O2944" s="42" t="s">
        <v>47</v>
      </c>
      <c r="P2944" t="s">
        <v>68</v>
      </c>
      <c r="Q2944" t="str">
        <f>VLOOKUP(KamstrupData[[#This Row],[IdLevel123]],'B-Business Capability'!B:L,10,FALSE)</f>
        <v>Idea-to-Release (I2R)</v>
      </c>
      <c r="R2944">
        <f>VLOOKUP(KamstrupData[[#This Row],[IdLevel123]],'B-Business Capability'!B:L,11,FALSE)</f>
        <v>330</v>
      </c>
      <c r="T2944" t="s">
        <v>108</v>
      </c>
    </row>
    <row r="2945" spans="4:20" hidden="1" x14ac:dyDescent="0.25">
      <c r="D2945" t="s">
        <v>985</v>
      </c>
      <c r="E2945" t="str">
        <f>VLOOKUP(D2945,'B-Business Capability'!B:H,5,FALSE)</f>
        <v>Product &amp; Software Development</v>
      </c>
      <c r="F2945" t="str">
        <f>VLOOKUP(D2945,'B-Business Capability'!B:H,6,FALSE)</f>
        <v>Requirements Definition</v>
      </c>
      <c r="G2945" t="str">
        <f>VLOOKUP(D2945,'B-Business Capability'!B:H,7,FALSE)</f>
        <v>Evaluate Existing Products</v>
      </c>
      <c r="I2945" t="s">
        <v>66</v>
      </c>
      <c r="J2945" t="s">
        <v>106</v>
      </c>
      <c r="L2945" t="s">
        <v>575</v>
      </c>
      <c r="M2945" t="str">
        <f>VLOOKUP(L2945,'A-Applications'!B:D,3,FALSE)</f>
        <v>Google Earth Pro</v>
      </c>
      <c r="N2945" t="s">
        <v>46</v>
      </c>
      <c r="O2945" s="42" t="s">
        <v>47</v>
      </c>
      <c r="P2945" t="s">
        <v>68</v>
      </c>
      <c r="Q2945" t="str">
        <f>VLOOKUP(KamstrupData[[#This Row],[IdLevel123]],'B-Business Capability'!B:L,10,FALSE)</f>
        <v>Idea-to-Release (I2R)</v>
      </c>
      <c r="R2945">
        <f>VLOOKUP(KamstrupData[[#This Row],[IdLevel123]],'B-Business Capability'!B:L,11,FALSE)</f>
        <v>210</v>
      </c>
      <c r="T2945" t="s">
        <v>108</v>
      </c>
    </row>
    <row r="2946" spans="4:20" hidden="1" x14ac:dyDescent="0.25">
      <c r="D2946" t="s">
        <v>1459</v>
      </c>
      <c r="E2946" t="str">
        <f>VLOOKUP(D2946,'B-Business Capability'!B:H,5,FALSE)</f>
        <v>Customer Service</v>
      </c>
      <c r="F2946" t="str">
        <f>VLOOKUP(D2946,'B-Business Capability'!B:H,6,FALSE)</f>
        <v>Customer Service and Support</v>
      </c>
      <c r="G2946" t="str">
        <f>VLOOKUP(D2946,'B-Business Capability'!B:H,7,FALSE)</f>
        <v>Service Request Management</v>
      </c>
      <c r="I2946" t="s">
        <v>66</v>
      </c>
      <c r="J2946" t="s">
        <v>228</v>
      </c>
      <c r="L2946" t="s">
        <v>575</v>
      </c>
      <c r="M2946" t="str">
        <f>VLOOKUP(L2946,'A-Applications'!B:D,3,FALSE)</f>
        <v>Google Earth Pro</v>
      </c>
      <c r="N2946" t="s">
        <v>46</v>
      </c>
      <c r="O2946" s="42" t="s">
        <v>47</v>
      </c>
      <c r="P2946" t="s">
        <v>229</v>
      </c>
      <c r="Q2946" t="str">
        <f>VLOOKUP(KamstrupData[[#This Row],[IdLevel123]],'B-Business Capability'!B:L,10,FALSE)</f>
        <v>Customer Service and Support</v>
      </c>
      <c r="R2946">
        <f>VLOOKUP(KamstrupData[[#This Row],[IdLevel123]],'B-Business Capability'!B:L,11,FALSE)</f>
        <v>0</v>
      </c>
      <c r="T2946" t="s">
        <v>230</v>
      </c>
    </row>
    <row r="2947" spans="4:20" hidden="1" x14ac:dyDescent="0.25">
      <c r="D2947" t="s">
        <v>1459</v>
      </c>
      <c r="E2947" t="str">
        <f>VLOOKUP(D2947,'B-Business Capability'!B:H,5,FALSE)</f>
        <v>Customer Service</v>
      </c>
      <c r="F2947" t="str">
        <f>VLOOKUP(D2947,'B-Business Capability'!B:H,6,FALSE)</f>
        <v>Customer Service and Support</v>
      </c>
      <c r="G2947" t="str">
        <f>VLOOKUP(D2947,'B-Business Capability'!B:H,7,FALSE)</f>
        <v>Service Request Management</v>
      </c>
      <c r="I2947" t="s">
        <v>43</v>
      </c>
      <c r="J2947" t="s">
        <v>278</v>
      </c>
      <c r="L2947" t="s">
        <v>575</v>
      </c>
      <c r="M2947" t="str">
        <f>VLOOKUP(L2947,'A-Applications'!B:D,3,FALSE)</f>
        <v>Google Earth Pro</v>
      </c>
      <c r="N2947" t="s">
        <v>46</v>
      </c>
      <c r="O2947" s="42" t="s">
        <v>47</v>
      </c>
      <c r="P2947" t="s">
        <v>1040</v>
      </c>
      <c r="Q2947" t="str">
        <f>VLOOKUP(KamstrupData[[#This Row],[IdLevel123]],'B-Business Capability'!B:L,10,FALSE)</f>
        <v>Customer Service and Support</v>
      </c>
      <c r="R2947">
        <f>VLOOKUP(KamstrupData[[#This Row],[IdLevel123]],'B-Business Capability'!B:L,11,FALSE)</f>
        <v>0</v>
      </c>
    </row>
    <row r="2948" spans="4:20" hidden="1" x14ac:dyDescent="0.25">
      <c r="D2948" t="s">
        <v>1459</v>
      </c>
      <c r="E2948" t="str">
        <f>VLOOKUP(D2948,'B-Business Capability'!B:H,5,FALSE)</f>
        <v>Customer Service</v>
      </c>
      <c r="F2948" t="str">
        <f>VLOOKUP(D2948,'B-Business Capability'!B:H,6,FALSE)</f>
        <v>Customer Service and Support</v>
      </c>
      <c r="G2948" t="str">
        <f>VLOOKUP(D2948,'B-Business Capability'!B:H,7,FALSE)</f>
        <v>Service Request Management</v>
      </c>
      <c r="I2948" t="s">
        <v>43</v>
      </c>
      <c r="J2948" t="s">
        <v>279</v>
      </c>
      <c r="L2948" t="s">
        <v>575</v>
      </c>
      <c r="M2948" t="str">
        <f>VLOOKUP(L2948,'A-Applications'!B:D,3,FALSE)</f>
        <v>Google Earth Pro</v>
      </c>
      <c r="N2948" t="s">
        <v>46</v>
      </c>
      <c r="O2948" s="42" t="s">
        <v>47</v>
      </c>
      <c r="P2948" t="s">
        <v>229</v>
      </c>
      <c r="Q2948" t="str">
        <f>VLOOKUP(KamstrupData[[#This Row],[IdLevel123]],'B-Business Capability'!B:L,10,FALSE)</f>
        <v>Customer Service and Support</v>
      </c>
      <c r="R2948">
        <f>VLOOKUP(KamstrupData[[#This Row],[IdLevel123]],'B-Business Capability'!B:L,11,FALSE)</f>
        <v>0</v>
      </c>
      <c r="T2948" t="s">
        <v>1482</v>
      </c>
    </row>
    <row r="2949" spans="4:20" hidden="1" x14ac:dyDescent="0.25">
      <c r="D2949" t="s">
        <v>1459</v>
      </c>
      <c r="E2949" t="str">
        <f>VLOOKUP(D2949,'B-Business Capability'!B:H,5,FALSE)</f>
        <v>Customer Service</v>
      </c>
      <c r="F2949" t="str">
        <f>VLOOKUP(D2949,'B-Business Capability'!B:H,6,FALSE)</f>
        <v>Customer Service and Support</v>
      </c>
      <c r="G2949" t="str">
        <f>VLOOKUP(D2949,'B-Business Capability'!B:H,7,FALSE)</f>
        <v>Service Request Management</v>
      </c>
      <c r="I2949" t="s">
        <v>43</v>
      </c>
      <c r="J2949" t="s">
        <v>282</v>
      </c>
      <c r="L2949" t="s">
        <v>575</v>
      </c>
      <c r="M2949" t="str">
        <f>VLOOKUP(L2949,'A-Applications'!B:D,3,FALSE)</f>
        <v>Google Earth Pro</v>
      </c>
      <c r="N2949" t="s">
        <v>46</v>
      </c>
      <c r="O2949" s="42" t="s">
        <v>47</v>
      </c>
      <c r="P2949" t="s">
        <v>229</v>
      </c>
      <c r="Q2949" t="str">
        <f>VLOOKUP(KamstrupData[[#This Row],[IdLevel123]],'B-Business Capability'!B:L,10,FALSE)</f>
        <v>Customer Service and Support</v>
      </c>
      <c r="R2949">
        <f>VLOOKUP(KamstrupData[[#This Row],[IdLevel123]],'B-Business Capability'!B:L,11,FALSE)</f>
        <v>0</v>
      </c>
      <c r="T2949" t="s">
        <v>1482</v>
      </c>
    </row>
    <row r="2950" spans="4:20" hidden="1" x14ac:dyDescent="0.25">
      <c r="D2950" s="28" t="s">
        <v>1459</v>
      </c>
      <c r="E2950" t="str">
        <f>VLOOKUP(D2950,'B-Business Capability'!B:H,5,FALSE)</f>
        <v>Customer Service</v>
      </c>
      <c r="F2950" t="str">
        <f>VLOOKUP(D2950,'B-Business Capability'!B:H,6,FALSE)</f>
        <v>Customer Service and Support</v>
      </c>
      <c r="G2950" t="str">
        <f>VLOOKUP(D2950,'B-Business Capability'!B:H,7,FALSE)</f>
        <v>Service Request Management</v>
      </c>
      <c r="I2950" t="s">
        <v>53</v>
      </c>
      <c r="J2950" t="s">
        <v>8549</v>
      </c>
      <c r="L2950" t="s">
        <v>575</v>
      </c>
      <c r="M2950" t="str">
        <f>VLOOKUP(L2950,'A-Applications'!B:D,3,FALSE)</f>
        <v>Google Earth Pro</v>
      </c>
      <c r="N2950" t="s">
        <v>46</v>
      </c>
      <c r="O2950" s="42" t="s">
        <v>47</v>
      </c>
      <c r="P2950" t="s">
        <v>229</v>
      </c>
      <c r="Q2950" t="str">
        <f>VLOOKUP(KamstrupData[[#This Row],[IdLevel123]],'B-Business Capability'!B:L,10,FALSE)</f>
        <v>Customer Service and Support</v>
      </c>
      <c r="R2950">
        <f>VLOOKUP(KamstrupData[[#This Row],[IdLevel123]],'B-Business Capability'!B:L,11,FALSE)</f>
        <v>0</v>
      </c>
      <c r="T2950" t="s">
        <v>8521</v>
      </c>
    </row>
    <row r="2951" spans="4:20" hidden="1" x14ac:dyDescent="0.25">
      <c r="D2951" s="28" t="s">
        <v>1459</v>
      </c>
      <c r="E2951" t="str">
        <f>VLOOKUP(D2951,'B-Business Capability'!B:H,5,FALSE)</f>
        <v>Customer Service</v>
      </c>
      <c r="F2951" t="str">
        <f>VLOOKUP(D2951,'B-Business Capability'!B:H,6,FALSE)</f>
        <v>Customer Service and Support</v>
      </c>
      <c r="G2951" t="str">
        <f>VLOOKUP(D2951,'B-Business Capability'!B:H,7,FALSE)</f>
        <v>Service Request Management</v>
      </c>
      <c r="I2951" t="s">
        <v>491</v>
      </c>
      <c r="J2951" t="s">
        <v>8531</v>
      </c>
      <c r="K2951" t="s">
        <v>8607</v>
      </c>
      <c r="L2951" t="s">
        <v>575</v>
      </c>
      <c r="M2951" t="str">
        <f>VLOOKUP(L2951,'A-Applications'!B:D,3,FALSE)</f>
        <v>Google Earth Pro</v>
      </c>
      <c r="N2951" t="s">
        <v>46</v>
      </c>
      <c r="O2951" s="42" t="s">
        <v>47</v>
      </c>
      <c r="P2951" t="s">
        <v>229</v>
      </c>
      <c r="Q2951" t="str">
        <f>VLOOKUP(KamstrupData[[#This Row],[IdLevel123]],'B-Business Capability'!B:L,10,FALSE)</f>
        <v>Customer Service and Support</v>
      </c>
      <c r="R2951">
        <f>VLOOKUP(KamstrupData[[#This Row],[IdLevel123]],'B-Business Capability'!B:L,11,FALSE)</f>
        <v>0</v>
      </c>
    </row>
    <row r="2952" spans="4:20" hidden="1" x14ac:dyDescent="0.25">
      <c r="D2952" s="28" t="s">
        <v>1459</v>
      </c>
      <c r="E2952" t="str">
        <f>VLOOKUP(D2952,'B-Business Capability'!B:H,5,FALSE)</f>
        <v>Customer Service</v>
      </c>
      <c r="F2952" t="str">
        <f>VLOOKUP(D2952,'B-Business Capability'!B:H,6,FALSE)</f>
        <v>Customer Service and Support</v>
      </c>
      <c r="G2952" t="str">
        <f>VLOOKUP(D2952,'B-Business Capability'!B:H,7,FALSE)</f>
        <v>Service Request Management</v>
      </c>
      <c r="I2952" t="s">
        <v>477</v>
      </c>
      <c r="J2952" t="s">
        <v>8624</v>
      </c>
      <c r="L2952" t="s">
        <v>575</v>
      </c>
      <c r="M2952" t="str">
        <f>VLOOKUP(L2952,'A-Applications'!B:D,3,FALSE)</f>
        <v>Google Earth Pro</v>
      </c>
      <c r="N2952" t="s">
        <v>46</v>
      </c>
      <c r="O2952" s="42" t="s">
        <v>47</v>
      </c>
      <c r="P2952" t="s">
        <v>229</v>
      </c>
      <c r="Q2952" t="str">
        <f>VLOOKUP(KamstrupData[[#This Row],[IdLevel123]],'B-Business Capability'!B:L,10,FALSE)</f>
        <v>Customer Service and Support</v>
      </c>
      <c r="R2952">
        <f>VLOOKUP(KamstrupData[[#This Row],[IdLevel123]],'B-Business Capability'!B:L,11,FALSE)</f>
        <v>0</v>
      </c>
    </row>
    <row r="2953" spans="4:20" hidden="1" x14ac:dyDescent="0.25">
      <c r="D2953" t="s">
        <v>1517</v>
      </c>
      <c r="E2953" t="str">
        <f>VLOOKUP(D2953,'B-Business Capability'!B:H,5,FALSE)</f>
        <v>Customer Service</v>
      </c>
      <c r="F2953" t="str">
        <f>VLOOKUP(D2953,'B-Business Capability'!B:H,6,FALSE)</f>
        <v>Customer Project Management</v>
      </c>
      <c r="G2953" t="str">
        <f>VLOOKUP(D2953,'B-Business Capability'!B:H,7,FALSE)</f>
        <v>Project Management</v>
      </c>
      <c r="I2953" t="s">
        <v>66</v>
      </c>
      <c r="J2953" t="s">
        <v>228</v>
      </c>
      <c r="L2953" t="s">
        <v>575</v>
      </c>
      <c r="M2953" t="str">
        <f>VLOOKUP(L2953,'A-Applications'!B:D,3,FALSE)</f>
        <v>Google Earth Pro</v>
      </c>
      <c r="N2953" t="s">
        <v>46</v>
      </c>
      <c r="O2953" s="42" t="s">
        <v>47</v>
      </c>
      <c r="P2953" t="s">
        <v>1040</v>
      </c>
      <c r="Q2953" t="str">
        <f>VLOOKUP(KamstrupData[[#This Row],[IdLevel123]],'B-Business Capability'!B:L,10,FALSE)</f>
        <v>Order-to-Cash (O2C)</v>
      </c>
      <c r="R2953">
        <f>VLOOKUP(KamstrupData[[#This Row],[IdLevel123]],'B-Business Capability'!B:L,11,FALSE)</f>
        <v>0</v>
      </c>
      <c r="T2953" t="s">
        <v>230</v>
      </c>
    </row>
    <row r="2954" spans="4:20" hidden="1" x14ac:dyDescent="0.25">
      <c r="D2954" t="s">
        <v>1517</v>
      </c>
      <c r="E2954" t="str">
        <f>VLOOKUP(D2954,'B-Business Capability'!B:H,5,FALSE)</f>
        <v>Customer Service</v>
      </c>
      <c r="F2954" t="str">
        <f>VLOOKUP(D2954,'B-Business Capability'!B:H,6,FALSE)</f>
        <v>Customer Project Management</v>
      </c>
      <c r="G2954" t="str">
        <f>VLOOKUP(D2954,'B-Business Capability'!B:H,7,FALSE)</f>
        <v>Project Management</v>
      </c>
      <c r="I2954" t="s">
        <v>43</v>
      </c>
      <c r="J2954" t="s">
        <v>278</v>
      </c>
      <c r="L2954" t="s">
        <v>575</v>
      </c>
      <c r="M2954" t="str">
        <f>VLOOKUP(L2954,'A-Applications'!B:D,3,FALSE)</f>
        <v>Google Earth Pro</v>
      </c>
      <c r="N2954" t="s">
        <v>46</v>
      </c>
      <c r="O2954" s="42" t="s">
        <v>47</v>
      </c>
      <c r="P2954" t="s">
        <v>229</v>
      </c>
      <c r="Q2954" t="str">
        <f>VLOOKUP(KamstrupData[[#This Row],[IdLevel123]],'B-Business Capability'!B:L,10,FALSE)</f>
        <v>Order-to-Cash (O2C)</v>
      </c>
      <c r="R2954">
        <f>VLOOKUP(KamstrupData[[#This Row],[IdLevel123]],'B-Business Capability'!B:L,11,FALSE)</f>
        <v>0</v>
      </c>
    </row>
    <row r="2955" spans="4:20" hidden="1" x14ac:dyDescent="0.25">
      <c r="D2955" t="s">
        <v>1517</v>
      </c>
      <c r="E2955" t="str">
        <f>VLOOKUP(D2955,'B-Business Capability'!B:H,5,FALSE)</f>
        <v>Customer Service</v>
      </c>
      <c r="F2955" t="str">
        <f>VLOOKUP(D2955,'B-Business Capability'!B:H,6,FALSE)</f>
        <v>Customer Project Management</v>
      </c>
      <c r="G2955" t="str">
        <f>VLOOKUP(D2955,'B-Business Capability'!B:H,7,FALSE)</f>
        <v>Project Management</v>
      </c>
      <c r="I2955" t="s">
        <v>43</v>
      </c>
      <c r="J2955" t="s">
        <v>279</v>
      </c>
      <c r="L2955" t="s">
        <v>575</v>
      </c>
      <c r="M2955" t="str">
        <f>VLOOKUP(L2955,'A-Applications'!B:D,3,FALSE)</f>
        <v>Google Earth Pro</v>
      </c>
      <c r="N2955" t="s">
        <v>46</v>
      </c>
      <c r="O2955" s="42" t="s">
        <v>47</v>
      </c>
      <c r="P2955" t="s">
        <v>1040</v>
      </c>
      <c r="Q2955" t="str">
        <f>VLOOKUP(KamstrupData[[#This Row],[IdLevel123]],'B-Business Capability'!B:L,10,FALSE)</f>
        <v>Order-to-Cash (O2C)</v>
      </c>
      <c r="R2955">
        <f>VLOOKUP(KamstrupData[[#This Row],[IdLevel123]],'B-Business Capability'!B:L,11,FALSE)</f>
        <v>0</v>
      </c>
      <c r="T2955" t="s">
        <v>1482</v>
      </c>
    </row>
    <row r="2956" spans="4:20" hidden="1" x14ac:dyDescent="0.25">
      <c r="D2956" t="s">
        <v>1517</v>
      </c>
      <c r="E2956" t="str">
        <f>VLOOKUP(D2956,'B-Business Capability'!B:H,5,FALSE)</f>
        <v>Customer Service</v>
      </c>
      <c r="F2956" t="str">
        <f>VLOOKUP(D2956,'B-Business Capability'!B:H,6,FALSE)</f>
        <v>Customer Project Management</v>
      </c>
      <c r="G2956" t="str">
        <f>VLOOKUP(D2956,'B-Business Capability'!B:H,7,FALSE)</f>
        <v>Project Management</v>
      </c>
      <c r="I2956" t="s">
        <v>66</v>
      </c>
      <c r="J2956" t="s">
        <v>325</v>
      </c>
      <c r="K2956" t="s">
        <v>503</v>
      </c>
      <c r="L2956" t="s">
        <v>575</v>
      </c>
      <c r="M2956" t="str">
        <f>VLOOKUP(L2956,'A-Applications'!B:D,3,FALSE)</f>
        <v>Google Earth Pro</v>
      </c>
      <c r="N2956" t="s">
        <v>46</v>
      </c>
      <c r="O2956" s="42" t="s">
        <v>52</v>
      </c>
      <c r="P2956" t="s">
        <v>1040</v>
      </c>
      <c r="Q2956" t="str">
        <f>VLOOKUP(KamstrupData[[#This Row],[IdLevel123]],'B-Business Capability'!B:L,10,FALSE)</f>
        <v>Order-to-Cash (O2C)</v>
      </c>
      <c r="R2956">
        <f>VLOOKUP(KamstrupData[[#This Row],[IdLevel123]],'B-Business Capability'!B:L,11,FALSE)</f>
        <v>0</v>
      </c>
      <c r="T2956" t="s">
        <v>504</v>
      </c>
    </row>
    <row r="2957" spans="4:20" hidden="1" x14ac:dyDescent="0.25">
      <c r="D2957" t="s">
        <v>1517</v>
      </c>
      <c r="E2957" t="str">
        <f>VLOOKUP(D2957,'B-Business Capability'!B:H,5,FALSE)</f>
        <v>Customer Service</v>
      </c>
      <c r="F2957" t="str">
        <f>VLOOKUP(D2957,'B-Business Capability'!B:H,6,FALSE)</f>
        <v>Customer Project Management</v>
      </c>
      <c r="G2957" t="str">
        <f>VLOOKUP(D2957,'B-Business Capability'!B:H,7,FALSE)</f>
        <v>Project Management</v>
      </c>
      <c r="I2957" t="s">
        <v>43</v>
      </c>
      <c r="J2957" t="s">
        <v>282</v>
      </c>
      <c r="L2957" t="s">
        <v>575</v>
      </c>
      <c r="M2957" t="str">
        <f>VLOOKUP(L2957,'A-Applications'!B:D,3,FALSE)</f>
        <v>Google Earth Pro</v>
      </c>
      <c r="N2957" t="s">
        <v>46</v>
      </c>
      <c r="O2957" s="42" t="s">
        <v>47</v>
      </c>
      <c r="P2957" t="s">
        <v>1040</v>
      </c>
      <c r="Q2957" t="str">
        <f>VLOOKUP(KamstrupData[[#This Row],[IdLevel123]],'B-Business Capability'!B:L,10,FALSE)</f>
        <v>Order-to-Cash (O2C)</v>
      </c>
      <c r="R2957">
        <f>VLOOKUP(KamstrupData[[#This Row],[IdLevel123]],'B-Business Capability'!B:L,11,FALSE)</f>
        <v>0</v>
      </c>
      <c r="T2957" t="s">
        <v>1482</v>
      </c>
    </row>
    <row r="2958" spans="4:20" hidden="1" x14ac:dyDescent="0.25">
      <c r="D2958" s="28" t="s">
        <v>1517</v>
      </c>
      <c r="E2958" t="str">
        <f>VLOOKUP(D2958,'B-Business Capability'!B:H,5,FALSE)</f>
        <v>Customer Service</v>
      </c>
      <c r="F2958" t="str">
        <f>VLOOKUP(D2958,'B-Business Capability'!B:H,6,FALSE)</f>
        <v>Customer Project Management</v>
      </c>
      <c r="G2958" t="str">
        <f>VLOOKUP(D2958,'B-Business Capability'!B:H,7,FALSE)</f>
        <v>Project Management</v>
      </c>
      <c r="I2958" t="s">
        <v>53</v>
      </c>
      <c r="J2958" t="s">
        <v>8549</v>
      </c>
      <c r="L2958" t="s">
        <v>575</v>
      </c>
      <c r="M2958" t="str">
        <f>VLOOKUP(L2958,'A-Applications'!B:D,3,FALSE)</f>
        <v>Google Earth Pro</v>
      </c>
      <c r="N2958" t="s">
        <v>46</v>
      </c>
      <c r="O2958" s="42" t="s">
        <v>47</v>
      </c>
      <c r="P2958" t="s">
        <v>1040</v>
      </c>
      <c r="Q2958" t="str">
        <f>VLOOKUP(KamstrupData[[#This Row],[IdLevel123]],'B-Business Capability'!B:L,10,FALSE)</f>
        <v>Order-to-Cash (O2C)</v>
      </c>
      <c r="R2958">
        <f>VLOOKUP(KamstrupData[[#This Row],[IdLevel123]],'B-Business Capability'!B:L,11,FALSE)</f>
        <v>0</v>
      </c>
      <c r="T2958" t="s">
        <v>8521</v>
      </c>
    </row>
    <row r="2959" spans="4:20" hidden="1" x14ac:dyDescent="0.25">
      <c r="D2959" s="28" t="s">
        <v>1517</v>
      </c>
      <c r="E2959" t="str">
        <f>VLOOKUP(D2959,'B-Business Capability'!B:H,5,FALSE)</f>
        <v>Customer Service</v>
      </c>
      <c r="F2959" t="str">
        <f>VLOOKUP(D2959,'B-Business Capability'!B:H,6,FALSE)</f>
        <v>Customer Project Management</v>
      </c>
      <c r="G2959" t="str">
        <f>VLOOKUP(D2959,'B-Business Capability'!B:H,7,FALSE)</f>
        <v>Project Management</v>
      </c>
      <c r="I2959" t="s">
        <v>491</v>
      </c>
      <c r="J2959" t="s">
        <v>8531</v>
      </c>
      <c r="K2959" t="s">
        <v>8607</v>
      </c>
      <c r="L2959" t="s">
        <v>575</v>
      </c>
      <c r="M2959" t="str">
        <f>VLOOKUP(L2959,'A-Applications'!B:D,3,FALSE)</f>
        <v>Google Earth Pro</v>
      </c>
      <c r="N2959" t="s">
        <v>46</v>
      </c>
      <c r="O2959" s="42" t="s">
        <v>47</v>
      </c>
      <c r="P2959" t="s">
        <v>1040</v>
      </c>
      <c r="Q2959" t="str">
        <f>VLOOKUP(KamstrupData[[#This Row],[IdLevel123]],'B-Business Capability'!B:L,10,FALSE)</f>
        <v>Order-to-Cash (O2C)</v>
      </c>
      <c r="R2959">
        <f>VLOOKUP(KamstrupData[[#This Row],[IdLevel123]],'B-Business Capability'!B:L,11,FALSE)</f>
        <v>0</v>
      </c>
    </row>
    <row r="2960" spans="4:20" hidden="1" x14ac:dyDescent="0.25">
      <c r="D2960" s="28" t="s">
        <v>1517</v>
      </c>
      <c r="E2960" t="str">
        <f>VLOOKUP(D2960,'B-Business Capability'!B:H,5,FALSE)</f>
        <v>Customer Service</v>
      </c>
      <c r="F2960" t="str">
        <f>VLOOKUP(D2960,'B-Business Capability'!B:H,6,FALSE)</f>
        <v>Customer Project Management</v>
      </c>
      <c r="G2960" t="str">
        <f>VLOOKUP(D2960,'B-Business Capability'!B:H,7,FALSE)</f>
        <v>Project Management</v>
      </c>
      <c r="I2960" t="s">
        <v>477</v>
      </c>
      <c r="J2960" t="s">
        <v>8624</v>
      </c>
      <c r="L2960" t="s">
        <v>575</v>
      </c>
      <c r="M2960" t="str">
        <f>VLOOKUP(L2960,'A-Applications'!B:D,3,FALSE)</f>
        <v>Google Earth Pro</v>
      </c>
      <c r="N2960" t="s">
        <v>46</v>
      </c>
      <c r="O2960" s="42" t="s">
        <v>47</v>
      </c>
      <c r="P2960" t="s">
        <v>1040</v>
      </c>
      <c r="Q2960" t="str">
        <f>VLOOKUP(KamstrupData[[#This Row],[IdLevel123]],'B-Business Capability'!B:L,10,FALSE)</f>
        <v>Order-to-Cash (O2C)</v>
      </c>
      <c r="R2960">
        <f>VLOOKUP(KamstrupData[[#This Row],[IdLevel123]],'B-Business Capability'!B:L,11,FALSE)</f>
        <v>0</v>
      </c>
    </row>
    <row r="2961" spans="2:20" hidden="1" x14ac:dyDescent="0.25">
      <c r="D2961" s="28" t="s">
        <v>1517</v>
      </c>
      <c r="E2961" t="str">
        <f>VLOOKUP(D2961,'B-Business Capability'!B:H,5,FALSE)</f>
        <v>Customer Service</v>
      </c>
      <c r="F2961" t="str">
        <f>VLOOKUP(D2961,'B-Business Capability'!B:H,6,FALSE)</f>
        <v>Customer Project Management</v>
      </c>
      <c r="G2961" t="str">
        <f>VLOOKUP(D2961,'B-Business Capability'!B:H,7,FALSE)</f>
        <v>Project Management</v>
      </c>
      <c r="I2961" t="s">
        <v>477</v>
      </c>
      <c r="J2961" t="s">
        <v>8624</v>
      </c>
      <c r="L2961" t="s">
        <v>575</v>
      </c>
      <c r="M2961" t="str">
        <f>VLOOKUP(L2961,'A-Applications'!B:D,3,FALSE)</f>
        <v>Google Earth Pro</v>
      </c>
      <c r="N2961" t="s">
        <v>46</v>
      </c>
      <c r="O2961" s="42" t="s">
        <v>47</v>
      </c>
      <c r="P2961" t="s">
        <v>229</v>
      </c>
      <c r="Q2961" t="str">
        <f>VLOOKUP(KamstrupData[[#This Row],[IdLevel123]],'B-Business Capability'!B:L,10,FALSE)</f>
        <v>Order-to-Cash (O2C)</v>
      </c>
      <c r="R2961">
        <f>VLOOKUP(KamstrupData[[#This Row],[IdLevel123]],'B-Business Capability'!B:L,11,FALSE)</f>
        <v>0</v>
      </c>
    </row>
    <row r="2962" spans="2:20" hidden="1" x14ac:dyDescent="0.25">
      <c r="D2962" t="s">
        <v>1614</v>
      </c>
      <c r="E2962" t="str">
        <f>VLOOKUP(D2962,'B-Business Capability'!B:H,5,FALSE)</f>
        <v>OT Hosting</v>
      </c>
      <c r="F2962" t="str">
        <f>VLOOKUP(D2962,'B-Business Capability'!B:H,6,FALSE)</f>
        <v>OT Operations &amp; Service</v>
      </c>
      <c r="G2962" t="str">
        <f>VLOOKUP(D2962,'B-Business Capability'!B:H,7,FALSE)</f>
        <v>Telemetry &amp; Event Processing</v>
      </c>
      <c r="I2962" t="s">
        <v>43</v>
      </c>
      <c r="J2962" t="s">
        <v>91</v>
      </c>
      <c r="K2962" t="s">
        <v>291</v>
      </c>
      <c r="L2962" t="s">
        <v>575</v>
      </c>
      <c r="M2962" t="str">
        <f>VLOOKUP(L2962,'A-Applications'!B:D,3,FALSE)</f>
        <v>Google Earth Pro</v>
      </c>
      <c r="N2962" t="s">
        <v>46</v>
      </c>
      <c r="O2962" s="42" t="s">
        <v>47</v>
      </c>
      <c r="P2962" t="s">
        <v>75</v>
      </c>
      <c r="Q2962" t="str">
        <f>VLOOKUP(KamstrupData[[#This Row],[IdLevel123]],'B-Business Capability'!B:L,10,FALSE)</f>
        <v>N/A</v>
      </c>
      <c r="R2962">
        <f>VLOOKUP(KamstrupData[[#This Row],[IdLevel123]],'B-Business Capability'!B:L,11,FALSE)</f>
        <v>0</v>
      </c>
      <c r="T2962" t="s">
        <v>292</v>
      </c>
    </row>
    <row r="2963" spans="2:20" hidden="1" x14ac:dyDescent="0.25">
      <c r="D2963" t="s">
        <v>1614</v>
      </c>
      <c r="E2963" t="str">
        <f>VLOOKUP(D2963,'B-Business Capability'!B:H,5,FALSE)</f>
        <v>OT Hosting</v>
      </c>
      <c r="F2963" t="str">
        <f>VLOOKUP(D2963,'B-Business Capability'!B:H,6,FALSE)</f>
        <v>OT Operations &amp; Service</v>
      </c>
      <c r="G2963" t="str">
        <f>VLOOKUP(D2963,'B-Business Capability'!B:H,7,FALSE)</f>
        <v>Telemetry &amp; Event Processing</v>
      </c>
      <c r="I2963" t="s">
        <v>43</v>
      </c>
      <c r="J2963" t="s">
        <v>91</v>
      </c>
      <c r="K2963" t="s">
        <v>78</v>
      </c>
      <c r="L2963" t="s">
        <v>575</v>
      </c>
      <c r="M2963" t="str">
        <f>VLOOKUP(L2963,'A-Applications'!B:D,3,FALSE)</f>
        <v>Google Earth Pro</v>
      </c>
      <c r="N2963" t="s">
        <v>46</v>
      </c>
      <c r="O2963" s="42" t="s">
        <v>52</v>
      </c>
      <c r="P2963" t="s">
        <v>68</v>
      </c>
      <c r="Q2963" t="str">
        <f>VLOOKUP(KamstrupData[[#This Row],[IdLevel123]],'B-Business Capability'!B:L,10,FALSE)</f>
        <v>N/A</v>
      </c>
      <c r="R2963">
        <f>VLOOKUP(KamstrupData[[#This Row],[IdLevel123]],'B-Business Capability'!B:L,11,FALSE)</f>
        <v>0</v>
      </c>
      <c r="T2963" t="s">
        <v>93</v>
      </c>
    </row>
    <row r="2964" spans="2:20" hidden="1" x14ac:dyDescent="0.25">
      <c r="D2964" t="s">
        <v>1614</v>
      </c>
      <c r="E2964" t="str">
        <f>VLOOKUP(D2964,'B-Business Capability'!B:H,5,FALSE)</f>
        <v>OT Hosting</v>
      </c>
      <c r="F2964" t="str">
        <f>VLOOKUP(D2964,'B-Business Capability'!B:H,6,FALSE)</f>
        <v>OT Operations &amp; Service</v>
      </c>
      <c r="G2964" t="str">
        <f>VLOOKUP(D2964,'B-Business Capability'!B:H,7,FALSE)</f>
        <v>Telemetry &amp; Event Processing</v>
      </c>
      <c r="I2964" t="s">
        <v>43</v>
      </c>
      <c r="J2964" t="s">
        <v>91</v>
      </c>
      <c r="K2964" t="s">
        <v>81</v>
      </c>
      <c r="L2964" t="s">
        <v>575</v>
      </c>
      <c r="M2964" t="str">
        <f>VLOOKUP(L2964,'A-Applications'!B:D,3,FALSE)</f>
        <v>Google Earth Pro</v>
      </c>
      <c r="N2964" t="s">
        <v>46</v>
      </c>
      <c r="O2964" s="42" t="s">
        <v>52</v>
      </c>
      <c r="P2964" t="s">
        <v>75</v>
      </c>
      <c r="Q2964" t="str">
        <f>VLOOKUP(KamstrupData[[#This Row],[IdLevel123]],'B-Business Capability'!B:L,10,FALSE)</f>
        <v>N/A</v>
      </c>
      <c r="R2964">
        <f>VLOOKUP(KamstrupData[[#This Row],[IdLevel123]],'B-Business Capability'!B:L,11,FALSE)</f>
        <v>0</v>
      </c>
      <c r="T2964" t="s">
        <v>96</v>
      </c>
    </row>
    <row r="2965" spans="2:20" hidden="1" x14ac:dyDescent="0.25">
      <c r="D2965" t="s">
        <v>1614</v>
      </c>
      <c r="E2965" t="str">
        <f>VLOOKUP(D2965,'B-Business Capability'!B:H,5,FALSE)</f>
        <v>OT Hosting</v>
      </c>
      <c r="F2965" t="str">
        <f>VLOOKUP(D2965,'B-Business Capability'!B:H,6,FALSE)</f>
        <v>OT Operations &amp; Service</v>
      </c>
      <c r="G2965" t="str">
        <f>VLOOKUP(D2965,'B-Business Capability'!B:H,7,FALSE)</f>
        <v>Telemetry &amp; Event Processing</v>
      </c>
      <c r="I2965" t="s">
        <v>43</v>
      </c>
      <c r="J2965" t="s">
        <v>114</v>
      </c>
      <c r="K2965" t="s">
        <v>125</v>
      </c>
      <c r="L2965" t="s">
        <v>575</v>
      </c>
      <c r="M2965" t="str">
        <f>VLOOKUP(L2965,'A-Applications'!B:D,3,FALSE)</f>
        <v>Google Earth Pro</v>
      </c>
      <c r="N2965" t="s">
        <v>46</v>
      </c>
      <c r="O2965" s="42" t="s">
        <v>52</v>
      </c>
      <c r="P2965" t="s">
        <v>75</v>
      </c>
      <c r="Q2965" t="str">
        <f>VLOOKUP(KamstrupData[[#This Row],[IdLevel123]],'B-Business Capability'!B:L,10,FALSE)</f>
        <v>N/A</v>
      </c>
      <c r="R2965">
        <f>VLOOKUP(KamstrupData[[#This Row],[IdLevel123]],'B-Business Capability'!B:L,11,FALSE)</f>
        <v>0</v>
      </c>
      <c r="T2965" t="s">
        <v>126</v>
      </c>
    </row>
    <row r="2966" spans="2:20" hidden="1" x14ac:dyDescent="0.25">
      <c r="D2966" t="s">
        <v>70</v>
      </c>
      <c r="E2966" t="str">
        <f>VLOOKUP(D2966,'B-Business Capability'!B:H,5,FALSE)</f>
        <v>Product &amp; Software Development</v>
      </c>
      <c r="F2966">
        <f>VLOOKUP(D2966,'B-Business Capability'!B:H,6,FALSE)</f>
        <v>0</v>
      </c>
      <c r="G2966">
        <f>VLOOKUP(D2966,'B-Business Capability'!B:H,7,FALSE)</f>
        <v>0</v>
      </c>
      <c r="I2966" t="s">
        <v>43</v>
      </c>
      <c r="J2966" t="s">
        <v>71</v>
      </c>
      <c r="L2966" t="s">
        <v>84</v>
      </c>
      <c r="M2966" t="str">
        <f>VLOOKUP(L2966,'A-Applications'!B:D,3,FALSE)</f>
        <v>Microsoft OneNote</v>
      </c>
      <c r="N2966" t="s">
        <v>46</v>
      </c>
      <c r="O2966" s="42" t="s">
        <v>52</v>
      </c>
      <c r="P2966" t="s">
        <v>68</v>
      </c>
      <c r="Q2966" t="str">
        <f>VLOOKUP(KamstrupData[[#This Row],[IdLevel123]],'B-Business Capability'!B:L,10,FALSE)</f>
        <v>Idea-to-Release (I2R)</v>
      </c>
      <c r="R2966">
        <f>VLOOKUP(KamstrupData[[#This Row],[IdLevel123]],'B-Business Capability'!B:L,11,FALSE)</f>
        <v>100</v>
      </c>
      <c r="T2966" t="s">
        <v>76</v>
      </c>
    </row>
    <row r="2967" spans="2:20" hidden="1" x14ac:dyDescent="0.25">
      <c r="D2967" t="s">
        <v>70</v>
      </c>
      <c r="E2967" t="str">
        <f>VLOOKUP(D2967,'B-Business Capability'!B:H,5,FALSE)</f>
        <v>Product &amp; Software Development</v>
      </c>
      <c r="F2967">
        <f>VLOOKUP(D2967,'B-Business Capability'!B:H,6,FALSE)</f>
        <v>0</v>
      </c>
      <c r="G2967">
        <f>VLOOKUP(D2967,'B-Business Capability'!B:H,7,FALSE)</f>
        <v>0</v>
      </c>
      <c r="I2967" t="s">
        <v>43</v>
      </c>
      <c r="J2967" t="s">
        <v>114</v>
      </c>
      <c r="K2967" t="s">
        <v>115</v>
      </c>
      <c r="L2967" t="s">
        <v>84</v>
      </c>
      <c r="M2967" t="str">
        <f>VLOOKUP(L2967,'A-Applications'!B:D,3,FALSE)</f>
        <v>Microsoft OneNote</v>
      </c>
      <c r="N2967" t="s">
        <v>46</v>
      </c>
      <c r="O2967" s="42" t="s">
        <v>47</v>
      </c>
      <c r="P2967" t="s">
        <v>68</v>
      </c>
      <c r="Q2967" t="str">
        <f>VLOOKUP(KamstrupData[[#This Row],[IdLevel123]],'B-Business Capability'!B:L,10,FALSE)</f>
        <v>Idea-to-Release (I2R)</v>
      </c>
      <c r="R2967">
        <f>VLOOKUP(KamstrupData[[#This Row],[IdLevel123]],'B-Business Capability'!B:L,11,FALSE)</f>
        <v>100</v>
      </c>
      <c r="T2967" t="s">
        <v>116</v>
      </c>
    </row>
    <row r="2968" spans="2:20" hidden="1" x14ac:dyDescent="0.25">
      <c r="D2968" t="s">
        <v>70</v>
      </c>
      <c r="E2968" t="str">
        <f>VLOOKUP(D2968,'B-Business Capability'!B:H,5,FALSE)</f>
        <v>Product &amp; Software Development</v>
      </c>
      <c r="F2968">
        <f>VLOOKUP(D2968,'B-Business Capability'!B:H,6,FALSE)</f>
        <v>0</v>
      </c>
      <c r="G2968">
        <f>VLOOKUP(D2968,'B-Business Capability'!B:H,7,FALSE)</f>
        <v>0</v>
      </c>
      <c r="I2968" t="s">
        <v>43</v>
      </c>
      <c r="J2968" t="s">
        <v>114</v>
      </c>
      <c r="K2968" t="s">
        <v>125</v>
      </c>
      <c r="L2968" t="s">
        <v>84</v>
      </c>
      <c r="M2968" t="str">
        <f>VLOOKUP(L2968,'A-Applications'!B:D,3,FALSE)</f>
        <v>Microsoft OneNote</v>
      </c>
      <c r="N2968" t="s">
        <v>46</v>
      </c>
      <c r="O2968" s="42" t="s">
        <v>47</v>
      </c>
      <c r="P2968" t="s">
        <v>68</v>
      </c>
      <c r="Q2968" t="str">
        <f>VLOOKUP(KamstrupData[[#This Row],[IdLevel123]],'B-Business Capability'!B:L,10,FALSE)</f>
        <v>Idea-to-Release (I2R)</v>
      </c>
      <c r="R2968">
        <f>VLOOKUP(KamstrupData[[#This Row],[IdLevel123]],'B-Business Capability'!B:L,11,FALSE)</f>
        <v>100</v>
      </c>
      <c r="T2968" t="s">
        <v>126</v>
      </c>
    </row>
    <row r="2969" spans="2:20" hidden="1" x14ac:dyDescent="0.25">
      <c r="D2969" t="s">
        <v>70</v>
      </c>
      <c r="E2969" t="str">
        <f>VLOOKUP(D2969,'B-Business Capability'!B:H,5,FALSE)</f>
        <v>Product &amp; Software Development</v>
      </c>
      <c r="F2969">
        <f>VLOOKUP(D2969,'B-Business Capability'!B:H,6,FALSE)</f>
        <v>0</v>
      </c>
      <c r="G2969">
        <f>VLOOKUP(D2969,'B-Business Capability'!B:H,7,FALSE)</f>
        <v>0</v>
      </c>
      <c r="I2969" t="s">
        <v>43</v>
      </c>
      <c r="J2969" t="s">
        <v>128</v>
      </c>
      <c r="K2969" t="s">
        <v>87</v>
      </c>
      <c r="L2969" t="s">
        <v>84</v>
      </c>
      <c r="M2969" t="str">
        <f>VLOOKUP(L2969,'A-Applications'!B:D,3,FALSE)</f>
        <v>Microsoft OneNote</v>
      </c>
      <c r="N2969" t="s">
        <v>46</v>
      </c>
      <c r="O2969" s="42" t="s">
        <v>47</v>
      </c>
      <c r="P2969" t="s">
        <v>75</v>
      </c>
      <c r="Q2969" t="str">
        <f>VLOOKUP(KamstrupData[[#This Row],[IdLevel123]],'B-Business Capability'!B:L,10,FALSE)</f>
        <v>Idea-to-Release (I2R)</v>
      </c>
      <c r="R2969">
        <f>VLOOKUP(KamstrupData[[#This Row],[IdLevel123]],'B-Business Capability'!B:L,11,FALSE)</f>
        <v>100</v>
      </c>
      <c r="T2969" t="s">
        <v>129</v>
      </c>
    </row>
    <row r="2970" spans="2:20" hidden="1" x14ac:dyDescent="0.25">
      <c r="D2970" t="s">
        <v>150</v>
      </c>
      <c r="E2970" t="str">
        <f>VLOOKUP(D2970,'B-Business Capability'!B:H,5,FALSE)</f>
        <v>Strategic Management</v>
      </c>
      <c r="F2970" t="str">
        <f>VLOOKUP(D2970,'B-Business Capability'!B:H,6,FALSE)</f>
        <v>Enterprise Effectiveness &amp; Project Management</v>
      </c>
      <c r="G2970">
        <f>VLOOKUP(D2970,'B-Business Capability'!B:H,7,FALSE)</f>
        <v>0</v>
      </c>
      <c r="I2970" t="s">
        <v>43</v>
      </c>
      <c r="J2970" t="s">
        <v>161</v>
      </c>
      <c r="K2970" t="s">
        <v>164</v>
      </c>
      <c r="L2970" t="s">
        <v>84</v>
      </c>
      <c r="M2970" t="str">
        <f>VLOOKUP(L2970,'A-Applications'!B:D,3,FALSE)</f>
        <v>Microsoft OneNote</v>
      </c>
      <c r="N2970" t="s">
        <v>46</v>
      </c>
      <c r="O2970" s="42" t="s">
        <v>52</v>
      </c>
      <c r="P2970" t="s">
        <v>56</v>
      </c>
      <c r="Q2970" t="str">
        <f>VLOOKUP(KamstrupData[[#This Row],[IdLevel123]],'B-Business Capability'!B:L,10,FALSE)</f>
        <v>N/A</v>
      </c>
      <c r="R2970">
        <f>VLOOKUP(KamstrupData[[#This Row],[IdLevel123]],'B-Business Capability'!B:L,11,FALSE)</f>
        <v>0</v>
      </c>
    </row>
    <row r="2971" spans="2:20" hidden="1" x14ac:dyDescent="0.25">
      <c r="D2971" t="s">
        <v>150</v>
      </c>
      <c r="E2971" t="str">
        <f>VLOOKUP(D2971,'B-Business Capability'!B:H,5,FALSE)</f>
        <v>Strategic Management</v>
      </c>
      <c r="F2971" t="str">
        <f>VLOOKUP(D2971,'B-Business Capability'!B:H,6,FALSE)</f>
        <v>Enterprise Effectiveness &amp; Project Management</v>
      </c>
      <c r="G2971">
        <f>VLOOKUP(D2971,'B-Business Capability'!B:H,7,FALSE)</f>
        <v>0</v>
      </c>
      <c r="I2971" t="s">
        <v>43</v>
      </c>
      <c r="J2971" t="s">
        <v>161</v>
      </c>
      <c r="K2971" t="s">
        <v>165</v>
      </c>
      <c r="L2971" t="s">
        <v>84</v>
      </c>
      <c r="M2971" t="str">
        <f>VLOOKUP(L2971,'A-Applications'!B:D,3,FALSE)</f>
        <v>Microsoft OneNote</v>
      </c>
      <c r="N2971" t="s">
        <v>46</v>
      </c>
      <c r="O2971" s="42" t="s">
        <v>52</v>
      </c>
      <c r="P2971" t="s">
        <v>56</v>
      </c>
      <c r="Q2971" t="str">
        <f>VLOOKUP(KamstrupData[[#This Row],[IdLevel123]],'B-Business Capability'!B:L,10,FALSE)</f>
        <v>N/A</v>
      </c>
      <c r="R2971">
        <f>VLOOKUP(KamstrupData[[#This Row],[IdLevel123]],'B-Business Capability'!B:L,11,FALSE)</f>
        <v>0</v>
      </c>
    </row>
    <row r="2972" spans="2:20" hidden="1" x14ac:dyDescent="0.25">
      <c r="D2972" t="s">
        <v>150</v>
      </c>
      <c r="E2972" t="str">
        <f>VLOOKUP(D2972,'B-Business Capability'!B:H,5,FALSE)</f>
        <v>Strategic Management</v>
      </c>
      <c r="F2972" t="str">
        <f>VLOOKUP(D2972,'B-Business Capability'!B:H,6,FALSE)</f>
        <v>Enterprise Effectiveness &amp; Project Management</v>
      </c>
      <c r="G2972">
        <f>VLOOKUP(D2972,'B-Business Capability'!B:H,7,FALSE)</f>
        <v>0</v>
      </c>
      <c r="I2972" t="s">
        <v>43</v>
      </c>
      <c r="J2972" t="s">
        <v>161</v>
      </c>
      <c r="K2972" t="s">
        <v>166</v>
      </c>
      <c r="L2972" t="s">
        <v>84</v>
      </c>
      <c r="M2972" t="str">
        <f>VLOOKUP(L2972,'A-Applications'!B:D,3,FALSE)</f>
        <v>Microsoft OneNote</v>
      </c>
      <c r="N2972" t="s">
        <v>46</v>
      </c>
      <c r="O2972" s="42" t="s">
        <v>52</v>
      </c>
      <c r="P2972" t="s">
        <v>56</v>
      </c>
      <c r="Q2972" t="str">
        <f>VLOOKUP(KamstrupData[[#This Row],[IdLevel123]],'B-Business Capability'!B:L,10,FALSE)</f>
        <v>N/A</v>
      </c>
      <c r="R2972">
        <f>VLOOKUP(KamstrupData[[#This Row],[IdLevel123]],'B-Business Capability'!B:L,11,FALSE)</f>
        <v>0</v>
      </c>
    </row>
    <row r="2973" spans="2:20" hidden="1" x14ac:dyDescent="0.25">
      <c r="D2973" t="s">
        <v>362</v>
      </c>
      <c r="E2973" t="str">
        <f>VLOOKUP(D2973,'B-Business Capability'!B:H,5,FALSE)</f>
        <v>Digital Management</v>
      </c>
      <c r="F2973" t="str">
        <f>VLOOKUP(D2973,'B-Business Capability'!B:H,6,FALSE)</f>
        <v>IT Strategy &amp; Transformation</v>
      </c>
      <c r="G2973" t="str">
        <f>VLOOKUP(D2973,'B-Business Capability'!B:H,7,FALSE)</f>
        <v>Enterprise Architecture</v>
      </c>
      <c r="I2973" t="s">
        <v>43</v>
      </c>
      <c r="J2973" t="s">
        <v>148</v>
      </c>
      <c r="K2973" t="s">
        <v>363</v>
      </c>
      <c r="L2973" t="s">
        <v>84</v>
      </c>
      <c r="M2973" t="str">
        <f>VLOOKUP(L2973,'A-Applications'!B:D,3,FALSE)</f>
        <v>Microsoft OneNote</v>
      </c>
      <c r="N2973" t="s">
        <v>46</v>
      </c>
      <c r="O2973" s="42" t="s">
        <v>52</v>
      </c>
      <c r="P2973" t="s">
        <v>68</v>
      </c>
      <c r="Q2973" t="str">
        <f>VLOOKUP(KamstrupData[[#This Row],[IdLevel123]],'B-Business Capability'!B:L,10,FALSE)</f>
        <v>N/A</v>
      </c>
      <c r="R2973">
        <f>VLOOKUP(KamstrupData[[#This Row],[IdLevel123]],'B-Business Capability'!B:L,11,FALSE)</f>
        <v>0</v>
      </c>
      <c r="T2973" t="s">
        <v>277</v>
      </c>
    </row>
    <row r="2974" spans="2:20" hidden="1" x14ac:dyDescent="0.25">
      <c r="D2974" t="s">
        <v>385</v>
      </c>
      <c r="E2974" t="str">
        <f>VLOOKUP(D2974,'B-Business Capability'!B:H,5,FALSE)</f>
        <v>Strategic Management</v>
      </c>
      <c r="F2974" t="str">
        <f>VLOOKUP(D2974,'B-Business Capability'!B:H,6,FALSE)</f>
        <v>Knowledge &amp; Research Management</v>
      </c>
      <c r="G2974" t="str">
        <f>VLOOKUP(D2974,'B-Business Capability'!B:H,7,FALSE)</f>
        <v>Manage Knowledge</v>
      </c>
      <c r="I2974" t="s">
        <v>43</v>
      </c>
      <c r="J2974" t="s">
        <v>151</v>
      </c>
      <c r="K2974" t="s">
        <v>152</v>
      </c>
      <c r="L2974" t="s">
        <v>84</v>
      </c>
      <c r="M2974" t="str">
        <f>VLOOKUP(L2974,'A-Applications'!B:D,3,FALSE)</f>
        <v>Microsoft OneNote</v>
      </c>
      <c r="N2974" t="s">
        <v>46</v>
      </c>
      <c r="O2974" s="42" t="s">
        <v>52</v>
      </c>
      <c r="P2974" t="s">
        <v>68</v>
      </c>
      <c r="Q2974" t="str">
        <f>VLOOKUP(KamstrupData[[#This Row],[IdLevel123]],'B-Business Capability'!B:L,10,FALSE)</f>
        <v>N/A</v>
      </c>
      <c r="R2974">
        <f>VLOOKUP(KamstrupData[[#This Row],[IdLevel123]],'B-Business Capability'!B:L,11,FALSE)</f>
        <v>0</v>
      </c>
      <c r="T2974" t="s">
        <v>153</v>
      </c>
    </row>
    <row r="2975" spans="2:20" hidden="1" x14ac:dyDescent="0.25">
      <c r="D2975" t="s">
        <v>385</v>
      </c>
      <c r="E2975" t="str">
        <f>VLOOKUP(D2975,'B-Business Capability'!B:H,5,FALSE)</f>
        <v>Strategic Management</v>
      </c>
      <c r="F2975" t="str">
        <f>VLOOKUP(D2975,'B-Business Capability'!B:H,6,FALSE)</f>
        <v>Knowledge &amp; Research Management</v>
      </c>
      <c r="G2975" t="str">
        <f>VLOOKUP(D2975,'B-Business Capability'!B:H,7,FALSE)</f>
        <v>Manage Knowledge</v>
      </c>
      <c r="I2975" t="s">
        <v>43</v>
      </c>
      <c r="J2975" t="s">
        <v>91</v>
      </c>
      <c r="L2975" t="s">
        <v>84</v>
      </c>
      <c r="M2975" t="str">
        <f>VLOOKUP(L2975,'A-Applications'!B:D,3,FALSE)</f>
        <v>Microsoft OneNote</v>
      </c>
      <c r="N2975" t="s">
        <v>46</v>
      </c>
      <c r="O2975" s="42" t="s">
        <v>47</v>
      </c>
      <c r="P2975" t="s">
        <v>68</v>
      </c>
      <c r="Q2975" t="str">
        <f>VLOOKUP(KamstrupData[[#This Row],[IdLevel123]],'B-Business Capability'!B:L,10,FALSE)</f>
        <v>N/A</v>
      </c>
      <c r="R2975">
        <f>VLOOKUP(KamstrupData[[#This Row],[IdLevel123]],'B-Business Capability'!B:L,11,FALSE)</f>
        <v>0</v>
      </c>
      <c r="T2975" t="s">
        <v>93</v>
      </c>
    </row>
    <row r="2976" spans="2:20" hidden="1" x14ac:dyDescent="0.25">
      <c r="B2976" s="28">
        <v>45292</v>
      </c>
      <c r="D2976" t="s">
        <v>920</v>
      </c>
      <c r="E2976" t="str">
        <f>VLOOKUP(D2976,'B-Business Capability'!B:H,5,FALSE)</f>
        <v>Product &amp; Software Development</v>
      </c>
      <c r="F2976" t="str">
        <f>VLOOKUP(D2976,'B-Business Capability'!B:H,6,FALSE)</f>
        <v>Product &amp; Software Delivery</v>
      </c>
      <c r="G2976" t="str">
        <f>VLOOKUP(D2976,'B-Business Capability'!B:H,7,FALSE)</f>
        <v>Manage Production &amp; Development</v>
      </c>
      <c r="I2976" t="s">
        <v>43</v>
      </c>
      <c r="J2976" t="s">
        <v>285</v>
      </c>
      <c r="K2976" t="s">
        <v>286</v>
      </c>
      <c r="L2976" t="s">
        <v>84</v>
      </c>
      <c r="M2976" t="str">
        <f>VLOOKUP(L2976,'A-Applications'!B:D,3,FALSE)</f>
        <v>Microsoft OneNote</v>
      </c>
      <c r="N2976" t="s">
        <v>46</v>
      </c>
      <c r="O2976" s="42" t="s">
        <v>47</v>
      </c>
      <c r="P2976" t="s">
        <v>38</v>
      </c>
      <c r="Q2976" t="str">
        <f>VLOOKUP(KamstrupData[[#This Row],[IdLevel123]],'B-Business Capability'!B:L,10,FALSE)</f>
        <v>Idea-to-Release (I2R)</v>
      </c>
      <c r="R2976">
        <f>VLOOKUP(KamstrupData[[#This Row],[IdLevel123]],'B-Business Capability'!B:L,11,FALSE)</f>
        <v>520</v>
      </c>
      <c r="T2976" t="s">
        <v>288</v>
      </c>
    </row>
    <row r="2977" spans="4:20" hidden="1" x14ac:dyDescent="0.25">
      <c r="D2977" t="s">
        <v>1039</v>
      </c>
      <c r="E2977" t="str">
        <f>VLOOKUP(D2977,'B-Business Capability'!B:H,5,FALSE)</f>
        <v>Strategic Management</v>
      </c>
      <c r="F2977" t="str">
        <f>VLOOKUP(D2977,'B-Business Capability'!B:H,6,FALSE)</f>
        <v>Manage Core Business</v>
      </c>
      <c r="G2977" t="str">
        <f>VLOOKUP(D2977,'B-Business Capability'!B:H,7,FALSE)</f>
        <v>Manage Projects</v>
      </c>
      <c r="I2977" t="s">
        <v>43</v>
      </c>
      <c r="J2977" t="s">
        <v>325</v>
      </c>
      <c r="K2977" t="s">
        <v>379</v>
      </c>
      <c r="L2977" t="s">
        <v>84</v>
      </c>
      <c r="M2977" t="str">
        <f>VLOOKUP(L2977,'A-Applications'!B:D,3,FALSE)</f>
        <v>Microsoft OneNote</v>
      </c>
      <c r="N2977" t="s">
        <v>46</v>
      </c>
      <c r="O2977" s="42" t="s">
        <v>52</v>
      </c>
      <c r="P2977" t="s">
        <v>56</v>
      </c>
      <c r="Q2977" t="str">
        <f>VLOOKUP(KamstrupData[[#This Row],[IdLevel123]],'B-Business Capability'!B:L,10,FALSE)</f>
        <v>N/A</v>
      </c>
      <c r="R2977">
        <f>VLOOKUP(KamstrupData[[#This Row],[IdLevel123]],'B-Business Capability'!B:L,11,FALSE)</f>
        <v>0</v>
      </c>
      <c r="T2977" t="s">
        <v>380</v>
      </c>
    </row>
    <row r="2978" spans="4:20" hidden="1" x14ac:dyDescent="0.25">
      <c r="D2978" t="s">
        <v>1747</v>
      </c>
      <c r="E2978" t="str">
        <f>VLOOKUP(D2978,'B-Business Capability'!B:H,5,FALSE)</f>
        <v>All</v>
      </c>
      <c r="F2978">
        <f>VLOOKUP(D2978,'B-Business Capability'!B:H,6,FALSE)</f>
        <v>0</v>
      </c>
      <c r="G2978">
        <f>VLOOKUP(D2978,'B-Business Capability'!B:H,7,FALSE)</f>
        <v>0</v>
      </c>
      <c r="I2978" t="s">
        <v>43</v>
      </c>
      <c r="J2978" t="s">
        <v>276</v>
      </c>
      <c r="L2978" t="s">
        <v>84</v>
      </c>
      <c r="M2978" t="str">
        <f>VLOOKUP(L2978,'A-Applications'!B:D,3,FALSE)</f>
        <v>Microsoft OneNote</v>
      </c>
      <c r="N2978" t="s">
        <v>46</v>
      </c>
      <c r="O2978" s="42" t="s">
        <v>52</v>
      </c>
      <c r="P2978" t="s">
        <v>423</v>
      </c>
      <c r="Q2978" t="str">
        <f>VLOOKUP(KamstrupData[[#This Row],[IdLevel123]],'B-Business Capability'!B:L,10,FALSE)</f>
        <v>N/A</v>
      </c>
      <c r="R2978">
        <f>VLOOKUP(KamstrupData[[#This Row],[IdLevel123]],'B-Business Capability'!B:L,11,FALSE)</f>
        <v>0</v>
      </c>
    </row>
    <row r="2979" spans="4:20" hidden="1" x14ac:dyDescent="0.25">
      <c r="D2979" t="s">
        <v>1747</v>
      </c>
      <c r="E2979" t="str">
        <f>VLOOKUP(D2979,'B-Business Capability'!B:H,5,FALSE)</f>
        <v>All</v>
      </c>
      <c r="F2979">
        <f>VLOOKUP(D2979,'B-Business Capability'!B:H,6,FALSE)</f>
        <v>0</v>
      </c>
      <c r="G2979">
        <f>VLOOKUP(D2979,'B-Business Capability'!B:H,7,FALSE)</f>
        <v>0</v>
      </c>
      <c r="I2979" t="s">
        <v>66</v>
      </c>
      <c r="J2979" t="s">
        <v>276</v>
      </c>
      <c r="L2979" t="s">
        <v>84</v>
      </c>
      <c r="M2979" t="str">
        <f>VLOOKUP(L2979,'A-Applications'!B:D,3,FALSE)</f>
        <v>Microsoft OneNote</v>
      </c>
      <c r="N2979" t="s">
        <v>46</v>
      </c>
      <c r="O2979" s="42" t="s">
        <v>52</v>
      </c>
      <c r="P2979" t="s">
        <v>423</v>
      </c>
      <c r="Q2979" t="str">
        <f>VLOOKUP(KamstrupData[[#This Row],[IdLevel123]],'B-Business Capability'!B:L,10,FALSE)</f>
        <v>N/A</v>
      </c>
      <c r="R2979">
        <f>VLOOKUP(KamstrupData[[#This Row],[IdLevel123]],'B-Business Capability'!B:L,11,FALSE)</f>
        <v>0</v>
      </c>
    </row>
    <row r="2980" spans="4:20" hidden="1" x14ac:dyDescent="0.25">
      <c r="D2980" t="s">
        <v>1747</v>
      </c>
      <c r="E2980" t="str">
        <f>VLOOKUP(D2980,'B-Business Capability'!B:H,5,FALSE)</f>
        <v>All</v>
      </c>
      <c r="F2980">
        <f>VLOOKUP(D2980,'B-Business Capability'!B:H,6,FALSE)</f>
        <v>0</v>
      </c>
      <c r="G2980">
        <f>VLOOKUP(D2980,'B-Business Capability'!B:H,7,FALSE)</f>
        <v>0</v>
      </c>
      <c r="I2980" t="s">
        <v>487</v>
      </c>
      <c r="J2980" t="s">
        <v>276</v>
      </c>
      <c r="L2980" t="s">
        <v>84</v>
      </c>
      <c r="M2980" t="str">
        <f>VLOOKUP(L2980,'A-Applications'!B:D,3,FALSE)</f>
        <v>Microsoft OneNote</v>
      </c>
      <c r="N2980" t="s">
        <v>46</v>
      </c>
      <c r="O2980" s="42" t="s">
        <v>52</v>
      </c>
      <c r="P2980" t="s">
        <v>423</v>
      </c>
      <c r="Q2980" t="str">
        <f>VLOOKUP(KamstrupData[[#This Row],[IdLevel123]],'B-Business Capability'!B:L,10,FALSE)</f>
        <v>N/A</v>
      </c>
      <c r="R2980">
        <f>VLOOKUP(KamstrupData[[#This Row],[IdLevel123]],'B-Business Capability'!B:L,11,FALSE)</f>
        <v>0</v>
      </c>
    </row>
    <row r="2981" spans="4:20" hidden="1" x14ac:dyDescent="0.25">
      <c r="D2981" t="s">
        <v>1747</v>
      </c>
      <c r="E2981" t="str">
        <f>VLOOKUP(D2981,'B-Business Capability'!B:H,5,FALSE)</f>
        <v>All</v>
      </c>
      <c r="F2981">
        <f>VLOOKUP(D2981,'B-Business Capability'!B:H,6,FALSE)</f>
        <v>0</v>
      </c>
      <c r="G2981">
        <f>VLOOKUP(D2981,'B-Business Capability'!B:H,7,FALSE)</f>
        <v>0</v>
      </c>
      <c r="I2981" t="s">
        <v>473</v>
      </c>
      <c r="J2981" t="s">
        <v>276</v>
      </c>
      <c r="L2981" t="s">
        <v>84</v>
      </c>
      <c r="M2981" t="str">
        <f>VLOOKUP(L2981,'A-Applications'!B:D,3,FALSE)</f>
        <v>Microsoft OneNote</v>
      </c>
      <c r="N2981" t="s">
        <v>46</v>
      </c>
      <c r="O2981" s="42" t="s">
        <v>52</v>
      </c>
      <c r="P2981" t="s">
        <v>423</v>
      </c>
      <c r="Q2981" t="str">
        <f>VLOOKUP(KamstrupData[[#This Row],[IdLevel123]],'B-Business Capability'!B:L,10,FALSE)</f>
        <v>N/A</v>
      </c>
      <c r="R2981">
        <f>VLOOKUP(KamstrupData[[#This Row],[IdLevel123]],'B-Business Capability'!B:L,11,FALSE)</f>
        <v>0</v>
      </c>
    </row>
    <row r="2982" spans="4:20" hidden="1" x14ac:dyDescent="0.25">
      <c r="D2982" t="s">
        <v>1747</v>
      </c>
      <c r="E2982" t="str">
        <f>VLOOKUP(D2982,'B-Business Capability'!B:H,5,FALSE)</f>
        <v>All</v>
      </c>
      <c r="F2982">
        <f>VLOOKUP(D2982,'B-Business Capability'!B:H,6,FALSE)</f>
        <v>0</v>
      </c>
      <c r="G2982">
        <f>VLOOKUP(D2982,'B-Business Capability'!B:H,7,FALSE)</f>
        <v>0</v>
      </c>
      <c r="I2982" t="s">
        <v>174</v>
      </c>
      <c r="J2982" t="s">
        <v>276</v>
      </c>
      <c r="L2982" t="s">
        <v>84</v>
      </c>
      <c r="M2982" t="str">
        <f>VLOOKUP(L2982,'A-Applications'!B:D,3,FALSE)</f>
        <v>Microsoft OneNote</v>
      </c>
      <c r="N2982" t="s">
        <v>46</v>
      </c>
      <c r="O2982" s="42" t="s">
        <v>52</v>
      </c>
      <c r="P2982" t="s">
        <v>423</v>
      </c>
      <c r="Q2982" t="str">
        <f>VLOOKUP(KamstrupData[[#This Row],[IdLevel123]],'B-Business Capability'!B:L,10,FALSE)</f>
        <v>N/A</v>
      </c>
      <c r="R2982">
        <f>VLOOKUP(KamstrupData[[#This Row],[IdLevel123]],'B-Business Capability'!B:L,11,FALSE)</f>
        <v>0</v>
      </c>
    </row>
    <row r="2983" spans="4:20" hidden="1" x14ac:dyDescent="0.25">
      <c r="D2983" t="s">
        <v>1747</v>
      </c>
      <c r="E2983" t="str">
        <f>VLOOKUP(D2983,'B-Business Capability'!B:H,5,FALSE)</f>
        <v>All</v>
      </c>
      <c r="F2983">
        <f>VLOOKUP(D2983,'B-Business Capability'!B:H,6,FALSE)</f>
        <v>0</v>
      </c>
      <c r="G2983">
        <f>VLOOKUP(D2983,'B-Business Capability'!B:H,7,FALSE)</f>
        <v>0</v>
      </c>
      <c r="I2983" t="s">
        <v>477</v>
      </c>
      <c r="J2983" t="s">
        <v>276</v>
      </c>
      <c r="L2983" t="s">
        <v>84</v>
      </c>
      <c r="M2983" t="str">
        <f>VLOOKUP(L2983,'A-Applications'!B:D,3,FALSE)</f>
        <v>Microsoft OneNote</v>
      </c>
      <c r="N2983" t="s">
        <v>46</v>
      </c>
      <c r="O2983" s="42" t="s">
        <v>52</v>
      </c>
      <c r="P2983" t="s">
        <v>423</v>
      </c>
      <c r="Q2983" t="str">
        <f>VLOOKUP(KamstrupData[[#This Row],[IdLevel123]],'B-Business Capability'!B:L,10,FALSE)</f>
        <v>N/A</v>
      </c>
      <c r="R2983">
        <f>VLOOKUP(KamstrupData[[#This Row],[IdLevel123]],'B-Business Capability'!B:L,11,FALSE)</f>
        <v>0</v>
      </c>
    </row>
    <row r="2984" spans="4:20" hidden="1" x14ac:dyDescent="0.25">
      <c r="D2984" t="s">
        <v>1747</v>
      </c>
      <c r="E2984" t="str">
        <f>VLOOKUP(D2984,'B-Business Capability'!B:H,5,FALSE)</f>
        <v>All</v>
      </c>
      <c r="F2984">
        <f>VLOOKUP(D2984,'B-Business Capability'!B:H,6,FALSE)</f>
        <v>0</v>
      </c>
      <c r="G2984">
        <f>VLOOKUP(D2984,'B-Business Capability'!B:H,7,FALSE)</f>
        <v>0</v>
      </c>
      <c r="I2984" t="s">
        <v>479</v>
      </c>
      <c r="J2984" t="s">
        <v>276</v>
      </c>
      <c r="L2984" t="s">
        <v>84</v>
      </c>
      <c r="M2984" t="str">
        <f>VLOOKUP(L2984,'A-Applications'!B:D,3,FALSE)</f>
        <v>Microsoft OneNote</v>
      </c>
      <c r="N2984" t="s">
        <v>46</v>
      </c>
      <c r="O2984" s="42" t="s">
        <v>52</v>
      </c>
      <c r="P2984" t="s">
        <v>423</v>
      </c>
      <c r="Q2984" t="str">
        <f>VLOOKUP(KamstrupData[[#This Row],[IdLevel123]],'B-Business Capability'!B:L,10,FALSE)</f>
        <v>N/A</v>
      </c>
      <c r="R2984">
        <f>VLOOKUP(KamstrupData[[#This Row],[IdLevel123]],'B-Business Capability'!B:L,11,FALSE)</f>
        <v>0</v>
      </c>
    </row>
    <row r="2985" spans="4:20" hidden="1" x14ac:dyDescent="0.25">
      <c r="D2985" t="s">
        <v>1747</v>
      </c>
      <c r="E2985" t="str">
        <f>VLOOKUP(D2985,'B-Business Capability'!B:H,5,FALSE)</f>
        <v>All</v>
      </c>
      <c r="F2985">
        <f>VLOOKUP(D2985,'B-Business Capability'!B:H,6,FALSE)</f>
        <v>0</v>
      </c>
      <c r="G2985">
        <f>VLOOKUP(D2985,'B-Business Capability'!B:H,7,FALSE)</f>
        <v>0</v>
      </c>
      <c r="I2985" t="s">
        <v>481</v>
      </c>
      <c r="J2985" t="s">
        <v>276</v>
      </c>
      <c r="L2985" t="s">
        <v>84</v>
      </c>
      <c r="M2985" t="str">
        <f>VLOOKUP(L2985,'A-Applications'!B:D,3,FALSE)</f>
        <v>Microsoft OneNote</v>
      </c>
      <c r="N2985" t="s">
        <v>46</v>
      </c>
      <c r="O2985" s="42" t="s">
        <v>52</v>
      </c>
      <c r="P2985" t="s">
        <v>423</v>
      </c>
      <c r="Q2985" t="str">
        <f>VLOOKUP(KamstrupData[[#This Row],[IdLevel123]],'B-Business Capability'!B:L,10,FALSE)</f>
        <v>N/A</v>
      </c>
      <c r="R2985">
        <f>VLOOKUP(KamstrupData[[#This Row],[IdLevel123]],'B-Business Capability'!B:L,11,FALSE)</f>
        <v>0</v>
      </c>
    </row>
    <row r="2986" spans="4:20" hidden="1" x14ac:dyDescent="0.25">
      <c r="D2986" t="s">
        <v>1747</v>
      </c>
      <c r="E2986" t="str">
        <f>VLOOKUP(D2986,'B-Business Capability'!B:H,5,FALSE)</f>
        <v>All</v>
      </c>
      <c r="F2986">
        <f>VLOOKUP(D2986,'B-Business Capability'!B:H,6,FALSE)</f>
        <v>0</v>
      </c>
      <c r="G2986">
        <f>VLOOKUP(D2986,'B-Business Capability'!B:H,7,FALSE)</f>
        <v>0</v>
      </c>
      <c r="I2986" t="s">
        <v>57</v>
      </c>
      <c r="J2986" t="s">
        <v>276</v>
      </c>
      <c r="L2986" t="s">
        <v>84</v>
      </c>
      <c r="M2986" t="str">
        <f>VLOOKUP(L2986,'A-Applications'!B:D,3,FALSE)</f>
        <v>Microsoft OneNote</v>
      </c>
      <c r="N2986" t="s">
        <v>46</v>
      </c>
      <c r="O2986" s="42" t="s">
        <v>52</v>
      </c>
      <c r="P2986" t="s">
        <v>423</v>
      </c>
      <c r="Q2986" t="str">
        <f>VLOOKUP(KamstrupData[[#This Row],[IdLevel123]],'B-Business Capability'!B:L,10,FALSE)</f>
        <v>N/A</v>
      </c>
      <c r="R2986">
        <f>VLOOKUP(KamstrupData[[#This Row],[IdLevel123]],'B-Business Capability'!B:L,11,FALSE)</f>
        <v>0</v>
      </c>
    </row>
    <row r="2987" spans="4:20" hidden="1" x14ac:dyDescent="0.25">
      <c r="D2987" t="s">
        <v>1747</v>
      </c>
      <c r="E2987" t="str">
        <f>VLOOKUP(D2987,'B-Business Capability'!B:H,5,FALSE)</f>
        <v>All</v>
      </c>
      <c r="F2987">
        <f>VLOOKUP(D2987,'B-Business Capability'!B:H,6,FALSE)</f>
        <v>0</v>
      </c>
      <c r="G2987">
        <f>VLOOKUP(D2987,'B-Business Capability'!B:H,7,FALSE)</f>
        <v>0</v>
      </c>
      <c r="I2987" t="s">
        <v>59</v>
      </c>
      <c r="J2987" t="s">
        <v>276</v>
      </c>
      <c r="L2987" t="s">
        <v>84</v>
      </c>
      <c r="M2987" t="str">
        <f>VLOOKUP(L2987,'A-Applications'!B:D,3,FALSE)</f>
        <v>Microsoft OneNote</v>
      </c>
      <c r="N2987" t="s">
        <v>46</v>
      </c>
      <c r="O2987" s="42" t="s">
        <v>52</v>
      </c>
      <c r="P2987" t="s">
        <v>423</v>
      </c>
      <c r="Q2987" t="str">
        <f>VLOOKUP(KamstrupData[[#This Row],[IdLevel123]],'B-Business Capability'!B:L,10,FALSE)</f>
        <v>N/A</v>
      </c>
      <c r="R2987">
        <f>VLOOKUP(KamstrupData[[#This Row],[IdLevel123]],'B-Business Capability'!B:L,11,FALSE)</f>
        <v>0</v>
      </c>
    </row>
    <row r="2988" spans="4:20" hidden="1" x14ac:dyDescent="0.25">
      <c r="D2988" t="s">
        <v>1747</v>
      </c>
      <c r="E2988" t="str">
        <f>VLOOKUP(D2988,'B-Business Capability'!B:H,5,FALSE)</f>
        <v>All</v>
      </c>
      <c r="F2988">
        <f>VLOOKUP(D2988,'B-Business Capability'!B:H,6,FALSE)</f>
        <v>0</v>
      </c>
      <c r="G2988">
        <f>VLOOKUP(D2988,'B-Business Capability'!B:H,7,FALSE)</f>
        <v>0</v>
      </c>
      <c r="I2988" t="s">
        <v>489</v>
      </c>
      <c r="J2988" t="s">
        <v>276</v>
      </c>
      <c r="L2988" t="s">
        <v>84</v>
      </c>
      <c r="M2988" t="str">
        <f>VLOOKUP(L2988,'A-Applications'!B:D,3,FALSE)</f>
        <v>Microsoft OneNote</v>
      </c>
      <c r="N2988" t="s">
        <v>46</v>
      </c>
      <c r="O2988" s="42" t="s">
        <v>52</v>
      </c>
      <c r="P2988" t="s">
        <v>423</v>
      </c>
      <c r="Q2988" t="str">
        <f>VLOOKUP(KamstrupData[[#This Row],[IdLevel123]],'B-Business Capability'!B:L,10,FALSE)</f>
        <v>N/A</v>
      </c>
      <c r="R2988">
        <f>VLOOKUP(KamstrupData[[#This Row],[IdLevel123]],'B-Business Capability'!B:L,11,FALSE)</f>
        <v>0</v>
      </c>
    </row>
    <row r="2989" spans="4:20" hidden="1" x14ac:dyDescent="0.25">
      <c r="D2989" t="s">
        <v>1747</v>
      </c>
      <c r="E2989" t="str">
        <f>VLOOKUP(D2989,'B-Business Capability'!B:H,5,FALSE)</f>
        <v>All</v>
      </c>
      <c r="F2989">
        <f>VLOOKUP(D2989,'B-Business Capability'!B:H,6,FALSE)</f>
        <v>0</v>
      </c>
      <c r="G2989">
        <f>VLOOKUP(D2989,'B-Business Capability'!B:H,7,FALSE)</f>
        <v>0</v>
      </c>
      <c r="I2989" t="s">
        <v>491</v>
      </c>
      <c r="J2989" t="s">
        <v>276</v>
      </c>
      <c r="L2989" t="s">
        <v>84</v>
      </c>
      <c r="M2989" t="str">
        <f>VLOOKUP(L2989,'A-Applications'!B:D,3,FALSE)</f>
        <v>Microsoft OneNote</v>
      </c>
      <c r="N2989" t="s">
        <v>46</v>
      </c>
      <c r="O2989" s="42" t="s">
        <v>52</v>
      </c>
      <c r="P2989" t="s">
        <v>423</v>
      </c>
      <c r="Q2989" t="str">
        <f>VLOOKUP(KamstrupData[[#This Row],[IdLevel123]],'B-Business Capability'!B:L,10,FALSE)</f>
        <v>N/A</v>
      </c>
      <c r="R2989">
        <f>VLOOKUP(KamstrupData[[#This Row],[IdLevel123]],'B-Business Capability'!B:L,11,FALSE)</f>
        <v>0</v>
      </c>
    </row>
    <row r="2990" spans="4:20" hidden="1" x14ac:dyDescent="0.25">
      <c r="D2990" t="s">
        <v>1747</v>
      </c>
      <c r="E2990" t="str">
        <f>VLOOKUP(D2990,'B-Business Capability'!B:H,5,FALSE)</f>
        <v>All</v>
      </c>
      <c r="F2990">
        <f>VLOOKUP(D2990,'B-Business Capability'!B:H,6,FALSE)</f>
        <v>0</v>
      </c>
      <c r="G2990">
        <f>VLOOKUP(D2990,'B-Business Capability'!B:H,7,FALSE)</f>
        <v>0</v>
      </c>
      <c r="I2990" t="s">
        <v>62</v>
      </c>
      <c r="J2990" t="s">
        <v>276</v>
      </c>
      <c r="L2990" t="s">
        <v>84</v>
      </c>
      <c r="M2990" t="str">
        <f>VLOOKUP(L2990,'A-Applications'!B:D,3,FALSE)</f>
        <v>Microsoft OneNote</v>
      </c>
      <c r="N2990" t="s">
        <v>46</v>
      </c>
      <c r="O2990" s="42" t="s">
        <v>52</v>
      </c>
      <c r="P2990" t="s">
        <v>423</v>
      </c>
      <c r="Q2990" t="str">
        <f>VLOOKUP(KamstrupData[[#This Row],[IdLevel123]],'B-Business Capability'!B:L,10,FALSE)</f>
        <v>N/A</v>
      </c>
      <c r="R2990">
        <f>VLOOKUP(KamstrupData[[#This Row],[IdLevel123]],'B-Business Capability'!B:L,11,FALSE)</f>
        <v>0</v>
      </c>
    </row>
    <row r="2991" spans="4:20" hidden="1" x14ac:dyDescent="0.25">
      <c r="D2991" t="s">
        <v>1747</v>
      </c>
      <c r="E2991" t="str">
        <f>VLOOKUP(D2991,'B-Business Capability'!B:H,5,FALSE)</f>
        <v>All</v>
      </c>
      <c r="F2991">
        <f>VLOOKUP(D2991,'B-Business Capability'!B:H,6,FALSE)</f>
        <v>0</v>
      </c>
      <c r="G2991">
        <f>VLOOKUP(D2991,'B-Business Capability'!B:H,7,FALSE)</f>
        <v>0</v>
      </c>
      <c r="I2991" t="s">
        <v>1368</v>
      </c>
      <c r="J2991" t="s">
        <v>276</v>
      </c>
      <c r="L2991" t="s">
        <v>84</v>
      </c>
      <c r="M2991" t="str">
        <f>VLOOKUP(L2991,'A-Applications'!B:D,3,FALSE)</f>
        <v>Microsoft OneNote</v>
      </c>
      <c r="N2991" t="s">
        <v>46</v>
      </c>
      <c r="O2991" s="42" t="s">
        <v>52</v>
      </c>
      <c r="P2991" t="s">
        <v>423</v>
      </c>
      <c r="Q2991" t="str">
        <f>VLOOKUP(KamstrupData[[#This Row],[IdLevel123]],'B-Business Capability'!B:L,10,FALSE)</f>
        <v>N/A</v>
      </c>
      <c r="R2991">
        <f>VLOOKUP(KamstrupData[[#This Row],[IdLevel123]],'B-Business Capability'!B:L,11,FALSE)</f>
        <v>0</v>
      </c>
    </row>
    <row r="2992" spans="4:20" hidden="1" x14ac:dyDescent="0.25">
      <c r="D2992" t="s">
        <v>1747</v>
      </c>
      <c r="E2992" t="str">
        <f>VLOOKUP(D2992,'B-Business Capability'!B:H,5,FALSE)</f>
        <v>All</v>
      </c>
      <c r="F2992">
        <f>VLOOKUP(D2992,'B-Business Capability'!B:H,6,FALSE)</f>
        <v>0</v>
      </c>
      <c r="G2992">
        <f>VLOOKUP(D2992,'B-Business Capability'!B:H,7,FALSE)</f>
        <v>0</v>
      </c>
      <c r="I2992" t="s">
        <v>64</v>
      </c>
      <c r="J2992" t="s">
        <v>276</v>
      </c>
      <c r="L2992" t="s">
        <v>84</v>
      </c>
      <c r="M2992" t="str">
        <f>VLOOKUP(L2992,'A-Applications'!B:D,3,FALSE)</f>
        <v>Microsoft OneNote</v>
      </c>
      <c r="N2992" t="s">
        <v>46</v>
      </c>
      <c r="O2992" s="42" t="s">
        <v>52</v>
      </c>
      <c r="P2992" t="s">
        <v>423</v>
      </c>
      <c r="Q2992" t="str">
        <f>VLOOKUP(KamstrupData[[#This Row],[IdLevel123]],'B-Business Capability'!B:L,10,FALSE)</f>
        <v>N/A</v>
      </c>
      <c r="R2992">
        <f>VLOOKUP(KamstrupData[[#This Row],[IdLevel123]],'B-Business Capability'!B:L,11,FALSE)</f>
        <v>0</v>
      </c>
    </row>
    <row r="2993" spans="2:20" hidden="1" x14ac:dyDescent="0.25">
      <c r="D2993" s="28" t="s">
        <v>1747</v>
      </c>
      <c r="E2993" t="str">
        <f>VLOOKUP(D2993,'B-Business Capability'!B:H,5,FALSE)</f>
        <v>All</v>
      </c>
      <c r="F2993">
        <f>VLOOKUP(D2993,'B-Business Capability'!B:H,6,FALSE)</f>
        <v>0</v>
      </c>
      <c r="G2993">
        <f>VLOOKUP(D2993,'B-Business Capability'!B:H,7,FALSE)</f>
        <v>0</v>
      </c>
      <c r="I2993" t="s">
        <v>487</v>
      </c>
      <c r="J2993" t="s">
        <v>276</v>
      </c>
      <c r="L2993" t="s">
        <v>84</v>
      </c>
      <c r="M2993" t="str">
        <f>VLOOKUP(L2993,'A-Applications'!B:D,3,FALSE)</f>
        <v>Microsoft OneNote</v>
      </c>
      <c r="N2993" t="s">
        <v>46</v>
      </c>
      <c r="O2993" s="42" t="s">
        <v>52</v>
      </c>
      <c r="P2993" t="s">
        <v>423</v>
      </c>
      <c r="Q2993" t="str">
        <f>VLOOKUP(KamstrupData[[#This Row],[IdLevel123]],'B-Business Capability'!B:L,10,FALSE)</f>
        <v>N/A</v>
      </c>
      <c r="R2993">
        <f>VLOOKUP(KamstrupData[[#This Row],[IdLevel123]],'B-Business Capability'!B:L,11,FALSE)</f>
        <v>0</v>
      </c>
    </row>
    <row r="2994" spans="2:20" hidden="1" x14ac:dyDescent="0.25">
      <c r="D2994" t="s">
        <v>150</v>
      </c>
      <c r="E2994" t="str">
        <f>VLOOKUP(D2994,'B-Business Capability'!B:H,5,FALSE)</f>
        <v>Strategic Management</v>
      </c>
      <c r="F2994" t="str">
        <f>VLOOKUP(D2994,'B-Business Capability'!B:H,6,FALSE)</f>
        <v>Enterprise Effectiveness &amp; Project Management</v>
      </c>
      <c r="G2994">
        <f>VLOOKUP(D2994,'B-Business Capability'!B:H,7,FALSE)</f>
        <v>0</v>
      </c>
      <c r="I2994" t="s">
        <v>43</v>
      </c>
      <c r="J2994" t="s">
        <v>91</v>
      </c>
      <c r="K2994" t="s">
        <v>81</v>
      </c>
      <c r="L2994" t="s">
        <v>159</v>
      </c>
      <c r="M2994" t="str">
        <f>VLOOKUP(L2994,'A-Applications'!B:D,3,FALSE)</f>
        <v>Microsoft Loop</v>
      </c>
      <c r="N2994" t="s">
        <v>46</v>
      </c>
      <c r="O2994" s="42" t="s">
        <v>52</v>
      </c>
      <c r="P2994" t="s">
        <v>68</v>
      </c>
      <c r="Q2994" t="str">
        <f>VLOOKUP(KamstrupData[[#This Row],[IdLevel123]],'B-Business Capability'!B:L,10,FALSE)</f>
        <v>N/A</v>
      </c>
      <c r="R2994">
        <f>VLOOKUP(KamstrupData[[#This Row],[IdLevel123]],'B-Business Capability'!B:L,11,FALSE)</f>
        <v>0</v>
      </c>
      <c r="T2994" t="s">
        <v>96</v>
      </c>
    </row>
    <row r="2995" spans="2:20" hidden="1" x14ac:dyDescent="0.25">
      <c r="D2995" t="s">
        <v>1194</v>
      </c>
      <c r="E2995" t="str">
        <f>VLOOKUP(D2995,'B-Business Capability'!B:H,5,FALSE)</f>
        <v>Sales</v>
      </c>
      <c r="F2995" t="str">
        <f>VLOOKUP(D2995,'B-Business Capability'!B:H,6,FALSE)</f>
        <v>Sales Execution and Customer Engagement</v>
      </c>
      <c r="G2995" t="str">
        <f>VLOOKUP(D2995,'B-Business Capability'!B:H,7,FALSE)</f>
        <v>Activity management and groupware integration for sales</v>
      </c>
      <c r="I2995" t="s">
        <v>43</v>
      </c>
      <c r="J2995" t="s">
        <v>325</v>
      </c>
      <c r="K2995" t="s">
        <v>379</v>
      </c>
      <c r="L2995" t="s">
        <v>159</v>
      </c>
      <c r="M2995" t="str">
        <f>VLOOKUP(L2995,'A-Applications'!B:D,3,FALSE)</f>
        <v>Microsoft Loop</v>
      </c>
      <c r="N2995" t="s">
        <v>46</v>
      </c>
      <c r="O2995" s="42" t="s">
        <v>52</v>
      </c>
      <c r="P2995" t="s">
        <v>1140</v>
      </c>
      <c r="Q2995" t="str">
        <f>VLOOKUP(KamstrupData[[#This Row],[IdLevel123]],'B-Business Capability'!B:L,10,FALSE)</f>
        <v>N/A</v>
      </c>
      <c r="R2995">
        <f>VLOOKUP(KamstrupData[[#This Row],[IdLevel123]],'B-Business Capability'!B:L,11,FALSE)</f>
        <v>0</v>
      </c>
      <c r="T2995" t="s">
        <v>1184</v>
      </c>
    </row>
    <row r="2996" spans="2:20" hidden="1" x14ac:dyDescent="0.25">
      <c r="D2996" t="s">
        <v>1210</v>
      </c>
      <c r="E2996" t="str">
        <f>VLOOKUP(D2996,'B-Business Capability'!B:H,5,FALSE)</f>
        <v>Sales</v>
      </c>
      <c r="F2996" t="str">
        <f>VLOOKUP(D2996,'B-Business Capability'!B:H,6,FALSE)</f>
        <v>Sales Execution and Customer Engagement</v>
      </c>
      <c r="G2996" t="str">
        <f>VLOOKUP(D2996,'B-Business Capability'!B:H,7,FALSE)</f>
        <v>Omnichannel touchpoints</v>
      </c>
      <c r="I2996" t="s">
        <v>43</v>
      </c>
      <c r="J2996" t="s">
        <v>325</v>
      </c>
      <c r="K2996" t="s">
        <v>379</v>
      </c>
      <c r="L2996" t="s">
        <v>159</v>
      </c>
      <c r="M2996" t="str">
        <f>VLOOKUP(L2996,'A-Applications'!B:D,3,FALSE)</f>
        <v>Microsoft Loop</v>
      </c>
      <c r="N2996" t="s">
        <v>46</v>
      </c>
      <c r="O2996" s="42" t="s">
        <v>52</v>
      </c>
      <c r="P2996" t="s">
        <v>1140</v>
      </c>
      <c r="Q2996" t="str">
        <f>VLOOKUP(KamstrupData[[#This Row],[IdLevel123]],'B-Business Capability'!B:L,10,FALSE)</f>
        <v>Customer Service and Support</v>
      </c>
      <c r="R2996">
        <f>VLOOKUP(KamstrupData[[#This Row],[IdLevel123]],'B-Business Capability'!B:L,11,FALSE)</f>
        <v>0</v>
      </c>
      <c r="T2996" t="s">
        <v>1184</v>
      </c>
    </row>
    <row r="2997" spans="2:20" hidden="1" x14ac:dyDescent="0.25">
      <c r="D2997" t="s">
        <v>1213</v>
      </c>
      <c r="E2997" t="str">
        <f>VLOOKUP(D2997,'B-Business Capability'!B:H,5,FALSE)</f>
        <v>Sales</v>
      </c>
      <c r="F2997" t="str">
        <f>VLOOKUP(D2997,'B-Business Capability'!B:H,6,FALSE)</f>
        <v>Sales Execution and Customer Engagement</v>
      </c>
      <c r="G2997" t="str">
        <f>VLOOKUP(D2997,'B-Business Capability'!B:H,7,FALSE)</f>
        <v>Productivity and personalization</v>
      </c>
      <c r="I2997" t="s">
        <v>43</v>
      </c>
      <c r="J2997" t="s">
        <v>325</v>
      </c>
      <c r="K2997" t="s">
        <v>379</v>
      </c>
      <c r="L2997" t="s">
        <v>159</v>
      </c>
      <c r="M2997" t="str">
        <f>VLOOKUP(L2997,'A-Applications'!B:D,3,FALSE)</f>
        <v>Microsoft Loop</v>
      </c>
      <c r="N2997" t="s">
        <v>46</v>
      </c>
      <c r="O2997" s="42" t="s">
        <v>52</v>
      </c>
      <c r="P2997" t="s">
        <v>1140</v>
      </c>
      <c r="Q2997" t="str">
        <f>VLOOKUP(KamstrupData[[#This Row],[IdLevel123]],'B-Business Capability'!B:L,10,FALSE)</f>
        <v>N/A</v>
      </c>
      <c r="R2997">
        <f>VLOOKUP(KamstrupData[[#This Row],[IdLevel123]],'B-Business Capability'!B:L,11,FALSE)</f>
        <v>0</v>
      </c>
      <c r="T2997" t="s">
        <v>1184</v>
      </c>
    </row>
    <row r="2998" spans="2:20" hidden="1" x14ac:dyDescent="0.25">
      <c r="D2998" t="s">
        <v>1224</v>
      </c>
      <c r="E2998" t="str">
        <f>VLOOKUP(D2998,'B-Business Capability'!B:H,5,FALSE)</f>
        <v>Sales</v>
      </c>
      <c r="F2998" t="str">
        <f>VLOOKUP(D2998,'B-Business Capability'!B:H,6,FALSE)</f>
        <v>Sales Execution and Customer Engagement</v>
      </c>
      <c r="G2998" t="str">
        <f>VLOOKUP(D2998,'B-Business Capability'!B:H,7,FALSE)</f>
        <v>Sales collaboration</v>
      </c>
      <c r="I2998" t="s">
        <v>43</v>
      </c>
      <c r="J2998" t="s">
        <v>325</v>
      </c>
      <c r="K2998" t="s">
        <v>379</v>
      </c>
      <c r="L2998" t="s">
        <v>159</v>
      </c>
      <c r="M2998" t="str">
        <f>VLOOKUP(L2998,'A-Applications'!B:D,3,FALSE)</f>
        <v>Microsoft Loop</v>
      </c>
      <c r="N2998" t="s">
        <v>46</v>
      </c>
      <c r="O2998" s="42" t="s">
        <v>52</v>
      </c>
      <c r="P2998" t="s">
        <v>1140</v>
      </c>
      <c r="Q2998" t="str">
        <f>VLOOKUP(KamstrupData[[#This Row],[IdLevel123]],'B-Business Capability'!B:L,10,FALSE)</f>
        <v>N/A</v>
      </c>
      <c r="R2998">
        <f>VLOOKUP(KamstrupData[[#This Row],[IdLevel123]],'B-Business Capability'!B:L,11,FALSE)</f>
        <v>0</v>
      </c>
      <c r="T2998" t="s">
        <v>1184</v>
      </c>
    </row>
    <row r="2999" spans="2:20" hidden="1" x14ac:dyDescent="0.25">
      <c r="D2999" t="s">
        <v>1238</v>
      </c>
      <c r="E2999" t="str">
        <f>VLOOKUP(D2999,'B-Business Capability'!B:H,5,FALSE)</f>
        <v>Sales</v>
      </c>
      <c r="F2999" t="str">
        <f>VLOOKUP(D2999,'B-Business Capability'!B:H,6,FALSE)</f>
        <v>Sales Management</v>
      </c>
      <c r="G2999" t="str">
        <f>VLOOKUP(D2999,'B-Business Capability'!B:H,7,FALSE)</f>
        <v>Sales planning and monitoring</v>
      </c>
      <c r="I2999" t="s">
        <v>43</v>
      </c>
      <c r="J2999" t="s">
        <v>325</v>
      </c>
      <c r="K2999" t="s">
        <v>379</v>
      </c>
      <c r="L2999" t="s">
        <v>159</v>
      </c>
      <c r="M2999" t="str">
        <f>VLOOKUP(L2999,'A-Applications'!B:D,3,FALSE)</f>
        <v>Microsoft Loop</v>
      </c>
      <c r="N2999" t="s">
        <v>46</v>
      </c>
      <c r="O2999" s="42" t="s">
        <v>52</v>
      </c>
      <c r="P2999" t="s">
        <v>1140</v>
      </c>
      <c r="Q2999" t="str">
        <f>VLOOKUP(KamstrupData[[#This Row],[IdLevel123]],'B-Business Capability'!B:L,10,FALSE)</f>
        <v>N/A</v>
      </c>
      <c r="R2999">
        <f>VLOOKUP(KamstrupData[[#This Row],[IdLevel123]],'B-Business Capability'!B:L,11,FALSE)</f>
        <v>0</v>
      </c>
      <c r="T2999" t="s">
        <v>1241</v>
      </c>
    </row>
    <row r="3000" spans="2:20" hidden="1" x14ac:dyDescent="0.25">
      <c r="D3000" s="28" t="s">
        <v>1610</v>
      </c>
      <c r="E3000" t="str">
        <f>VLOOKUP(D3000,'B-Business Capability'!B:H,5,FALSE)</f>
        <v>Digital Platform and Operations</v>
      </c>
      <c r="F3000" t="str">
        <f>VLOOKUP(D3000,'B-Business Capability'!B:H,6,FALSE)</f>
        <v>Digital Workplace &amp; Infrastructure Development</v>
      </c>
      <c r="G3000" t="str">
        <f>VLOOKUP(D3000,'B-Business Capability'!B:H,7,FALSE)</f>
        <v>Communication &amp; Collaboration</v>
      </c>
      <c r="I3000" t="s">
        <v>43</v>
      </c>
      <c r="J3000" t="s">
        <v>148</v>
      </c>
      <c r="K3000" t="s">
        <v>149</v>
      </c>
      <c r="L3000" t="s">
        <v>159</v>
      </c>
      <c r="M3000" t="str">
        <f>VLOOKUP(L3000,'A-Applications'!B:D,3,FALSE)</f>
        <v>Microsoft Loop</v>
      </c>
      <c r="N3000" t="s">
        <v>138</v>
      </c>
      <c r="O3000" s="42" t="s">
        <v>47</v>
      </c>
      <c r="P3000" t="s">
        <v>56</v>
      </c>
      <c r="Q3000" t="str">
        <f>VLOOKUP(KamstrupData[[#This Row],[IdLevel123]],'B-Business Capability'!B:L,10,FALSE)</f>
        <v>N/A</v>
      </c>
      <c r="R3000">
        <f>VLOOKUP(KamstrupData[[#This Row],[IdLevel123]],'B-Business Capability'!B:L,11,FALSE)</f>
        <v>0</v>
      </c>
    </row>
    <row r="3001" spans="2:20" hidden="1" x14ac:dyDescent="0.25">
      <c r="D3001" s="28" t="s">
        <v>1194</v>
      </c>
      <c r="E3001" t="str">
        <f>VLOOKUP(D3001,'B-Business Capability'!B:H,5,FALSE)</f>
        <v>Sales</v>
      </c>
      <c r="F3001" t="str">
        <f>VLOOKUP(D3001,'B-Business Capability'!B:H,6,FALSE)</f>
        <v>Sales Execution and Customer Engagement</v>
      </c>
      <c r="G3001" t="str">
        <f>VLOOKUP(D3001,'B-Business Capability'!B:H,7,FALSE)</f>
        <v>Activity management and groupware integration for sales</v>
      </c>
      <c r="I3001" t="s">
        <v>62</v>
      </c>
      <c r="J3001" t="s">
        <v>8632</v>
      </c>
      <c r="L3001" t="s">
        <v>159</v>
      </c>
      <c r="M3001" t="str">
        <f>VLOOKUP(L3001,'A-Applications'!B:D,3,FALSE)</f>
        <v>Microsoft Loop</v>
      </c>
      <c r="N3001" t="s">
        <v>46</v>
      </c>
      <c r="O3001" s="42" t="s">
        <v>52</v>
      </c>
      <c r="P3001" t="s">
        <v>1140</v>
      </c>
      <c r="Q3001" t="str">
        <f>VLOOKUP(KamstrupData[[#This Row],[IdLevel123]],'B-Business Capability'!B:L,10,FALSE)</f>
        <v>N/A</v>
      </c>
      <c r="R3001">
        <f>VLOOKUP(KamstrupData[[#This Row],[IdLevel123]],'B-Business Capability'!B:L,11,FALSE)</f>
        <v>0</v>
      </c>
    </row>
    <row r="3002" spans="2:20" hidden="1" x14ac:dyDescent="0.25">
      <c r="D3002" s="28" t="s">
        <v>1210</v>
      </c>
      <c r="E3002" t="str">
        <f>VLOOKUP(D3002,'B-Business Capability'!B:H,5,FALSE)</f>
        <v>Sales</v>
      </c>
      <c r="F3002" t="str">
        <f>VLOOKUP(D3002,'B-Business Capability'!B:H,6,FALSE)</f>
        <v>Sales Execution and Customer Engagement</v>
      </c>
      <c r="G3002" t="str">
        <f>VLOOKUP(D3002,'B-Business Capability'!B:H,7,FALSE)</f>
        <v>Omnichannel touchpoints</v>
      </c>
      <c r="I3002" t="s">
        <v>62</v>
      </c>
      <c r="J3002" t="s">
        <v>8632</v>
      </c>
      <c r="L3002" t="s">
        <v>159</v>
      </c>
      <c r="M3002" t="str">
        <f>VLOOKUP(L3002,'A-Applications'!B:D,3,FALSE)</f>
        <v>Microsoft Loop</v>
      </c>
      <c r="N3002" t="s">
        <v>46</v>
      </c>
      <c r="O3002" s="42" t="s">
        <v>52</v>
      </c>
      <c r="P3002" t="s">
        <v>1140</v>
      </c>
      <c r="Q3002" t="str">
        <f>VLOOKUP(KamstrupData[[#This Row],[IdLevel123]],'B-Business Capability'!B:L,10,FALSE)</f>
        <v>Customer Service and Support</v>
      </c>
      <c r="R3002">
        <f>VLOOKUP(KamstrupData[[#This Row],[IdLevel123]],'B-Business Capability'!B:L,11,FALSE)</f>
        <v>0</v>
      </c>
    </row>
    <row r="3003" spans="2:20" hidden="1" x14ac:dyDescent="0.25">
      <c r="D3003" s="28" t="s">
        <v>1213</v>
      </c>
      <c r="E3003" t="str">
        <f>VLOOKUP(D3003,'B-Business Capability'!B:H,5,FALSE)</f>
        <v>Sales</v>
      </c>
      <c r="F3003" t="str">
        <f>VLOOKUP(D3003,'B-Business Capability'!B:H,6,FALSE)</f>
        <v>Sales Execution and Customer Engagement</v>
      </c>
      <c r="G3003" t="str">
        <f>VLOOKUP(D3003,'B-Business Capability'!B:H,7,FALSE)</f>
        <v>Productivity and personalization</v>
      </c>
      <c r="I3003" t="s">
        <v>62</v>
      </c>
      <c r="J3003" t="s">
        <v>8632</v>
      </c>
      <c r="L3003" t="s">
        <v>159</v>
      </c>
      <c r="M3003" t="str">
        <f>VLOOKUP(L3003,'A-Applications'!B:D,3,FALSE)</f>
        <v>Microsoft Loop</v>
      </c>
      <c r="N3003" t="s">
        <v>46</v>
      </c>
      <c r="O3003" s="42" t="s">
        <v>52</v>
      </c>
      <c r="P3003" t="s">
        <v>1140</v>
      </c>
      <c r="Q3003" t="str">
        <f>VLOOKUP(KamstrupData[[#This Row],[IdLevel123]],'B-Business Capability'!B:L,10,FALSE)</f>
        <v>N/A</v>
      </c>
      <c r="R3003">
        <f>VLOOKUP(KamstrupData[[#This Row],[IdLevel123]],'B-Business Capability'!B:L,11,FALSE)</f>
        <v>0</v>
      </c>
    </row>
    <row r="3004" spans="2:20" hidden="1" x14ac:dyDescent="0.25">
      <c r="D3004" s="28" t="s">
        <v>1224</v>
      </c>
      <c r="E3004" t="str">
        <f>VLOOKUP(D3004,'B-Business Capability'!B:H,5,FALSE)</f>
        <v>Sales</v>
      </c>
      <c r="F3004" t="str">
        <f>VLOOKUP(D3004,'B-Business Capability'!B:H,6,FALSE)</f>
        <v>Sales Execution and Customer Engagement</v>
      </c>
      <c r="G3004" t="str">
        <f>VLOOKUP(D3004,'B-Business Capability'!B:H,7,FALSE)</f>
        <v>Sales collaboration</v>
      </c>
      <c r="I3004" t="s">
        <v>62</v>
      </c>
      <c r="J3004" t="s">
        <v>8632</v>
      </c>
      <c r="L3004" t="s">
        <v>159</v>
      </c>
      <c r="M3004" t="str">
        <f>VLOOKUP(L3004,'A-Applications'!B:D,3,FALSE)</f>
        <v>Microsoft Loop</v>
      </c>
      <c r="N3004" t="s">
        <v>46</v>
      </c>
      <c r="O3004" s="42" t="s">
        <v>52</v>
      </c>
      <c r="P3004" t="s">
        <v>1140</v>
      </c>
      <c r="Q3004" t="str">
        <f>VLOOKUP(KamstrupData[[#This Row],[IdLevel123]],'B-Business Capability'!B:L,10,FALSE)</f>
        <v>N/A</v>
      </c>
      <c r="R3004">
        <f>VLOOKUP(KamstrupData[[#This Row],[IdLevel123]],'B-Business Capability'!B:L,11,FALSE)</f>
        <v>0</v>
      </c>
    </row>
    <row r="3005" spans="2:20" hidden="1" x14ac:dyDescent="0.25">
      <c r="D3005" s="28" t="s">
        <v>1238</v>
      </c>
      <c r="E3005" t="str">
        <f>VLOOKUP(D3005,'B-Business Capability'!B:H,5,FALSE)</f>
        <v>Sales</v>
      </c>
      <c r="F3005" t="str">
        <f>VLOOKUP(D3005,'B-Business Capability'!B:H,6,FALSE)</f>
        <v>Sales Management</v>
      </c>
      <c r="G3005" t="str">
        <f>VLOOKUP(D3005,'B-Business Capability'!B:H,7,FALSE)</f>
        <v>Sales planning and monitoring</v>
      </c>
      <c r="I3005" t="s">
        <v>62</v>
      </c>
      <c r="J3005" t="s">
        <v>8632</v>
      </c>
      <c r="L3005" t="s">
        <v>159</v>
      </c>
      <c r="M3005" t="str">
        <f>VLOOKUP(L3005,'A-Applications'!B:D,3,FALSE)</f>
        <v>Microsoft Loop</v>
      </c>
      <c r="N3005" t="s">
        <v>46</v>
      </c>
      <c r="O3005" s="42" t="s">
        <v>52</v>
      </c>
      <c r="P3005" t="s">
        <v>1140</v>
      </c>
      <c r="Q3005" t="str">
        <f>VLOOKUP(KamstrupData[[#This Row],[IdLevel123]],'B-Business Capability'!B:L,10,FALSE)</f>
        <v>N/A</v>
      </c>
      <c r="R3005">
        <f>VLOOKUP(KamstrupData[[#This Row],[IdLevel123]],'B-Business Capability'!B:L,11,FALSE)</f>
        <v>0</v>
      </c>
    </row>
    <row r="3006" spans="2:20" hidden="1" x14ac:dyDescent="0.25">
      <c r="D3006" t="s">
        <v>1039</v>
      </c>
      <c r="E3006" t="str">
        <f>VLOOKUP(D3006,'B-Business Capability'!B:H,5,FALSE)</f>
        <v>Strategic Management</v>
      </c>
      <c r="F3006" t="str">
        <f>VLOOKUP(D3006,'B-Business Capability'!B:H,6,FALSE)</f>
        <v>Manage Core Business</v>
      </c>
      <c r="G3006" t="str">
        <f>VLOOKUP(D3006,'B-Business Capability'!B:H,7,FALSE)</f>
        <v>Manage Projects</v>
      </c>
      <c r="I3006" t="s">
        <v>43</v>
      </c>
      <c r="J3006" t="s">
        <v>325</v>
      </c>
      <c r="K3006" t="s">
        <v>379</v>
      </c>
      <c r="L3006" t="s">
        <v>1049</v>
      </c>
      <c r="M3006" t="str">
        <f>VLOOKUP(L3006,'A-Applications'!B:D,3,FALSE)</f>
        <v>Microsoft Planner</v>
      </c>
      <c r="N3006" t="s">
        <v>46</v>
      </c>
      <c r="O3006" s="42" t="s">
        <v>52</v>
      </c>
      <c r="P3006" t="s">
        <v>1042</v>
      </c>
      <c r="Q3006" t="str">
        <f>VLOOKUP(KamstrupData[[#This Row],[IdLevel123]],'B-Business Capability'!B:L,10,FALSE)</f>
        <v>N/A</v>
      </c>
      <c r="R3006">
        <f>VLOOKUP(KamstrupData[[#This Row],[IdLevel123]],'B-Business Capability'!B:L,11,FALSE)</f>
        <v>0</v>
      </c>
      <c r="T3006" t="s">
        <v>380</v>
      </c>
    </row>
    <row r="3007" spans="2:20" hidden="1" x14ac:dyDescent="0.25">
      <c r="D3007" s="28" t="s">
        <v>1039</v>
      </c>
      <c r="E3007" t="str">
        <f>VLOOKUP(D3007,'B-Business Capability'!B:H,5,FALSE)</f>
        <v>Strategic Management</v>
      </c>
      <c r="F3007" t="str">
        <f>VLOOKUP(D3007,'B-Business Capability'!B:H,6,FALSE)</f>
        <v>Manage Core Business</v>
      </c>
      <c r="G3007" t="str">
        <f>VLOOKUP(D3007,'B-Business Capability'!B:H,7,FALSE)</f>
        <v>Manage Projects</v>
      </c>
      <c r="I3007" t="s">
        <v>62</v>
      </c>
      <c r="J3007" t="s">
        <v>8632</v>
      </c>
      <c r="L3007" t="s">
        <v>1049</v>
      </c>
      <c r="M3007" t="str">
        <f>VLOOKUP(L3007,'A-Applications'!B:D,3,FALSE)</f>
        <v>Microsoft Planner</v>
      </c>
      <c r="N3007" t="s">
        <v>46</v>
      </c>
      <c r="O3007" s="42" t="s">
        <v>52</v>
      </c>
      <c r="P3007" t="s">
        <v>1042</v>
      </c>
      <c r="Q3007" t="str">
        <f>VLOOKUP(KamstrupData[[#This Row],[IdLevel123]],'B-Business Capability'!B:L,10,FALSE)</f>
        <v>N/A</v>
      </c>
      <c r="R3007">
        <f>VLOOKUP(KamstrupData[[#This Row],[IdLevel123]],'B-Business Capability'!B:L,11,FALSE)</f>
        <v>0</v>
      </c>
    </row>
    <row r="3008" spans="2:20" hidden="1" x14ac:dyDescent="0.25">
      <c r="B3008" s="28">
        <v>45292</v>
      </c>
      <c r="D3008" t="s">
        <v>302</v>
      </c>
      <c r="E3008" t="str">
        <f>VLOOKUP(D3008,'B-Business Capability'!B:H,5,FALSE)</f>
        <v>People and Culture</v>
      </c>
      <c r="F3008" t="str">
        <f>VLOOKUP(D3008,'B-Business Capability'!B:H,6,FALSE)</f>
        <v>Learning &amp; Development</v>
      </c>
      <c r="G3008">
        <f>VLOOKUP(D3008,'B-Business Capability'!B:H,7,FALSE)</f>
        <v>0</v>
      </c>
      <c r="I3008" t="s">
        <v>43</v>
      </c>
      <c r="J3008" t="s">
        <v>303</v>
      </c>
      <c r="L3008" t="s">
        <v>304</v>
      </c>
      <c r="M3008" t="str">
        <f>VLOOKUP(L3008,'A-Applications'!B:D,3,FALSE)</f>
        <v>Microsoft Forms</v>
      </c>
      <c r="N3008" t="s">
        <v>46</v>
      </c>
      <c r="O3008" s="42" t="s">
        <v>52</v>
      </c>
      <c r="P3008" t="s">
        <v>56</v>
      </c>
      <c r="Q3008" t="str">
        <f>VLOOKUP(KamstrupData[[#This Row],[IdLevel123]],'B-Business Capability'!B:L,10,FALSE)</f>
        <v>Hire-to-Retire (H2R)</v>
      </c>
      <c r="R3008">
        <f>VLOOKUP(KamstrupData[[#This Row],[IdLevel123]],'B-Business Capability'!B:L,11,FALSE)</f>
        <v>500</v>
      </c>
      <c r="S3008" t="s">
        <v>267</v>
      </c>
      <c r="T3008" t="s">
        <v>305</v>
      </c>
    </row>
    <row r="3009" spans="4:20" hidden="1" x14ac:dyDescent="0.25">
      <c r="D3009" t="s">
        <v>1196</v>
      </c>
      <c r="E3009" t="str">
        <f>VLOOKUP(D3009,'B-Business Capability'!B:H,5,FALSE)</f>
        <v>Sales</v>
      </c>
      <c r="F3009" t="str">
        <f>VLOOKUP(D3009,'B-Business Capability'!B:H,6,FALSE)</f>
        <v>Sales Execution and Customer Engagement</v>
      </c>
      <c r="G3009" t="str">
        <f>VLOOKUP(D3009,'B-Business Capability'!B:H,7,FALSE)</f>
        <v>Customer Insights</v>
      </c>
      <c r="I3009" t="s">
        <v>43</v>
      </c>
      <c r="J3009" t="s">
        <v>325</v>
      </c>
      <c r="K3009" t="s">
        <v>379</v>
      </c>
      <c r="L3009" t="s">
        <v>304</v>
      </c>
      <c r="M3009" t="str">
        <f>VLOOKUP(L3009,'A-Applications'!B:D,3,FALSE)</f>
        <v>Microsoft Forms</v>
      </c>
      <c r="N3009" t="s">
        <v>46</v>
      </c>
      <c r="O3009" s="42" t="s">
        <v>52</v>
      </c>
      <c r="P3009" t="s">
        <v>1204</v>
      </c>
      <c r="Q3009" t="str">
        <f>VLOOKUP(KamstrupData[[#This Row],[IdLevel123]],'B-Business Capability'!B:L,10,FALSE)</f>
        <v>Customer Service and Support</v>
      </c>
      <c r="R3009">
        <f>VLOOKUP(KamstrupData[[#This Row],[IdLevel123]],'B-Business Capability'!B:L,11,FALSE)</f>
        <v>0</v>
      </c>
      <c r="T3009" t="s">
        <v>380</v>
      </c>
    </row>
    <row r="3010" spans="4:20" hidden="1" x14ac:dyDescent="0.25">
      <c r="D3010" s="28" t="s">
        <v>1610</v>
      </c>
      <c r="E3010" t="str">
        <f>VLOOKUP(D3010,'B-Business Capability'!B:H,5,FALSE)</f>
        <v>Digital Platform and Operations</v>
      </c>
      <c r="F3010" t="str">
        <f>VLOOKUP(D3010,'B-Business Capability'!B:H,6,FALSE)</f>
        <v>Digital Workplace &amp; Infrastructure Development</v>
      </c>
      <c r="G3010" t="str">
        <f>VLOOKUP(D3010,'B-Business Capability'!B:H,7,FALSE)</f>
        <v>Communication &amp; Collaboration</v>
      </c>
      <c r="I3010" t="s">
        <v>43</v>
      </c>
      <c r="J3010" t="s">
        <v>148</v>
      </c>
      <c r="K3010" t="s">
        <v>149</v>
      </c>
      <c r="L3010" t="s">
        <v>304</v>
      </c>
      <c r="M3010" t="str">
        <f>VLOOKUP(L3010,'A-Applications'!B:D,3,FALSE)</f>
        <v>Microsoft Forms</v>
      </c>
      <c r="N3010" t="s">
        <v>138</v>
      </c>
      <c r="O3010" s="42" t="s">
        <v>47</v>
      </c>
      <c r="P3010" t="s">
        <v>56</v>
      </c>
      <c r="Q3010" t="str">
        <f>VLOOKUP(KamstrupData[[#This Row],[IdLevel123]],'B-Business Capability'!B:L,10,FALSE)</f>
        <v>N/A</v>
      </c>
      <c r="R3010">
        <f>VLOOKUP(KamstrupData[[#This Row],[IdLevel123]],'B-Business Capability'!B:L,11,FALSE)</f>
        <v>0</v>
      </c>
    </row>
    <row r="3011" spans="4:20" hidden="1" x14ac:dyDescent="0.25">
      <c r="D3011" s="28" t="s">
        <v>1196</v>
      </c>
      <c r="E3011" t="str">
        <f>VLOOKUP(D3011,'B-Business Capability'!B:H,5,FALSE)</f>
        <v>Sales</v>
      </c>
      <c r="F3011" t="str">
        <f>VLOOKUP(D3011,'B-Business Capability'!B:H,6,FALSE)</f>
        <v>Sales Execution and Customer Engagement</v>
      </c>
      <c r="G3011" t="str">
        <f>VLOOKUP(D3011,'B-Business Capability'!B:H,7,FALSE)</f>
        <v>Customer Insights</v>
      </c>
      <c r="I3011" t="s">
        <v>62</v>
      </c>
      <c r="J3011" t="s">
        <v>8632</v>
      </c>
      <c r="L3011" t="s">
        <v>304</v>
      </c>
      <c r="M3011" t="str">
        <f>VLOOKUP(L3011,'A-Applications'!B:D,3,FALSE)</f>
        <v>Microsoft Forms</v>
      </c>
      <c r="N3011" t="s">
        <v>46</v>
      </c>
      <c r="O3011" s="42" t="s">
        <v>52</v>
      </c>
      <c r="P3011" t="s">
        <v>1204</v>
      </c>
      <c r="Q3011" t="str">
        <f>VLOOKUP(KamstrupData[[#This Row],[IdLevel123]],'B-Business Capability'!B:L,10,FALSE)</f>
        <v>Customer Service and Support</v>
      </c>
      <c r="R3011">
        <f>VLOOKUP(KamstrupData[[#This Row],[IdLevel123]],'B-Business Capability'!B:L,11,FALSE)</f>
        <v>0</v>
      </c>
    </row>
    <row r="3012" spans="4:20" hidden="1" x14ac:dyDescent="0.25">
      <c r="D3012" t="s">
        <v>150</v>
      </c>
      <c r="E3012" t="str">
        <f>VLOOKUP(D3012,'B-Business Capability'!B:H,5,FALSE)</f>
        <v>Strategic Management</v>
      </c>
      <c r="F3012" t="str">
        <f>VLOOKUP(D3012,'B-Business Capability'!B:H,6,FALSE)</f>
        <v>Enterprise Effectiveness &amp; Project Management</v>
      </c>
      <c r="G3012">
        <f>VLOOKUP(D3012,'B-Business Capability'!B:H,7,FALSE)</f>
        <v>0</v>
      </c>
      <c r="I3012" t="s">
        <v>43</v>
      </c>
      <c r="J3012" t="s">
        <v>71</v>
      </c>
      <c r="L3012" t="s">
        <v>155</v>
      </c>
      <c r="M3012" t="str">
        <f>VLOOKUP(L3012,'A-Applications'!B:D,3,FALSE)</f>
        <v>Microsoft Teams Whiteboard</v>
      </c>
      <c r="N3012" t="s">
        <v>74</v>
      </c>
      <c r="O3012" s="42" t="s">
        <v>52</v>
      </c>
      <c r="P3012" t="s">
        <v>68</v>
      </c>
      <c r="Q3012" t="str">
        <f>VLOOKUP(KamstrupData[[#This Row],[IdLevel123]],'B-Business Capability'!B:L,10,FALSE)</f>
        <v>N/A</v>
      </c>
      <c r="R3012">
        <f>VLOOKUP(KamstrupData[[#This Row],[IdLevel123]],'B-Business Capability'!B:L,11,FALSE)</f>
        <v>0</v>
      </c>
      <c r="T3012" t="s">
        <v>156</v>
      </c>
    </row>
    <row r="3013" spans="4:20" hidden="1" x14ac:dyDescent="0.25">
      <c r="D3013" t="s">
        <v>150</v>
      </c>
      <c r="E3013" t="str">
        <f>VLOOKUP(D3013,'B-Business Capability'!B:H,5,FALSE)</f>
        <v>Strategic Management</v>
      </c>
      <c r="F3013" t="str">
        <f>VLOOKUP(D3013,'B-Business Capability'!B:H,6,FALSE)</f>
        <v>Enterprise Effectiveness &amp; Project Management</v>
      </c>
      <c r="G3013">
        <f>VLOOKUP(D3013,'B-Business Capability'!B:H,7,FALSE)</f>
        <v>0</v>
      </c>
      <c r="I3013" t="s">
        <v>43</v>
      </c>
      <c r="J3013" t="s">
        <v>91</v>
      </c>
      <c r="K3013" t="s">
        <v>72</v>
      </c>
      <c r="L3013" t="s">
        <v>155</v>
      </c>
      <c r="M3013" t="str">
        <f>VLOOKUP(L3013,'A-Applications'!B:D,3,FALSE)</f>
        <v>Microsoft Teams Whiteboard</v>
      </c>
      <c r="N3013" t="s">
        <v>46</v>
      </c>
      <c r="O3013" t="s">
        <v>52</v>
      </c>
      <c r="P3013" t="s">
        <v>68</v>
      </c>
      <c r="Q3013" t="str">
        <f>VLOOKUP(KamstrupData[[#This Row],[IdLevel123]],'B-Business Capability'!B:L,10,FALSE)</f>
        <v>N/A</v>
      </c>
      <c r="R3013">
        <f>VLOOKUP(KamstrupData[[#This Row],[IdLevel123]],'B-Business Capability'!B:L,11,FALSE)</f>
        <v>0</v>
      </c>
      <c r="T3013" t="s">
        <v>92</v>
      </c>
    </row>
    <row r="3014" spans="4:20" hidden="1" x14ac:dyDescent="0.25">
      <c r="D3014" t="s">
        <v>150</v>
      </c>
      <c r="E3014" t="str">
        <f>VLOOKUP(D3014,'B-Business Capability'!B:H,5,FALSE)</f>
        <v>Strategic Management</v>
      </c>
      <c r="F3014" t="str">
        <f>VLOOKUP(D3014,'B-Business Capability'!B:H,6,FALSE)</f>
        <v>Enterprise Effectiveness &amp; Project Management</v>
      </c>
      <c r="G3014">
        <f>VLOOKUP(D3014,'B-Business Capability'!B:H,7,FALSE)</f>
        <v>0</v>
      </c>
      <c r="I3014" t="s">
        <v>43</v>
      </c>
      <c r="J3014" t="s">
        <v>91</v>
      </c>
      <c r="K3014" t="s">
        <v>81</v>
      </c>
      <c r="L3014" t="s">
        <v>155</v>
      </c>
      <c r="M3014" t="str">
        <f>VLOOKUP(L3014,'A-Applications'!B:D,3,FALSE)</f>
        <v>Microsoft Teams Whiteboard</v>
      </c>
      <c r="N3014" t="s">
        <v>46</v>
      </c>
      <c r="O3014" s="42" t="s">
        <v>52</v>
      </c>
      <c r="P3014" t="s">
        <v>68</v>
      </c>
      <c r="Q3014" t="str">
        <f>VLOOKUP(KamstrupData[[#This Row],[IdLevel123]],'B-Business Capability'!B:L,10,FALSE)</f>
        <v>N/A</v>
      </c>
      <c r="R3014">
        <f>VLOOKUP(KamstrupData[[#This Row],[IdLevel123]],'B-Business Capability'!B:L,11,FALSE)</f>
        <v>0</v>
      </c>
      <c r="T3014" t="s">
        <v>96</v>
      </c>
    </row>
    <row r="3015" spans="4:20" hidden="1" x14ac:dyDescent="0.25">
      <c r="D3015" t="s">
        <v>1224</v>
      </c>
      <c r="E3015" t="str">
        <f>VLOOKUP(D3015,'B-Business Capability'!B:H,5,FALSE)</f>
        <v>Sales</v>
      </c>
      <c r="F3015" t="str">
        <f>VLOOKUP(D3015,'B-Business Capability'!B:H,6,FALSE)</f>
        <v>Sales Execution and Customer Engagement</v>
      </c>
      <c r="G3015" t="str">
        <f>VLOOKUP(D3015,'B-Business Capability'!B:H,7,FALSE)</f>
        <v>Sales collaboration</v>
      </c>
      <c r="I3015" t="s">
        <v>43</v>
      </c>
      <c r="J3015" t="s">
        <v>325</v>
      </c>
      <c r="K3015" t="s">
        <v>379</v>
      </c>
      <c r="L3015" t="s">
        <v>155</v>
      </c>
      <c r="M3015" t="str">
        <f>VLOOKUP(L3015,'A-Applications'!B:D,3,FALSE)</f>
        <v>Microsoft Teams Whiteboard</v>
      </c>
      <c r="N3015" t="s">
        <v>46</v>
      </c>
      <c r="O3015" s="42" t="s">
        <v>52</v>
      </c>
      <c r="P3015" t="s">
        <v>1042</v>
      </c>
      <c r="Q3015" t="str">
        <f>VLOOKUP(KamstrupData[[#This Row],[IdLevel123]],'B-Business Capability'!B:L,10,FALSE)</f>
        <v>N/A</v>
      </c>
      <c r="R3015">
        <f>VLOOKUP(KamstrupData[[#This Row],[IdLevel123]],'B-Business Capability'!B:L,11,FALSE)</f>
        <v>0</v>
      </c>
      <c r="T3015" t="s">
        <v>380</v>
      </c>
    </row>
    <row r="3016" spans="4:20" hidden="1" x14ac:dyDescent="0.25">
      <c r="D3016" s="28" t="s">
        <v>1224</v>
      </c>
      <c r="E3016" t="str">
        <f>VLOOKUP(D3016,'B-Business Capability'!B:H,5,FALSE)</f>
        <v>Sales</v>
      </c>
      <c r="F3016" t="str">
        <f>VLOOKUP(D3016,'B-Business Capability'!B:H,6,FALSE)</f>
        <v>Sales Execution and Customer Engagement</v>
      </c>
      <c r="G3016" t="str">
        <f>VLOOKUP(D3016,'B-Business Capability'!B:H,7,FALSE)</f>
        <v>Sales collaboration</v>
      </c>
      <c r="I3016" t="s">
        <v>62</v>
      </c>
      <c r="J3016" t="s">
        <v>8632</v>
      </c>
      <c r="L3016" t="s">
        <v>155</v>
      </c>
      <c r="M3016" t="str">
        <f>VLOOKUP(L3016,'A-Applications'!B:D,3,FALSE)</f>
        <v>Microsoft Teams Whiteboard</v>
      </c>
      <c r="N3016" t="s">
        <v>46</v>
      </c>
      <c r="O3016" s="42" t="s">
        <v>52</v>
      </c>
      <c r="P3016" t="s">
        <v>1042</v>
      </c>
      <c r="Q3016" t="str">
        <f>VLOOKUP(KamstrupData[[#This Row],[IdLevel123]],'B-Business Capability'!B:L,10,FALSE)</f>
        <v>N/A</v>
      </c>
      <c r="R3016">
        <f>VLOOKUP(KamstrupData[[#This Row],[IdLevel123]],'B-Business Capability'!B:L,11,FALSE)</f>
        <v>0</v>
      </c>
    </row>
    <row r="3017" spans="4:20" hidden="1" x14ac:dyDescent="0.25">
      <c r="D3017" t="s">
        <v>70</v>
      </c>
      <c r="E3017" t="str">
        <f>VLOOKUP(D3017,'B-Business Capability'!B:H,5,FALSE)</f>
        <v>Product &amp; Software Development</v>
      </c>
      <c r="F3017">
        <f>VLOOKUP(D3017,'B-Business Capability'!B:H,6,FALSE)</f>
        <v>0</v>
      </c>
      <c r="G3017">
        <f>VLOOKUP(D3017,'B-Business Capability'!B:H,7,FALSE)</f>
        <v>0</v>
      </c>
      <c r="I3017" t="s">
        <v>43</v>
      </c>
      <c r="J3017" t="s">
        <v>71</v>
      </c>
      <c r="L3017" t="s">
        <v>83</v>
      </c>
      <c r="M3017" t="str">
        <f>VLOOKUP(L3017,'A-Applications'!B:D,3,FALSE)</f>
        <v>Microsoft CoPilot</v>
      </c>
      <c r="N3017" t="s">
        <v>46</v>
      </c>
      <c r="O3017" s="42" t="s">
        <v>52</v>
      </c>
      <c r="P3017" t="s">
        <v>68</v>
      </c>
      <c r="Q3017" t="str">
        <f>VLOOKUP(KamstrupData[[#This Row],[IdLevel123]],'B-Business Capability'!B:L,10,FALSE)</f>
        <v>Idea-to-Release (I2R)</v>
      </c>
      <c r="R3017">
        <f>VLOOKUP(KamstrupData[[#This Row],[IdLevel123]],'B-Business Capability'!B:L,11,FALSE)</f>
        <v>100</v>
      </c>
      <c r="T3017" t="s">
        <v>76</v>
      </c>
    </row>
    <row r="3018" spans="4:20" hidden="1" x14ac:dyDescent="0.25">
      <c r="D3018" t="s">
        <v>70</v>
      </c>
      <c r="E3018" t="str">
        <f>VLOOKUP(D3018,'B-Business Capability'!B:H,5,FALSE)</f>
        <v>Product &amp; Software Development</v>
      </c>
      <c r="F3018">
        <f>VLOOKUP(D3018,'B-Business Capability'!B:H,6,FALSE)</f>
        <v>0</v>
      </c>
      <c r="G3018">
        <f>VLOOKUP(D3018,'B-Business Capability'!B:H,7,FALSE)</f>
        <v>0</v>
      </c>
      <c r="I3018" t="s">
        <v>43</v>
      </c>
      <c r="J3018" t="s">
        <v>114</v>
      </c>
      <c r="K3018" t="s">
        <v>78</v>
      </c>
      <c r="L3018" t="s">
        <v>83</v>
      </c>
      <c r="M3018" t="str">
        <f>VLOOKUP(L3018,'A-Applications'!B:D,3,FALSE)</f>
        <v>Microsoft CoPilot</v>
      </c>
      <c r="N3018" t="s">
        <v>46</v>
      </c>
      <c r="O3018" s="42" t="s">
        <v>47</v>
      </c>
      <c r="P3018" t="s">
        <v>68</v>
      </c>
      <c r="Q3018" t="str">
        <f>VLOOKUP(KamstrupData[[#This Row],[IdLevel123]],'B-Business Capability'!B:L,10,FALSE)</f>
        <v>Idea-to-Release (I2R)</v>
      </c>
      <c r="R3018">
        <f>VLOOKUP(KamstrupData[[#This Row],[IdLevel123]],'B-Business Capability'!B:L,11,FALSE)</f>
        <v>100</v>
      </c>
      <c r="T3018" t="s">
        <v>120</v>
      </c>
    </row>
    <row r="3019" spans="4:20" hidden="1" x14ac:dyDescent="0.25">
      <c r="D3019" t="s">
        <v>70</v>
      </c>
      <c r="E3019" t="str">
        <f>VLOOKUP(D3019,'B-Business Capability'!B:H,5,FALSE)</f>
        <v>Product &amp; Software Development</v>
      </c>
      <c r="F3019">
        <f>VLOOKUP(D3019,'B-Business Capability'!B:H,6,FALSE)</f>
        <v>0</v>
      </c>
      <c r="G3019">
        <f>VLOOKUP(D3019,'B-Business Capability'!B:H,7,FALSE)</f>
        <v>0</v>
      </c>
      <c r="I3019" t="s">
        <v>43</v>
      </c>
      <c r="J3019" t="s">
        <v>128</v>
      </c>
      <c r="K3019" t="s">
        <v>87</v>
      </c>
      <c r="L3019" t="s">
        <v>83</v>
      </c>
      <c r="M3019" t="str">
        <f>VLOOKUP(L3019,'A-Applications'!B:D,3,FALSE)</f>
        <v>Microsoft CoPilot</v>
      </c>
      <c r="N3019" t="s">
        <v>46</v>
      </c>
      <c r="O3019" s="42" t="s">
        <v>47</v>
      </c>
      <c r="P3019" t="s">
        <v>68</v>
      </c>
      <c r="Q3019" t="str">
        <f>VLOOKUP(KamstrupData[[#This Row],[IdLevel123]],'B-Business Capability'!B:L,10,FALSE)</f>
        <v>Idea-to-Release (I2R)</v>
      </c>
      <c r="R3019">
        <f>VLOOKUP(KamstrupData[[#This Row],[IdLevel123]],'B-Business Capability'!B:L,11,FALSE)</f>
        <v>100</v>
      </c>
      <c r="T3019" t="s">
        <v>129</v>
      </c>
    </row>
    <row r="3020" spans="4:20" hidden="1" x14ac:dyDescent="0.25">
      <c r="D3020" t="s">
        <v>136</v>
      </c>
      <c r="E3020" t="str">
        <f>VLOOKUP(D3020,'B-Business Capability'!B:H,5,FALSE)</f>
        <v>Strategic Management</v>
      </c>
      <c r="F3020">
        <f>VLOOKUP(D3020,'B-Business Capability'!B:H,6,FALSE)</f>
        <v>0</v>
      </c>
      <c r="G3020">
        <f>VLOOKUP(D3020,'B-Business Capability'!B:H,7,FALSE)</f>
        <v>0</v>
      </c>
      <c r="I3020" t="s">
        <v>43</v>
      </c>
      <c r="J3020" t="s">
        <v>137</v>
      </c>
      <c r="L3020" t="s">
        <v>83</v>
      </c>
      <c r="M3020" t="str">
        <f>VLOOKUP(L3020,'A-Applications'!B:D,3,FALSE)</f>
        <v>Microsoft CoPilot</v>
      </c>
      <c r="N3020" t="s">
        <v>46</v>
      </c>
      <c r="O3020" s="42" t="s">
        <v>47</v>
      </c>
      <c r="P3020" t="s">
        <v>68</v>
      </c>
      <c r="Q3020" t="str">
        <f>VLOOKUP(KamstrupData[[#This Row],[IdLevel123]],'B-Business Capability'!B:L,10,FALSE)</f>
        <v>N/A</v>
      </c>
      <c r="R3020">
        <f>VLOOKUP(KamstrupData[[#This Row],[IdLevel123]],'B-Business Capability'!B:L,11,FALSE)</f>
        <v>0</v>
      </c>
      <c r="T3020" t="s">
        <v>139</v>
      </c>
    </row>
    <row r="3021" spans="4:20" hidden="1" x14ac:dyDescent="0.25">
      <c r="D3021" t="s">
        <v>150</v>
      </c>
      <c r="E3021" t="str">
        <f>VLOOKUP(D3021,'B-Business Capability'!B:H,5,FALSE)</f>
        <v>Strategic Management</v>
      </c>
      <c r="F3021" t="str">
        <f>VLOOKUP(D3021,'B-Business Capability'!B:H,6,FALSE)</f>
        <v>Enterprise Effectiveness &amp; Project Management</v>
      </c>
      <c r="G3021">
        <f>VLOOKUP(D3021,'B-Business Capability'!B:H,7,FALSE)</f>
        <v>0</v>
      </c>
      <c r="I3021" t="s">
        <v>43</v>
      </c>
      <c r="J3021" t="s">
        <v>71</v>
      </c>
      <c r="L3021" t="s">
        <v>83</v>
      </c>
      <c r="M3021" t="str">
        <f>VLOOKUP(L3021,'A-Applications'!B:D,3,FALSE)</f>
        <v>Microsoft CoPilot</v>
      </c>
      <c r="N3021" t="s">
        <v>46</v>
      </c>
      <c r="O3021" s="42" t="s">
        <v>52</v>
      </c>
      <c r="P3021" t="s">
        <v>68</v>
      </c>
      <c r="Q3021" t="str">
        <f>VLOOKUP(KamstrupData[[#This Row],[IdLevel123]],'B-Business Capability'!B:L,10,FALSE)</f>
        <v>N/A</v>
      </c>
      <c r="R3021">
        <f>VLOOKUP(KamstrupData[[#This Row],[IdLevel123]],'B-Business Capability'!B:L,11,FALSE)</f>
        <v>0</v>
      </c>
      <c r="T3021" t="s">
        <v>76</v>
      </c>
    </row>
    <row r="3022" spans="4:20" hidden="1" x14ac:dyDescent="0.25">
      <c r="D3022" t="s">
        <v>150</v>
      </c>
      <c r="E3022" t="str">
        <f>VLOOKUP(D3022,'B-Business Capability'!B:H,5,FALSE)</f>
        <v>Strategic Management</v>
      </c>
      <c r="F3022" t="str">
        <f>VLOOKUP(D3022,'B-Business Capability'!B:H,6,FALSE)</f>
        <v>Enterprise Effectiveness &amp; Project Management</v>
      </c>
      <c r="G3022">
        <f>VLOOKUP(D3022,'B-Business Capability'!B:H,7,FALSE)</f>
        <v>0</v>
      </c>
      <c r="I3022" t="s">
        <v>43</v>
      </c>
      <c r="J3022" t="s">
        <v>91</v>
      </c>
      <c r="K3022" t="s">
        <v>78</v>
      </c>
      <c r="L3022" t="s">
        <v>83</v>
      </c>
      <c r="M3022" t="str">
        <f>VLOOKUP(L3022,'A-Applications'!B:D,3,FALSE)</f>
        <v>Microsoft CoPilot</v>
      </c>
      <c r="N3022" t="s">
        <v>46</v>
      </c>
      <c r="O3022" t="s">
        <v>47</v>
      </c>
      <c r="P3022" t="s">
        <v>75</v>
      </c>
      <c r="Q3022" t="str">
        <f>VLOOKUP(KamstrupData[[#This Row],[IdLevel123]],'B-Business Capability'!B:L,10,FALSE)</f>
        <v>N/A</v>
      </c>
      <c r="R3022">
        <f>VLOOKUP(KamstrupData[[#This Row],[IdLevel123]],'B-Business Capability'!B:L,11,FALSE)</f>
        <v>0</v>
      </c>
      <c r="T3022" t="s">
        <v>93</v>
      </c>
    </row>
    <row r="3023" spans="4:20" hidden="1" x14ac:dyDescent="0.25">
      <c r="D3023" t="s">
        <v>583</v>
      </c>
      <c r="E3023" t="str">
        <f>VLOOKUP(D3023,'B-Business Capability'!B:H,5,FALSE)</f>
        <v>Product &amp; Software Development</v>
      </c>
      <c r="F3023" t="str">
        <f>VLOOKUP(D3023,'B-Business Capability'!B:H,6,FALSE)</f>
        <v>Engineering</v>
      </c>
      <c r="G3023" t="str">
        <f>VLOOKUP(D3023,'B-Business Capability'!B:H,7,FALSE)</f>
        <v>Construction &amp; Development</v>
      </c>
      <c r="I3023" t="s">
        <v>43</v>
      </c>
      <c r="J3023" t="s">
        <v>91</v>
      </c>
      <c r="K3023" t="s">
        <v>72</v>
      </c>
      <c r="L3023" t="s">
        <v>83</v>
      </c>
      <c r="M3023" t="str">
        <f>VLOOKUP(L3023,'A-Applications'!B:D,3,FALSE)</f>
        <v>Microsoft CoPilot</v>
      </c>
      <c r="N3023" t="s">
        <v>46</v>
      </c>
      <c r="O3023" t="s">
        <v>47</v>
      </c>
      <c r="P3023" t="s">
        <v>75</v>
      </c>
      <c r="Q3023" t="str">
        <f>VLOOKUP(KamstrupData[[#This Row],[IdLevel123]],'B-Business Capability'!B:L,10,FALSE)</f>
        <v>Idea-to-Release (I2R)</v>
      </c>
      <c r="R3023">
        <f>VLOOKUP(KamstrupData[[#This Row],[IdLevel123]],'B-Business Capability'!B:L,11,FALSE)</f>
        <v>420</v>
      </c>
      <c r="T3023" t="s">
        <v>92</v>
      </c>
    </row>
    <row r="3024" spans="4:20" hidden="1" x14ac:dyDescent="0.25">
      <c r="D3024" t="s">
        <v>583</v>
      </c>
      <c r="E3024" t="str">
        <f>VLOOKUP(D3024,'B-Business Capability'!B:H,5,FALSE)</f>
        <v>Product &amp; Software Development</v>
      </c>
      <c r="F3024" t="str">
        <f>VLOOKUP(D3024,'B-Business Capability'!B:H,6,FALSE)</f>
        <v>Engineering</v>
      </c>
      <c r="G3024" t="str">
        <f>VLOOKUP(D3024,'B-Business Capability'!B:H,7,FALSE)</f>
        <v>Construction &amp; Development</v>
      </c>
      <c r="I3024" t="s">
        <v>43</v>
      </c>
      <c r="J3024" t="s">
        <v>91</v>
      </c>
      <c r="K3024" t="s">
        <v>81</v>
      </c>
      <c r="L3024" t="s">
        <v>83</v>
      </c>
      <c r="M3024" t="str">
        <f>VLOOKUP(L3024,'A-Applications'!B:D,3,FALSE)</f>
        <v>Microsoft CoPilot</v>
      </c>
      <c r="N3024" t="s">
        <v>46</v>
      </c>
      <c r="O3024" s="42" t="s">
        <v>47</v>
      </c>
      <c r="P3024" t="s">
        <v>75</v>
      </c>
      <c r="Q3024" t="str">
        <f>VLOOKUP(KamstrupData[[#This Row],[IdLevel123]],'B-Business Capability'!B:L,10,FALSE)</f>
        <v>Idea-to-Release (I2R)</v>
      </c>
      <c r="R3024">
        <f>VLOOKUP(KamstrupData[[#This Row],[IdLevel123]],'B-Business Capability'!B:L,11,FALSE)</f>
        <v>420</v>
      </c>
      <c r="T3024" t="s">
        <v>576</v>
      </c>
    </row>
    <row r="3025" spans="2:20" hidden="1" x14ac:dyDescent="0.25">
      <c r="B3025" s="28">
        <v>45292</v>
      </c>
      <c r="D3025" t="s">
        <v>920</v>
      </c>
      <c r="E3025" t="str">
        <f>VLOOKUP(D3025,'B-Business Capability'!B:H,5,FALSE)</f>
        <v>Product &amp; Software Development</v>
      </c>
      <c r="F3025" t="str">
        <f>VLOOKUP(D3025,'B-Business Capability'!B:H,6,FALSE)</f>
        <v>Product &amp; Software Delivery</v>
      </c>
      <c r="G3025" t="str">
        <f>VLOOKUP(D3025,'B-Business Capability'!B:H,7,FALSE)</f>
        <v>Manage Production &amp; Development</v>
      </c>
      <c r="I3025" t="s">
        <v>43</v>
      </c>
      <c r="J3025" t="s">
        <v>285</v>
      </c>
      <c r="K3025" t="s">
        <v>286</v>
      </c>
      <c r="L3025" t="s">
        <v>83</v>
      </c>
      <c r="M3025" t="str">
        <f>VLOOKUP(L3025,'A-Applications'!B:D,3,FALSE)</f>
        <v>Microsoft CoPilot</v>
      </c>
      <c r="N3025" t="s">
        <v>46</v>
      </c>
      <c r="O3025" s="42" t="s">
        <v>47</v>
      </c>
      <c r="P3025" t="s">
        <v>38</v>
      </c>
      <c r="Q3025" t="str">
        <f>VLOOKUP(KamstrupData[[#This Row],[IdLevel123]],'B-Business Capability'!B:L,10,FALSE)</f>
        <v>Idea-to-Release (I2R)</v>
      </c>
      <c r="R3025">
        <f>VLOOKUP(KamstrupData[[#This Row],[IdLevel123]],'B-Business Capability'!B:L,11,FALSE)</f>
        <v>520</v>
      </c>
      <c r="T3025" t="s">
        <v>288</v>
      </c>
    </row>
    <row r="3026" spans="2:20" hidden="1" x14ac:dyDescent="0.25">
      <c r="D3026" t="s">
        <v>1233</v>
      </c>
      <c r="E3026" t="str">
        <f>VLOOKUP(D3026,'B-Business Capability'!B:H,5,FALSE)</f>
        <v>Sales</v>
      </c>
      <c r="F3026" t="str">
        <f>VLOOKUP(D3026,'B-Business Capability'!B:H,6,FALSE)</f>
        <v>Sales Management</v>
      </c>
      <c r="G3026" t="str">
        <f>VLOOKUP(D3026,'B-Business Capability'!B:H,7,FALSE)</f>
        <v>Sales Analytics</v>
      </c>
      <c r="I3026" t="s">
        <v>43</v>
      </c>
      <c r="J3026" t="s">
        <v>325</v>
      </c>
      <c r="K3026" t="s">
        <v>379</v>
      </c>
      <c r="L3026" t="s">
        <v>83</v>
      </c>
      <c r="M3026" t="str">
        <f>VLOOKUP(L3026,'A-Applications'!B:D,3,FALSE)</f>
        <v>Microsoft CoPilot</v>
      </c>
      <c r="N3026" t="s">
        <v>138</v>
      </c>
      <c r="O3026" s="42" t="s">
        <v>52</v>
      </c>
      <c r="P3026" t="s">
        <v>1042</v>
      </c>
      <c r="Q3026" t="str">
        <f>VLOOKUP(KamstrupData[[#This Row],[IdLevel123]],'B-Business Capability'!B:L,10,FALSE)</f>
        <v>N/A</v>
      </c>
      <c r="R3026">
        <f>VLOOKUP(KamstrupData[[#This Row],[IdLevel123]],'B-Business Capability'!B:L,11,FALSE)</f>
        <v>0</v>
      </c>
      <c r="T3026" t="s">
        <v>380</v>
      </c>
    </row>
    <row r="3027" spans="2:20" hidden="1" x14ac:dyDescent="0.25">
      <c r="D3027" t="s">
        <v>1295</v>
      </c>
      <c r="E3027" t="str">
        <f>VLOOKUP(D3027,'B-Business Capability'!B:H,5,FALSE)</f>
        <v>Marketing</v>
      </c>
      <c r="F3027" t="str">
        <f>VLOOKUP(D3027,'B-Business Capability'!B:H,6,FALSE)</f>
        <v>Corporate communication and brand management</v>
      </c>
      <c r="G3027" t="str">
        <f>VLOOKUP(D3027,'B-Business Capability'!B:H,7,FALSE)</f>
        <v>Localization and translation management</v>
      </c>
      <c r="I3027" t="s">
        <v>43</v>
      </c>
      <c r="J3027" t="s">
        <v>325</v>
      </c>
      <c r="K3027" t="s">
        <v>416</v>
      </c>
      <c r="L3027" t="s">
        <v>83</v>
      </c>
      <c r="M3027" t="str">
        <f>VLOOKUP(L3027,'A-Applications'!B:D,3,FALSE)</f>
        <v>Microsoft CoPilot</v>
      </c>
      <c r="N3027" t="s">
        <v>46</v>
      </c>
      <c r="O3027" s="42" t="s">
        <v>47</v>
      </c>
      <c r="P3027" t="s">
        <v>1087</v>
      </c>
      <c r="Q3027" t="str">
        <f>VLOOKUP(KamstrupData[[#This Row],[IdLevel123]],'B-Business Capability'!B:L,10,FALSE)</f>
        <v>N/A</v>
      </c>
      <c r="R3027">
        <f>VLOOKUP(KamstrupData[[#This Row],[IdLevel123]],'B-Business Capability'!B:L,11,FALSE)</f>
        <v>0</v>
      </c>
      <c r="T3027" t="s">
        <v>1088</v>
      </c>
    </row>
    <row r="3028" spans="2:20" hidden="1" x14ac:dyDescent="0.25">
      <c r="D3028" s="28" t="s">
        <v>1334</v>
      </c>
      <c r="E3028" t="str">
        <f>VLOOKUP(D3028,'B-Business Capability'!B:H,5,FALSE)</f>
        <v>Sales</v>
      </c>
      <c r="F3028" t="str">
        <f>VLOOKUP(D3028,'B-Business Capability'!B:H,6,FALSE)</f>
        <v>Sales Execution and Customer Engagement</v>
      </c>
      <c r="G3028">
        <f>VLOOKUP(D3028,'B-Business Capability'!B:H,7,FALSE)</f>
        <v>0</v>
      </c>
      <c r="I3028" t="s">
        <v>53</v>
      </c>
      <c r="J3028" t="s">
        <v>8518</v>
      </c>
      <c r="K3028" t="s">
        <v>379</v>
      </c>
      <c r="L3028" t="s">
        <v>83</v>
      </c>
      <c r="M3028" t="str">
        <f>VLOOKUP(L3028,'A-Applications'!B:D,3,FALSE)</f>
        <v>Microsoft CoPilot</v>
      </c>
      <c r="N3028" t="s">
        <v>138</v>
      </c>
      <c r="O3028" s="42" t="s">
        <v>52</v>
      </c>
      <c r="Q3028" t="str">
        <f>VLOOKUP(KamstrupData[[#This Row],[IdLevel123]],'B-Business Capability'!B:L,10,FALSE)</f>
        <v>Order-to-Cash (O2C)</v>
      </c>
      <c r="R3028">
        <f>VLOOKUP(KamstrupData[[#This Row],[IdLevel123]],'B-Business Capability'!B:L,11,FALSE)</f>
        <v>500</v>
      </c>
      <c r="T3028" t="s">
        <v>8594</v>
      </c>
    </row>
    <row r="3029" spans="2:20" hidden="1" x14ac:dyDescent="0.25">
      <c r="B3029" s="28">
        <v>45292</v>
      </c>
      <c r="D3029" s="28" t="s">
        <v>1334</v>
      </c>
      <c r="E3029" t="str">
        <f>VLOOKUP(D3029,'B-Business Capability'!B:H,5,FALSE)</f>
        <v>Sales</v>
      </c>
      <c r="F3029" t="str">
        <f>VLOOKUP(D3029,'B-Business Capability'!B:H,6,FALSE)</f>
        <v>Sales Execution and Customer Engagement</v>
      </c>
      <c r="G3029">
        <f>VLOOKUP(D3029,'B-Business Capability'!B:H,7,FALSE)</f>
        <v>0</v>
      </c>
      <c r="I3029" t="s">
        <v>491</v>
      </c>
      <c r="J3029" t="s">
        <v>8531</v>
      </c>
      <c r="L3029" t="s">
        <v>83</v>
      </c>
      <c r="M3029" t="str">
        <f>VLOOKUP(L3029,'A-Applications'!B:D,3,FALSE)</f>
        <v>Microsoft CoPilot</v>
      </c>
      <c r="N3029" t="s">
        <v>138</v>
      </c>
      <c r="O3029" s="42" t="s">
        <v>52</v>
      </c>
      <c r="P3029" t="s">
        <v>38</v>
      </c>
      <c r="Q3029" t="str">
        <f>VLOOKUP(KamstrupData[[#This Row],[IdLevel123]],'B-Business Capability'!B:L,10,FALSE)</f>
        <v>Order-to-Cash (O2C)</v>
      </c>
      <c r="R3029">
        <f>VLOOKUP(KamstrupData[[#This Row],[IdLevel123]],'B-Business Capability'!B:L,11,FALSE)</f>
        <v>500</v>
      </c>
    </row>
    <row r="3030" spans="2:20" hidden="1" x14ac:dyDescent="0.25">
      <c r="D3030" s="28" t="s">
        <v>1334</v>
      </c>
      <c r="E3030" t="str">
        <f>VLOOKUP(D3030,'B-Business Capability'!B:H,5,FALSE)</f>
        <v>Sales</v>
      </c>
      <c r="F3030" t="str">
        <f>VLOOKUP(D3030,'B-Business Capability'!B:H,6,FALSE)</f>
        <v>Sales Execution and Customer Engagement</v>
      </c>
      <c r="G3030">
        <f>VLOOKUP(D3030,'B-Business Capability'!B:H,7,FALSE)</f>
        <v>0</v>
      </c>
      <c r="I3030" t="s">
        <v>491</v>
      </c>
      <c r="J3030" t="s">
        <v>8531</v>
      </c>
      <c r="K3030" t="s">
        <v>379</v>
      </c>
      <c r="L3030" t="s">
        <v>83</v>
      </c>
      <c r="M3030" t="str">
        <f>VLOOKUP(L3030,'A-Applications'!B:D,3,FALSE)</f>
        <v>Microsoft CoPilot</v>
      </c>
      <c r="N3030" t="s">
        <v>46</v>
      </c>
      <c r="O3030" s="42" t="s">
        <v>47</v>
      </c>
      <c r="P3030" t="s">
        <v>56</v>
      </c>
      <c r="Q3030" t="str">
        <f>VLOOKUP(KamstrupData[[#This Row],[IdLevel123]],'B-Business Capability'!B:L,10,FALSE)</f>
        <v>Order-to-Cash (O2C)</v>
      </c>
      <c r="R3030">
        <f>VLOOKUP(KamstrupData[[#This Row],[IdLevel123]],'B-Business Capability'!B:L,11,FALSE)</f>
        <v>500</v>
      </c>
    </row>
    <row r="3031" spans="2:20" hidden="1" x14ac:dyDescent="0.25">
      <c r="D3031" s="28" t="s">
        <v>1334</v>
      </c>
      <c r="E3031" t="str">
        <f>VLOOKUP(D3031,'B-Business Capability'!B:H,5,FALSE)</f>
        <v>Sales</v>
      </c>
      <c r="F3031" t="str">
        <f>VLOOKUP(D3031,'B-Business Capability'!B:H,6,FALSE)</f>
        <v>Sales Execution and Customer Engagement</v>
      </c>
      <c r="G3031">
        <f>VLOOKUP(D3031,'B-Business Capability'!B:H,7,FALSE)</f>
        <v>0</v>
      </c>
      <c r="I3031" t="s">
        <v>477</v>
      </c>
      <c r="J3031" t="s">
        <v>8619</v>
      </c>
      <c r="L3031" t="s">
        <v>83</v>
      </c>
      <c r="M3031" t="str">
        <f>VLOOKUP(L3031,'A-Applications'!B:D,3,FALSE)</f>
        <v>Microsoft CoPilot</v>
      </c>
      <c r="O3031" s="42"/>
      <c r="Q3031" t="str">
        <f>VLOOKUP(KamstrupData[[#This Row],[IdLevel123]],'B-Business Capability'!B:L,10,FALSE)</f>
        <v>Order-to-Cash (O2C)</v>
      </c>
      <c r="R3031">
        <f>VLOOKUP(KamstrupData[[#This Row],[IdLevel123]],'B-Business Capability'!B:L,11,FALSE)</f>
        <v>500</v>
      </c>
    </row>
    <row r="3032" spans="2:20" hidden="1" x14ac:dyDescent="0.25">
      <c r="D3032" s="28" t="s">
        <v>1334</v>
      </c>
      <c r="E3032" t="str">
        <f>VLOOKUP(D3032,'B-Business Capability'!B:H,5,FALSE)</f>
        <v>Sales</v>
      </c>
      <c r="F3032" t="str">
        <f>VLOOKUP(D3032,'B-Business Capability'!B:H,6,FALSE)</f>
        <v>Sales Execution and Customer Engagement</v>
      </c>
      <c r="G3032">
        <f>VLOOKUP(D3032,'B-Business Capability'!B:H,7,FALSE)</f>
        <v>0</v>
      </c>
      <c r="I3032" t="s">
        <v>487</v>
      </c>
      <c r="J3032" t="s">
        <v>8529</v>
      </c>
      <c r="K3032" t="s">
        <v>379</v>
      </c>
      <c r="L3032" t="s">
        <v>83</v>
      </c>
      <c r="M3032" t="str">
        <f>VLOOKUP(L3032,'A-Applications'!B:D,3,FALSE)</f>
        <v>Microsoft CoPilot</v>
      </c>
      <c r="N3032" t="s">
        <v>138</v>
      </c>
      <c r="O3032" s="42" t="s">
        <v>52</v>
      </c>
      <c r="P3032" t="s">
        <v>38</v>
      </c>
      <c r="Q3032" t="str">
        <f>VLOOKUP(KamstrupData[[#This Row],[IdLevel123]],'B-Business Capability'!B:L,10,FALSE)</f>
        <v>Order-to-Cash (O2C)</v>
      </c>
      <c r="R3032">
        <f>VLOOKUP(KamstrupData[[#This Row],[IdLevel123]],'B-Business Capability'!B:L,11,FALSE)</f>
        <v>500</v>
      </c>
    </row>
    <row r="3033" spans="2:20" hidden="1" x14ac:dyDescent="0.25">
      <c r="D3033" s="28" t="s">
        <v>1334</v>
      </c>
      <c r="E3033" t="str">
        <f>VLOOKUP(D3033,'B-Business Capability'!B:H,5,FALSE)</f>
        <v>Sales</v>
      </c>
      <c r="F3033" t="str">
        <f>VLOOKUP(D3033,'B-Business Capability'!B:H,6,FALSE)</f>
        <v>Sales Execution and Customer Engagement</v>
      </c>
      <c r="G3033">
        <f>VLOOKUP(D3033,'B-Business Capability'!B:H,7,FALSE)</f>
        <v>0</v>
      </c>
      <c r="I3033" t="s">
        <v>487</v>
      </c>
      <c r="J3033" t="s">
        <v>8529</v>
      </c>
      <c r="K3033" t="s">
        <v>6236</v>
      </c>
      <c r="L3033" t="s">
        <v>83</v>
      </c>
      <c r="M3033" t="str">
        <f>VLOOKUP(L3033,'A-Applications'!B:D,3,FALSE)</f>
        <v>Microsoft CoPilot</v>
      </c>
      <c r="N3033" t="s">
        <v>138</v>
      </c>
      <c r="O3033" s="42" t="s">
        <v>52</v>
      </c>
      <c r="P3033" t="s">
        <v>38</v>
      </c>
      <c r="Q3033" t="str">
        <f>VLOOKUP(KamstrupData[[#This Row],[IdLevel123]],'B-Business Capability'!B:L,10,FALSE)</f>
        <v>Order-to-Cash (O2C)</v>
      </c>
      <c r="R3033">
        <f>VLOOKUP(KamstrupData[[#This Row],[IdLevel123]],'B-Business Capability'!B:L,11,FALSE)</f>
        <v>500</v>
      </c>
    </row>
    <row r="3034" spans="2:20" hidden="1" x14ac:dyDescent="0.25">
      <c r="D3034" t="s">
        <v>1459</v>
      </c>
      <c r="E3034" t="str">
        <f>VLOOKUP(D3034,'B-Business Capability'!B:H,5,FALSE)</f>
        <v>Customer Service</v>
      </c>
      <c r="F3034" t="str">
        <f>VLOOKUP(D3034,'B-Business Capability'!B:H,6,FALSE)</f>
        <v>Customer Service and Support</v>
      </c>
      <c r="G3034" t="str">
        <f>VLOOKUP(D3034,'B-Business Capability'!B:H,7,FALSE)</f>
        <v>Service Request Management</v>
      </c>
      <c r="I3034" t="s">
        <v>66</v>
      </c>
      <c r="J3034" t="s">
        <v>228</v>
      </c>
      <c r="L3034" t="s">
        <v>83</v>
      </c>
      <c r="M3034" t="str">
        <f>VLOOKUP(L3034,'A-Applications'!B:D,3,FALSE)</f>
        <v>Microsoft CoPilot</v>
      </c>
      <c r="N3034" t="s">
        <v>138</v>
      </c>
      <c r="O3034" s="42" t="s">
        <v>47</v>
      </c>
      <c r="P3034" t="s">
        <v>229</v>
      </c>
      <c r="Q3034" t="str">
        <f>VLOOKUP(KamstrupData[[#This Row],[IdLevel123]],'B-Business Capability'!B:L,10,FALSE)</f>
        <v>Customer Service and Support</v>
      </c>
      <c r="R3034">
        <f>VLOOKUP(KamstrupData[[#This Row],[IdLevel123]],'B-Business Capability'!B:L,11,FALSE)</f>
        <v>0</v>
      </c>
      <c r="T3034" t="s">
        <v>230</v>
      </c>
    </row>
    <row r="3035" spans="2:20" hidden="1" x14ac:dyDescent="0.25">
      <c r="D3035" s="28" t="s">
        <v>1459</v>
      </c>
      <c r="E3035" t="str">
        <f>VLOOKUP(D3035,'B-Business Capability'!B:H,5,FALSE)</f>
        <v>Customer Service</v>
      </c>
      <c r="F3035" t="str">
        <f>VLOOKUP(D3035,'B-Business Capability'!B:H,6,FALSE)</f>
        <v>Customer Service and Support</v>
      </c>
      <c r="G3035" t="str">
        <f>VLOOKUP(D3035,'B-Business Capability'!B:H,7,FALSE)</f>
        <v>Service Request Management</v>
      </c>
      <c r="I3035" t="s">
        <v>53</v>
      </c>
      <c r="J3035" t="s">
        <v>8549</v>
      </c>
      <c r="L3035" t="s">
        <v>83</v>
      </c>
      <c r="M3035" t="str">
        <f>VLOOKUP(L3035,'A-Applications'!B:D,3,FALSE)</f>
        <v>Microsoft CoPilot</v>
      </c>
      <c r="N3035" t="s">
        <v>138</v>
      </c>
      <c r="O3035" s="42" t="s">
        <v>47</v>
      </c>
      <c r="P3035" t="s">
        <v>229</v>
      </c>
      <c r="Q3035" t="str">
        <f>VLOOKUP(KamstrupData[[#This Row],[IdLevel123]],'B-Business Capability'!B:L,10,FALSE)</f>
        <v>Customer Service and Support</v>
      </c>
      <c r="R3035">
        <f>VLOOKUP(KamstrupData[[#This Row],[IdLevel123]],'B-Business Capability'!B:L,11,FALSE)</f>
        <v>0</v>
      </c>
      <c r="T3035" t="s">
        <v>8521</v>
      </c>
    </row>
    <row r="3036" spans="2:20" hidden="1" x14ac:dyDescent="0.25">
      <c r="B3036" s="28">
        <v>45292</v>
      </c>
      <c r="D3036" s="28" t="s">
        <v>1459</v>
      </c>
      <c r="E3036" t="str">
        <f>VLOOKUP(D3036,'B-Business Capability'!B:H,5,FALSE)</f>
        <v>Customer Service</v>
      </c>
      <c r="F3036" t="str">
        <f>VLOOKUP(D3036,'B-Business Capability'!B:H,6,FALSE)</f>
        <v>Customer Service and Support</v>
      </c>
      <c r="G3036" t="str">
        <f>VLOOKUP(D3036,'B-Business Capability'!B:H,7,FALSE)</f>
        <v>Service Request Management</v>
      </c>
      <c r="I3036" t="s">
        <v>491</v>
      </c>
      <c r="J3036" t="s">
        <v>8531</v>
      </c>
      <c r="K3036" t="s">
        <v>8607</v>
      </c>
      <c r="L3036" t="s">
        <v>83</v>
      </c>
      <c r="M3036" t="str">
        <f>VLOOKUP(L3036,'A-Applications'!B:D,3,FALSE)</f>
        <v>Microsoft CoPilot</v>
      </c>
      <c r="N3036" t="s">
        <v>138</v>
      </c>
      <c r="O3036" s="42" t="s">
        <v>47</v>
      </c>
      <c r="P3036" t="s">
        <v>229</v>
      </c>
      <c r="Q3036" t="str">
        <f>VLOOKUP(KamstrupData[[#This Row],[IdLevel123]],'B-Business Capability'!B:L,10,FALSE)</f>
        <v>Customer Service and Support</v>
      </c>
      <c r="R3036">
        <f>VLOOKUP(KamstrupData[[#This Row],[IdLevel123]],'B-Business Capability'!B:L,11,FALSE)</f>
        <v>0</v>
      </c>
    </row>
    <row r="3037" spans="2:20" hidden="1" x14ac:dyDescent="0.25">
      <c r="D3037" s="28" t="s">
        <v>1459</v>
      </c>
      <c r="E3037" t="str">
        <f>VLOOKUP(D3037,'B-Business Capability'!B:H,5,FALSE)</f>
        <v>Customer Service</v>
      </c>
      <c r="F3037" t="str">
        <f>VLOOKUP(D3037,'B-Business Capability'!B:H,6,FALSE)</f>
        <v>Customer Service and Support</v>
      </c>
      <c r="G3037" t="str">
        <f>VLOOKUP(D3037,'B-Business Capability'!B:H,7,FALSE)</f>
        <v>Service Request Management</v>
      </c>
      <c r="I3037" t="s">
        <v>491</v>
      </c>
      <c r="J3037" t="s">
        <v>8531</v>
      </c>
      <c r="K3037" t="s">
        <v>8607</v>
      </c>
      <c r="L3037" t="s">
        <v>83</v>
      </c>
      <c r="M3037" t="str">
        <f>VLOOKUP(L3037,'A-Applications'!B:D,3,FALSE)</f>
        <v>Microsoft CoPilot</v>
      </c>
      <c r="N3037" t="s">
        <v>138</v>
      </c>
      <c r="O3037" s="42" t="s">
        <v>47</v>
      </c>
      <c r="P3037" t="s">
        <v>229</v>
      </c>
      <c r="Q3037" t="str">
        <f>VLOOKUP(KamstrupData[[#This Row],[IdLevel123]],'B-Business Capability'!B:L,10,FALSE)</f>
        <v>Customer Service and Support</v>
      </c>
      <c r="R3037">
        <f>VLOOKUP(KamstrupData[[#This Row],[IdLevel123]],'B-Business Capability'!B:L,11,FALSE)</f>
        <v>0</v>
      </c>
    </row>
    <row r="3038" spans="2:20" hidden="1" x14ac:dyDescent="0.25">
      <c r="D3038" s="28" t="s">
        <v>1459</v>
      </c>
      <c r="E3038" t="str">
        <f>VLOOKUP(D3038,'B-Business Capability'!B:H,5,FALSE)</f>
        <v>Customer Service</v>
      </c>
      <c r="F3038" t="str">
        <f>VLOOKUP(D3038,'B-Business Capability'!B:H,6,FALSE)</f>
        <v>Customer Service and Support</v>
      </c>
      <c r="G3038" t="str">
        <f>VLOOKUP(D3038,'B-Business Capability'!B:H,7,FALSE)</f>
        <v>Service Request Management</v>
      </c>
      <c r="I3038" t="s">
        <v>477</v>
      </c>
      <c r="J3038" t="s">
        <v>8624</v>
      </c>
      <c r="L3038" t="s">
        <v>83</v>
      </c>
      <c r="M3038" t="str">
        <f>VLOOKUP(L3038,'A-Applications'!B:D,3,FALSE)</f>
        <v>Microsoft CoPilot</v>
      </c>
      <c r="N3038" t="s">
        <v>138</v>
      </c>
      <c r="O3038" s="42" t="s">
        <v>47</v>
      </c>
      <c r="P3038" t="s">
        <v>229</v>
      </c>
      <c r="Q3038" t="str">
        <f>VLOOKUP(KamstrupData[[#This Row],[IdLevel123]],'B-Business Capability'!B:L,10,FALSE)</f>
        <v>Customer Service and Support</v>
      </c>
      <c r="R3038">
        <f>VLOOKUP(KamstrupData[[#This Row],[IdLevel123]],'B-Business Capability'!B:L,11,FALSE)</f>
        <v>0</v>
      </c>
    </row>
    <row r="3039" spans="2:20" hidden="1" x14ac:dyDescent="0.25">
      <c r="D3039" s="28" t="s">
        <v>1459</v>
      </c>
      <c r="E3039" t="str">
        <f>VLOOKUP(D3039,'B-Business Capability'!B:H,5,FALSE)</f>
        <v>Customer Service</v>
      </c>
      <c r="F3039" t="str">
        <f>VLOOKUP(D3039,'B-Business Capability'!B:H,6,FALSE)</f>
        <v>Customer Service and Support</v>
      </c>
      <c r="G3039" t="str">
        <f>VLOOKUP(D3039,'B-Business Capability'!B:H,7,FALSE)</f>
        <v>Service Request Management</v>
      </c>
      <c r="I3039" t="s">
        <v>487</v>
      </c>
      <c r="J3039" t="s">
        <v>8684</v>
      </c>
      <c r="K3039" t="s">
        <v>4553</v>
      </c>
      <c r="L3039" t="s">
        <v>83</v>
      </c>
      <c r="M3039" t="str">
        <f>VLOOKUP(L3039,'A-Applications'!B:D,3,FALSE)</f>
        <v>Microsoft CoPilot</v>
      </c>
      <c r="N3039" t="s">
        <v>138</v>
      </c>
      <c r="O3039" s="42" t="s">
        <v>47</v>
      </c>
      <c r="P3039" t="s">
        <v>229</v>
      </c>
      <c r="Q3039" t="str">
        <f>VLOOKUP(KamstrupData[[#This Row],[IdLevel123]],'B-Business Capability'!B:L,10,FALSE)</f>
        <v>Customer Service and Support</v>
      </c>
      <c r="R3039">
        <f>VLOOKUP(KamstrupData[[#This Row],[IdLevel123]],'B-Business Capability'!B:L,11,FALSE)</f>
        <v>0</v>
      </c>
    </row>
    <row r="3040" spans="2:20" hidden="1" x14ac:dyDescent="0.25">
      <c r="D3040" s="28" t="s">
        <v>1459</v>
      </c>
      <c r="E3040" t="str">
        <f>VLOOKUP(D3040,'B-Business Capability'!B:H,5,FALSE)</f>
        <v>Customer Service</v>
      </c>
      <c r="F3040" t="str">
        <f>VLOOKUP(D3040,'B-Business Capability'!B:H,6,FALSE)</f>
        <v>Customer Service and Support</v>
      </c>
      <c r="G3040" t="str">
        <f>VLOOKUP(D3040,'B-Business Capability'!B:H,7,FALSE)</f>
        <v>Service Request Management</v>
      </c>
      <c r="I3040" t="s">
        <v>487</v>
      </c>
      <c r="J3040" t="s">
        <v>8684</v>
      </c>
      <c r="K3040" t="s">
        <v>4553</v>
      </c>
      <c r="L3040" t="s">
        <v>83</v>
      </c>
      <c r="M3040" t="str">
        <f>VLOOKUP(L3040,'A-Applications'!B:D,3,FALSE)</f>
        <v>Microsoft CoPilot</v>
      </c>
      <c r="N3040" t="s">
        <v>138</v>
      </c>
      <c r="O3040" s="42" t="s">
        <v>47</v>
      </c>
      <c r="P3040" t="s">
        <v>229</v>
      </c>
      <c r="Q3040" t="str">
        <f>VLOOKUP(KamstrupData[[#This Row],[IdLevel123]],'B-Business Capability'!B:L,10,FALSE)</f>
        <v>Customer Service and Support</v>
      </c>
      <c r="R3040">
        <f>VLOOKUP(KamstrupData[[#This Row],[IdLevel123]],'B-Business Capability'!B:L,11,FALSE)</f>
        <v>0</v>
      </c>
    </row>
    <row r="3041" spans="4:20" hidden="1" x14ac:dyDescent="0.25">
      <c r="D3041" t="s">
        <v>1513</v>
      </c>
      <c r="E3041" t="str">
        <f>VLOOKUP(D3041,'B-Business Capability'!B:H,5,FALSE)</f>
        <v>Customer Service</v>
      </c>
      <c r="F3041" t="str">
        <f>VLOOKUP(D3041,'B-Business Capability'!B:H,6,FALSE)</f>
        <v>Customer Project Management</v>
      </c>
      <c r="G3041">
        <f>VLOOKUP(D3041,'B-Business Capability'!B:H,7,FALSE)</f>
        <v>0</v>
      </c>
      <c r="I3041" t="s">
        <v>43</v>
      </c>
      <c r="J3041" t="s">
        <v>279</v>
      </c>
      <c r="L3041" t="s">
        <v>83</v>
      </c>
      <c r="M3041" t="str">
        <f>VLOOKUP(L3041,'A-Applications'!B:D,3,FALSE)</f>
        <v>Microsoft CoPilot</v>
      </c>
      <c r="N3041" t="s">
        <v>46</v>
      </c>
      <c r="O3041" s="42" t="s">
        <v>47</v>
      </c>
      <c r="P3041" t="s">
        <v>1040</v>
      </c>
      <c r="Q3041" t="str">
        <f>VLOOKUP(KamstrupData[[#This Row],[IdLevel123]],'B-Business Capability'!B:L,10,FALSE)</f>
        <v>Order-to-Cash (O2C)</v>
      </c>
      <c r="R3041">
        <f>VLOOKUP(KamstrupData[[#This Row],[IdLevel123]],'B-Business Capability'!B:L,11,FALSE)</f>
        <v>0</v>
      </c>
      <c r="T3041" t="s">
        <v>1514</v>
      </c>
    </row>
    <row r="3042" spans="4:20" hidden="1" x14ac:dyDescent="0.25">
      <c r="D3042" t="s">
        <v>1513</v>
      </c>
      <c r="E3042" t="str">
        <f>VLOOKUP(D3042,'B-Business Capability'!B:H,5,FALSE)</f>
        <v>Customer Service</v>
      </c>
      <c r="F3042" t="str">
        <f>VLOOKUP(D3042,'B-Business Capability'!B:H,6,FALSE)</f>
        <v>Customer Project Management</v>
      </c>
      <c r="G3042">
        <f>VLOOKUP(D3042,'B-Business Capability'!B:H,7,FALSE)</f>
        <v>0</v>
      </c>
      <c r="I3042" t="s">
        <v>43</v>
      </c>
      <c r="J3042" t="s">
        <v>282</v>
      </c>
      <c r="L3042" t="s">
        <v>83</v>
      </c>
      <c r="M3042" t="str">
        <f>VLOOKUP(L3042,'A-Applications'!B:D,3,FALSE)</f>
        <v>Microsoft CoPilot</v>
      </c>
      <c r="N3042" t="s">
        <v>46</v>
      </c>
      <c r="O3042" s="42" t="s">
        <v>47</v>
      </c>
      <c r="P3042" t="s">
        <v>1040</v>
      </c>
      <c r="Q3042" t="str">
        <f>VLOOKUP(KamstrupData[[#This Row],[IdLevel123]],'B-Business Capability'!B:L,10,FALSE)</f>
        <v>Order-to-Cash (O2C)</v>
      </c>
      <c r="R3042">
        <f>VLOOKUP(KamstrupData[[#This Row],[IdLevel123]],'B-Business Capability'!B:L,11,FALSE)</f>
        <v>0</v>
      </c>
      <c r="T3042" t="s">
        <v>1514</v>
      </c>
    </row>
    <row r="3043" spans="4:20" hidden="1" x14ac:dyDescent="0.25">
      <c r="D3043" t="s">
        <v>1517</v>
      </c>
      <c r="E3043" t="str">
        <f>VLOOKUP(D3043,'B-Business Capability'!B:H,5,FALSE)</f>
        <v>Customer Service</v>
      </c>
      <c r="F3043" t="str">
        <f>VLOOKUP(D3043,'B-Business Capability'!B:H,6,FALSE)</f>
        <v>Customer Project Management</v>
      </c>
      <c r="G3043" t="str">
        <f>VLOOKUP(D3043,'B-Business Capability'!B:H,7,FALSE)</f>
        <v>Project Management</v>
      </c>
      <c r="I3043" t="s">
        <v>66</v>
      </c>
      <c r="J3043" t="s">
        <v>228</v>
      </c>
      <c r="L3043" t="s">
        <v>83</v>
      </c>
      <c r="M3043" t="str">
        <f>VLOOKUP(L3043,'A-Applications'!B:D,3,FALSE)</f>
        <v>Microsoft CoPilot</v>
      </c>
      <c r="N3043" t="s">
        <v>138</v>
      </c>
      <c r="O3043" s="42" t="s">
        <v>47</v>
      </c>
      <c r="P3043" t="s">
        <v>1040</v>
      </c>
      <c r="Q3043" t="str">
        <f>VLOOKUP(KamstrupData[[#This Row],[IdLevel123]],'B-Business Capability'!B:L,10,FALSE)</f>
        <v>Order-to-Cash (O2C)</v>
      </c>
      <c r="R3043">
        <f>VLOOKUP(KamstrupData[[#This Row],[IdLevel123]],'B-Business Capability'!B:L,11,FALSE)</f>
        <v>0</v>
      </c>
      <c r="T3043" t="s">
        <v>230</v>
      </c>
    </row>
    <row r="3044" spans="4:20" hidden="1" x14ac:dyDescent="0.25">
      <c r="D3044" t="s">
        <v>1517</v>
      </c>
      <c r="E3044" t="str">
        <f>VLOOKUP(D3044,'B-Business Capability'!B:H,5,FALSE)</f>
        <v>Customer Service</v>
      </c>
      <c r="F3044" t="str">
        <f>VLOOKUP(D3044,'B-Business Capability'!B:H,6,FALSE)</f>
        <v>Customer Project Management</v>
      </c>
      <c r="G3044" t="str">
        <f>VLOOKUP(D3044,'B-Business Capability'!B:H,7,FALSE)</f>
        <v>Project Management</v>
      </c>
      <c r="I3044" t="s">
        <v>43</v>
      </c>
      <c r="J3044" t="s">
        <v>278</v>
      </c>
      <c r="L3044" t="s">
        <v>83</v>
      </c>
      <c r="M3044" t="str">
        <f>VLOOKUP(L3044,'A-Applications'!B:D,3,FALSE)</f>
        <v>Microsoft CoPilot</v>
      </c>
      <c r="N3044" t="s">
        <v>46</v>
      </c>
      <c r="O3044" s="42" t="s">
        <v>47</v>
      </c>
      <c r="P3044" t="s">
        <v>1040</v>
      </c>
      <c r="Q3044" t="str">
        <f>VLOOKUP(KamstrupData[[#This Row],[IdLevel123]],'B-Business Capability'!B:L,10,FALSE)</f>
        <v>Order-to-Cash (O2C)</v>
      </c>
      <c r="R3044">
        <f>VLOOKUP(KamstrupData[[#This Row],[IdLevel123]],'B-Business Capability'!B:L,11,FALSE)</f>
        <v>0</v>
      </c>
    </row>
    <row r="3045" spans="4:20" hidden="1" x14ac:dyDescent="0.25">
      <c r="D3045" s="28" t="s">
        <v>1517</v>
      </c>
      <c r="E3045" t="str">
        <f>VLOOKUP(D3045,'B-Business Capability'!B:H,5,FALSE)</f>
        <v>Customer Service</v>
      </c>
      <c r="F3045" t="str">
        <f>VLOOKUP(D3045,'B-Business Capability'!B:H,6,FALSE)</f>
        <v>Customer Project Management</v>
      </c>
      <c r="G3045" t="str">
        <f>VLOOKUP(D3045,'B-Business Capability'!B:H,7,FALSE)</f>
        <v>Project Management</v>
      </c>
      <c r="I3045" t="s">
        <v>53</v>
      </c>
      <c r="J3045" t="s">
        <v>8549</v>
      </c>
      <c r="L3045" t="s">
        <v>83</v>
      </c>
      <c r="M3045" t="str">
        <f>VLOOKUP(L3045,'A-Applications'!B:D,3,FALSE)</f>
        <v>Microsoft CoPilot</v>
      </c>
      <c r="N3045" t="s">
        <v>138</v>
      </c>
      <c r="O3045" s="42" t="s">
        <v>47</v>
      </c>
      <c r="P3045" t="s">
        <v>1040</v>
      </c>
      <c r="Q3045" t="str">
        <f>VLOOKUP(KamstrupData[[#This Row],[IdLevel123]],'B-Business Capability'!B:L,10,FALSE)</f>
        <v>Order-to-Cash (O2C)</v>
      </c>
      <c r="R3045">
        <f>VLOOKUP(KamstrupData[[#This Row],[IdLevel123]],'B-Business Capability'!B:L,11,FALSE)</f>
        <v>0</v>
      </c>
      <c r="T3045" t="s">
        <v>8521</v>
      </c>
    </row>
    <row r="3046" spans="4:20" hidden="1" x14ac:dyDescent="0.25">
      <c r="D3046" s="28" t="s">
        <v>1517</v>
      </c>
      <c r="E3046" t="str">
        <f>VLOOKUP(D3046,'B-Business Capability'!B:H,5,FALSE)</f>
        <v>Customer Service</v>
      </c>
      <c r="F3046" t="str">
        <f>VLOOKUP(D3046,'B-Business Capability'!B:H,6,FALSE)</f>
        <v>Customer Project Management</v>
      </c>
      <c r="G3046" t="str">
        <f>VLOOKUP(D3046,'B-Business Capability'!B:H,7,FALSE)</f>
        <v>Project Management</v>
      </c>
      <c r="I3046" t="s">
        <v>491</v>
      </c>
      <c r="J3046" t="s">
        <v>8531</v>
      </c>
      <c r="K3046" t="s">
        <v>8607</v>
      </c>
      <c r="L3046" t="s">
        <v>83</v>
      </c>
      <c r="M3046" t="str">
        <f>VLOOKUP(L3046,'A-Applications'!B:D,3,FALSE)</f>
        <v>Microsoft CoPilot</v>
      </c>
      <c r="N3046" t="s">
        <v>138</v>
      </c>
      <c r="O3046" s="42" t="s">
        <v>47</v>
      </c>
      <c r="P3046" t="s">
        <v>1040</v>
      </c>
      <c r="Q3046" t="str">
        <f>VLOOKUP(KamstrupData[[#This Row],[IdLevel123]],'B-Business Capability'!B:L,10,FALSE)</f>
        <v>Order-to-Cash (O2C)</v>
      </c>
      <c r="R3046">
        <f>VLOOKUP(KamstrupData[[#This Row],[IdLevel123]],'B-Business Capability'!B:L,11,FALSE)</f>
        <v>0</v>
      </c>
    </row>
    <row r="3047" spans="4:20" hidden="1" x14ac:dyDescent="0.25">
      <c r="D3047" s="28" t="s">
        <v>1517</v>
      </c>
      <c r="E3047" t="str">
        <f>VLOOKUP(D3047,'B-Business Capability'!B:H,5,FALSE)</f>
        <v>Customer Service</v>
      </c>
      <c r="F3047" t="str">
        <f>VLOOKUP(D3047,'B-Business Capability'!B:H,6,FALSE)</f>
        <v>Customer Project Management</v>
      </c>
      <c r="G3047" t="str">
        <f>VLOOKUP(D3047,'B-Business Capability'!B:H,7,FALSE)</f>
        <v>Project Management</v>
      </c>
      <c r="I3047" t="s">
        <v>491</v>
      </c>
      <c r="J3047" t="s">
        <v>8531</v>
      </c>
      <c r="K3047" t="s">
        <v>8607</v>
      </c>
      <c r="L3047" t="s">
        <v>83</v>
      </c>
      <c r="M3047" t="str">
        <f>VLOOKUP(L3047,'A-Applications'!B:D,3,FALSE)</f>
        <v>Microsoft CoPilot</v>
      </c>
      <c r="N3047" t="s">
        <v>138</v>
      </c>
      <c r="O3047" s="42" t="s">
        <v>47</v>
      </c>
      <c r="P3047" t="s">
        <v>1040</v>
      </c>
      <c r="Q3047" t="str">
        <f>VLOOKUP(KamstrupData[[#This Row],[IdLevel123]],'B-Business Capability'!B:L,10,FALSE)</f>
        <v>Order-to-Cash (O2C)</v>
      </c>
      <c r="R3047">
        <f>VLOOKUP(KamstrupData[[#This Row],[IdLevel123]],'B-Business Capability'!B:L,11,FALSE)</f>
        <v>0</v>
      </c>
    </row>
    <row r="3048" spans="4:20" hidden="1" x14ac:dyDescent="0.25">
      <c r="D3048" s="28" t="s">
        <v>1517</v>
      </c>
      <c r="E3048" t="str">
        <f>VLOOKUP(D3048,'B-Business Capability'!B:H,5,FALSE)</f>
        <v>Customer Service</v>
      </c>
      <c r="F3048" t="str">
        <f>VLOOKUP(D3048,'B-Business Capability'!B:H,6,FALSE)</f>
        <v>Customer Project Management</v>
      </c>
      <c r="G3048" t="str">
        <f>VLOOKUP(D3048,'B-Business Capability'!B:H,7,FALSE)</f>
        <v>Project Management</v>
      </c>
      <c r="I3048" t="s">
        <v>477</v>
      </c>
      <c r="J3048" t="s">
        <v>8624</v>
      </c>
      <c r="L3048" t="s">
        <v>83</v>
      </c>
      <c r="M3048" t="str">
        <f>VLOOKUP(L3048,'A-Applications'!B:D,3,FALSE)</f>
        <v>Microsoft CoPilot</v>
      </c>
      <c r="N3048" t="s">
        <v>138</v>
      </c>
      <c r="O3048" s="42" t="s">
        <v>47</v>
      </c>
      <c r="P3048" t="s">
        <v>1040</v>
      </c>
      <c r="Q3048" t="str">
        <f>VLOOKUP(KamstrupData[[#This Row],[IdLevel123]],'B-Business Capability'!B:L,10,FALSE)</f>
        <v>Order-to-Cash (O2C)</v>
      </c>
      <c r="R3048">
        <f>VLOOKUP(KamstrupData[[#This Row],[IdLevel123]],'B-Business Capability'!B:L,11,FALSE)</f>
        <v>0</v>
      </c>
    </row>
    <row r="3049" spans="4:20" hidden="1" x14ac:dyDescent="0.25">
      <c r="D3049" s="28" t="s">
        <v>1517</v>
      </c>
      <c r="E3049" t="str">
        <f>VLOOKUP(D3049,'B-Business Capability'!B:H,5,FALSE)</f>
        <v>Customer Service</v>
      </c>
      <c r="F3049" t="str">
        <f>VLOOKUP(D3049,'B-Business Capability'!B:H,6,FALSE)</f>
        <v>Customer Project Management</v>
      </c>
      <c r="G3049" t="str">
        <f>VLOOKUP(D3049,'B-Business Capability'!B:H,7,FALSE)</f>
        <v>Project Management</v>
      </c>
      <c r="I3049" t="s">
        <v>477</v>
      </c>
      <c r="J3049" t="s">
        <v>8624</v>
      </c>
      <c r="L3049" t="s">
        <v>83</v>
      </c>
      <c r="M3049" t="str">
        <f>VLOOKUP(L3049,'A-Applications'!B:D,3,FALSE)</f>
        <v>Microsoft CoPilot</v>
      </c>
      <c r="N3049" t="s">
        <v>46</v>
      </c>
      <c r="O3049" s="42" t="s">
        <v>47</v>
      </c>
      <c r="P3049" t="s">
        <v>1040</v>
      </c>
      <c r="Q3049" t="str">
        <f>VLOOKUP(KamstrupData[[#This Row],[IdLevel123]],'B-Business Capability'!B:L,10,FALSE)</f>
        <v>Order-to-Cash (O2C)</v>
      </c>
      <c r="R3049">
        <f>VLOOKUP(KamstrupData[[#This Row],[IdLevel123]],'B-Business Capability'!B:L,11,FALSE)</f>
        <v>0</v>
      </c>
    </row>
    <row r="3050" spans="4:20" hidden="1" x14ac:dyDescent="0.25">
      <c r="D3050" s="28" t="s">
        <v>1517</v>
      </c>
      <c r="E3050" t="str">
        <f>VLOOKUP(D3050,'B-Business Capability'!B:H,5,FALSE)</f>
        <v>Customer Service</v>
      </c>
      <c r="F3050" t="str">
        <f>VLOOKUP(D3050,'B-Business Capability'!B:H,6,FALSE)</f>
        <v>Customer Project Management</v>
      </c>
      <c r="G3050" t="str">
        <f>VLOOKUP(D3050,'B-Business Capability'!B:H,7,FALSE)</f>
        <v>Project Management</v>
      </c>
      <c r="I3050" t="s">
        <v>487</v>
      </c>
      <c r="J3050" t="s">
        <v>8684</v>
      </c>
      <c r="K3050" t="s">
        <v>4553</v>
      </c>
      <c r="L3050" t="s">
        <v>83</v>
      </c>
      <c r="M3050" t="str">
        <f>VLOOKUP(L3050,'A-Applications'!B:D,3,FALSE)</f>
        <v>Microsoft CoPilot</v>
      </c>
      <c r="N3050" t="s">
        <v>138</v>
      </c>
      <c r="O3050" s="42" t="s">
        <v>47</v>
      </c>
      <c r="P3050" t="s">
        <v>1040</v>
      </c>
      <c r="Q3050" t="str">
        <f>VLOOKUP(KamstrupData[[#This Row],[IdLevel123]],'B-Business Capability'!B:L,10,FALSE)</f>
        <v>Order-to-Cash (O2C)</v>
      </c>
      <c r="R3050">
        <f>VLOOKUP(KamstrupData[[#This Row],[IdLevel123]],'B-Business Capability'!B:L,11,FALSE)</f>
        <v>0</v>
      </c>
    </row>
    <row r="3051" spans="4:20" hidden="1" x14ac:dyDescent="0.25">
      <c r="D3051" s="28" t="s">
        <v>1517</v>
      </c>
      <c r="E3051" t="str">
        <f>VLOOKUP(D3051,'B-Business Capability'!B:H,5,FALSE)</f>
        <v>Customer Service</v>
      </c>
      <c r="F3051" t="str">
        <f>VLOOKUP(D3051,'B-Business Capability'!B:H,6,FALSE)</f>
        <v>Customer Project Management</v>
      </c>
      <c r="G3051" t="str">
        <f>VLOOKUP(D3051,'B-Business Capability'!B:H,7,FALSE)</f>
        <v>Project Management</v>
      </c>
      <c r="I3051" t="s">
        <v>487</v>
      </c>
      <c r="J3051" t="s">
        <v>8684</v>
      </c>
      <c r="K3051" t="s">
        <v>4553</v>
      </c>
      <c r="L3051" t="s">
        <v>83</v>
      </c>
      <c r="M3051" t="str">
        <f>VLOOKUP(L3051,'A-Applications'!B:D,3,FALSE)</f>
        <v>Microsoft CoPilot</v>
      </c>
      <c r="N3051" t="s">
        <v>138</v>
      </c>
      <c r="O3051" s="42" t="s">
        <v>47</v>
      </c>
      <c r="P3051" t="s">
        <v>1040</v>
      </c>
      <c r="Q3051" t="str">
        <f>VLOOKUP(KamstrupData[[#This Row],[IdLevel123]],'B-Business Capability'!B:L,10,FALSE)</f>
        <v>Order-to-Cash (O2C)</v>
      </c>
      <c r="R3051">
        <f>VLOOKUP(KamstrupData[[#This Row],[IdLevel123]],'B-Business Capability'!B:L,11,FALSE)</f>
        <v>0</v>
      </c>
    </row>
    <row r="3052" spans="4:20" hidden="1" x14ac:dyDescent="0.25">
      <c r="D3052" s="28" t="s">
        <v>1459</v>
      </c>
      <c r="E3052" t="str">
        <f>VLOOKUP(D3052,'B-Business Capability'!B:H,5,FALSE)</f>
        <v>Customer Service</v>
      </c>
      <c r="F3052" t="str">
        <f>VLOOKUP(D3052,'B-Business Capability'!B:H,6,FALSE)</f>
        <v>Customer Service and Support</v>
      </c>
      <c r="G3052" t="str">
        <f>VLOOKUP(D3052,'B-Business Capability'!B:H,7,FALSE)</f>
        <v>Service Request Management</v>
      </c>
      <c r="I3052" t="s">
        <v>62</v>
      </c>
      <c r="J3052" t="s">
        <v>8633</v>
      </c>
      <c r="L3052" t="s">
        <v>83</v>
      </c>
      <c r="M3052" t="str">
        <f>VLOOKUP(L3052,'A-Applications'!B:D,3,FALSE)</f>
        <v>Microsoft CoPilot</v>
      </c>
      <c r="N3052" t="s">
        <v>138</v>
      </c>
      <c r="O3052" s="42" t="s">
        <v>47</v>
      </c>
      <c r="P3052" t="s">
        <v>229</v>
      </c>
      <c r="Q3052" t="str">
        <f>VLOOKUP(KamstrupData[[#This Row],[IdLevel123]],'B-Business Capability'!B:L,10,FALSE)</f>
        <v>Customer Service and Support</v>
      </c>
      <c r="R3052">
        <f>VLOOKUP(KamstrupData[[#This Row],[IdLevel123]],'B-Business Capability'!B:L,11,FALSE)</f>
        <v>0</v>
      </c>
    </row>
    <row r="3053" spans="4:20" hidden="1" x14ac:dyDescent="0.25">
      <c r="D3053" s="28" t="s">
        <v>1233</v>
      </c>
      <c r="E3053" t="str">
        <f>VLOOKUP(D3053,'B-Business Capability'!B:H,5,FALSE)</f>
        <v>Sales</v>
      </c>
      <c r="F3053" t="str">
        <f>VLOOKUP(D3053,'B-Business Capability'!B:H,6,FALSE)</f>
        <v>Sales Management</v>
      </c>
      <c r="G3053" t="str">
        <f>VLOOKUP(D3053,'B-Business Capability'!B:H,7,FALSE)</f>
        <v>Sales Analytics</v>
      </c>
      <c r="I3053" t="s">
        <v>62</v>
      </c>
      <c r="J3053" t="s">
        <v>8632</v>
      </c>
      <c r="L3053" t="s">
        <v>83</v>
      </c>
      <c r="M3053" t="str">
        <f>VLOOKUP(L3053,'A-Applications'!B:D,3,FALSE)</f>
        <v>Microsoft CoPilot</v>
      </c>
      <c r="N3053" t="s">
        <v>138</v>
      </c>
      <c r="O3053" s="42" t="s">
        <v>52</v>
      </c>
      <c r="P3053" t="s">
        <v>1042</v>
      </c>
      <c r="Q3053" t="str">
        <f>VLOOKUP(KamstrupData[[#This Row],[IdLevel123]],'B-Business Capability'!B:L,10,FALSE)</f>
        <v>N/A</v>
      </c>
      <c r="R3053">
        <f>VLOOKUP(KamstrupData[[#This Row],[IdLevel123]],'B-Business Capability'!B:L,11,FALSE)</f>
        <v>0</v>
      </c>
    </row>
    <row r="3054" spans="4:20" hidden="1" x14ac:dyDescent="0.25">
      <c r="D3054" t="s">
        <v>1295</v>
      </c>
      <c r="E3054" t="str">
        <f>VLOOKUP(D3054,'B-Business Capability'!B:H,5,FALSE)</f>
        <v>Marketing</v>
      </c>
      <c r="F3054" t="str">
        <f>VLOOKUP(D3054,'B-Business Capability'!B:H,6,FALSE)</f>
        <v>Corporate communication and brand management</v>
      </c>
      <c r="G3054" t="str">
        <f>VLOOKUP(D3054,'B-Business Capability'!B:H,7,FALSE)</f>
        <v>Localization and translation management</v>
      </c>
      <c r="I3054" t="s">
        <v>64</v>
      </c>
      <c r="J3054" t="s">
        <v>8649</v>
      </c>
      <c r="K3054" t="s">
        <v>416</v>
      </c>
      <c r="L3054" t="s">
        <v>83</v>
      </c>
      <c r="M3054" t="str">
        <f>VLOOKUP(L3054,'A-Applications'!B:D,3,FALSE)</f>
        <v>Microsoft CoPilot</v>
      </c>
      <c r="N3054" t="s">
        <v>46</v>
      </c>
      <c r="O3054" s="42" t="s">
        <v>47</v>
      </c>
      <c r="P3054" t="s">
        <v>1087</v>
      </c>
      <c r="Q3054" t="str">
        <f>VLOOKUP(KamstrupData[[#This Row],[IdLevel123]],'B-Business Capability'!B:L,10,FALSE)</f>
        <v>N/A</v>
      </c>
      <c r="R3054">
        <f>VLOOKUP(KamstrupData[[#This Row],[IdLevel123]],'B-Business Capability'!B:L,11,FALSE)</f>
        <v>0</v>
      </c>
    </row>
    <row r="3055" spans="4:20" hidden="1" x14ac:dyDescent="0.25">
      <c r="D3055" s="28" t="s">
        <v>1594</v>
      </c>
      <c r="E3055" t="str">
        <f>VLOOKUP(D3055,'B-Business Capability'!B:H,5,FALSE)</f>
        <v>Digital Platform and Operations</v>
      </c>
      <c r="F3055" t="str">
        <f>VLOOKUP(D3055,'B-Business Capability'!B:H,6,FALSE)</f>
        <v>AI, Data &amp; Analytics</v>
      </c>
      <c r="G3055" t="str">
        <f>VLOOKUP(D3055,'B-Business Capability'!B:H,7,FALSE)</f>
        <v>AI</v>
      </c>
      <c r="I3055" t="s">
        <v>43</v>
      </c>
      <c r="J3055" t="s">
        <v>239</v>
      </c>
      <c r="K3055" t="s">
        <v>1672</v>
      </c>
      <c r="L3055" t="s">
        <v>83</v>
      </c>
      <c r="M3055" t="str">
        <f>VLOOKUP(L3055,'A-Applications'!B:D,3,FALSE)</f>
        <v>Microsoft CoPilot</v>
      </c>
      <c r="N3055" t="s">
        <v>138</v>
      </c>
      <c r="O3055" s="42" t="s">
        <v>47</v>
      </c>
      <c r="P3055" t="s">
        <v>38</v>
      </c>
      <c r="Q3055" t="str">
        <f>VLOOKUP(KamstrupData[[#This Row],[IdLevel123]],'B-Business Capability'!B:L,10,FALSE)</f>
        <v>N/A</v>
      </c>
      <c r="R3055">
        <f>VLOOKUP(KamstrupData[[#This Row],[IdLevel123]],'B-Business Capability'!B:L,11,FALSE)</f>
        <v>0</v>
      </c>
    </row>
    <row r="3056" spans="4:20" hidden="1" x14ac:dyDescent="0.25">
      <c r="D3056" s="28" t="s">
        <v>1634</v>
      </c>
      <c r="E3056" t="str">
        <f>VLOOKUP(D3056,'B-Business Capability'!B:H,5,FALSE)</f>
        <v>Not mapped to capability</v>
      </c>
      <c r="F3056">
        <f>VLOOKUP(D3056,'B-Business Capability'!B:H,6,FALSE)</f>
        <v>0</v>
      </c>
      <c r="G3056">
        <f>VLOOKUP(D3056,'B-Business Capability'!B:H,7,FALSE)</f>
        <v>0</v>
      </c>
      <c r="I3056" t="s">
        <v>487</v>
      </c>
      <c r="J3056" t="s">
        <v>8684</v>
      </c>
      <c r="K3056" t="s">
        <v>3176</v>
      </c>
      <c r="L3056" t="s">
        <v>83</v>
      </c>
      <c r="M3056" t="str">
        <f>VLOOKUP(L3056,'A-Applications'!B:D,3,FALSE)</f>
        <v>Microsoft CoPilot</v>
      </c>
      <c r="N3056" t="s">
        <v>138</v>
      </c>
      <c r="O3056" s="42" t="s">
        <v>47</v>
      </c>
      <c r="Q3056" t="str">
        <f>VLOOKUP(KamstrupData[[#This Row],[IdLevel123]],'B-Business Capability'!B:L,10,FALSE)</f>
        <v>N/A</v>
      </c>
      <c r="R3056">
        <f>VLOOKUP(KamstrupData[[#This Row],[IdLevel123]],'B-Business Capability'!B:L,11,FALSE)</f>
        <v>0</v>
      </c>
    </row>
    <row r="3057" spans="4:20" hidden="1" x14ac:dyDescent="0.25">
      <c r="D3057" s="28" t="s">
        <v>1634</v>
      </c>
      <c r="E3057" t="str">
        <f>VLOOKUP(D3057,'B-Business Capability'!B:H,5,FALSE)</f>
        <v>Not mapped to capability</v>
      </c>
      <c r="F3057">
        <f>VLOOKUP(D3057,'B-Business Capability'!B:H,6,FALSE)</f>
        <v>0</v>
      </c>
      <c r="G3057">
        <f>VLOOKUP(D3057,'B-Business Capability'!B:H,7,FALSE)</f>
        <v>0</v>
      </c>
      <c r="I3057" t="s">
        <v>487</v>
      </c>
      <c r="J3057" t="s">
        <v>8529</v>
      </c>
      <c r="K3057" t="s">
        <v>416</v>
      </c>
      <c r="L3057" t="s">
        <v>83</v>
      </c>
      <c r="M3057" t="str">
        <f>VLOOKUP(L3057,'A-Applications'!B:D,3,FALSE)</f>
        <v>Microsoft CoPilot</v>
      </c>
      <c r="N3057" t="s">
        <v>138</v>
      </c>
      <c r="O3057" s="42" t="s">
        <v>52</v>
      </c>
      <c r="P3057" t="s">
        <v>38</v>
      </c>
      <c r="Q3057" t="str">
        <f>VLOOKUP(KamstrupData[[#This Row],[IdLevel123]],'B-Business Capability'!B:L,10,FALSE)</f>
        <v>N/A</v>
      </c>
      <c r="R3057">
        <f>VLOOKUP(KamstrupData[[#This Row],[IdLevel123]],'B-Business Capability'!B:L,11,FALSE)</f>
        <v>0</v>
      </c>
    </row>
    <row r="3058" spans="4:20" hidden="1" x14ac:dyDescent="0.25">
      <c r="D3058" t="s">
        <v>136</v>
      </c>
      <c r="E3058" t="str">
        <f>VLOOKUP(D3058,'B-Business Capability'!B:H,5,FALSE)</f>
        <v>Strategic Management</v>
      </c>
      <c r="F3058">
        <f>VLOOKUP(D3058,'B-Business Capability'!B:H,6,FALSE)</f>
        <v>0</v>
      </c>
      <c r="G3058">
        <f>VLOOKUP(D3058,'B-Business Capability'!B:H,7,FALSE)</f>
        <v>0</v>
      </c>
      <c r="I3058" t="s">
        <v>43</v>
      </c>
      <c r="J3058" t="s">
        <v>137</v>
      </c>
      <c r="L3058" t="s">
        <v>144</v>
      </c>
      <c r="M3058" t="str">
        <f>VLOOKUP(L3058,'A-Applications'!B:D,3,FALSE)</f>
        <v>Microsoft M365 CoPilot</v>
      </c>
      <c r="N3058" t="s">
        <v>138</v>
      </c>
      <c r="O3058" s="42" t="s">
        <v>47</v>
      </c>
      <c r="P3058" t="s">
        <v>68</v>
      </c>
      <c r="Q3058" t="str">
        <f>VLOOKUP(KamstrupData[[#This Row],[IdLevel123]],'B-Business Capability'!B:L,10,FALSE)</f>
        <v>N/A</v>
      </c>
      <c r="R3058">
        <f>VLOOKUP(KamstrupData[[#This Row],[IdLevel123]],'B-Business Capability'!B:L,11,FALSE)</f>
        <v>0</v>
      </c>
      <c r="T3058" t="s">
        <v>139</v>
      </c>
    </row>
    <row r="3059" spans="4:20" hidden="1" x14ac:dyDescent="0.25">
      <c r="D3059" s="28" t="s">
        <v>1594</v>
      </c>
      <c r="E3059" t="str">
        <f>VLOOKUP(D3059,'B-Business Capability'!B:H,5,FALSE)</f>
        <v>Digital Platform and Operations</v>
      </c>
      <c r="F3059" t="str">
        <f>VLOOKUP(D3059,'B-Business Capability'!B:H,6,FALSE)</f>
        <v>AI, Data &amp; Analytics</v>
      </c>
      <c r="G3059" t="str">
        <f>VLOOKUP(D3059,'B-Business Capability'!B:H,7,FALSE)</f>
        <v>AI</v>
      </c>
      <c r="I3059" t="s">
        <v>43</v>
      </c>
      <c r="J3059" t="s">
        <v>148</v>
      </c>
      <c r="K3059" t="s">
        <v>149</v>
      </c>
      <c r="L3059" t="s">
        <v>144</v>
      </c>
      <c r="M3059" t="str">
        <f>VLOOKUP(L3059,'A-Applications'!B:D,3,FALSE)</f>
        <v>Microsoft M365 CoPilot</v>
      </c>
      <c r="N3059" t="s">
        <v>138</v>
      </c>
      <c r="O3059" s="42" t="s">
        <v>52</v>
      </c>
      <c r="P3059" t="s">
        <v>56</v>
      </c>
      <c r="Q3059" t="str">
        <f>VLOOKUP(KamstrupData[[#This Row],[IdLevel123]],'B-Business Capability'!B:L,10,FALSE)</f>
        <v>N/A</v>
      </c>
      <c r="R3059">
        <f>VLOOKUP(KamstrupData[[#This Row],[IdLevel123]],'B-Business Capability'!B:L,11,FALSE)</f>
        <v>0</v>
      </c>
    </row>
    <row r="3060" spans="4:20" hidden="1" x14ac:dyDescent="0.25">
      <c r="D3060" t="s">
        <v>1634</v>
      </c>
      <c r="E3060" t="str">
        <f>VLOOKUP(D3060,'B-Business Capability'!B:H,5,FALSE)</f>
        <v>Not mapped to capability</v>
      </c>
      <c r="F3060">
        <f>VLOOKUP(D3060,'B-Business Capability'!B:H,6,FALSE)</f>
        <v>0</v>
      </c>
      <c r="G3060">
        <f>VLOOKUP(D3060,'B-Business Capability'!B:H,7,FALSE)</f>
        <v>0</v>
      </c>
      <c r="I3060" t="s">
        <v>43</v>
      </c>
      <c r="J3060" t="s">
        <v>137</v>
      </c>
      <c r="L3060" t="s">
        <v>144</v>
      </c>
      <c r="M3060" t="str">
        <f>VLOOKUP(L3060,'A-Applications'!B:D,3,FALSE)</f>
        <v>Microsoft M365 CoPilot</v>
      </c>
      <c r="O3060" s="42"/>
      <c r="P3060" t="s">
        <v>56</v>
      </c>
      <c r="Q3060" t="str">
        <f>VLOOKUP(KamstrupData[[#This Row],[IdLevel123]],'B-Business Capability'!B:L,10,FALSE)</f>
        <v>N/A</v>
      </c>
      <c r="R3060">
        <f>VLOOKUP(KamstrupData[[#This Row],[IdLevel123]],'B-Business Capability'!B:L,11,FALSE)</f>
        <v>0</v>
      </c>
      <c r="T3060" t="s">
        <v>394</v>
      </c>
    </row>
    <row r="3061" spans="4:20" hidden="1" x14ac:dyDescent="0.25">
      <c r="D3061" t="s">
        <v>1634</v>
      </c>
      <c r="E3061" t="str">
        <f>VLOOKUP(D3061,'B-Business Capability'!B:H,5,FALSE)</f>
        <v>Not mapped to capability</v>
      </c>
      <c r="F3061">
        <f>VLOOKUP(D3061,'B-Business Capability'!B:H,6,FALSE)</f>
        <v>0</v>
      </c>
      <c r="G3061">
        <f>VLOOKUP(D3061,'B-Business Capability'!B:H,7,FALSE)</f>
        <v>0</v>
      </c>
      <c r="I3061" t="s">
        <v>43</v>
      </c>
      <c r="J3061" t="s">
        <v>86</v>
      </c>
      <c r="L3061" t="s">
        <v>144</v>
      </c>
      <c r="M3061" t="str">
        <f>VLOOKUP(L3061,'A-Applications'!B:D,3,FALSE)</f>
        <v>Microsoft M365 CoPilot</v>
      </c>
      <c r="O3061" s="42"/>
      <c r="P3061" t="s">
        <v>56</v>
      </c>
      <c r="Q3061" t="str">
        <f>VLOOKUP(KamstrupData[[#This Row],[IdLevel123]],'B-Business Capability'!B:L,10,FALSE)</f>
        <v>N/A</v>
      </c>
      <c r="R3061">
        <f>VLOOKUP(KamstrupData[[#This Row],[IdLevel123]],'B-Business Capability'!B:L,11,FALSE)</f>
        <v>0</v>
      </c>
      <c r="T3061" t="s">
        <v>196</v>
      </c>
    </row>
    <row r="3062" spans="4:20" hidden="1" x14ac:dyDescent="0.25">
      <c r="D3062" t="s">
        <v>1634</v>
      </c>
      <c r="E3062" t="str">
        <f>VLOOKUP(D3062,'B-Business Capability'!B:H,5,FALSE)</f>
        <v>Not mapped to capability</v>
      </c>
      <c r="F3062">
        <f>VLOOKUP(D3062,'B-Business Capability'!B:H,6,FALSE)</f>
        <v>0</v>
      </c>
      <c r="G3062">
        <f>VLOOKUP(D3062,'B-Business Capability'!B:H,7,FALSE)</f>
        <v>0</v>
      </c>
      <c r="I3062" t="s">
        <v>43</v>
      </c>
      <c r="J3062" t="s">
        <v>128</v>
      </c>
      <c r="K3062" t="s">
        <v>87</v>
      </c>
      <c r="L3062" t="s">
        <v>144</v>
      </c>
      <c r="M3062" t="str">
        <f>VLOOKUP(L3062,'A-Applications'!B:D,3,FALSE)</f>
        <v>Microsoft M365 CoPilot</v>
      </c>
      <c r="N3062" t="s">
        <v>138</v>
      </c>
      <c r="O3062" s="42" t="s">
        <v>47</v>
      </c>
      <c r="P3062" t="s">
        <v>75</v>
      </c>
      <c r="Q3062" t="str">
        <f>VLOOKUP(KamstrupData[[#This Row],[IdLevel123]],'B-Business Capability'!B:L,10,FALSE)</f>
        <v>N/A</v>
      </c>
      <c r="R3062">
        <f>VLOOKUP(KamstrupData[[#This Row],[IdLevel123]],'B-Business Capability'!B:L,11,FALSE)</f>
        <v>0</v>
      </c>
      <c r="T3062" t="s">
        <v>129</v>
      </c>
    </row>
    <row r="3063" spans="4:20" hidden="1" x14ac:dyDescent="0.25">
      <c r="D3063" s="28" t="s">
        <v>1594</v>
      </c>
      <c r="E3063" t="str">
        <f>VLOOKUP(D3063,'B-Business Capability'!B:H,5,FALSE)</f>
        <v>Digital Platform and Operations</v>
      </c>
      <c r="F3063" t="str">
        <f>VLOOKUP(D3063,'B-Business Capability'!B:H,6,FALSE)</f>
        <v>AI, Data &amp; Analytics</v>
      </c>
      <c r="G3063" t="str">
        <f>VLOOKUP(D3063,'B-Business Capability'!B:H,7,FALSE)</f>
        <v>AI</v>
      </c>
      <c r="I3063" t="s">
        <v>43</v>
      </c>
      <c r="J3063" t="s">
        <v>239</v>
      </c>
      <c r="K3063" t="s">
        <v>1672</v>
      </c>
      <c r="L3063" t="s">
        <v>144</v>
      </c>
      <c r="M3063" t="str">
        <f>VLOOKUP(L3063,'A-Applications'!B:D,3,FALSE)</f>
        <v>Microsoft M365 CoPilot</v>
      </c>
      <c r="N3063" t="s">
        <v>138</v>
      </c>
      <c r="O3063" s="42" t="s">
        <v>47</v>
      </c>
      <c r="P3063" t="s">
        <v>38</v>
      </c>
      <c r="Q3063" t="str">
        <f>VLOOKUP(KamstrupData[[#This Row],[IdLevel123]],'B-Business Capability'!B:L,10,FALSE)</f>
        <v>N/A</v>
      </c>
      <c r="R3063">
        <f>VLOOKUP(KamstrupData[[#This Row],[IdLevel123]],'B-Business Capability'!B:L,11,FALSE)</f>
        <v>0</v>
      </c>
    </row>
    <row r="3064" spans="4:20" hidden="1" x14ac:dyDescent="0.25">
      <c r="D3064" t="s">
        <v>583</v>
      </c>
      <c r="E3064" t="str">
        <f>VLOOKUP(D3064,'B-Business Capability'!B:H,5,FALSE)</f>
        <v>Product &amp; Software Development</v>
      </c>
      <c r="F3064" t="str">
        <f>VLOOKUP(D3064,'B-Business Capability'!B:H,6,FALSE)</f>
        <v>Engineering</v>
      </c>
      <c r="G3064" t="str">
        <f>VLOOKUP(D3064,'B-Business Capability'!B:H,7,FALSE)</f>
        <v>Construction &amp; Development</v>
      </c>
      <c r="I3064" t="s">
        <v>43</v>
      </c>
      <c r="J3064" t="s">
        <v>114</v>
      </c>
      <c r="K3064" t="s">
        <v>115</v>
      </c>
      <c r="L3064" t="s">
        <v>813</v>
      </c>
      <c r="M3064" t="str">
        <f>VLOOKUP(L3064,'A-Applications'!B:D,3,FALSE)</f>
        <v xml:space="preserve">GCC </v>
      </c>
      <c r="N3064" t="s">
        <v>46</v>
      </c>
      <c r="O3064" s="42" t="s">
        <v>102</v>
      </c>
      <c r="P3064" t="s">
        <v>602</v>
      </c>
      <c r="Q3064" t="str">
        <f>VLOOKUP(KamstrupData[[#This Row],[IdLevel123]],'B-Business Capability'!B:L,10,FALSE)</f>
        <v>Idea-to-Release (I2R)</v>
      </c>
      <c r="R3064">
        <f>VLOOKUP(KamstrupData[[#This Row],[IdLevel123]],'B-Business Capability'!B:L,11,FALSE)</f>
        <v>420</v>
      </c>
      <c r="T3064" t="s">
        <v>116</v>
      </c>
    </row>
    <row r="3065" spans="4:20" hidden="1" x14ac:dyDescent="0.25">
      <c r="D3065" t="s">
        <v>1233</v>
      </c>
      <c r="E3065" t="str">
        <f>VLOOKUP(D3065,'B-Business Capability'!B:H,5,FALSE)</f>
        <v>Sales</v>
      </c>
      <c r="F3065" t="str">
        <f>VLOOKUP(D3065,'B-Business Capability'!B:H,6,FALSE)</f>
        <v>Sales Management</v>
      </c>
      <c r="G3065" t="str">
        <f>VLOOKUP(D3065,'B-Business Capability'!B:H,7,FALSE)</f>
        <v>Sales Analytics</v>
      </c>
      <c r="I3065" t="s">
        <v>43</v>
      </c>
      <c r="J3065" t="s">
        <v>325</v>
      </c>
      <c r="K3065" t="s">
        <v>379</v>
      </c>
      <c r="L3065" t="s">
        <v>1234</v>
      </c>
      <c r="M3065" t="str">
        <f>VLOOKUP(L3065,'A-Applications'!B:D,3,FALSE)</f>
        <v>Microsoft Viva Insights (Outlook)</v>
      </c>
      <c r="N3065" t="s">
        <v>46</v>
      </c>
      <c r="O3065" s="42" t="s">
        <v>52</v>
      </c>
      <c r="P3065" t="s">
        <v>1042</v>
      </c>
      <c r="Q3065" t="str">
        <f>VLOOKUP(KamstrupData[[#This Row],[IdLevel123]],'B-Business Capability'!B:L,10,FALSE)</f>
        <v>N/A</v>
      </c>
      <c r="R3065">
        <f>VLOOKUP(KamstrupData[[#This Row],[IdLevel123]],'B-Business Capability'!B:L,11,FALSE)</f>
        <v>0</v>
      </c>
      <c r="T3065" t="s">
        <v>380</v>
      </c>
    </row>
    <row r="3066" spans="4:20" hidden="1" x14ac:dyDescent="0.25">
      <c r="D3066" s="28" t="s">
        <v>1233</v>
      </c>
      <c r="E3066" t="str">
        <f>VLOOKUP(D3066,'B-Business Capability'!B:H,5,FALSE)</f>
        <v>Sales</v>
      </c>
      <c r="F3066" t="str">
        <f>VLOOKUP(D3066,'B-Business Capability'!B:H,6,FALSE)</f>
        <v>Sales Management</v>
      </c>
      <c r="G3066" t="str">
        <f>VLOOKUP(D3066,'B-Business Capability'!B:H,7,FALSE)</f>
        <v>Sales Analytics</v>
      </c>
      <c r="I3066" t="s">
        <v>62</v>
      </c>
      <c r="J3066" t="s">
        <v>8632</v>
      </c>
      <c r="L3066" t="s">
        <v>1234</v>
      </c>
      <c r="M3066" t="str">
        <f>VLOOKUP(L3066,'A-Applications'!B:D,3,FALSE)</f>
        <v>Microsoft Viva Insights (Outlook)</v>
      </c>
      <c r="N3066" t="s">
        <v>46</v>
      </c>
      <c r="O3066" s="42" t="s">
        <v>52</v>
      </c>
      <c r="P3066" t="s">
        <v>1042</v>
      </c>
      <c r="Q3066" t="str">
        <f>VLOOKUP(KamstrupData[[#This Row],[IdLevel123]],'B-Business Capability'!B:L,10,FALSE)</f>
        <v>N/A</v>
      </c>
      <c r="R3066">
        <f>VLOOKUP(KamstrupData[[#This Row],[IdLevel123]],'B-Business Capability'!B:L,11,FALSE)</f>
        <v>0</v>
      </c>
    </row>
    <row r="3067" spans="4:20" hidden="1" x14ac:dyDescent="0.25">
      <c r="D3067" t="s">
        <v>353</v>
      </c>
      <c r="E3067" t="str">
        <f>VLOOKUP(D3067,'B-Business Capability'!B:H,5,FALSE)</f>
        <v>Digital Platform and Operations</v>
      </c>
      <c r="F3067" t="str">
        <f>VLOOKUP(D3067,'B-Business Capability'!B:H,6,FALSE)</f>
        <v>Enterprise Platforms</v>
      </c>
      <c r="G3067" t="str">
        <f>VLOOKUP(D3067,'B-Business Capability'!B:H,7,FALSE)</f>
        <v>Application Management</v>
      </c>
      <c r="I3067" t="s">
        <v>43</v>
      </c>
      <c r="J3067" t="s">
        <v>151</v>
      </c>
      <c r="K3067" t="s">
        <v>340</v>
      </c>
      <c r="L3067" t="s">
        <v>354</v>
      </c>
      <c r="M3067" t="str">
        <f>VLOOKUP(L3067,'A-Applications'!B:D,3,FALSE)</f>
        <v>Azure DevOps</v>
      </c>
      <c r="N3067" t="s">
        <v>46</v>
      </c>
      <c r="O3067" s="42" t="s">
        <v>52</v>
      </c>
      <c r="P3067" t="s">
        <v>347</v>
      </c>
      <c r="Q3067" t="str">
        <f>VLOOKUP(KamstrupData[[#This Row],[IdLevel123]],'B-Business Capability'!B:L,10,FALSE)</f>
        <v>N/A</v>
      </c>
      <c r="R3067">
        <f>VLOOKUP(KamstrupData[[#This Row],[IdLevel123]],'B-Business Capability'!B:L,11,FALSE)</f>
        <v>0</v>
      </c>
    </row>
    <row r="3068" spans="4:20" x14ac:dyDescent="0.25">
      <c r="D3068" s="28" t="s">
        <v>1593</v>
      </c>
      <c r="E3068" t="str">
        <f>VLOOKUP(D3068,'B-Business Capability'!B:H,5,FALSE)</f>
        <v>Digital Platform and Operations</v>
      </c>
      <c r="F3068" t="str">
        <f>VLOOKUP(D3068,'B-Business Capability'!B:H,6,FALSE)</f>
        <v>Engineering &amp; Platform</v>
      </c>
      <c r="G3068" t="str">
        <f>VLOOKUP(D3068,'B-Business Capability'!B:H,7,FALSE)</f>
        <v>Software development</v>
      </c>
      <c r="I3068" t="s">
        <v>43</v>
      </c>
      <c r="J3068" t="s">
        <v>239</v>
      </c>
      <c r="K3068" t="s">
        <v>355</v>
      </c>
      <c r="L3068" t="s">
        <v>921</v>
      </c>
      <c r="M3068" t="str">
        <f>VLOOKUP(L3068,'A-Applications'!B:D,3,FALSE)</f>
        <v>Git Hub</v>
      </c>
      <c r="N3068" t="s">
        <v>46</v>
      </c>
      <c r="O3068" s="42" t="s">
        <v>47</v>
      </c>
      <c r="Q3068" t="str">
        <f>VLOOKUP(KamstrupData[[#This Row],[IdLevel123]],'B-Business Capability'!B:L,10,FALSE)</f>
        <v>N/A</v>
      </c>
      <c r="R3068">
        <f>VLOOKUP(KamstrupData[[#This Row],[IdLevel123]],'B-Business Capability'!B:L,11,FALSE)</f>
        <v>0</v>
      </c>
      <c r="T3068" t="s">
        <v>9590</v>
      </c>
    </row>
    <row r="3069" spans="4:20" hidden="1" x14ac:dyDescent="0.25">
      <c r="D3069" t="s">
        <v>353</v>
      </c>
      <c r="E3069" t="str">
        <f>VLOOKUP(D3069,'B-Business Capability'!B:H,5,FALSE)</f>
        <v>Digital Platform and Operations</v>
      </c>
      <c r="F3069" t="str">
        <f>VLOOKUP(D3069,'B-Business Capability'!B:H,6,FALSE)</f>
        <v>Enterprise Platforms</v>
      </c>
      <c r="G3069" t="str">
        <f>VLOOKUP(D3069,'B-Business Capability'!B:H,7,FALSE)</f>
        <v>Application Management</v>
      </c>
      <c r="I3069" t="s">
        <v>43</v>
      </c>
      <c r="J3069" t="s">
        <v>239</v>
      </c>
      <c r="K3069" t="s">
        <v>240</v>
      </c>
      <c r="L3069" t="s">
        <v>354</v>
      </c>
      <c r="M3069" t="str">
        <f>VLOOKUP(L3069,'A-Applications'!B:D,3,FALSE)</f>
        <v>Azure DevOps</v>
      </c>
      <c r="N3069" t="s">
        <v>46</v>
      </c>
      <c r="O3069" s="42" t="s">
        <v>52</v>
      </c>
      <c r="P3069" t="s">
        <v>347</v>
      </c>
      <c r="Q3069" t="str">
        <f>VLOOKUP(KamstrupData[[#This Row],[IdLevel123]],'B-Business Capability'!B:L,10,FALSE)</f>
        <v>N/A</v>
      </c>
      <c r="R3069">
        <f>VLOOKUP(KamstrupData[[#This Row],[IdLevel123]],'B-Business Capability'!B:L,11,FALSE)</f>
        <v>0</v>
      </c>
      <c r="T3069" t="s">
        <v>243</v>
      </c>
    </row>
    <row r="3070" spans="4:20" hidden="1" x14ac:dyDescent="0.25">
      <c r="D3070" s="28" t="s">
        <v>370</v>
      </c>
      <c r="E3070" t="str">
        <f>VLOOKUP(D3070,'B-Business Capability'!B:H,5,FALSE)</f>
        <v>Digital Platform and Operations</v>
      </c>
      <c r="F3070" t="str">
        <f>VLOOKUP(D3070,'B-Business Capability'!B:H,6,FALSE)</f>
        <v>Operations</v>
      </c>
      <c r="G3070" t="str">
        <f>VLOOKUP(D3070,'B-Business Capability'!B:H,7,FALSE)</f>
        <v>IT Service Management</v>
      </c>
      <c r="I3070" t="s">
        <v>43</v>
      </c>
      <c r="J3070" t="s">
        <v>239</v>
      </c>
      <c r="K3070" t="s">
        <v>240</v>
      </c>
      <c r="L3070" t="s">
        <v>354</v>
      </c>
      <c r="M3070" t="str">
        <f>VLOOKUP(L3070,'A-Applications'!B:D,3,FALSE)</f>
        <v>Azure DevOps</v>
      </c>
      <c r="N3070" t="s">
        <v>46</v>
      </c>
      <c r="O3070" s="42" t="s">
        <v>52</v>
      </c>
      <c r="P3070" t="s">
        <v>347</v>
      </c>
      <c r="Q3070" t="str">
        <f>VLOOKUP(KamstrupData[[#This Row],[IdLevel123]],'B-Business Capability'!B:L,10,FALSE)</f>
        <v>N/A</v>
      </c>
      <c r="R3070">
        <f>VLOOKUP(KamstrupData[[#This Row],[IdLevel123]],'B-Business Capability'!B:L,11,FALSE)</f>
        <v>0</v>
      </c>
      <c r="T3070" t="s">
        <v>371</v>
      </c>
    </row>
    <row r="3071" spans="4:20" hidden="1" x14ac:dyDescent="0.25">
      <c r="D3071" t="s">
        <v>1039</v>
      </c>
      <c r="E3071" t="str">
        <f>VLOOKUP(D3071,'B-Business Capability'!B:H,5,FALSE)</f>
        <v>Strategic Management</v>
      </c>
      <c r="F3071" t="str">
        <f>VLOOKUP(D3071,'B-Business Capability'!B:H,6,FALSE)</f>
        <v>Manage Core Business</v>
      </c>
      <c r="G3071" t="str">
        <f>VLOOKUP(D3071,'B-Business Capability'!B:H,7,FALSE)</f>
        <v>Manage Projects</v>
      </c>
      <c r="I3071" t="s">
        <v>43</v>
      </c>
      <c r="J3071" t="s">
        <v>325</v>
      </c>
      <c r="K3071" t="s">
        <v>379</v>
      </c>
      <c r="L3071" t="s">
        <v>354</v>
      </c>
      <c r="M3071" t="str">
        <f>VLOOKUP(L3071,'A-Applications'!B:D,3,FALSE)</f>
        <v>Azure DevOps</v>
      </c>
      <c r="N3071" t="s">
        <v>46</v>
      </c>
      <c r="O3071" s="42" t="s">
        <v>52</v>
      </c>
      <c r="P3071" t="s">
        <v>1042</v>
      </c>
      <c r="Q3071" t="str">
        <f>VLOOKUP(KamstrupData[[#This Row],[IdLevel123]],'B-Business Capability'!B:L,10,FALSE)</f>
        <v>N/A</v>
      </c>
      <c r="R3071">
        <f>VLOOKUP(KamstrupData[[#This Row],[IdLevel123]],'B-Business Capability'!B:L,11,FALSE)</f>
        <v>0</v>
      </c>
      <c r="T3071" t="s">
        <v>380</v>
      </c>
    </row>
    <row r="3072" spans="4:20" hidden="1" x14ac:dyDescent="0.25">
      <c r="D3072" s="28" t="s">
        <v>1590</v>
      </c>
      <c r="E3072" t="str">
        <f>VLOOKUP(D3072,'B-Business Capability'!B:H,5,FALSE)</f>
        <v>Digital Platform and Operations</v>
      </c>
      <c r="F3072" t="str">
        <f>VLOOKUP(D3072,'B-Business Capability'!B:H,6,FALSE)</f>
        <v>Engineering &amp; Platform</v>
      </c>
      <c r="G3072" t="str">
        <f>VLOOKUP(D3072,'B-Business Capability'!B:H,7,FALSE)</f>
        <v>CI/CD</v>
      </c>
      <c r="I3072" t="s">
        <v>43</v>
      </c>
      <c r="J3072" t="s">
        <v>148</v>
      </c>
      <c r="K3072" t="s">
        <v>1079</v>
      </c>
      <c r="L3072" t="s">
        <v>354</v>
      </c>
      <c r="M3072" t="str">
        <f>VLOOKUP(L3072,'A-Applications'!B:D,3,FALSE)</f>
        <v>Azure DevOps</v>
      </c>
      <c r="N3072" t="s">
        <v>138</v>
      </c>
      <c r="O3072" s="42" t="s">
        <v>47</v>
      </c>
      <c r="P3072" t="s">
        <v>38</v>
      </c>
      <c r="Q3072" t="str">
        <f>VLOOKUP(KamstrupData[[#This Row],[IdLevel123]],'B-Business Capability'!B:L,10,FALSE)</f>
        <v>N/A</v>
      </c>
      <c r="R3072">
        <f>VLOOKUP(KamstrupData[[#This Row],[IdLevel123]],'B-Business Capability'!B:L,11,FALSE)</f>
        <v>0</v>
      </c>
    </row>
    <row r="3073" spans="2:20" hidden="1" x14ac:dyDescent="0.25">
      <c r="B3073" s="28">
        <v>45292</v>
      </c>
      <c r="D3073" t="s">
        <v>302</v>
      </c>
      <c r="E3073" t="str">
        <f>VLOOKUP(D3073,'B-Business Capability'!B:H,5,FALSE)</f>
        <v>People and Culture</v>
      </c>
      <c r="F3073" t="str">
        <f>VLOOKUP(D3073,'B-Business Capability'!B:H,6,FALSE)</f>
        <v>Learning &amp; Development</v>
      </c>
      <c r="G3073">
        <f>VLOOKUP(D3073,'B-Business Capability'!B:H,7,FALSE)</f>
        <v>0</v>
      </c>
      <c r="I3073" t="s">
        <v>43</v>
      </c>
      <c r="J3073" t="s">
        <v>264</v>
      </c>
      <c r="L3073" t="s">
        <v>317</v>
      </c>
      <c r="M3073" t="str">
        <f>VLOOKUP(L3073,'A-Applications'!B:D,3,FALSE)</f>
        <v>Ennova</v>
      </c>
      <c r="N3073" t="s">
        <v>46</v>
      </c>
      <c r="O3073" s="42" t="s">
        <v>52</v>
      </c>
      <c r="P3073" t="s">
        <v>318</v>
      </c>
      <c r="Q3073" t="str">
        <f>VLOOKUP(KamstrupData[[#This Row],[IdLevel123]],'B-Business Capability'!B:L,10,FALSE)</f>
        <v>Hire-to-Retire (H2R)</v>
      </c>
      <c r="R3073">
        <f>VLOOKUP(KamstrupData[[#This Row],[IdLevel123]],'B-Business Capability'!B:L,11,FALSE)</f>
        <v>500</v>
      </c>
      <c r="S3073" t="s">
        <v>267</v>
      </c>
      <c r="T3073" t="s">
        <v>268</v>
      </c>
    </row>
    <row r="3074" spans="2:20" hidden="1" x14ac:dyDescent="0.25">
      <c r="B3074" s="28">
        <v>45292</v>
      </c>
      <c r="D3074" t="s">
        <v>302</v>
      </c>
      <c r="E3074" t="str">
        <f>VLOOKUP(D3074,'B-Business Capability'!B:H,5,FALSE)</f>
        <v>People and Culture</v>
      </c>
      <c r="F3074" t="str">
        <f>VLOOKUP(D3074,'B-Business Capability'!B:H,6,FALSE)</f>
        <v>Learning &amp; Development</v>
      </c>
      <c r="G3074">
        <f>VLOOKUP(D3074,'B-Business Capability'!B:H,7,FALSE)</f>
        <v>0</v>
      </c>
      <c r="I3074" t="s">
        <v>43</v>
      </c>
      <c r="J3074" t="s">
        <v>282</v>
      </c>
      <c r="L3074" t="s">
        <v>317</v>
      </c>
      <c r="M3074" t="str">
        <f>VLOOKUP(L3074,'A-Applications'!B:D,3,FALSE)</f>
        <v>Ennova</v>
      </c>
      <c r="N3074" t="s">
        <v>46</v>
      </c>
      <c r="O3074" s="42" t="s">
        <v>52</v>
      </c>
      <c r="P3074" t="s">
        <v>273</v>
      </c>
      <c r="Q3074" t="str">
        <f>VLOOKUP(KamstrupData[[#This Row],[IdLevel123]],'B-Business Capability'!B:L,10,FALSE)</f>
        <v>Hire-to-Retire (H2R)</v>
      </c>
      <c r="R3074">
        <f>VLOOKUP(KamstrupData[[#This Row],[IdLevel123]],'B-Business Capability'!B:L,11,FALSE)</f>
        <v>500</v>
      </c>
      <c r="S3074" t="s">
        <v>267</v>
      </c>
      <c r="T3074" t="s">
        <v>331</v>
      </c>
    </row>
    <row r="3075" spans="2:20" hidden="1" x14ac:dyDescent="0.25">
      <c r="D3075" t="s">
        <v>1196</v>
      </c>
      <c r="E3075" t="str">
        <f>VLOOKUP(D3075,'B-Business Capability'!B:H,5,FALSE)</f>
        <v>Sales</v>
      </c>
      <c r="F3075" t="str">
        <f>VLOOKUP(D3075,'B-Business Capability'!B:H,6,FALSE)</f>
        <v>Sales Execution and Customer Engagement</v>
      </c>
      <c r="G3075" t="str">
        <f>VLOOKUP(D3075,'B-Business Capability'!B:H,7,FALSE)</f>
        <v>Customer Insights</v>
      </c>
      <c r="I3075" t="s">
        <v>43</v>
      </c>
      <c r="J3075" t="s">
        <v>325</v>
      </c>
      <c r="K3075" t="s">
        <v>379</v>
      </c>
      <c r="L3075" t="s">
        <v>317</v>
      </c>
      <c r="M3075" t="str">
        <f>VLOOKUP(L3075,'A-Applications'!B:D,3,FALSE)</f>
        <v>Ennova</v>
      </c>
      <c r="N3075" t="s">
        <v>138</v>
      </c>
      <c r="O3075" s="42" t="s">
        <v>52</v>
      </c>
      <c r="P3075" t="s">
        <v>1197</v>
      </c>
      <c r="Q3075" t="str">
        <f>VLOOKUP(KamstrupData[[#This Row],[IdLevel123]],'B-Business Capability'!B:L,10,FALSE)</f>
        <v>Customer Service and Support</v>
      </c>
      <c r="R3075">
        <f>VLOOKUP(KamstrupData[[#This Row],[IdLevel123]],'B-Business Capability'!B:L,11,FALSE)</f>
        <v>0</v>
      </c>
      <c r="T3075" t="s">
        <v>1198</v>
      </c>
    </row>
    <row r="3076" spans="2:20" hidden="1" x14ac:dyDescent="0.25">
      <c r="B3076" s="28">
        <v>45292</v>
      </c>
      <c r="D3076" s="28" t="s">
        <v>8513</v>
      </c>
      <c r="E3076" t="str">
        <f>VLOOKUP(D3076,'B-Business Capability'!B:H,5,FALSE)</f>
        <v>OT Hosting</v>
      </c>
      <c r="F3076" t="str">
        <f>VLOOKUP(D3076,'B-Business Capability'!B:H,6,FALSE)</f>
        <v>Customer Experience &amp; Interface</v>
      </c>
      <c r="G3076" t="str">
        <f>VLOOKUP(D3076,'B-Business Capability'!B:H,7,FALSE)</f>
        <v>Customer Feedback &amp; Satisfaction Tracking</v>
      </c>
      <c r="I3076" t="s">
        <v>43</v>
      </c>
      <c r="J3076" t="s">
        <v>285</v>
      </c>
      <c r="K3076" t="s">
        <v>1615</v>
      </c>
      <c r="L3076" t="s">
        <v>317</v>
      </c>
      <c r="M3076" t="str">
        <f>VLOOKUP(L3076,'A-Applications'!B:D,3,FALSE)</f>
        <v>Ennova</v>
      </c>
      <c r="N3076" t="s">
        <v>46</v>
      </c>
      <c r="O3076" s="42" t="s">
        <v>47</v>
      </c>
      <c r="P3076" t="s">
        <v>38</v>
      </c>
      <c r="Q3076" t="str">
        <f>VLOOKUP(KamstrupData[[#This Row],[IdLevel123]],'B-Business Capability'!B:L,10,FALSE)</f>
        <v>N/A</v>
      </c>
      <c r="R3076">
        <f>VLOOKUP(KamstrupData[[#This Row],[IdLevel123]],'B-Business Capability'!B:L,11,FALSE)</f>
        <v>0</v>
      </c>
    </row>
    <row r="3077" spans="2:20" hidden="1" x14ac:dyDescent="0.25">
      <c r="B3077" s="28">
        <v>45292</v>
      </c>
      <c r="D3077" s="28" t="s">
        <v>8513</v>
      </c>
      <c r="E3077" t="str">
        <f>VLOOKUP(D3077,'B-Business Capability'!B:H,5,FALSE)</f>
        <v>OT Hosting</v>
      </c>
      <c r="F3077" t="str">
        <f>VLOOKUP(D3077,'B-Business Capability'!B:H,6,FALSE)</f>
        <v>Customer Experience &amp; Interface</v>
      </c>
      <c r="G3077" t="str">
        <f>VLOOKUP(D3077,'B-Business Capability'!B:H,7,FALSE)</f>
        <v>Customer Feedback &amp; Satisfaction Tracking</v>
      </c>
      <c r="I3077" t="s">
        <v>43</v>
      </c>
      <c r="J3077" t="s">
        <v>285</v>
      </c>
      <c r="K3077" t="s">
        <v>1639</v>
      </c>
      <c r="L3077" t="s">
        <v>317</v>
      </c>
      <c r="M3077" t="str">
        <f>VLOOKUP(L3077,'A-Applications'!B:D,3,FALSE)</f>
        <v>Ennova</v>
      </c>
      <c r="O3077" s="42"/>
      <c r="Q3077" t="str">
        <f>VLOOKUP(KamstrupData[[#This Row],[IdLevel123]],'B-Business Capability'!B:L,10,FALSE)</f>
        <v>N/A</v>
      </c>
      <c r="R3077">
        <f>VLOOKUP(KamstrupData[[#This Row],[IdLevel123]],'B-Business Capability'!B:L,11,FALSE)</f>
        <v>0</v>
      </c>
    </row>
    <row r="3078" spans="2:20" hidden="1" x14ac:dyDescent="0.25">
      <c r="D3078" s="28" t="s">
        <v>1196</v>
      </c>
      <c r="E3078" t="str">
        <f>VLOOKUP(D3078,'B-Business Capability'!B:H,5,FALSE)</f>
        <v>Sales</v>
      </c>
      <c r="F3078" t="str">
        <f>VLOOKUP(D3078,'B-Business Capability'!B:H,6,FALSE)</f>
        <v>Sales Execution and Customer Engagement</v>
      </c>
      <c r="G3078" t="str">
        <f>VLOOKUP(D3078,'B-Business Capability'!B:H,7,FALSE)</f>
        <v>Customer Insights</v>
      </c>
      <c r="I3078" t="s">
        <v>62</v>
      </c>
      <c r="J3078" t="s">
        <v>8632</v>
      </c>
      <c r="L3078" t="s">
        <v>317</v>
      </c>
      <c r="M3078" t="str">
        <f>VLOOKUP(L3078,'A-Applications'!B:D,3,FALSE)</f>
        <v>Ennova</v>
      </c>
      <c r="N3078" t="s">
        <v>138</v>
      </c>
      <c r="O3078" s="42" t="s">
        <v>52</v>
      </c>
      <c r="P3078" t="s">
        <v>1197</v>
      </c>
      <c r="Q3078" t="str">
        <f>VLOOKUP(KamstrupData[[#This Row],[IdLevel123]],'B-Business Capability'!B:L,10,FALSE)</f>
        <v>Customer Service and Support</v>
      </c>
      <c r="R3078">
        <f>VLOOKUP(KamstrupData[[#This Row],[IdLevel123]],'B-Business Capability'!B:L,11,FALSE)</f>
        <v>0</v>
      </c>
    </row>
    <row r="3079" spans="2:20" hidden="1" x14ac:dyDescent="0.25">
      <c r="D3079" t="s">
        <v>70</v>
      </c>
      <c r="E3079" t="str">
        <f>VLOOKUP(D3079,'B-Business Capability'!B:H,5,FALSE)</f>
        <v>Product &amp; Software Development</v>
      </c>
      <c r="F3079">
        <f>VLOOKUP(D3079,'B-Business Capability'!B:H,6,FALSE)</f>
        <v>0</v>
      </c>
      <c r="G3079">
        <f>VLOOKUP(D3079,'B-Business Capability'!B:H,7,FALSE)</f>
        <v>0</v>
      </c>
      <c r="I3079" t="s">
        <v>43</v>
      </c>
      <c r="J3079" t="s">
        <v>114</v>
      </c>
      <c r="K3079" t="s">
        <v>115</v>
      </c>
      <c r="L3079" t="s">
        <v>117</v>
      </c>
      <c r="M3079" t="str">
        <f>VLOOKUP(L3079,'A-Applications'!B:D,3,FALSE)</f>
        <v>Adobe Acrobat</v>
      </c>
      <c r="N3079" t="s">
        <v>46</v>
      </c>
      <c r="O3079" s="42" t="s">
        <v>47</v>
      </c>
      <c r="P3079" t="s">
        <v>75</v>
      </c>
      <c r="Q3079" t="str">
        <f>VLOOKUP(KamstrupData[[#This Row],[IdLevel123]],'B-Business Capability'!B:L,10,FALSE)</f>
        <v>Idea-to-Release (I2R)</v>
      </c>
      <c r="R3079">
        <f>VLOOKUP(KamstrupData[[#This Row],[IdLevel123]],'B-Business Capability'!B:L,11,FALSE)</f>
        <v>100</v>
      </c>
      <c r="T3079" t="s">
        <v>116</v>
      </c>
    </row>
    <row r="3080" spans="2:20" hidden="1" x14ac:dyDescent="0.25">
      <c r="D3080" t="s">
        <v>70</v>
      </c>
      <c r="E3080" t="str">
        <f>VLOOKUP(D3080,'B-Business Capability'!B:H,5,FALSE)</f>
        <v>Product &amp; Software Development</v>
      </c>
      <c r="F3080">
        <f>VLOOKUP(D3080,'B-Business Capability'!B:H,6,FALSE)</f>
        <v>0</v>
      </c>
      <c r="G3080">
        <f>VLOOKUP(D3080,'B-Business Capability'!B:H,7,FALSE)</f>
        <v>0</v>
      </c>
      <c r="I3080" t="s">
        <v>43</v>
      </c>
      <c r="J3080" t="s">
        <v>114</v>
      </c>
      <c r="K3080" t="s">
        <v>123</v>
      </c>
      <c r="L3080" t="s">
        <v>117</v>
      </c>
      <c r="M3080" t="str">
        <f>VLOOKUP(L3080,'A-Applications'!B:D,3,FALSE)</f>
        <v>Adobe Acrobat</v>
      </c>
      <c r="N3080" t="s">
        <v>46</v>
      </c>
      <c r="O3080" s="42" t="s">
        <v>47</v>
      </c>
      <c r="P3080" t="s">
        <v>75</v>
      </c>
      <c r="Q3080" t="str">
        <f>VLOOKUP(KamstrupData[[#This Row],[IdLevel123]],'B-Business Capability'!B:L,10,FALSE)</f>
        <v>Idea-to-Release (I2R)</v>
      </c>
      <c r="R3080">
        <f>VLOOKUP(KamstrupData[[#This Row],[IdLevel123]],'B-Business Capability'!B:L,11,FALSE)</f>
        <v>100</v>
      </c>
      <c r="T3080" t="s">
        <v>124</v>
      </c>
    </row>
    <row r="3081" spans="2:20" hidden="1" x14ac:dyDescent="0.25">
      <c r="D3081" t="s">
        <v>70</v>
      </c>
      <c r="E3081" t="str">
        <f>VLOOKUP(D3081,'B-Business Capability'!B:H,5,FALSE)</f>
        <v>Product &amp; Software Development</v>
      </c>
      <c r="F3081">
        <f>VLOOKUP(D3081,'B-Business Capability'!B:H,6,FALSE)</f>
        <v>0</v>
      </c>
      <c r="G3081">
        <f>VLOOKUP(D3081,'B-Business Capability'!B:H,7,FALSE)</f>
        <v>0</v>
      </c>
      <c r="I3081" t="s">
        <v>43</v>
      </c>
      <c r="J3081" t="s">
        <v>114</v>
      </c>
      <c r="K3081" t="s">
        <v>125</v>
      </c>
      <c r="L3081" t="s">
        <v>117</v>
      </c>
      <c r="M3081" t="str">
        <f>VLOOKUP(L3081,'A-Applications'!B:D,3,FALSE)</f>
        <v>Adobe Acrobat</v>
      </c>
      <c r="N3081" t="s">
        <v>46</v>
      </c>
      <c r="O3081" t="s">
        <v>47</v>
      </c>
      <c r="P3081" t="s">
        <v>75</v>
      </c>
      <c r="Q3081" t="str">
        <f>VLOOKUP(KamstrupData[[#This Row],[IdLevel123]],'B-Business Capability'!B:L,10,FALSE)</f>
        <v>Idea-to-Release (I2R)</v>
      </c>
      <c r="R3081">
        <f>VLOOKUP(KamstrupData[[#This Row],[IdLevel123]],'B-Business Capability'!B:L,11,FALSE)</f>
        <v>100</v>
      </c>
      <c r="T3081" t="s">
        <v>126</v>
      </c>
    </row>
    <row r="3082" spans="2:20" hidden="1" x14ac:dyDescent="0.25">
      <c r="D3082" t="s">
        <v>70</v>
      </c>
      <c r="E3082" t="str">
        <f>VLOOKUP(D3082,'B-Business Capability'!B:H,5,FALSE)</f>
        <v>Product &amp; Software Development</v>
      </c>
      <c r="F3082">
        <f>VLOOKUP(D3082,'B-Business Capability'!B:H,6,FALSE)</f>
        <v>0</v>
      </c>
      <c r="G3082">
        <f>VLOOKUP(D3082,'B-Business Capability'!B:H,7,FALSE)</f>
        <v>0</v>
      </c>
      <c r="I3082" t="s">
        <v>43</v>
      </c>
      <c r="J3082" t="s">
        <v>128</v>
      </c>
      <c r="K3082" t="s">
        <v>87</v>
      </c>
      <c r="L3082" t="s">
        <v>117</v>
      </c>
      <c r="M3082" t="str">
        <f>VLOOKUP(L3082,'A-Applications'!B:D,3,FALSE)</f>
        <v>Adobe Acrobat</v>
      </c>
      <c r="N3082" t="s">
        <v>46</v>
      </c>
      <c r="O3082" s="42" t="s">
        <v>52</v>
      </c>
      <c r="P3082" t="s">
        <v>75</v>
      </c>
      <c r="Q3082" t="str">
        <f>VLOOKUP(KamstrupData[[#This Row],[IdLevel123]],'B-Business Capability'!B:L,10,FALSE)</f>
        <v>Idea-to-Release (I2R)</v>
      </c>
      <c r="R3082">
        <f>VLOOKUP(KamstrupData[[#This Row],[IdLevel123]],'B-Business Capability'!B:L,11,FALSE)</f>
        <v>100</v>
      </c>
      <c r="T3082" t="s">
        <v>129</v>
      </c>
    </row>
    <row r="3083" spans="2:20" hidden="1" x14ac:dyDescent="0.25">
      <c r="D3083" t="s">
        <v>150</v>
      </c>
      <c r="E3083" t="str">
        <f>VLOOKUP(D3083,'B-Business Capability'!B:H,5,FALSE)</f>
        <v>Strategic Management</v>
      </c>
      <c r="F3083" t="str">
        <f>VLOOKUP(D3083,'B-Business Capability'!B:H,6,FALSE)</f>
        <v>Enterprise Effectiveness &amp; Project Management</v>
      </c>
      <c r="G3083">
        <f>VLOOKUP(D3083,'B-Business Capability'!B:H,7,FALSE)</f>
        <v>0</v>
      </c>
      <c r="I3083" t="s">
        <v>43</v>
      </c>
      <c r="J3083" t="s">
        <v>161</v>
      </c>
      <c r="L3083" t="s">
        <v>117</v>
      </c>
      <c r="M3083" t="str">
        <f>VLOOKUP(L3083,'A-Applications'!B:D,3,FALSE)</f>
        <v>Adobe Acrobat</v>
      </c>
      <c r="N3083" t="s">
        <v>46</v>
      </c>
      <c r="O3083" s="42" t="s">
        <v>52</v>
      </c>
      <c r="P3083" t="s">
        <v>167</v>
      </c>
      <c r="Q3083" t="str">
        <f>VLOOKUP(KamstrupData[[#This Row],[IdLevel123]],'B-Business Capability'!B:L,10,FALSE)</f>
        <v>N/A</v>
      </c>
      <c r="R3083">
        <f>VLOOKUP(KamstrupData[[#This Row],[IdLevel123]],'B-Business Capability'!B:L,11,FALSE)</f>
        <v>0</v>
      </c>
    </row>
    <row r="3084" spans="2:20" hidden="1" x14ac:dyDescent="0.25">
      <c r="D3084" t="s">
        <v>569</v>
      </c>
      <c r="E3084" t="str">
        <f>VLOOKUP(D3084,'B-Business Capability'!B:H,5,FALSE)</f>
        <v>Product &amp; Software Development</v>
      </c>
      <c r="F3084" t="str">
        <f>VLOOKUP(D3084,'B-Business Capability'!B:H,6,FALSE)</f>
        <v>Engineering</v>
      </c>
      <c r="G3084" t="str">
        <f>VLOOKUP(D3084,'B-Business Capability'!B:H,7,FALSE)</f>
        <v>Conceptualization</v>
      </c>
      <c r="I3084" t="s">
        <v>43</v>
      </c>
      <c r="J3084" t="s">
        <v>91</v>
      </c>
      <c r="K3084" t="s">
        <v>72</v>
      </c>
      <c r="L3084" t="s">
        <v>117</v>
      </c>
      <c r="M3084" t="str">
        <f>VLOOKUP(L3084,'A-Applications'!B:D,3,FALSE)</f>
        <v>Adobe Acrobat</v>
      </c>
      <c r="N3084" t="s">
        <v>46</v>
      </c>
      <c r="O3084" t="s">
        <v>52</v>
      </c>
      <c r="P3084" t="s">
        <v>75</v>
      </c>
      <c r="Q3084" t="str">
        <f>VLOOKUP(KamstrupData[[#This Row],[IdLevel123]],'B-Business Capability'!B:L,10,FALSE)</f>
        <v>Idea-to-Release (I2R)</v>
      </c>
      <c r="R3084">
        <f>VLOOKUP(KamstrupData[[#This Row],[IdLevel123]],'B-Business Capability'!B:L,11,FALSE)</f>
        <v>410</v>
      </c>
      <c r="T3084" t="s">
        <v>92</v>
      </c>
    </row>
    <row r="3085" spans="2:20" hidden="1" x14ac:dyDescent="0.25">
      <c r="D3085" t="s">
        <v>569</v>
      </c>
      <c r="E3085" t="str">
        <f>VLOOKUP(D3085,'B-Business Capability'!B:H,5,FALSE)</f>
        <v>Product &amp; Software Development</v>
      </c>
      <c r="F3085" t="str">
        <f>VLOOKUP(D3085,'B-Business Capability'!B:H,6,FALSE)</f>
        <v>Engineering</v>
      </c>
      <c r="G3085" t="str">
        <f>VLOOKUP(D3085,'B-Business Capability'!B:H,7,FALSE)</f>
        <v>Conceptualization</v>
      </c>
      <c r="I3085" t="s">
        <v>43</v>
      </c>
      <c r="J3085" t="s">
        <v>91</v>
      </c>
      <c r="K3085" t="s">
        <v>293</v>
      </c>
      <c r="L3085" t="s">
        <v>117</v>
      </c>
      <c r="M3085" t="str">
        <f>VLOOKUP(L3085,'A-Applications'!B:D,3,FALSE)</f>
        <v>Adobe Acrobat</v>
      </c>
      <c r="N3085" t="s">
        <v>46</v>
      </c>
      <c r="O3085" t="s">
        <v>52</v>
      </c>
      <c r="P3085" t="s">
        <v>75</v>
      </c>
      <c r="Q3085" t="str">
        <f>VLOOKUP(KamstrupData[[#This Row],[IdLevel123]],'B-Business Capability'!B:L,10,FALSE)</f>
        <v>Idea-to-Release (I2R)</v>
      </c>
      <c r="R3085">
        <f>VLOOKUP(KamstrupData[[#This Row],[IdLevel123]],'B-Business Capability'!B:L,11,FALSE)</f>
        <v>410</v>
      </c>
      <c r="T3085" t="s">
        <v>294</v>
      </c>
    </row>
    <row r="3086" spans="2:20" hidden="1" x14ac:dyDescent="0.25">
      <c r="D3086" t="s">
        <v>569</v>
      </c>
      <c r="E3086" t="str">
        <f>VLOOKUP(D3086,'B-Business Capability'!B:H,5,FALSE)</f>
        <v>Product &amp; Software Development</v>
      </c>
      <c r="F3086" t="str">
        <f>VLOOKUP(D3086,'B-Business Capability'!B:H,6,FALSE)</f>
        <v>Engineering</v>
      </c>
      <c r="G3086" t="str">
        <f>VLOOKUP(D3086,'B-Business Capability'!B:H,7,FALSE)</f>
        <v>Conceptualization</v>
      </c>
      <c r="I3086" t="s">
        <v>43</v>
      </c>
      <c r="J3086" t="s">
        <v>91</v>
      </c>
      <c r="K3086" t="s">
        <v>78</v>
      </c>
      <c r="L3086" t="s">
        <v>117</v>
      </c>
      <c r="M3086" t="str">
        <f>VLOOKUP(L3086,'A-Applications'!B:D,3,FALSE)</f>
        <v>Adobe Acrobat</v>
      </c>
      <c r="N3086" t="s">
        <v>46</v>
      </c>
      <c r="O3086" t="s">
        <v>47</v>
      </c>
      <c r="P3086" t="s">
        <v>75</v>
      </c>
      <c r="Q3086" t="str">
        <f>VLOOKUP(KamstrupData[[#This Row],[IdLevel123]],'B-Business Capability'!B:L,10,FALSE)</f>
        <v>Idea-to-Release (I2R)</v>
      </c>
      <c r="R3086">
        <f>VLOOKUP(KamstrupData[[#This Row],[IdLevel123]],'B-Business Capability'!B:L,11,FALSE)</f>
        <v>410</v>
      </c>
      <c r="T3086" t="s">
        <v>93</v>
      </c>
    </row>
    <row r="3087" spans="2:20" hidden="1" x14ac:dyDescent="0.25">
      <c r="D3087" t="s">
        <v>569</v>
      </c>
      <c r="E3087" t="str">
        <f>VLOOKUP(D3087,'B-Business Capability'!B:H,5,FALSE)</f>
        <v>Product &amp; Software Development</v>
      </c>
      <c r="F3087" t="str">
        <f>VLOOKUP(D3087,'B-Business Capability'!B:H,6,FALSE)</f>
        <v>Engineering</v>
      </c>
      <c r="G3087" t="str">
        <f>VLOOKUP(D3087,'B-Business Capability'!B:H,7,FALSE)</f>
        <v>Conceptualization</v>
      </c>
      <c r="I3087" t="s">
        <v>43</v>
      </c>
      <c r="J3087" t="s">
        <v>91</v>
      </c>
      <c r="K3087" t="s">
        <v>81</v>
      </c>
      <c r="L3087" t="s">
        <v>117</v>
      </c>
      <c r="M3087" t="str">
        <f>VLOOKUP(L3087,'A-Applications'!B:D,3,FALSE)</f>
        <v>Adobe Acrobat</v>
      </c>
      <c r="N3087" t="s">
        <v>46</v>
      </c>
      <c r="O3087" s="42" t="s">
        <v>52</v>
      </c>
      <c r="P3087" t="s">
        <v>75</v>
      </c>
      <c r="Q3087" t="str">
        <f>VLOOKUP(KamstrupData[[#This Row],[IdLevel123]],'B-Business Capability'!B:L,10,FALSE)</f>
        <v>Idea-to-Release (I2R)</v>
      </c>
      <c r="R3087">
        <f>VLOOKUP(KamstrupData[[#This Row],[IdLevel123]],'B-Business Capability'!B:L,11,FALSE)</f>
        <v>410</v>
      </c>
      <c r="T3087" t="s">
        <v>96</v>
      </c>
    </row>
    <row r="3088" spans="2:20" hidden="1" x14ac:dyDescent="0.25">
      <c r="D3088" t="s">
        <v>583</v>
      </c>
      <c r="E3088" t="str">
        <f>VLOOKUP(D3088,'B-Business Capability'!B:H,5,FALSE)</f>
        <v>Product &amp; Software Development</v>
      </c>
      <c r="F3088" t="str">
        <f>VLOOKUP(D3088,'B-Business Capability'!B:H,6,FALSE)</f>
        <v>Engineering</v>
      </c>
      <c r="G3088" t="str">
        <f>VLOOKUP(D3088,'B-Business Capability'!B:H,7,FALSE)</f>
        <v>Construction &amp; Development</v>
      </c>
      <c r="I3088" t="s">
        <v>43</v>
      </c>
      <c r="J3088" t="s">
        <v>91</v>
      </c>
      <c r="K3088" t="s">
        <v>291</v>
      </c>
      <c r="L3088" t="s">
        <v>117</v>
      </c>
      <c r="M3088" t="str">
        <f>VLOOKUP(L3088,'A-Applications'!B:D,3,FALSE)</f>
        <v>Adobe Acrobat</v>
      </c>
      <c r="N3088" t="s">
        <v>46</v>
      </c>
      <c r="O3088" s="42" t="s">
        <v>47</v>
      </c>
      <c r="P3088" t="s">
        <v>75</v>
      </c>
      <c r="Q3088" t="str">
        <f>VLOOKUP(KamstrupData[[#This Row],[IdLevel123]],'B-Business Capability'!B:L,10,FALSE)</f>
        <v>Idea-to-Release (I2R)</v>
      </c>
      <c r="R3088">
        <f>VLOOKUP(KamstrupData[[#This Row],[IdLevel123]],'B-Business Capability'!B:L,11,FALSE)</f>
        <v>420</v>
      </c>
      <c r="T3088" t="s">
        <v>292</v>
      </c>
    </row>
    <row r="3089" spans="4:20" hidden="1" x14ac:dyDescent="0.25">
      <c r="D3089" t="s">
        <v>905</v>
      </c>
      <c r="E3089" t="str">
        <f>VLOOKUP(D3089,'B-Business Capability'!B:H,5,FALSE)</f>
        <v>Product &amp; Software Development</v>
      </c>
      <c r="F3089" t="str">
        <f>VLOOKUP(D3089,'B-Business Capability'!B:H,6,FALSE)</f>
        <v>Engineering</v>
      </c>
      <c r="G3089" t="str">
        <f>VLOOKUP(D3089,'B-Business Capability'!B:H,7,FALSE)</f>
        <v>Manage Requirements</v>
      </c>
      <c r="I3089" t="s">
        <v>43</v>
      </c>
      <c r="J3089" t="s">
        <v>411</v>
      </c>
      <c r="L3089" t="s">
        <v>117</v>
      </c>
      <c r="M3089" t="str">
        <f>VLOOKUP(L3089,'A-Applications'!B:D,3,FALSE)</f>
        <v>Adobe Acrobat</v>
      </c>
      <c r="N3089" t="s">
        <v>46</v>
      </c>
      <c r="O3089" s="42" t="s">
        <v>47</v>
      </c>
      <c r="P3089" t="s">
        <v>167</v>
      </c>
      <c r="Q3089" t="str">
        <f>VLOOKUP(KamstrupData[[#This Row],[IdLevel123]],'B-Business Capability'!B:L,10,FALSE)</f>
        <v>Idea-to-Release (I2R)</v>
      </c>
      <c r="R3089">
        <f>VLOOKUP(KamstrupData[[#This Row],[IdLevel123]],'B-Business Capability'!B:L,11,FALSE)</f>
        <v>440</v>
      </c>
      <c r="T3089" t="s">
        <v>468</v>
      </c>
    </row>
    <row r="3090" spans="4:20" hidden="1" x14ac:dyDescent="0.25">
      <c r="D3090" t="s">
        <v>934</v>
      </c>
      <c r="E3090" t="str">
        <f>VLOOKUP(D3090,'B-Business Capability'!B:H,5,FALSE)</f>
        <v>Product &amp; Software Development</v>
      </c>
      <c r="F3090" t="str">
        <f>VLOOKUP(D3090,'B-Business Capability'!B:H,6,FALSE)</f>
        <v>Quality Management</v>
      </c>
      <c r="G3090" t="str">
        <f>VLOOKUP(D3090,'B-Business Capability'!B:H,7,FALSE)</f>
        <v>Manage Product Document</v>
      </c>
      <c r="I3090" t="s">
        <v>43</v>
      </c>
      <c r="J3090" t="s">
        <v>244</v>
      </c>
      <c r="L3090" t="s">
        <v>117</v>
      </c>
      <c r="M3090" t="str">
        <f>VLOOKUP(L3090,'A-Applications'!B:D,3,FALSE)</f>
        <v>Adobe Acrobat</v>
      </c>
      <c r="N3090" t="s">
        <v>46</v>
      </c>
      <c r="O3090" s="42" t="s">
        <v>47</v>
      </c>
      <c r="P3090" t="s">
        <v>386</v>
      </c>
      <c r="Q3090" t="str">
        <f>VLOOKUP(KamstrupData[[#This Row],[IdLevel123]],'B-Business Capability'!B:L,10,FALSE)</f>
        <v>Idea-to-Release (I2R)</v>
      </c>
      <c r="R3090">
        <f>VLOOKUP(KamstrupData[[#This Row],[IdLevel123]],'B-Business Capability'!B:L,11,FALSE)</f>
        <v>904</v>
      </c>
      <c r="T3090" t="s">
        <v>246</v>
      </c>
    </row>
    <row r="3091" spans="4:20" hidden="1" x14ac:dyDescent="0.25">
      <c r="D3091" t="s">
        <v>934</v>
      </c>
      <c r="E3091" t="str">
        <f>VLOOKUP(D3091,'B-Business Capability'!B:H,5,FALSE)</f>
        <v>Product &amp; Software Development</v>
      </c>
      <c r="F3091" t="str">
        <f>VLOOKUP(D3091,'B-Business Capability'!B:H,6,FALSE)</f>
        <v>Quality Management</v>
      </c>
      <c r="G3091" t="str">
        <f>VLOOKUP(D3091,'B-Business Capability'!B:H,7,FALSE)</f>
        <v>Manage Product Document</v>
      </c>
      <c r="I3091" t="s">
        <v>43</v>
      </c>
      <c r="J3091" t="s">
        <v>411</v>
      </c>
      <c r="L3091" t="s">
        <v>117</v>
      </c>
      <c r="M3091" t="str">
        <f>VLOOKUP(L3091,'A-Applications'!B:D,3,FALSE)</f>
        <v>Adobe Acrobat</v>
      </c>
      <c r="N3091" t="s">
        <v>46</v>
      </c>
      <c r="O3091" s="42" t="s">
        <v>47</v>
      </c>
      <c r="P3091" t="s">
        <v>386</v>
      </c>
      <c r="Q3091" t="str">
        <f>VLOOKUP(KamstrupData[[#This Row],[IdLevel123]],'B-Business Capability'!B:L,10,FALSE)</f>
        <v>Idea-to-Release (I2R)</v>
      </c>
      <c r="R3091">
        <f>VLOOKUP(KamstrupData[[#This Row],[IdLevel123]],'B-Business Capability'!B:L,11,FALSE)</f>
        <v>904</v>
      </c>
      <c r="T3091" t="s">
        <v>468</v>
      </c>
    </row>
    <row r="3092" spans="4:20" hidden="1" x14ac:dyDescent="0.25">
      <c r="D3092" t="s">
        <v>934</v>
      </c>
      <c r="E3092" t="str">
        <f>VLOOKUP(D3092,'B-Business Capability'!B:H,5,FALSE)</f>
        <v>Product &amp; Software Development</v>
      </c>
      <c r="F3092" t="str">
        <f>VLOOKUP(D3092,'B-Business Capability'!B:H,6,FALSE)</f>
        <v>Quality Management</v>
      </c>
      <c r="G3092" t="str">
        <f>VLOOKUP(D3092,'B-Business Capability'!B:H,7,FALSE)</f>
        <v>Manage Product Document</v>
      </c>
      <c r="I3092" t="s">
        <v>43</v>
      </c>
      <c r="J3092" t="s">
        <v>91</v>
      </c>
      <c r="K3092" t="s">
        <v>293</v>
      </c>
      <c r="L3092" t="s">
        <v>117</v>
      </c>
      <c r="M3092" t="str">
        <f>VLOOKUP(L3092,'A-Applications'!B:D,3,FALSE)</f>
        <v>Adobe Acrobat</v>
      </c>
      <c r="N3092" t="s">
        <v>46</v>
      </c>
      <c r="O3092" t="s">
        <v>47</v>
      </c>
      <c r="P3092" t="s">
        <v>75</v>
      </c>
      <c r="Q3092" t="str">
        <f>VLOOKUP(KamstrupData[[#This Row],[IdLevel123]],'B-Business Capability'!B:L,10,FALSE)</f>
        <v>Idea-to-Release (I2R)</v>
      </c>
      <c r="R3092">
        <f>VLOOKUP(KamstrupData[[#This Row],[IdLevel123]],'B-Business Capability'!B:L,11,FALSE)</f>
        <v>904</v>
      </c>
      <c r="T3092" t="s">
        <v>294</v>
      </c>
    </row>
    <row r="3093" spans="4:20" hidden="1" x14ac:dyDescent="0.25">
      <c r="D3093" t="s">
        <v>934</v>
      </c>
      <c r="E3093" t="str">
        <f>VLOOKUP(D3093,'B-Business Capability'!B:H,5,FALSE)</f>
        <v>Product &amp; Software Development</v>
      </c>
      <c r="F3093" t="str">
        <f>VLOOKUP(D3093,'B-Business Capability'!B:H,6,FALSE)</f>
        <v>Quality Management</v>
      </c>
      <c r="G3093" t="str">
        <f>VLOOKUP(D3093,'B-Business Capability'!B:H,7,FALSE)</f>
        <v>Manage Product Document</v>
      </c>
      <c r="I3093" t="s">
        <v>43</v>
      </c>
      <c r="J3093" t="s">
        <v>91</v>
      </c>
      <c r="K3093" t="s">
        <v>78</v>
      </c>
      <c r="L3093" t="s">
        <v>117</v>
      </c>
      <c r="M3093" t="str">
        <f>VLOOKUP(L3093,'A-Applications'!B:D,3,FALSE)</f>
        <v>Adobe Acrobat</v>
      </c>
      <c r="N3093" t="s">
        <v>46</v>
      </c>
      <c r="O3093" t="s">
        <v>47</v>
      </c>
      <c r="P3093" t="s">
        <v>75</v>
      </c>
      <c r="Q3093" t="str">
        <f>VLOOKUP(KamstrupData[[#This Row],[IdLevel123]],'B-Business Capability'!B:L,10,FALSE)</f>
        <v>Idea-to-Release (I2R)</v>
      </c>
      <c r="R3093">
        <f>VLOOKUP(KamstrupData[[#This Row],[IdLevel123]],'B-Business Capability'!B:L,11,FALSE)</f>
        <v>904</v>
      </c>
      <c r="T3093" t="s">
        <v>93</v>
      </c>
    </row>
    <row r="3094" spans="4:20" hidden="1" x14ac:dyDescent="0.25">
      <c r="D3094" t="s">
        <v>934</v>
      </c>
      <c r="E3094" t="str">
        <f>VLOOKUP(D3094,'B-Business Capability'!B:H,5,FALSE)</f>
        <v>Product &amp; Software Development</v>
      </c>
      <c r="F3094" t="str">
        <f>VLOOKUP(D3094,'B-Business Capability'!B:H,6,FALSE)</f>
        <v>Quality Management</v>
      </c>
      <c r="G3094" t="str">
        <f>VLOOKUP(D3094,'B-Business Capability'!B:H,7,FALSE)</f>
        <v>Manage Product Document</v>
      </c>
      <c r="I3094" t="s">
        <v>66</v>
      </c>
      <c r="J3094" t="s">
        <v>106</v>
      </c>
      <c r="L3094" t="s">
        <v>117</v>
      </c>
      <c r="M3094" t="str">
        <f>VLOOKUP(L3094,'A-Applications'!B:D,3,FALSE)</f>
        <v>Adobe Acrobat</v>
      </c>
      <c r="N3094" t="s">
        <v>46</v>
      </c>
      <c r="O3094" s="42" t="s">
        <v>52</v>
      </c>
      <c r="P3094" t="s">
        <v>68</v>
      </c>
      <c r="Q3094" t="str">
        <f>VLOOKUP(KamstrupData[[#This Row],[IdLevel123]],'B-Business Capability'!B:L,10,FALSE)</f>
        <v>Idea-to-Release (I2R)</v>
      </c>
      <c r="R3094">
        <f>VLOOKUP(KamstrupData[[#This Row],[IdLevel123]],'B-Business Capability'!B:L,11,FALSE)</f>
        <v>904</v>
      </c>
      <c r="T3094" t="s">
        <v>108</v>
      </c>
    </row>
    <row r="3095" spans="4:20" hidden="1" x14ac:dyDescent="0.25">
      <c r="D3095" t="s">
        <v>934</v>
      </c>
      <c r="E3095" t="str">
        <f>VLOOKUP(D3095,'B-Business Capability'!B:H,5,FALSE)</f>
        <v>Product &amp; Software Development</v>
      </c>
      <c r="F3095" t="str">
        <f>VLOOKUP(D3095,'B-Business Capability'!B:H,6,FALSE)</f>
        <v>Quality Management</v>
      </c>
      <c r="G3095" t="str">
        <f>VLOOKUP(D3095,'B-Business Capability'!B:H,7,FALSE)</f>
        <v>Manage Product Document</v>
      </c>
      <c r="I3095" t="s">
        <v>43</v>
      </c>
      <c r="J3095" t="s">
        <v>114</v>
      </c>
      <c r="K3095" t="s">
        <v>78</v>
      </c>
      <c r="L3095" t="s">
        <v>117</v>
      </c>
      <c r="M3095" t="str">
        <f>VLOOKUP(L3095,'A-Applications'!B:D,3,FALSE)</f>
        <v>Adobe Acrobat</v>
      </c>
      <c r="N3095" t="s">
        <v>46</v>
      </c>
      <c r="O3095" s="42" t="s">
        <v>47</v>
      </c>
      <c r="P3095" t="s">
        <v>75</v>
      </c>
      <c r="Q3095" t="str">
        <f>VLOOKUP(KamstrupData[[#This Row],[IdLevel123]],'B-Business Capability'!B:L,10,FALSE)</f>
        <v>Idea-to-Release (I2R)</v>
      </c>
      <c r="R3095">
        <f>VLOOKUP(KamstrupData[[#This Row],[IdLevel123]],'B-Business Capability'!B:L,11,FALSE)</f>
        <v>904</v>
      </c>
      <c r="T3095" t="s">
        <v>120</v>
      </c>
    </row>
    <row r="3096" spans="4:20" hidden="1" x14ac:dyDescent="0.25">
      <c r="D3096" t="s">
        <v>1213</v>
      </c>
      <c r="E3096" t="str">
        <f>VLOOKUP(D3096,'B-Business Capability'!B:H,5,FALSE)</f>
        <v>Sales</v>
      </c>
      <c r="F3096" t="str">
        <f>VLOOKUP(D3096,'B-Business Capability'!B:H,6,FALSE)</f>
        <v>Sales Execution and Customer Engagement</v>
      </c>
      <c r="G3096" t="str">
        <f>VLOOKUP(D3096,'B-Business Capability'!B:H,7,FALSE)</f>
        <v>Productivity and personalization</v>
      </c>
      <c r="I3096" t="s">
        <v>43</v>
      </c>
      <c r="J3096" t="s">
        <v>325</v>
      </c>
      <c r="K3096" t="s">
        <v>379</v>
      </c>
      <c r="L3096" t="s">
        <v>117</v>
      </c>
      <c r="M3096" t="str">
        <f>VLOOKUP(L3096,'A-Applications'!B:D,3,FALSE)</f>
        <v>Adobe Acrobat</v>
      </c>
      <c r="N3096" t="s">
        <v>46</v>
      </c>
      <c r="O3096" s="42" t="s">
        <v>52</v>
      </c>
      <c r="P3096" t="s">
        <v>1042</v>
      </c>
      <c r="Q3096" t="str">
        <f>VLOOKUP(KamstrupData[[#This Row],[IdLevel123]],'B-Business Capability'!B:L,10,FALSE)</f>
        <v>N/A</v>
      </c>
      <c r="R3096">
        <f>VLOOKUP(KamstrupData[[#This Row],[IdLevel123]],'B-Business Capability'!B:L,11,FALSE)</f>
        <v>0</v>
      </c>
      <c r="T3096" t="s">
        <v>380</v>
      </c>
    </row>
    <row r="3097" spans="4:20" hidden="1" x14ac:dyDescent="0.25">
      <c r="D3097" s="28" t="s">
        <v>1337</v>
      </c>
      <c r="E3097" t="str">
        <f>VLOOKUP(D3097,'B-Business Capability'!B:H,5,FALSE)</f>
        <v>Sales</v>
      </c>
      <c r="F3097" t="str">
        <f>VLOOKUP(D3097,'B-Business Capability'!B:H,6,FALSE)</f>
        <v>Quotation, Order, and Contract Management</v>
      </c>
      <c r="G3097">
        <f>VLOOKUP(D3097,'B-Business Capability'!B:H,7,FALSE)</f>
        <v>0</v>
      </c>
      <c r="I3097" t="s">
        <v>53</v>
      </c>
      <c r="J3097" t="s">
        <v>8518</v>
      </c>
      <c r="K3097" t="s">
        <v>379</v>
      </c>
      <c r="L3097" t="s">
        <v>117</v>
      </c>
      <c r="M3097" t="str">
        <f>VLOOKUP(L3097,'A-Applications'!B:D,3,FALSE)</f>
        <v>Adobe Acrobat</v>
      </c>
      <c r="N3097" t="s">
        <v>46</v>
      </c>
      <c r="O3097" s="42" t="s">
        <v>52</v>
      </c>
      <c r="Q3097" t="str">
        <f>VLOOKUP(KamstrupData[[#This Row],[IdLevel123]],'B-Business Capability'!B:L,10,FALSE)</f>
        <v>Order-to-Cash (O2C)</v>
      </c>
      <c r="R3097">
        <f>VLOOKUP(KamstrupData[[#This Row],[IdLevel123]],'B-Business Capability'!B:L,11,FALSE)</f>
        <v>100</v>
      </c>
      <c r="T3097" t="s">
        <v>8521</v>
      </c>
    </row>
    <row r="3098" spans="4:20" hidden="1" x14ac:dyDescent="0.25">
      <c r="D3098" s="28" t="s">
        <v>1337</v>
      </c>
      <c r="E3098" t="str">
        <f>VLOOKUP(D3098,'B-Business Capability'!B:H,5,FALSE)</f>
        <v>Sales</v>
      </c>
      <c r="F3098" t="str">
        <f>VLOOKUP(D3098,'B-Business Capability'!B:H,6,FALSE)</f>
        <v>Quotation, Order, and Contract Management</v>
      </c>
      <c r="G3098">
        <f>VLOOKUP(D3098,'B-Business Capability'!B:H,7,FALSE)</f>
        <v>0</v>
      </c>
      <c r="I3098" t="s">
        <v>491</v>
      </c>
      <c r="J3098" t="s">
        <v>8531</v>
      </c>
      <c r="K3098" t="s">
        <v>379</v>
      </c>
      <c r="L3098" t="s">
        <v>117</v>
      </c>
      <c r="M3098" t="str">
        <f>VLOOKUP(L3098,'A-Applications'!B:D,3,FALSE)</f>
        <v>Adobe Acrobat</v>
      </c>
      <c r="N3098" t="s">
        <v>46</v>
      </c>
      <c r="O3098" s="42" t="s">
        <v>52</v>
      </c>
      <c r="Q3098" t="str">
        <f>VLOOKUP(KamstrupData[[#This Row],[IdLevel123]],'B-Business Capability'!B:L,10,FALSE)</f>
        <v>Order-to-Cash (O2C)</v>
      </c>
      <c r="R3098">
        <f>VLOOKUP(KamstrupData[[#This Row],[IdLevel123]],'B-Business Capability'!B:L,11,FALSE)</f>
        <v>100</v>
      </c>
    </row>
    <row r="3099" spans="4:20" hidden="1" x14ac:dyDescent="0.25">
      <c r="D3099" s="28" t="s">
        <v>1337</v>
      </c>
      <c r="E3099" t="str">
        <f>VLOOKUP(D3099,'B-Business Capability'!B:H,5,FALSE)</f>
        <v>Sales</v>
      </c>
      <c r="F3099" t="str">
        <f>VLOOKUP(D3099,'B-Business Capability'!B:H,6,FALSE)</f>
        <v>Quotation, Order, and Contract Management</v>
      </c>
      <c r="G3099">
        <f>VLOOKUP(D3099,'B-Business Capability'!B:H,7,FALSE)</f>
        <v>0</v>
      </c>
      <c r="I3099" t="s">
        <v>477</v>
      </c>
      <c r="J3099" t="s">
        <v>8619</v>
      </c>
      <c r="L3099" t="s">
        <v>117</v>
      </c>
      <c r="M3099" t="str">
        <f>VLOOKUP(L3099,'A-Applications'!B:D,3,FALSE)</f>
        <v>Adobe Acrobat</v>
      </c>
      <c r="O3099" s="42"/>
      <c r="Q3099" t="str">
        <f>VLOOKUP(KamstrupData[[#This Row],[IdLevel123]],'B-Business Capability'!B:L,10,FALSE)</f>
        <v>Order-to-Cash (O2C)</v>
      </c>
      <c r="R3099">
        <f>VLOOKUP(KamstrupData[[#This Row],[IdLevel123]],'B-Business Capability'!B:L,11,FALSE)</f>
        <v>100</v>
      </c>
    </row>
    <row r="3100" spans="4:20" hidden="1" x14ac:dyDescent="0.25">
      <c r="D3100" s="28" t="s">
        <v>1337</v>
      </c>
      <c r="E3100" t="str">
        <f>VLOOKUP(D3100,'B-Business Capability'!B:H,5,FALSE)</f>
        <v>Sales</v>
      </c>
      <c r="F3100" t="str">
        <f>VLOOKUP(D3100,'B-Business Capability'!B:H,6,FALSE)</f>
        <v>Quotation, Order, and Contract Management</v>
      </c>
      <c r="G3100">
        <f>VLOOKUP(D3100,'B-Business Capability'!B:H,7,FALSE)</f>
        <v>0</v>
      </c>
      <c r="I3100" t="s">
        <v>487</v>
      </c>
      <c r="J3100" t="s">
        <v>8529</v>
      </c>
      <c r="K3100" t="s">
        <v>379</v>
      </c>
      <c r="L3100" t="s">
        <v>117</v>
      </c>
      <c r="M3100" t="str">
        <f>VLOOKUP(L3100,'A-Applications'!B:D,3,FALSE)</f>
        <v>Adobe Acrobat</v>
      </c>
      <c r="N3100" t="s">
        <v>46</v>
      </c>
      <c r="O3100" s="42" t="s">
        <v>102</v>
      </c>
      <c r="Q3100" t="str">
        <f>VLOOKUP(KamstrupData[[#This Row],[IdLevel123]],'B-Business Capability'!B:L,10,FALSE)</f>
        <v>Order-to-Cash (O2C)</v>
      </c>
      <c r="R3100">
        <f>VLOOKUP(KamstrupData[[#This Row],[IdLevel123]],'B-Business Capability'!B:L,11,FALSE)</f>
        <v>100</v>
      </c>
    </row>
    <row r="3101" spans="4:20" hidden="1" x14ac:dyDescent="0.25">
      <c r="D3101" s="76" t="s">
        <v>1352</v>
      </c>
      <c r="E3101" t="str">
        <f>VLOOKUP(D3101,'B-Business Capability'!B:H,5,FALSE)</f>
        <v>Sales</v>
      </c>
      <c r="F3101" t="str">
        <f>VLOOKUP(D3101,'B-Business Capability'!B:H,6,FALSE)</f>
        <v>Quotation, Order, and Contract Management</v>
      </c>
      <c r="G3101" t="str">
        <f>VLOOKUP(D3101,'B-Business Capability'!B:H,7,FALSE)</f>
        <v>Tender or Bid management</v>
      </c>
      <c r="I3101" t="s">
        <v>66</v>
      </c>
      <c r="J3101" t="s">
        <v>106</v>
      </c>
      <c r="K3101" t="s">
        <v>256</v>
      </c>
      <c r="L3101" t="s">
        <v>117</v>
      </c>
      <c r="M3101" t="str">
        <f>VLOOKUP(L3101,'A-Applications'!B:D,3,FALSE)</f>
        <v>Adobe Acrobat</v>
      </c>
      <c r="N3101" t="s">
        <v>46</v>
      </c>
      <c r="O3101" s="42" t="s">
        <v>102</v>
      </c>
      <c r="P3101" t="s">
        <v>257</v>
      </c>
      <c r="Q3101" t="str">
        <f>VLOOKUP(KamstrupData[[#This Row],[IdLevel123]],'B-Business Capability'!B:L,10,FALSE)</f>
        <v>Order-to-Cash (O2C)</v>
      </c>
      <c r="R3101">
        <f>VLOOKUP(KamstrupData[[#This Row],[IdLevel123]],'B-Business Capability'!B:L,11,FALSE)</f>
        <v>104</v>
      </c>
      <c r="T3101" t="s">
        <v>258</v>
      </c>
    </row>
    <row r="3102" spans="4:20" hidden="1" x14ac:dyDescent="0.25">
      <c r="D3102" t="s">
        <v>1554</v>
      </c>
      <c r="E3102" t="str">
        <f>VLOOKUP(D3102,'B-Business Capability'!B:H,5,FALSE)</f>
        <v>Digital Management</v>
      </c>
      <c r="F3102">
        <f>VLOOKUP(D3102,'B-Business Capability'!B:H,6,FALSE)</f>
        <v>0</v>
      </c>
      <c r="G3102">
        <f>VLOOKUP(D3102,'B-Business Capability'!B:H,7,FALSE)</f>
        <v>0</v>
      </c>
      <c r="I3102" t="s">
        <v>66</v>
      </c>
      <c r="J3102" t="s">
        <v>351</v>
      </c>
      <c r="L3102" t="s">
        <v>117</v>
      </c>
      <c r="M3102" t="str">
        <f>VLOOKUP(L3102,'A-Applications'!B:D,3,FALSE)</f>
        <v>Adobe Acrobat</v>
      </c>
      <c r="N3102" t="s">
        <v>46</v>
      </c>
      <c r="O3102" s="42" t="s">
        <v>52</v>
      </c>
      <c r="P3102" t="s">
        <v>68</v>
      </c>
      <c r="Q3102" t="str">
        <f>VLOOKUP(KamstrupData[[#This Row],[IdLevel123]],'B-Business Capability'!B:L,10,FALSE)</f>
        <v>N/A</v>
      </c>
      <c r="R3102">
        <f>VLOOKUP(KamstrupData[[#This Row],[IdLevel123]],'B-Business Capability'!B:L,11,FALSE)</f>
        <v>0</v>
      </c>
      <c r="T3102" t="s">
        <v>352</v>
      </c>
    </row>
    <row r="3103" spans="4:20" hidden="1" x14ac:dyDescent="0.25">
      <c r="D3103" s="28" t="s">
        <v>8589</v>
      </c>
      <c r="E3103" t="str">
        <f>VLOOKUP(D3103,'B-Business Capability'!B:H,5,FALSE)</f>
        <v>Digital Platform and Operations</v>
      </c>
      <c r="F3103" t="str">
        <f>VLOOKUP(D3103,'B-Business Capability'!B:H,6,FALSE)</f>
        <v>Engineering &amp; Platform</v>
      </c>
      <c r="G3103" t="str">
        <f>VLOOKUP(D3103,'B-Business Capability'!B:H,7,FALSE)</f>
        <v>Quality Assurance, test and Control</v>
      </c>
      <c r="I3103" t="s">
        <v>491</v>
      </c>
      <c r="J3103" t="s">
        <v>8531</v>
      </c>
      <c r="K3103" t="s">
        <v>8607</v>
      </c>
      <c r="L3103" t="s">
        <v>117</v>
      </c>
      <c r="M3103" t="str">
        <f>VLOOKUP(L3103,'A-Applications'!B:D,3,FALSE)</f>
        <v>Adobe Acrobat</v>
      </c>
      <c r="N3103" t="s">
        <v>46</v>
      </c>
      <c r="O3103" s="42" t="s">
        <v>52</v>
      </c>
      <c r="Q3103" t="str">
        <f>VLOOKUP(KamstrupData[[#This Row],[IdLevel123]],'B-Business Capability'!B:L,10,FALSE)</f>
        <v>N/A</v>
      </c>
      <c r="R3103">
        <f>VLOOKUP(KamstrupData[[#This Row],[IdLevel123]],'B-Business Capability'!B:L,11,FALSE)</f>
        <v>0</v>
      </c>
    </row>
    <row r="3104" spans="4:20" hidden="1" x14ac:dyDescent="0.25">
      <c r="D3104" s="28" t="s">
        <v>8589</v>
      </c>
      <c r="E3104" t="str">
        <f>VLOOKUP(D3104,'B-Business Capability'!B:H,5,FALSE)</f>
        <v>Digital Platform and Operations</v>
      </c>
      <c r="F3104" t="str">
        <f>VLOOKUP(D3104,'B-Business Capability'!B:H,6,FALSE)</f>
        <v>Engineering &amp; Platform</v>
      </c>
      <c r="G3104" t="str">
        <f>VLOOKUP(D3104,'B-Business Capability'!B:H,7,FALSE)</f>
        <v>Quality Assurance, test and Control</v>
      </c>
      <c r="I3104" t="s">
        <v>487</v>
      </c>
      <c r="J3104" t="s">
        <v>8684</v>
      </c>
      <c r="K3104" t="s">
        <v>4553</v>
      </c>
      <c r="L3104" t="s">
        <v>117</v>
      </c>
      <c r="M3104" t="str">
        <f>VLOOKUP(L3104,'A-Applications'!B:D,3,FALSE)</f>
        <v>Adobe Acrobat</v>
      </c>
      <c r="N3104" t="s">
        <v>46</v>
      </c>
      <c r="O3104" s="42" t="s">
        <v>47</v>
      </c>
      <c r="Q3104" t="str">
        <f>VLOOKUP(KamstrupData[[#This Row],[IdLevel123]],'B-Business Capability'!B:L,10,FALSE)</f>
        <v>N/A</v>
      </c>
      <c r="R3104">
        <f>VLOOKUP(KamstrupData[[#This Row],[IdLevel123]],'B-Business Capability'!B:L,11,FALSE)</f>
        <v>0</v>
      </c>
    </row>
    <row r="3105" spans="2:20" hidden="1" x14ac:dyDescent="0.25">
      <c r="B3105" s="28">
        <v>46023</v>
      </c>
      <c r="D3105" s="28" t="s">
        <v>8511</v>
      </c>
      <c r="E3105" t="str">
        <f>VLOOKUP(D3105,'B-Business Capability'!B:H,5,FALSE)</f>
        <v>Digital Platform and Operations</v>
      </c>
      <c r="F3105" t="str">
        <f>VLOOKUP(D3105,'B-Business Capability'!B:H,6,FALSE)</f>
        <v>Digital Workplace &amp; Infrastructure Development</v>
      </c>
      <c r="G3105">
        <f>VLOOKUP(D3105,'B-Business Capability'!B:H,7,FALSE)</f>
        <v>0</v>
      </c>
      <c r="I3105" t="s">
        <v>43</v>
      </c>
      <c r="J3105" t="s">
        <v>239</v>
      </c>
      <c r="K3105" t="s">
        <v>1742</v>
      </c>
      <c r="L3105" t="s">
        <v>117</v>
      </c>
      <c r="M3105" t="str">
        <f>VLOOKUP(L3105,'A-Applications'!B:D,3,FALSE)</f>
        <v>Adobe Acrobat</v>
      </c>
      <c r="N3105" t="s">
        <v>46</v>
      </c>
      <c r="O3105" s="42" t="s">
        <v>52</v>
      </c>
      <c r="Q3105" t="str">
        <f>VLOOKUP(KamstrupData[[#This Row],[IdLevel123]],'B-Business Capability'!B:L,10,FALSE)</f>
        <v>N/A</v>
      </c>
      <c r="R3105">
        <f>VLOOKUP(KamstrupData[[#This Row],[IdLevel123]],'B-Business Capability'!B:L,11,FALSE)</f>
        <v>0</v>
      </c>
    </row>
    <row r="3106" spans="2:20" hidden="1" x14ac:dyDescent="0.25">
      <c r="B3106" s="28">
        <v>45292</v>
      </c>
      <c r="D3106" t="s">
        <v>1610</v>
      </c>
      <c r="E3106" t="str">
        <f>VLOOKUP(D3106,'B-Business Capability'!B:H,5,FALSE)</f>
        <v>Digital Platform and Operations</v>
      </c>
      <c r="F3106" t="str">
        <f>VLOOKUP(D3106,'B-Business Capability'!B:H,6,FALSE)</f>
        <v>Digital Workplace &amp; Infrastructure Development</v>
      </c>
      <c r="G3106" t="str">
        <f>VLOOKUP(D3106,'B-Business Capability'!B:H,7,FALSE)</f>
        <v>Communication &amp; Collaboration</v>
      </c>
      <c r="I3106" t="s">
        <v>43</v>
      </c>
      <c r="J3106" t="s">
        <v>285</v>
      </c>
      <c r="K3106" t="s">
        <v>286</v>
      </c>
      <c r="L3106" t="s">
        <v>117</v>
      </c>
      <c r="M3106" t="str">
        <f>VLOOKUP(L3106,'A-Applications'!B:D,3,FALSE)</f>
        <v>Adobe Acrobat</v>
      </c>
      <c r="N3106" t="s">
        <v>46</v>
      </c>
      <c r="O3106" s="42" t="s">
        <v>47</v>
      </c>
      <c r="P3106" t="s">
        <v>38</v>
      </c>
      <c r="Q3106" t="str">
        <f>VLOOKUP(KamstrupData[[#This Row],[IdLevel123]],'B-Business Capability'!B:L,10,FALSE)</f>
        <v>N/A</v>
      </c>
      <c r="R3106">
        <f>VLOOKUP(KamstrupData[[#This Row],[IdLevel123]],'B-Business Capability'!B:L,11,FALSE)</f>
        <v>0</v>
      </c>
      <c r="T3106" t="s">
        <v>288</v>
      </c>
    </row>
    <row r="3107" spans="2:20" hidden="1" x14ac:dyDescent="0.25">
      <c r="D3107" t="s">
        <v>1630</v>
      </c>
      <c r="E3107" t="str">
        <f>VLOOKUP(D3107,'B-Business Capability'!B:H,5,FALSE)</f>
        <v>OT Hosting</v>
      </c>
      <c r="F3107" t="str">
        <f>VLOOKUP(D3107,'B-Business Capability'!B:H,6,FALSE)</f>
        <v>OT Operations &amp; Service</v>
      </c>
      <c r="G3107" t="str">
        <f>VLOOKUP(D3107,'B-Business Capability'!B:H,7,FALSE)</f>
        <v>Third-Party Software</v>
      </c>
      <c r="I3107" t="s">
        <v>43</v>
      </c>
      <c r="J3107" t="s">
        <v>109</v>
      </c>
      <c r="K3107" t="s">
        <v>231</v>
      </c>
      <c r="L3107" t="s">
        <v>117</v>
      </c>
      <c r="M3107" t="str">
        <f>VLOOKUP(L3107,'A-Applications'!B:D,3,FALSE)</f>
        <v>Adobe Acrobat</v>
      </c>
      <c r="N3107" t="s">
        <v>46</v>
      </c>
      <c r="O3107" s="42" t="s">
        <v>52</v>
      </c>
      <c r="P3107" t="s">
        <v>68</v>
      </c>
      <c r="Q3107" t="str">
        <f>VLOOKUP(KamstrupData[[#This Row],[IdLevel123]],'B-Business Capability'!B:L,10,FALSE)</f>
        <v>N/A</v>
      </c>
      <c r="R3107">
        <f>VLOOKUP(KamstrupData[[#This Row],[IdLevel123]],'B-Business Capability'!B:L,11,FALSE)</f>
        <v>0</v>
      </c>
      <c r="T3107" t="s">
        <v>329</v>
      </c>
    </row>
    <row r="3108" spans="2:20" hidden="1" x14ac:dyDescent="0.25">
      <c r="D3108" s="28" t="s">
        <v>1634</v>
      </c>
      <c r="E3108" t="str">
        <f>VLOOKUP(D3108,'B-Business Capability'!B:H,5,FALSE)</f>
        <v>Not mapped to capability</v>
      </c>
      <c r="F3108">
        <f>VLOOKUP(D3108,'B-Business Capability'!B:H,6,FALSE)</f>
        <v>0</v>
      </c>
      <c r="G3108">
        <f>VLOOKUP(D3108,'B-Business Capability'!B:H,7,FALSE)</f>
        <v>0</v>
      </c>
      <c r="I3108" t="s">
        <v>491</v>
      </c>
      <c r="J3108" t="s">
        <v>492</v>
      </c>
      <c r="L3108" t="s">
        <v>117</v>
      </c>
      <c r="M3108" t="str">
        <f>VLOOKUP(L3108,'A-Applications'!B:D,3,FALSE)</f>
        <v>Adobe Acrobat</v>
      </c>
      <c r="N3108" t="s">
        <v>46</v>
      </c>
      <c r="O3108" s="42" t="s">
        <v>52</v>
      </c>
      <c r="Q3108" t="str">
        <f>VLOOKUP(KamstrupData[[#This Row],[IdLevel123]],'B-Business Capability'!B:L,10,FALSE)</f>
        <v>N/A</v>
      </c>
      <c r="R3108">
        <f>VLOOKUP(KamstrupData[[#This Row],[IdLevel123]],'B-Business Capability'!B:L,11,FALSE)</f>
        <v>0</v>
      </c>
    </row>
    <row r="3109" spans="2:20" hidden="1" x14ac:dyDescent="0.25">
      <c r="D3109" s="28" t="s">
        <v>1634</v>
      </c>
      <c r="E3109" t="str">
        <f>VLOOKUP(D3109,'B-Business Capability'!B:H,5,FALSE)</f>
        <v>Not mapped to capability</v>
      </c>
      <c r="F3109">
        <f>VLOOKUP(D3109,'B-Business Capability'!B:H,6,FALSE)</f>
        <v>0</v>
      </c>
      <c r="G3109">
        <f>VLOOKUP(D3109,'B-Business Capability'!B:H,7,FALSE)</f>
        <v>0</v>
      </c>
      <c r="I3109" t="s">
        <v>487</v>
      </c>
      <c r="J3109" t="s">
        <v>488</v>
      </c>
      <c r="L3109" t="s">
        <v>117</v>
      </c>
      <c r="M3109" t="str">
        <f>VLOOKUP(L3109,'A-Applications'!B:D,3,FALSE)</f>
        <v>Adobe Acrobat</v>
      </c>
      <c r="N3109" t="s">
        <v>46</v>
      </c>
      <c r="O3109" s="42" t="s">
        <v>102</v>
      </c>
      <c r="Q3109" t="str">
        <f>VLOOKUP(KamstrupData[[#This Row],[IdLevel123]],'B-Business Capability'!B:L,10,FALSE)</f>
        <v>N/A</v>
      </c>
      <c r="R3109">
        <f>VLOOKUP(KamstrupData[[#This Row],[IdLevel123]],'B-Business Capability'!B:L,11,FALSE)</f>
        <v>0</v>
      </c>
    </row>
    <row r="3110" spans="2:20" hidden="1" x14ac:dyDescent="0.25">
      <c r="D3110" s="28" t="s">
        <v>1634</v>
      </c>
      <c r="E3110" t="str">
        <f>VLOOKUP(D3110,'B-Business Capability'!B:H,5,FALSE)</f>
        <v>Not mapped to capability</v>
      </c>
      <c r="F3110">
        <f>VLOOKUP(D3110,'B-Business Capability'!B:H,6,FALSE)</f>
        <v>0</v>
      </c>
      <c r="G3110">
        <f>VLOOKUP(D3110,'B-Business Capability'!B:H,7,FALSE)</f>
        <v>0</v>
      </c>
      <c r="I3110" t="s">
        <v>62</v>
      </c>
      <c r="J3110" t="s">
        <v>63</v>
      </c>
      <c r="L3110" t="s">
        <v>117</v>
      </c>
      <c r="M3110" t="str">
        <f>VLOOKUP(L3110,'A-Applications'!B:D,3,FALSE)</f>
        <v>Adobe Acrobat</v>
      </c>
      <c r="N3110" t="s">
        <v>46</v>
      </c>
      <c r="O3110" s="42" t="s">
        <v>52</v>
      </c>
      <c r="Q3110" t="str">
        <f>VLOOKUP(KamstrupData[[#This Row],[IdLevel123]],'B-Business Capability'!B:L,10,FALSE)</f>
        <v>N/A</v>
      </c>
      <c r="R3110">
        <f>VLOOKUP(KamstrupData[[#This Row],[IdLevel123]],'B-Business Capability'!B:L,11,FALSE)</f>
        <v>0</v>
      </c>
    </row>
    <row r="3111" spans="2:20" hidden="1" x14ac:dyDescent="0.25">
      <c r="D3111" s="28" t="s">
        <v>1213</v>
      </c>
      <c r="E3111" t="str">
        <f>VLOOKUP(D3111,'B-Business Capability'!B:H,5,FALSE)</f>
        <v>Sales</v>
      </c>
      <c r="F3111" t="str">
        <f>VLOOKUP(D3111,'B-Business Capability'!B:H,6,FALSE)</f>
        <v>Sales Execution and Customer Engagement</v>
      </c>
      <c r="G3111" t="str">
        <f>VLOOKUP(D3111,'B-Business Capability'!B:H,7,FALSE)</f>
        <v>Productivity and personalization</v>
      </c>
      <c r="I3111" t="s">
        <v>62</v>
      </c>
      <c r="J3111" t="s">
        <v>8632</v>
      </c>
      <c r="L3111" t="s">
        <v>117</v>
      </c>
      <c r="M3111" t="str">
        <f>VLOOKUP(L3111,'A-Applications'!B:D,3,FALSE)</f>
        <v>Adobe Acrobat</v>
      </c>
      <c r="N3111" t="s">
        <v>46</v>
      </c>
      <c r="O3111" s="42" t="s">
        <v>52</v>
      </c>
      <c r="P3111" t="s">
        <v>1042</v>
      </c>
      <c r="Q3111" t="str">
        <f>VLOOKUP(KamstrupData[[#This Row],[IdLevel123]],'B-Business Capability'!B:L,10,FALSE)</f>
        <v>N/A</v>
      </c>
      <c r="R3111">
        <f>VLOOKUP(KamstrupData[[#This Row],[IdLevel123]],'B-Business Capability'!B:L,11,FALSE)</f>
        <v>0</v>
      </c>
    </row>
    <row r="3112" spans="2:20" hidden="1" x14ac:dyDescent="0.25">
      <c r="D3112" s="28" t="s">
        <v>1634</v>
      </c>
      <c r="E3112" t="str">
        <f>VLOOKUP(D3112,'B-Business Capability'!B:H,5,FALSE)</f>
        <v>Not mapped to capability</v>
      </c>
      <c r="F3112">
        <f>VLOOKUP(D3112,'B-Business Capability'!B:H,6,FALSE)</f>
        <v>0</v>
      </c>
      <c r="G3112">
        <f>VLOOKUP(D3112,'B-Business Capability'!B:H,7,FALSE)</f>
        <v>0</v>
      </c>
      <c r="I3112" t="s">
        <v>64</v>
      </c>
      <c r="J3112" t="s">
        <v>65</v>
      </c>
      <c r="L3112" t="s">
        <v>117</v>
      </c>
      <c r="M3112" t="str">
        <f>VLOOKUP(L3112,'A-Applications'!B:D,3,FALSE)</f>
        <v>Adobe Acrobat</v>
      </c>
      <c r="N3112" t="s">
        <v>46</v>
      </c>
      <c r="O3112" s="42" t="s">
        <v>52</v>
      </c>
      <c r="Q3112" t="str">
        <f>VLOOKUP(KamstrupData[[#This Row],[IdLevel123]],'B-Business Capability'!B:L,10,FALSE)</f>
        <v>N/A</v>
      </c>
      <c r="R3112">
        <f>VLOOKUP(KamstrupData[[#This Row],[IdLevel123]],'B-Business Capability'!B:L,11,FALSE)</f>
        <v>0</v>
      </c>
    </row>
    <row r="3113" spans="2:20" hidden="1" x14ac:dyDescent="0.25">
      <c r="D3113" s="28" t="s">
        <v>1634</v>
      </c>
      <c r="E3113" t="str">
        <f>VLOOKUP(D3113,'B-Business Capability'!B:H,5,FALSE)</f>
        <v>Not mapped to capability</v>
      </c>
      <c r="F3113">
        <f>VLOOKUP(D3113,'B-Business Capability'!B:H,6,FALSE)</f>
        <v>0</v>
      </c>
      <c r="G3113">
        <f>VLOOKUP(D3113,'B-Business Capability'!B:H,7,FALSE)</f>
        <v>0</v>
      </c>
      <c r="I3113" t="s">
        <v>487</v>
      </c>
      <c r="J3113" t="s">
        <v>8684</v>
      </c>
      <c r="K3113" t="s">
        <v>3176</v>
      </c>
      <c r="L3113" t="s">
        <v>117</v>
      </c>
      <c r="M3113" t="str">
        <f>VLOOKUP(L3113,'A-Applications'!B:D,3,FALSE)</f>
        <v>Adobe Acrobat</v>
      </c>
      <c r="N3113" t="s">
        <v>46</v>
      </c>
      <c r="O3113" s="42" t="s">
        <v>47</v>
      </c>
      <c r="Q3113" t="str">
        <f>VLOOKUP(KamstrupData[[#This Row],[IdLevel123]],'B-Business Capability'!B:L,10,FALSE)</f>
        <v>N/A</v>
      </c>
      <c r="R3113">
        <f>VLOOKUP(KamstrupData[[#This Row],[IdLevel123]],'B-Business Capability'!B:L,11,FALSE)</f>
        <v>0</v>
      </c>
    </row>
    <row r="3114" spans="2:20" hidden="1" x14ac:dyDescent="0.25">
      <c r="D3114" s="28" t="s">
        <v>1634</v>
      </c>
      <c r="E3114" t="str">
        <f>VLOOKUP(D3114,'B-Business Capability'!B:H,5,FALSE)</f>
        <v>Not mapped to capability</v>
      </c>
      <c r="F3114">
        <f>VLOOKUP(D3114,'B-Business Capability'!B:H,6,FALSE)</f>
        <v>0</v>
      </c>
      <c r="G3114">
        <f>VLOOKUP(D3114,'B-Business Capability'!B:H,7,FALSE)</f>
        <v>0</v>
      </c>
      <c r="I3114" t="s">
        <v>8625</v>
      </c>
      <c r="J3114" t="s">
        <v>8684</v>
      </c>
      <c r="K3114" t="s">
        <v>8686</v>
      </c>
      <c r="L3114" t="s">
        <v>117</v>
      </c>
      <c r="M3114" t="str">
        <f>VLOOKUP(L3114,'A-Applications'!B:D,3,FALSE)</f>
        <v>Adobe Acrobat</v>
      </c>
      <c r="N3114" t="s">
        <v>46</v>
      </c>
      <c r="O3114" s="42" t="s">
        <v>47</v>
      </c>
      <c r="Q3114" t="str">
        <f>VLOOKUP(KamstrupData[[#This Row],[IdLevel123]],'B-Business Capability'!B:L,10,FALSE)</f>
        <v>N/A</v>
      </c>
      <c r="R3114">
        <f>VLOOKUP(KamstrupData[[#This Row],[IdLevel123]],'B-Business Capability'!B:L,11,FALSE)</f>
        <v>0</v>
      </c>
    </row>
    <row r="3115" spans="2:20" hidden="1" x14ac:dyDescent="0.25">
      <c r="D3115" s="28" t="s">
        <v>1337</v>
      </c>
      <c r="E3115" t="str">
        <f>VLOOKUP(D3115,'B-Business Capability'!B:H,5,FALSE)</f>
        <v>Sales</v>
      </c>
      <c r="F3115" t="str">
        <f>VLOOKUP(D3115,'B-Business Capability'!B:H,6,FALSE)</f>
        <v>Quotation, Order, and Contract Management</v>
      </c>
      <c r="G3115">
        <f>VLOOKUP(D3115,'B-Business Capability'!B:H,7,FALSE)</f>
        <v>0</v>
      </c>
      <c r="I3115" t="s">
        <v>487</v>
      </c>
      <c r="J3115" t="s">
        <v>8529</v>
      </c>
      <c r="K3115" t="s">
        <v>6236</v>
      </c>
      <c r="L3115" t="s">
        <v>117</v>
      </c>
      <c r="M3115" t="str">
        <f>VLOOKUP(L3115,'A-Applications'!B:D,3,FALSE)</f>
        <v>Adobe Acrobat</v>
      </c>
      <c r="N3115" t="s">
        <v>46</v>
      </c>
      <c r="O3115" s="42" t="s">
        <v>102</v>
      </c>
      <c r="Q3115" t="str">
        <f>VLOOKUP(KamstrupData[[#This Row],[IdLevel123]],'B-Business Capability'!B:L,10,FALSE)</f>
        <v>Order-to-Cash (O2C)</v>
      </c>
      <c r="R3115">
        <f>VLOOKUP(KamstrupData[[#This Row],[IdLevel123]],'B-Business Capability'!B:L,11,FALSE)</f>
        <v>100</v>
      </c>
    </row>
    <row r="3116" spans="2:20" hidden="1" x14ac:dyDescent="0.25">
      <c r="D3116" s="28" t="s">
        <v>1337</v>
      </c>
      <c r="E3116" t="str">
        <f>VLOOKUP(D3116,'B-Business Capability'!B:H,5,FALSE)</f>
        <v>Sales</v>
      </c>
      <c r="F3116" t="str">
        <f>VLOOKUP(D3116,'B-Business Capability'!B:H,6,FALSE)</f>
        <v>Quotation, Order, and Contract Management</v>
      </c>
      <c r="G3116">
        <f>VLOOKUP(D3116,'B-Business Capability'!B:H,7,FALSE)</f>
        <v>0</v>
      </c>
      <c r="I3116" t="s">
        <v>487</v>
      </c>
      <c r="J3116" t="s">
        <v>8529</v>
      </c>
      <c r="K3116" t="s">
        <v>416</v>
      </c>
      <c r="L3116" t="s">
        <v>117</v>
      </c>
      <c r="M3116" t="str">
        <f>VLOOKUP(L3116,'A-Applications'!B:D,3,FALSE)</f>
        <v>Adobe Acrobat</v>
      </c>
      <c r="N3116" t="s">
        <v>46</v>
      </c>
      <c r="O3116" s="42" t="s">
        <v>102</v>
      </c>
      <c r="Q3116" t="str">
        <f>VLOOKUP(KamstrupData[[#This Row],[IdLevel123]],'B-Business Capability'!B:L,10,FALSE)</f>
        <v>Order-to-Cash (O2C)</v>
      </c>
      <c r="R3116">
        <f>VLOOKUP(KamstrupData[[#This Row],[IdLevel123]],'B-Business Capability'!B:L,11,FALSE)</f>
        <v>100</v>
      </c>
    </row>
    <row r="3117" spans="2:20" hidden="1" x14ac:dyDescent="0.25">
      <c r="D3117" t="s">
        <v>189</v>
      </c>
      <c r="E3117" t="str">
        <f>VLOOKUP(D3117,'B-Business Capability'!B:H,5,FALSE)</f>
        <v>Procurement &amp; Logistics</v>
      </c>
      <c r="F3117" t="str">
        <f>VLOOKUP(D3117,'B-Business Capability'!B:H,6,FALSE)</f>
        <v>Sourcing</v>
      </c>
      <c r="G3117">
        <f>VLOOKUP(D3117,'B-Business Capability'!B:H,7,FALSE)</f>
        <v>0</v>
      </c>
      <c r="I3117" t="s">
        <v>43</v>
      </c>
      <c r="J3117" t="s">
        <v>114</v>
      </c>
      <c r="K3117" t="s">
        <v>123</v>
      </c>
      <c r="L3117" t="s">
        <v>194</v>
      </c>
      <c r="M3117" t="str">
        <f>VLOOKUP(L3117,'A-Applications'!B:D,3,FALSE)</f>
        <v>VLC Media player</v>
      </c>
      <c r="N3117" t="s">
        <v>46</v>
      </c>
      <c r="O3117" s="42" t="s">
        <v>47</v>
      </c>
      <c r="P3117" t="s">
        <v>75</v>
      </c>
      <c r="Q3117" t="str">
        <f>VLOOKUP(KamstrupData[[#This Row],[IdLevel123]],'B-Business Capability'!B:L,10,FALSE)</f>
        <v>Procure-to-Pay (P2P)</v>
      </c>
      <c r="R3117">
        <f>VLOOKUP(KamstrupData[[#This Row],[IdLevel123]],'B-Business Capability'!B:L,11,FALSE)</f>
        <v>100</v>
      </c>
      <c r="T3117" t="s">
        <v>124</v>
      </c>
    </row>
    <row r="3118" spans="2:20" hidden="1" x14ac:dyDescent="0.25">
      <c r="D3118" t="s">
        <v>583</v>
      </c>
      <c r="E3118" t="str">
        <f>VLOOKUP(D3118,'B-Business Capability'!B:H,5,FALSE)</f>
        <v>Product &amp; Software Development</v>
      </c>
      <c r="F3118" t="str">
        <f>VLOOKUP(D3118,'B-Business Capability'!B:H,6,FALSE)</f>
        <v>Engineering</v>
      </c>
      <c r="G3118" t="str">
        <f>VLOOKUP(D3118,'B-Business Capability'!B:H,7,FALSE)</f>
        <v>Construction &amp; Development</v>
      </c>
      <c r="I3118" t="s">
        <v>43</v>
      </c>
      <c r="J3118" t="s">
        <v>71</v>
      </c>
      <c r="K3118" t="s">
        <v>78</v>
      </c>
      <c r="L3118" t="s">
        <v>194</v>
      </c>
      <c r="M3118" t="str">
        <f>VLOOKUP(L3118,'A-Applications'!B:D,3,FALSE)</f>
        <v>VLC Media player</v>
      </c>
      <c r="N3118" t="s">
        <v>46</v>
      </c>
      <c r="O3118" s="42" t="s">
        <v>52</v>
      </c>
      <c r="P3118" t="s">
        <v>75</v>
      </c>
      <c r="Q3118" t="str">
        <f>VLOOKUP(KamstrupData[[#This Row],[IdLevel123]],'B-Business Capability'!B:L,10,FALSE)</f>
        <v>Idea-to-Release (I2R)</v>
      </c>
      <c r="R3118">
        <f>VLOOKUP(KamstrupData[[#This Row],[IdLevel123]],'B-Business Capability'!B:L,11,FALSE)</f>
        <v>420</v>
      </c>
      <c r="T3118" t="s">
        <v>76</v>
      </c>
    </row>
    <row r="3119" spans="2:20" hidden="1" x14ac:dyDescent="0.25">
      <c r="D3119" t="s">
        <v>583</v>
      </c>
      <c r="E3119" t="str">
        <f>VLOOKUP(D3119,'B-Business Capability'!B:H,5,FALSE)</f>
        <v>Product &amp; Software Development</v>
      </c>
      <c r="F3119" t="str">
        <f>VLOOKUP(D3119,'B-Business Capability'!B:H,6,FALSE)</f>
        <v>Engineering</v>
      </c>
      <c r="G3119" t="str">
        <f>VLOOKUP(D3119,'B-Business Capability'!B:H,7,FALSE)</f>
        <v>Construction &amp; Development</v>
      </c>
      <c r="I3119" t="s">
        <v>43</v>
      </c>
      <c r="J3119" t="s">
        <v>91</v>
      </c>
      <c r="K3119" t="s">
        <v>293</v>
      </c>
      <c r="L3119" t="s">
        <v>194</v>
      </c>
      <c r="M3119" t="str">
        <f>VLOOKUP(L3119,'A-Applications'!B:D,3,FALSE)</f>
        <v>VLC Media player</v>
      </c>
      <c r="N3119" t="s">
        <v>46</v>
      </c>
      <c r="O3119" t="s">
        <v>47</v>
      </c>
      <c r="P3119" t="s">
        <v>75</v>
      </c>
      <c r="Q3119" t="str">
        <f>VLOOKUP(KamstrupData[[#This Row],[IdLevel123]],'B-Business Capability'!B:L,10,FALSE)</f>
        <v>Idea-to-Release (I2R)</v>
      </c>
      <c r="R3119">
        <f>VLOOKUP(KamstrupData[[#This Row],[IdLevel123]],'B-Business Capability'!B:L,11,FALSE)</f>
        <v>420</v>
      </c>
      <c r="T3119" t="s">
        <v>294</v>
      </c>
    </row>
    <row r="3120" spans="2:20" hidden="1" x14ac:dyDescent="0.25">
      <c r="D3120" t="s">
        <v>583</v>
      </c>
      <c r="E3120" t="str">
        <f>VLOOKUP(D3120,'B-Business Capability'!B:H,5,FALSE)</f>
        <v>Product &amp; Software Development</v>
      </c>
      <c r="F3120" t="str">
        <f>VLOOKUP(D3120,'B-Business Capability'!B:H,6,FALSE)</f>
        <v>Engineering</v>
      </c>
      <c r="G3120" t="str">
        <f>VLOOKUP(D3120,'B-Business Capability'!B:H,7,FALSE)</f>
        <v>Construction &amp; Development</v>
      </c>
      <c r="I3120" t="s">
        <v>43</v>
      </c>
      <c r="J3120" t="s">
        <v>91</v>
      </c>
      <c r="K3120" t="s">
        <v>78</v>
      </c>
      <c r="L3120" t="s">
        <v>194</v>
      </c>
      <c r="M3120" t="str">
        <f>VLOOKUP(L3120,'A-Applications'!B:D,3,FALSE)</f>
        <v>VLC Media player</v>
      </c>
      <c r="N3120" t="s">
        <v>46</v>
      </c>
      <c r="O3120" s="42" t="s">
        <v>52</v>
      </c>
      <c r="P3120" t="s">
        <v>75</v>
      </c>
      <c r="Q3120" t="str">
        <f>VLOOKUP(KamstrupData[[#This Row],[IdLevel123]],'B-Business Capability'!B:L,10,FALSE)</f>
        <v>Idea-to-Release (I2R)</v>
      </c>
      <c r="R3120">
        <f>VLOOKUP(KamstrupData[[#This Row],[IdLevel123]],'B-Business Capability'!B:L,11,FALSE)</f>
        <v>420</v>
      </c>
      <c r="T3120" t="s">
        <v>93</v>
      </c>
    </row>
    <row r="3121" spans="2:20" hidden="1" x14ac:dyDescent="0.25">
      <c r="D3121" t="s">
        <v>583</v>
      </c>
      <c r="E3121" t="str">
        <f>VLOOKUP(D3121,'B-Business Capability'!B:H,5,FALSE)</f>
        <v>Product &amp; Software Development</v>
      </c>
      <c r="F3121" t="str">
        <f>VLOOKUP(D3121,'B-Business Capability'!B:H,6,FALSE)</f>
        <v>Engineering</v>
      </c>
      <c r="G3121" t="str">
        <f>VLOOKUP(D3121,'B-Business Capability'!B:H,7,FALSE)</f>
        <v>Construction &amp; Development</v>
      </c>
      <c r="I3121" t="s">
        <v>43</v>
      </c>
      <c r="J3121" t="s">
        <v>114</v>
      </c>
      <c r="K3121" t="s">
        <v>78</v>
      </c>
      <c r="L3121" t="s">
        <v>194</v>
      </c>
      <c r="M3121" t="str">
        <f>VLOOKUP(L3121,'A-Applications'!B:D,3,FALSE)</f>
        <v>VLC Media player</v>
      </c>
      <c r="N3121" t="s">
        <v>46</v>
      </c>
      <c r="O3121" s="42" t="s">
        <v>47</v>
      </c>
      <c r="P3121" t="s">
        <v>75</v>
      </c>
      <c r="Q3121" t="str">
        <f>VLOOKUP(KamstrupData[[#This Row],[IdLevel123]],'B-Business Capability'!B:L,10,FALSE)</f>
        <v>Idea-to-Release (I2R)</v>
      </c>
      <c r="R3121">
        <f>VLOOKUP(KamstrupData[[#This Row],[IdLevel123]],'B-Business Capability'!B:L,11,FALSE)</f>
        <v>420</v>
      </c>
      <c r="T3121" t="s">
        <v>120</v>
      </c>
    </row>
    <row r="3122" spans="2:20" hidden="1" x14ac:dyDescent="0.25">
      <c r="D3122" t="s">
        <v>1110</v>
      </c>
      <c r="E3122" t="str">
        <f>VLOOKUP(D3122,'B-Business Capability'!B:H,5,FALSE)</f>
        <v>Marketing</v>
      </c>
      <c r="F3122" t="str">
        <f>VLOOKUP(D3122,'B-Business Capability'!B:H,6,FALSE)</f>
        <v>Customer experience and data management</v>
      </c>
      <c r="G3122" t="str">
        <f>VLOOKUP(D3122,'B-Business Capability'!B:H,7,FALSE)</f>
        <v>Customer experience management</v>
      </c>
      <c r="I3122" t="s">
        <v>66</v>
      </c>
      <c r="J3122" t="s">
        <v>351</v>
      </c>
      <c r="L3122" t="s">
        <v>194</v>
      </c>
      <c r="M3122" t="str">
        <f>VLOOKUP(L3122,'A-Applications'!B:D,3,FALSE)</f>
        <v>VLC Media player</v>
      </c>
      <c r="N3122" t="s">
        <v>46</v>
      </c>
      <c r="O3122" s="42" t="s">
        <v>52</v>
      </c>
      <c r="P3122" t="s">
        <v>68</v>
      </c>
      <c r="Q3122" t="str">
        <f>VLOOKUP(KamstrupData[[#This Row],[IdLevel123]],'B-Business Capability'!B:L,10,FALSE)</f>
        <v>Customer Service and Support</v>
      </c>
      <c r="R3122">
        <f>VLOOKUP(KamstrupData[[#This Row],[IdLevel123]],'B-Business Capability'!B:L,11,FALSE)</f>
        <v>0</v>
      </c>
      <c r="T3122" t="s">
        <v>1115</v>
      </c>
    </row>
    <row r="3123" spans="2:20" hidden="1" x14ac:dyDescent="0.25">
      <c r="D3123" t="s">
        <v>1213</v>
      </c>
      <c r="E3123" t="str">
        <f>VLOOKUP(D3123,'B-Business Capability'!B:H,5,FALSE)</f>
        <v>Sales</v>
      </c>
      <c r="F3123" t="str">
        <f>VLOOKUP(D3123,'B-Business Capability'!B:H,6,FALSE)</f>
        <v>Sales Execution and Customer Engagement</v>
      </c>
      <c r="G3123" t="str">
        <f>VLOOKUP(D3123,'B-Business Capability'!B:H,7,FALSE)</f>
        <v>Productivity and personalization</v>
      </c>
      <c r="I3123" t="s">
        <v>43</v>
      </c>
      <c r="J3123" t="s">
        <v>325</v>
      </c>
      <c r="K3123" t="s">
        <v>379</v>
      </c>
      <c r="L3123" t="s">
        <v>194</v>
      </c>
      <c r="M3123" t="str">
        <f>VLOOKUP(L3123,'A-Applications'!B:D,3,FALSE)</f>
        <v>VLC Media player</v>
      </c>
      <c r="N3123" t="s">
        <v>46</v>
      </c>
      <c r="O3123" s="42" t="s">
        <v>52</v>
      </c>
      <c r="P3123" t="s">
        <v>1042</v>
      </c>
      <c r="Q3123" t="str">
        <f>VLOOKUP(KamstrupData[[#This Row],[IdLevel123]],'B-Business Capability'!B:L,10,FALSE)</f>
        <v>N/A</v>
      </c>
      <c r="R3123">
        <f>VLOOKUP(KamstrupData[[#This Row],[IdLevel123]],'B-Business Capability'!B:L,11,FALSE)</f>
        <v>0</v>
      </c>
      <c r="T3123" t="s">
        <v>380</v>
      </c>
    </row>
    <row r="3124" spans="2:20" hidden="1" x14ac:dyDescent="0.25">
      <c r="D3124" t="s">
        <v>1459</v>
      </c>
      <c r="E3124" t="str">
        <f>VLOOKUP(D3124,'B-Business Capability'!B:H,5,FALSE)</f>
        <v>Customer Service</v>
      </c>
      <c r="F3124" t="str">
        <f>VLOOKUP(D3124,'B-Business Capability'!B:H,6,FALSE)</f>
        <v>Customer Service and Support</v>
      </c>
      <c r="G3124" t="str">
        <f>VLOOKUP(D3124,'B-Business Capability'!B:H,7,FALSE)</f>
        <v>Service Request Management</v>
      </c>
      <c r="I3124" t="s">
        <v>43</v>
      </c>
      <c r="J3124" t="s">
        <v>114</v>
      </c>
      <c r="K3124" t="s">
        <v>115</v>
      </c>
      <c r="L3124" t="s">
        <v>194</v>
      </c>
      <c r="M3124" t="str">
        <f>VLOOKUP(L3124,'A-Applications'!B:D,3,FALSE)</f>
        <v>VLC Media player</v>
      </c>
      <c r="N3124" t="s">
        <v>46</v>
      </c>
      <c r="O3124" s="42" t="s">
        <v>47</v>
      </c>
      <c r="P3124" t="s">
        <v>75</v>
      </c>
      <c r="Q3124" t="str">
        <f>VLOOKUP(KamstrupData[[#This Row],[IdLevel123]],'B-Business Capability'!B:L,10,FALSE)</f>
        <v>Customer Service and Support</v>
      </c>
      <c r="R3124">
        <f>VLOOKUP(KamstrupData[[#This Row],[IdLevel123]],'B-Business Capability'!B:L,11,FALSE)</f>
        <v>0</v>
      </c>
      <c r="T3124" t="s">
        <v>116</v>
      </c>
    </row>
    <row r="3125" spans="2:20" hidden="1" x14ac:dyDescent="0.25">
      <c r="D3125" t="s">
        <v>1459</v>
      </c>
      <c r="E3125" t="str">
        <f>VLOOKUP(D3125,'B-Business Capability'!B:H,5,FALSE)</f>
        <v>Customer Service</v>
      </c>
      <c r="F3125" t="str">
        <f>VLOOKUP(D3125,'B-Business Capability'!B:H,6,FALSE)</f>
        <v>Customer Service and Support</v>
      </c>
      <c r="G3125" t="str">
        <f>VLOOKUP(D3125,'B-Business Capability'!B:H,7,FALSE)</f>
        <v>Service Request Management</v>
      </c>
      <c r="I3125" t="s">
        <v>43</v>
      </c>
      <c r="J3125" t="s">
        <v>114</v>
      </c>
      <c r="K3125" t="s">
        <v>125</v>
      </c>
      <c r="L3125" t="s">
        <v>194</v>
      </c>
      <c r="M3125" t="str">
        <f>VLOOKUP(L3125,'A-Applications'!B:D,3,FALSE)</f>
        <v>VLC Media player</v>
      </c>
      <c r="N3125" t="s">
        <v>46</v>
      </c>
      <c r="O3125" s="42" t="s">
        <v>47</v>
      </c>
      <c r="P3125" t="s">
        <v>75</v>
      </c>
      <c r="Q3125" t="str">
        <f>VLOOKUP(KamstrupData[[#This Row],[IdLevel123]],'B-Business Capability'!B:L,10,FALSE)</f>
        <v>Customer Service and Support</v>
      </c>
      <c r="R3125">
        <f>VLOOKUP(KamstrupData[[#This Row],[IdLevel123]],'B-Business Capability'!B:L,11,FALSE)</f>
        <v>0</v>
      </c>
      <c r="T3125" t="s">
        <v>126</v>
      </c>
    </row>
    <row r="3126" spans="2:20" hidden="1" x14ac:dyDescent="0.25">
      <c r="B3126" s="28">
        <v>46023</v>
      </c>
      <c r="D3126" s="28" t="s">
        <v>8511</v>
      </c>
      <c r="E3126" t="str">
        <f>VLOOKUP(D3126,'B-Business Capability'!B:H,5,FALSE)</f>
        <v>Digital Platform and Operations</v>
      </c>
      <c r="F3126" t="str">
        <f>VLOOKUP(D3126,'B-Business Capability'!B:H,6,FALSE)</f>
        <v>Digital Workplace &amp; Infrastructure Development</v>
      </c>
      <c r="G3126">
        <f>VLOOKUP(D3126,'B-Business Capability'!B:H,7,FALSE)</f>
        <v>0</v>
      </c>
      <c r="I3126" t="s">
        <v>43</v>
      </c>
      <c r="J3126" t="s">
        <v>239</v>
      </c>
      <c r="K3126" t="s">
        <v>1742</v>
      </c>
      <c r="L3126" t="s">
        <v>194</v>
      </c>
      <c r="M3126" t="str">
        <f>VLOOKUP(L3126,'A-Applications'!B:D,3,FALSE)</f>
        <v>VLC Media player</v>
      </c>
      <c r="N3126" t="s">
        <v>46</v>
      </c>
      <c r="O3126" s="42" t="s">
        <v>52</v>
      </c>
      <c r="Q3126" t="str">
        <f>VLOOKUP(KamstrupData[[#This Row],[IdLevel123]],'B-Business Capability'!B:L,10,FALSE)</f>
        <v>N/A</v>
      </c>
      <c r="R3126">
        <f>VLOOKUP(KamstrupData[[#This Row],[IdLevel123]],'B-Business Capability'!B:L,11,FALSE)</f>
        <v>0</v>
      </c>
    </row>
    <row r="3127" spans="2:20" hidden="1" x14ac:dyDescent="0.25">
      <c r="D3127" s="28" t="s">
        <v>1213</v>
      </c>
      <c r="E3127" t="str">
        <f>VLOOKUP(D3127,'B-Business Capability'!B:H,5,FALSE)</f>
        <v>Sales</v>
      </c>
      <c r="F3127" t="str">
        <f>VLOOKUP(D3127,'B-Business Capability'!B:H,6,FALSE)</f>
        <v>Sales Execution and Customer Engagement</v>
      </c>
      <c r="G3127" t="str">
        <f>VLOOKUP(D3127,'B-Business Capability'!B:H,7,FALSE)</f>
        <v>Productivity and personalization</v>
      </c>
      <c r="I3127" t="s">
        <v>62</v>
      </c>
      <c r="J3127" t="s">
        <v>8632</v>
      </c>
      <c r="L3127" t="s">
        <v>194</v>
      </c>
      <c r="M3127" t="str">
        <f>VLOOKUP(L3127,'A-Applications'!B:D,3,FALSE)</f>
        <v>VLC Media player</v>
      </c>
      <c r="N3127" t="s">
        <v>46</v>
      </c>
      <c r="O3127" s="42" t="s">
        <v>52</v>
      </c>
      <c r="P3127" t="s">
        <v>1042</v>
      </c>
      <c r="Q3127" t="str">
        <f>VLOOKUP(KamstrupData[[#This Row],[IdLevel123]],'B-Business Capability'!B:L,10,FALSE)</f>
        <v>N/A</v>
      </c>
      <c r="R3127">
        <f>VLOOKUP(KamstrupData[[#This Row],[IdLevel123]],'B-Business Capability'!B:L,11,FALSE)</f>
        <v>0</v>
      </c>
    </row>
    <row r="3128" spans="2:20" hidden="1" x14ac:dyDescent="0.25">
      <c r="D3128" t="s">
        <v>1191</v>
      </c>
      <c r="E3128" t="str">
        <f>VLOOKUP(D3128,'B-Business Capability'!B:H,5,FALSE)</f>
        <v>Sales</v>
      </c>
      <c r="F3128" t="str">
        <f>VLOOKUP(D3128,'B-Business Capability'!B:H,6,FALSE)</f>
        <v>Sales Execution and Customer Engagement</v>
      </c>
      <c r="G3128" t="str">
        <f>VLOOKUP(D3128,'B-Business Capability'!B:H,7,FALSE)</f>
        <v>Account Insights</v>
      </c>
      <c r="I3128" t="s">
        <v>43</v>
      </c>
      <c r="J3128" t="s">
        <v>325</v>
      </c>
      <c r="K3128" t="s">
        <v>379</v>
      </c>
      <c r="L3128" t="s">
        <v>1192</v>
      </c>
      <c r="M3128" t="str">
        <f>VLOOKUP(L3128,'A-Applications'!B:D,3,FALSE)</f>
        <v>MS-CRM ADD-ONS</v>
      </c>
      <c r="N3128" t="s">
        <v>308</v>
      </c>
      <c r="O3128" s="42" t="s">
        <v>52</v>
      </c>
      <c r="P3128" t="s">
        <v>1148</v>
      </c>
      <c r="Q3128" t="str">
        <f>VLOOKUP(KamstrupData[[#This Row],[IdLevel123]],'B-Business Capability'!B:L,10,FALSE)</f>
        <v>N/A</v>
      </c>
      <c r="R3128">
        <f>VLOOKUP(KamstrupData[[#This Row],[IdLevel123]],'B-Business Capability'!B:L,11,FALSE)</f>
        <v>0</v>
      </c>
      <c r="T3128" t="s">
        <v>1193</v>
      </c>
    </row>
    <row r="3129" spans="2:20" hidden="1" x14ac:dyDescent="0.25">
      <c r="D3129" t="s">
        <v>1207</v>
      </c>
      <c r="E3129" t="str">
        <f>VLOOKUP(D3129,'B-Business Capability'!B:H,5,FALSE)</f>
        <v>Sales</v>
      </c>
      <c r="F3129" t="str">
        <f>VLOOKUP(D3129,'B-Business Capability'!B:H,6,FALSE)</f>
        <v>Sales Execution and Customer Engagement</v>
      </c>
      <c r="G3129" t="str">
        <f>VLOOKUP(D3129,'B-Business Capability'!B:H,7,FALSE)</f>
        <v>Digital documents</v>
      </c>
      <c r="I3129" t="s">
        <v>43</v>
      </c>
      <c r="J3129" t="s">
        <v>325</v>
      </c>
      <c r="K3129" t="s">
        <v>379</v>
      </c>
      <c r="L3129" t="s">
        <v>1192</v>
      </c>
      <c r="M3129" t="str">
        <f>VLOOKUP(L3129,'A-Applications'!B:D,3,FALSE)</f>
        <v>MS-CRM ADD-ONS</v>
      </c>
      <c r="N3129" t="s">
        <v>308</v>
      </c>
      <c r="O3129" s="42" t="s">
        <v>52</v>
      </c>
      <c r="P3129" t="s">
        <v>1148</v>
      </c>
      <c r="Q3129" t="str">
        <f>VLOOKUP(KamstrupData[[#This Row],[IdLevel123]],'B-Business Capability'!B:L,10,FALSE)</f>
        <v>N/A</v>
      </c>
      <c r="R3129">
        <f>VLOOKUP(KamstrupData[[#This Row],[IdLevel123]],'B-Business Capability'!B:L,11,FALSE)</f>
        <v>0</v>
      </c>
      <c r="T3129" t="s">
        <v>1193</v>
      </c>
    </row>
    <row r="3130" spans="2:20" hidden="1" x14ac:dyDescent="0.25">
      <c r="D3130" t="s">
        <v>1213</v>
      </c>
      <c r="E3130" t="str">
        <f>VLOOKUP(D3130,'B-Business Capability'!B:H,5,FALSE)</f>
        <v>Sales</v>
      </c>
      <c r="F3130" t="str">
        <f>VLOOKUP(D3130,'B-Business Capability'!B:H,6,FALSE)</f>
        <v>Sales Execution and Customer Engagement</v>
      </c>
      <c r="G3130" t="str">
        <f>VLOOKUP(D3130,'B-Business Capability'!B:H,7,FALSE)</f>
        <v>Productivity and personalization</v>
      </c>
      <c r="I3130" t="s">
        <v>43</v>
      </c>
      <c r="J3130" t="s">
        <v>325</v>
      </c>
      <c r="K3130" t="s">
        <v>379</v>
      </c>
      <c r="L3130" t="s">
        <v>1192</v>
      </c>
      <c r="M3130" t="str">
        <f>VLOOKUP(L3130,'A-Applications'!B:D,3,FALSE)</f>
        <v>MS-CRM ADD-ONS</v>
      </c>
      <c r="N3130" t="s">
        <v>308</v>
      </c>
      <c r="O3130" s="42" t="s">
        <v>52</v>
      </c>
      <c r="P3130" t="s">
        <v>1148</v>
      </c>
      <c r="Q3130" t="str">
        <f>VLOOKUP(KamstrupData[[#This Row],[IdLevel123]],'B-Business Capability'!B:L,10,FALSE)</f>
        <v>N/A</v>
      </c>
      <c r="R3130">
        <f>VLOOKUP(KamstrupData[[#This Row],[IdLevel123]],'B-Business Capability'!B:L,11,FALSE)</f>
        <v>0</v>
      </c>
      <c r="T3130" t="s">
        <v>1216</v>
      </c>
    </row>
    <row r="3131" spans="2:20" hidden="1" x14ac:dyDescent="0.25">
      <c r="D3131" t="s">
        <v>1230</v>
      </c>
      <c r="E3131" t="str">
        <f>VLOOKUP(D3131,'B-Business Capability'!B:H,5,FALSE)</f>
        <v>Sales</v>
      </c>
      <c r="F3131" t="str">
        <f>VLOOKUP(D3131,'B-Business Capability'!B:H,6,FALSE)</f>
        <v>Sales Execution and Customer Engagement</v>
      </c>
      <c r="G3131" t="str">
        <f>VLOOKUP(D3131,'B-Business Capability'!B:H,7,FALSE)</f>
        <v>Strategic account planning</v>
      </c>
      <c r="I3131" t="s">
        <v>43</v>
      </c>
      <c r="J3131" t="s">
        <v>325</v>
      </c>
      <c r="K3131" t="s">
        <v>379</v>
      </c>
      <c r="L3131" t="s">
        <v>1192</v>
      </c>
      <c r="M3131" t="str">
        <f>VLOOKUP(L3131,'A-Applications'!B:D,3,FALSE)</f>
        <v>MS-CRM ADD-ONS</v>
      </c>
      <c r="N3131" t="s">
        <v>308</v>
      </c>
      <c r="O3131" s="42" t="s">
        <v>52</v>
      </c>
      <c r="P3131" t="s">
        <v>1148</v>
      </c>
      <c r="Q3131" t="str">
        <f>VLOOKUP(KamstrupData[[#This Row],[IdLevel123]],'B-Business Capability'!B:L,10,FALSE)</f>
        <v>N/A</v>
      </c>
      <c r="R3131">
        <f>VLOOKUP(KamstrupData[[#This Row],[IdLevel123]],'B-Business Capability'!B:L,11,FALSE)</f>
        <v>0</v>
      </c>
      <c r="T3131" t="s">
        <v>1193</v>
      </c>
    </row>
    <row r="3132" spans="2:20" hidden="1" x14ac:dyDescent="0.25">
      <c r="D3132" s="28" t="s">
        <v>1191</v>
      </c>
      <c r="E3132" t="str">
        <f>VLOOKUP(D3132,'B-Business Capability'!B:H,5,FALSE)</f>
        <v>Sales</v>
      </c>
      <c r="F3132" t="str">
        <f>VLOOKUP(D3132,'B-Business Capability'!B:H,6,FALSE)</f>
        <v>Sales Execution and Customer Engagement</v>
      </c>
      <c r="G3132" t="str">
        <f>VLOOKUP(D3132,'B-Business Capability'!B:H,7,FALSE)</f>
        <v>Account Insights</v>
      </c>
      <c r="I3132" t="s">
        <v>62</v>
      </c>
      <c r="J3132" t="s">
        <v>8632</v>
      </c>
      <c r="L3132" t="s">
        <v>1192</v>
      </c>
      <c r="M3132" t="str">
        <f>VLOOKUP(L3132,'A-Applications'!B:D,3,FALSE)</f>
        <v>MS-CRM ADD-ONS</v>
      </c>
      <c r="N3132" t="s">
        <v>308</v>
      </c>
      <c r="O3132" s="42" t="s">
        <v>52</v>
      </c>
      <c r="P3132" t="s">
        <v>1148</v>
      </c>
      <c r="Q3132" t="str">
        <f>VLOOKUP(KamstrupData[[#This Row],[IdLevel123]],'B-Business Capability'!B:L,10,FALSE)</f>
        <v>N/A</v>
      </c>
      <c r="R3132">
        <f>VLOOKUP(KamstrupData[[#This Row],[IdLevel123]],'B-Business Capability'!B:L,11,FALSE)</f>
        <v>0</v>
      </c>
    </row>
    <row r="3133" spans="2:20" hidden="1" x14ac:dyDescent="0.25">
      <c r="D3133" s="28" t="s">
        <v>1207</v>
      </c>
      <c r="E3133" t="str">
        <f>VLOOKUP(D3133,'B-Business Capability'!B:H,5,FALSE)</f>
        <v>Sales</v>
      </c>
      <c r="F3133" t="str">
        <f>VLOOKUP(D3133,'B-Business Capability'!B:H,6,FALSE)</f>
        <v>Sales Execution and Customer Engagement</v>
      </c>
      <c r="G3133" t="str">
        <f>VLOOKUP(D3133,'B-Business Capability'!B:H,7,FALSE)</f>
        <v>Digital documents</v>
      </c>
      <c r="I3133" t="s">
        <v>62</v>
      </c>
      <c r="J3133" t="s">
        <v>8632</v>
      </c>
      <c r="L3133" t="s">
        <v>1192</v>
      </c>
      <c r="M3133" t="str">
        <f>VLOOKUP(L3133,'A-Applications'!B:D,3,FALSE)</f>
        <v>MS-CRM ADD-ONS</v>
      </c>
      <c r="N3133" t="s">
        <v>308</v>
      </c>
      <c r="O3133" s="42" t="s">
        <v>52</v>
      </c>
      <c r="P3133" t="s">
        <v>1148</v>
      </c>
      <c r="Q3133" t="str">
        <f>VLOOKUP(KamstrupData[[#This Row],[IdLevel123]],'B-Business Capability'!B:L,10,FALSE)</f>
        <v>N/A</v>
      </c>
      <c r="R3133">
        <f>VLOOKUP(KamstrupData[[#This Row],[IdLevel123]],'B-Business Capability'!B:L,11,FALSE)</f>
        <v>0</v>
      </c>
    </row>
    <row r="3134" spans="2:20" hidden="1" x14ac:dyDescent="0.25">
      <c r="D3134" s="28" t="s">
        <v>1213</v>
      </c>
      <c r="E3134" t="str">
        <f>VLOOKUP(D3134,'B-Business Capability'!B:H,5,FALSE)</f>
        <v>Sales</v>
      </c>
      <c r="F3134" t="str">
        <f>VLOOKUP(D3134,'B-Business Capability'!B:H,6,FALSE)</f>
        <v>Sales Execution and Customer Engagement</v>
      </c>
      <c r="G3134" t="str">
        <f>VLOOKUP(D3134,'B-Business Capability'!B:H,7,FALSE)</f>
        <v>Productivity and personalization</v>
      </c>
      <c r="I3134" t="s">
        <v>62</v>
      </c>
      <c r="J3134" t="s">
        <v>8632</v>
      </c>
      <c r="L3134" t="s">
        <v>1192</v>
      </c>
      <c r="M3134" t="str">
        <f>VLOOKUP(L3134,'A-Applications'!B:D,3,FALSE)</f>
        <v>MS-CRM ADD-ONS</v>
      </c>
      <c r="N3134" t="s">
        <v>308</v>
      </c>
      <c r="O3134" s="42" t="s">
        <v>52</v>
      </c>
      <c r="P3134" t="s">
        <v>1148</v>
      </c>
      <c r="Q3134" t="str">
        <f>VLOOKUP(KamstrupData[[#This Row],[IdLevel123]],'B-Business Capability'!B:L,10,FALSE)</f>
        <v>N/A</v>
      </c>
      <c r="R3134">
        <f>VLOOKUP(KamstrupData[[#This Row],[IdLevel123]],'B-Business Capability'!B:L,11,FALSE)</f>
        <v>0</v>
      </c>
    </row>
    <row r="3135" spans="2:20" hidden="1" x14ac:dyDescent="0.25">
      <c r="D3135" s="28" t="s">
        <v>1230</v>
      </c>
      <c r="E3135" t="str">
        <f>VLOOKUP(D3135,'B-Business Capability'!B:H,5,FALSE)</f>
        <v>Sales</v>
      </c>
      <c r="F3135" t="str">
        <f>VLOOKUP(D3135,'B-Business Capability'!B:H,6,FALSE)</f>
        <v>Sales Execution and Customer Engagement</v>
      </c>
      <c r="G3135" t="str">
        <f>VLOOKUP(D3135,'B-Business Capability'!B:H,7,FALSE)</f>
        <v>Strategic account planning</v>
      </c>
      <c r="I3135" t="s">
        <v>62</v>
      </c>
      <c r="J3135" t="s">
        <v>8632</v>
      </c>
      <c r="L3135" t="s">
        <v>1192</v>
      </c>
      <c r="M3135" t="str">
        <f>VLOOKUP(L3135,'A-Applications'!B:D,3,FALSE)</f>
        <v>MS-CRM ADD-ONS</v>
      </c>
      <c r="N3135" t="s">
        <v>308</v>
      </c>
      <c r="O3135" s="42" t="s">
        <v>52</v>
      </c>
      <c r="P3135" t="s">
        <v>1148</v>
      </c>
      <c r="Q3135" t="str">
        <f>VLOOKUP(KamstrupData[[#This Row],[IdLevel123]],'B-Business Capability'!B:L,10,FALSE)</f>
        <v>N/A</v>
      </c>
      <c r="R3135">
        <f>VLOOKUP(KamstrupData[[#This Row],[IdLevel123]],'B-Business Capability'!B:L,11,FALSE)</f>
        <v>0</v>
      </c>
    </row>
    <row r="3136" spans="2:20" hidden="1" x14ac:dyDescent="0.25">
      <c r="B3136" s="28">
        <v>45292</v>
      </c>
      <c r="D3136" s="28" t="s">
        <v>7610</v>
      </c>
      <c r="E3136" t="str">
        <f>VLOOKUP(D3136,'B-Business Capability'!B:H,5,FALSE)</f>
        <v>Product &amp; Software Development</v>
      </c>
      <c r="F3136" t="str">
        <f>VLOOKUP(D3136,'B-Business Capability'!B:H,6,FALSE)</f>
        <v>Engineering</v>
      </c>
      <c r="G3136">
        <f>VLOOKUP(D3136,'B-Business Capability'!B:H,7,FALSE)</f>
        <v>0</v>
      </c>
      <c r="I3136" t="s">
        <v>43</v>
      </c>
      <c r="J3136" t="s">
        <v>239</v>
      </c>
      <c r="K3136" t="s">
        <v>7296</v>
      </c>
      <c r="L3136" t="s">
        <v>1360</v>
      </c>
      <c r="M3136" t="str">
        <f>VLOOKUP(L3136,'A-Applications'!B:D,3,FALSE)</f>
        <v>Google Chrome</v>
      </c>
      <c r="N3136" t="s">
        <v>46</v>
      </c>
      <c r="O3136" s="42" t="s">
        <v>47</v>
      </c>
      <c r="Q3136" t="str">
        <f>VLOOKUP(KamstrupData[[#This Row],[IdLevel123]],'B-Business Capability'!B:L,10,FALSE)</f>
        <v>Idea-to-Release (I2R)</v>
      </c>
      <c r="R3136">
        <f>VLOOKUP(KamstrupData[[#This Row],[IdLevel123]],'B-Business Capability'!B:L,11,FALSE)</f>
        <v>400</v>
      </c>
    </row>
    <row r="3137" spans="2:20" hidden="1" x14ac:dyDescent="0.25">
      <c r="D3137" t="s">
        <v>1359</v>
      </c>
      <c r="E3137" t="str">
        <f>VLOOKUP(D3137,'B-Business Capability'!B:H,5,FALSE)</f>
        <v>Sales</v>
      </c>
      <c r="F3137">
        <f>VLOOKUP(D3137,'B-Business Capability'!B:H,6,FALSE)</f>
        <v>0</v>
      </c>
      <c r="G3137">
        <f>VLOOKUP(D3137,'B-Business Capability'!B:H,7,FALSE)</f>
        <v>0</v>
      </c>
      <c r="I3137" t="s">
        <v>43</v>
      </c>
      <c r="J3137" t="s">
        <v>325</v>
      </c>
      <c r="L3137" t="s">
        <v>1360</v>
      </c>
      <c r="M3137" t="str">
        <f>VLOOKUP(L3137,'A-Applications'!B:D,3,FALSE)</f>
        <v>Google Chrome</v>
      </c>
      <c r="N3137" t="s">
        <v>46</v>
      </c>
      <c r="O3137" s="42" t="s">
        <v>52</v>
      </c>
      <c r="P3137" t="s">
        <v>423</v>
      </c>
      <c r="Q3137" t="str">
        <f>VLOOKUP(KamstrupData[[#This Row],[IdLevel123]],'B-Business Capability'!B:L,10,FALSE)</f>
        <v>N/A</v>
      </c>
      <c r="R3137">
        <f>VLOOKUP(KamstrupData[[#This Row],[IdLevel123]],'B-Business Capability'!B:L,11,FALSE)</f>
        <v>0</v>
      </c>
    </row>
    <row r="3138" spans="2:20" hidden="1" x14ac:dyDescent="0.25">
      <c r="D3138" t="s">
        <v>8589</v>
      </c>
      <c r="E3138" t="str">
        <f>VLOOKUP(D3138,'B-Business Capability'!B:H,5,FALSE)</f>
        <v>Digital Platform and Operations</v>
      </c>
      <c r="F3138" t="str">
        <f>VLOOKUP(D3138,'B-Business Capability'!B:H,6,FALSE)</f>
        <v>Engineering &amp; Platform</v>
      </c>
      <c r="G3138" t="str">
        <f>VLOOKUP(D3138,'B-Business Capability'!B:H,7,FALSE)</f>
        <v>Quality Assurance, test and Control</v>
      </c>
      <c r="I3138" t="s">
        <v>43</v>
      </c>
      <c r="J3138" t="s">
        <v>109</v>
      </c>
      <c r="K3138" t="s">
        <v>231</v>
      </c>
      <c r="L3138" t="s">
        <v>1360</v>
      </c>
      <c r="M3138" t="str">
        <f>VLOOKUP(L3138,'A-Applications'!B:D,3,FALSE)</f>
        <v>Google Chrome</v>
      </c>
      <c r="N3138" t="s">
        <v>46</v>
      </c>
      <c r="O3138" s="42" t="s">
        <v>52</v>
      </c>
      <c r="P3138" t="s">
        <v>68</v>
      </c>
      <c r="Q3138" t="str">
        <f>VLOOKUP(KamstrupData[[#This Row],[IdLevel123]],'B-Business Capability'!B:L,10,FALSE)</f>
        <v>N/A</v>
      </c>
      <c r="R3138">
        <f>VLOOKUP(KamstrupData[[#This Row],[IdLevel123]],'B-Business Capability'!B:L,11,FALSE)</f>
        <v>0</v>
      </c>
      <c r="T3138" t="s">
        <v>329</v>
      </c>
    </row>
    <row r="3139" spans="2:20" hidden="1" x14ac:dyDescent="0.25">
      <c r="B3139" s="28">
        <v>45292</v>
      </c>
      <c r="D3139" s="28" t="s">
        <v>8589</v>
      </c>
      <c r="E3139" t="str">
        <f>VLOOKUP(D3139,'B-Business Capability'!B:H,5,FALSE)</f>
        <v>Digital Platform and Operations</v>
      </c>
      <c r="F3139" t="str">
        <f>VLOOKUP(D3139,'B-Business Capability'!B:H,6,FALSE)</f>
        <v>Engineering &amp; Platform</v>
      </c>
      <c r="G3139" t="str">
        <f>VLOOKUP(D3139,'B-Business Capability'!B:H,7,FALSE)</f>
        <v>Quality Assurance, test and Control</v>
      </c>
      <c r="I3139" t="s">
        <v>43</v>
      </c>
      <c r="J3139" t="s">
        <v>285</v>
      </c>
      <c r="K3139" t="s">
        <v>1615</v>
      </c>
      <c r="L3139" t="s">
        <v>1360</v>
      </c>
      <c r="M3139" t="str">
        <f>VLOOKUP(L3139,'A-Applications'!B:D,3,FALSE)</f>
        <v>Google Chrome</v>
      </c>
      <c r="N3139" t="s">
        <v>46</v>
      </c>
      <c r="O3139" s="42" t="s">
        <v>47</v>
      </c>
      <c r="P3139" t="s">
        <v>38</v>
      </c>
      <c r="Q3139" t="str">
        <f>VLOOKUP(KamstrupData[[#This Row],[IdLevel123]],'B-Business Capability'!B:L,10,FALSE)</f>
        <v>N/A</v>
      </c>
      <c r="R3139">
        <f>VLOOKUP(KamstrupData[[#This Row],[IdLevel123]],'B-Business Capability'!B:L,11,FALSE)</f>
        <v>0</v>
      </c>
    </row>
    <row r="3140" spans="2:20" hidden="1" x14ac:dyDescent="0.25">
      <c r="B3140" s="28">
        <v>45292</v>
      </c>
      <c r="D3140" s="28" t="s">
        <v>8589</v>
      </c>
      <c r="E3140" t="str">
        <f>VLOOKUP(D3140,'B-Business Capability'!B:H,5,FALSE)</f>
        <v>Digital Platform and Operations</v>
      </c>
      <c r="F3140" t="str">
        <f>VLOOKUP(D3140,'B-Business Capability'!B:H,6,FALSE)</f>
        <v>Engineering &amp; Platform</v>
      </c>
      <c r="G3140" t="str">
        <f>VLOOKUP(D3140,'B-Business Capability'!B:H,7,FALSE)</f>
        <v>Quality Assurance, test and Control</v>
      </c>
      <c r="I3140" t="s">
        <v>43</v>
      </c>
      <c r="J3140" t="s">
        <v>285</v>
      </c>
      <c r="K3140" t="s">
        <v>1639</v>
      </c>
      <c r="L3140" t="s">
        <v>1360</v>
      </c>
      <c r="M3140" t="str">
        <f>VLOOKUP(L3140,'A-Applications'!B:D,3,FALSE)</f>
        <v>Google Chrome</v>
      </c>
      <c r="N3140" s="230" t="s">
        <v>46</v>
      </c>
      <c r="O3140" s="42" t="s">
        <v>47</v>
      </c>
      <c r="Q3140" t="str">
        <f>VLOOKUP(KamstrupData[[#This Row],[IdLevel123]],'B-Business Capability'!B:L,10,FALSE)</f>
        <v>N/A</v>
      </c>
      <c r="R3140">
        <f>VLOOKUP(KamstrupData[[#This Row],[IdLevel123]],'B-Business Capability'!B:L,11,FALSE)</f>
        <v>0</v>
      </c>
    </row>
    <row r="3141" spans="2:20" hidden="1" x14ac:dyDescent="0.25">
      <c r="B3141" s="28">
        <v>46023</v>
      </c>
      <c r="D3141" s="28" t="s">
        <v>8511</v>
      </c>
      <c r="E3141" t="str">
        <f>VLOOKUP(D3141,'B-Business Capability'!B:H,5,FALSE)</f>
        <v>Digital Platform and Operations</v>
      </c>
      <c r="F3141" t="str">
        <f>VLOOKUP(D3141,'B-Business Capability'!B:H,6,FALSE)</f>
        <v>Digital Workplace &amp; Infrastructure Development</v>
      </c>
      <c r="G3141">
        <f>VLOOKUP(D3141,'B-Business Capability'!B:H,7,FALSE)</f>
        <v>0</v>
      </c>
      <c r="I3141" t="s">
        <v>43</v>
      </c>
      <c r="J3141" t="s">
        <v>239</v>
      </c>
      <c r="K3141" t="s">
        <v>1742</v>
      </c>
      <c r="L3141" t="s">
        <v>1360</v>
      </c>
      <c r="M3141" t="str">
        <f>VLOOKUP(L3141,'A-Applications'!B:D,3,FALSE)</f>
        <v>Google Chrome</v>
      </c>
      <c r="N3141" t="s">
        <v>46</v>
      </c>
      <c r="O3141" s="42" t="s">
        <v>47</v>
      </c>
      <c r="Q3141" t="str">
        <f>VLOOKUP(KamstrupData[[#This Row],[IdLevel123]],'B-Business Capability'!B:L,10,FALSE)</f>
        <v>N/A</v>
      </c>
      <c r="R3141">
        <f>VLOOKUP(KamstrupData[[#This Row],[IdLevel123]],'B-Business Capability'!B:L,11,FALSE)</f>
        <v>0</v>
      </c>
    </row>
    <row r="3142" spans="2:20" hidden="1" x14ac:dyDescent="0.25">
      <c r="D3142" s="28" t="s">
        <v>1359</v>
      </c>
      <c r="E3142" t="str">
        <f>VLOOKUP(D3142,'B-Business Capability'!B:H,5,FALSE)</f>
        <v>Sales</v>
      </c>
      <c r="F3142">
        <f>VLOOKUP(D3142,'B-Business Capability'!B:H,6,FALSE)</f>
        <v>0</v>
      </c>
      <c r="G3142">
        <f>VLOOKUP(D3142,'B-Business Capability'!B:H,7,FALSE)</f>
        <v>0</v>
      </c>
      <c r="I3142" t="s">
        <v>62</v>
      </c>
      <c r="J3142" t="s">
        <v>8632</v>
      </c>
      <c r="L3142" t="s">
        <v>1360</v>
      </c>
      <c r="M3142" t="str">
        <f>VLOOKUP(L3142,'A-Applications'!B:D,3,FALSE)</f>
        <v>Google Chrome</v>
      </c>
      <c r="N3142" t="s">
        <v>46</v>
      </c>
      <c r="O3142" s="42" t="s">
        <v>52</v>
      </c>
      <c r="P3142" t="s">
        <v>423</v>
      </c>
      <c r="Q3142" t="str">
        <f>VLOOKUP(KamstrupData[[#This Row],[IdLevel123]],'B-Business Capability'!B:L,10,FALSE)</f>
        <v>N/A</v>
      </c>
      <c r="R3142">
        <f>VLOOKUP(KamstrupData[[#This Row],[IdLevel123]],'B-Business Capability'!B:L,11,FALSE)</f>
        <v>0</v>
      </c>
    </row>
    <row r="3143" spans="2:20" hidden="1" x14ac:dyDescent="0.25">
      <c r="D3143" s="28" t="s">
        <v>8511</v>
      </c>
      <c r="E3143" t="str">
        <f>VLOOKUP(D3143,'B-Business Capability'!B:H,5,FALSE)</f>
        <v>Digital Platform and Operations</v>
      </c>
      <c r="F3143" t="str">
        <f>VLOOKUP(D3143,'B-Business Capability'!B:H,6,FALSE)</f>
        <v>Digital Workplace &amp; Infrastructure Development</v>
      </c>
      <c r="G3143">
        <f>VLOOKUP(D3143,'B-Business Capability'!B:H,7,FALSE)</f>
        <v>0</v>
      </c>
      <c r="I3143" t="s">
        <v>43</v>
      </c>
      <c r="J3143" t="s">
        <v>239</v>
      </c>
      <c r="K3143" t="s">
        <v>1672</v>
      </c>
      <c r="L3143" t="s">
        <v>1360</v>
      </c>
      <c r="M3143" t="str">
        <f>VLOOKUP(L3143,'A-Applications'!B:D,3,FALSE)</f>
        <v>Google Chrome</v>
      </c>
      <c r="N3143" t="s">
        <v>46</v>
      </c>
      <c r="O3143" s="42" t="s">
        <v>47</v>
      </c>
      <c r="P3143" t="s">
        <v>38</v>
      </c>
      <c r="Q3143" t="str">
        <f>VLOOKUP(KamstrupData[[#This Row],[IdLevel123]],'B-Business Capability'!B:L,10,FALSE)</f>
        <v>N/A</v>
      </c>
      <c r="R3143">
        <f>VLOOKUP(KamstrupData[[#This Row],[IdLevel123]],'B-Business Capability'!B:L,11,FALSE)</f>
        <v>0</v>
      </c>
    </row>
    <row r="3144" spans="2:20" hidden="1" x14ac:dyDescent="0.25">
      <c r="D3144" t="s">
        <v>214</v>
      </c>
      <c r="E3144" t="str">
        <f>VLOOKUP(D3144,'B-Business Capability'!B:H,5,FALSE)</f>
        <v>Manufacturing</v>
      </c>
      <c r="F3144" t="str">
        <f>VLOOKUP(D3144,'B-Business Capability'!B:H,6,FALSE)</f>
        <v>Manufacturing Order Management</v>
      </c>
      <c r="G3144">
        <f>VLOOKUP(D3144,'B-Business Capability'!B:H,7,FALSE)</f>
        <v>0</v>
      </c>
      <c r="I3144" t="s">
        <v>66</v>
      </c>
      <c r="J3144" t="s">
        <v>106</v>
      </c>
      <c r="L3144" t="s">
        <v>215</v>
      </c>
      <c r="M3144" t="str">
        <f>VLOOKUP(L3144,'A-Applications'!B:D,3,FALSE)</f>
        <v>Oracle CPQ</v>
      </c>
      <c r="N3144" t="s">
        <v>74</v>
      </c>
      <c r="O3144" s="42" t="s">
        <v>102</v>
      </c>
      <c r="P3144" t="s">
        <v>68</v>
      </c>
      <c r="Q3144" t="str">
        <f>VLOOKUP(KamstrupData[[#This Row],[IdLevel123]],'B-Business Capability'!B:L,10,FALSE)</f>
        <v>Plan-to-Produce (P2P)</v>
      </c>
      <c r="R3144">
        <f>VLOOKUP(KamstrupData[[#This Row],[IdLevel123]],'B-Business Capability'!B:L,11,FALSE)</f>
        <v>0</v>
      </c>
      <c r="T3144" t="s">
        <v>108</v>
      </c>
    </row>
    <row r="3145" spans="2:20" hidden="1" x14ac:dyDescent="0.25">
      <c r="D3145" t="s">
        <v>583</v>
      </c>
      <c r="E3145" t="str">
        <f>VLOOKUP(D3145,'B-Business Capability'!B:H,5,FALSE)</f>
        <v>Product &amp; Software Development</v>
      </c>
      <c r="F3145" t="str">
        <f>VLOOKUP(D3145,'B-Business Capability'!B:H,6,FALSE)</f>
        <v>Engineering</v>
      </c>
      <c r="G3145" t="str">
        <f>VLOOKUP(D3145,'B-Business Capability'!B:H,7,FALSE)</f>
        <v>Construction &amp; Development</v>
      </c>
      <c r="I3145" t="s">
        <v>43</v>
      </c>
      <c r="J3145" t="s">
        <v>114</v>
      </c>
      <c r="K3145" t="s">
        <v>115</v>
      </c>
      <c r="L3145" t="s">
        <v>215</v>
      </c>
      <c r="M3145" t="str">
        <f>VLOOKUP(L3145,'A-Applications'!B:D,3,FALSE)</f>
        <v>Oracle CPQ</v>
      </c>
      <c r="N3145" t="s">
        <v>46</v>
      </c>
      <c r="O3145" s="42" t="s">
        <v>47</v>
      </c>
      <c r="P3145" t="s">
        <v>602</v>
      </c>
      <c r="Q3145" t="str">
        <f>VLOOKUP(KamstrupData[[#This Row],[IdLevel123]],'B-Business Capability'!B:L,10,FALSE)</f>
        <v>Idea-to-Release (I2R)</v>
      </c>
      <c r="R3145">
        <f>VLOOKUP(KamstrupData[[#This Row],[IdLevel123]],'B-Business Capability'!B:L,11,FALSE)</f>
        <v>420</v>
      </c>
      <c r="T3145" t="s">
        <v>823</v>
      </c>
    </row>
    <row r="3146" spans="2:20" hidden="1" x14ac:dyDescent="0.25">
      <c r="D3146" t="s">
        <v>583</v>
      </c>
      <c r="E3146" t="str">
        <f>VLOOKUP(D3146,'B-Business Capability'!B:H,5,FALSE)</f>
        <v>Product &amp; Software Development</v>
      </c>
      <c r="F3146" t="str">
        <f>VLOOKUP(D3146,'B-Business Capability'!B:H,6,FALSE)</f>
        <v>Engineering</v>
      </c>
      <c r="G3146" t="str">
        <f>VLOOKUP(D3146,'B-Business Capability'!B:H,7,FALSE)</f>
        <v>Construction &amp; Development</v>
      </c>
      <c r="I3146" t="s">
        <v>43</v>
      </c>
      <c r="J3146" t="s">
        <v>114</v>
      </c>
      <c r="K3146" t="s">
        <v>125</v>
      </c>
      <c r="L3146" t="s">
        <v>215</v>
      </c>
      <c r="M3146" t="str">
        <f>VLOOKUP(L3146,'A-Applications'!B:D,3,FALSE)</f>
        <v>Oracle CPQ</v>
      </c>
      <c r="N3146" t="s">
        <v>46</v>
      </c>
      <c r="O3146" s="42" t="s">
        <v>47</v>
      </c>
      <c r="P3146" t="s">
        <v>75</v>
      </c>
      <c r="Q3146" t="str">
        <f>VLOOKUP(KamstrupData[[#This Row],[IdLevel123]],'B-Business Capability'!B:L,10,FALSE)</f>
        <v>Idea-to-Release (I2R)</v>
      </c>
      <c r="R3146">
        <f>VLOOKUP(KamstrupData[[#This Row],[IdLevel123]],'B-Business Capability'!B:L,11,FALSE)</f>
        <v>420</v>
      </c>
      <c r="T3146" t="s">
        <v>126</v>
      </c>
    </row>
    <row r="3147" spans="2:20" hidden="1" x14ac:dyDescent="0.25">
      <c r="D3147" t="s">
        <v>913</v>
      </c>
      <c r="E3147" t="str">
        <f>VLOOKUP(D3147,'B-Business Capability'!B:H,5,FALSE)</f>
        <v>Product &amp; Software Development</v>
      </c>
      <c r="F3147" t="str">
        <f>VLOOKUP(D3147,'B-Business Capability'!B:H,6,FALSE)</f>
        <v>Method Development</v>
      </c>
      <c r="G3147" t="str">
        <f>VLOOKUP(D3147,'B-Business Capability'!B:H,7,FALSE)</f>
        <v>Define Method</v>
      </c>
      <c r="I3147" t="s">
        <v>43</v>
      </c>
      <c r="J3147" t="s">
        <v>244</v>
      </c>
      <c r="L3147" t="s">
        <v>215</v>
      </c>
      <c r="M3147" t="str">
        <f>VLOOKUP(L3147,'A-Applications'!B:D,3,FALSE)</f>
        <v>Oracle CPQ</v>
      </c>
      <c r="N3147" t="s">
        <v>46</v>
      </c>
      <c r="O3147" s="42" t="s">
        <v>47</v>
      </c>
      <c r="P3147" t="s">
        <v>245</v>
      </c>
      <c r="Q3147" t="str">
        <f>VLOOKUP(KamstrupData[[#This Row],[IdLevel123]],'B-Business Capability'!B:L,10,FALSE)</f>
        <v>Idea-to-Release (I2R)</v>
      </c>
      <c r="R3147">
        <f>VLOOKUP(KamstrupData[[#This Row],[IdLevel123]],'B-Business Capability'!B:L,11,FALSE)</f>
        <v>932</v>
      </c>
      <c r="T3147" t="s">
        <v>246</v>
      </c>
    </row>
    <row r="3148" spans="2:20" hidden="1" x14ac:dyDescent="0.25">
      <c r="D3148" t="s">
        <v>913</v>
      </c>
      <c r="E3148" t="str">
        <f>VLOOKUP(D3148,'B-Business Capability'!B:H,5,FALSE)</f>
        <v>Product &amp; Software Development</v>
      </c>
      <c r="F3148" t="str">
        <f>VLOOKUP(D3148,'B-Business Capability'!B:H,6,FALSE)</f>
        <v>Method Development</v>
      </c>
      <c r="G3148" t="str">
        <f>VLOOKUP(D3148,'B-Business Capability'!B:H,7,FALSE)</f>
        <v>Define Method</v>
      </c>
      <c r="I3148" t="s">
        <v>43</v>
      </c>
      <c r="J3148" t="s">
        <v>161</v>
      </c>
      <c r="K3148" t="s">
        <v>165</v>
      </c>
      <c r="L3148" t="s">
        <v>215</v>
      </c>
      <c r="M3148" t="str">
        <f>VLOOKUP(L3148,'A-Applications'!B:D,3,FALSE)</f>
        <v>Oracle CPQ</v>
      </c>
      <c r="N3148" t="s">
        <v>46</v>
      </c>
      <c r="O3148" s="42" t="s">
        <v>47</v>
      </c>
      <c r="P3148" t="s">
        <v>245</v>
      </c>
      <c r="Q3148" t="str">
        <f>VLOOKUP(KamstrupData[[#This Row],[IdLevel123]],'B-Business Capability'!B:L,10,FALSE)</f>
        <v>Idea-to-Release (I2R)</v>
      </c>
      <c r="R3148">
        <f>VLOOKUP(KamstrupData[[#This Row],[IdLevel123]],'B-Business Capability'!B:L,11,FALSE)</f>
        <v>932</v>
      </c>
    </row>
    <row r="3149" spans="2:20" hidden="1" x14ac:dyDescent="0.25">
      <c r="D3149" t="s">
        <v>913</v>
      </c>
      <c r="E3149" t="str">
        <f>VLOOKUP(D3149,'B-Business Capability'!B:H,5,FALSE)</f>
        <v>Product &amp; Software Development</v>
      </c>
      <c r="F3149" t="str">
        <f>VLOOKUP(D3149,'B-Business Capability'!B:H,6,FALSE)</f>
        <v>Method Development</v>
      </c>
      <c r="G3149" t="str">
        <f>VLOOKUP(D3149,'B-Business Capability'!B:H,7,FALSE)</f>
        <v>Define Method</v>
      </c>
      <c r="I3149" t="s">
        <v>43</v>
      </c>
      <c r="J3149" t="s">
        <v>161</v>
      </c>
      <c r="K3149" t="s">
        <v>166</v>
      </c>
      <c r="L3149" t="s">
        <v>215</v>
      </c>
      <c r="M3149" t="str">
        <f>VLOOKUP(L3149,'A-Applications'!B:D,3,FALSE)</f>
        <v>Oracle CPQ</v>
      </c>
      <c r="N3149" t="s">
        <v>46</v>
      </c>
      <c r="O3149" s="42" t="s">
        <v>47</v>
      </c>
      <c r="P3149" t="s">
        <v>245</v>
      </c>
      <c r="Q3149" t="str">
        <f>VLOOKUP(KamstrupData[[#This Row],[IdLevel123]],'B-Business Capability'!B:L,10,FALSE)</f>
        <v>Idea-to-Release (I2R)</v>
      </c>
      <c r="R3149">
        <f>VLOOKUP(KamstrupData[[#This Row],[IdLevel123]],'B-Business Capability'!B:L,11,FALSE)</f>
        <v>932</v>
      </c>
    </row>
    <row r="3150" spans="2:20" hidden="1" x14ac:dyDescent="0.25">
      <c r="D3150" t="s">
        <v>916</v>
      </c>
      <c r="E3150" t="str">
        <f>VLOOKUP(D3150,'B-Business Capability'!B:H,5,FALSE)</f>
        <v>Product &amp; Software Development</v>
      </c>
      <c r="F3150" t="str">
        <f>VLOOKUP(D3150,'B-Business Capability'!B:H,6,FALSE)</f>
        <v>Method Development</v>
      </c>
      <c r="G3150" t="str">
        <f>VLOOKUP(D3150,'B-Business Capability'!B:H,7,FALSE)</f>
        <v>Validate Method</v>
      </c>
      <c r="I3150" t="s">
        <v>43</v>
      </c>
      <c r="J3150" t="s">
        <v>411</v>
      </c>
      <c r="L3150" t="s">
        <v>215</v>
      </c>
      <c r="M3150" t="str">
        <f>VLOOKUP(L3150,'A-Applications'!B:D,3,FALSE)</f>
        <v>Oracle CPQ</v>
      </c>
      <c r="N3150" t="s">
        <v>46</v>
      </c>
      <c r="O3150" s="42" t="s">
        <v>47</v>
      </c>
      <c r="P3150" t="s">
        <v>68</v>
      </c>
      <c r="Q3150" t="str">
        <f>VLOOKUP(KamstrupData[[#This Row],[IdLevel123]],'B-Business Capability'!B:L,10,FALSE)</f>
        <v>Idea-to-Release (I2R)</v>
      </c>
      <c r="R3150">
        <f>VLOOKUP(KamstrupData[[#This Row],[IdLevel123]],'B-Business Capability'!B:L,11,FALSE)</f>
        <v>938</v>
      </c>
      <c r="T3150" t="s">
        <v>468</v>
      </c>
    </row>
    <row r="3151" spans="2:20" hidden="1" x14ac:dyDescent="0.25">
      <c r="D3151" t="s">
        <v>1155</v>
      </c>
      <c r="E3151" t="str">
        <f>VLOOKUP(D3151,'B-Business Capability'!B:H,5,FALSE)</f>
        <v>Sales</v>
      </c>
      <c r="F3151" t="str">
        <f>VLOOKUP(D3151,'B-Business Capability'!B:H,6,FALSE)</f>
        <v>Sales Operations</v>
      </c>
      <c r="G3151" t="str">
        <f>VLOOKUP(D3151,'B-Business Capability'!B:H,7,FALSE)</f>
        <v>Entitlement management</v>
      </c>
      <c r="I3151" t="s">
        <v>43</v>
      </c>
      <c r="J3151" t="s">
        <v>325</v>
      </c>
      <c r="K3151" t="s">
        <v>379</v>
      </c>
      <c r="L3151" t="s">
        <v>215</v>
      </c>
      <c r="M3151" t="str">
        <f>VLOOKUP(L3151,'A-Applications'!B:D,3,FALSE)</f>
        <v>Oracle CPQ</v>
      </c>
      <c r="N3151" t="s">
        <v>46</v>
      </c>
      <c r="O3151" s="42" t="s">
        <v>47</v>
      </c>
      <c r="P3151" t="s">
        <v>1156</v>
      </c>
      <c r="Q3151" t="str">
        <f>VLOOKUP(KamstrupData[[#This Row],[IdLevel123]],'B-Business Capability'!B:L,10,FALSE)</f>
        <v>Order-to-Cash (O2C)</v>
      </c>
      <c r="R3151">
        <f>VLOOKUP(KamstrupData[[#This Row],[IdLevel123]],'B-Business Capability'!B:L,11,FALSE)</f>
        <v>610</v>
      </c>
    </row>
    <row r="3152" spans="2:20" hidden="1" x14ac:dyDescent="0.25">
      <c r="D3152" t="s">
        <v>1155</v>
      </c>
      <c r="E3152" t="str">
        <f>VLOOKUP(D3152,'B-Business Capability'!B:H,5,FALSE)</f>
        <v>Sales</v>
      </c>
      <c r="F3152" t="str">
        <f>VLOOKUP(D3152,'B-Business Capability'!B:H,6,FALSE)</f>
        <v>Sales Operations</v>
      </c>
      <c r="G3152" t="str">
        <f>VLOOKUP(D3152,'B-Business Capability'!B:H,7,FALSE)</f>
        <v>Entitlement management</v>
      </c>
      <c r="I3152" t="s">
        <v>66</v>
      </c>
      <c r="J3152" t="s">
        <v>325</v>
      </c>
      <c r="K3152" t="s">
        <v>379</v>
      </c>
      <c r="L3152" s="101" t="s">
        <v>215</v>
      </c>
      <c r="M3152" t="str">
        <f>VLOOKUP(L3152,'A-Applications'!B:D,3,FALSE)</f>
        <v>Oracle CPQ</v>
      </c>
      <c r="N3152" t="s">
        <v>138</v>
      </c>
      <c r="O3152" s="42" t="s">
        <v>102</v>
      </c>
      <c r="P3152" t="s">
        <v>1156</v>
      </c>
      <c r="Q3152" t="str">
        <f>VLOOKUP(KamstrupData[[#This Row],[IdLevel123]],'B-Business Capability'!B:L,10,FALSE)</f>
        <v>Order-to-Cash (O2C)</v>
      </c>
      <c r="R3152">
        <f>VLOOKUP(KamstrupData[[#This Row],[IdLevel123]],'B-Business Capability'!B:L,11,FALSE)</f>
        <v>610</v>
      </c>
      <c r="T3152" t="s">
        <v>381</v>
      </c>
    </row>
    <row r="3153" spans="4:20" hidden="1" x14ac:dyDescent="0.25">
      <c r="D3153" s="28" t="s">
        <v>1155</v>
      </c>
      <c r="E3153" t="str">
        <f>VLOOKUP(D3153,'B-Business Capability'!B:H,5,FALSE)</f>
        <v>Sales</v>
      </c>
      <c r="F3153" t="str">
        <f>VLOOKUP(D3153,'B-Business Capability'!B:H,6,FALSE)</f>
        <v>Sales Operations</v>
      </c>
      <c r="G3153" t="str">
        <f>VLOOKUP(D3153,'B-Business Capability'!B:H,7,FALSE)</f>
        <v>Entitlement management</v>
      </c>
      <c r="I3153" t="s">
        <v>53</v>
      </c>
      <c r="J3153" t="s">
        <v>8518</v>
      </c>
      <c r="K3153" t="s">
        <v>379</v>
      </c>
      <c r="L3153" t="s">
        <v>215</v>
      </c>
      <c r="M3153" t="str">
        <f>VLOOKUP(L3153,'A-Applications'!B:D,3,FALSE)</f>
        <v>Oracle CPQ</v>
      </c>
      <c r="N3153" t="s">
        <v>46</v>
      </c>
      <c r="O3153" s="42" t="s">
        <v>102</v>
      </c>
      <c r="P3153" t="s">
        <v>1156</v>
      </c>
      <c r="Q3153" t="str">
        <f>VLOOKUP(KamstrupData[[#This Row],[IdLevel123]],'B-Business Capability'!B:L,10,FALSE)</f>
        <v>Order-to-Cash (O2C)</v>
      </c>
      <c r="R3153">
        <f>VLOOKUP(KamstrupData[[#This Row],[IdLevel123]],'B-Business Capability'!B:L,11,FALSE)</f>
        <v>610</v>
      </c>
      <c r="T3153" t="s">
        <v>8521</v>
      </c>
    </row>
    <row r="3154" spans="4:20" hidden="1" x14ac:dyDescent="0.25">
      <c r="D3154" s="28" t="s">
        <v>1155</v>
      </c>
      <c r="E3154" t="str">
        <f>VLOOKUP(D3154,'B-Business Capability'!B:H,5,FALSE)</f>
        <v>Sales</v>
      </c>
      <c r="F3154" t="str">
        <f>VLOOKUP(D3154,'B-Business Capability'!B:H,6,FALSE)</f>
        <v>Sales Operations</v>
      </c>
      <c r="G3154" t="str">
        <f>VLOOKUP(D3154,'B-Business Capability'!B:H,7,FALSE)</f>
        <v>Entitlement management</v>
      </c>
      <c r="I3154" t="s">
        <v>491</v>
      </c>
      <c r="J3154" t="s">
        <v>8531</v>
      </c>
      <c r="K3154" t="s">
        <v>379</v>
      </c>
      <c r="L3154" t="s">
        <v>215</v>
      </c>
      <c r="M3154" t="str">
        <f>VLOOKUP(L3154,'A-Applications'!B:D,3,FALSE)</f>
        <v>Oracle CPQ</v>
      </c>
      <c r="N3154" t="s">
        <v>138</v>
      </c>
      <c r="O3154" s="42" t="s">
        <v>102</v>
      </c>
      <c r="P3154" t="s">
        <v>1156</v>
      </c>
      <c r="Q3154" t="str">
        <f>VLOOKUP(KamstrupData[[#This Row],[IdLevel123]],'B-Business Capability'!B:L,10,FALSE)</f>
        <v>Order-to-Cash (O2C)</v>
      </c>
      <c r="R3154">
        <f>VLOOKUP(KamstrupData[[#This Row],[IdLevel123]],'B-Business Capability'!B:L,11,FALSE)</f>
        <v>610</v>
      </c>
    </row>
    <row r="3155" spans="4:20" hidden="1" x14ac:dyDescent="0.25">
      <c r="D3155" s="28" t="s">
        <v>1155</v>
      </c>
      <c r="E3155" t="str">
        <f>VLOOKUP(D3155,'B-Business Capability'!B:H,5,FALSE)</f>
        <v>Sales</v>
      </c>
      <c r="F3155" t="str">
        <f>VLOOKUP(D3155,'B-Business Capability'!B:H,6,FALSE)</f>
        <v>Sales Operations</v>
      </c>
      <c r="G3155" t="str">
        <f>VLOOKUP(D3155,'B-Business Capability'!B:H,7,FALSE)</f>
        <v>Entitlement management</v>
      </c>
      <c r="I3155" t="s">
        <v>477</v>
      </c>
      <c r="J3155" t="s">
        <v>8619</v>
      </c>
      <c r="L3155" t="s">
        <v>215</v>
      </c>
      <c r="M3155" t="str">
        <f>VLOOKUP(L3155,'A-Applications'!B:D,3,FALSE)</f>
        <v>Oracle CPQ</v>
      </c>
      <c r="N3155" t="s">
        <v>138</v>
      </c>
      <c r="O3155" s="42" t="s">
        <v>102</v>
      </c>
      <c r="P3155" t="s">
        <v>1156</v>
      </c>
      <c r="Q3155" t="str">
        <f>VLOOKUP(KamstrupData[[#This Row],[IdLevel123]],'B-Business Capability'!B:L,10,FALSE)</f>
        <v>Order-to-Cash (O2C)</v>
      </c>
      <c r="R3155">
        <f>VLOOKUP(KamstrupData[[#This Row],[IdLevel123]],'B-Business Capability'!B:L,11,FALSE)</f>
        <v>610</v>
      </c>
    </row>
    <row r="3156" spans="4:20" hidden="1" x14ac:dyDescent="0.25">
      <c r="D3156" s="28" t="s">
        <v>1155</v>
      </c>
      <c r="E3156" t="str">
        <f>VLOOKUP(D3156,'B-Business Capability'!B:H,5,FALSE)</f>
        <v>Sales</v>
      </c>
      <c r="F3156" t="str">
        <f>VLOOKUP(D3156,'B-Business Capability'!B:H,6,FALSE)</f>
        <v>Sales Operations</v>
      </c>
      <c r="G3156" t="str">
        <f>VLOOKUP(D3156,'B-Business Capability'!B:H,7,FALSE)</f>
        <v>Entitlement management</v>
      </c>
      <c r="I3156" t="s">
        <v>487</v>
      </c>
      <c r="J3156" t="s">
        <v>8529</v>
      </c>
      <c r="K3156" t="s">
        <v>379</v>
      </c>
      <c r="L3156" t="s">
        <v>215</v>
      </c>
      <c r="M3156" t="str">
        <f>VLOOKUP(L3156,'A-Applications'!B:D,3,FALSE)</f>
        <v>Oracle CPQ</v>
      </c>
      <c r="N3156" t="s">
        <v>138</v>
      </c>
      <c r="O3156" s="42" t="s">
        <v>102</v>
      </c>
      <c r="P3156" t="s">
        <v>1156</v>
      </c>
      <c r="Q3156" t="str">
        <f>VLOOKUP(KamstrupData[[#This Row],[IdLevel123]],'B-Business Capability'!B:L,10,FALSE)</f>
        <v>Order-to-Cash (O2C)</v>
      </c>
      <c r="R3156">
        <f>VLOOKUP(KamstrupData[[#This Row],[IdLevel123]],'B-Business Capability'!B:L,11,FALSE)</f>
        <v>610</v>
      </c>
    </row>
    <row r="3157" spans="4:20" hidden="1" x14ac:dyDescent="0.25">
      <c r="D3157" t="s">
        <v>1164</v>
      </c>
      <c r="E3157" t="str">
        <f>VLOOKUP(D3157,'B-Business Capability'!B:H,5,FALSE)</f>
        <v>Sales</v>
      </c>
      <c r="F3157" t="str">
        <f>VLOOKUP(D3157,'B-Business Capability'!B:H,6,FALSE)</f>
        <v>Sales Operations</v>
      </c>
      <c r="G3157" t="str">
        <f>VLOOKUP(D3157,'B-Business Capability'!B:H,7,FALSE)</f>
        <v>Price management</v>
      </c>
      <c r="I3157" t="s">
        <v>43</v>
      </c>
      <c r="J3157" t="s">
        <v>325</v>
      </c>
      <c r="K3157" t="s">
        <v>379</v>
      </c>
      <c r="L3157" t="s">
        <v>215</v>
      </c>
      <c r="M3157" t="str">
        <f>VLOOKUP(L3157,'A-Applications'!B:D,3,FALSE)</f>
        <v>Oracle CPQ</v>
      </c>
      <c r="N3157" t="s">
        <v>46</v>
      </c>
      <c r="O3157" s="42" t="s">
        <v>47</v>
      </c>
      <c r="P3157" t="s">
        <v>1165</v>
      </c>
      <c r="Q3157" t="str">
        <f>VLOOKUP(KamstrupData[[#This Row],[IdLevel123]],'B-Business Capability'!B:L,10,FALSE)</f>
        <v>N/A</v>
      </c>
      <c r="R3157">
        <f>VLOOKUP(KamstrupData[[#This Row],[IdLevel123]],'B-Business Capability'!B:L,11,FALSE)</f>
        <v>0</v>
      </c>
    </row>
    <row r="3158" spans="4:20" hidden="1" x14ac:dyDescent="0.25">
      <c r="D3158" t="s">
        <v>1164</v>
      </c>
      <c r="E3158" t="str">
        <f>VLOOKUP(D3158,'B-Business Capability'!B:H,5,FALSE)</f>
        <v>Sales</v>
      </c>
      <c r="F3158" t="str">
        <f>VLOOKUP(D3158,'B-Business Capability'!B:H,6,FALSE)</f>
        <v>Sales Operations</v>
      </c>
      <c r="G3158" t="str">
        <f>VLOOKUP(D3158,'B-Business Capability'!B:H,7,FALSE)</f>
        <v>Price management</v>
      </c>
      <c r="I3158" t="s">
        <v>66</v>
      </c>
      <c r="J3158" t="s">
        <v>325</v>
      </c>
      <c r="K3158" t="s">
        <v>379</v>
      </c>
      <c r="L3158" s="101" t="s">
        <v>215</v>
      </c>
      <c r="M3158" t="str">
        <f>VLOOKUP(L3158,'A-Applications'!B:D,3,FALSE)</f>
        <v>Oracle CPQ</v>
      </c>
      <c r="N3158" t="s">
        <v>138</v>
      </c>
      <c r="O3158" s="42" t="s">
        <v>102</v>
      </c>
      <c r="P3158" t="s">
        <v>1165</v>
      </c>
      <c r="Q3158" t="str">
        <f>VLOOKUP(KamstrupData[[#This Row],[IdLevel123]],'B-Business Capability'!B:L,10,FALSE)</f>
        <v>N/A</v>
      </c>
      <c r="R3158">
        <f>VLOOKUP(KamstrupData[[#This Row],[IdLevel123]],'B-Business Capability'!B:L,11,FALSE)</f>
        <v>0</v>
      </c>
      <c r="T3158" t="s">
        <v>381</v>
      </c>
    </row>
    <row r="3159" spans="4:20" hidden="1" x14ac:dyDescent="0.25">
      <c r="D3159" s="28" t="s">
        <v>1164</v>
      </c>
      <c r="E3159" t="str">
        <f>VLOOKUP(D3159,'B-Business Capability'!B:H,5,FALSE)</f>
        <v>Sales</v>
      </c>
      <c r="F3159" t="str">
        <f>VLOOKUP(D3159,'B-Business Capability'!B:H,6,FALSE)</f>
        <v>Sales Operations</v>
      </c>
      <c r="G3159" t="str">
        <f>VLOOKUP(D3159,'B-Business Capability'!B:H,7,FALSE)</f>
        <v>Price management</v>
      </c>
      <c r="I3159" t="s">
        <v>53</v>
      </c>
      <c r="J3159" t="s">
        <v>8518</v>
      </c>
      <c r="K3159" t="s">
        <v>379</v>
      </c>
      <c r="L3159" t="s">
        <v>215</v>
      </c>
      <c r="M3159" t="str">
        <f>VLOOKUP(L3159,'A-Applications'!B:D,3,FALSE)</f>
        <v>Oracle CPQ</v>
      </c>
      <c r="N3159" t="s">
        <v>46</v>
      </c>
      <c r="O3159" s="42" t="s">
        <v>102</v>
      </c>
      <c r="P3159" t="s">
        <v>1165</v>
      </c>
      <c r="Q3159" t="str">
        <f>VLOOKUP(KamstrupData[[#This Row],[IdLevel123]],'B-Business Capability'!B:L,10,FALSE)</f>
        <v>N/A</v>
      </c>
      <c r="R3159">
        <f>VLOOKUP(KamstrupData[[#This Row],[IdLevel123]],'B-Business Capability'!B:L,11,FALSE)</f>
        <v>0</v>
      </c>
      <c r="T3159" t="s">
        <v>8521</v>
      </c>
    </row>
    <row r="3160" spans="4:20" hidden="1" x14ac:dyDescent="0.25">
      <c r="D3160" s="28" t="s">
        <v>1164</v>
      </c>
      <c r="E3160" t="str">
        <f>VLOOKUP(D3160,'B-Business Capability'!B:H,5,FALSE)</f>
        <v>Sales</v>
      </c>
      <c r="F3160" t="str">
        <f>VLOOKUP(D3160,'B-Business Capability'!B:H,6,FALSE)</f>
        <v>Sales Operations</v>
      </c>
      <c r="G3160" t="str">
        <f>VLOOKUP(D3160,'B-Business Capability'!B:H,7,FALSE)</f>
        <v>Price management</v>
      </c>
      <c r="I3160" t="s">
        <v>491</v>
      </c>
      <c r="J3160" t="s">
        <v>8531</v>
      </c>
      <c r="K3160" t="s">
        <v>379</v>
      </c>
      <c r="L3160" t="s">
        <v>215</v>
      </c>
      <c r="M3160" t="str">
        <f>VLOOKUP(L3160,'A-Applications'!B:D,3,FALSE)</f>
        <v>Oracle CPQ</v>
      </c>
      <c r="N3160" t="s">
        <v>138</v>
      </c>
      <c r="O3160" s="42" t="s">
        <v>102</v>
      </c>
      <c r="P3160" t="s">
        <v>1165</v>
      </c>
      <c r="Q3160" t="str">
        <f>VLOOKUP(KamstrupData[[#This Row],[IdLevel123]],'B-Business Capability'!B:L,10,FALSE)</f>
        <v>N/A</v>
      </c>
      <c r="R3160">
        <f>VLOOKUP(KamstrupData[[#This Row],[IdLevel123]],'B-Business Capability'!B:L,11,FALSE)</f>
        <v>0</v>
      </c>
    </row>
    <row r="3161" spans="4:20" hidden="1" x14ac:dyDescent="0.25">
      <c r="D3161" s="28" t="s">
        <v>1164</v>
      </c>
      <c r="E3161" t="str">
        <f>VLOOKUP(D3161,'B-Business Capability'!B:H,5,FALSE)</f>
        <v>Sales</v>
      </c>
      <c r="F3161" t="str">
        <f>VLOOKUP(D3161,'B-Business Capability'!B:H,6,FALSE)</f>
        <v>Sales Operations</v>
      </c>
      <c r="G3161" t="str">
        <f>VLOOKUP(D3161,'B-Business Capability'!B:H,7,FALSE)</f>
        <v>Price management</v>
      </c>
      <c r="I3161" t="s">
        <v>477</v>
      </c>
      <c r="J3161" t="s">
        <v>8619</v>
      </c>
      <c r="L3161" t="s">
        <v>215</v>
      </c>
      <c r="M3161" t="str">
        <f>VLOOKUP(L3161,'A-Applications'!B:D,3,FALSE)</f>
        <v>Oracle CPQ</v>
      </c>
      <c r="N3161" t="s">
        <v>138</v>
      </c>
      <c r="O3161" s="42" t="s">
        <v>102</v>
      </c>
      <c r="P3161" t="s">
        <v>1165</v>
      </c>
      <c r="Q3161" t="str">
        <f>VLOOKUP(KamstrupData[[#This Row],[IdLevel123]],'B-Business Capability'!B:L,10,FALSE)</f>
        <v>N/A</v>
      </c>
      <c r="R3161">
        <f>VLOOKUP(KamstrupData[[#This Row],[IdLevel123]],'B-Business Capability'!B:L,11,FALSE)</f>
        <v>0</v>
      </c>
    </row>
    <row r="3162" spans="4:20" hidden="1" x14ac:dyDescent="0.25">
      <c r="D3162" s="28" t="s">
        <v>1164</v>
      </c>
      <c r="E3162" t="str">
        <f>VLOOKUP(D3162,'B-Business Capability'!B:H,5,FALSE)</f>
        <v>Sales</v>
      </c>
      <c r="F3162" t="str">
        <f>VLOOKUP(D3162,'B-Business Capability'!B:H,6,FALSE)</f>
        <v>Sales Operations</v>
      </c>
      <c r="G3162" t="str">
        <f>VLOOKUP(D3162,'B-Business Capability'!B:H,7,FALSE)</f>
        <v>Price management</v>
      </c>
      <c r="I3162" t="s">
        <v>487</v>
      </c>
      <c r="J3162" t="s">
        <v>8529</v>
      </c>
      <c r="K3162" t="s">
        <v>379</v>
      </c>
      <c r="L3162" t="s">
        <v>215</v>
      </c>
      <c r="M3162" t="str">
        <f>VLOOKUP(L3162,'A-Applications'!B:D,3,FALSE)</f>
        <v>Oracle CPQ</v>
      </c>
      <c r="N3162" t="s">
        <v>138</v>
      </c>
      <c r="O3162" s="42" t="s">
        <v>102</v>
      </c>
      <c r="P3162" t="s">
        <v>1165</v>
      </c>
      <c r="Q3162" t="str">
        <f>VLOOKUP(KamstrupData[[#This Row],[IdLevel123]],'B-Business Capability'!B:L,10,FALSE)</f>
        <v>N/A</v>
      </c>
      <c r="R3162">
        <f>VLOOKUP(KamstrupData[[#This Row],[IdLevel123]],'B-Business Capability'!B:L,11,FALSE)</f>
        <v>0</v>
      </c>
    </row>
    <row r="3163" spans="4:20" hidden="1" x14ac:dyDescent="0.25">
      <c r="D3163" t="s">
        <v>1166</v>
      </c>
      <c r="E3163" t="str">
        <f>VLOOKUP(D3163,'B-Business Capability'!B:H,5,FALSE)</f>
        <v>Sales</v>
      </c>
      <c r="F3163" t="str">
        <f>VLOOKUP(D3163,'B-Business Capability'!B:H,6,FALSE)</f>
        <v>Sales Operations</v>
      </c>
      <c r="G3163" t="str">
        <f>VLOOKUP(D3163,'B-Business Capability'!B:H,7,FALSE)</f>
        <v>Pricing and charging</v>
      </c>
      <c r="I3163" t="s">
        <v>43</v>
      </c>
      <c r="J3163" t="s">
        <v>325</v>
      </c>
      <c r="K3163" t="s">
        <v>379</v>
      </c>
      <c r="L3163" t="s">
        <v>215</v>
      </c>
      <c r="M3163" t="str">
        <f>VLOOKUP(L3163,'A-Applications'!B:D,3,FALSE)</f>
        <v>Oracle CPQ</v>
      </c>
      <c r="N3163" t="s">
        <v>46</v>
      </c>
      <c r="O3163" s="42" t="s">
        <v>102</v>
      </c>
      <c r="P3163" t="s">
        <v>1165</v>
      </c>
      <c r="Q3163" t="str">
        <f>VLOOKUP(KamstrupData[[#This Row],[IdLevel123]],'B-Business Capability'!B:L,10,FALSE)</f>
        <v>Order-to-Cash (O2C)</v>
      </c>
      <c r="R3163">
        <f>VLOOKUP(KamstrupData[[#This Row],[IdLevel123]],'B-Business Capability'!B:L,11,FALSE)</f>
        <v>300</v>
      </c>
    </row>
    <row r="3164" spans="4:20" hidden="1" x14ac:dyDescent="0.25">
      <c r="D3164" t="s">
        <v>1166</v>
      </c>
      <c r="E3164" t="str">
        <f>VLOOKUP(D3164,'B-Business Capability'!B:H,5,FALSE)</f>
        <v>Sales</v>
      </c>
      <c r="F3164" t="str">
        <f>VLOOKUP(D3164,'B-Business Capability'!B:H,6,FALSE)</f>
        <v>Sales Operations</v>
      </c>
      <c r="G3164" t="str">
        <f>VLOOKUP(D3164,'B-Business Capability'!B:H,7,FALSE)</f>
        <v>Pricing and charging</v>
      </c>
      <c r="I3164" t="s">
        <v>66</v>
      </c>
      <c r="J3164" t="s">
        <v>325</v>
      </c>
      <c r="K3164" t="s">
        <v>379</v>
      </c>
      <c r="L3164" s="101" t="s">
        <v>215</v>
      </c>
      <c r="M3164" t="str">
        <f>VLOOKUP(L3164,'A-Applications'!B:D,3,FALSE)</f>
        <v>Oracle CPQ</v>
      </c>
      <c r="N3164" t="s">
        <v>138</v>
      </c>
      <c r="O3164" s="42" t="s">
        <v>102</v>
      </c>
      <c r="P3164" t="s">
        <v>1165</v>
      </c>
      <c r="Q3164" t="str">
        <f>VLOOKUP(KamstrupData[[#This Row],[IdLevel123]],'B-Business Capability'!B:L,10,FALSE)</f>
        <v>Order-to-Cash (O2C)</v>
      </c>
      <c r="R3164">
        <f>VLOOKUP(KamstrupData[[#This Row],[IdLevel123]],'B-Business Capability'!B:L,11,FALSE)</f>
        <v>300</v>
      </c>
      <c r="T3164" t="s">
        <v>381</v>
      </c>
    </row>
    <row r="3165" spans="4:20" hidden="1" x14ac:dyDescent="0.25">
      <c r="D3165" s="28" t="s">
        <v>1166</v>
      </c>
      <c r="E3165" t="str">
        <f>VLOOKUP(D3165,'B-Business Capability'!B:H,5,FALSE)</f>
        <v>Sales</v>
      </c>
      <c r="F3165" t="str">
        <f>VLOOKUP(D3165,'B-Business Capability'!B:H,6,FALSE)</f>
        <v>Sales Operations</v>
      </c>
      <c r="G3165" t="str">
        <f>VLOOKUP(D3165,'B-Business Capability'!B:H,7,FALSE)</f>
        <v>Pricing and charging</v>
      </c>
      <c r="I3165" t="s">
        <v>53</v>
      </c>
      <c r="J3165" t="s">
        <v>8518</v>
      </c>
      <c r="K3165" t="s">
        <v>379</v>
      </c>
      <c r="L3165" t="s">
        <v>215</v>
      </c>
      <c r="M3165" t="str">
        <f>VLOOKUP(L3165,'A-Applications'!B:D,3,FALSE)</f>
        <v>Oracle CPQ</v>
      </c>
      <c r="N3165" t="s">
        <v>46</v>
      </c>
      <c r="O3165" s="42" t="s">
        <v>102</v>
      </c>
      <c r="P3165" t="s">
        <v>1165</v>
      </c>
      <c r="Q3165" t="str">
        <f>VLOOKUP(KamstrupData[[#This Row],[IdLevel123]],'B-Business Capability'!B:L,10,FALSE)</f>
        <v>Order-to-Cash (O2C)</v>
      </c>
      <c r="R3165">
        <f>VLOOKUP(KamstrupData[[#This Row],[IdLevel123]],'B-Business Capability'!B:L,11,FALSE)</f>
        <v>300</v>
      </c>
      <c r="T3165" t="s">
        <v>8521</v>
      </c>
    </row>
    <row r="3166" spans="4:20" hidden="1" x14ac:dyDescent="0.25">
      <c r="D3166" s="28" t="s">
        <v>1166</v>
      </c>
      <c r="E3166" t="str">
        <f>VLOOKUP(D3166,'B-Business Capability'!B:H,5,FALSE)</f>
        <v>Sales</v>
      </c>
      <c r="F3166" t="str">
        <f>VLOOKUP(D3166,'B-Business Capability'!B:H,6,FALSE)</f>
        <v>Sales Operations</v>
      </c>
      <c r="G3166" t="str">
        <f>VLOOKUP(D3166,'B-Business Capability'!B:H,7,FALSE)</f>
        <v>Pricing and charging</v>
      </c>
      <c r="I3166" t="s">
        <v>491</v>
      </c>
      <c r="J3166" t="s">
        <v>8531</v>
      </c>
      <c r="K3166" t="s">
        <v>379</v>
      </c>
      <c r="L3166" t="s">
        <v>215</v>
      </c>
      <c r="M3166" t="str">
        <f>VLOOKUP(L3166,'A-Applications'!B:D,3,FALSE)</f>
        <v>Oracle CPQ</v>
      </c>
      <c r="N3166" t="s">
        <v>138</v>
      </c>
      <c r="O3166" s="42" t="s">
        <v>102</v>
      </c>
      <c r="P3166" t="s">
        <v>1165</v>
      </c>
      <c r="Q3166" t="str">
        <f>VLOOKUP(KamstrupData[[#This Row],[IdLevel123]],'B-Business Capability'!B:L,10,FALSE)</f>
        <v>Order-to-Cash (O2C)</v>
      </c>
      <c r="R3166">
        <f>VLOOKUP(KamstrupData[[#This Row],[IdLevel123]],'B-Business Capability'!B:L,11,FALSE)</f>
        <v>300</v>
      </c>
    </row>
    <row r="3167" spans="4:20" hidden="1" x14ac:dyDescent="0.25">
      <c r="D3167" s="28" t="s">
        <v>1166</v>
      </c>
      <c r="E3167" t="str">
        <f>VLOOKUP(D3167,'B-Business Capability'!B:H,5,FALSE)</f>
        <v>Sales</v>
      </c>
      <c r="F3167" t="str">
        <f>VLOOKUP(D3167,'B-Business Capability'!B:H,6,FALSE)</f>
        <v>Sales Operations</v>
      </c>
      <c r="G3167" t="str">
        <f>VLOOKUP(D3167,'B-Business Capability'!B:H,7,FALSE)</f>
        <v>Pricing and charging</v>
      </c>
      <c r="I3167" t="s">
        <v>477</v>
      </c>
      <c r="J3167" t="s">
        <v>8619</v>
      </c>
      <c r="L3167" t="s">
        <v>215</v>
      </c>
      <c r="M3167" t="str">
        <f>VLOOKUP(L3167,'A-Applications'!B:D,3,FALSE)</f>
        <v>Oracle CPQ</v>
      </c>
      <c r="N3167" t="s">
        <v>138</v>
      </c>
      <c r="O3167" s="42" t="s">
        <v>102</v>
      </c>
      <c r="P3167" t="s">
        <v>1165</v>
      </c>
      <c r="Q3167" t="str">
        <f>VLOOKUP(KamstrupData[[#This Row],[IdLevel123]],'B-Business Capability'!B:L,10,FALSE)</f>
        <v>Order-to-Cash (O2C)</v>
      </c>
      <c r="R3167">
        <f>VLOOKUP(KamstrupData[[#This Row],[IdLevel123]],'B-Business Capability'!B:L,11,FALSE)</f>
        <v>300</v>
      </c>
    </row>
    <row r="3168" spans="4:20" hidden="1" x14ac:dyDescent="0.25">
      <c r="D3168" s="28" t="s">
        <v>1166</v>
      </c>
      <c r="E3168" t="str">
        <f>VLOOKUP(D3168,'B-Business Capability'!B:H,5,FALSE)</f>
        <v>Sales</v>
      </c>
      <c r="F3168" t="str">
        <f>VLOOKUP(D3168,'B-Business Capability'!B:H,6,FALSE)</f>
        <v>Sales Operations</v>
      </c>
      <c r="G3168" t="str">
        <f>VLOOKUP(D3168,'B-Business Capability'!B:H,7,FALSE)</f>
        <v>Pricing and charging</v>
      </c>
      <c r="I3168" t="s">
        <v>487</v>
      </c>
      <c r="J3168" t="s">
        <v>8529</v>
      </c>
      <c r="K3168" t="s">
        <v>379</v>
      </c>
      <c r="L3168" t="s">
        <v>215</v>
      </c>
      <c r="M3168" t="str">
        <f>VLOOKUP(L3168,'A-Applications'!B:D,3,FALSE)</f>
        <v>Oracle CPQ</v>
      </c>
      <c r="N3168" t="s">
        <v>138</v>
      </c>
      <c r="O3168" s="42" t="s">
        <v>102</v>
      </c>
      <c r="P3168" t="s">
        <v>1165</v>
      </c>
      <c r="Q3168" t="str">
        <f>VLOOKUP(KamstrupData[[#This Row],[IdLevel123]],'B-Business Capability'!B:L,10,FALSE)</f>
        <v>Order-to-Cash (O2C)</v>
      </c>
      <c r="R3168">
        <f>VLOOKUP(KamstrupData[[#This Row],[IdLevel123]],'B-Business Capability'!B:L,11,FALSE)</f>
        <v>300</v>
      </c>
    </row>
    <row r="3169" spans="4:20" ht="15" hidden="1" customHeight="1" x14ac:dyDescent="0.25">
      <c r="D3169" t="s">
        <v>1167</v>
      </c>
      <c r="E3169" t="str">
        <f>VLOOKUP(D3169,'B-Business Capability'!B:H,5,FALSE)</f>
        <v>Sales</v>
      </c>
      <c r="F3169" t="str">
        <f>VLOOKUP(D3169,'B-Business Capability'!B:H,6,FALSE)</f>
        <v>Sales Operations</v>
      </c>
      <c r="G3169" t="str">
        <f>VLOOKUP(D3169,'B-Business Capability'!B:H,7,FALSE)</f>
        <v>Pricing and promotions</v>
      </c>
      <c r="I3169" t="s">
        <v>43</v>
      </c>
      <c r="J3169" t="s">
        <v>325</v>
      </c>
      <c r="K3169" t="s">
        <v>379</v>
      </c>
      <c r="L3169" t="s">
        <v>215</v>
      </c>
      <c r="M3169" t="str">
        <f>VLOOKUP(L3169,'A-Applications'!B:D,3,FALSE)</f>
        <v>Oracle CPQ</v>
      </c>
      <c r="N3169" t="s">
        <v>46</v>
      </c>
      <c r="O3169" s="42" t="s">
        <v>47</v>
      </c>
      <c r="P3169" t="s">
        <v>1165</v>
      </c>
      <c r="Q3169" t="str">
        <f>VLOOKUP(KamstrupData[[#This Row],[IdLevel123]],'B-Business Capability'!B:L,10,FALSE)</f>
        <v>Order-to-Cash (O2C)</v>
      </c>
      <c r="R3169">
        <f>VLOOKUP(KamstrupData[[#This Row],[IdLevel123]],'B-Business Capability'!B:L,11,FALSE)</f>
        <v>310</v>
      </c>
    </row>
    <row r="3170" spans="4:20" ht="15" hidden="1" customHeight="1" x14ac:dyDescent="0.25">
      <c r="D3170" t="s">
        <v>1167</v>
      </c>
      <c r="E3170" t="str">
        <f>VLOOKUP(D3170,'B-Business Capability'!B:H,5,FALSE)</f>
        <v>Sales</v>
      </c>
      <c r="F3170" t="str">
        <f>VLOOKUP(D3170,'B-Business Capability'!B:H,6,FALSE)</f>
        <v>Sales Operations</v>
      </c>
      <c r="G3170" t="str">
        <f>VLOOKUP(D3170,'B-Business Capability'!B:H,7,FALSE)</f>
        <v>Pricing and promotions</v>
      </c>
      <c r="I3170" t="s">
        <v>66</v>
      </c>
      <c r="J3170" t="s">
        <v>325</v>
      </c>
      <c r="K3170" t="s">
        <v>379</v>
      </c>
      <c r="L3170" s="101" t="s">
        <v>215</v>
      </c>
      <c r="M3170" t="str">
        <f>VLOOKUP(L3170,'A-Applications'!B:D,3,FALSE)</f>
        <v>Oracle CPQ</v>
      </c>
      <c r="N3170" t="s">
        <v>138</v>
      </c>
      <c r="O3170" s="42" t="s">
        <v>102</v>
      </c>
      <c r="P3170" t="s">
        <v>1165</v>
      </c>
      <c r="Q3170" t="str">
        <f>VLOOKUP(KamstrupData[[#This Row],[IdLevel123]],'B-Business Capability'!B:L,10,FALSE)</f>
        <v>Order-to-Cash (O2C)</v>
      </c>
      <c r="R3170">
        <f>VLOOKUP(KamstrupData[[#This Row],[IdLevel123]],'B-Business Capability'!B:L,11,FALSE)</f>
        <v>310</v>
      </c>
      <c r="T3170" t="s">
        <v>381</v>
      </c>
    </row>
    <row r="3171" spans="4:20" ht="15" hidden="1" customHeight="1" x14ac:dyDescent="0.25">
      <c r="D3171" s="28" t="s">
        <v>1167</v>
      </c>
      <c r="E3171" t="str">
        <f>VLOOKUP(D3171,'B-Business Capability'!B:H,5,FALSE)</f>
        <v>Sales</v>
      </c>
      <c r="F3171" t="str">
        <f>VLOOKUP(D3171,'B-Business Capability'!B:H,6,FALSE)</f>
        <v>Sales Operations</v>
      </c>
      <c r="G3171" t="str">
        <f>VLOOKUP(D3171,'B-Business Capability'!B:H,7,FALSE)</f>
        <v>Pricing and promotions</v>
      </c>
      <c r="I3171" t="s">
        <v>53</v>
      </c>
      <c r="J3171" t="s">
        <v>8518</v>
      </c>
      <c r="K3171" t="s">
        <v>379</v>
      </c>
      <c r="L3171" t="s">
        <v>215</v>
      </c>
      <c r="M3171" t="str">
        <f>VLOOKUP(L3171,'A-Applications'!B:D,3,FALSE)</f>
        <v>Oracle CPQ</v>
      </c>
      <c r="N3171" t="s">
        <v>46</v>
      </c>
      <c r="O3171" s="42" t="s">
        <v>102</v>
      </c>
      <c r="P3171" t="s">
        <v>1165</v>
      </c>
      <c r="Q3171" t="str">
        <f>VLOOKUP(KamstrupData[[#This Row],[IdLevel123]],'B-Business Capability'!B:L,10,FALSE)</f>
        <v>Order-to-Cash (O2C)</v>
      </c>
      <c r="R3171">
        <f>VLOOKUP(KamstrupData[[#This Row],[IdLevel123]],'B-Business Capability'!B:L,11,FALSE)</f>
        <v>310</v>
      </c>
      <c r="T3171" t="s">
        <v>8521</v>
      </c>
    </row>
    <row r="3172" spans="4:20" ht="15" hidden="1" customHeight="1" x14ac:dyDescent="0.25">
      <c r="D3172" s="28" t="s">
        <v>1167</v>
      </c>
      <c r="E3172" t="str">
        <f>VLOOKUP(D3172,'B-Business Capability'!B:H,5,FALSE)</f>
        <v>Sales</v>
      </c>
      <c r="F3172" t="str">
        <f>VLOOKUP(D3172,'B-Business Capability'!B:H,6,FALSE)</f>
        <v>Sales Operations</v>
      </c>
      <c r="G3172" t="str">
        <f>VLOOKUP(D3172,'B-Business Capability'!B:H,7,FALSE)</f>
        <v>Pricing and promotions</v>
      </c>
      <c r="I3172" t="s">
        <v>491</v>
      </c>
      <c r="J3172" t="s">
        <v>8531</v>
      </c>
      <c r="K3172" t="s">
        <v>379</v>
      </c>
      <c r="L3172" t="s">
        <v>215</v>
      </c>
      <c r="M3172" t="str">
        <f>VLOOKUP(L3172,'A-Applications'!B:D,3,FALSE)</f>
        <v>Oracle CPQ</v>
      </c>
      <c r="N3172" t="s">
        <v>138</v>
      </c>
      <c r="O3172" s="42" t="s">
        <v>102</v>
      </c>
      <c r="P3172" t="s">
        <v>1165</v>
      </c>
      <c r="Q3172" t="str">
        <f>VLOOKUP(KamstrupData[[#This Row],[IdLevel123]],'B-Business Capability'!B:L,10,FALSE)</f>
        <v>Order-to-Cash (O2C)</v>
      </c>
      <c r="R3172">
        <f>VLOOKUP(KamstrupData[[#This Row],[IdLevel123]],'B-Business Capability'!B:L,11,FALSE)</f>
        <v>310</v>
      </c>
    </row>
    <row r="3173" spans="4:20" ht="15" hidden="1" customHeight="1" x14ac:dyDescent="0.25">
      <c r="D3173" s="28" t="s">
        <v>1167</v>
      </c>
      <c r="E3173" t="str">
        <f>VLOOKUP(D3173,'B-Business Capability'!B:H,5,FALSE)</f>
        <v>Sales</v>
      </c>
      <c r="F3173" t="str">
        <f>VLOOKUP(D3173,'B-Business Capability'!B:H,6,FALSE)</f>
        <v>Sales Operations</v>
      </c>
      <c r="G3173" t="str">
        <f>VLOOKUP(D3173,'B-Business Capability'!B:H,7,FALSE)</f>
        <v>Pricing and promotions</v>
      </c>
      <c r="I3173" t="s">
        <v>477</v>
      </c>
      <c r="J3173" t="s">
        <v>8619</v>
      </c>
      <c r="L3173" t="s">
        <v>215</v>
      </c>
      <c r="M3173" t="str">
        <f>VLOOKUP(L3173,'A-Applications'!B:D,3,FALSE)</f>
        <v>Oracle CPQ</v>
      </c>
      <c r="N3173" t="s">
        <v>138</v>
      </c>
      <c r="O3173" s="42" t="s">
        <v>102</v>
      </c>
      <c r="P3173" t="s">
        <v>1165</v>
      </c>
      <c r="Q3173" t="str">
        <f>VLOOKUP(KamstrupData[[#This Row],[IdLevel123]],'B-Business Capability'!B:L,10,FALSE)</f>
        <v>Order-to-Cash (O2C)</v>
      </c>
      <c r="R3173">
        <f>VLOOKUP(KamstrupData[[#This Row],[IdLevel123]],'B-Business Capability'!B:L,11,FALSE)</f>
        <v>310</v>
      </c>
    </row>
    <row r="3174" spans="4:20" ht="15" hidden="1" customHeight="1" x14ac:dyDescent="0.25">
      <c r="D3174" s="28" t="s">
        <v>1167</v>
      </c>
      <c r="E3174" t="str">
        <f>VLOOKUP(D3174,'B-Business Capability'!B:H,5,FALSE)</f>
        <v>Sales</v>
      </c>
      <c r="F3174" t="str">
        <f>VLOOKUP(D3174,'B-Business Capability'!B:H,6,FALSE)</f>
        <v>Sales Operations</v>
      </c>
      <c r="G3174" t="str">
        <f>VLOOKUP(D3174,'B-Business Capability'!B:H,7,FALSE)</f>
        <v>Pricing and promotions</v>
      </c>
      <c r="I3174" t="s">
        <v>487</v>
      </c>
      <c r="J3174" t="s">
        <v>8529</v>
      </c>
      <c r="K3174" t="s">
        <v>379</v>
      </c>
      <c r="L3174" t="s">
        <v>215</v>
      </c>
      <c r="M3174" t="str">
        <f>VLOOKUP(L3174,'A-Applications'!B:D,3,FALSE)</f>
        <v>Oracle CPQ</v>
      </c>
      <c r="N3174" t="s">
        <v>138</v>
      </c>
      <c r="O3174" s="42" t="s">
        <v>102</v>
      </c>
      <c r="P3174" t="s">
        <v>1165</v>
      </c>
      <c r="Q3174" t="str">
        <f>VLOOKUP(KamstrupData[[#This Row],[IdLevel123]],'B-Business Capability'!B:L,10,FALSE)</f>
        <v>Order-to-Cash (O2C)</v>
      </c>
      <c r="R3174">
        <f>VLOOKUP(KamstrupData[[#This Row],[IdLevel123]],'B-Business Capability'!B:L,11,FALSE)</f>
        <v>310</v>
      </c>
    </row>
    <row r="3175" spans="4:20" ht="15" customHeight="1" x14ac:dyDescent="0.25">
      <c r="D3175" s="28" t="s">
        <v>1100</v>
      </c>
      <c r="E3175" t="str">
        <f>VLOOKUP(D3175,'B-Business Capability'!B:H,5,FALSE)</f>
        <v>Marketing</v>
      </c>
      <c r="F3175" t="str">
        <f>VLOOKUP(D3175,'B-Business Capability'!B:H,6,FALSE)</f>
        <v>Digital channel management</v>
      </c>
      <c r="G3175" t="str">
        <f>VLOOKUP(D3175,'B-Business Capability'!B:H,7,FALSE)</f>
        <v>Optimization management</v>
      </c>
      <c r="I3175" t="s">
        <v>43</v>
      </c>
      <c r="J3175" t="s">
        <v>239</v>
      </c>
      <c r="K3175" t="s">
        <v>355</v>
      </c>
      <c r="L3175" t="s">
        <v>1199</v>
      </c>
      <c r="M3175" t="str">
        <f>VLOOKUP(L3175,'A-Applications'!B:D,3,FALSE)</f>
        <v>Google Analytics</v>
      </c>
      <c r="N3175" t="s">
        <v>46</v>
      </c>
      <c r="O3175" s="42" t="s">
        <v>47</v>
      </c>
      <c r="Q3175" t="str">
        <f>VLOOKUP(KamstrupData[[#This Row],[IdLevel123]],'B-Business Capability'!B:L,10,FALSE)</f>
        <v>N/A</v>
      </c>
      <c r="R3175">
        <f>VLOOKUP(KamstrupData[[#This Row],[IdLevel123]],'B-Business Capability'!B:L,11,FALSE)</f>
        <v>0</v>
      </c>
      <c r="T3175" t="s">
        <v>9591</v>
      </c>
    </row>
    <row r="3176" spans="4:20" ht="15" hidden="1" customHeight="1" x14ac:dyDescent="0.25">
      <c r="D3176" t="s">
        <v>1178</v>
      </c>
      <c r="E3176" t="str">
        <f>VLOOKUP(D3176,'B-Business Capability'!B:H,5,FALSE)</f>
        <v>Sales</v>
      </c>
      <c r="F3176" t="str">
        <f>VLOOKUP(D3176,'B-Business Capability'!B:H,6,FALSE)</f>
        <v>Sales Operations</v>
      </c>
      <c r="G3176" t="str">
        <f>VLOOKUP(D3176,'B-Business Capability'!B:H,7,FALSE)</f>
        <v>Subscription lifecycle management</v>
      </c>
      <c r="I3176" t="s">
        <v>43</v>
      </c>
      <c r="J3176" t="s">
        <v>325</v>
      </c>
      <c r="K3176" t="s">
        <v>379</v>
      </c>
      <c r="L3176" t="s">
        <v>215</v>
      </c>
      <c r="M3176" t="str">
        <f>VLOOKUP(L3176,'A-Applications'!B:D,3,FALSE)</f>
        <v>Oracle CPQ</v>
      </c>
      <c r="N3176" t="s">
        <v>46</v>
      </c>
      <c r="O3176" s="42" t="s">
        <v>102</v>
      </c>
      <c r="P3176" t="s">
        <v>1042</v>
      </c>
      <c r="Q3176" t="str">
        <f>VLOOKUP(KamstrupData[[#This Row],[IdLevel123]],'B-Business Capability'!B:L,10,FALSE)</f>
        <v>Subscribtion-to-Pay (S2P)</v>
      </c>
      <c r="R3176">
        <f>VLOOKUP(KamstrupData[[#This Row],[IdLevel123]],'B-Business Capability'!B:L,11,FALSE)</f>
        <v>200</v>
      </c>
      <c r="S3176" t="s">
        <v>1179</v>
      </c>
      <c r="T3176" t="s">
        <v>1181</v>
      </c>
    </row>
    <row r="3177" spans="4:20" ht="15" hidden="1" customHeight="1" x14ac:dyDescent="0.25">
      <c r="D3177" t="s">
        <v>1185</v>
      </c>
      <c r="E3177" t="str">
        <f>VLOOKUP(D3177,'B-Business Capability'!B:H,5,FALSE)</f>
        <v>Sales</v>
      </c>
      <c r="F3177" t="str">
        <f>VLOOKUP(D3177,'B-Business Capability'!B:H,6,FALSE)</f>
        <v>Sales Operations</v>
      </c>
      <c r="G3177" t="str">
        <f>VLOOKUP(D3177,'B-Business Capability'!B:H,7,FALSE)</f>
        <v>Usage and subscription billing</v>
      </c>
      <c r="I3177" t="s">
        <v>43</v>
      </c>
      <c r="J3177" t="s">
        <v>325</v>
      </c>
      <c r="K3177" t="s">
        <v>379</v>
      </c>
      <c r="L3177" t="s">
        <v>215</v>
      </c>
      <c r="M3177" t="str">
        <f>VLOOKUP(L3177,'A-Applications'!B:D,3,FALSE)</f>
        <v>Oracle CPQ</v>
      </c>
      <c r="N3177" t="s">
        <v>46</v>
      </c>
      <c r="O3177" s="42" t="s">
        <v>47</v>
      </c>
      <c r="P3177" t="s">
        <v>1042</v>
      </c>
      <c r="Q3177" t="str">
        <f>VLOOKUP(KamstrupData[[#This Row],[IdLevel123]],'B-Business Capability'!B:L,10,FALSE)</f>
        <v>Subscribtion-to-Pay (S2P)</v>
      </c>
      <c r="R3177">
        <f>VLOOKUP(KamstrupData[[#This Row],[IdLevel123]],'B-Business Capability'!B:L,11,FALSE)</f>
        <v>400</v>
      </c>
      <c r="S3177" t="s">
        <v>1179</v>
      </c>
      <c r="T3177" t="s">
        <v>1181</v>
      </c>
    </row>
    <row r="3178" spans="4:20" hidden="1" x14ac:dyDescent="0.25">
      <c r="D3178" t="s">
        <v>1212</v>
      </c>
      <c r="E3178" t="str">
        <f>VLOOKUP(D3178,'B-Business Capability'!B:H,5,FALSE)</f>
        <v>Sales</v>
      </c>
      <c r="F3178" t="str">
        <f>VLOOKUP(D3178,'B-Business Capability'!B:H,6,FALSE)</f>
        <v>Sales Execution and Customer Engagement</v>
      </c>
      <c r="G3178" t="str">
        <f>VLOOKUP(D3178,'B-Business Capability'!B:H,7,FALSE)</f>
        <v>Price and margin management</v>
      </c>
      <c r="I3178" t="s">
        <v>43</v>
      </c>
      <c r="J3178" t="s">
        <v>325</v>
      </c>
      <c r="K3178" t="s">
        <v>379</v>
      </c>
      <c r="L3178" t="s">
        <v>215</v>
      </c>
      <c r="M3178" t="str">
        <f>VLOOKUP(L3178,'A-Applications'!B:D,3,FALSE)</f>
        <v>Oracle CPQ</v>
      </c>
      <c r="N3178" t="s">
        <v>46</v>
      </c>
      <c r="O3178" s="42" t="s">
        <v>47</v>
      </c>
      <c r="P3178" t="s">
        <v>1165</v>
      </c>
      <c r="Q3178" t="str">
        <f>VLOOKUP(KamstrupData[[#This Row],[IdLevel123]],'B-Business Capability'!B:L,10,FALSE)</f>
        <v>Order-to-Cash (O2C)</v>
      </c>
      <c r="R3178">
        <f>VLOOKUP(KamstrupData[[#This Row],[IdLevel123]],'B-Business Capability'!B:L,11,FALSE)</f>
        <v>540</v>
      </c>
    </row>
    <row r="3179" spans="4:20" ht="15" hidden="1" customHeight="1" x14ac:dyDescent="0.25">
      <c r="D3179" t="s">
        <v>1212</v>
      </c>
      <c r="E3179" t="str">
        <f>VLOOKUP(D3179,'B-Business Capability'!B:H,5,FALSE)</f>
        <v>Sales</v>
      </c>
      <c r="F3179" t="str">
        <f>VLOOKUP(D3179,'B-Business Capability'!B:H,6,FALSE)</f>
        <v>Sales Execution and Customer Engagement</v>
      </c>
      <c r="G3179" t="str">
        <f>VLOOKUP(D3179,'B-Business Capability'!B:H,7,FALSE)</f>
        <v>Price and margin management</v>
      </c>
      <c r="I3179" t="s">
        <v>66</v>
      </c>
      <c r="J3179" t="s">
        <v>325</v>
      </c>
      <c r="K3179" t="s">
        <v>379</v>
      </c>
      <c r="L3179" s="101" t="s">
        <v>215</v>
      </c>
      <c r="M3179" t="str">
        <f>VLOOKUP(L3179,'A-Applications'!B:D,3,FALSE)</f>
        <v>Oracle CPQ</v>
      </c>
      <c r="N3179" t="s">
        <v>138</v>
      </c>
      <c r="O3179" s="42" t="s">
        <v>102</v>
      </c>
      <c r="P3179" t="s">
        <v>1165</v>
      </c>
      <c r="Q3179" t="str">
        <f>VLOOKUP(KamstrupData[[#This Row],[IdLevel123]],'B-Business Capability'!B:L,10,FALSE)</f>
        <v>Order-to-Cash (O2C)</v>
      </c>
      <c r="R3179">
        <f>VLOOKUP(KamstrupData[[#This Row],[IdLevel123]],'B-Business Capability'!B:L,11,FALSE)</f>
        <v>540</v>
      </c>
      <c r="T3179" t="s">
        <v>381</v>
      </c>
    </row>
    <row r="3180" spans="4:20" ht="15" hidden="1" customHeight="1" x14ac:dyDescent="0.25">
      <c r="D3180" s="28" t="s">
        <v>1212</v>
      </c>
      <c r="E3180" t="str">
        <f>VLOOKUP(D3180,'B-Business Capability'!B:H,5,FALSE)</f>
        <v>Sales</v>
      </c>
      <c r="F3180" t="str">
        <f>VLOOKUP(D3180,'B-Business Capability'!B:H,6,FALSE)</f>
        <v>Sales Execution and Customer Engagement</v>
      </c>
      <c r="G3180" t="str">
        <f>VLOOKUP(D3180,'B-Business Capability'!B:H,7,FALSE)</f>
        <v>Price and margin management</v>
      </c>
      <c r="I3180" t="s">
        <v>53</v>
      </c>
      <c r="J3180" t="s">
        <v>8518</v>
      </c>
      <c r="K3180" t="s">
        <v>379</v>
      </c>
      <c r="L3180" t="s">
        <v>215</v>
      </c>
      <c r="M3180" t="str">
        <f>VLOOKUP(L3180,'A-Applications'!B:D,3,FALSE)</f>
        <v>Oracle CPQ</v>
      </c>
      <c r="N3180" t="s">
        <v>46</v>
      </c>
      <c r="O3180" s="42" t="s">
        <v>102</v>
      </c>
      <c r="P3180" t="s">
        <v>1165</v>
      </c>
      <c r="Q3180" t="str">
        <f>VLOOKUP(KamstrupData[[#This Row],[IdLevel123]],'B-Business Capability'!B:L,10,FALSE)</f>
        <v>Order-to-Cash (O2C)</v>
      </c>
      <c r="R3180">
        <f>VLOOKUP(KamstrupData[[#This Row],[IdLevel123]],'B-Business Capability'!B:L,11,FALSE)</f>
        <v>540</v>
      </c>
      <c r="T3180" t="s">
        <v>8521</v>
      </c>
    </row>
    <row r="3181" spans="4:20" ht="15" hidden="1" customHeight="1" x14ac:dyDescent="0.25">
      <c r="D3181" s="28" t="s">
        <v>1212</v>
      </c>
      <c r="E3181" t="str">
        <f>VLOOKUP(D3181,'B-Business Capability'!B:H,5,FALSE)</f>
        <v>Sales</v>
      </c>
      <c r="F3181" t="str">
        <f>VLOOKUP(D3181,'B-Business Capability'!B:H,6,FALSE)</f>
        <v>Sales Execution and Customer Engagement</v>
      </c>
      <c r="G3181" t="str">
        <f>VLOOKUP(D3181,'B-Business Capability'!B:H,7,FALSE)</f>
        <v>Price and margin management</v>
      </c>
      <c r="I3181" t="s">
        <v>491</v>
      </c>
      <c r="J3181" t="s">
        <v>8531</v>
      </c>
      <c r="K3181" t="s">
        <v>379</v>
      </c>
      <c r="L3181" t="s">
        <v>215</v>
      </c>
      <c r="M3181" t="str">
        <f>VLOOKUP(L3181,'A-Applications'!B:D,3,FALSE)</f>
        <v>Oracle CPQ</v>
      </c>
      <c r="N3181" t="s">
        <v>138</v>
      </c>
      <c r="O3181" s="42" t="s">
        <v>102</v>
      </c>
      <c r="P3181" t="s">
        <v>1165</v>
      </c>
      <c r="Q3181" t="str">
        <f>VLOOKUP(KamstrupData[[#This Row],[IdLevel123]],'B-Business Capability'!B:L,10,FALSE)</f>
        <v>Order-to-Cash (O2C)</v>
      </c>
      <c r="R3181">
        <f>VLOOKUP(KamstrupData[[#This Row],[IdLevel123]],'B-Business Capability'!B:L,11,FALSE)</f>
        <v>540</v>
      </c>
    </row>
    <row r="3182" spans="4:20" ht="15" hidden="1" customHeight="1" x14ac:dyDescent="0.25">
      <c r="D3182" s="28" t="s">
        <v>1212</v>
      </c>
      <c r="E3182" t="str">
        <f>VLOOKUP(D3182,'B-Business Capability'!B:H,5,FALSE)</f>
        <v>Sales</v>
      </c>
      <c r="F3182" t="str">
        <f>VLOOKUP(D3182,'B-Business Capability'!B:H,6,FALSE)</f>
        <v>Sales Execution and Customer Engagement</v>
      </c>
      <c r="G3182" t="str">
        <f>VLOOKUP(D3182,'B-Business Capability'!B:H,7,FALSE)</f>
        <v>Price and margin management</v>
      </c>
      <c r="I3182" t="s">
        <v>477</v>
      </c>
      <c r="J3182" t="s">
        <v>8619</v>
      </c>
      <c r="L3182" t="s">
        <v>215</v>
      </c>
      <c r="M3182" t="str">
        <f>VLOOKUP(L3182,'A-Applications'!B:D,3,FALSE)</f>
        <v>Oracle CPQ</v>
      </c>
      <c r="N3182" t="s">
        <v>138</v>
      </c>
      <c r="O3182" s="42" t="s">
        <v>102</v>
      </c>
      <c r="P3182" t="s">
        <v>1165</v>
      </c>
      <c r="Q3182" t="str">
        <f>VLOOKUP(KamstrupData[[#This Row],[IdLevel123]],'B-Business Capability'!B:L,10,FALSE)</f>
        <v>Order-to-Cash (O2C)</v>
      </c>
      <c r="R3182">
        <f>VLOOKUP(KamstrupData[[#This Row],[IdLevel123]],'B-Business Capability'!B:L,11,FALSE)</f>
        <v>540</v>
      </c>
    </row>
    <row r="3183" spans="4:20" ht="15" hidden="1" customHeight="1" x14ac:dyDescent="0.25">
      <c r="D3183" s="28" t="s">
        <v>1212</v>
      </c>
      <c r="E3183" t="str">
        <f>VLOOKUP(D3183,'B-Business Capability'!B:H,5,FALSE)</f>
        <v>Sales</v>
      </c>
      <c r="F3183" t="str">
        <f>VLOOKUP(D3183,'B-Business Capability'!B:H,6,FALSE)</f>
        <v>Sales Execution and Customer Engagement</v>
      </c>
      <c r="G3183" t="str">
        <f>VLOOKUP(D3183,'B-Business Capability'!B:H,7,FALSE)</f>
        <v>Price and margin management</v>
      </c>
      <c r="I3183" t="s">
        <v>487</v>
      </c>
      <c r="J3183" t="s">
        <v>8529</v>
      </c>
      <c r="K3183" t="s">
        <v>379</v>
      </c>
      <c r="L3183" t="s">
        <v>215</v>
      </c>
      <c r="M3183" t="str">
        <f>VLOOKUP(L3183,'A-Applications'!B:D,3,FALSE)</f>
        <v>Oracle CPQ</v>
      </c>
      <c r="N3183" t="s">
        <v>138</v>
      </c>
      <c r="O3183" s="42" t="s">
        <v>102</v>
      </c>
      <c r="P3183" t="s">
        <v>1165</v>
      </c>
      <c r="Q3183" t="str">
        <f>VLOOKUP(KamstrupData[[#This Row],[IdLevel123]],'B-Business Capability'!B:L,10,FALSE)</f>
        <v>Order-to-Cash (O2C)</v>
      </c>
      <c r="R3183">
        <f>VLOOKUP(KamstrupData[[#This Row],[IdLevel123]],'B-Business Capability'!B:L,11,FALSE)</f>
        <v>540</v>
      </c>
    </row>
    <row r="3184" spans="4:20" ht="15" customHeight="1" x14ac:dyDescent="0.25">
      <c r="D3184" s="28" t="s">
        <v>1313</v>
      </c>
      <c r="E3184" t="str">
        <f>VLOOKUP(D3184,'B-Business Capability'!B:H,5,FALSE)</f>
        <v>Marketing</v>
      </c>
      <c r="F3184" t="str">
        <f>VLOOKUP(D3184,'B-Business Capability'!B:H,6,FALSE)</f>
        <v>Digital channel management</v>
      </c>
      <c r="G3184" t="str">
        <f>VLOOKUP(D3184,'B-Business Capability'!B:H,7,FALSE)</f>
        <v>User experience (UX) design and testing</v>
      </c>
      <c r="I3184" t="s">
        <v>43</v>
      </c>
      <c r="J3184" t="s">
        <v>239</v>
      </c>
      <c r="K3184" t="s">
        <v>355</v>
      </c>
      <c r="L3184" t="s">
        <v>1101</v>
      </c>
      <c r="M3184" t="str">
        <f>VLOOKUP(L3184,'A-Applications'!B:D,3,FALSE)</f>
        <v>Hotjar</v>
      </c>
      <c r="N3184" t="s">
        <v>46</v>
      </c>
      <c r="O3184" s="42" t="s">
        <v>47</v>
      </c>
      <c r="Q3184" t="str">
        <f>VLOOKUP(KamstrupData[[#This Row],[IdLevel123]],'B-Business Capability'!B:L,10,FALSE)</f>
        <v>Idea-to-Release (I2R)</v>
      </c>
      <c r="R3184">
        <f>VLOOKUP(KamstrupData[[#This Row],[IdLevel123]],'B-Business Capability'!B:L,11,FALSE)</f>
        <v>0</v>
      </c>
      <c r="T3184" t="s">
        <v>9592</v>
      </c>
    </row>
    <row r="3185" spans="4:20" ht="15" hidden="1" customHeight="1" x14ac:dyDescent="0.25">
      <c r="D3185" t="s">
        <v>1242</v>
      </c>
      <c r="E3185" t="str">
        <f>VLOOKUP(D3185,'B-Business Capability'!B:H,5,FALSE)</f>
        <v>Sales</v>
      </c>
      <c r="F3185" t="str">
        <f>VLOOKUP(D3185,'B-Business Capability'!B:H,6,FALSE)</f>
        <v>Quotation, Order, and Contract Management</v>
      </c>
      <c r="G3185" t="str">
        <f>VLOOKUP(D3185,'B-Business Capability'!B:H,7,FALSE)</f>
        <v>Bundling, configuration and subscription management</v>
      </c>
      <c r="I3185" t="s">
        <v>43</v>
      </c>
      <c r="J3185" t="s">
        <v>325</v>
      </c>
      <c r="K3185" t="s">
        <v>379</v>
      </c>
      <c r="L3185" t="s">
        <v>215</v>
      </c>
      <c r="M3185" t="str">
        <f>VLOOKUP(L3185,'A-Applications'!B:D,3,FALSE)</f>
        <v>Oracle CPQ</v>
      </c>
      <c r="N3185" t="s">
        <v>46</v>
      </c>
      <c r="O3185" s="42" t="s">
        <v>102</v>
      </c>
      <c r="P3185" t="s">
        <v>1042</v>
      </c>
      <c r="Q3185" t="str">
        <f>VLOOKUP(KamstrupData[[#This Row],[IdLevel123]],'B-Business Capability'!B:L,10,FALSE)</f>
        <v>Subscribtion-to-Pay (S2P)</v>
      </c>
      <c r="R3185">
        <f>VLOOKUP(KamstrupData[[#This Row],[IdLevel123]],'B-Business Capability'!B:L,11,FALSE)</f>
        <v>100</v>
      </c>
      <c r="S3185" t="s">
        <v>1179</v>
      </c>
      <c r="T3185" t="s">
        <v>380</v>
      </c>
    </row>
    <row r="3186" spans="4:20" ht="15" hidden="1" customHeight="1" x14ac:dyDescent="0.25">
      <c r="D3186" t="s">
        <v>1242</v>
      </c>
      <c r="E3186" t="str">
        <f>VLOOKUP(D3186,'B-Business Capability'!B:H,5,FALSE)</f>
        <v>Sales</v>
      </c>
      <c r="F3186" t="str">
        <f>VLOOKUP(D3186,'B-Business Capability'!B:H,6,FALSE)</f>
        <v>Quotation, Order, and Contract Management</v>
      </c>
      <c r="G3186" t="str">
        <f>VLOOKUP(D3186,'B-Business Capability'!B:H,7,FALSE)</f>
        <v>Bundling, configuration and subscription management</v>
      </c>
      <c r="I3186" t="s">
        <v>66</v>
      </c>
      <c r="J3186" t="s">
        <v>325</v>
      </c>
      <c r="K3186" t="s">
        <v>379</v>
      </c>
      <c r="L3186" s="101" t="s">
        <v>215</v>
      </c>
      <c r="M3186" t="str">
        <f>VLOOKUP(L3186,'A-Applications'!B:D,3,FALSE)</f>
        <v>Oracle CPQ</v>
      </c>
      <c r="N3186" t="s">
        <v>138</v>
      </c>
      <c r="O3186" s="42" t="s">
        <v>102</v>
      </c>
      <c r="P3186" t="s">
        <v>1042</v>
      </c>
      <c r="Q3186" t="str">
        <f>VLOOKUP(KamstrupData[[#This Row],[IdLevel123]],'B-Business Capability'!B:L,10,FALSE)</f>
        <v>Subscribtion-to-Pay (S2P)</v>
      </c>
      <c r="R3186">
        <f>VLOOKUP(KamstrupData[[#This Row],[IdLevel123]],'B-Business Capability'!B:L,11,FALSE)</f>
        <v>100</v>
      </c>
      <c r="T3186" t="s">
        <v>381</v>
      </c>
    </row>
    <row r="3187" spans="4:20" ht="15" hidden="1" customHeight="1" x14ac:dyDescent="0.25">
      <c r="D3187" s="28" t="s">
        <v>1242</v>
      </c>
      <c r="E3187" t="str">
        <f>VLOOKUP(D3187,'B-Business Capability'!B:H,5,FALSE)</f>
        <v>Sales</v>
      </c>
      <c r="F3187" t="str">
        <f>VLOOKUP(D3187,'B-Business Capability'!B:H,6,FALSE)</f>
        <v>Quotation, Order, and Contract Management</v>
      </c>
      <c r="G3187" t="str">
        <f>VLOOKUP(D3187,'B-Business Capability'!B:H,7,FALSE)</f>
        <v>Bundling, configuration and subscription management</v>
      </c>
      <c r="I3187" t="s">
        <v>53</v>
      </c>
      <c r="J3187" t="s">
        <v>8518</v>
      </c>
      <c r="K3187" t="s">
        <v>379</v>
      </c>
      <c r="L3187" t="s">
        <v>215</v>
      </c>
      <c r="M3187" t="str">
        <f>VLOOKUP(L3187,'A-Applications'!B:D,3,FALSE)</f>
        <v>Oracle CPQ</v>
      </c>
      <c r="N3187" t="s">
        <v>46</v>
      </c>
      <c r="O3187" s="42" t="s">
        <v>102</v>
      </c>
      <c r="P3187" t="s">
        <v>1042</v>
      </c>
      <c r="Q3187" t="str">
        <f>VLOOKUP(KamstrupData[[#This Row],[IdLevel123]],'B-Business Capability'!B:L,10,FALSE)</f>
        <v>Subscribtion-to-Pay (S2P)</v>
      </c>
      <c r="R3187">
        <f>VLOOKUP(KamstrupData[[#This Row],[IdLevel123]],'B-Business Capability'!B:L,11,FALSE)</f>
        <v>100</v>
      </c>
      <c r="T3187" t="s">
        <v>8521</v>
      </c>
    </row>
    <row r="3188" spans="4:20" ht="15" hidden="1" customHeight="1" x14ac:dyDescent="0.25">
      <c r="D3188" s="28" t="s">
        <v>1242</v>
      </c>
      <c r="E3188" t="str">
        <f>VLOOKUP(D3188,'B-Business Capability'!B:H,5,FALSE)</f>
        <v>Sales</v>
      </c>
      <c r="F3188" t="str">
        <f>VLOOKUP(D3188,'B-Business Capability'!B:H,6,FALSE)</f>
        <v>Quotation, Order, and Contract Management</v>
      </c>
      <c r="G3188" t="str">
        <f>VLOOKUP(D3188,'B-Business Capability'!B:H,7,FALSE)</f>
        <v>Bundling, configuration and subscription management</v>
      </c>
      <c r="I3188" t="s">
        <v>491</v>
      </c>
      <c r="J3188" t="s">
        <v>8531</v>
      </c>
      <c r="K3188" t="s">
        <v>379</v>
      </c>
      <c r="L3188" t="s">
        <v>215</v>
      </c>
      <c r="M3188" t="str">
        <f>VLOOKUP(L3188,'A-Applications'!B:D,3,FALSE)</f>
        <v>Oracle CPQ</v>
      </c>
      <c r="N3188" t="s">
        <v>138</v>
      </c>
      <c r="O3188" s="42" t="s">
        <v>102</v>
      </c>
      <c r="P3188" t="s">
        <v>1042</v>
      </c>
      <c r="Q3188" t="str">
        <f>VLOOKUP(KamstrupData[[#This Row],[IdLevel123]],'B-Business Capability'!B:L,10,FALSE)</f>
        <v>Subscribtion-to-Pay (S2P)</v>
      </c>
      <c r="R3188">
        <f>VLOOKUP(KamstrupData[[#This Row],[IdLevel123]],'B-Business Capability'!B:L,11,FALSE)</f>
        <v>100</v>
      </c>
    </row>
    <row r="3189" spans="4:20" ht="15" hidden="1" customHeight="1" x14ac:dyDescent="0.25">
      <c r="D3189" s="28" t="s">
        <v>1242</v>
      </c>
      <c r="E3189" t="str">
        <f>VLOOKUP(D3189,'B-Business Capability'!B:H,5,FALSE)</f>
        <v>Sales</v>
      </c>
      <c r="F3189" t="str">
        <f>VLOOKUP(D3189,'B-Business Capability'!B:H,6,FALSE)</f>
        <v>Quotation, Order, and Contract Management</v>
      </c>
      <c r="G3189" t="str">
        <f>VLOOKUP(D3189,'B-Business Capability'!B:H,7,FALSE)</f>
        <v>Bundling, configuration and subscription management</v>
      </c>
      <c r="I3189" t="s">
        <v>477</v>
      </c>
      <c r="J3189" t="s">
        <v>8619</v>
      </c>
      <c r="L3189" t="s">
        <v>215</v>
      </c>
      <c r="M3189" t="str">
        <f>VLOOKUP(L3189,'A-Applications'!B:D,3,FALSE)</f>
        <v>Oracle CPQ</v>
      </c>
      <c r="N3189" t="s">
        <v>138</v>
      </c>
      <c r="O3189" s="42" t="s">
        <v>102</v>
      </c>
      <c r="P3189" t="s">
        <v>1042</v>
      </c>
      <c r="Q3189" t="str">
        <f>VLOOKUP(KamstrupData[[#This Row],[IdLevel123]],'B-Business Capability'!B:L,10,FALSE)</f>
        <v>Subscribtion-to-Pay (S2P)</v>
      </c>
      <c r="R3189">
        <f>VLOOKUP(KamstrupData[[#This Row],[IdLevel123]],'B-Business Capability'!B:L,11,FALSE)</f>
        <v>100</v>
      </c>
    </row>
    <row r="3190" spans="4:20" ht="15" hidden="1" customHeight="1" x14ac:dyDescent="0.25">
      <c r="D3190" s="28" t="s">
        <v>1242</v>
      </c>
      <c r="E3190" t="str">
        <f>VLOOKUP(D3190,'B-Business Capability'!B:H,5,FALSE)</f>
        <v>Sales</v>
      </c>
      <c r="F3190" t="str">
        <f>VLOOKUP(D3190,'B-Business Capability'!B:H,6,FALSE)</f>
        <v>Quotation, Order, and Contract Management</v>
      </c>
      <c r="G3190" t="str">
        <f>VLOOKUP(D3190,'B-Business Capability'!B:H,7,FALSE)</f>
        <v>Bundling, configuration and subscription management</v>
      </c>
      <c r="I3190" t="s">
        <v>487</v>
      </c>
      <c r="J3190" t="s">
        <v>8529</v>
      </c>
      <c r="K3190" t="s">
        <v>379</v>
      </c>
      <c r="L3190" t="s">
        <v>215</v>
      </c>
      <c r="M3190" t="str">
        <f>VLOOKUP(L3190,'A-Applications'!B:D,3,FALSE)</f>
        <v>Oracle CPQ</v>
      </c>
      <c r="N3190" t="s">
        <v>138</v>
      </c>
      <c r="O3190" s="42" t="s">
        <v>102</v>
      </c>
      <c r="P3190" t="s">
        <v>1042</v>
      </c>
      <c r="Q3190" t="str">
        <f>VLOOKUP(KamstrupData[[#This Row],[IdLevel123]],'B-Business Capability'!B:L,10,FALSE)</f>
        <v>Subscribtion-to-Pay (S2P)</v>
      </c>
      <c r="R3190">
        <f>VLOOKUP(KamstrupData[[#This Row],[IdLevel123]],'B-Business Capability'!B:L,11,FALSE)</f>
        <v>100</v>
      </c>
    </row>
    <row r="3191" spans="4:20" ht="15" hidden="1" customHeight="1" x14ac:dyDescent="0.25">
      <c r="D3191" t="s">
        <v>1245</v>
      </c>
      <c r="E3191" t="str">
        <f>VLOOKUP(D3191,'B-Business Capability'!B:H,5,FALSE)</f>
        <v>Sales</v>
      </c>
      <c r="F3191" t="str">
        <f>VLOOKUP(D3191,'B-Business Capability'!B:H,6,FALSE)</f>
        <v>Quotation, Order, and Contract Management</v>
      </c>
      <c r="G3191" t="str">
        <f>VLOOKUP(D3191,'B-Business Capability'!B:H,7,FALSE)</f>
        <v>Configurable products analytics</v>
      </c>
      <c r="I3191" t="s">
        <v>43</v>
      </c>
      <c r="J3191" t="s">
        <v>325</v>
      </c>
      <c r="K3191" t="s">
        <v>379</v>
      </c>
      <c r="L3191" t="s">
        <v>215</v>
      </c>
      <c r="M3191" t="str">
        <f>VLOOKUP(L3191,'A-Applications'!B:D,3,FALSE)</f>
        <v>Oracle CPQ</v>
      </c>
      <c r="N3191" t="s">
        <v>46</v>
      </c>
      <c r="O3191" s="42" t="s">
        <v>47</v>
      </c>
      <c r="P3191" t="s">
        <v>1042</v>
      </c>
      <c r="Q3191" t="str">
        <f>VLOOKUP(KamstrupData[[#This Row],[IdLevel123]],'B-Business Capability'!B:L,10,FALSE)</f>
        <v>Order-to-Cash (O2C)</v>
      </c>
      <c r="R3191">
        <f>VLOOKUP(KamstrupData[[#This Row],[IdLevel123]],'B-Business Capability'!B:L,11,FALSE)</f>
        <v>100</v>
      </c>
    </row>
    <row r="3192" spans="4:20" ht="15" hidden="1" customHeight="1" x14ac:dyDescent="0.25">
      <c r="D3192" t="s">
        <v>1245</v>
      </c>
      <c r="E3192" t="str">
        <f>VLOOKUP(D3192,'B-Business Capability'!B:H,5,FALSE)</f>
        <v>Sales</v>
      </c>
      <c r="F3192" t="str">
        <f>VLOOKUP(D3192,'B-Business Capability'!B:H,6,FALSE)</f>
        <v>Quotation, Order, and Contract Management</v>
      </c>
      <c r="G3192" t="str">
        <f>VLOOKUP(D3192,'B-Business Capability'!B:H,7,FALSE)</f>
        <v>Configurable products analytics</v>
      </c>
      <c r="I3192" t="s">
        <v>66</v>
      </c>
      <c r="J3192" t="s">
        <v>325</v>
      </c>
      <c r="K3192" t="s">
        <v>379</v>
      </c>
      <c r="L3192" s="101" t="s">
        <v>215</v>
      </c>
      <c r="M3192" t="str">
        <f>VLOOKUP(L3192,'A-Applications'!B:D,3,FALSE)</f>
        <v>Oracle CPQ</v>
      </c>
      <c r="N3192" t="s">
        <v>138</v>
      </c>
      <c r="O3192" s="42" t="s">
        <v>102</v>
      </c>
      <c r="P3192" t="s">
        <v>1042</v>
      </c>
      <c r="Q3192" t="str">
        <f>VLOOKUP(KamstrupData[[#This Row],[IdLevel123]],'B-Business Capability'!B:L,10,FALSE)</f>
        <v>Order-to-Cash (O2C)</v>
      </c>
      <c r="R3192">
        <f>VLOOKUP(KamstrupData[[#This Row],[IdLevel123]],'B-Business Capability'!B:L,11,FALSE)</f>
        <v>100</v>
      </c>
      <c r="T3192" t="s">
        <v>381</v>
      </c>
    </row>
    <row r="3193" spans="4:20" ht="15" hidden="1" customHeight="1" x14ac:dyDescent="0.25">
      <c r="D3193" s="28" t="s">
        <v>1245</v>
      </c>
      <c r="E3193" t="str">
        <f>VLOOKUP(D3193,'B-Business Capability'!B:H,5,FALSE)</f>
        <v>Sales</v>
      </c>
      <c r="F3193" t="str">
        <f>VLOOKUP(D3193,'B-Business Capability'!B:H,6,FALSE)</f>
        <v>Quotation, Order, and Contract Management</v>
      </c>
      <c r="G3193" t="str">
        <f>VLOOKUP(D3193,'B-Business Capability'!B:H,7,FALSE)</f>
        <v>Configurable products analytics</v>
      </c>
      <c r="I3193" t="s">
        <v>53</v>
      </c>
      <c r="J3193" t="s">
        <v>8518</v>
      </c>
      <c r="K3193" t="s">
        <v>379</v>
      </c>
      <c r="L3193" t="s">
        <v>215</v>
      </c>
      <c r="M3193" t="str">
        <f>VLOOKUP(L3193,'A-Applications'!B:D,3,FALSE)</f>
        <v>Oracle CPQ</v>
      </c>
      <c r="N3193" t="s">
        <v>46</v>
      </c>
      <c r="O3193" s="42" t="s">
        <v>102</v>
      </c>
      <c r="P3193" t="s">
        <v>1042</v>
      </c>
      <c r="Q3193" t="str">
        <f>VLOOKUP(KamstrupData[[#This Row],[IdLevel123]],'B-Business Capability'!B:L,10,FALSE)</f>
        <v>Order-to-Cash (O2C)</v>
      </c>
      <c r="R3193">
        <f>VLOOKUP(KamstrupData[[#This Row],[IdLevel123]],'B-Business Capability'!B:L,11,FALSE)</f>
        <v>100</v>
      </c>
      <c r="T3193" t="s">
        <v>8521</v>
      </c>
    </row>
    <row r="3194" spans="4:20" ht="15" hidden="1" customHeight="1" x14ac:dyDescent="0.25">
      <c r="D3194" s="28" t="s">
        <v>1245</v>
      </c>
      <c r="E3194" t="str">
        <f>VLOOKUP(D3194,'B-Business Capability'!B:H,5,FALSE)</f>
        <v>Sales</v>
      </c>
      <c r="F3194" t="str">
        <f>VLOOKUP(D3194,'B-Business Capability'!B:H,6,FALSE)</f>
        <v>Quotation, Order, and Contract Management</v>
      </c>
      <c r="G3194" t="str">
        <f>VLOOKUP(D3194,'B-Business Capability'!B:H,7,FALSE)</f>
        <v>Configurable products analytics</v>
      </c>
      <c r="I3194" t="s">
        <v>491</v>
      </c>
      <c r="J3194" t="s">
        <v>8531</v>
      </c>
      <c r="K3194" t="s">
        <v>379</v>
      </c>
      <c r="L3194" t="s">
        <v>215</v>
      </c>
      <c r="M3194" t="str">
        <f>VLOOKUP(L3194,'A-Applications'!B:D,3,FALSE)</f>
        <v>Oracle CPQ</v>
      </c>
      <c r="N3194" t="s">
        <v>138</v>
      </c>
      <c r="O3194" s="42" t="s">
        <v>102</v>
      </c>
      <c r="P3194" t="s">
        <v>1042</v>
      </c>
      <c r="Q3194" t="str">
        <f>VLOOKUP(KamstrupData[[#This Row],[IdLevel123]],'B-Business Capability'!B:L,10,FALSE)</f>
        <v>Order-to-Cash (O2C)</v>
      </c>
      <c r="R3194">
        <f>VLOOKUP(KamstrupData[[#This Row],[IdLevel123]],'B-Business Capability'!B:L,11,FALSE)</f>
        <v>100</v>
      </c>
    </row>
    <row r="3195" spans="4:20" ht="15" hidden="1" customHeight="1" x14ac:dyDescent="0.25">
      <c r="D3195" s="28" t="s">
        <v>1245</v>
      </c>
      <c r="E3195" t="str">
        <f>VLOOKUP(D3195,'B-Business Capability'!B:H,5,FALSE)</f>
        <v>Sales</v>
      </c>
      <c r="F3195" t="str">
        <f>VLOOKUP(D3195,'B-Business Capability'!B:H,6,FALSE)</f>
        <v>Quotation, Order, and Contract Management</v>
      </c>
      <c r="G3195" t="str">
        <f>VLOOKUP(D3195,'B-Business Capability'!B:H,7,FALSE)</f>
        <v>Configurable products analytics</v>
      </c>
      <c r="I3195" t="s">
        <v>477</v>
      </c>
      <c r="J3195" t="s">
        <v>8619</v>
      </c>
      <c r="L3195" t="s">
        <v>215</v>
      </c>
      <c r="M3195" t="str">
        <f>VLOOKUP(L3195,'A-Applications'!B:D,3,FALSE)</f>
        <v>Oracle CPQ</v>
      </c>
      <c r="N3195" t="s">
        <v>138</v>
      </c>
      <c r="O3195" s="42" t="s">
        <v>102</v>
      </c>
      <c r="P3195" t="s">
        <v>1042</v>
      </c>
      <c r="Q3195" t="str">
        <f>VLOOKUP(KamstrupData[[#This Row],[IdLevel123]],'B-Business Capability'!B:L,10,FALSE)</f>
        <v>Order-to-Cash (O2C)</v>
      </c>
      <c r="R3195">
        <f>VLOOKUP(KamstrupData[[#This Row],[IdLevel123]],'B-Business Capability'!B:L,11,FALSE)</f>
        <v>100</v>
      </c>
    </row>
    <row r="3196" spans="4:20" ht="15" hidden="1" customHeight="1" x14ac:dyDescent="0.25">
      <c r="D3196" s="28" t="s">
        <v>1245</v>
      </c>
      <c r="E3196" t="str">
        <f>VLOOKUP(D3196,'B-Business Capability'!B:H,5,FALSE)</f>
        <v>Sales</v>
      </c>
      <c r="F3196" t="str">
        <f>VLOOKUP(D3196,'B-Business Capability'!B:H,6,FALSE)</f>
        <v>Quotation, Order, and Contract Management</v>
      </c>
      <c r="G3196" t="str">
        <f>VLOOKUP(D3196,'B-Business Capability'!B:H,7,FALSE)</f>
        <v>Configurable products analytics</v>
      </c>
      <c r="I3196" t="s">
        <v>487</v>
      </c>
      <c r="J3196" t="s">
        <v>8529</v>
      </c>
      <c r="K3196" t="s">
        <v>379</v>
      </c>
      <c r="L3196" t="s">
        <v>215</v>
      </c>
      <c r="M3196" t="str">
        <f>VLOOKUP(L3196,'A-Applications'!B:D,3,FALSE)</f>
        <v>Oracle CPQ</v>
      </c>
      <c r="N3196" t="s">
        <v>138</v>
      </c>
      <c r="O3196" s="42" t="s">
        <v>102</v>
      </c>
      <c r="P3196" t="s">
        <v>1042</v>
      </c>
      <c r="Q3196" t="str">
        <f>VLOOKUP(KamstrupData[[#This Row],[IdLevel123]],'B-Business Capability'!B:L,10,FALSE)</f>
        <v>Order-to-Cash (O2C)</v>
      </c>
      <c r="R3196">
        <f>VLOOKUP(KamstrupData[[#This Row],[IdLevel123]],'B-Business Capability'!B:L,11,FALSE)</f>
        <v>100</v>
      </c>
    </row>
    <row r="3197" spans="4:20" ht="15" hidden="1" customHeight="1" x14ac:dyDescent="0.25">
      <c r="D3197" t="s">
        <v>1246</v>
      </c>
      <c r="E3197" t="str">
        <f>VLOOKUP(D3197,'B-Business Capability'!B:H,5,FALSE)</f>
        <v>Sales</v>
      </c>
      <c r="F3197" t="str">
        <f>VLOOKUP(D3197,'B-Business Capability'!B:H,6,FALSE)</f>
        <v>Quotation, Order, and Contract Management</v>
      </c>
      <c r="G3197" t="str">
        <f>VLOOKUP(D3197,'B-Business Capability'!B:H,7,FALSE)</f>
        <v>Contract and engagement setup</v>
      </c>
      <c r="I3197" t="s">
        <v>43</v>
      </c>
      <c r="J3197" t="s">
        <v>325</v>
      </c>
      <c r="K3197" t="s">
        <v>379</v>
      </c>
      <c r="L3197" t="s">
        <v>215</v>
      </c>
      <c r="M3197" t="str">
        <f>VLOOKUP(L3197,'A-Applications'!B:D,3,FALSE)</f>
        <v>Oracle CPQ</v>
      </c>
      <c r="N3197" t="s">
        <v>46</v>
      </c>
      <c r="O3197" s="42" t="s">
        <v>102</v>
      </c>
      <c r="P3197" t="s">
        <v>1042</v>
      </c>
      <c r="Q3197" t="str">
        <f>VLOOKUP(KamstrupData[[#This Row],[IdLevel123]],'B-Business Capability'!B:L,10,FALSE)</f>
        <v>Order-to-Cash (O2C)</v>
      </c>
      <c r="R3197">
        <f>VLOOKUP(KamstrupData[[#This Row],[IdLevel123]],'B-Business Capability'!B:L,11,FALSE)</f>
        <v>101</v>
      </c>
    </row>
    <row r="3198" spans="4:20" ht="15" hidden="1" customHeight="1" x14ac:dyDescent="0.25">
      <c r="D3198" t="s">
        <v>1246</v>
      </c>
      <c r="E3198" t="str">
        <f>VLOOKUP(D3198,'B-Business Capability'!B:H,5,FALSE)</f>
        <v>Sales</v>
      </c>
      <c r="F3198" t="str">
        <f>VLOOKUP(D3198,'B-Business Capability'!B:H,6,FALSE)</f>
        <v>Quotation, Order, and Contract Management</v>
      </c>
      <c r="G3198" t="str">
        <f>VLOOKUP(D3198,'B-Business Capability'!B:H,7,FALSE)</f>
        <v>Contract and engagement setup</v>
      </c>
      <c r="I3198" t="s">
        <v>66</v>
      </c>
      <c r="J3198" t="s">
        <v>325</v>
      </c>
      <c r="K3198" t="s">
        <v>379</v>
      </c>
      <c r="L3198" s="101" t="s">
        <v>215</v>
      </c>
      <c r="M3198" t="str">
        <f>VLOOKUP(L3198,'A-Applications'!B:D,3,FALSE)</f>
        <v>Oracle CPQ</v>
      </c>
      <c r="N3198" t="s">
        <v>138</v>
      </c>
      <c r="O3198" s="42" t="s">
        <v>102</v>
      </c>
      <c r="P3198" t="s">
        <v>1042</v>
      </c>
      <c r="Q3198" t="str">
        <f>VLOOKUP(KamstrupData[[#This Row],[IdLevel123]],'B-Business Capability'!B:L,10,FALSE)</f>
        <v>Order-to-Cash (O2C)</v>
      </c>
      <c r="R3198">
        <f>VLOOKUP(KamstrupData[[#This Row],[IdLevel123]],'B-Business Capability'!B:L,11,FALSE)</f>
        <v>101</v>
      </c>
      <c r="T3198" t="s">
        <v>381</v>
      </c>
    </row>
    <row r="3199" spans="4:20" ht="15" hidden="1" customHeight="1" x14ac:dyDescent="0.25">
      <c r="D3199" s="28" t="s">
        <v>1246</v>
      </c>
      <c r="E3199" t="str">
        <f>VLOOKUP(D3199,'B-Business Capability'!B:H,5,FALSE)</f>
        <v>Sales</v>
      </c>
      <c r="F3199" t="str">
        <f>VLOOKUP(D3199,'B-Business Capability'!B:H,6,FALSE)</f>
        <v>Quotation, Order, and Contract Management</v>
      </c>
      <c r="G3199" t="str">
        <f>VLOOKUP(D3199,'B-Business Capability'!B:H,7,FALSE)</f>
        <v>Contract and engagement setup</v>
      </c>
      <c r="I3199" t="s">
        <v>53</v>
      </c>
      <c r="J3199" t="s">
        <v>8518</v>
      </c>
      <c r="K3199" t="s">
        <v>379</v>
      </c>
      <c r="L3199" t="s">
        <v>215</v>
      </c>
      <c r="M3199" t="str">
        <f>VLOOKUP(L3199,'A-Applications'!B:D,3,FALSE)</f>
        <v>Oracle CPQ</v>
      </c>
      <c r="N3199" t="s">
        <v>46</v>
      </c>
      <c r="O3199" s="42" t="s">
        <v>102</v>
      </c>
      <c r="P3199" t="s">
        <v>1042</v>
      </c>
      <c r="Q3199" t="str">
        <f>VLOOKUP(KamstrupData[[#This Row],[IdLevel123]],'B-Business Capability'!B:L,10,FALSE)</f>
        <v>Order-to-Cash (O2C)</v>
      </c>
      <c r="R3199">
        <f>VLOOKUP(KamstrupData[[#This Row],[IdLevel123]],'B-Business Capability'!B:L,11,FALSE)</f>
        <v>101</v>
      </c>
      <c r="T3199" t="s">
        <v>8521</v>
      </c>
    </row>
    <row r="3200" spans="4:20" ht="15" hidden="1" customHeight="1" x14ac:dyDescent="0.25">
      <c r="D3200" s="28" t="s">
        <v>1246</v>
      </c>
      <c r="E3200" t="str">
        <f>VLOOKUP(D3200,'B-Business Capability'!B:H,5,FALSE)</f>
        <v>Sales</v>
      </c>
      <c r="F3200" t="str">
        <f>VLOOKUP(D3200,'B-Business Capability'!B:H,6,FALSE)</f>
        <v>Quotation, Order, and Contract Management</v>
      </c>
      <c r="G3200" t="str">
        <f>VLOOKUP(D3200,'B-Business Capability'!B:H,7,FALSE)</f>
        <v>Contract and engagement setup</v>
      </c>
      <c r="I3200" t="s">
        <v>491</v>
      </c>
      <c r="J3200" t="s">
        <v>8531</v>
      </c>
      <c r="K3200" t="s">
        <v>379</v>
      </c>
      <c r="L3200" t="s">
        <v>215</v>
      </c>
      <c r="M3200" t="str">
        <f>VLOOKUP(L3200,'A-Applications'!B:D,3,FALSE)</f>
        <v>Oracle CPQ</v>
      </c>
      <c r="N3200" t="s">
        <v>138</v>
      </c>
      <c r="O3200" s="42" t="s">
        <v>102</v>
      </c>
      <c r="P3200" t="s">
        <v>1042</v>
      </c>
      <c r="Q3200" t="str">
        <f>VLOOKUP(KamstrupData[[#This Row],[IdLevel123]],'B-Business Capability'!B:L,10,FALSE)</f>
        <v>Order-to-Cash (O2C)</v>
      </c>
      <c r="R3200">
        <f>VLOOKUP(KamstrupData[[#This Row],[IdLevel123]],'B-Business Capability'!B:L,11,FALSE)</f>
        <v>101</v>
      </c>
    </row>
    <row r="3201" spans="4:20" ht="15" hidden="1" customHeight="1" x14ac:dyDescent="0.25">
      <c r="D3201" s="28" t="s">
        <v>1246</v>
      </c>
      <c r="E3201" t="str">
        <f>VLOOKUP(D3201,'B-Business Capability'!B:H,5,FALSE)</f>
        <v>Sales</v>
      </c>
      <c r="F3201" t="str">
        <f>VLOOKUP(D3201,'B-Business Capability'!B:H,6,FALSE)</f>
        <v>Quotation, Order, and Contract Management</v>
      </c>
      <c r="G3201" t="str">
        <f>VLOOKUP(D3201,'B-Business Capability'!B:H,7,FALSE)</f>
        <v>Contract and engagement setup</v>
      </c>
      <c r="I3201" t="s">
        <v>477</v>
      </c>
      <c r="J3201" t="s">
        <v>8619</v>
      </c>
      <c r="L3201" t="s">
        <v>215</v>
      </c>
      <c r="M3201" t="str">
        <f>VLOOKUP(L3201,'A-Applications'!B:D,3,FALSE)</f>
        <v>Oracle CPQ</v>
      </c>
      <c r="N3201" t="s">
        <v>138</v>
      </c>
      <c r="O3201" s="42" t="s">
        <v>102</v>
      </c>
      <c r="P3201" t="s">
        <v>1042</v>
      </c>
      <c r="Q3201" t="str">
        <f>VLOOKUP(KamstrupData[[#This Row],[IdLevel123]],'B-Business Capability'!B:L,10,FALSE)</f>
        <v>Order-to-Cash (O2C)</v>
      </c>
      <c r="R3201">
        <f>VLOOKUP(KamstrupData[[#This Row],[IdLevel123]],'B-Business Capability'!B:L,11,FALSE)</f>
        <v>101</v>
      </c>
    </row>
    <row r="3202" spans="4:20" ht="15" hidden="1" customHeight="1" x14ac:dyDescent="0.25">
      <c r="D3202" s="28" t="s">
        <v>1246</v>
      </c>
      <c r="E3202" t="str">
        <f>VLOOKUP(D3202,'B-Business Capability'!B:H,5,FALSE)</f>
        <v>Sales</v>
      </c>
      <c r="F3202" t="str">
        <f>VLOOKUP(D3202,'B-Business Capability'!B:H,6,FALSE)</f>
        <v>Quotation, Order, and Contract Management</v>
      </c>
      <c r="G3202" t="str">
        <f>VLOOKUP(D3202,'B-Business Capability'!B:H,7,FALSE)</f>
        <v>Contract and engagement setup</v>
      </c>
      <c r="I3202" t="s">
        <v>487</v>
      </c>
      <c r="J3202" t="s">
        <v>8529</v>
      </c>
      <c r="K3202" t="s">
        <v>379</v>
      </c>
      <c r="L3202" t="s">
        <v>215</v>
      </c>
      <c r="M3202" t="str">
        <f>VLOOKUP(L3202,'A-Applications'!B:D,3,FALSE)</f>
        <v>Oracle CPQ</v>
      </c>
      <c r="N3202" t="s">
        <v>138</v>
      </c>
      <c r="O3202" s="42" t="s">
        <v>102</v>
      </c>
      <c r="P3202" t="s">
        <v>1042</v>
      </c>
      <c r="Q3202" t="str">
        <f>VLOOKUP(KamstrupData[[#This Row],[IdLevel123]],'B-Business Capability'!B:L,10,FALSE)</f>
        <v>Order-to-Cash (O2C)</v>
      </c>
      <c r="R3202">
        <f>VLOOKUP(KamstrupData[[#This Row],[IdLevel123]],'B-Business Capability'!B:L,11,FALSE)</f>
        <v>101</v>
      </c>
    </row>
    <row r="3203" spans="4:20" ht="15" hidden="1" customHeight="1" x14ac:dyDescent="0.25">
      <c r="D3203" t="s">
        <v>1248</v>
      </c>
      <c r="E3203" t="str">
        <f>VLOOKUP(D3203,'B-Business Capability'!B:H,5,FALSE)</f>
        <v>Sales</v>
      </c>
      <c r="F3203" t="str">
        <f>VLOOKUP(D3203,'B-Business Capability'!B:H,6,FALSE)</f>
        <v>Quotation, Order, and Contract Management</v>
      </c>
      <c r="G3203" t="str">
        <f>VLOOKUP(D3203,'B-Business Capability'!B:H,7,FALSE)</f>
        <v>Intelligent configuration for recycling materials</v>
      </c>
      <c r="I3203" t="s">
        <v>43</v>
      </c>
      <c r="J3203" t="s">
        <v>325</v>
      </c>
      <c r="K3203" t="s">
        <v>379</v>
      </c>
      <c r="L3203" t="s">
        <v>215</v>
      </c>
      <c r="M3203" t="str">
        <f>VLOOKUP(L3203,'A-Applications'!B:D,3,FALSE)</f>
        <v>Oracle CPQ</v>
      </c>
      <c r="N3203" t="s">
        <v>46</v>
      </c>
      <c r="O3203" s="42" t="s">
        <v>47</v>
      </c>
      <c r="P3203" t="s">
        <v>1042</v>
      </c>
      <c r="Q3203" t="str">
        <f>VLOOKUP(KamstrupData[[#This Row],[IdLevel123]],'B-Business Capability'!B:L,10,FALSE)</f>
        <v>Order-to-Cash (O2C)</v>
      </c>
      <c r="R3203">
        <f>VLOOKUP(KamstrupData[[#This Row],[IdLevel123]],'B-Business Capability'!B:L,11,FALSE)</f>
        <v>102</v>
      </c>
    </row>
    <row r="3204" spans="4:20" ht="15" hidden="1" customHeight="1" x14ac:dyDescent="0.25">
      <c r="D3204" t="s">
        <v>1248</v>
      </c>
      <c r="E3204" t="str">
        <f>VLOOKUP(D3204,'B-Business Capability'!B:H,5,FALSE)</f>
        <v>Sales</v>
      </c>
      <c r="F3204" t="str">
        <f>VLOOKUP(D3204,'B-Business Capability'!B:H,6,FALSE)</f>
        <v>Quotation, Order, and Contract Management</v>
      </c>
      <c r="G3204" t="str">
        <f>VLOOKUP(D3204,'B-Business Capability'!B:H,7,FALSE)</f>
        <v>Intelligent configuration for recycling materials</v>
      </c>
      <c r="I3204" t="s">
        <v>66</v>
      </c>
      <c r="J3204" t="s">
        <v>325</v>
      </c>
      <c r="K3204" t="s">
        <v>379</v>
      </c>
      <c r="L3204" s="101" t="s">
        <v>215</v>
      </c>
      <c r="M3204" t="str">
        <f>VLOOKUP(L3204,'A-Applications'!B:D,3,FALSE)</f>
        <v>Oracle CPQ</v>
      </c>
      <c r="N3204" t="s">
        <v>138</v>
      </c>
      <c r="O3204" s="42" t="s">
        <v>102</v>
      </c>
      <c r="P3204" t="s">
        <v>1042</v>
      </c>
      <c r="Q3204" t="str">
        <f>VLOOKUP(KamstrupData[[#This Row],[IdLevel123]],'B-Business Capability'!B:L,10,FALSE)</f>
        <v>Order-to-Cash (O2C)</v>
      </c>
      <c r="R3204">
        <f>VLOOKUP(KamstrupData[[#This Row],[IdLevel123]],'B-Business Capability'!B:L,11,FALSE)</f>
        <v>102</v>
      </c>
      <c r="T3204" t="s">
        <v>381</v>
      </c>
    </row>
    <row r="3205" spans="4:20" ht="15" hidden="1" customHeight="1" x14ac:dyDescent="0.25">
      <c r="D3205" s="28" t="s">
        <v>1248</v>
      </c>
      <c r="E3205" t="str">
        <f>VLOOKUP(D3205,'B-Business Capability'!B:H,5,FALSE)</f>
        <v>Sales</v>
      </c>
      <c r="F3205" t="str">
        <f>VLOOKUP(D3205,'B-Business Capability'!B:H,6,FALSE)</f>
        <v>Quotation, Order, and Contract Management</v>
      </c>
      <c r="G3205" t="str">
        <f>VLOOKUP(D3205,'B-Business Capability'!B:H,7,FALSE)</f>
        <v>Intelligent configuration for recycling materials</v>
      </c>
      <c r="I3205" t="s">
        <v>53</v>
      </c>
      <c r="J3205" t="s">
        <v>8518</v>
      </c>
      <c r="K3205" t="s">
        <v>379</v>
      </c>
      <c r="L3205" t="s">
        <v>215</v>
      </c>
      <c r="M3205" t="str">
        <f>VLOOKUP(L3205,'A-Applications'!B:D,3,FALSE)</f>
        <v>Oracle CPQ</v>
      </c>
      <c r="N3205" t="s">
        <v>46</v>
      </c>
      <c r="O3205" s="42" t="s">
        <v>102</v>
      </c>
      <c r="P3205" t="s">
        <v>1042</v>
      </c>
      <c r="Q3205" t="str">
        <f>VLOOKUP(KamstrupData[[#This Row],[IdLevel123]],'B-Business Capability'!B:L,10,FALSE)</f>
        <v>Order-to-Cash (O2C)</v>
      </c>
      <c r="R3205">
        <f>VLOOKUP(KamstrupData[[#This Row],[IdLevel123]],'B-Business Capability'!B:L,11,FALSE)</f>
        <v>102</v>
      </c>
      <c r="T3205" t="s">
        <v>8521</v>
      </c>
    </row>
    <row r="3206" spans="4:20" hidden="1" x14ac:dyDescent="0.25">
      <c r="D3206" s="28" t="s">
        <v>1248</v>
      </c>
      <c r="E3206" t="str">
        <f>VLOOKUP(D3206,'B-Business Capability'!B:H,5,FALSE)</f>
        <v>Sales</v>
      </c>
      <c r="F3206" t="str">
        <f>VLOOKUP(D3206,'B-Business Capability'!B:H,6,FALSE)</f>
        <v>Quotation, Order, and Contract Management</v>
      </c>
      <c r="G3206" t="str">
        <f>VLOOKUP(D3206,'B-Business Capability'!B:H,7,FALSE)</f>
        <v>Intelligent configuration for recycling materials</v>
      </c>
      <c r="I3206" t="s">
        <v>491</v>
      </c>
      <c r="J3206" t="s">
        <v>8531</v>
      </c>
      <c r="K3206" t="s">
        <v>379</v>
      </c>
      <c r="L3206" t="s">
        <v>215</v>
      </c>
      <c r="M3206" t="str">
        <f>VLOOKUP(L3206,'A-Applications'!B:D,3,FALSE)</f>
        <v>Oracle CPQ</v>
      </c>
      <c r="N3206" t="s">
        <v>138</v>
      </c>
      <c r="O3206" s="42" t="s">
        <v>102</v>
      </c>
      <c r="P3206" t="s">
        <v>1042</v>
      </c>
      <c r="Q3206" t="str">
        <f>VLOOKUP(KamstrupData[[#This Row],[IdLevel123]],'B-Business Capability'!B:L,10,FALSE)</f>
        <v>Order-to-Cash (O2C)</v>
      </c>
      <c r="R3206">
        <f>VLOOKUP(KamstrupData[[#This Row],[IdLevel123]],'B-Business Capability'!B:L,11,FALSE)</f>
        <v>102</v>
      </c>
    </row>
    <row r="3207" spans="4:20" ht="15" hidden="1" customHeight="1" x14ac:dyDescent="0.25">
      <c r="D3207" s="28" t="s">
        <v>1248</v>
      </c>
      <c r="E3207" t="str">
        <f>VLOOKUP(D3207,'B-Business Capability'!B:H,5,FALSE)</f>
        <v>Sales</v>
      </c>
      <c r="F3207" t="str">
        <f>VLOOKUP(D3207,'B-Business Capability'!B:H,6,FALSE)</f>
        <v>Quotation, Order, and Contract Management</v>
      </c>
      <c r="G3207" t="str">
        <f>VLOOKUP(D3207,'B-Business Capability'!B:H,7,FALSE)</f>
        <v>Intelligent configuration for recycling materials</v>
      </c>
      <c r="I3207" t="s">
        <v>477</v>
      </c>
      <c r="J3207" t="s">
        <v>8619</v>
      </c>
      <c r="L3207" t="s">
        <v>215</v>
      </c>
      <c r="M3207" t="str">
        <f>VLOOKUP(L3207,'A-Applications'!B:D,3,FALSE)</f>
        <v>Oracle CPQ</v>
      </c>
      <c r="N3207" t="s">
        <v>138</v>
      </c>
      <c r="O3207" s="42" t="s">
        <v>102</v>
      </c>
      <c r="P3207" t="s">
        <v>1042</v>
      </c>
      <c r="Q3207" t="str">
        <f>VLOOKUP(KamstrupData[[#This Row],[IdLevel123]],'B-Business Capability'!B:L,10,FALSE)</f>
        <v>Order-to-Cash (O2C)</v>
      </c>
      <c r="R3207">
        <f>VLOOKUP(KamstrupData[[#This Row],[IdLevel123]],'B-Business Capability'!B:L,11,FALSE)</f>
        <v>102</v>
      </c>
    </row>
    <row r="3208" spans="4:20" ht="15" hidden="1" customHeight="1" x14ac:dyDescent="0.25">
      <c r="D3208" s="28" t="s">
        <v>1248</v>
      </c>
      <c r="E3208" t="str">
        <f>VLOOKUP(D3208,'B-Business Capability'!B:H,5,FALSE)</f>
        <v>Sales</v>
      </c>
      <c r="F3208" t="str">
        <f>VLOOKUP(D3208,'B-Business Capability'!B:H,6,FALSE)</f>
        <v>Quotation, Order, and Contract Management</v>
      </c>
      <c r="G3208" t="str">
        <f>VLOOKUP(D3208,'B-Business Capability'!B:H,7,FALSE)</f>
        <v>Intelligent configuration for recycling materials</v>
      </c>
      <c r="I3208" t="s">
        <v>487</v>
      </c>
      <c r="J3208" t="s">
        <v>8529</v>
      </c>
      <c r="K3208" t="s">
        <v>379</v>
      </c>
      <c r="L3208" t="s">
        <v>215</v>
      </c>
      <c r="M3208" t="str">
        <f>VLOOKUP(L3208,'A-Applications'!B:D,3,FALSE)</f>
        <v>Oracle CPQ</v>
      </c>
      <c r="N3208" t="s">
        <v>138</v>
      </c>
      <c r="O3208" s="42" t="s">
        <v>102</v>
      </c>
      <c r="P3208" t="s">
        <v>1042</v>
      </c>
      <c r="Q3208" t="str">
        <f>VLOOKUP(KamstrupData[[#This Row],[IdLevel123]],'B-Business Capability'!B:L,10,FALSE)</f>
        <v>Order-to-Cash (O2C)</v>
      </c>
      <c r="R3208">
        <f>VLOOKUP(KamstrupData[[#This Row],[IdLevel123]],'B-Business Capability'!B:L,11,FALSE)</f>
        <v>102</v>
      </c>
    </row>
    <row r="3209" spans="4:20" ht="15" hidden="1" customHeight="1" x14ac:dyDescent="0.25">
      <c r="D3209" t="s">
        <v>1249</v>
      </c>
      <c r="E3209" t="str">
        <f>VLOOKUP(D3209,'B-Business Capability'!B:H,5,FALSE)</f>
        <v>Sales</v>
      </c>
      <c r="F3209" t="str">
        <f>VLOOKUP(D3209,'B-Business Capability'!B:H,6,FALSE)</f>
        <v>Quotation, Order, and Contract Management</v>
      </c>
      <c r="G3209" t="str">
        <f>VLOOKUP(D3209,'B-Business Capability'!B:H,7,FALSE)</f>
        <v>Mobile customer order capture</v>
      </c>
      <c r="I3209" t="s">
        <v>43</v>
      </c>
      <c r="J3209" t="s">
        <v>325</v>
      </c>
      <c r="K3209" t="s">
        <v>379</v>
      </c>
      <c r="L3209" t="s">
        <v>215</v>
      </c>
      <c r="M3209" t="str">
        <f>VLOOKUP(L3209,'A-Applications'!B:D,3,FALSE)</f>
        <v>Oracle CPQ</v>
      </c>
      <c r="N3209" t="s">
        <v>46</v>
      </c>
      <c r="O3209" s="42" t="s">
        <v>47</v>
      </c>
      <c r="P3209" t="s">
        <v>1042</v>
      </c>
      <c r="Q3209" t="str">
        <f>VLOOKUP(KamstrupData[[#This Row],[IdLevel123]],'B-Business Capability'!B:L,10,FALSE)</f>
        <v>Order-to-Cash (O2C)</v>
      </c>
      <c r="R3209">
        <f>VLOOKUP(KamstrupData[[#This Row],[IdLevel123]],'B-Business Capability'!B:L,11,FALSE)</f>
        <v>103</v>
      </c>
    </row>
    <row r="3210" spans="4:20" ht="15" hidden="1" customHeight="1" x14ac:dyDescent="0.25">
      <c r="D3210" t="s">
        <v>1249</v>
      </c>
      <c r="E3210" t="str">
        <f>VLOOKUP(D3210,'B-Business Capability'!B:H,5,FALSE)</f>
        <v>Sales</v>
      </c>
      <c r="F3210" t="str">
        <f>VLOOKUP(D3210,'B-Business Capability'!B:H,6,FALSE)</f>
        <v>Quotation, Order, and Contract Management</v>
      </c>
      <c r="G3210" t="str">
        <f>VLOOKUP(D3210,'B-Business Capability'!B:H,7,FALSE)</f>
        <v>Mobile customer order capture</v>
      </c>
      <c r="I3210" t="s">
        <v>66</v>
      </c>
      <c r="J3210" t="s">
        <v>325</v>
      </c>
      <c r="K3210" t="s">
        <v>379</v>
      </c>
      <c r="L3210" s="101" t="s">
        <v>215</v>
      </c>
      <c r="M3210" t="str">
        <f>VLOOKUP(L3210,'A-Applications'!B:D,3,FALSE)</f>
        <v>Oracle CPQ</v>
      </c>
      <c r="N3210" t="s">
        <v>138</v>
      </c>
      <c r="O3210" s="42" t="s">
        <v>102</v>
      </c>
      <c r="P3210" t="s">
        <v>1042</v>
      </c>
      <c r="Q3210" t="str">
        <f>VLOOKUP(KamstrupData[[#This Row],[IdLevel123]],'B-Business Capability'!B:L,10,FALSE)</f>
        <v>Order-to-Cash (O2C)</v>
      </c>
      <c r="R3210">
        <f>VLOOKUP(KamstrupData[[#This Row],[IdLevel123]],'B-Business Capability'!B:L,11,FALSE)</f>
        <v>103</v>
      </c>
      <c r="T3210" t="s">
        <v>381</v>
      </c>
    </row>
    <row r="3211" spans="4:20" ht="15" hidden="1" customHeight="1" x14ac:dyDescent="0.25">
      <c r="D3211" s="28" t="s">
        <v>1249</v>
      </c>
      <c r="E3211" t="str">
        <f>VLOOKUP(D3211,'B-Business Capability'!B:H,5,FALSE)</f>
        <v>Sales</v>
      </c>
      <c r="F3211" t="str">
        <f>VLOOKUP(D3211,'B-Business Capability'!B:H,6,FALSE)</f>
        <v>Quotation, Order, and Contract Management</v>
      </c>
      <c r="G3211" t="str">
        <f>VLOOKUP(D3211,'B-Business Capability'!B:H,7,FALSE)</f>
        <v>Mobile customer order capture</v>
      </c>
      <c r="I3211" t="s">
        <v>53</v>
      </c>
      <c r="J3211" t="s">
        <v>8518</v>
      </c>
      <c r="K3211" t="s">
        <v>379</v>
      </c>
      <c r="L3211" t="s">
        <v>215</v>
      </c>
      <c r="M3211" t="str">
        <f>VLOOKUP(L3211,'A-Applications'!B:D,3,FALSE)</f>
        <v>Oracle CPQ</v>
      </c>
      <c r="N3211" t="s">
        <v>46</v>
      </c>
      <c r="O3211" s="42" t="s">
        <v>102</v>
      </c>
      <c r="P3211" t="s">
        <v>1042</v>
      </c>
      <c r="Q3211" t="str">
        <f>VLOOKUP(KamstrupData[[#This Row],[IdLevel123]],'B-Business Capability'!B:L,10,FALSE)</f>
        <v>Order-to-Cash (O2C)</v>
      </c>
      <c r="R3211">
        <f>VLOOKUP(KamstrupData[[#This Row],[IdLevel123]],'B-Business Capability'!B:L,11,FALSE)</f>
        <v>103</v>
      </c>
      <c r="T3211" t="s">
        <v>8521</v>
      </c>
    </row>
    <row r="3212" spans="4:20" ht="15" hidden="1" customHeight="1" x14ac:dyDescent="0.25">
      <c r="D3212" s="28" t="s">
        <v>1249</v>
      </c>
      <c r="E3212" t="str">
        <f>VLOOKUP(D3212,'B-Business Capability'!B:H,5,FALSE)</f>
        <v>Sales</v>
      </c>
      <c r="F3212" t="str">
        <f>VLOOKUP(D3212,'B-Business Capability'!B:H,6,FALSE)</f>
        <v>Quotation, Order, and Contract Management</v>
      </c>
      <c r="G3212" t="str">
        <f>VLOOKUP(D3212,'B-Business Capability'!B:H,7,FALSE)</f>
        <v>Mobile customer order capture</v>
      </c>
      <c r="I3212" t="s">
        <v>491</v>
      </c>
      <c r="J3212" t="s">
        <v>8531</v>
      </c>
      <c r="K3212" t="s">
        <v>379</v>
      </c>
      <c r="L3212" t="s">
        <v>215</v>
      </c>
      <c r="M3212" t="str">
        <f>VLOOKUP(L3212,'A-Applications'!B:D,3,FALSE)</f>
        <v>Oracle CPQ</v>
      </c>
      <c r="N3212" t="s">
        <v>138</v>
      </c>
      <c r="O3212" s="42" t="s">
        <v>102</v>
      </c>
      <c r="P3212" t="s">
        <v>1042</v>
      </c>
      <c r="Q3212" t="str">
        <f>VLOOKUP(KamstrupData[[#This Row],[IdLevel123]],'B-Business Capability'!B:L,10,FALSE)</f>
        <v>Order-to-Cash (O2C)</v>
      </c>
      <c r="R3212">
        <f>VLOOKUP(KamstrupData[[#This Row],[IdLevel123]],'B-Business Capability'!B:L,11,FALSE)</f>
        <v>103</v>
      </c>
    </row>
    <row r="3213" spans="4:20" ht="15" hidden="1" customHeight="1" x14ac:dyDescent="0.25">
      <c r="D3213" s="28" t="s">
        <v>1249</v>
      </c>
      <c r="E3213" t="str">
        <f>VLOOKUP(D3213,'B-Business Capability'!B:H,5,FALSE)</f>
        <v>Sales</v>
      </c>
      <c r="F3213" t="str">
        <f>VLOOKUP(D3213,'B-Business Capability'!B:H,6,FALSE)</f>
        <v>Quotation, Order, and Contract Management</v>
      </c>
      <c r="G3213" t="str">
        <f>VLOOKUP(D3213,'B-Business Capability'!B:H,7,FALSE)</f>
        <v>Mobile customer order capture</v>
      </c>
      <c r="I3213" t="s">
        <v>477</v>
      </c>
      <c r="J3213" t="s">
        <v>8619</v>
      </c>
      <c r="L3213" t="s">
        <v>215</v>
      </c>
      <c r="M3213" t="str">
        <f>VLOOKUP(L3213,'A-Applications'!B:D,3,FALSE)</f>
        <v>Oracle CPQ</v>
      </c>
      <c r="N3213" t="s">
        <v>138</v>
      </c>
      <c r="O3213" s="42" t="s">
        <v>102</v>
      </c>
      <c r="P3213" t="s">
        <v>1042</v>
      </c>
      <c r="Q3213" t="str">
        <f>VLOOKUP(KamstrupData[[#This Row],[IdLevel123]],'B-Business Capability'!B:L,10,FALSE)</f>
        <v>Order-to-Cash (O2C)</v>
      </c>
      <c r="R3213">
        <f>VLOOKUP(KamstrupData[[#This Row],[IdLevel123]],'B-Business Capability'!B:L,11,FALSE)</f>
        <v>103</v>
      </c>
    </row>
    <row r="3214" spans="4:20" ht="15" hidden="1" customHeight="1" x14ac:dyDescent="0.25">
      <c r="D3214" s="28" t="s">
        <v>1249</v>
      </c>
      <c r="E3214" t="str">
        <f>VLOOKUP(D3214,'B-Business Capability'!B:H,5,FALSE)</f>
        <v>Sales</v>
      </c>
      <c r="F3214" t="str">
        <f>VLOOKUP(D3214,'B-Business Capability'!B:H,6,FALSE)</f>
        <v>Quotation, Order, and Contract Management</v>
      </c>
      <c r="G3214" t="str">
        <f>VLOOKUP(D3214,'B-Business Capability'!B:H,7,FALSE)</f>
        <v>Mobile customer order capture</v>
      </c>
      <c r="I3214" t="s">
        <v>487</v>
      </c>
      <c r="J3214" t="s">
        <v>8529</v>
      </c>
      <c r="K3214" t="s">
        <v>379</v>
      </c>
      <c r="L3214" t="s">
        <v>215</v>
      </c>
      <c r="M3214" t="str">
        <f>VLOOKUP(L3214,'A-Applications'!B:D,3,FALSE)</f>
        <v>Oracle CPQ</v>
      </c>
      <c r="N3214" t="s">
        <v>138</v>
      </c>
      <c r="O3214" s="42" t="s">
        <v>102</v>
      </c>
      <c r="P3214" t="s">
        <v>1042</v>
      </c>
      <c r="Q3214" t="str">
        <f>VLOOKUP(KamstrupData[[#This Row],[IdLevel123]],'B-Business Capability'!B:L,10,FALSE)</f>
        <v>Order-to-Cash (O2C)</v>
      </c>
      <c r="R3214">
        <f>VLOOKUP(KamstrupData[[#This Row],[IdLevel123]],'B-Business Capability'!B:L,11,FALSE)</f>
        <v>103</v>
      </c>
    </row>
    <row r="3215" spans="4:20" ht="15" hidden="1" customHeight="1" x14ac:dyDescent="0.25">
      <c r="D3215" t="s">
        <v>1250</v>
      </c>
      <c r="E3215" t="str">
        <f>VLOOKUP(D3215,'B-Business Capability'!B:H,5,FALSE)</f>
        <v>Sales</v>
      </c>
      <c r="F3215" t="str">
        <f>VLOOKUP(D3215,'B-Business Capability'!B:H,6,FALSE)</f>
        <v>Quotation, Order, and Contract Management</v>
      </c>
      <c r="G3215" t="str">
        <f>VLOOKUP(D3215,'B-Business Capability'!B:H,7,FALSE)</f>
        <v>Order orchestration and management</v>
      </c>
      <c r="I3215" t="s">
        <v>43</v>
      </c>
      <c r="J3215" t="s">
        <v>325</v>
      </c>
      <c r="K3215" t="s">
        <v>379</v>
      </c>
      <c r="L3215" t="s">
        <v>215</v>
      </c>
      <c r="M3215" t="str">
        <f>VLOOKUP(L3215,'A-Applications'!B:D,3,FALSE)</f>
        <v>Oracle CPQ</v>
      </c>
      <c r="N3215" t="s">
        <v>46</v>
      </c>
      <c r="O3215" s="42" t="s">
        <v>102</v>
      </c>
      <c r="P3215" t="s">
        <v>1042</v>
      </c>
      <c r="Q3215" t="str">
        <f>VLOOKUP(KamstrupData[[#This Row],[IdLevel123]],'B-Business Capability'!B:L,10,FALSE)</f>
        <v>Order-to-Cash (O2C)</v>
      </c>
      <c r="R3215">
        <f>VLOOKUP(KamstrupData[[#This Row],[IdLevel123]],'B-Business Capability'!B:L,11,FALSE)</f>
        <v>104</v>
      </c>
    </row>
    <row r="3216" spans="4:20" ht="15" hidden="1" customHeight="1" x14ac:dyDescent="0.25">
      <c r="D3216" t="s">
        <v>1250</v>
      </c>
      <c r="E3216" t="str">
        <f>VLOOKUP(D3216,'B-Business Capability'!B:H,5,FALSE)</f>
        <v>Sales</v>
      </c>
      <c r="F3216" t="str">
        <f>VLOOKUP(D3216,'B-Business Capability'!B:H,6,FALSE)</f>
        <v>Quotation, Order, and Contract Management</v>
      </c>
      <c r="G3216" t="str">
        <f>VLOOKUP(D3216,'B-Business Capability'!B:H,7,FALSE)</f>
        <v>Order orchestration and management</v>
      </c>
      <c r="I3216" t="s">
        <v>66</v>
      </c>
      <c r="J3216" t="s">
        <v>325</v>
      </c>
      <c r="K3216" t="s">
        <v>379</v>
      </c>
      <c r="L3216" s="101" t="s">
        <v>215</v>
      </c>
      <c r="M3216" t="str">
        <f>VLOOKUP(L3216,'A-Applications'!B:D,3,FALSE)</f>
        <v>Oracle CPQ</v>
      </c>
      <c r="N3216" t="s">
        <v>138</v>
      </c>
      <c r="O3216" s="42" t="s">
        <v>102</v>
      </c>
      <c r="P3216" t="s">
        <v>1042</v>
      </c>
      <c r="Q3216" t="str">
        <f>VLOOKUP(KamstrupData[[#This Row],[IdLevel123]],'B-Business Capability'!B:L,10,FALSE)</f>
        <v>Order-to-Cash (O2C)</v>
      </c>
      <c r="R3216">
        <f>VLOOKUP(KamstrupData[[#This Row],[IdLevel123]],'B-Business Capability'!B:L,11,FALSE)</f>
        <v>104</v>
      </c>
      <c r="T3216" t="s">
        <v>381</v>
      </c>
    </row>
    <row r="3217" spans="2:20" ht="15" hidden="1" customHeight="1" x14ac:dyDescent="0.25">
      <c r="D3217" s="28" t="s">
        <v>1250</v>
      </c>
      <c r="E3217" t="str">
        <f>VLOOKUP(D3217,'B-Business Capability'!B:H,5,FALSE)</f>
        <v>Sales</v>
      </c>
      <c r="F3217" t="str">
        <f>VLOOKUP(D3217,'B-Business Capability'!B:H,6,FALSE)</f>
        <v>Quotation, Order, and Contract Management</v>
      </c>
      <c r="G3217" t="str">
        <f>VLOOKUP(D3217,'B-Business Capability'!B:H,7,FALSE)</f>
        <v>Order orchestration and management</v>
      </c>
      <c r="I3217" t="s">
        <v>53</v>
      </c>
      <c r="J3217" t="s">
        <v>8518</v>
      </c>
      <c r="K3217" t="s">
        <v>379</v>
      </c>
      <c r="L3217" t="s">
        <v>215</v>
      </c>
      <c r="M3217" t="str">
        <f>VLOOKUP(L3217,'A-Applications'!B:D,3,FALSE)</f>
        <v>Oracle CPQ</v>
      </c>
      <c r="N3217" t="s">
        <v>46</v>
      </c>
      <c r="O3217" s="42" t="s">
        <v>102</v>
      </c>
      <c r="P3217" t="s">
        <v>1042</v>
      </c>
      <c r="Q3217" t="str">
        <f>VLOOKUP(KamstrupData[[#This Row],[IdLevel123]],'B-Business Capability'!B:L,10,FALSE)</f>
        <v>Order-to-Cash (O2C)</v>
      </c>
      <c r="R3217">
        <f>VLOOKUP(KamstrupData[[#This Row],[IdLevel123]],'B-Business Capability'!B:L,11,FALSE)</f>
        <v>104</v>
      </c>
      <c r="T3217" t="s">
        <v>8521</v>
      </c>
    </row>
    <row r="3218" spans="2:20" ht="15" hidden="1" customHeight="1" x14ac:dyDescent="0.25">
      <c r="D3218" s="28" t="s">
        <v>1250</v>
      </c>
      <c r="E3218" t="str">
        <f>VLOOKUP(D3218,'B-Business Capability'!B:H,5,FALSE)</f>
        <v>Sales</v>
      </c>
      <c r="F3218" t="str">
        <f>VLOOKUP(D3218,'B-Business Capability'!B:H,6,FALSE)</f>
        <v>Quotation, Order, and Contract Management</v>
      </c>
      <c r="G3218" t="str">
        <f>VLOOKUP(D3218,'B-Business Capability'!B:H,7,FALSE)</f>
        <v>Order orchestration and management</v>
      </c>
      <c r="I3218" t="s">
        <v>491</v>
      </c>
      <c r="J3218" t="s">
        <v>8531</v>
      </c>
      <c r="K3218" t="s">
        <v>379</v>
      </c>
      <c r="L3218" t="s">
        <v>215</v>
      </c>
      <c r="M3218" t="str">
        <f>VLOOKUP(L3218,'A-Applications'!B:D,3,FALSE)</f>
        <v>Oracle CPQ</v>
      </c>
      <c r="N3218" t="s">
        <v>138</v>
      </c>
      <c r="O3218" s="42" t="s">
        <v>102</v>
      </c>
      <c r="P3218" t="s">
        <v>1042</v>
      </c>
      <c r="Q3218" t="str">
        <f>VLOOKUP(KamstrupData[[#This Row],[IdLevel123]],'B-Business Capability'!B:L,10,FALSE)</f>
        <v>Order-to-Cash (O2C)</v>
      </c>
      <c r="R3218">
        <f>VLOOKUP(KamstrupData[[#This Row],[IdLevel123]],'B-Business Capability'!B:L,11,FALSE)</f>
        <v>104</v>
      </c>
    </row>
    <row r="3219" spans="2:20" ht="15" hidden="1" customHeight="1" x14ac:dyDescent="0.25">
      <c r="D3219" s="28" t="s">
        <v>1250</v>
      </c>
      <c r="E3219" t="str">
        <f>VLOOKUP(D3219,'B-Business Capability'!B:H,5,FALSE)</f>
        <v>Sales</v>
      </c>
      <c r="F3219" t="str">
        <f>VLOOKUP(D3219,'B-Business Capability'!B:H,6,FALSE)</f>
        <v>Quotation, Order, and Contract Management</v>
      </c>
      <c r="G3219" t="str">
        <f>VLOOKUP(D3219,'B-Business Capability'!B:H,7,FALSE)</f>
        <v>Order orchestration and management</v>
      </c>
      <c r="I3219" t="s">
        <v>477</v>
      </c>
      <c r="J3219" t="s">
        <v>8619</v>
      </c>
      <c r="L3219" t="s">
        <v>215</v>
      </c>
      <c r="M3219" t="str">
        <f>VLOOKUP(L3219,'A-Applications'!B:D,3,FALSE)</f>
        <v>Oracle CPQ</v>
      </c>
      <c r="N3219" t="s">
        <v>138</v>
      </c>
      <c r="O3219" s="42" t="s">
        <v>102</v>
      </c>
      <c r="P3219" t="s">
        <v>1042</v>
      </c>
      <c r="Q3219" t="str">
        <f>VLOOKUP(KamstrupData[[#This Row],[IdLevel123]],'B-Business Capability'!B:L,10,FALSE)</f>
        <v>Order-to-Cash (O2C)</v>
      </c>
      <c r="R3219">
        <f>VLOOKUP(KamstrupData[[#This Row],[IdLevel123]],'B-Business Capability'!B:L,11,FALSE)</f>
        <v>104</v>
      </c>
    </row>
    <row r="3220" spans="2:20" ht="15" hidden="1" customHeight="1" x14ac:dyDescent="0.25">
      <c r="D3220" s="28" t="s">
        <v>1250</v>
      </c>
      <c r="E3220" t="str">
        <f>VLOOKUP(D3220,'B-Business Capability'!B:H,5,FALSE)</f>
        <v>Sales</v>
      </c>
      <c r="F3220" t="str">
        <f>VLOOKUP(D3220,'B-Business Capability'!B:H,6,FALSE)</f>
        <v>Quotation, Order, and Contract Management</v>
      </c>
      <c r="G3220" t="str">
        <f>VLOOKUP(D3220,'B-Business Capability'!B:H,7,FALSE)</f>
        <v>Order orchestration and management</v>
      </c>
      <c r="I3220" t="s">
        <v>487</v>
      </c>
      <c r="J3220" t="s">
        <v>8529</v>
      </c>
      <c r="K3220" t="s">
        <v>379</v>
      </c>
      <c r="L3220" t="s">
        <v>215</v>
      </c>
      <c r="M3220" t="str">
        <f>VLOOKUP(L3220,'A-Applications'!B:D,3,FALSE)</f>
        <v>Oracle CPQ</v>
      </c>
      <c r="N3220" t="s">
        <v>138</v>
      </c>
      <c r="O3220" s="42" t="s">
        <v>102</v>
      </c>
      <c r="P3220" t="s">
        <v>1042</v>
      </c>
      <c r="Q3220" t="str">
        <f>VLOOKUP(KamstrupData[[#This Row],[IdLevel123]],'B-Business Capability'!B:L,10,FALSE)</f>
        <v>Order-to-Cash (O2C)</v>
      </c>
      <c r="R3220">
        <f>VLOOKUP(KamstrupData[[#This Row],[IdLevel123]],'B-Business Capability'!B:L,11,FALSE)</f>
        <v>104</v>
      </c>
    </row>
    <row r="3221" spans="2:20" hidden="1" x14ac:dyDescent="0.25">
      <c r="D3221" t="s">
        <v>1251</v>
      </c>
      <c r="E3221" t="str">
        <f>VLOOKUP(D3221,'B-Business Capability'!B:H,5,FALSE)</f>
        <v>Sales</v>
      </c>
      <c r="F3221" t="str">
        <f>VLOOKUP(D3221,'B-Business Capability'!B:H,6,FALSE)</f>
        <v>Quotation, Order, and Contract Management</v>
      </c>
      <c r="G3221" t="str">
        <f>VLOOKUP(D3221,'B-Business Capability'!B:H,7,FALSE)</f>
        <v>Product configuration</v>
      </c>
      <c r="I3221" t="s">
        <v>43</v>
      </c>
      <c r="J3221" t="s">
        <v>325</v>
      </c>
      <c r="K3221" t="s">
        <v>379</v>
      </c>
      <c r="L3221" t="s">
        <v>215</v>
      </c>
      <c r="M3221" t="str">
        <f>VLOOKUP(L3221,'A-Applications'!B:D,3,FALSE)</f>
        <v>Oracle CPQ</v>
      </c>
      <c r="N3221" t="s">
        <v>46</v>
      </c>
      <c r="O3221" s="42" t="s">
        <v>102</v>
      </c>
      <c r="P3221" t="s">
        <v>1042</v>
      </c>
      <c r="Q3221" t="str">
        <f>VLOOKUP(KamstrupData[[#This Row],[IdLevel123]],'B-Business Capability'!B:L,10,FALSE)</f>
        <v>Order-to-Cash (O2C)</v>
      </c>
      <c r="R3221">
        <f>VLOOKUP(KamstrupData[[#This Row],[IdLevel123]],'B-Business Capability'!B:L,11,FALSE)</f>
        <v>105</v>
      </c>
    </row>
    <row r="3222" spans="2:20" hidden="1" x14ac:dyDescent="0.25">
      <c r="D3222" t="s">
        <v>1251</v>
      </c>
      <c r="E3222" t="str">
        <f>VLOOKUP(D3222,'B-Business Capability'!B:H,5,FALSE)</f>
        <v>Sales</v>
      </c>
      <c r="F3222" t="str">
        <f>VLOOKUP(D3222,'B-Business Capability'!B:H,6,FALSE)</f>
        <v>Quotation, Order, and Contract Management</v>
      </c>
      <c r="G3222" t="str">
        <f>VLOOKUP(D3222,'B-Business Capability'!B:H,7,FALSE)</f>
        <v>Product configuration</v>
      </c>
      <c r="I3222" t="s">
        <v>66</v>
      </c>
      <c r="J3222" t="s">
        <v>325</v>
      </c>
      <c r="K3222" t="s">
        <v>379</v>
      </c>
      <c r="L3222" s="101" t="s">
        <v>215</v>
      </c>
      <c r="M3222" t="str">
        <f>VLOOKUP(L3222,'A-Applications'!B:D,3,FALSE)</f>
        <v>Oracle CPQ</v>
      </c>
      <c r="N3222" t="s">
        <v>138</v>
      </c>
      <c r="O3222" s="42" t="s">
        <v>102</v>
      </c>
      <c r="P3222" t="s">
        <v>1042</v>
      </c>
      <c r="Q3222" t="str">
        <f>VLOOKUP(KamstrupData[[#This Row],[IdLevel123]],'B-Business Capability'!B:L,10,FALSE)</f>
        <v>Order-to-Cash (O2C)</v>
      </c>
      <c r="R3222">
        <f>VLOOKUP(KamstrupData[[#This Row],[IdLevel123]],'B-Business Capability'!B:L,11,FALSE)</f>
        <v>105</v>
      </c>
      <c r="T3222" t="s">
        <v>381</v>
      </c>
    </row>
    <row r="3223" spans="2:20" hidden="1" x14ac:dyDescent="0.25">
      <c r="D3223" s="28" t="s">
        <v>1251</v>
      </c>
      <c r="E3223" t="str">
        <f>VLOOKUP(D3223,'B-Business Capability'!B:H,5,FALSE)</f>
        <v>Sales</v>
      </c>
      <c r="F3223" t="str">
        <f>VLOOKUP(D3223,'B-Business Capability'!B:H,6,FALSE)</f>
        <v>Quotation, Order, and Contract Management</v>
      </c>
      <c r="G3223" t="str">
        <f>VLOOKUP(D3223,'B-Business Capability'!B:H,7,FALSE)</f>
        <v>Product configuration</v>
      </c>
      <c r="I3223" t="s">
        <v>53</v>
      </c>
      <c r="J3223" t="s">
        <v>8518</v>
      </c>
      <c r="K3223" t="s">
        <v>379</v>
      </c>
      <c r="L3223" t="s">
        <v>215</v>
      </c>
      <c r="M3223" t="str">
        <f>VLOOKUP(L3223,'A-Applications'!B:D,3,FALSE)</f>
        <v>Oracle CPQ</v>
      </c>
      <c r="N3223" t="s">
        <v>46</v>
      </c>
      <c r="O3223" s="42" t="s">
        <v>102</v>
      </c>
      <c r="P3223" t="s">
        <v>1042</v>
      </c>
      <c r="Q3223" t="str">
        <f>VLOOKUP(KamstrupData[[#This Row],[IdLevel123]],'B-Business Capability'!B:L,10,FALSE)</f>
        <v>Order-to-Cash (O2C)</v>
      </c>
      <c r="R3223">
        <f>VLOOKUP(KamstrupData[[#This Row],[IdLevel123]],'B-Business Capability'!B:L,11,FALSE)</f>
        <v>105</v>
      </c>
      <c r="T3223" t="s">
        <v>8521</v>
      </c>
    </row>
    <row r="3224" spans="2:20" hidden="1" x14ac:dyDescent="0.25">
      <c r="D3224" s="28" t="s">
        <v>1251</v>
      </c>
      <c r="E3224" t="str">
        <f>VLOOKUP(D3224,'B-Business Capability'!B:H,5,FALSE)</f>
        <v>Sales</v>
      </c>
      <c r="F3224" t="str">
        <f>VLOOKUP(D3224,'B-Business Capability'!B:H,6,FALSE)</f>
        <v>Quotation, Order, and Contract Management</v>
      </c>
      <c r="G3224" t="str">
        <f>VLOOKUP(D3224,'B-Business Capability'!B:H,7,FALSE)</f>
        <v>Product configuration</v>
      </c>
      <c r="I3224" t="s">
        <v>491</v>
      </c>
      <c r="J3224" t="s">
        <v>8531</v>
      </c>
      <c r="K3224" t="s">
        <v>379</v>
      </c>
      <c r="L3224" t="s">
        <v>215</v>
      </c>
      <c r="M3224" t="str">
        <f>VLOOKUP(L3224,'A-Applications'!B:D,3,FALSE)</f>
        <v>Oracle CPQ</v>
      </c>
      <c r="N3224" t="s">
        <v>138</v>
      </c>
      <c r="O3224" s="42" t="s">
        <v>102</v>
      </c>
      <c r="P3224" t="s">
        <v>1042</v>
      </c>
      <c r="Q3224" t="str">
        <f>VLOOKUP(KamstrupData[[#This Row],[IdLevel123]],'B-Business Capability'!B:L,10,FALSE)</f>
        <v>Order-to-Cash (O2C)</v>
      </c>
      <c r="R3224">
        <f>VLOOKUP(KamstrupData[[#This Row],[IdLevel123]],'B-Business Capability'!B:L,11,FALSE)</f>
        <v>105</v>
      </c>
    </row>
    <row r="3225" spans="2:20" hidden="1" x14ac:dyDescent="0.25">
      <c r="D3225" s="28" t="s">
        <v>1251</v>
      </c>
      <c r="E3225" t="str">
        <f>VLOOKUP(D3225,'B-Business Capability'!B:H,5,FALSE)</f>
        <v>Sales</v>
      </c>
      <c r="F3225" t="str">
        <f>VLOOKUP(D3225,'B-Business Capability'!B:H,6,FALSE)</f>
        <v>Quotation, Order, and Contract Management</v>
      </c>
      <c r="G3225" t="str">
        <f>VLOOKUP(D3225,'B-Business Capability'!B:H,7,FALSE)</f>
        <v>Product configuration</v>
      </c>
      <c r="I3225" t="s">
        <v>477</v>
      </c>
      <c r="J3225" t="s">
        <v>8619</v>
      </c>
      <c r="L3225" t="s">
        <v>215</v>
      </c>
      <c r="M3225" t="str">
        <f>VLOOKUP(L3225,'A-Applications'!B:D,3,FALSE)</f>
        <v>Oracle CPQ</v>
      </c>
      <c r="N3225" t="s">
        <v>138</v>
      </c>
      <c r="O3225" s="42" t="s">
        <v>102</v>
      </c>
      <c r="P3225" t="s">
        <v>1042</v>
      </c>
      <c r="Q3225" t="str">
        <f>VLOOKUP(KamstrupData[[#This Row],[IdLevel123]],'B-Business Capability'!B:L,10,FALSE)</f>
        <v>Order-to-Cash (O2C)</v>
      </c>
      <c r="R3225">
        <f>VLOOKUP(KamstrupData[[#This Row],[IdLevel123]],'B-Business Capability'!B:L,11,FALSE)</f>
        <v>105</v>
      </c>
    </row>
    <row r="3226" spans="2:20" hidden="1" x14ac:dyDescent="0.25">
      <c r="D3226" s="28" t="s">
        <v>1251</v>
      </c>
      <c r="E3226" t="str">
        <f>VLOOKUP(D3226,'B-Business Capability'!B:H,5,FALSE)</f>
        <v>Sales</v>
      </c>
      <c r="F3226" t="str">
        <f>VLOOKUP(D3226,'B-Business Capability'!B:H,6,FALSE)</f>
        <v>Quotation, Order, and Contract Management</v>
      </c>
      <c r="G3226" t="str">
        <f>VLOOKUP(D3226,'B-Business Capability'!B:H,7,FALSE)</f>
        <v>Product configuration</v>
      </c>
      <c r="I3226" t="s">
        <v>487</v>
      </c>
      <c r="J3226" t="s">
        <v>8529</v>
      </c>
      <c r="K3226" t="s">
        <v>379</v>
      </c>
      <c r="L3226" t="s">
        <v>215</v>
      </c>
      <c r="M3226" t="str">
        <f>VLOOKUP(L3226,'A-Applications'!B:D,3,FALSE)</f>
        <v>Oracle CPQ</v>
      </c>
      <c r="N3226" t="s">
        <v>138</v>
      </c>
      <c r="O3226" s="42" t="s">
        <v>102</v>
      </c>
      <c r="P3226" t="s">
        <v>1042</v>
      </c>
      <c r="Q3226" t="str">
        <f>VLOOKUP(KamstrupData[[#This Row],[IdLevel123]],'B-Business Capability'!B:L,10,FALSE)</f>
        <v>Order-to-Cash (O2C)</v>
      </c>
      <c r="R3226">
        <f>VLOOKUP(KamstrupData[[#This Row],[IdLevel123]],'B-Business Capability'!B:L,11,FALSE)</f>
        <v>105</v>
      </c>
    </row>
    <row r="3227" spans="2:20" hidden="1" x14ac:dyDescent="0.25">
      <c r="B3227" s="28">
        <v>45292</v>
      </c>
      <c r="D3227" s="28" t="s">
        <v>1251</v>
      </c>
      <c r="E3227" t="str">
        <f>VLOOKUP(D3227,'B-Business Capability'!B:H,5,FALSE)</f>
        <v>Sales</v>
      </c>
      <c r="F3227" t="str">
        <f>VLOOKUP(D3227,'B-Business Capability'!B:H,6,FALSE)</f>
        <v>Quotation, Order, and Contract Management</v>
      </c>
      <c r="G3227" t="str">
        <f>VLOOKUP(D3227,'B-Business Capability'!B:H,7,FALSE)</f>
        <v>Product configuration</v>
      </c>
      <c r="I3227" t="s">
        <v>43</v>
      </c>
      <c r="J3227" t="s">
        <v>239</v>
      </c>
      <c r="K3227" t="s">
        <v>7296</v>
      </c>
      <c r="L3227" t="s">
        <v>215</v>
      </c>
      <c r="M3227" t="str">
        <f>VLOOKUP(L3227,'A-Applications'!B:D,3,FALSE)</f>
        <v>Oracle CPQ</v>
      </c>
      <c r="N3227" t="s">
        <v>138</v>
      </c>
      <c r="O3227" s="42" t="s">
        <v>102</v>
      </c>
      <c r="P3227" t="s">
        <v>89</v>
      </c>
      <c r="Q3227" t="str">
        <f>VLOOKUP(KamstrupData[[#This Row],[IdLevel123]],'B-Business Capability'!B:L,10,FALSE)</f>
        <v>Order-to-Cash (O2C)</v>
      </c>
      <c r="R3227">
        <f>VLOOKUP(KamstrupData[[#This Row],[IdLevel123]],'B-Business Capability'!B:L,11,FALSE)</f>
        <v>105</v>
      </c>
    </row>
    <row r="3228" spans="2:20" hidden="1" x14ac:dyDescent="0.25">
      <c r="D3228" t="s">
        <v>1254</v>
      </c>
      <c r="E3228" t="str">
        <f>VLOOKUP(D3228,'B-Business Capability'!B:H,5,FALSE)</f>
        <v>Sales</v>
      </c>
      <c r="F3228" t="str">
        <f>VLOOKUP(D3228,'B-Business Capability'!B:H,6,FALSE)</f>
        <v>Quotation, Order, and Contract Management</v>
      </c>
      <c r="G3228" t="str">
        <f>VLOOKUP(D3228,'B-Business Capability'!B:H,7,FALSE)</f>
        <v>sales contract management</v>
      </c>
      <c r="I3228" t="s">
        <v>43</v>
      </c>
      <c r="J3228" t="s">
        <v>325</v>
      </c>
      <c r="K3228" t="s">
        <v>379</v>
      </c>
      <c r="L3228" t="s">
        <v>215</v>
      </c>
      <c r="M3228" t="str">
        <f>VLOOKUP(L3228,'A-Applications'!B:D,3,FALSE)</f>
        <v>Oracle CPQ</v>
      </c>
      <c r="N3228" t="s">
        <v>46</v>
      </c>
      <c r="O3228" s="42" t="s">
        <v>102</v>
      </c>
      <c r="P3228" t="s">
        <v>1042</v>
      </c>
      <c r="Q3228" t="str">
        <f>VLOOKUP(KamstrupData[[#This Row],[IdLevel123]],'B-Business Capability'!B:L,10,FALSE)</f>
        <v>Order-to-Cash (O2C)</v>
      </c>
      <c r="R3228">
        <f>VLOOKUP(KamstrupData[[#This Row],[IdLevel123]],'B-Business Capability'!B:L,11,FALSE)</f>
        <v>106</v>
      </c>
    </row>
    <row r="3229" spans="2:20" hidden="1" x14ac:dyDescent="0.25">
      <c r="D3229" t="s">
        <v>1254</v>
      </c>
      <c r="E3229" t="str">
        <f>VLOOKUP(D3229,'B-Business Capability'!B:H,5,FALSE)</f>
        <v>Sales</v>
      </c>
      <c r="F3229" t="str">
        <f>VLOOKUP(D3229,'B-Business Capability'!B:H,6,FALSE)</f>
        <v>Quotation, Order, and Contract Management</v>
      </c>
      <c r="G3229" t="str">
        <f>VLOOKUP(D3229,'B-Business Capability'!B:H,7,FALSE)</f>
        <v>sales contract management</v>
      </c>
      <c r="I3229" t="s">
        <v>66</v>
      </c>
      <c r="J3229" t="s">
        <v>325</v>
      </c>
      <c r="K3229" t="s">
        <v>379</v>
      </c>
      <c r="L3229" s="101" t="s">
        <v>215</v>
      </c>
      <c r="M3229" t="str">
        <f>VLOOKUP(L3229,'A-Applications'!B:D,3,FALSE)</f>
        <v>Oracle CPQ</v>
      </c>
      <c r="N3229" t="s">
        <v>138</v>
      </c>
      <c r="O3229" s="42" t="s">
        <v>102</v>
      </c>
      <c r="P3229" t="s">
        <v>1042</v>
      </c>
      <c r="Q3229" t="str">
        <f>VLOOKUP(KamstrupData[[#This Row],[IdLevel123]],'B-Business Capability'!B:L,10,FALSE)</f>
        <v>Order-to-Cash (O2C)</v>
      </c>
      <c r="R3229">
        <f>VLOOKUP(KamstrupData[[#This Row],[IdLevel123]],'B-Business Capability'!B:L,11,FALSE)</f>
        <v>106</v>
      </c>
      <c r="T3229" t="s">
        <v>381</v>
      </c>
    </row>
    <row r="3230" spans="2:20" hidden="1" x14ac:dyDescent="0.25">
      <c r="D3230" s="28" t="s">
        <v>1254</v>
      </c>
      <c r="E3230" t="str">
        <f>VLOOKUP(D3230,'B-Business Capability'!B:H,5,FALSE)</f>
        <v>Sales</v>
      </c>
      <c r="F3230" t="str">
        <f>VLOOKUP(D3230,'B-Business Capability'!B:H,6,FALSE)</f>
        <v>Quotation, Order, and Contract Management</v>
      </c>
      <c r="G3230" t="str">
        <f>VLOOKUP(D3230,'B-Business Capability'!B:H,7,FALSE)</f>
        <v>sales contract management</v>
      </c>
      <c r="I3230" t="s">
        <v>53</v>
      </c>
      <c r="J3230" t="s">
        <v>8518</v>
      </c>
      <c r="K3230" t="s">
        <v>379</v>
      </c>
      <c r="L3230" t="s">
        <v>215</v>
      </c>
      <c r="M3230" t="str">
        <f>VLOOKUP(L3230,'A-Applications'!B:D,3,FALSE)</f>
        <v>Oracle CPQ</v>
      </c>
      <c r="N3230" t="s">
        <v>46</v>
      </c>
      <c r="O3230" s="42" t="s">
        <v>102</v>
      </c>
      <c r="P3230" t="s">
        <v>1042</v>
      </c>
      <c r="Q3230" t="str">
        <f>VLOOKUP(KamstrupData[[#This Row],[IdLevel123]],'B-Business Capability'!B:L,10,FALSE)</f>
        <v>Order-to-Cash (O2C)</v>
      </c>
      <c r="R3230">
        <f>VLOOKUP(KamstrupData[[#This Row],[IdLevel123]],'B-Business Capability'!B:L,11,FALSE)</f>
        <v>106</v>
      </c>
      <c r="T3230" t="s">
        <v>8521</v>
      </c>
    </row>
    <row r="3231" spans="2:20" hidden="1" x14ac:dyDescent="0.25">
      <c r="D3231" s="28" t="s">
        <v>1254</v>
      </c>
      <c r="E3231" t="str">
        <f>VLOOKUP(D3231,'B-Business Capability'!B:H,5,FALSE)</f>
        <v>Sales</v>
      </c>
      <c r="F3231" t="str">
        <f>VLOOKUP(D3231,'B-Business Capability'!B:H,6,FALSE)</f>
        <v>Quotation, Order, and Contract Management</v>
      </c>
      <c r="G3231" t="str">
        <f>VLOOKUP(D3231,'B-Business Capability'!B:H,7,FALSE)</f>
        <v>sales contract management</v>
      </c>
      <c r="I3231" t="s">
        <v>491</v>
      </c>
      <c r="J3231" t="s">
        <v>8531</v>
      </c>
      <c r="K3231" t="s">
        <v>379</v>
      </c>
      <c r="L3231" t="s">
        <v>215</v>
      </c>
      <c r="M3231" t="str">
        <f>VLOOKUP(L3231,'A-Applications'!B:D,3,FALSE)</f>
        <v>Oracle CPQ</v>
      </c>
      <c r="N3231" t="s">
        <v>138</v>
      </c>
      <c r="O3231" s="42" t="s">
        <v>102</v>
      </c>
      <c r="P3231" t="s">
        <v>1042</v>
      </c>
      <c r="Q3231" t="str">
        <f>VLOOKUP(KamstrupData[[#This Row],[IdLevel123]],'B-Business Capability'!B:L,10,FALSE)</f>
        <v>Order-to-Cash (O2C)</v>
      </c>
      <c r="R3231">
        <f>VLOOKUP(KamstrupData[[#This Row],[IdLevel123]],'B-Business Capability'!B:L,11,FALSE)</f>
        <v>106</v>
      </c>
    </row>
    <row r="3232" spans="2:20" hidden="1" x14ac:dyDescent="0.25">
      <c r="D3232" s="28" t="s">
        <v>1254</v>
      </c>
      <c r="E3232" t="str">
        <f>VLOOKUP(D3232,'B-Business Capability'!B:H,5,FALSE)</f>
        <v>Sales</v>
      </c>
      <c r="F3232" t="str">
        <f>VLOOKUP(D3232,'B-Business Capability'!B:H,6,FALSE)</f>
        <v>Quotation, Order, and Contract Management</v>
      </c>
      <c r="G3232" t="str">
        <f>VLOOKUP(D3232,'B-Business Capability'!B:H,7,FALSE)</f>
        <v>sales contract management</v>
      </c>
      <c r="I3232" t="s">
        <v>477</v>
      </c>
      <c r="J3232" t="s">
        <v>8619</v>
      </c>
      <c r="L3232" t="s">
        <v>215</v>
      </c>
      <c r="M3232" t="str">
        <f>VLOOKUP(L3232,'A-Applications'!B:D,3,FALSE)</f>
        <v>Oracle CPQ</v>
      </c>
      <c r="N3232" t="s">
        <v>138</v>
      </c>
      <c r="O3232" s="42" t="s">
        <v>102</v>
      </c>
      <c r="P3232" t="s">
        <v>1042</v>
      </c>
      <c r="Q3232" t="str">
        <f>VLOOKUP(KamstrupData[[#This Row],[IdLevel123]],'B-Business Capability'!B:L,10,FALSE)</f>
        <v>Order-to-Cash (O2C)</v>
      </c>
      <c r="R3232">
        <f>VLOOKUP(KamstrupData[[#This Row],[IdLevel123]],'B-Business Capability'!B:L,11,FALSE)</f>
        <v>106</v>
      </c>
    </row>
    <row r="3233" spans="4:20" hidden="1" x14ac:dyDescent="0.25">
      <c r="D3233" s="28" t="s">
        <v>1254</v>
      </c>
      <c r="E3233" t="str">
        <f>VLOOKUP(D3233,'B-Business Capability'!B:H,5,FALSE)</f>
        <v>Sales</v>
      </c>
      <c r="F3233" t="str">
        <f>VLOOKUP(D3233,'B-Business Capability'!B:H,6,FALSE)</f>
        <v>Quotation, Order, and Contract Management</v>
      </c>
      <c r="G3233" t="str">
        <f>VLOOKUP(D3233,'B-Business Capability'!B:H,7,FALSE)</f>
        <v>sales contract management</v>
      </c>
      <c r="I3233" t="s">
        <v>487</v>
      </c>
      <c r="J3233" t="s">
        <v>8529</v>
      </c>
      <c r="K3233" t="s">
        <v>379</v>
      </c>
      <c r="L3233" t="s">
        <v>215</v>
      </c>
      <c r="M3233" t="str">
        <f>VLOOKUP(L3233,'A-Applications'!B:D,3,FALSE)</f>
        <v>Oracle CPQ</v>
      </c>
      <c r="N3233" t="s">
        <v>138</v>
      </c>
      <c r="O3233" s="42" t="s">
        <v>102</v>
      </c>
      <c r="P3233" t="s">
        <v>1042</v>
      </c>
      <c r="Q3233" t="str">
        <f>VLOOKUP(KamstrupData[[#This Row],[IdLevel123]],'B-Business Capability'!B:L,10,FALSE)</f>
        <v>Order-to-Cash (O2C)</v>
      </c>
      <c r="R3233">
        <f>VLOOKUP(KamstrupData[[#This Row],[IdLevel123]],'B-Business Capability'!B:L,11,FALSE)</f>
        <v>106</v>
      </c>
    </row>
    <row r="3234" spans="4:20" hidden="1" x14ac:dyDescent="0.25">
      <c r="D3234" t="s">
        <v>1255</v>
      </c>
      <c r="E3234" t="str">
        <f>VLOOKUP(D3234,'B-Business Capability'!B:H,5,FALSE)</f>
        <v>Sales</v>
      </c>
      <c r="F3234" t="str">
        <f>VLOOKUP(D3234,'B-Business Capability'!B:H,6,FALSE)</f>
        <v>Quotation, Order, and Contract Management</v>
      </c>
      <c r="G3234" t="str">
        <f>VLOOKUP(D3234,'B-Business Capability'!B:H,7,FALSE)</f>
        <v>Sales order management and processing</v>
      </c>
      <c r="I3234" t="s">
        <v>43</v>
      </c>
      <c r="J3234" t="s">
        <v>325</v>
      </c>
      <c r="K3234" t="s">
        <v>379</v>
      </c>
      <c r="L3234" t="s">
        <v>215</v>
      </c>
      <c r="M3234" t="str">
        <f>VLOOKUP(L3234,'A-Applications'!B:D,3,FALSE)</f>
        <v>Oracle CPQ</v>
      </c>
      <c r="N3234" t="s">
        <v>46</v>
      </c>
      <c r="O3234" s="42" t="s">
        <v>102</v>
      </c>
      <c r="P3234" t="s">
        <v>1042</v>
      </c>
      <c r="Q3234" t="str">
        <f>VLOOKUP(KamstrupData[[#This Row],[IdLevel123]],'B-Business Capability'!B:L,10,FALSE)</f>
        <v>Order-to-Cash (O2C)</v>
      </c>
      <c r="R3234">
        <f>VLOOKUP(KamstrupData[[#This Row],[IdLevel123]],'B-Business Capability'!B:L,11,FALSE)</f>
        <v>107</v>
      </c>
    </row>
    <row r="3235" spans="4:20" hidden="1" x14ac:dyDescent="0.25">
      <c r="D3235" t="s">
        <v>1255</v>
      </c>
      <c r="E3235" t="str">
        <f>VLOOKUP(D3235,'B-Business Capability'!B:H,5,FALSE)</f>
        <v>Sales</v>
      </c>
      <c r="F3235" t="str">
        <f>VLOOKUP(D3235,'B-Business Capability'!B:H,6,FALSE)</f>
        <v>Quotation, Order, and Contract Management</v>
      </c>
      <c r="G3235" t="str">
        <f>VLOOKUP(D3235,'B-Business Capability'!B:H,7,FALSE)</f>
        <v>Sales order management and processing</v>
      </c>
      <c r="I3235" t="s">
        <v>43</v>
      </c>
      <c r="J3235" t="s">
        <v>325</v>
      </c>
      <c r="K3235" t="s">
        <v>379</v>
      </c>
      <c r="L3235" t="s">
        <v>215</v>
      </c>
      <c r="M3235" t="str">
        <f>VLOOKUP(L3235,'A-Applications'!B:D,3,FALSE)</f>
        <v>Oracle CPQ</v>
      </c>
      <c r="N3235" t="s">
        <v>138</v>
      </c>
      <c r="O3235" s="42" t="s">
        <v>102</v>
      </c>
      <c r="P3235" t="s">
        <v>1256</v>
      </c>
      <c r="Q3235" t="str">
        <f>VLOOKUP(KamstrupData[[#This Row],[IdLevel123]],'B-Business Capability'!B:L,10,FALSE)</f>
        <v>Order-to-Cash (O2C)</v>
      </c>
      <c r="R3235">
        <f>VLOOKUP(KamstrupData[[#This Row],[IdLevel123]],'B-Business Capability'!B:L,11,FALSE)</f>
        <v>107</v>
      </c>
      <c r="T3235" t="s">
        <v>1184</v>
      </c>
    </row>
    <row r="3236" spans="4:20" hidden="1" x14ac:dyDescent="0.25">
      <c r="D3236" t="s">
        <v>1255</v>
      </c>
      <c r="E3236" t="str">
        <f>VLOOKUP(D3236,'B-Business Capability'!B:H,5,FALSE)</f>
        <v>Sales</v>
      </c>
      <c r="F3236" t="str">
        <f>VLOOKUP(D3236,'B-Business Capability'!B:H,6,FALSE)</f>
        <v>Quotation, Order, and Contract Management</v>
      </c>
      <c r="G3236" t="str">
        <f>VLOOKUP(D3236,'B-Business Capability'!B:H,7,FALSE)</f>
        <v>Sales order management and processing</v>
      </c>
      <c r="I3236" t="s">
        <v>66</v>
      </c>
      <c r="J3236" t="s">
        <v>325</v>
      </c>
      <c r="K3236" t="s">
        <v>379</v>
      </c>
      <c r="L3236" s="101" t="s">
        <v>215</v>
      </c>
      <c r="M3236" t="str">
        <f>VLOOKUP(L3236,'A-Applications'!B:D,3,FALSE)</f>
        <v>Oracle CPQ</v>
      </c>
      <c r="N3236" t="s">
        <v>138</v>
      </c>
      <c r="O3236" s="42" t="s">
        <v>102</v>
      </c>
      <c r="P3236" t="s">
        <v>1042</v>
      </c>
      <c r="Q3236" t="str">
        <f>VLOOKUP(KamstrupData[[#This Row],[IdLevel123]],'B-Business Capability'!B:L,10,FALSE)</f>
        <v>Order-to-Cash (O2C)</v>
      </c>
      <c r="R3236">
        <f>VLOOKUP(KamstrupData[[#This Row],[IdLevel123]],'B-Business Capability'!B:L,11,FALSE)</f>
        <v>107</v>
      </c>
      <c r="T3236" t="s">
        <v>381</v>
      </c>
    </row>
    <row r="3237" spans="4:20" hidden="1" x14ac:dyDescent="0.25">
      <c r="D3237" s="28" t="s">
        <v>1255</v>
      </c>
      <c r="E3237" t="str">
        <f>VLOOKUP(D3237,'B-Business Capability'!B:H,5,FALSE)</f>
        <v>Sales</v>
      </c>
      <c r="F3237" t="str">
        <f>VLOOKUP(D3237,'B-Business Capability'!B:H,6,FALSE)</f>
        <v>Quotation, Order, and Contract Management</v>
      </c>
      <c r="G3237" t="str">
        <f>VLOOKUP(D3237,'B-Business Capability'!B:H,7,FALSE)</f>
        <v>Sales order management and processing</v>
      </c>
      <c r="I3237" t="s">
        <v>53</v>
      </c>
      <c r="J3237" t="s">
        <v>8518</v>
      </c>
      <c r="K3237" t="s">
        <v>379</v>
      </c>
      <c r="L3237" t="s">
        <v>215</v>
      </c>
      <c r="M3237" t="str">
        <f>VLOOKUP(L3237,'A-Applications'!B:D,3,FALSE)</f>
        <v>Oracle CPQ</v>
      </c>
      <c r="N3237" t="s">
        <v>46</v>
      </c>
      <c r="O3237" s="42" t="s">
        <v>102</v>
      </c>
      <c r="P3237" t="s">
        <v>1042</v>
      </c>
      <c r="Q3237" t="str">
        <f>VLOOKUP(KamstrupData[[#This Row],[IdLevel123]],'B-Business Capability'!B:L,10,FALSE)</f>
        <v>Order-to-Cash (O2C)</v>
      </c>
      <c r="R3237">
        <f>VLOOKUP(KamstrupData[[#This Row],[IdLevel123]],'B-Business Capability'!B:L,11,FALSE)</f>
        <v>107</v>
      </c>
      <c r="T3237" t="s">
        <v>8521</v>
      </c>
    </row>
    <row r="3238" spans="4:20" hidden="1" x14ac:dyDescent="0.25">
      <c r="D3238" s="28" t="s">
        <v>1255</v>
      </c>
      <c r="E3238" t="str">
        <f>VLOOKUP(D3238,'B-Business Capability'!B:H,5,FALSE)</f>
        <v>Sales</v>
      </c>
      <c r="F3238" t="str">
        <f>VLOOKUP(D3238,'B-Business Capability'!B:H,6,FALSE)</f>
        <v>Quotation, Order, and Contract Management</v>
      </c>
      <c r="G3238" t="str">
        <f>VLOOKUP(D3238,'B-Business Capability'!B:H,7,FALSE)</f>
        <v>Sales order management and processing</v>
      </c>
      <c r="I3238" t="s">
        <v>491</v>
      </c>
      <c r="J3238" t="s">
        <v>8531</v>
      </c>
      <c r="K3238" t="s">
        <v>379</v>
      </c>
      <c r="L3238" t="s">
        <v>215</v>
      </c>
      <c r="M3238" t="str">
        <f>VLOOKUP(L3238,'A-Applications'!B:D,3,FALSE)</f>
        <v>Oracle CPQ</v>
      </c>
      <c r="N3238" t="s">
        <v>138</v>
      </c>
      <c r="O3238" s="42" t="s">
        <v>102</v>
      </c>
      <c r="P3238" t="s">
        <v>1042</v>
      </c>
      <c r="Q3238" t="str">
        <f>VLOOKUP(KamstrupData[[#This Row],[IdLevel123]],'B-Business Capability'!B:L,10,FALSE)</f>
        <v>Order-to-Cash (O2C)</v>
      </c>
      <c r="R3238">
        <f>VLOOKUP(KamstrupData[[#This Row],[IdLevel123]],'B-Business Capability'!B:L,11,FALSE)</f>
        <v>107</v>
      </c>
    </row>
    <row r="3239" spans="4:20" hidden="1" x14ac:dyDescent="0.25">
      <c r="D3239" s="28" t="s">
        <v>1255</v>
      </c>
      <c r="E3239" t="str">
        <f>VLOOKUP(D3239,'B-Business Capability'!B:H,5,FALSE)</f>
        <v>Sales</v>
      </c>
      <c r="F3239" t="str">
        <f>VLOOKUP(D3239,'B-Business Capability'!B:H,6,FALSE)</f>
        <v>Quotation, Order, and Contract Management</v>
      </c>
      <c r="G3239" t="str">
        <f>VLOOKUP(D3239,'B-Business Capability'!B:H,7,FALSE)</f>
        <v>Sales order management and processing</v>
      </c>
      <c r="I3239" t="s">
        <v>477</v>
      </c>
      <c r="J3239" t="s">
        <v>8619</v>
      </c>
      <c r="L3239" t="s">
        <v>215</v>
      </c>
      <c r="M3239" t="str">
        <f>VLOOKUP(L3239,'A-Applications'!B:D,3,FALSE)</f>
        <v>Oracle CPQ</v>
      </c>
      <c r="N3239" t="s">
        <v>138</v>
      </c>
      <c r="O3239" s="42" t="s">
        <v>102</v>
      </c>
      <c r="P3239" t="s">
        <v>1042</v>
      </c>
      <c r="Q3239" t="str">
        <f>VLOOKUP(KamstrupData[[#This Row],[IdLevel123]],'B-Business Capability'!B:L,10,FALSE)</f>
        <v>Order-to-Cash (O2C)</v>
      </c>
      <c r="R3239">
        <f>VLOOKUP(KamstrupData[[#This Row],[IdLevel123]],'B-Business Capability'!B:L,11,FALSE)</f>
        <v>107</v>
      </c>
    </row>
    <row r="3240" spans="4:20" hidden="1" x14ac:dyDescent="0.25">
      <c r="D3240" s="28" t="s">
        <v>1255</v>
      </c>
      <c r="E3240" t="str">
        <f>VLOOKUP(D3240,'B-Business Capability'!B:H,5,FALSE)</f>
        <v>Sales</v>
      </c>
      <c r="F3240" t="str">
        <f>VLOOKUP(D3240,'B-Business Capability'!B:H,6,FALSE)</f>
        <v>Quotation, Order, and Contract Management</v>
      </c>
      <c r="G3240" t="str">
        <f>VLOOKUP(D3240,'B-Business Capability'!B:H,7,FALSE)</f>
        <v>Sales order management and processing</v>
      </c>
      <c r="I3240" t="s">
        <v>487</v>
      </c>
      <c r="J3240" t="s">
        <v>8529</v>
      </c>
      <c r="K3240" t="s">
        <v>379</v>
      </c>
      <c r="L3240" t="s">
        <v>215</v>
      </c>
      <c r="M3240" t="str">
        <f>VLOOKUP(L3240,'A-Applications'!B:D,3,FALSE)</f>
        <v>Oracle CPQ</v>
      </c>
      <c r="N3240" t="s">
        <v>138</v>
      </c>
      <c r="O3240" s="42" t="s">
        <v>102</v>
      </c>
      <c r="P3240" t="s">
        <v>1042</v>
      </c>
      <c r="Q3240" t="str">
        <f>VLOOKUP(KamstrupData[[#This Row],[IdLevel123]],'B-Business Capability'!B:L,10,FALSE)</f>
        <v>Order-to-Cash (O2C)</v>
      </c>
      <c r="R3240">
        <f>VLOOKUP(KamstrupData[[#This Row],[IdLevel123]],'B-Business Capability'!B:L,11,FALSE)</f>
        <v>107</v>
      </c>
    </row>
    <row r="3241" spans="4:20" hidden="1" x14ac:dyDescent="0.25">
      <c r="D3241" t="s">
        <v>1261</v>
      </c>
      <c r="E3241" t="str">
        <f>VLOOKUP(D3241,'B-Business Capability'!B:H,5,FALSE)</f>
        <v>Sales</v>
      </c>
      <c r="F3241" t="str">
        <f>VLOOKUP(D3241,'B-Business Capability'!B:H,6,FALSE)</f>
        <v>Quotation, Order, and Contract Management</v>
      </c>
      <c r="G3241" t="str">
        <f>VLOOKUP(D3241,'B-Business Capability'!B:H,7,FALSE)</f>
        <v>Sales Rebate management</v>
      </c>
      <c r="I3241" t="s">
        <v>43</v>
      </c>
      <c r="J3241" t="s">
        <v>325</v>
      </c>
      <c r="K3241" t="s">
        <v>379</v>
      </c>
      <c r="L3241" t="s">
        <v>215</v>
      </c>
      <c r="M3241" t="str">
        <f>VLOOKUP(L3241,'A-Applications'!B:D,3,FALSE)</f>
        <v>Oracle CPQ</v>
      </c>
      <c r="N3241" t="s">
        <v>46</v>
      </c>
      <c r="O3241" s="42" t="s">
        <v>102</v>
      </c>
      <c r="P3241" t="s">
        <v>1042</v>
      </c>
      <c r="Q3241" t="str">
        <f>VLOOKUP(KamstrupData[[#This Row],[IdLevel123]],'B-Business Capability'!B:L,10,FALSE)</f>
        <v>Order-to-Cash (O2C)</v>
      </c>
      <c r="R3241">
        <f>VLOOKUP(KamstrupData[[#This Row],[IdLevel123]],'B-Business Capability'!B:L,11,FALSE)</f>
        <v>108</v>
      </c>
    </row>
    <row r="3242" spans="4:20" hidden="1" x14ac:dyDescent="0.25">
      <c r="D3242" t="s">
        <v>1261</v>
      </c>
      <c r="E3242" t="str">
        <f>VLOOKUP(D3242,'B-Business Capability'!B:H,5,FALSE)</f>
        <v>Sales</v>
      </c>
      <c r="F3242" t="str">
        <f>VLOOKUP(D3242,'B-Business Capability'!B:H,6,FALSE)</f>
        <v>Quotation, Order, and Contract Management</v>
      </c>
      <c r="G3242" t="str">
        <f>VLOOKUP(D3242,'B-Business Capability'!B:H,7,FALSE)</f>
        <v>Sales Rebate management</v>
      </c>
      <c r="I3242" t="s">
        <v>66</v>
      </c>
      <c r="J3242" t="s">
        <v>325</v>
      </c>
      <c r="K3242" t="s">
        <v>379</v>
      </c>
      <c r="L3242" s="101" t="s">
        <v>215</v>
      </c>
      <c r="M3242" t="str">
        <f>VLOOKUP(L3242,'A-Applications'!B:D,3,FALSE)</f>
        <v>Oracle CPQ</v>
      </c>
      <c r="N3242" t="s">
        <v>138</v>
      </c>
      <c r="O3242" s="42" t="s">
        <v>102</v>
      </c>
      <c r="P3242" t="s">
        <v>1042</v>
      </c>
      <c r="Q3242" t="str">
        <f>VLOOKUP(KamstrupData[[#This Row],[IdLevel123]],'B-Business Capability'!B:L,10,FALSE)</f>
        <v>Order-to-Cash (O2C)</v>
      </c>
      <c r="R3242">
        <f>VLOOKUP(KamstrupData[[#This Row],[IdLevel123]],'B-Business Capability'!B:L,11,FALSE)</f>
        <v>108</v>
      </c>
      <c r="T3242" t="s">
        <v>381</v>
      </c>
    </row>
    <row r="3243" spans="4:20" hidden="1" x14ac:dyDescent="0.25">
      <c r="D3243" s="28" t="s">
        <v>1261</v>
      </c>
      <c r="E3243" t="str">
        <f>VLOOKUP(D3243,'B-Business Capability'!B:H,5,FALSE)</f>
        <v>Sales</v>
      </c>
      <c r="F3243" t="str">
        <f>VLOOKUP(D3243,'B-Business Capability'!B:H,6,FALSE)</f>
        <v>Quotation, Order, and Contract Management</v>
      </c>
      <c r="G3243" t="str">
        <f>VLOOKUP(D3243,'B-Business Capability'!B:H,7,FALSE)</f>
        <v>Sales Rebate management</v>
      </c>
      <c r="I3243" t="s">
        <v>53</v>
      </c>
      <c r="J3243" t="s">
        <v>8518</v>
      </c>
      <c r="K3243" t="s">
        <v>379</v>
      </c>
      <c r="L3243" t="s">
        <v>215</v>
      </c>
      <c r="M3243" t="str">
        <f>VLOOKUP(L3243,'A-Applications'!B:D,3,FALSE)</f>
        <v>Oracle CPQ</v>
      </c>
      <c r="N3243" t="s">
        <v>46</v>
      </c>
      <c r="O3243" s="42" t="s">
        <v>102</v>
      </c>
      <c r="P3243" t="s">
        <v>1042</v>
      </c>
      <c r="Q3243" t="str">
        <f>VLOOKUP(KamstrupData[[#This Row],[IdLevel123]],'B-Business Capability'!B:L,10,FALSE)</f>
        <v>Order-to-Cash (O2C)</v>
      </c>
      <c r="R3243">
        <f>VLOOKUP(KamstrupData[[#This Row],[IdLevel123]],'B-Business Capability'!B:L,11,FALSE)</f>
        <v>108</v>
      </c>
      <c r="T3243" t="s">
        <v>8521</v>
      </c>
    </row>
    <row r="3244" spans="4:20" hidden="1" x14ac:dyDescent="0.25">
      <c r="D3244" s="28" t="s">
        <v>1261</v>
      </c>
      <c r="E3244" t="str">
        <f>VLOOKUP(D3244,'B-Business Capability'!B:H,5,FALSE)</f>
        <v>Sales</v>
      </c>
      <c r="F3244" t="str">
        <f>VLOOKUP(D3244,'B-Business Capability'!B:H,6,FALSE)</f>
        <v>Quotation, Order, and Contract Management</v>
      </c>
      <c r="G3244" t="str">
        <f>VLOOKUP(D3244,'B-Business Capability'!B:H,7,FALSE)</f>
        <v>Sales Rebate management</v>
      </c>
      <c r="I3244" t="s">
        <v>491</v>
      </c>
      <c r="J3244" t="s">
        <v>8531</v>
      </c>
      <c r="K3244" t="s">
        <v>379</v>
      </c>
      <c r="L3244" t="s">
        <v>215</v>
      </c>
      <c r="M3244" t="str">
        <f>VLOOKUP(L3244,'A-Applications'!B:D,3,FALSE)</f>
        <v>Oracle CPQ</v>
      </c>
      <c r="N3244" t="s">
        <v>138</v>
      </c>
      <c r="O3244" s="42" t="s">
        <v>102</v>
      </c>
      <c r="P3244" t="s">
        <v>1042</v>
      </c>
      <c r="Q3244" t="str">
        <f>VLOOKUP(KamstrupData[[#This Row],[IdLevel123]],'B-Business Capability'!B:L,10,FALSE)</f>
        <v>Order-to-Cash (O2C)</v>
      </c>
      <c r="R3244">
        <f>VLOOKUP(KamstrupData[[#This Row],[IdLevel123]],'B-Business Capability'!B:L,11,FALSE)</f>
        <v>108</v>
      </c>
    </row>
    <row r="3245" spans="4:20" hidden="1" x14ac:dyDescent="0.25">
      <c r="D3245" s="28" t="s">
        <v>1261</v>
      </c>
      <c r="E3245" t="str">
        <f>VLOOKUP(D3245,'B-Business Capability'!B:H,5,FALSE)</f>
        <v>Sales</v>
      </c>
      <c r="F3245" t="str">
        <f>VLOOKUP(D3245,'B-Business Capability'!B:H,6,FALSE)</f>
        <v>Quotation, Order, and Contract Management</v>
      </c>
      <c r="G3245" t="str">
        <f>VLOOKUP(D3245,'B-Business Capability'!B:H,7,FALSE)</f>
        <v>Sales Rebate management</v>
      </c>
      <c r="I3245" t="s">
        <v>477</v>
      </c>
      <c r="J3245" t="s">
        <v>8619</v>
      </c>
      <c r="L3245" t="s">
        <v>215</v>
      </c>
      <c r="M3245" t="str">
        <f>VLOOKUP(L3245,'A-Applications'!B:D,3,FALSE)</f>
        <v>Oracle CPQ</v>
      </c>
      <c r="N3245" t="s">
        <v>138</v>
      </c>
      <c r="O3245" s="42" t="s">
        <v>102</v>
      </c>
      <c r="P3245" t="s">
        <v>1042</v>
      </c>
      <c r="Q3245" t="str">
        <f>VLOOKUP(KamstrupData[[#This Row],[IdLevel123]],'B-Business Capability'!B:L,10,FALSE)</f>
        <v>Order-to-Cash (O2C)</v>
      </c>
      <c r="R3245">
        <f>VLOOKUP(KamstrupData[[#This Row],[IdLevel123]],'B-Business Capability'!B:L,11,FALSE)</f>
        <v>108</v>
      </c>
    </row>
    <row r="3246" spans="4:20" hidden="1" x14ac:dyDescent="0.25">
      <c r="D3246" s="28" t="s">
        <v>1261</v>
      </c>
      <c r="E3246" t="str">
        <f>VLOOKUP(D3246,'B-Business Capability'!B:H,5,FALSE)</f>
        <v>Sales</v>
      </c>
      <c r="F3246" t="str">
        <f>VLOOKUP(D3246,'B-Business Capability'!B:H,6,FALSE)</f>
        <v>Quotation, Order, and Contract Management</v>
      </c>
      <c r="G3246" t="str">
        <f>VLOOKUP(D3246,'B-Business Capability'!B:H,7,FALSE)</f>
        <v>Sales Rebate management</v>
      </c>
      <c r="I3246" t="s">
        <v>487</v>
      </c>
      <c r="J3246" t="s">
        <v>8529</v>
      </c>
      <c r="K3246" t="s">
        <v>379</v>
      </c>
      <c r="L3246" t="s">
        <v>215</v>
      </c>
      <c r="M3246" t="str">
        <f>VLOOKUP(L3246,'A-Applications'!B:D,3,FALSE)</f>
        <v>Oracle CPQ</v>
      </c>
      <c r="N3246" t="s">
        <v>138</v>
      </c>
      <c r="O3246" s="42" t="s">
        <v>102</v>
      </c>
      <c r="P3246" t="s">
        <v>1042</v>
      </c>
      <c r="Q3246" t="str">
        <f>VLOOKUP(KamstrupData[[#This Row],[IdLevel123]],'B-Business Capability'!B:L,10,FALSE)</f>
        <v>Order-to-Cash (O2C)</v>
      </c>
      <c r="R3246">
        <f>VLOOKUP(KamstrupData[[#This Row],[IdLevel123]],'B-Business Capability'!B:L,11,FALSE)</f>
        <v>108</v>
      </c>
    </row>
    <row r="3247" spans="4:20" x14ac:dyDescent="0.25">
      <c r="D3247" s="28" t="s">
        <v>332</v>
      </c>
      <c r="E3247" t="str">
        <f>VLOOKUP(D3247,'B-Business Capability'!B:H,5,FALSE)</f>
        <v>People and Culture</v>
      </c>
      <c r="F3247" t="str">
        <f>VLOOKUP(D3247,'B-Business Capability'!B:H,6,FALSE)</f>
        <v>Recruiting</v>
      </c>
      <c r="G3247">
        <f>VLOOKUP(D3247,'B-Business Capability'!B:H,7,FALSE)</f>
        <v>0</v>
      </c>
      <c r="I3247" t="s">
        <v>43</v>
      </c>
      <c r="J3247" t="s">
        <v>239</v>
      </c>
      <c r="K3247" t="s">
        <v>355</v>
      </c>
      <c r="L3247" t="s">
        <v>333</v>
      </c>
      <c r="M3247" t="str">
        <f>VLOOKUP(L3247,'A-Applications'!B:D,3,FALSE)</f>
        <v>HR-ON</v>
      </c>
      <c r="N3247" t="s">
        <v>46</v>
      </c>
      <c r="O3247" s="42" t="s">
        <v>47</v>
      </c>
      <c r="Q3247" t="str">
        <f>VLOOKUP(KamstrupData[[#This Row],[IdLevel123]],'B-Business Capability'!B:L,10,FALSE)</f>
        <v>Hire-to-Retire (H2R)</v>
      </c>
      <c r="R3247">
        <f>VLOOKUP(KamstrupData[[#This Row],[IdLevel123]],'B-Business Capability'!B:L,11,FALSE)</f>
        <v>300</v>
      </c>
      <c r="T3247" t="s">
        <v>9593</v>
      </c>
    </row>
    <row r="3248" spans="4:20" hidden="1" x14ac:dyDescent="0.25">
      <c r="D3248" t="s">
        <v>1262</v>
      </c>
      <c r="E3248" t="str">
        <f>VLOOKUP(D3248,'B-Business Capability'!B:H,5,FALSE)</f>
        <v>Sales</v>
      </c>
      <c r="F3248" t="str">
        <f>VLOOKUP(D3248,'B-Business Capability'!B:H,6,FALSE)</f>
        <v>Quotation, Order, and Contract Management</v>
      </c>
      <c r="G3248" t="str">
        <f>VLOOKUP(D3248,'B-Business Capability'!B:H,7,FALSE)</f>
        <v>Subscription order management</v>
      </c>
      <c r="I3248" t="s">
        <v>43</v>
      </c>
      <c r="J3248" t="s">
        <v>325</v>
      </c>
      <c r="K3248" t="s">
        <v>379</v>
      </c>
      <c r="L3248" t="s">
        <v>215</v>
      </c>
      <c r="M3248" t="str">
        <f>VLOOKUP(L3248,'A-Applications'!B:D,3,FALSE)</f>
        <v>Oracle CPQ</v>
      </c>
      <c r="N3248" t="s">
        <v>46</v>
      </c>
      <c r="O3248" s="42" t="s">
        <v>102</v>
      </c>
      <c r="P3248" t="s">
        <v>1042</v>
      </c>
      <c r="Q3248" t="str">
        <f>VLOOKUP(KamstrupData[[#This Row],[IdLevel123]],'B-Business Capability'!B:L,10,FALSE)</f>
        <v>Subscribtion-to-Pay (S2P)</v>
      </c>
      <c r="R3248">
        <f>VLOOKUP(KamstrupData[[#This Row],[IdLevel123]],'B-Business Capability'!B:L,11,FALSE)</f>
        <v>120</v>
      </c>
      <c r="S3248" t="s">
        <v>1179</v>
      </c>
      <c r="T3248" t="s">
        <v>380</v>
      </c>
    </row>
    <row r="3249" spans="4:20" hidden="1" x14ac:dyDescent="0.25">
      <c r="D3249" t="s">
        <v>1262</v>
      </c>
      <c r="E3249" t="str">
        <f>VLOOKUP(D3249,'B-Business Capability'!B:H,5,FALSE)</f>
        <v>Sales</v>
      </c>
      <c r="F3249" t="str">
        <f>VLOOKUP(D3249,'B-Business Capability'!B:H,6,FALSE)</f>
        <v>Quotation, Order, and Contract Management</v>
      </c>
      <c r="G3249" t="str">
        <f>VLOOKUP(D3249,'B-Business Capability'!B:H,7,FALSE)</f>
        <v>Subscription order management</v>
      </c>
      <c r="I3249" t="s">
        <v>66</v>
      </c>
      <c r="J3249" t="s">
        <v>325</v>
      </c>
      <c r="K3249" t="s">
        <v>379</v>
      </c>
      <c r="L3249" s="101" t="s">
        <v>215</v>
      </c>
      <c r="M3249" t="str">
        <f>VLOOKUP(L3249,'A-Applications'!B:D,3,FALSE)</f>
        <v>Oracle CPQ</v>
      </c>
      <c r="N3249" t="s">
        <v>138</v>
      </c>
      <c r="O3249" s="42" t="s">
        <v>102</v>
      </c>
      <c r="P3249" t="s">
        <v>1042</v>
      </c>
      <c r="Q3249" t="str">
        <f>VLOOKUP(KamstrupData[[#This Row],[IdLevel123]],'B-Business Capability'!B:L,10,FALSE)</f>
        <v>Subscribtion-to-Pay (S2P)</v>
      </c>
      <c r="R3249">
        <f>VLOOKUP(KamstrupData[[#This Row],[IdLevel123]],'B-Business Capability'!B:L,11,FALSE)</f>
        <v>120</v>
      </c>
      <c r="T3249" t="s">
        <v>381</v>
      </c>
    </row>
    <row r="3250" spans="4:20" hidden="1" x14ac:dyDescent="0.25">
      <c r="D3250" s="28" t="s">
        <v>1262</v>
      </c>
      <c r="E3250" t="str">
        <f>VLOOKUP(D3250,'B-Business Capability'!B:H,5,FALSE)</f>
        <v>Sales</v>
      </c>
      <c r="F3250" t="str">
        <f>VLOOKUP(D3250,'B-Business Capability'!B:H,6,FALSE)</f>
        <v>Quotation, Order, and Contract Management</v>
      </c>
      <c r="G3250" t="str">
        <f>VLOOKUP(D3250,'B-Business Capability'!B:H,7,FALSE)</f>
        <v>Subscription order management</v>
      </c>
      <c r="I3250" t="s">
        <v>53</v>
      </c>
      <c r="J3250" t="s">
        <v>8518</v>
      </c>
      <c r="K3250" t="s">
        <v>379</v>
      </c>
      <c r="L3250" t="s">
        <v>215</v>
      </c>
      <c r="M3250" t="str">
        <f>VLOOKUP(L3250,'A-Applications'!B:D,3,FALSE)</f>
        <v>Oracle CPQ</v>
      </c>
      <c r="N3250" t="s">
        <v>46</v>
      </c>
      <c r="O3250" s="42" t="s">
        <v>102</v>
      </c>
      <c r="P3250" t="s">
        <v>1042</v>
      </c>
      <c r="Q3250" t="str">
        <f>VLOOKUP(KamstrupData[[#This Row],[IdLevel123]],'B-Business Capability'!B:L,10,FALSE)</f>
        <v>Subscribtion-to-Pay (S2P)</v>
      </c>
      <c r="R3250">
        <f>VLOOKUP(KamstrupData[[#This Row],[IdLevel123]],'B-Business Capability'!B:L,11,FALSE)</f>
        <v>120</v>
      </c>
      <c r="T3250" t="s">
        <v>8521</v>
      </c>
    </row>
    <row r="3251" spans="4:20" hidden="1" x14ac:dyDescent="0.25">
      <c r="D3251" s="28" t="s">
        <v>1262</v>
      </c>
      <c r="E3251" t="str">
        <f>VLOOKUP(D3251,'B-Business Capability'!B:H,5,FALSE)</f>
        <v>Sales</v>
      </c>
      <c r="F3251" t="str">
        <f>VLOOKUP(D3251,'B-Business Capability'!B:H,6,FALSE)</f>
        <v>Quotation, Order, and Contract Management</v>
      </c>
      <c r="G3251" t="str">
        <f>VLOOKUP(D3251,'B-Business Capability'!B:H,7,FALSE)</f>
        <v>Subscription order management</v>
      </c>
      <c r="I3251" t="s">
        <v>491</v>
      </c>
      <c r="J3251" t="s">
        <v>8531</v>
      </c>
      <c r="K3251" t="s">
        <v>379</v>
      </c>
      <c r="L3251" t="s">
        <v>215</v>
      </c>
      <c r="M3251" t="str">
        <f>VLOOKUP(L3251,'A-Applications'!B:D,3,FALSE)</f>
        <v>Oracle CPQ</v>
      </c>
      <c r="N3251" t="s">
        <v>138</v>
      </c>
      <c r="O3251" s="42" t="s">
        <v>102</v>
      </c>
      <c r="P3251" t="s">
        <v>1042</v>
      </c>
      <c r="Q3251" t="str">
        <f>VLOOKUP(KamstrupData[[#This Row],[IdLevel123]],'B-Business Capability'!B:L,10,FALSE)</f>
        <v>Subscribtion-to-Pay (S2P)</v>
      </c>
      <c r="R3251">
        <f>VLOOKUP(KamstrupData[[#This Row],[IdLevel123]],'B-Business Capability'!B:L,11,FALSE)</f>
        <v>120</v>
      </c>
    </row>
    <row r="3252" spans="4:20" hidden="1" x14ac:dyDescent="0.25">
      <c r="D3252" s="28" t="s">
        <v>1262</v>
      </c>
      <c r="E3252" t="str">
        <f>VLOOKUP(D3252,'B-Business Capability'!B:H,5,FALSE)</f>
        <v>Sales</v>
      </c>
      <c r="F3252" t="str">
        <f>VLOOKUP(D3252,'B-Business Capability'!B:H,6,FALSE)</f>
        <v>Quotation, Order, and Contract Management</v>
      </c>
      <c r="G3252" t="str">
        <f>VLOOKUP(D3252,'B-Business Capability'!B:H,7,FALSE)</f>
        <v>Subscription order management</v>
      </c>
      <c r="I3252" t="s">
        <v>477</v>
      </c>
      <c r="J3252" t="s">
        <v>8619</v>
      </c>
      <c r="L3252" t="s">
        <v>215</v>
      </c>
      <c r="M3252" t="str">
        <f>VLOOKUP(L3252,'A-Applications'!B:D,3,FALSE)</f>
        <v>Oracle CPQ</v>
      </c>
      <c r="N3252" t="s">
        <v>138</v>
      </c>
      <c r="O3252" s="42" t="s">
        <v>102</v>
      </c>
      <c r="P3252" t="s">
        <v>1042</v>
      </c>
      <c r="Q3252" t="str">
        <f>VLOOKUP(KamstrupData[[#This Row],[IdLevel123]],'B-Business Capability'!B:L,10,FALSE)</f>
        <v>Subscribtion-to-Pay (S2P)</v>
      </c>
      <c r="R3252">
        <f>VLOOKUP(KamstrupData[[#This Row],[IdLevel123]],'B-Business Capability'!B:L,11,FALSE)</f>
        <v>120</v>
      </c>
    </row>
    <row r="3253" spans="4:20" hidden="1" x14ac:dyDescent="0.25">
      <c r="D3253" s="28" t="s">
        <v>1262</v>
      </c>
      <c r="E3253" t="str">
        <f>VLOOKUP(D3253,'B-Business Capability'!B:H,5,FALSE)</f>
        <v>Sales</v>
      </c>
      <c r="F3253" t="str">
        <f>VLOOKUP(D3253,'B-Business Capability'!B:H,6,FALSE)</f>
        <v>Quotation, Order, and Contract Management</v>
      </c>
      <c r="G3253" t="str">
        <f>VLOOKUP(D3253,'B-Business Capability'!B:H,7,FALSE)</f>
        <v>Subscription order management</v>
      </c>
      <c r="I3253" t="s">
        <v>487</v>
      </c>
      <c r="J3253" t="s">
        <v>8529</v>
      </c>
      <c r="K3253" t="s">
        <v>379</v>
      </c>
      <c r="L3253" t="s">
        <v>215</v>
      </c>
      <c r="M3253" t="str">
        <f>VLOOKUP(L3253,'A-Applications'!B:D,3,FALSE)</f>
        <v>Oracle CPQ</v>
      </c>
      <c r="N3253" t="s">
        <v>138</v>
      </c>
      <c r="O3253" s="42" t="s">
        <v>102</v>
      </c>
      <c r="P3253" t="s">
        <v>1042</v>
      </c>
      <c r="Q3253" t="str">
        <f>VLOOKUP(KamstrupData[[#This Row],[IdLevel123]],'B-Business Capability'!B:L,10,FALSE)</f>
        <v>Subscribtion-to-Pay (S2P)</v>
      </c>
      <c r="R3253">
        <f>VLOOKUP(KamstrupData[[#This Row],[IdLevel123]],'B-Business Capability'!B:L,11,FALSE)</f>
        <v>120</v>
      </c>
    </row>
    <row r="3254" spans="4:20" hidden="1" x14ac:dyDescent="0.25">
      <c r="D3254" t="s">
        <v>1264</v>
      </c>
      <c r="E3254" t="str">
        <f>VLOOKUP(D3254,'B-Business Capability'!B:H,5,FALSE)</f>
        <v>Sales</v>
      </c>
      <c r="F3254" t="str">
        <f>VLOOKUP(D3254,'B-Business Capability'!B:H,6,FALSE)</f>
        <v>Quotation, Order, and Contract Management</v>
      </c>
      <c r="G3254" t="str">
        <f>VLOOKUP(D3254,'B-Business Capability'!B:H,7,FALSE)</f>
        <v>Variant configuration</v>
      </c>
      <c r="I3254" t="s">
        <v>43</v>
      </c>
      <c r="J3254" t="s">
        <v>325</v>
      </c>
      <c r="K3254" t="s">
        <v>379</v>
      </c>
      <c r="L3254" t="s">
        <v>215</v>
      </c>
      <c r="M3254" t="str">
        <f>VLOOKUP(L3254,'A-Applications'!B:D,3,FALSE)</f>
        <v>Oracle CPQ</v>
      </c>
      <c r="N3254" t="s">
        <v>138</v>
      </c>
      <c r="O3254" s="42" t="s">
        <v>102</v>
      </c>
      <c r="P3254" t="s">
        <v>1042</v>
      </c>
      <c r="Q3254" t="str">
        <f>VLOOKUP(KamstrupData[[#This Row],[IdLevel123]],'B-Business Capability'!B:L,10,FALSE)</f>
        <v>Order-to-Cash (O2C)</v>
      </c>
      <c r="R3254">
        <f>VLOOKUP(KamstrupData[[#This Row],[IdLevel123]],'B-Business Capability'!B:L,11,FALSE)</f>
        <v>109</v>
      </c>
    </row>
    <row r="3255" spans="4:20" hidden="1" x14ac:dyDescent="0.25">
      <c r="D3255" t="s">
        <v>1264</v>
      </c>
      <c r="E3255" t="str">
        <f>VLOOKUP(D3255,'B-Business Capability'!B:H,5,FALSE)</f>
        <v>Sales</v>
      </c>
      <c r="F3255" t="str">
        <f>VLOOKUP(D3255,'B-Business Capability'!B:H,6,FALSE)</f>
        <v>Quotation, Order, and Contract Management</v>
      </c>
      <c r="G3255" t="str">
        <f>VLOOKUP(D3255,'B-Business Capability'!B:H,7,FALSE)</f>
        <v>Variant configuration</v>
      </c>
      <c r="I3255" t="s">
        <v>66</v>
      </c>
      <c r="J3255" t="s">
        <v>325</v>
      </c>
      <c r="K3255" t="s">
        <v>379</v>
      </c>
      <c r="L3255" s="101" t="s">
        <v>215</v>
      </c>
      <c r="M3255" t="str">
        <f>VLOOKUP(L3255,'A-Applications'!B:D,3,FALSE)</f>
        <v>Oracle CPQ</v>
      </c>
      <c r="N3255" t="s">
        <v>138</v>
      </c>
      <c r="O3255" s="42" t="s">
        <v>102</v>
      </c>
      <c r="P3255" t="s">
        <v>1042</v>
      </c>
      <c r="Q3255" t="str">
        <f>VLOOKUP(KamstrupData[[#This Row],[IdLevel123]],'B-Business Capability'!B:L,10,FALSE)</f>
        <v>Order-to-Cash (O2C)</v>
      </c>
      <c r="R3255">
        <f>VLOOKUP(KamstrupData[[#This Row],[IdLevel123]],'B-Business Capability'!B:L,11,FALSE)</f>
        <v>109</v>
      </c>
      <c r="T3255" t="s">
        <v>381</v>
      </c>
    </row>
    <row r="3256" spans="4:20" hidden="1" x14ac:dyDescent="0.25">
      <c r="D3256" s="28" t="s">
        <v>1264</v>
      </c>
      <c r="E3256" t="str">
        <f>VLOOKUP(D3256,'B-Business Capability'!B:H,5,FALSE)</f>
        <v>Sales</v>
      </c>
      <c r="F3256" t="str">
        <f>VLOOKUP(D3256,'B-Business Capability'!B:H,6,FALSE)</f>
        <v>Quotation, Order, and Contract Management</v>
      </c>
      <c r="G3256" t="str">
        <f>VLOOKUP(D3256,'B-Business Capability'!B:H,7,FALSE)</f>
        <v>Variant configuration</v>
      </c>
      <c r="I3256" t="s">
        <v>53</v>
      </c>
      <c r="J3256" t="s">
        <v>8518</v>
      </c>
      <c r="K3256" t="s">
        <v>379</v>
      </c>
      <c r="L3256" t="s">
        <v>215</v>
      </c>
      <c r="M3256" t="str">
        <f>VLOOKUP(L3256,'A-Applications'!B:D,3,FALSE)</f>
        <v>Oracle CPQ</v>
      </c>
      <c r="N3256" t="s">
        <v>46</v>
      </c>
      <c r="O3256" s="42" t="s">
        <v>102</v>
      </c>
      <c r="P3256" t="s">
        <v>1042</v>
      </c>
      <c r="Q3256" t="str">
        <f>VLOOKUP(KamstrupData[[#This Row],[IdLevel123]],'B-Business Capability'!B:L,10,FALSE)</f>
        <v>Order-to-Cash (O2C)</v>
      </c>
      <c r="R3256">
        <f>VLOOKUP(KamstrupData[[#This Row],[IdLevel123]],'B-Business Capability'!B:L,11,FALSE)</f>
        <v>109</v>
      </c>
      <c r="T3256" t="s">
        <v>8521</v>
      </c>
    </row>
    <row r="3257" spans="4:20" hidden="1" x14ac:dyDescent="0.25">
      <c r="D3257" s="28" t="s">
        <v>1264</v>
      </c>
      <c r="E3257" t="str">
        <f>VLOOKUP(D3257,'B-Business Capability'!B:H,5,FALSE)</f>
        <v>Sales</v>
      </c>
      <c r="F3257" t="str">
        <f>VLOOKUP(D3257,'B-Business Capability'!B:H,6,FALSE)</f>
        <v>Quotation, Order, and Contract Management</v>
      </c>
      <c r="G3257" t="str">
        <f>VLOOKUP(D3257,'B-Business Capability'!B:H,7,FALSE)</f>
        <v>Variant configuration</v>
      </c>
      <c r="I3257" t="s">
        <v>491</v>
      </c>
      <c r="J3257" t="s">
        <v>8531</v>
      </c>
      <c r="K3257" t="s">
        <v>379</v>
      </c>
      <c r="L3257" t="s">
        <v>215</v>
      </c>
      <c r="M3257" t="str">
        <f>VLOOKUP(L3257,'A-Applications'!B:D,3,FALSE)</f>
        <v>Oracle CPQ</v>
      </c>
      <c r="N3257" t="s">
        <v>138</v>
      </c>
      <c r="O3257" s="42" t="s">
        <v>102</v>
      </c>
      <c r="P3257" t="s">
        <v>1042</v>
      </c>
      <c r="Q3257" t="str">
        <f>VLOOKUP(KamstrupData[[#This Row],[IdLevel123]],'B-Business Capability'!B:L,10,FALSE)</f>
        <v>Order-to-Cash (O2C)</v>
      </c>
      <c r="R3257">
        <f>VLOOKUP(KamstrupData[[#This Row],[IdLevel123]],'B-Business Capability'!B:L,11,FALSE)</f>
        <v>109</v>
      </c>
    </row>
    <row r="3258" spans="4:20" hidden="1" x14ac:dyDescent="0.25">
      <c r="D3258" s="28" t="s">
        <v>1264</v>
      </c>
      <c r="E3258" t="str">
        <f>VLOOKUP(D3258,'B-Business Capability'!B:H,5,FALSE)</f>
        <v>Sales</v>
      </c>
      <c r="F3258" t="str">
        <f>VLOOKUP(D3258,'B-Business Capability'!B:H,6,FALSE)</f>
        <v>Quotation, Order, and Contract Management</v>
      </c>
      <c r="G3258" t="str">
        <f>VLOOKUP(D3258,'B-Business Capability'!B:H,7,FALSE)</f>
        <v>Variant configuration</v>
      </c>
      <c r="I3258" t="s">
        <v>477</v>
      </c>
      <c r="J3258" t="s">
        <v>8619</v>
      </c>
      <c r="L3258" t="s">
        <v>215</v>
      </c>
      <c r="M3258" t="str">
        <f>VLOOKUP(L3258,'A-Applications'!B:D,3,FALSE)</f>
        <v>Oracle CPQ</v>
      </c>
      <c r="N3258" t="s">
        <v>138</v>
      </c>
      <c r="O3258" s="42" t="s">
        <v>102</v>
      </c>
      <c r="P3258" t="s">
        <v>1042</v>
      </c>
      <c r="Q3258" t="str">
        <f>VLOOKUP(KamstrupData[[#This Row],[IdLevel123]],'B-Business Capability'!B:L,10,FALSE)</f>
        <v>Order-to-Cash (O2C)</v>
      </c>
      <c r="R3258">
        <f>VLOOKUP(KamstrupData[[#This Row],[IdLevel123]],'B-Business Capability'!B:L,11,FALSE)</f>
        <v>109</v>
      </c>
    </row>
    <row r="3259" spans="4:20" hidden="1" x14ac:dyDescent="0.25">
      <c r="D3259" s="28" t="s">
        <v>1264</v>
      </c>
      <c r="E3259" t="str">
        <f>VLOOKUP(D3259,'B-Business Capability'!B:H,5,FALSE)</f>
        <v>Sales</v>
      </c>
      <c r="F3259" t="str">
        <f>VLOOKUP(D3259,'B-Business Capability'!B:H,6,FALSE)</f>
        <v>Quotation, Order, and Contract Management</v>
      </c>
      <c r="G3259" t="str">
        <f>VLOOKUP(D3259,'B-Business Capability'!B:H,7,FALSE)</f>
        <v>Variant configuration</v>
      </c>
      <c r="I3259" t="s">
        <v>487</v>
      </c>
      <c r="J3259" t="s">
        <v>8529</v>
      </c>
      <c r="K3259" t="s">
        <v>379</v>
      </c>
      <c r="L3259" t="s">
        <v>215</v>
      </c>
      <c r="M3259" t="str">
        <f>VLOOKUP(L3259,'A-Applications'!B:D,3,FALSE)</f>
        <v>Oracle CPQ</v>
      </c>
      <c r="N3259" t="s">
        <v>138</v>
      </c>
      <c r="O3259" s="42" t="s">
        <v>102</v>
      </c>
      <c r="P3259" t="s">
        <v>1042</v>
      </c>
      <c r="Q3259" t="str">
        <f>VLOOKUP(KamstrupData[[#This Row],[IdLevel123]],'B-Business Capability'!B:L,10,FALSE)</f>
        <v>Order-to-Cash (O2C)</v>
      </c>
      <c r="R3259">
        <f>VLOOKUP(KamstrupData[[#This Row],[IdLevel123]],'B-Business Capability'!B:L,11,FALSE)</f>
        <v>109</v>
      </c>
    </row>
    <row r="3260" spans="4:20" hidden="1" x14ac:dyDescent="0.25">
      <c r="D3260" t="s">
        <v>1275</v>
      </c>
      <c r="E3260" t="str">
        <f>VLOOKUP(D3260,'B-Business Capability'!B:H,5,FALSE)</f>
        <v>Sales</v>
      </c>
      <c r="F3260" t="str">
        <f>VLOOKUP(D3260,'B-Business Capability'!B:H,6,FALSE)</f>
        <v>Quotation, Order, and Contract Management</v>
      </c>
      <c r="G3260" t="str">
        <f>VLOOKUP(D3260,'B-Business Capability'!B:H,7,FALSE)</f>
        <v>Quote and order documents</v>
      </c>
      <c r="I3260" t="s">
        <v>43</v>
      </c>
      <c r="J3260" t="s">
        <v>325</v>
      </c>
      <c r="K3260" t="s">
        <v>379</v>
      </c>
      <c r="L3260" t="s">
        <v>215</v>
      </c>
      <c r="M3260" t="str">
        <f>VLOOKUP(L3260,'A-Applications'!B:D,3,FALSE)</f>
        <v>Oracle CPQ</v>
      </c>
      <c r="N3260" t="s">
        <v>138</v>
      </c>
      <c r="O3260" s="42" t="s">
        <v>102</v>
      </c>
      <c r="P3260" t="s">
        <v>1042</v>
      </c>
      <c r="Q3260" t="str">
        <f>VLOOKUP(KamstrupData[[#This Row],[IdLevel123]],'B-Business Capability'!B:L,10,FALSE)</f>
        <v>Order-to-Cash (O2C)</v>
      </c>
      <c r="R3260">
        <f>VLOOKUP(KamstrupData[[#This Row],[IdLevel123]],'B-Business Capability'!B:L,11,FALSE)</f>
        <v>130</v>
      </c>
      <c r="T3260" t="s">
        <v>380</v>
      </c>
    </row>
    <row r="3261" spans="4:20" hidden="1" x14ac:dyDescent="0.25">
      <c r="D3261" t="s">
        <v>1275</v>
      </c>
      <c r="E3261" t="str">
        <f>VLOOKUP(D3261,'B-Business Capability'!B:H,5,FALSE)</f>
        <v>Sales</v>
      </c>
      <c r="F3261" t="str">
        <f>VLOOKUP(D3261,'B-Business Capability'!B:H,6,FALSE)</f>
        <v>Quotation, Order, and Contract Management</v>
      </c>
      <c r="G3261" t="str">
        <f>VLOOKUP(D3261,'B-Business Capability'!B:H,7,FALSE)</f>
        <v>Quote and order documents</v>
      </c>
      <c r="I3261" t="s">
        <v>66</v>
      </c>
      <c r="J3261" t="s">
        <v>325</v>
      </c>
      <c r="K3261" t="s">
        <v>379</v>
      </c>
      <c r="L3261" s="101" t="s">
        <v>215</v>
      </c>
      <c r="M3261" t="str">
        <f>VLOOKUP(L3261,'A-Applications'!B:D,3,FALSE)</f>
        <v>Oracle CPQ</v>
      </c>
      <c r="N3261" t="s">
        <v>138</v>
      </c>
      <c r="O3261" s="42" t="s">
        <v>102</v>
      </c>
      <c r="P3261" t="s">
        <v>1042</v>
      </c>
      <c r="Q3261" t="str">
        <f>VLOOKUP(KamstrupData[[#This Row],[IdLevel123]],'B-Business Capability'!B:L,10,FALSE)</f>
        <v>Order-to-Cash (O2C)</v>
      </c>
      <c r="R3261">
        <f>VLOOKUP(KamstrupData[[#This Row],[IdLevel123]],'B-Business Capability'!B:L,11,FALSE)</f>
        <v>130</v>
      </c>
      <c r="T3261" t="s">
        <v>381</v>
      </c>
    </row>
    <row r="3262" spans="4:20" hidden="1" x14ac:dyDescent="0.25">
      <c r="D3262" s="28" t="s">
        <v>1275</v>
      </c>
      <c r="E3262" t="str">
        <f>VLOOKUP(D3262,'B-Business Capability'!B:H,5,FALSE)</f>
        <v>Sales</v>
      </c>
      <c r="F3262" t="str">
        <f>VLOOKUP(D3262,'B-Business Capability'!B:H,6,FALSE)</f>
        <v>Quotation, Order, and Contract Management</v>
      </c>
      <c r="G3262" t="str">
        <f>VLOOKUP(D3262,'B-Business Capability'!B:H,7,FALSE)</f>
        <v>Quote and order documents</v>
      </c>
      <c r="I3262" t="s">
        <v>53</v>
      </c>
      <c r="J3262" t="s">
        <v>8518</v>
      </c>
      <c r="K3262" t="s">
        <v>379</v>
      </c>
      <c r="L3262" t="s">
        <v>215</v>
      </c>
      <c r="M3262" t="str">
        <f>VLOOKUP(L3262,'A-Applications'!B:D,3,FALSE)</f>
        <v>Oracle CPQ</v>
      </c>
      <c r="N3262" t="s">
        <v>46</v>
      </c>
      <c r="O3262" s="42" t="s">
        <v>102</v>
      </c>
      <c r="P3262" t="s">
        <v>1042</v>
      </c>
      <c r="Q3262" t="str">
        <f>VLOOKUP(KamstrupData[[#This Row],[IdLevel123]],'B-Business Capability'!B:L,10,FALSE)</f>
        <v>Order-to-Cash (O2C)</v>
      </c>
      <c r="R3262">
        <f>VLOOKUP(KamstrupData[[#This Row],[IdLevel123]],'B-Business Capability'!B:L,11,FALSE)</f>
        <v>130</v>
      </c>
      <c r="T3262" t="s">
        <v>8521</v>
      </c>
    </row>
    <row r="3263" spans="4:20" hidden="1" x14ac:dyDescent="0.25">
      <c r="D3263" s="28" t="s">
        <v>1275</v>
      </c>
      <c r="E3263" t="str">
        <f>VLOOKUP(D3263,'B-Business Capability'!B:H,5,FALSE)</f>
        <v>Sales</v>
      </c>
      <c r="F3263" t="str">
        <f>VLOOKUP(D3263,'B-Business Capability'!B:H,6,FALSE)</f>
        <v>Quotation, Order, and Contract Management</v>
      </c>
      <c r="G3263" t="str">
        <f>VLOOKUP(D3263,'B-Business Capability'!B:H,7,FALSE)</f>
        <v>Quote and order documents</v>
      </c>
      <c r="I3263" t="s">
        <v>491</v>
      </c>
      <c r="J3263" t="s">
        <v>8531</v>
      </c>
      <c r="K3263" t="s">
        <v>379</v>
      </c>
      <c r="L3263" t="s">
        <v>215</v>
      </c>
      <c r="M3263" t="str">
        <f>VLOOKUP(L3263,'A-Applications'!B:D,3,FALSE)</f>
        <v>Oracle CPQ</v>
      </c>
      <c r="N3263" t="s">
        <v>138</v>
      </c>
      <c r="O3263" s="42" t="s">
        <v>102</v>
      </c>
      <c r="P3263" t="s">
        <v>1042</v>
      </c>
      <c r="Q3263" t="str">
        <f>VLOOKUP(KamstrupData[[#This Row],[IdLevel123]],'B-Business Capability'!B:L,10,FALSE)</f>
        <v>Order-to-Cash (O2C)</v>
      </c>
      <c r="R3263">
        <f>VLOOKUP(KamstrupData[[#This Row],[IdLevel123]],'B-Business Capability'!B:L,11,FALSE)</f>
        <v>130</v>
      </c>
    </row>
    <row r="3264" spans="4:20" hidden="1" x14ac:dyDescent="0.25">
      <c r="D3264" s="28" t="s">
        <v>1275</v>
      </c>
      <c r="E3264" t="str">
        <f>VLOOKUP(D3264,'B-Business Capability'!B:H,5,FALSE)</f>
        <v>Sales</v>
      </c>
      <c r="F3264" t="str">
        <f>VLOOKUP(D3264,'B-Business Capability'!B:H,6,FALSE)</f>
        <v>Quotation, Order, and Contract Management</v>
      </c>
      <c r="G3264" t="str">
        <f>VLOOKUP(D3264,'B-Business Capability'!B:H,7,FALSE)</f>
        <v>Quote and order documents</v>
      </c>
      <c r="I3264" t="s">
        <v>477</v>
      </c>
      <c r="J3264" t="s">
        <v>8619</v>
      </c>
      <c r="L3264" t="s">
        <v>215</v>
      </c>
      <c r="M3264" t="str">
        <f>VLOOKUP(L3264,'A-Applications'!B:D,3,FALSE)</f>
        <v>Oracle CPQ</v>
      </c>
      <c r="N3264" t="s">
        <v>138</v>
      </c>
      <c r="O3264" s="42" t="s">
        <v>102</v>
      </c>
      <c r="P3264" t="s">
        <v>1042</v>
      </c>
      <c r="Q3264" t="str">
        <f>VLOOKUP(KamstrupData[[#This Row],[IdLevel123]],'B-Business Capability'!B:L,10,FALSE)</f>
        <v>Order-to-Cash (O2C)</v>
      </c>
      <c r="R3264">
        <f>VLOOKUP(KamstrupData[[#This Row],[IdLevel123]],'B-Business Capability'!B:L,11,FALSE)</f>
        <v>130</v>
      </c>
    </row>
    <row r="3265" spans="4:20" hidden="1" x14ac:dyDescent="0.25">
      <c r="D3265" s="28" t="s">
        <v>1275</v>
      </c>
      <c r="E3265" t="str">
        <f>VLOOKUP(D3265,'B-Business Capability'!B:H,5,FALSE)</f>
        <v>Sales</v>
      </c>
      <c r="F3265" t="str">
        <f>VLOOKUP(D3265,'B-Business Capability'!B:H,6,FALSE)</f>
        <v>Quotation, Order, and Contract Management</v>
      </c>
      <c r="G3265" t="str">
        <f>VLOOKUP(D3265,'B-Business Capability'!B:H,7,FALSE)</f>
        <v>Quote and order documents</v>
      </c>
      <c r="I3265" t="s">
        <v>487</v>
      </c>
      <c r="J3265" t="s">
        <v>8529</v>
      </c>
      <c r="K3265" t="s">
        <v>379</v>
      </c>
      <c r="L3265" t="s">
        <v>215</v>
      </c>
      <c r="M3265" t="str">
        <f>VLOOKUP(L3265,'A-Applications'!B:D,3,FALSE)</f>
        <v>Oracle CPQ</v>
      </c>
      <c r="N3265" t="s">
        <v>138</v>
      </c>
      <c r="O3265" s="42" t="s">
        <v>102</v>
      </c>
      <c r="P3265" t="s">
        <v>1042</v>
      </c>
      <c r="Q3265" t="str">
        <f>VLOOKUP(KamstrupData[[#This Row],[IdLevel123]],'B-Business Capability'!B:L,10,FALSE)</f>
        <v>Order-to-Cash (O2C)</v>
      </c>
      <c r="R3265">
        <f>VLOOKUP(KamstrupData[[#This Row],[IdLevel123]],'B-Business Capability'!B:L,11,FALSE)</f>
        <v>130</v>
      </c>
    </row>
    <row r="3266" spans="4:20" hidden="1" x14ac:dyDescent="0.25">
      <c r="D3266" t="s">
        <v>1350</v>
      </c>
      <c r="E3266" t="str">
        <f>VLOOKUP(D3266,'B-Business Capability'!B:H,5,FALSE)</f>
        <v>Sales</v>
      </c>
      <c r="F3266" t="str">
        <f>VLOOKUP(D3266,'B-Business Capability'!B:H,6,FALSE)</f>
        <v>Quotation, Order, and Contract Management</v>
      </c>
      <c r="G3266" t="str">
        <f>VLOOKUP(D3266,'B-Business Capability'!B:H,7,FALSE)</f>
        <v>Subscription termination</v>
      </c>
      <c r="I3266" t="s">
        <v>43</v>
      </c>
      <c r="J3266" t="s">
        <v>325</v>
      </c>
      <c r="K3266" t="s">
        <v>379</v>
      </c>
      <c r="L3266" t="s">
        <v>215</v>
      </c>
      <c r="M3266" t="str">
        <f>VLOOKUP(L3266,'A-Applications'!B:D,3,FALSE)</f>
        <v>Oracle CPQ</v>
      </c>
      <c r="N3266" t="s">
        <v>46</v>
      </c>
      <c r="O3266" s="42" t="s">
        <v>47</v>
      </c>
      <c r="P3266" t="s">
        <v>56</v>
      </c>
      <c r="Q3266" t="str">
        <f>VLOOKUP(KamstrupData[[#This Row],[IdLevel123]],'B-Business Capability'!B:L,10,FALSE)</f>
        <v>Subscribtion-to-Pay (S2P)</v>
      </c>
      <c r="R3266">
        <f>VLOOKUP(KamstrupData[[#This Row],[IdLevel123]],'B-Business Capability'!B:L,11,FALSE)</f>
        <v>900</v>
      </c>
      <c r="S3266" t="s">
        <v>1179</v>
      </c>
      <c r="T3266" t="s">
        <v>1181</v>
      </c>
    </row>
    <row r="3267" spans="4:20" hidden="1" x14ac:dyDescent="0.25">
      <c r="D3267" t="s">
        <v>1517</v>
      </c>
      <c r="E3267" t="str">
        <f>VLOOKUP(D3267,'B-Business Capability'!B:H,5,FALSE)</f>
        <v>Customer Service</v>
      </c>
      <c r="F3267" t="str">
        <f>VLOOKUP(D3267,'B-Business Capability'!B:H,6,FALSE)</f>
        <v>Customer Project Management</v>
      </c>
      <c r="G3267" t="str">
        <f>VLOOKUP(D3267,'B-Business Capability'!B:H,7,FALSE)</f>
        <v>Project Management</v>
      </c>
      <c r="I3267" t="s">
        <v>43</v>
      </c>
      <c r="J3267" t="s">
        <v>278</v>
      </c>
      <c r="L3267" t="s">
        <v>215</v>
      </c>
      <c r="M3267" t="str">
        <f>VLOOKUP(L3267,'A-Applications'!B:D,3,FALSE)</f>
        <v>Oracle CPQ</v>
      </c>
      <c r="N3267" t="s">
        <v>46</v>
      </c>
      <c r="O3267" s="42" t="s">
        <v>47</v>
      </c>
      <c r="P3267" t="s">
        <v>1040</v>
      </c>
      <c r="Q3267" t="str">
        <f>VLOOKUP(KamstrupData[[#This Row],[IdLevel123]],'B-Business Capability'!B:L,10,FALSE)</f>
        <v>Order-to-Cash (O2C)</v>
      </c>
      <c r="R3267">
        <f>VLOOKUP(KamstrupData[[#This Row],[IdLevel123]],'B-Business Capability'!B:L,11,FALSE)</f>
        <v>0</v>
      </c>
    </row>
    <row r="3268" spans="4:20" hidden="1" x14ac:dyDescent="0.25">
      <c r="D3268" t="s">
        <v>1517</v>
      </c>
      <c r="E3268" t="str">
        <f>VLOOKUP(D3268,'B-Business Capability'!B:H,5,FALSE)</f>
        <v>Customer Service</v>
      </c>
      <c r="F3268" t="str">
        <f>VLOOKUP(D3268,'B-Business Capability'!B:H,6,FALSE)</f>
        <v>Customer Project Management</v>
      </c>
      <c r="G3268" t="str">
        <f>VLOOKUP(D3268,'B-Business Capability'!B:H,7,FALSE)</f>
        <v>Project Management</v>
      </c>
      <c r="I3268" t="s">
        <v>43</v>
      </c>
      <c r="J3268" t="s">
        <v>279</v>
      </c>
      <c r="L3268" t="s">
        <v>215</v>
      </c>
      <c r="M3268" t="str">
        <f>VLOOKUP(L3268,'A-Applications'!B:D,3,FALSE)</f>
        <v>Oracle CPQ</v>
      </c>
      <c r="N3268" t="s">
        <v>46</v>
      </c>
      <c r="O3268" s="42" t="s">
        <v>47</v>
      </c>
      <c r="P3268" t="s">
        <v>1040</v>
      </c>
      <c r="Q3268" t="str">
        <f>VLOOKUP(KamstrupData[[#This Row],[IdLevel123]],'B-Business Capability'!B:L,10,FALSE)</f>
        <v>Order-to-Cash (O2C)</v>
      </c>
      <c r="R3268">
        <f>VLOOKUP(KamstrupData[[#This Row],[IdLevel123]],'B-Business Capability'!B:L,11,FALSE)</f>
        <v>0</v>
      </c>
      <c r="T3268" t="s">
        <v>410</v>
      </c>
    </row>
    <row r="3269" spans="4:20" hidden="1" x14ac:dyDescent="0.25">
      <c r="D3269" t="s">
        <v>1517</v>
      </c>
      <c r="E3269" t="str">
        <f>VLOOKUP(D3269,'B-Business Capability'!B:H,5,FALSE)</f>
        <v>Customer Service</v>
      </c>
      <c r="F3269" t="str">
        <f>VLOOKUP(D3269,'B-Business Capability'!B:H,6,FALSE)</f>
        <v>Customer Project Management</v>
      </c>
      <c r="G3269" t="str">
        <f>VLOOKUP(D3269,'B-Business Capability'!B:H,7,FALSE)</f>
        <v>Project Management</v>
      </c>
      <c r="I3269" t="s">
        <v>43</v>
      </c>
      <c r="J3269" t="s">
        <v>282</v>
      </c>
      <c r="L3269" t="s">
        <v>215</v>
      </c>
      <c r="M3269" t="str">
        <f>VLOOKUP(L3269,'A-Applications'!B:D,3,FALSE)</f>
        <v>Oracle CPQ</v>
      </c>
      <c r="N3269" t="s">
        <v>46</v>
      </c>
      <c r="O3269" s="42" t="s">
        <v>47</v>
      </c>
      <c r="P3269" t="s">
        <v>1040</v>
      </c>
      <c r="Q3269" t="str">
        <f>VLOOKUP(KamstrupData[[#This Row],[IdLevel123]],'B-Business Capability'!B:L,10,FALSE)</f>
        <v>Order-to-Cash (O2C)</v>
      </c>
      <c r="R3269">
        <f>VLOOKUP(KamstrupData[[#This Row],[IdLevel123]],'B-Business Capability'!B:L,11,FALSE)</f>
        <v>0</v>
      </c>
    </row>
    <row r="3270" spans="4:20" hidden="1" x14ac:dyDescent="0.25">
      <c r="D3270" t="s">
        <v>1517</v>
      </c>
      <c r="E3270" t="str">
        <f>VLOOKUP(D3270,'B-Business Capability'!B:H,5,FALSE)</f>
        <v>Customer Service</v>
      </c>
      <c r="F3270" t="str">
        <f>VLOOKUP(D3270,'B-Business Capability'!B:H,6,FALSE)</f>
        <v>Customer Project Management</v>
      </c>
      <c r="G3270" t="str">
        <f>VLOOKUP(D3270,'B-Business Capability'!B:H,7,FALSE)</f>
        <v>Project Management</v>
      </c>
      <c r="I3270" t="s">
        <v>491</v>
      </c>
      <c r="J3270" t="s">
        <v>8531</v>
      </c>
      <c r="K3270" t="s">
        <v>8607</v>
      </c>
      <c r="L3270" t="s">
        <v>215</v>
      </c>
      <c r="M3270" t="str">
        <f>VLOOKUP(L3270,'A-Applications'!B:D,3,FALSE)</f>
        <v>Oracle CPQ</v>
      </c>
      <c r="N3270" t="s">
        <v>138</v>
      </c>
      <c r="O3270" s="42" t="s">
        <v>102</v>
      </c>
      <c r="P3270" t="s">
        <v>1040</v>
      </c>
      <c r="Q3270" t="str">
        <f>VLOOKUP(KamstrupData[[#This Row],[IdLevel123]],'B-Business Capability'!B:L,10,FALSE)</f>
        <v>Order-to-Cash (O2C)</v>
      </c>
      <c r="R3270">
        <f>VLOOKUP(KamstrupData[[#This Row],[IdLevel123]],'B-Business Capability'!B:L,11,FALSE)</f>
        <v>0</v>
      </c>
      <c r="T3270" t="s">
        <v>8608</v>
      </c>
    </row>
    <row r="3271" spans="4:20" hidden="1" x14ac:dyDescent="0.25">
      <c r="D3271" s="28" t="s">
        <v>1517</v>
      </c>
      <c r="E3271" t="str">
        <f>VLOOKUP(D3271,'B-Business Capability'!B:H,5,FALSE)</f>
        <v>Customer Service</v>
      </c>
      <c r="F3271" t="str">
        <f>VLOOKUP(D3271,'B-Business Capability'!B:H,6,FALSE)</f>
        <v>Customer Project Management</v>
      </c>
      <c r="G3271" t="str">
        <f>VLOOKUP(D3271,'B-Business Capability'!B:H,7,FALSE)</f>
        <v>Project Management</v>
      </c>
      <c r="I3271" t="s">
        <v>477</v>
      </c>
      <c r="J3271" t="s">
        <v>8624</v>
      </c>
      <c r="L3271" t="s">
        <v>215</v>
      </c>
      <c r="M3271" t="str">
        <f>VLOOKUP(L3271,'A-Applications'!B:D,3,FALSE)</f>
        <v>Oracle CPQ</v>
      </c>
      <c r="N3271" t="s">
        <v>46</v>
      </c>
      <c r="O3271" s="42" t="s">
        <v>47</v>
      </c>
      <c r="P3271" t="s">
        <v>1040</v>
      </c>
      <c r="Q3271" t="str">
        <f>VLOOKUP(KamstrupData[[#This Row],[IdLevel123]],'B-Business Capability'!B:L,10,FALSE)</f>
        <v>Order-to-Cash (O2C)</v>
      </c>
      <c r="R3271">
        <f>VLOOKUP(KamstrupData[[#This Row],[IdLevel123]],'B-Business Capability'!B:L,11,FALSE)</f>
        <v>0</v>
      </c>
    </row>
    <row r="3272" spans="4:20" hidden="1" x14ac:dyDescent="0.25">
      <c r="D3272" s="28" t="s">
        <v>1155</v>
      </c>
      <c r="E3272" t="str">
        <f>VLOOKUP(D3272,'B-Business Capability'!B:H,5,FALSE)</f>
        <v>Sales</v>
      </c>
      <c r="F3272" t="str">
        <f>VLOOKUP(D3272,'B-Business Capability'!B:H,6,FALSE)</f>
        <v>Sales Operations</v>
      </c>
      <c r="G3272" t="str">
        <f>VLOOKUP(D3272,'B-Business Capability'!B:H,7,FALSE)</f>
        <v>Entitlement management</v>
      </c>
      <c r="I3272" t="s">
        <v>62</v>
      </c>
      <c r="J3272" t="s">
        <v>8632</v>
      </c>
      <c r="L3272" t="s">
        <v>215</v>
      </c>
      <c r="M3272" t="str">
        <f>VLOOKUP(L3272,'A-Applications'!B:D,3,FALSE)</f>
        <v>Oracle CPQ</v>
      </c>
      <c r="N3272" t="s">
        <v>46</v>
      </c>
      <c r="O3272" s="42" t="s">
        <v>47</v>
      </c>
      <c r="P3272" t="s">
        <v>1156</v>
      </c>
      <c r="Q3272" t="str">
        <f>VLOOKUP(KamstrupData[[#This Row],[IdLevel123]],'B-Business Capability'!B:L,10,FALSE)</f>
        <v>Order-to-Cash (O2C)</v>
      </c>
      <c r="R3272">
        <f>VLOOKUP(KamstrupData[[#This Row],[IdLevel123]],'B-Business Capability'!B:L,11,FALSE)</f>
        <v>610</v>
      </c>
    </row>
    <row r="3273" spans="4:20" hidden="1" x14ac:dyDescent="0.25">
      <c r="D3273" s="28" t="s">
        <v>1164</v>
      </c>
      <c r="E3273" t="str">
        <f>VLOOKUP(D3273,'B-Business Capability'!B:H,5,FALSE)</f>
        <v>Sales</v>
      </c>
      <c r="F3273" t="str">
        <f>VLOOKUP(D3273,'B-Business Capability'!B:H,6,FALSE)</f>
        <v>Sales Operations</v>
      </c>
      <c r="G3273" t="str">
        <f>VLOOKUP(D3273,'B-Business Capability'!B:H,7,FALSE)</f>
        <v>Price management</v>
      </c>
      <c r="I3273" t="s">
        <v>62</v>
      </c>
      <c r="J3273" t="s">
        <v>8632</v>
      </c>
      <c r="L3273" t="s">
        <v>215</v>
      </c>
      <c r="M3273" t="str">
        <f>VLOOKUP(L3273,'A-Applications'!B:D,3,FALSE)</f>
        <v>Oracle CPQ</v>
      </c>
      <c r="N3273" t="s">
        <v>46</v>
      </c>
      <c r="O3273" s="42" t="s">
        <v>47</v>
      </c>
      <c r="P3273" t="s">
        <v>1165</v>
      </c>
      <c r="Q3273" t="str">
        <f>VLOOKUP(KamstrupData[[#This Row],[IdLevel123]],'B-Business Capability'!B:L,10,FALSE)</f>
        <v>N/A</v>
      </c>
      <c r="R3273">
        <f>VLOOKUP(KamstrupData[[#This Row],[IdLevel123]],'B-Business Capability'!B:L,11,FALSE)</f>
        <v>0</v>
      </c>
    </row>
    <row r="3274" spans="4:20" hidden="1" x14ac:dyDescent="0.25">
      <c r="D3274" s="28" t="s">
        <v>1166</v>
      </c>
      <c r="E3274" t="str">
        <f>VLOOKUP(D3274,'B-Business Capability'!B:H,5,FALSE)</f>
        <v>Sales</v>
      </c>
      <c r="F3274" t="str">
        <f>VLOOKUP(D3274,'B-Business Capability'!B:H,6,FALSE)</f>
        <v>Sales Operations</v>
      </c>
      <c r="G3274" t="str">
        <f>VLOOKUP(D3274,'B-Business Capability'!B:H,7,FALSE)</f>
        <v>Pricing and charging</v>
      </c>
      <c r="I3274" t="s">
        <v>62</v>
      </c>
      <c r="J3274" t="s">
        <v>8632</v>
      </c>
      <c r="L3274" t="s">
        <v>215</v>
      </c>
      <c r="M3274" t="str">
        <f>VLOOKUP(L3274,'A-Applications'!B:D,3,FALSE)</f>
        <v>Oracle CPQ</v>
      </c>
      <c r="N3274" t="s">
        <v>46</v>
      </c>
      <c r="O3274" s="42" t="s">
        <v>102</v>
      </c>
      <c r="P3274" t="s">
        <v>1165</v>
      </c>
      <c r="Q3274" t="str">
        <f>VLOOKUP(KamstrupData[[#This Row],[IdLevel123]],'B-Business Capability'!B:L,10,FALSE)</f>
        <v>Order-to-Cash (O2C)</v>
      </c>
      <c r="R3274">
        <f>VLOOKUP(KamstrupData[[#This Row],[IdLevel123]],'B-Business Capability'!B:L,11,FALSE)</f>
        <v>300</v>
      </c>
    </row>
    <row r="3275" spans="4:20" hidden="1" x14ac:dyDescent="0.25">
      <c r="D3275" s="28" t="s">
        <v>1167</v>
      </c>
      <c r="E3275" t="str">
        <f>VLOOKUP(D3275,'B-Business Capability'!B:H,5,FALSE)</f>
        <v>Sales</v>
      </c>
      <c r="F3275" t="str">
        <f>VLOOKUP(D3275,'B-Business Capability'!B:H,6,FALSE)</f>
        <v>Sales Operations</v>
      </c>
      <c r="G3275" t="str">
        <f>VLOOKUP(D3275,'B-Business Capability'!B:H,7,FALSE)</f>
        <v>Pricing and promotions</v>
      </c>
      <c r="I3275" t="s">
        <v>62</v>
      </c>
      <c r="J3275" t="s">
        <v>8632</v>
      </c>
      <c r="L3275" t="s">
        <v>215</v>
      </c>
      <c r="M3275" t="str">
        <f>VLOOKUP(L3275,'A-Applications'!B:D,3,FALSE)</f>
        <v>Oracle CPQ</v>
      </c>
      <c r="N3275" t="s">
        <v>46</v>
      </c>
      <c r="O3275" s="42" t="s">
        <v>47</v>
      </c>
      <c r="P3275" t="s">
        <v>1165</v>
      </c>
      <c r="Q3275" t="str">
        <f>VLOOKUP(KamstrupData[[#This Row],[IdLevel123]],'B-Business Capability'!B:L,10,FALSE)</f>
        <v>Order-to-Cash (O2C)</v>
      </c>
      <c r="R3275">
        <f>VLOOKUP(KamstrupData[[#This Row],[IdLevel123]],'B-Business Capability'!B:L,11,FALSE)</f>
        <v>310</v>
      </c>
    </row>
    <row r="3276" spans="4:20" hidden="1" x14ac:dyDescent="0.25">
      <c r="D3276" s="28" t="s">
        <v>1178</v>
      </c>
      <c r="E3276" t="str">
        <f>VLOOKUP(D3276,'B-Business Capability'!B:H,5,FALSE)</f>
        <v>Sales</v>
      </c>
      <c r="F3276" t="str">
        <f>VLOOKUP(D3276,'B-Business Capability'!B:H,6,FALSE)</f>
        <v>Sales Operations</v>
      </c>
      <c r="G3276" t="str">
        <f>VLOOKUP(D3276,'B-Business Capability'!B:H,7,FALSE)</f>
        <v>Subscription lifecycle management</v>
      </c>
      <c r="I3276" t="s">
        <v>62</v>
      </c>
      <c r="J3276" t="s">
        <v>8632</v>
      </c>
      <c r="L3276" t="s">
        <v>215</v>
      </c>
      <c r="M3276" t="str">
        <f>VLOOKUP(L3276,'A-Applications'!B:D,3,FALSE)</f>
        <v>Oracle CPQ</v>
      </c>
      <c r="N3276" t="s">
        <v>46</v>
      </c>
      <c r="O3276" s="42" t="s">
        <v>102</v>
      </c>
      <c r="P3276" t="s">
        <v>1042</v>
      </c>
      <c r="Q3276" t="str">
        <f>VLOOKUP(KamstrupData[[#This Row],[IdLevel123]],'B-Business Capability'!B:L,10,FALSE)</f>
        <v>Subscribtion-to-Pay (S2P)</v>
      </c>
      <c r="R3276">
        <f>VLOOKUP(KamstrupData[[#This Row],[IdLevel123]],'B-Business Capability'!B:L,11,FALSE)</f>
        <v>200</v>
      </c>
      <c r="S3276" t="s">
        <v>1179</v>
      </c>
    </row>
    <row r="3277" spans="4:20" hidden="1" x14ac:dyDescent="0.25">
      <c r="D3277" s="28" t="s">
        <v>1185</v>
      </c>
      <c r="E3277" t="str">
        <f>VLOOKUP(D3277,'B-Business Capability'!B:H,5,FALSE)</f>
        <v>Sales</v>
      </c>
      <c r="F3277" t="str">
        <f>VLOOKUP(D3277,'B-Business Capability'!B:H,6,FALSE)</f>
        <v>Sales Operations</v>
      </c>
      <c r="G3277" t="str">
        <f>VLOOKUP(D3277,'B-Business Capability'!B:H,7,FALSE)</f>
        <v>Usage and subscription billing</v>
      </c>
      <c r="I3277" t="s">
        <v>62</v>
      </c>
      <c r="J3277" t="s">
        <v>8632</v>
      </c>
      <c r="L3277" t="s">
        <v>215</v>
      </c>
      <c r="M3277" t="str">
        <f>VLOOKUP(L3277,'A-Applications'!B:D,3,FALSE)</f>
        <v>Oracle CPQ</v>
      </c>
      <c r="N3277" t="s">
        <v>46</v>
      </c>
      <c r="O3277" s="42" t="s">
        <v>47</v>
      </c>
      <c r="P3277" t="s">
        <v>1042</v>
      </c>
      <c r="Q3277" t="str">
        <f>VLOOKUP(KamstrupData[[#This Row],[IdLevel123]],'B-Business Capability'!B:L,10,FALSE)</f>
        <v>Subscribtion-to-Pay (S2P)</v>
      </c>
      <c r="R3277">
        <f>VLOOKUP(KamstrupData[[#This Row],[IdLevel123]],'B-Business Capability'!B:L,11,FALSE)</f>
        <v>400</v>
      </c>
      <c r="S3277" t="s">
        <v>1179</v>
      </c>
    </row>
    <row r="3278" spans="4:20" hidden="1" x14ac:dyDescent="0.25">
      <c r="D3278" s="28" t="s">
        <v>1212</v>
      </c>
      <c r="E3278" t="str">
        <f>VLOOKUP(D3278,'B-Business Capability'!B:H,5,FALSE)</f>
        <v>Sales</v>
      </c>
      <c r="F3278" t="str">
        <f>VLOOKUP(D3278,'B-Business Capability'!B:H,6,FALSE)</f>
        <v>Sales Execution and Customer Engagement</v>
      </c>
      <c r="G3278" t="str">
        <f>VLOOKUP(D3278,'B-Business Capability'!B:H,7,FALSE)</f>
        <v>Price and margin management</v>
      </c>
      <c r="I3278" t="s">
        <v>62</v>
      </c>
      <c r="J3278" t="s">
        <v>8632</v>
      </c>
      <c r="L3278" t="s">
        <v>215</v>
      </c>
      <c r="M3278" t="str">
        <f>VLOOKUP(L3278,'A-Applications'!B:D,3,FALSE)</f>
        <v>Oracle CPQ</v>
      </c>
      <c r="N3278" t="s">
        <v>46</v>
      </c>
      <c r="O3278" s="42" t="s">
        <v>47</v>
      </c>
      <c r="P3278" t="s">
        <v>1165</v>
      </c>
      <c r="Q3278" t="str">
        <f>VLOOKUP(KamstrupData[[#This Row],[IdLevel123]],'B-Business Capability'!B:L,10,FALSE)</f>
        <v>Order-to-Cash (O2C)</v>
      </c>
      <c r="R3278">
        <f>VLOOKUP(KamstrupData[[#This Row],[IdLevel123]],'B-Business Capability'!B:L,11,FALSE)</f>
        <v>540</v>
      </c>
    </row>
    <row r="3279" spans="4:20" hidden="1" x14ac:dyDescent="0.25">
      <c r="D3279" s="28" t="s">
        <v>1242</v>
      </c>
      <c r="E3279" t="str">
        <f>VLOOKUP(D3279,'B-Business Capability'!B:H,5,FALSE)</f>
        <v>Sales</v>
      </c>
      <c r="F3279" t="str">
        <f>VLOOKUP(D3279,'B-Business Capability'!B:H,6,FALSE)</f>
        <v>Quotation, Order, and Contract Management</v>
      </c>
      <c r="G3279" t="str">
        <f>VLOOKUP(D3279,'B-Business Capability'!B:H,7,FALSE)</f>
        <v>Bundling, configuration and subscription management</v>
      </c>
      <c r="I3279" t="s">
        <v>62</v>
      </c>
      <c r="J3279" t="s">
        <v>8632</v>
      </c>
      <c r="L3279" t="s">
        <v>215</v>
      </c>
      <c r="M3279" t="str">
        <f>VLOOKUP(L3279,'A-Applications'!B:D,3,FALSE)</f>
        <v>Oracle CPQ</v>
      </c>
      <c r="N3279" t="s">
        <v>46</v>
      </c>
      <c r="O3279" s="42" t="s">
        <v>102</v>
      </c>
      <c r="P3279" t="s">
        <v>1042</v>
      </c>
      <c r="Q3279" t="str">
        <f>VLOOKUP(KamstrupData[[#This Row],[IdLevel123]],'B-Business Capability'!B:L,10,FALSE)</f>
        <v>Subscribtion-to-Pay (S2P)</v>
      </c>
      <c r="R3279">
        <f>VLOOKUP(KamstrupData[[#This Row],[IdLevel123]],'B-Business Capability'!B:L,11,FALSE)</f>
        <v>100</v>
      </c>
      <c r="S3279" t="s">
        <v>1179</v>
      </c>
    </row>
    <row r="3280" spans="4:20" hidden="1" x14ac:dyDescent="0.25">
      <c r="D3280" s="28" t="s">
        <v>1245</v>
      </c>
      <c r="E3280" t="str">
        <f>VLOOKUP(D3280,'B-Business Capability'!B:H,5,FALSE)</f>
        <v>Sales</v>
      </c>
      <c r="F3280" t="str">
        <f>VLOOKUP(D3280,'B-Business Capability'!B:H,6,FALSE)</f>
        <v>Quotation, Order, and Contract Management</v>
      </c>
      <c r="G3280" t="str">
        <f>VLOOKUP(D3280,'B-Business Capability'!B:H,7,FALSE)</f>
        <v>Configurable products analytics</v>
      </c>
      <c r="I3280" t="s">
        <v>62</v>
      </c>
      <c r="J3280" t="s">
        <v>8632</v>
      </c>
      <c r="L3280" t="s">
        <v>215</v>
      </c>
      <c r="M3280" t="str">
        <f>VLOOKUP(L3280,'A-Applications'!B:D,3,FALSE)</f>
        <v>Oracle CPQ</v>
      </c>
      <c r="N3280" t="s">
        <v>46</v>
      </c>
      <c r="O3280" s="42" t="s">
        <v>47</v>
      </c>
      <c r="P3280" t="s">
        <v>1042</v>
      </c>
      <c r="Q3280" t="str">
        <f>VLOOKUP(KamstrupData[[#This Row],[IdLevel123]],'B-Business Capability'!B:L,10,FALSE)</f>
        <v>Order-to-Cash (O2C)</v>
      </c>
      <c r="R3280">
        <f>VLOOKUP(KamstrupData[[#This Row],[IdLevel123]],'B-Business Capability'!B:L,11,FALSE)</f>
        <v>100</v>
      </c>
    </row>
    <row r="3281" spans="4:19" hidden="1" x14ac:dyDescent="0.25">
      <c r="D3281" s="28" t="s">
        <v>1246</v>
      </c>
      <c r="E3281" t="str">
        <f>VLOOKUP(D3281,'B-Business Capability'!B:H,5,FALSE)</f>
        <v>Sales</v>
      </c>
      <c r="F3281" t="str">
        <f>VLOOKUP(D3281,'B-Business Capability'!B:H,6,FALSE)</f>
        <v>Quotation, Order, and Contract Management</v>
      </c>
      <c r="G3281" t="str">
        <f>VLOOKUP(D3281,'B-Business Capability'!B:H,7,FALSE)</f>
        <v>Contract and engagement setup</v>
      </c>
      <c r="I3281" t="s">
        <v>62</v>
      </c>
      <c r="J3281" t="s">
        <v>8632</v>
      </c>
      <c r="L3281" t="s">
        <v>215</v>
      </c>
      <c r="M3281" t="str">
        <f>VLOOKUP(L3281,'A-Applications'!B:D,3,FALSE)</f>
        <v>Oracle CPQ</v>
      </c>
      <c r="N3281" t="s">
        <v>46</v>
      </c>
      <c r="O3281" s="42" t="s">
        <v>102</v>
      </c>
      <c r="P3281" t="s">
        <v>1042</v>
      </c>
      <c r="Q3281" t="str">
        <f>VLOOKUP(KamstrupData[[#This Row],[IdLevel123]],'B-Business Capability'!B:L,10,FALSE)</f>
        <v>Order-to-Cash (O2C)</v>
      </c>
      <c r="R3281">
        <f>VLOOKUP(KamstrupData[[#This Row],[IdLevel123]],'B-Business Capability'!B:L,11,FALSE)</f>
        <v>101</v>
      </c>
    </row>
    <row r="3282" spans="4:19" hidden="1" x14ac:dyDescent="0.25">
      <c r="D3282" s="28" t="s">
        <v>1248</v>
      </c>
      <c r="E3282" t="str">
        <f>VLOOKUP(D3282,'B-Business Capability'!B:H,5,FALSE)</f>
        <v>Sales</v>
      </c>
      <c r="F3282" t="str">
        <f>VLOOKUP(D3282,'B-Business Capability'!B:H,6,FALSE)</f>
        <v>Quotation, Order, and Contract Management</v>
      </c>
      <c r="G3282" t="str">
        <f>VLOOKUP(D3282,'B-Business Capability'!B:H,7,FALSE)</f>
        <v>Intelligent configuration for recycling materials</v>
      </c>
      <c r="I3282" t="s">
        <v>62</v>
      </c>
      <c r="J3282" t="s">
        <v>8632</v>
      </c>
      <c r="L3282" t="s">
        <v>215</v>
      </c>
      <c r="M3282" t="str">
        <f>VLOOKUP(L3282,'A-Applications'!B:D,3,FALSE)</f>
        <v>Oracle CPQ</v>
      </c>
      <c r="N3282" t="s">
        <v>46</v>
      </c>
      <c r="O3282" s="42" t="s">
        <v>47</v>
      </c>
      <c r="P3282" t="s">
        <v>1042</v>
      </c>
      <c r="Q3282" t="str">
        <f>VLOOKUP(KamstrupData[[#This Row],[IdLevel123]],'B-Business Capability'!B:L,10,FALSE)</f>
        <v>Order-to-Cash (O2C)</v>
      </c>
      <c r="R3282">
        <f>VLOOKUP(KamstrupData[[#This Row],[IdLevel123]],'B-Business Capability'!B:L,11,FALSE)</f>
        <v>102</v>
      </c>
    </row>
    <row r="3283" spans="4:19" hidden="1" x14ac:dyDescent="0.25">
      <c r="D3283" s="28" t="s">
        <v>1249</v>
      </c>
      <c r="E3283" t="str">
        <f>VLOOKUP(D3283,'B-Business Capability'!B:H,5,FALSE)</f>
        <v>Sales</v>
      </c>
      <c r="F3283" t="str">
        <f>VLOOKUP(D3283,'B-Business Capability'!B:H,6,FALSE)</f>
        <v>Quotation, Order, and Contract Management</v>
      </c>
      <c r="G3283" t="str">
        <f>VLOOKUP(D3283,'B-Business Capability'!B:H,7,FALSE)</f>
        <v>Mobile customer order capture</v>
      </c>
      <c r="I3283" t="s">
        <v>62</v>
      </c>
      <c r="J3283" t="s">
        <v>8632</v>
      </c>
      <c r="L3283" t="s">
        <v>215</v>
      </c>
      <c r="M3283" t="str">
        <f>VLOOKUP(L3283,'A-Applications'!B:D,3,FALSE)</f>
        <v>Oracle CPQ</v>
      </c>
      <c r="N3283" t="s">
        <v>46</v>
      </c>
      <c r="O3283" s="42" t="s">
        <v>47</v>
      </c>
      <c r="P3283" t="s">
        <v>1042</v>
      </c>
      <c r="Q3283" t="str">
        <f>VLOOKUP(KamstrupData[[#This Row],[IdLevel123]],'B-Business Capability'!B:L,10,FALSE)</f>
        <v>Order-to-Cash (O2C)</v>
      </c>
      <c r="R3283">
        <f>VLOOKUP(KamstrupData[[#This Row],[IdLevel123]],'B-Business Capability'!B:L,11,FALSE)</f>
        <v>103</v>
      </c>
    </row>
    <row r="3284" spans="4:19" hidden="1" x14ac:dyDescent="0.25">
      <c r="D3284" s="28" t="s">
        <v>1250</v>
      </c>
      <c r="E3284" t="str">
        <f>VLOOKUP(D3284,'B-Business Capability'!B:H,5,FALSE)</f>
        <v>Sales</v>
      </c>
      <c r="F3284" t="str">
        <f>VLOOKUP(D3284,'B-Business Capability'!B:H,6,FALSE)</f>
        <v>Quotation, Order, and Contract Management</v>
      </c>
      <c r="G3284" t="str">
        <f>VLOOKUP(D3284,'B-Business Capability'!B:H,7,FALSE)</f>
        <v>Order orchestration and management</v>
      </c>
      <c r="I3284" t="s">
        <v>62</v>
      </c>
      <c r="J3284" t="s">
        <v>8632</v>
      </c>
      <c r="L3284" t="s">
        <v>215</v>
      </c>
      <c r="M3284" t="str">
        <f>VLOOKUP(L3284,'A-Applications'!B:D,3,FALSE)</f>
        <v>Oracle CPQ</v>
      </c>
      <c r="N3284" t="s">
        <v>46</v>
      </c>
      <c r="O3284" s="42" t="s">
        <v>102</v>
      </c>
      <c r="P3284" t="s">
        <v>1042</v>
      </c>
      <c r="Q3284" t="str">
        <f>VLOOKUP(KamstrupData[[#This Row],[IdLevel123]],'B-Business Capability'!B:L,10,FALSE)</f>
        <v>Order-to-Cash (O2C)</v>
      </c>
      <c r="R3284">
        <f>VLOOKUP(KamstrupData[[#This Row],[IdLevel123]],'B-Business Capability'!B:L,11,FALSE)</f>
        <v>104</v>
      </c>
    </row>
    <row r="3285" spans="4:19" hidden="1" x14ac:dyDescent="0.25">
      <c r="D3285" s="28" t="s">
        <v>1251</v>
      </c>
      <c r="E3285" t="str">
        <f>VLOOKUP(D3285,'B-Business Capability'!B:H,5,FALSE)</f>
        <v>Sales</v>
      </c>
      <c r="F3285" t="str">
        <f>VLOOKUP(D3285,'B-Business Capability'!B:H,6,FALSE)</f>
        <v>Quotation, Order, and Contract Management</v>
      </c>
      <c r="G3285" t="str">
        <f>VLOOKUP(D3285,'B-Business Capability'!B:H,7,FALSE)</f>
        <v>Product configuration</v>
      </c>
      <c r="I3285" t="s">
        <v>62</v>
      </c>
      <c r="J3285" t="s">
        <v>8632</v>
      </c>
      <c r="L3285" t="s">
        <v>215</v>
      </c>
      <c r="M3285" t="str">
        <f>VLOOKUP(L3285,'A-Applications'!B:D,3,FALSE)</f>
        <v>Oracle CPQ</v>
      </c>
      <c r="N3285" t="s">
        <v>46</v>
      </c>
      <c r="O3285" s="42" t="s">
        <v>102</v>
      </c>
      <c r="P3285" t="s">
        <v>1042</v>
      </c>
      <c r="Q3285" t="str">
        <f>VLOOKUP(KamstrupData[[#This Row],[IdLevel123]],'B-Business Capability'!B:L,10,FALSE)</f>
        <v>Order-to-Cash (O2C)</v>
      </c>
      <c r="R3285">
        <f>VLOOKUP(KamstrupData[[#This Row],[IdLevel123]],'B-Business Capability'!B:L,11,FALSE)</f>
        <v>105</v>
      </c>
    </row>
    <row r="3286" spans="4:19" hidden="1" x14ac:dyDescent="0.25">
      <c r="D3286" s="28" t="s">
        <v>1254</v>
      </c>
      <c r="E3286" t="str">
        <f>VLOOKUP(D3286,'B-Business Capability'!B:H,5,FALSE)</f>
        <v>Sales</v>
      </c>
      <c r="F3286" t="str">
        <f>VLOOKUP(D3286,'B-Business Capability'!B:H,6,FALSE)</f>
        <v>Quotation, Order, and Contract Management</v>
      </c>
      <c r="G3286" t="str">
        <f>VLOOKUP(D3286,'B-Business Capability'!B:H,7,FALSE)</f>
        <v>sales contract management</v>
      </c>
      <c r="I3286" t="s">
        <v>62</v>
      </c>
      <c r="J3286" t="s">
        <v>8632</v>
      </c>
      <c r="L3286" t="s">
        <v>215</v>
      </c>
      <c r="M3286" t="str">
        <f>VLOOKUP(L3286,'A-Applications'!B:D,3,FALSE)</f>
        <v>Oracle CPQ</v>
      </c>
      <c r="N3286" t="s">
        <v>46</v>
      </c>
      <c r="O3286" s="42" t="s">
        <v>102</v>
      </c>
      <c r="P3286" t="s">
        <v>1042</v>
      </c>
      <c r="Q3286" t="str">
        <f>VLOOKUP(KamstrupData[[#This Row],[IdLevel123]],'B-Business Capability'!B:L,10,FALSE)</f>
        <v>Order-to-Cash (O2C)</v>
      </c>
      <c r="R3286">
        <f>VLOOKUP(KamstrupData[[#This Row],[IdLevel123]],'B-Business Capability'!B:L,11,FALSE)</f>
        <v>106</v>
      </c>
    </row>
    <row r="3287" spans="4:19" hidden="1" x14ac:dyDescent="0.25">
      <c r="D3287" s="28" t="s">
        <v>1255</v>
      </c>
      <c r="E3287" t="str">
        <f>VLOOKUP(D3287,'B-Business Capability'!B:H,5,FALSE)</f>
        <v>Sales</v>
      </c>
      <c r="F3287" t="str">
        <f>VLOOKUP(D3287,'B-Business Capability'!B:H,6,FALSE)</f>
        <v>Quotation, Order, and Contract Management</v>
      </c>
      <c r="G3287" t="str">
        <f>VLOOKUP(D3287,'B-Business Capability'!B:H,7,FALSE)</f>
        <v>Sales order management and processing</v>
      </c>
      <c r="I3287" t="s">
        <v>62</v>
      </c>
      <c r="J3287" t="s">
        <v>8632</v>
      </c>
      <c r="L3287" t="s">
        <v>215</v>
      </c>
      <c r="M3287" t="str">
        <f>VLOOKUP(L3287,'A-Applications'!B:D,3,FALSE)</f>
        <v>Oracle CPQ</v>
      </c>
      <c r="N3287" t="s">
        <v>46</v>
      </c>
      <c r="O3287" s="42" t="s">
        <v>102</v>
      </c>
      <c r="P3287" t="s">
        <v>1042</v>
      </c>
      <c r="Q3287" t="str">
        <f>VLOOKUP(KamstrupData[[#This Row],[IdLevel123]],'B-Business Capability'!B:L,10,FALSE)</f>
        <v>Order-to-Cash (O2C)</v>
      </c>
      <c r="R3287">
        <f>VLOOKUP(KamstrupData[[#This Row],[IdLevel123]],'B-Business Capability'!B:L,11,FALSE)</f>
        <v>107</v>
      </c>
    </row>
    <row r="3288" spans="4:19" hidden="1" x14ac:dyDescent="0.25">
      <c r="D3288" s="28" t="s">
        <v>1255</v>
      </c>
      <c r="E3288" t="str">
        <f>VLOOKUP(D3288,'B-Business Capability'!B:H,5,FALSE)</f>
        <v>Sales</v>
      </c>
      <c r="F3288" t="str">
        <f>VLOOKUP(D3288,'B-Business Capability'!B:H,6,FALSE)</f>
        <v>Quotation, Order, and Contract Management</v>
      </c>
      <c r="G3288" t="str">
        <f>VLOOKUP(D3288,'B-Business Capability'!B:H,7,FALSE)</f>
        <v>Sales order management and processing</v>
      </c>
      <c r="I3288" t="s">
        <v>62</v>
      </c>
      <c r="J3288" t="s">
        <v>8632</v>
      </c>
      <c r="L3288" t="s">
        <v>215</v>
      </c>
      <c r="M3288" t="str">
        <f>VLOOKUP(L3288,'A-Applications'!B:D,3,FALSE)</f>
        <v>Oracle CPQ</v>
      </c>
      <c r="N3288" t="s">
        <v>138</v>
      </c>
      <c r="O3288" s="42" t="s">
        <v>102</v>
      </c>
      <c r="P3288" t="s">
        <v>1256</v>
      </c>
      <c r="Q3288" t="str">
        <f>VLOOKUP(KamstrupData[[#This Row],[IdLevel123]],'B-Business Capability'!B:L,10,FALSE)</f>
        <v>Order-to-Cash (O2C)</v>
      </c>
      <c r="R3288">
        <f>VLOOKUP(KamstrupData[[#This Row],[IdLevel123]],'B-Business Capability'!B:L,11,FALSE)</f>
        <v>107</v>
      </c>
    </row>
    <row r="3289" spans="4:19" hidden="1" x14ac:dyDescent="0.25">
      <c r="D3289" s="28" t="s">
        <v>1261</v>
      </c>
      <c r="E3289" t="str">
        <f>VLOOKUP(D3289,'B-Business Capability'!B:H,5,FALSE)</f>
        <v>Sales</v>
      </c>
      <c r="F3289" t="str">
        <f>VLOOKUP(D3289,'B-Business Capability'!B:H,6,FALSE)</f>
        <v>Quotation, Order, and Contract Management</v>
      </c>
      <c r="G3289" t="str">
        <f>VLOOKUP(D3289,'B-Business Capability'!B:H,7,FALSE)</f>
        <v>Sales Rebate management</v>
      </c>
      <c r="I3289" t="s">
        <v>62</v>
      </c>
      <c r="J3289" t="s">
        <v>8632</v>
      </c>
      <c r="L3289" t="s">
        <v>215</v>
      </c>
      <c r="M3289" t="str">
        <f>VLOOKUP(L3289,'A-Applications'!B:D,3,FALSE)</f>
        <v>Oracle CPQ</v>
      </c>
      <c r="N3289" t="s">
        <v>46</v>
      </c>
      <c r="O3289" s="42" t="s">
        <v>102</v>
      </c>
      <c r="P3289" t="s">
        <v>1042</v>
      </c>
      <c r="Q3289" t="str">
        <f>VLOOKUP(KamstrupData[[#This Row],[IdLevel123]],'B-Business Capability'!B:L,10,FALSE)</f>
        <v>Order-to-Cash (O2C)</v>
      </c>
      <c r="R3289">
        <f>VLOOKUP(KamstrupData[[#This Row],[IdLevel123]],'B-Business Capability'!B:L,11,FALSE)</f>
        <v>108</v>
      </c>
    </row>
    <row r="3290" spans="4:19" hidden="1" x14ac:dyDescent="0.25">
      <c r="D3290" s="28" t="s">
        <v>1262</v>
      </c>
      <c r="E3290" t="str">
        <f>VLOOKUP(D3290,'B-Business Capability'!B:H,5,FALSE)</f>
        <v>Sales</v>
      </c>
      <c r="F3290" t="str">
        <f>VLOOKUP(D3290,'B-Business Capability'!B:H,6,FALSE)</f>
        <v>Quotation, Order, and Contract Management</v>
      </c>
      <c r="G3290" t="str">
        <f>VLOOKUP(D3290,'B-Business Capability'!B:H,7,FALSE)</f>
        <v>Subscription order management</v>
      </c>
      <c r="I3290" t="s">
        <v>62</v>
      </c>
      <c r="J3290" t="s">
        <v>8632</v>
      </c>
      <c r="L3290" t="s">
        <v>215</v>
      </c>
      <c r="M3290" t="str">
        <f>VLOOKUP(L3290,'A-Applications'!B:D,3,FALSE)</f>
        <v>Oracle CPQ</v>
      </c>
      <c r="N3290" t="s">
        <v>46</v>
      </c>
      <c r="O3290" s="42" t="s">
        <v>102</v>
      </c>
      <c r="P3290" t="s">
        <v>1042</v>
      </c>
      <c r="Q3290" t="str">
        <f>VLOOKUP(KamstrupData[[#This Row],[IdLevel123]],'B-Business Capability'!B:L,10,FALSE)</f>
        <v>Subscribtion-to-Pay (S2P)</v>
      </c>
      <c r="R3290">
        <f>VLOOKUP(KamstrupData[[#This Row],[IdLevel123]],'B-Business Capability'!B:L,11,FALSE)</f>
        <v>120</v>
      </c>
      <c r="S3290" t="s">
        <v>1179</v>
      </c>
    </row>
    <row r="3291" spans="4:19" hidden="1" x14ac:dyDescent="0.25">
      <c r="D3291" s="28" t="s">
        <v>1264</v>
      </c>
      <c r="E3291" t="str">
        <f>VLOOKUP(D3291,'B-Business Capability'!B:H,5,FALSE)</f>
        <v>Sales</v>
      </c>
      <c r="F3291" t="str">
        <f>VLOOKUP(D3291,'B-Business Capability'!B:H,6,FALSE)</f>
        <v>Quotation, Order, and Contract Management</v>
      </c>
      <c r="G3291" t="str">
        <f>VLOOKUP(D3291,'B-Business Capability'!B:H,7,FALSE)</f>
        <v>Variant configuration</v>
      </c>
      <c r="I3291" t="s">
        <v>62</v>
      </c>
      <c r="J3291" t="s">
        <v>8632</v>
      </c>
      <c r="L3291" t="s">
        <v>215</v>
      </c>
      <c r="M3291" t="str">
        <f>VLOOKUP(L3291,'A-Applications'!B:D,3,FALSE)</f>
        <v>Oracle CPQ</v>
      </c>
      <c r="N3291" t="s">
        <v>138</v>
      </c>
      <c r="O3291" s="42" t="s">
        <v>102</v>
      </c>
      <c r="P3291" t="s">
        <v>1042</v>
      </c>
      <c r="Q3291" t="str">
        <f>VLOOKUP(KamstrupData[[#This Row],[IdLevel123]],'B-Business Capability'!B:L,10,FALSE)</f>
        <v>Order-to-Cash (O2C)</v>
      </c>
      <c r="R3291">
        <f>VLOOKUP(KamstrupData[[#This Row],[IdLevel123]],'B-Business Capability'!B:L,11,FALSE)</f>
        <v>109</v>
      </c>
    </row>
    <row r="3292" spans="4:19" hidden="1" x14ac:dyDescent="0.25">
      <c r="D3292" s="28" t="s">
        <v>1275</v>
      </c>
      <c r="E3292" t="str">
        <f>VLOOKUP(D3292,'B-Business Capability'!B:H,5,FALSE)</f>
        <v>Sales</v>
      </c>
      <c r="F3292" t="str">
        <f>VLOOKUP(D3292,'B-Business Capability'!B:H,6,FALSE)</f>
        <v>Quotation, Order, and Contract Management</v>
      </c>
      <c r="G3292" t="str">
        <f>VLOOKUP(D3292,'B-Business Capability'!B:H,7,FALSE)</f>
        <v>Quote and order documents</v>
      </c>
      <c r="I3292" t="s">
        <v>62</v>
      </c>
      <c r="J3292" t="s">
        <v>8632</v>
      </c>
      <c r="L3292" t="s">
        <v>215</v>
      </c>
      <c r="M3292" t="str">
        <f>VLOOKUP(L3292,'A-Applications'!B:D,3,FALSE)</f>
        <v>Oracle CPQ</v>
      </c>
      <c r="N3292" t="s">
        <v>138</v>
      </c>
      <c r="O3292" s="42" t="s">
        <v>102</v>
      </c>
      <c r="P3292" t="s">
        <v>1042</v>
      </c>
      <c r="Q3292" t="str">
        <f>VLOOKUP(KamstrupData[[#This Row],[IdLevel123]],'B-Business Capability'!B:L,10,FALSE)</f>
        <v>Order-to-Cash (O2C)</v>
      </c>
      <c r="R3292">
        <f>VLOOKUP(KamstrupData[[#This Row],[IdLevel123]],'B-Business Capability'!B:L,11,FALSE)</f>
        <v>130</v>
      </c>
    </row>
    <row r="3293" spans="4:19" hidden="1" x14ac:dyDescent="0.25">
      <c r="D3293" s="28" t="s">
        <v>1350</v>
      </c>
      <c r="E3293" t="str">
        <f>VLOOKUP(D3293,'B-Business Capability'!B:H,5,FALSE)</f>
        <v>Sales</v>
      </c>
      <c r="F3293" t="str">
        <f>VLOOKUP(D3293,'B-Business Capability'!B:H,6,FALSE)</f>
        <v>Quotation, Order, and Contract Management</v>
      </c>
      <c r="G3293" t="str">
        <f>VLOOKUP(D3293,'B-Business Capability'!B:H,7,FALSE)</f>
        <v>Subscription termination</v>
      </c>
      <c r="I3293" t="s">
        <v>62</v>
      </c>
      <c r="J3293" t="s">
        <v>8632</v>
      </c>
      <c r="L3293" t="s">
        <v>215</v>
      </c>
      <c r="M3293" t="str">
        <f>VLOOKUP(L3293,'A-Applications'!B:D,3,FALSE)</f>
        <v>Oracle CPQ</v>
      </c>
      <c r="N3293" t="s">
        <v>46</v>
      </c>
      <c r="O3293" s="42" t="s">
        <v>47</v>
      </c>
      <c r="P3293" t="s">
        <v>56</v>
      </c>
      <c r="Q3293" t="str">
        <f>VLOOKUP(KamstrupData[[#This Row],[IdLevel123]],'B-Business Capability'!B:L,10,FALSE)</f>
        <v>Subscribtion-to-Pay (S2P)</v>
      </c>
      <c r="R3293">
        <f>VLOOKUP(KamstrupData[[#This Row],[IdLevel123]],'B-Business Capability'!B:L,11,FALSE)</f>
        <v>900</v>
      </c>
      <c r="S3293" t="s">
        <v>1179</v>
      </c>
    </row>
    <row r="3294" spans="4:19" hidden="1" x14ac:dyDescent="0.25">
      <c r="D3294" s="28" t="s">
        <v>1155</v>
      </c>
      <c r="E3294" t="str">
        <f>VLOOKUP(D3294,'B-Business Capability'!B:H,5,FALSE)</f>
        <v>Sales</v>
      </c>
      <c r="F3294" t="str">
        <f>VLOOKUP(D3294,'B-Business Capability'!B:H,6,FALSE)</f>
        <v>Sales Operations</v>
      </c>
      <c r="G3294" t="str">
        <f>VLOOKUP(D3294,'B-Business Capability'!B:H,7,FALSE)</f>
        <v>Entitlement management</v>
      </c>
      <c r="I3294" t="s">
        <v>487</v>
      </c>
      <c r="J3294" t="s">
        <v>8529</v>
      </c>
      <c r="K3294" t="s">
        <v>6236</v>
      </c>
      <c r="L3294" t="s">
        <v>215</v>
      </c>
      <c r="M3294" t="str">
        <f>VLOOKUP(L3294,'A-Applications'!B:D,3,FALSE)</f>
        <v>Oracle CPQ</v>
      </c>
      <c r="N3294" t="s">
        <v>138</v>
      </c>
      <c r="O3294" s="42" t="s">
        <v>102</v>
      </c>
      <c r="P3294" t="s">
        <v>1156</v>
      </c>
      <c r="Q3294" t="str">
        <f>VLOOKUP(KamstrupData[[#This Row],[IdLevel123]],'B-Business Capability'!B:L,10,FALSE)</f>
        <v>Order-to-Cash (O2C)</v>
      </c>
      <c r="R3294">
        <f>VLOOKUP(KamstrupData[[#This Row],[IdLevel123]],'B-Business Capability'!B:L,11,FALSE)</f>
        <v>610</v>
      </c>
    </row>
    <row r="3295" spans="4:19" hidden="1" x14ac:dyDescent="0.25">
      <c r="D3295" s="28" t="s">
        <v>1164</v>
      </c>
      <c r="E3295" t="str">
        <f>VLOOKUP(D3295,'B-Business Capability'!B:H,5,FALSE)</f>
        <v>Sales</v>
      </c>
      <c r="F3295" t="str">
        <f>VLOOKUP(D3295,'B-Business Capability'!B:H,6,FALSE)</f>
        <v>Sales Operations</v>
      </c>
      <c r="G3295" t="str">
        <f>VLOOKUP(D3295,'B-Business Capability'!B:H,7,FALSE)</f>
        <v>Price management</v>
      </c>
      <c r="I3295" t="s">
        <v>487</v>
      </c>
      <c r="J3295" t="s">
        <v>8529</v>
      </c>
      <c r="K3295" t="s">
        <v>6236</v>
      </c>
      <c r="L3295" t="s">
        <v>215</v>
      </c>
      <c r="M3295" t="str">
        <f>VLOOKUP(L3295,'A-Applications'!B:D,3,FALSE)</f>
        <v>Oracle CPQ</v>
      </c>
      <c r="N3295" t="s">
        <v>138</v>
      </c>
      <c r="O3295" s="42" t="s">
        <v>102</v>
      </c>
      <c r="P3295" t="s">
        <v>1165</v>
      </c>
      <c r="Q3295" t="str">
        <f>VLOOKUP(KamstrupData[[#This Row],[IdLevel123]],'B-Business Capability'!B:L,10,FALSE)</f>
        <v>N/A</v>
      </c>
      <c r="R3295">
        <f>VLOOKUP(KamstrupData[[#This Row],[IdLevel123]],'B-Business Capability'!B:L,11,FALSE)</f>
        <v>0</v>
      </c>
    </row>
    <row r="3296" spans="4:19" hidden="1" x14ac:dyDescent="0.25">
      <c r="D3296" s="28" t="s">
        <v>1166</v>
      </c>
      <c r="E3296" t="str">
        <f>VLOOKUP(D3296,'B-Business Capability'!B:H,5,FALSE)</f>
        <v>Sales</v>
      </c>
      <c r="F3296" t="str">
        <f>VLOOKUP(D3296,'B-Business Capability'!B:H,6,FALSE)</f>
        <v>Sales Operations</v>
      </c>
      <c r="G3296" t="str">
        <f>VLOOKUP(D3296,'B-Business Capability'!B:H,7,FALSE)</f>
        <v>Pricing and charging</v>
      </c>
      <c r="I3296" t="s">
        <v>487</v>
      </c>
      <c r="J3296" t="s">
        <v>8529</v>
      </c>
      <c r="K3296" t="s">
        <v>6236</v>
      </c>
      <c r="L3296" t="s">
        <v>215</v>
      </c>
      <c r="M3296" t="str">
        <f>VLOOKUP(L3296,'A-Applications'!B:D,3,FALSE)</f>
        <v>Oracle CPQ</v>
      </c>
      <c r="N3296" t="s">
        <v>138</v>
      </c>
      <c r="O3296" s="42" t="s">
        <v>102</v>
      </c>
      <c r="P3296" t="s">
        <v>1165</v>
      </c>
      <c r="Q3296" t="str">
        <f>VLOOKUP(KamstrupData[[#This Row],[IdLevel123]],'B-Business Capability'!B:L,10,FALSE)</f>
        <v>Order-to-Cash (O2C)</v>
      </c>
      <c r="R3296">
        <f>VLOOKUP(KamstrupData[[#This Row],[IdLevel123]],'B-Business Capability'!B:L,11,FALSE)</f>
        <v>300</v>
      </c>
    </row>
    <row r="3297" spans="4:20" hidden="1" x14ac:dyDescent="0.25">
      <c r="D3297" s="28" t="s">
        <v>1167</v>
      </c>
      <c r="E3297" t="str">
        <f>VLOOKUP(D3297,'B-Business Capability'!B:H,5,FALSE)</f>
        <v>Sales</v>
      </c>
      <c r="F3297" t="str">
        <f>VLOOKUP(D3297,'B-Business Capability'!B:H,6,FALSE)</f>
        <v>Sales Operations</v>
      </c>
      <c r="G3297" t="str">
        <f>VLOOKUP(D3297,'B-Business Capability'!B:H,7,FALSE)</f>
        <v>Pricing and promotions</v>
      </c>
      <c r="I3297" t="s">
        <v>487</v>
      </c>
      <c r="J3297" t="s">
        <v>8529</v>
      </c>
      <c r="K3297" t="s">
        <v>6236</v>
      </c>
      <c r="L3297" t="s">
        <v>215</v>
      </c>
      <c r="M3297" t="str">
        <f>VLOOKUP(L3297,'A-Applications'!B:D,3,FALSE)</f>
        <v>Oracle CPQ</v>
      </c>
      <c r="N3297" t="s">
        <v>138</v>
      </c>
      <c r="O3297" s="42" t="s">
        <v>102</v>
      </c>
      <c r="P3297" t="s">
        <v>1165</v>
      </c>
      <c r="Q3297" t="str">
        <f>VLOOKUP(KamstrupData[[#This Row],[IdLevel123]],'B-Business Capability'!B:L,10,FALSE)</f>
        <v>Order-to-Cash (O2C)</v>
      </c>
      <c r="R3297">
        <f>VLOOKUP(KamstrupData[[#This Row],[IdLevel123]],'B-Business Capability'!B:L,11,FALSE)</f>
        <v>310</v>
      </c>
    </row>
    <row r="3298" spans="4:20" hidden="1" x14ac:dyDescent="0.25">
      <c r="D3298" s="28" t="s">
        <v>1212</v>
      </c>
      <c r="E3298" t="str">
        <f>VLOOKUP(D3298,'B-Business Capability'!B:H,5,FALSE)</f>
        <v>Sales</v>
      </c>
      <c r="F3298" t="str">
        <f>VLOOKUP(D3298,'B-Business Capability'!B:H,6,FALSE)</f>
        <v>Sales Execution and Customer Engagement</v>
      </c>
      <c r="G3298" t="str">
        <f>VLOOKUP(D3298,'B-Business Capability'!B:H,7,FALSE)</f>
        <v>Price and margin management</v>
      </c>
      <c r="I3298" t="s">
        <v>487</v>
      </c>
      <c r="J3298" t="s">
        <v>8529</v>
      </c>
      <c r="K3298" t="s">
        <v>6236</v>
      </c>
      <c r="L3298" t="s">
        <v>215</v>
      </c>
      <c r="M3298" t="str">
        <f>VLOOKUP(L3298,'A-Applications'!B:D,3,FALSE)</f>
        <v>Oracle CPQ</v>
      </c>
      <c r="N3298" t="s">
        <v>138</v>
      </c>
      <c r="O3298" s="42" t="s">
        <v>102</v>
      </c>
      <c r="P3298" t="s">
        <v>1165</v>
      </c>
      <c r="Q3298" t="str">
        <f>VLOOKUP(KamstrupData[[#This Row],[IdLevel123]],'B-Business Capability'!B:L,10,FALSE)</f>
        <v>Order-to-Cash (O2C)</v>
      </c>
      <c r="R3298">
        <f>VLOOKUP(KamstrupData[[#This Row],[IdLevel123]],'B-Business Capability'!B:L,11,FALSE)</f>
        <v>540</v>
      </c>
    </row>
    <row r="3299" spans="4:20" hidden="1" x14ac:dyDescent="0.25">
      <c r="D3299" s="28" t="s">
        <v>1242</v>
      </c>
      <c r="E3299" t="str">
        <f>VLOOKUP(D3299,'B-Business Capability'!B:H,5,FALSE)</f>
        <v>Sales</v>
      </c>
      <c r="F3299" t="str">
        <f>VLOOKUP(D3299,'B-Business Capability'!B:H,6,FALSE)</f>
        <v>Quotation, Order, and Contract Management</v>
      </c>
      <c r="G3299" t="str">
        <f>VLOOKUP(D3299,'B-Business Capability'!B:H,7,FALSE)</f>
        <v>Bundling, configuration and subscription management</v>
      </c>
      <c r="I3299" t="s">
        <v>487</v>
      </c>
      <c r="J3299" t="s">
        <v>8529</v>
      </c>
      <c r="K3299" t="s">
        <v>6236</v>
      </c>
      <c r="L3299" t="s">
        <v>215</v>
      </c>
      <c r="M3299" t="str">
        <f>VLOOKUP(L3299,'A-Applications'!B:D,3,FALSE)</f>
        <v>Oracle CPQ</v>
      </c>
      <c r="N3299" t="s">
        <v>138</v>
      </c>
      <c r="O3299" s="42" t="s">
        <v>102</v>
      </c>
      <c r="P3299" t="s">
        <v>1042</v>
      </c>
      <c r="Q3299" t="str">
        <f>VLOOKUP(KamstrupData[[#This Row],[IdLevel123]],'B-Business Capability'!B:L,10,FALSE)</f>
        <v>Subscribtion-to-Pay (S2P)</v>
      </c>
      <c r="R3299">
        <f>VLOOKUP(KamstrupData[[#This Row],[IdLevel123]],'B-Business Capability'!B:L,11,FALSE)</f>
        <v>100</v>
      </c>
    </row>
    <row r="3300" spans="4:20" hidden="1" x14ac:dyDescent="0.25">
      <c r="D3300" s="28" t="s">
        <v>1245</v>
      </c>
      <c r="E3300" t="str">
        <f>VLOOKUP(D3300,'B-Business Capability'!B:H,5,FALSE)</f>
        <v>Sales</v>
      </c>
      <c r="F3300" t="str">
        <f>VLOOKUP(D3300,'B-Business Capability'!B:H,6,FALSE)</f>
        <v>Quotation, Order, and Contract Management</v>
      </c>
      <c r="G3300" t="str">
        <f>VLOOKUP(D3300,'B-Business Capability'!B:H,7,FALSE)</f>
        <v>Configurable products analytics</v>
      </c>
      <c r="I3300" t="s">
        <v>487</v>
      </c>
      <c r="J3300" t="s">
        <v>8529</v>
      </c>
      <c r="K3300" t="s">
        <v>6236</v>
      </c>
      <c r="L3300" t="s">
        <v>215</v>
      </c>
      <c r="M3300" t="str">
        <f>VLOOKUP(L3300,'A-Applications'!B:D,3,FALSE)</f>
        <v>Oracle CPQ</v>
      </c>
      <c r="N3300" t="s">
        <v>138</v>
      </c>
      <c r="O3300" s="42" t="s">
        <v>102</v>
      </c>
      <c r="P3300" t="s">
        <v>1042</v>
      </c>
      <c r="Q3300" t="str">
        <f>VLOOKUP(KamstrupData[[#This Row],[IdLevel123]],'B-Business Capability'!B:L,10,FALSE)</f>
        <v>Order-to-Cash (O2C)</v>
      </c>
      <c r="R3300">
        <f>VLOOKUP(KamstrupData[[#This Row],[IdLevel123]],'B-Business Capability'!B:L,11,FALSE)</f>
        <v>100</v>
      </c>
    </row>
    <row r="3301" spans="4:20" hidden="1" x14ac:dyDescent="0.25">
      <c r="D3301" s="28" t="s">
        <v>1246</v>
      </c>
      <c r="E3301" t="str">
        <f>VLOOKUP(D3301,'B-Business Capability'!B:H,5,FALSE)</f>
        <v>Sales</v>
      </c>
      <c r="F3301" t="str">
        <f>VLOOKUP(D3301,'B-Business Capability'!B:H,6,FALSE)</f>
        <v>Quotation, Order, and Contract Management</v>
      </c>
      <c r="G3301" t="str">
        <f>VLOOKUP(D3301,'B-Business Capability'!B:H,7,FALSE)</f>
        <v>Contract and engagement setup</v>
      </c>
      <c r="I3301" t="s">
        <v>487</v>
      </c>
      <c r="J3301" t="s">
        <v>8529</v>
      </c>
      <c r="K3301" t="s">
        <v>6236</v>
      </c>
      <c r="L3301" t="s">
        <v>215</v>
      </c>
      <c r="M3301" t="str">
        <f>VLOOKUP(L3301,'A-Applications'!B:D,3,FALSE)</f>
        <v>Oracle CPQ</v>
      </c>
      <c r="N3301" t="s">
        <v>138</v>
      </c>
      <c r="O3301" s="42" t="s">
        <v>102</v>
      </c>
      <c r="P3301" t="s">
        <v>1042</v>
      </c>
      <c r="Q3301" t="str">
        <f>VLOOKUP(KamstrupData[[#This Row],[IdLevel123]],'B-Business Capability'!B:L,10,FALSE)</f>
        <v>Order-to-Cash (O2C)</v>
      </c>
      <c r="R3301">
        <f>VLOOKUP(KamstrupData[[#This Row],[IdLevel123]],'B-Business Capability'!B:L,11,FALSE)</f>
        <v>101</v>
      </c>
    </row>
    <row r="3302" spans="4:20" hidden="1" x14ac:dyDescent="0.25">
      <c r="D3302" s="28" t="s">
        <v>1248</v>
      </c>
      <c r="E3302" t="str">
        <f>VLOOKUP(D3302,'B-Business Capability'!B:H,5,FALSE)</f>
        <v>Sales</v>
      </c>
      <c r="F3302" t="str">
        <f>VLOOKUP(D3302,'B-Business Capability'!B:H,6,FALSE)</f>
        <v>Quotation, Order, and Contract Management</v>
      </c>
      <c r="G3302" t="str">
        <f>VLOOKUP(D3302,'B-Business Capability'!B:H,7,FALSE)</f>
        <v>Intelligent configuration for recycling materials</v>
      </c>
      <c r="I3302" t="s">
        <v>487</v>
      </c>
      <c r="J3302" t="s">
        <v>8529</v>
      </c>
      <c r="K3302" t="s">
        <v>6236</v>
      </c>
      <c r="L3302" t="s">
        <v>215</v>
      </c>
      <c r="M3302" t="str">
        <f>VLOOKUP(L3302,'A-Applications'!B:D,3,FALSE)</f>
        <v>Oracle CPQ</v>
      </c>
      <c r="N3302" t="s">
        <v>138</v>
      </c>
      <c r="O3302" s="42" t="s">
        <v>102</v>
      </c>
      <c r="P3302" t="s">
        <v>1042</v>
      </c>
      <c r="Q3302" t="str">
        <f>VLOOKUP(KamstrupData[[#This Row],[IdLevel123]],'B-Business Capability'!B:L,10,FALSE)</f>
        <v>Order-to-Cash (O2C)</v>
      </c>
      <c r="R3302">
        <f>VLOOKUP(KamstrupData[[#This Row],[IdLevel123]],'B-Business Capability'!B:L,11,FALSE)</f>
        <v>102</v>
      </c>
    </row>
    <row r="3303" spans="4:20" hidden="1" x14ac:dyDescent="0.25">
      <c r="D3303" s="28" t="s">
        <v>1249</v>
      </c>
      <c r="E3303" t="str">
        <f>VLOOKUP(D3303,'B-Business Capability'!B:H,5,FALSE)</f>
        <v>Sales</v>
      </c>
      <c r="F3303" t="str">
        <f>VLOOKUP(D3303,'B-Business Capability'!B:H,6,FALSE)</f>
        <v>Quotation, Order, and Contract Management</v>
      </c>
      <c r="G3303" t="str">
        <f>VLOOKUP(D3303,'B-Business Capability'!B:H,7,FALSE)</f>
        <v>Mobile customer order capture</v>
      </c>
      <c r="I3303" t="s">
        <v>487</v>
      </c>
      <c r="J3303" t="s">
        <v>8529</v>
      </c>
      <c r="K3303" t="s">
        <v>6236</v>
      </c>
      <c r="L3303" t="s">
        <v>215</v>
      </c>
      <c r="M3303" t="str">
        <f>VLOOKUP(L3303,'A-Applications'!B:D,3,FALSE)</f>
        <v>Oracle CPQ</v>
      </c>
      <c r="N3303" t="s">
        <v>138</v>
      </c>
      <c r="O3303" s="42" t="s">
        <v>102</v>
      </c>
      <c r="P3303" t="s">
        <v>1042</v>
      </c>
      <c r="Q3303" t="str">
        <f>VLOOKUP(KamstrupData[[#This Row],[IdLevel123]],'B-Business Capability'!B:L,10,FALSE)</f>
        <v>Order-to-Cash (O2C)</v>
      </c>
      <c r="R3303">
        <f>VLOOKUP(KamstrupData[[#This Row],[IdLevel123]],'B-Business Capability'!B:L,11,FALSE)</f>
        <v>103</v>
      </c>
    </row>
    <row r="3304" spans="4:20" hidden="1" x14ac:dyDescent="0.25">
      <c r="D3304" s="28" t="s">
        <v>1250</v>
      </c>
      <c r="E3304" t="str">
        <f>VLOOKUP(D3304,'B-Business Capability'!B:H,5,FALSE)</f>
        <v>Sales</v>
      </c>
      <c r="F3304" t="str">
        <f>VLOOKUP(D3304,'B-Business Capability'!B:H,6,FALSE)</f>
        <v>Quotation, Order, and Contract Management</v>
      </c>
      <c r="G3304" t="str">
        <f>VLOOKUP(D3304,'B-Business Capability'!B:H,7,FALSE)</f>
        <v>Order orchestration and management</v>
      </c>
      <c r="I3304" t="s">
        <v>487</v>
      </c>
      <c r="J3304" t="s">
        <v>8529</v>
      </c>
      <c r="K3304" t="s">
        <v>6236</v>
      </c>
      <c r="L3304" t="s">
        <v>215</v>
      </c>
      <c r="M3304" t="str">
        <f>VLOOKUP(L3304,'A-Applications'!B:D,3,FALSE)</f>
        <v>Oracle CPQ</v>
      </c>
      <c r="N3304" t="s">
        <v>138</v>
      </c>
      <c r="O3304" s="42" t="s">
        <v>102</v>
      </c>
      <c r="P3304" t="s">
        <v>1042</v>
      </c>
      <c r="Q3304" t="str">
        <f>VLOOKUP(KamstrupData[[#This Row],[IdLevel123]],'B-Business Capability'!B:L,10,FALSE)</f>
        <v>Order-to-Cash (O2C)</v>
      </c>
      <c r="R3304">
        <f>VLOOKUP(KamstrupData[[#This Row],[IdLevel123]],'B-Business Capability'!B:L,11,FALSE)</f>
        <v>104</v>
      </c>
    </row>
    <row r="3305" spans="4:20" hidden="1" x14ac:dyDescent="0.25">
      <c r="D3305" s="28" t="s">
        <v>1251</v>
      </c>
      <c r="E3305" t="str">
        <f>VLOOKUP(D3305,'B-Business Capability'!B:H,5,FALSE)</f>
        <v>Sales</v>
      </c>
      <c r="F3305" t="str">
        <f>VLOOKUP(D3305,'B-Business Capability'!B:H,6,FALSE)</f>
        <v>Quotation, Order, and Contract Management</v>
      </c>
      <c r="G3305" t="str">
        <f>VLOOKUP(D3305,'B-Business Capability'!B:H,7,FALSE)</f>
        <v>Product configuration</v>
      </c>
      <c r="I3305" t="s">
        <v>487</v>
      </c>
      <c r="J3305" t="s">
        <v>8529</v>
      </c>
      <c r="K3305" t="s">
        <v>6236</v>
      </c>
      <c r="L3305" t="s">
        <v>215</v>
      </c>
      <c r="M3305" t="str">
        <f>VLOOKUP(L3305,'A-Applications'!B:D,3,FALSE)</f>
        <v>Oracle CPQ</v>
      </c>
      <c r="N3305" t="s">
        <v>138</v>
      </c>
      <c r="O3305" s="42" t="s">
        <v>102</v>
      </c>
      <c r="P3305" t="s">
        <v>1042</v>
      </c>
      <c r="Q3305" t="str">
        <f>VLOOKUP(KamstrupData[[#This Row],[IdLevel123]],'B-Business Capability'!B:L,10,FALSE)</f>
        <v>Order-to-Cash (O2C)</v>
      </c>
      <c r="R3305">
        <f>VLOOKUP(KamstrupData[[#This Row],[IdLevel123]],'B-Business Capability'!B:L,11,FALSE)</f>
        <v>105</v>
      </c>
    </row>
    <row r="3306" spans="4:20" hidden="1" x14ac:dyDescent="0.25">
      <c r="D3306" s="28" t="s">
        <v>1254</v>
      </c>
      <c r="E3306" t="str">
        <f>VLOOKUP(D3306,'B-Business Capability'!B:H,5,FALSE)</f>
        <v>Sales</v>
      </c>
      <c r="F3306" t="str">
        <f>VLOOKUP(D3306,'B-Business Capability'!B:H,6,FALSE)</f>
        <v>Quotation, Order, and Contract Management</v>
      </c>
      <c r="G3306" t="str">
        <f>VLOOKUP(D3306,'B-Business Capability'!B:H,7,FALSE)</f>
        <v>sales contract management</v>
      </c>
      <c r="I3306" t="s">
        <v>487</v>
      </c>
      <c r="J3306" t="s">
        <v>8529</v>
      </c>
      <c r="K3306" t="s">
        <v>6236</v>
      </c>
      <c r="L3306" t="s">
        <v>215</v>
      </c>
      <c r="M3306" t="str">
        <f>VLOOKUP(L3306,'A-Applications'!B:D,3,FALSE)</f>
        <v>Oracle CPQ</v>
      </c>
      <c r="N3306" t="s">
        <v>138</v>
      </c>
      <c r="O3306" s="42" t="s">
        <v>102</v>
      </c>
      <c r="P3306" t="s">
        <v>1042</v>
      </c>
      <c r="Q3306" t="str">
        <f>VLOOKUP(KamstrupData[[#This Row],[IdLevel123]],'B-Business Capability'!B:L,10,FALSE)</f>
        <v>Order-to-Cash (O2C)</v>
      </c>
      <c r="R3306">
        <f>VLOOKUP(KamstrupData[[#This Row],[IdLevel123]],'B-Business Capability'!B:L,11,FALSE)</f>
        <v>106</v>
      </c>
    </row>
    <row r="3307" spans="4:20" hidden="1" x14ac:dyDescent="0.25">
      <c r="D3307" s="28" t="s">
        <v>1255</v>
      </c>
      <c r="E3307" t="str">
        <f>VLOOKUP(D3307,'B-Business Capability'!B:H,5,FALSE)</f>
        <v>Sales</v>
      </c>
      <c r="F3307" t="str">
        <f>VLOOKUP(D3307,'B-Business Capability'!B:H,6,FALSE)</f>
        <v>Quotation, Order, and Contract Management</v>
      </c>
      <c r="G3307" t="str">
        <f>VLOOKUP(D3307,'B-Business Capability'!B:H,7,FALSE)</f>
        <v>Sales order management and processing</v>
      </c>
      <c r="I3307" t="s">
        <v>487</v>
      </c>
      <c r="J3307" t="s">
        <v>8529</v>
      </c>
      <c r="K3307" t="s">
        <v>6236</v>
      </c>
      <c r="L3307" t="s">
        <v>215</v>
      </c>
      <c r="M3307" t="str">
        <f>VLOOKUP(L3307,'A-Applications'!B:D,3,FALSE)</f>
        <v>Oracle CPQ</v>
      </c>
      <c r="N3307" t="s">
        <v>138</v>
      </c>
      <c r="O3307" s="42" t="s">
        <v>102</v>
      </c>
      <c r="P3307" t="s">
        <v>1042</v>
      </c>
      <c r="Q3307" t="str">
        <f>VLOOKUP(KamstrupData[[#This Row],[IdLevel123]],'B-Business Capability'!B:L,10,FALSE)</f>
        <v>Order-to-Cash (O2C)</v>
      </c>
      <c r="R3307">
        <f>VLOOKUP(KamstrupData[[#This Row],[IdLevel123]],'B-Business Capability'!B:L,11,FALSE)</f>
        <v>107</v>
      </c>
    </row>
    <row r="3308" spans="4:20" hidden="1" x14ac:dyDescent="0.25">
      <c r="D3308" s="28" t="s">
        <v>1261</v>
      </c>
      <c r="E3308" t="str">
        <f>VLOOKUP(D3308,'B-Business Capability'!B:H,5,FALSE)</f>
        <v>Sales</v>
      </c>
      <c r="F3308" t="str">
        <f>VLOOKUP(D3308,'B-Business Capability'!B:H,6,FALSE)</f>
        <v>Quotation, Order, and Contract Management</v>
      </c>
      <c r="G3308" t="str">
        <f>VLOOKUP(D3308,'B-Business Capability'!B:H,7,FALSE)</f>
        <v>Sales Rebate management</v>
      </c>
      <c r="I3308" t="s">
        <v>487</v>
      </c>
      <c r="J3308" t="s">
        <v>8529</v>
      </c>
      <c r="K3308" t="s">
        <v>6236</v>
      </c>
      <c r="L3308" t="s">
        <v>215</v>
      </c>
      <c r="M3308" t="str">
        <f>VLOOKUP(L3308,'A-Applications'!B:D,3,FALSE)</f>
        <v>Oracle CPQ</v>
      </c>
      <c r="N3308" t="s">
        <v>138</v>
      </c>
      <c r="O3308" s="42" t="s">
        <v>102</v>
      </c>
      <c r="P3308" t="s">
        <v>1042</v>
      </c>
      <c r="Q3308" t="str">
        <f>VLOOKUP(KamstrupData[[#This Row],[IdLevel123]],'B-Business Capability'!B:L,10,FALSE)</f>
        <v>Order-to-Cash (O2C)</v>
      </c>
      <c r="R3308">
        <f>VLOOKUP(KamstrupData[[#This Row],[IdLevel123]],'B-Business Capability'!B:L,11,FALSE)</f>
        <v>108</v>
      </c>
    </row>
    <row r="3309" spans="4:20" hidden="1" x14ac:dyDescent="0.25">
      <c r="D3309" s="28" t="s">
        <v>1262</v>
      </c>
      <c r="E3309" t="str">
        <f>VLOOKUP(D3309,'B-Business Capability'!B:H,5,FALSE)</f>
        <v>Sales</v>
      </c>
      <c r="F3309" t="str">
        <f>VLOOKUP(D3309,'B-Business Capability'!B:H,6,FALSE)</f>
        <v>Quotation, Order, and Contract Management</v>
      </c>
      <c r="G3309" t="str">
        <f>VLOOKUP(D3309,'B-Business Capability'!B:H,7,FALSE)</f>
        <v>Subscription order management</v>
      </c>
      <c r="I3309" t="s">
        <v>487</v>
      </c>
      <c r="J3309" t="s">
        <v>8529</v>
      </c>
      <c r="K3309" t="s">
        <v>6236</v>
      </c>
      <c r="L3309" t="s">
        <v>215</v>
      </c>
      <c r="M3309" t="str">
        <f>VLOOKUP(L3309,'A-Applications'!B:D,3,FALSE)</f>
        <v>Oracle CPQ</v>
      </c>
      <c r="N3309" t="s">
        <v>138</v>
      </c>
      <c r="O3309" s="42" t="s">
        <v>102</v>
      </c>
      <c r="P3309" t="s">
        <v>1042</v>
      </c>
      <c r="Q3309" t="str">
        <f>VLOOKUP(KamstrupData[[#This Row],[IdLevel123]],'B-Business Capability'!B:L,10,FALSE)</f>
        <v>Subscribtion-to-Pay (S2P)</v>
      </c>
      <c r="R3309">
        <f>VLOOKUP(KamstrupData[[#This Row],[IdLevel123]],'B-Business Capability'!B:L,11,FALSE)</f>
        <v>120</v>
      </c>
    </row>
    <row r="3310" spans="4:20" hidden="1" x14ac:dyDescent="0.25">
      <c r="D3310" s="28" t="s">
        <v>1264</v>
      </c>
      <c r="E3310" t="str">
        <f>VLOOKUP(D3310,'B-Business Capability'!B:H,5,FALSE)</f>
        <v>Sales</v>
      </c>
      <c r="F3310" t="str">
        <f>VLOOKUP(D3310,'B-Business Capability'!B:H,6,FALSE)</f>
        <v>Quotation, Order, and Contract Management</v>
      </c>
      <c r="G3310" t="str">
        <f>VLOOKUP(D3310,'B-Business Capability'!B:H,7,FALSE)</f>
        <v>Variant configuration</v>
      </c>
      <c r="I3310" t="s">
        <v>487</v>
      </c>
      <c r="J3310" t="s">
        <v>8529</v>
      </c>
      <c r="K3310" t="s">
        <v>6236</v>
      </c>
      <c r="L3310" t="s">
        <v>215</v>
      </c>
      <c r="M3310" t="str">
        <f>VLOOKUP(L3310,'A-Applications'!B:D,3,FALSE)</f>
        <v>Oracle CPQ</v>
      </c>
      <c r="N3310" t="s">
        <v>138</v>
      </c>
      <c r="O3310" s="42" t="s">
        <v>102</v>
      </c>
      <c r="P3310" t="s">
        <v>1042</v>
      </c>
      <c r="Q3310" t="str">
        <f>VLOOKUP(KamstrupData[[#This Row],[IdLevel123]],'B-Business Capability'!B:L,10,FALSE)</f>
        <v>Order-to-Cash (O2C)</v>
      </c>
      <c r="R3310">
        <f>VLOOKUP(KamstrupData[[#This Row],[IdLevel123]],'B-Business Capability'!B:L,11,FALSE)</f>
        <v>109</v>
      </c>
    </row>
    <row r="3311" spans="4:20" hidden="1" x14ac:dyDescent="0.25">
      <c r="D3311" s="28" t="s">
        <v>1275</v>
      </c>
      <c r="E3311" t="str">
        <f>VLOOKUP(D3311,'B-Business Capability'!B:H,5,FALSE)</f>
        <v>Sales</v>
      </c>
      <c r="F3311" t="str">
        <f>VLOOKUP(D3311,'B-Business Capability'!B:H,6,FALSE)</f>
        <v>Quotation, Order, and Contract Management</v>
      </c>
      <c r="G3311" t="str">
        <f>VLOOKUP(D3311,'B-Business Capability'!B:H,7,FALSE)</f>
        <v>Quote and order documents</v>
      </c>
      <c r="I3311" t="s">
        <v>487</v>
      </c>
      <c r="J3311" t="s">
        <v>8529</v>
      </c>
      <c r="K3311" t="s">
        <v>6236</v>
      </c>
      <c r="L3311" t="s">
        <v>215</v>
      </c>
      <c r="M3311" t="str">
        <f>VLOOKUP(L3311,'A-Applications'!B:D,3,FALSE)</f>
        <v>Oracle CPQ</v>
      </c>
      <c r="N3311" t="s">
        <v>138</v>
      </c>
      <c r="O3311" s="42" t="s">
        <v>102</v>
      </c>
      <c r="P3311" t="s">
        <v>1042</v>
      </c>
      <c r="Q3311" t="str">
        <f>VLOOKUP(KamstrupData[[#This Row],[IdLevel123]],'B-Business Capability'!B:L,10,FALSE)</f>
        <v>Order-to-Cash (O2C)</v>
      </c>
      <c r="R3311">
        <f>VLOOKUP(KamstrupData[[#This Row],[IdLevel123]],'B-Business Capability'!B:L,11,FALSE)</f>
        <v>130</v>
      </c>
    </row>
    <row r="3312" spans="4:20" hidden="1" x14ac:dyDescent="0.25">
      <c r="D3312" t="s">
        <v>1147</v>
      </c>
      <c r="E3312" t="str">
        <f>VLOOKUP(D3312,'B-Business Capability'!B:H,5,FALSE)</f>
        <v>Sales</v>
      </c>
      <c r="F3312" t="str">
        <f>VLOOKUP(D3312,'B-Business Capability'!B:H,6,FALSE)</f>
        <v>Sales Operations</v>
      </c>
      <c r="G3312" t="str">
        <f>VLOOKUP(D3312,'B-Business Capability'!B:H,7,FALSE)</f>
        <v>Customer masterdata governance</v>
      </c>
      <c r="I3312" t="s">
        <v>43</v>
      </c>
      <c r="J3312" t="s">
        <v>325</v>
      </c>
      <c r="K3312" t="s">
        <v>379</v>
      </c>
      <c r="L3312" t="s">
        <v>1149</v>
      </c>
      <c r="M3312" t="str">
        <f>VLOOKUP(L3312,'A-Applications'!B:D,3,FALSE)</f>
        <v>Dunn and Bradstreet (Hoovers)</v>
      </c>
      <c r="N3312" t="s">
        <v>138</v>
      </c>
      <c r="O3312" s="42" t="s">
        <v>102</v>
      </c>
      <c r="P3312" t="s">
        <v>1148</v>
      </c>
      <c r="Q3312" t="str">
        <f>VLOOKUP(KamstrupData[[#This Row],[IdLevel123]],'B-Business Capability'!B:L,10,FALSE)</f>
        <v>N/A</v>
      </c>
      <c r="R3312">
        <f>VLOOKUP(KamstrupData[[#This Row],[IdLevel123]],'B-Business Capability'!B:L,11,FALSE)</f>
        <v>0</v>
      </c>
      <c r="T3312" t="s">
        <v>1150</v>
      </c>
    </row>
    <row r="3313" spans="2:20" hidden="1" x14ac:dyDescent="0.25">
      <c r="D3313" t="s">
        <v>1153</v>
      </c>
      <c r="E3313" t="str">
        <f>VLOOKUP(D3313,'B-Business Capability'!B:H,5,FALSE)</f>
        <v>Sales</v>
      </c>
      <c r="F3313" t="str">
        <f>VLOOKUP(D3313,'B-Business Capability'!B:H,6,FALSE)</f>
        <v>Sales Operations</v>
      </c>
      <c r="G3313" t="str">
        <f>VLOOKUP(D3313,'B-Business Capability'!B:H,7,FALSE)</f>
        <v>Data aggretion and validation</v>
      </c>
      <c r="I3313" t="s">
        <v>43</v>
      </c>
      <c r="J3313" t="s">
        <v>325</v>
      </c>
      <c r="K3313" t="s">
        <v>379</v>
      </c>
      <c r="L3313" t="s">
        <v>1149</v>
      </c>
      <c r="M3313" t="str">
        <f>VLOOKUP(L3313,'A-Applications'!B:D,3,FALSE)</f>
        <v>Dunn and Bradstreet (Hoovers)</v>
      </c>
      <c r="N3313" t="s">
        <v>138</v>
      </c>
      <c r="O3313" s="42" t="s">
        <v>102</v>
      </c>
      <c r="P3313" t="s">
        <v>1148</v>
      </c>
      <c r="Q3313" t="str">
        <f>VLOOKUP(KamstrupData[[#This Row],[IdLevel123]],'B-Business Capability'!B:L,10,FALSE)</f>
        <v>N/A</v>
      </c>
      <c r="R3313">
        <f>VLOOKUP(KamstrupData[[#This Row],[IdLevel123]],'B-Business Capability'!B:L,11,FALSE)</f>
        <v>0</v>
      </c>
      <c r="T3313" t="s">
        <v>1150</v>
      </c>
    </row>
    <row r="3314" spans="2:20" hidden="1" x14ac:dyDescent="0.25">
      <c r="D3314" t="s">
        <v>1171</v>
      </c>
      <c r="E3314" t="str">
        <f>VLOOKUP(D3314,'B-Business Capability'!B:H,5,FALSE)</f>
        <v>Sales</v>
      </c>
      <c r="F3314" t="str">
        <f>VLOOKUP(D3314,'B-Business Capability'!B:H,6,FALSE)</f>
        <v>Sales Operations</v>
      </c>
      <c r="G3314" t="str">
        <f>VLOOKUP(D3314,'B-Business Capability'!B:H,7,FALSE)</f>
        <v>Sales masterdata management</v>
      </c>
      <c r="I3314" t="s">
        <v>43</v>
      </c>
      <c r="J3314" t="s">
        <v>325</v>
      </c>
      <c r="K3314" t="s">
        <v>379</v>
      </c>
      <c r="L3314" t="s">
        <v>1149</v>
      </c>
      <c r="M3314" t="str">
        <f>VLOOKUP(L3314,'A-Applications'!B:D,3,FALSE)</f>
        <v>Dunn and Bradstreet (Hoovers)</v>
      </c>
      <c r="N3314" t="s">
        <v>138</v>
      </c>
      <c r="O3314" s="42" t="s">
        <v>102</v>
      </c>
      <c r="P3314" t="s">
        <v>1148</v>
      </c>
      <c r="Q3314" t="str">
        <f>VLOOKUP(KamstrupData[[#This Row],[IdLevel123]],'B-Business Capability'!B:L,10,FALSE)</f>
        <v>N/A</v>
      </c>
      <c r="R3314">
        <f>VLOOKUP(KamstrupData[[#This Row],[IdLevel123]],'B-Business Capability'!B:L,11,FALSE)</f>
        <v>0</v>
      </c>
      <c r="T3314" t="s">
        <v>1150</v>
      </c>
    </row>
    <row r="3315" spans="2:20" hidden="1" x14ac:dyDescent="0.25">
      <c r="D3315" t="s">
        <v>1634</v>
      </c>
      <c r="E3315" t="str">
        <f>VLOOKUP(D3315,'B-Business Capability'!B:H,5,FALSE)</f>
        <v>Not mapped to capability</v>
      </c>
      <c r="F3315">
        <f>VLOOKUP(D3315,'B-Business Capability'!B:H,6,FALSE)</f>
        <v>0</v>
      </c>
      <c r="G3315">
        <f>VLOOKUP(D3315,'B-Business Capability'!B:H,7,FALSE)</f>
        <v>0</v>
      </c>
      <c r="I3315" t="s">
        <v>66</v>
      </c>
      <c r="J3315" t="s">
        <v>109</v>
      </c>
      <c r="L3315" s="65" t="s">
        <v>1149</v>
      </c>
      <c r="M3315" t="str">
        <f>VLOOKUP(L3315,'A-Applications'!B:D,3,FALSE)</f>
        <v>Dunn and Bradstreet (Hoovers)</v>
      </c>
      <c r="O3315" s="42"/>
      <c r="P3315" t="s">
        <v>56</v>
      </c>
      <c r="Q3315" t="str">
        <f>VLOOKUP(KamstrupData[[#This Row],[IdLevel123]],'B-Business Capability'!B:L,10,FALSE)</f>
        <v>N/A</v>
      </c>
      <c r="R3315">
        <f>VLOOKUP(KamstrupData[[#This Row],[IdLevel123]],'B-Business Capability'!B:L,11,FALSE)</f>
        <v>0</v>
      </c>
      <c r="T3315" t="s">
        <v>188</v>
      </c>
    </row>
    <row r="3316" spans="2:20" hidden="1" x14ac:dyDescent="0.25">
      <c r="D3316" s="28" t="s">
        <v>1147</v>
      </c>
      <c r="E3316" t="str">
        <f>VLOOKUP(D3316,'B-Business Capability'!B:H,5,FALSE)</f>
        <v>Sales</v>
      </c>
      <c r="F3316" t="str">
        <f>VLOOKUP(D3316,'B-Business Capability'!B:H,6,FALSE)</f>
        <v>Sales Operations</v>
      </c>
      <c r="G3316" t="str">
        <f>VLOOKUP(D3316,'B-Business Capability'!B:H,7,FALSE)</f>
        <v>Customer masterdata governance</v>
      </c>
      <c r="I3316" t="s">
        <v>62</v>
      </c>
      <c r="J3316" t="s">
        <v>8632</v>
      </c>
      <c r="L3316" t="s">
        <v>1149</v>
      </c>
      <c r="M3316" t="str">
        <f>VLOOKUP(L3316,'A-Applications'!B:D,3,FALSE)</f>
        <v>Dunn and Bradstreet (Hoovers)</v>
      </c>
      <c r="N3316" t="s">
        <v>138</v>
      </c>
      <c r="O3316" s="42" t="s">
        <v>102</v>
      </c>
      <c r="P3316" t="s">
        <v>1148</v>
      </c>
      <c r="Q3316" t="str">
        <f>VLOOKUP(KamstrupData[[#This Row],[IdLevel123]],'B-Business Capability'!B:L,10,FALSE)</f>
        <v>N/A</v>
      </c>
      <c r="R3316">
        <f>VLOOKUP(KamstrupData[[#This Row],[IdLevel123]],'B-Business Capability'!B:L,11,FALSE)</f>
        <v>0</v>
      </c>
    </row>
    <row r="3317" spans="2:20" hidden="1" x14ac:dyDescent="0.25">
      <c r="D3317" s="28" t="s">
        <v>1153</v>
      </c>
      <c r="E3317" t="str">
        <f>VLOOKUP(D3317,'B-Business Capability'!B:H,5,FALSE)</f>
        <v>Sales</v>
      </c>
      <c r="F3317" t="str">
        <f>VLOOKUP(D3317,'B-Business Capability'!B:H,6,FALSE)</f>
        <v>Sales Operations</v>
      </c>
      <c r="G3317" t="str">
        <f>VLOOKUP(D3317,'B-Business Capability'!B:H,7,FALSE)</f>
        <v>Data aggretion and validation</v>
      </c>
      <c r="I3317" t="s">
        <v>62</v>
      </c>
      <c r="J3317" t="s">
        <v>8632</v>
      </c>
      <c r="L3317" t="s">
        <v>1149</v>
      </c>
      <c r="M3317" t="str">
        <f>VLOOKUP(L3317,'A-Applications'!B:D,3,FALSE)</f>
        <v>Dunn and Bradstreet (Hoovers)</v>
      </c>
      <c r="N3317" t="s">
        <v>138</v>
      </c>
      <c r="O3317" s="42" t="s">
        <v>102</v>
      </c>
      <c r="P3317" t="s">
        <v>1148</v>
      </c>
      <c r="Q3317" t="str">
        <f>VLOOKUP(KamstrupData[[#This Row],[IdLevel123]],'B-Business Capability'!B:L,10,FALSE)</f>
        <v>N/A</v>
      </c>
      <c r="R3317">
        <f>VLOOKUP(KamstrupData[[#This Row],[IdLevel123]],'B-Business Capability'!B:L,11,FALSE)</f>
        <v>0</v>
      </c>
    </row>
    <row r="3318" spans="2:20" hidden="1" x14ac:dyDescent="0.25">
      <c r="D3318" s="28" t="s">
        <v>1171</v>
      </c>
      <c r="E3318" t="str">
        <f>VLOOKUP(D3318,'B-Business Capability'!B:H,5,FALSE)</f>
        <v>Sales</v>
      </c>
      <c r="F3318" t="str">
        <f>VLOOKUP(D3318,'B-Business Capability'!B:H,6,FALSE)</f>
        <v>Sales Operations</v>
      </c>
      <c r="G3318" t="str">
        <f>VLOOKUP(D3318,'B-Business Capability'!B:H,7,FALSE)</f>
        <v>Sales masterdata management</v>
      </c>
      <c r="I3318" t="s">
        <v>62</v>
      </c>
      <c r="J3318" t="s">
        <v>8632</v>
      </c>
      <c r="L3318" t="s">
        <v>1149</v>
      </c>
      <c r="M3318" t="str">
        <f>VLOOKUP(L3318,'A-Applications'!B:D,3,FALSE)</f>
        <v>Dunn and Bradstreet (Hoovers)</v>
      </c>
      <c r="N3318" t="s">
        <v>138</v>
      </c>
      <c r="O3318" s="42" t="s">
        <v>102</v>
      </c>
      <c r="P3318" t="s">
        <v>1148</v>
      </c>
      <c r="Q3318" t="str">
        <f>VLOOKUP(KamstrupData[[#This Row],[IdLevel123]],'B-Business Capability'!B:L,10,FALSE)</f>
        <v>N/A</v>
      </c>
      <c r="R3318">
        <f>VLOOKUP(KamstrupData[[#This Row],[IdLevel123]],'B-Business Capability'!B:L,11,FALSE)</f>
        <v>0</v>
      </c>
    </row>
    <row r="3319" spans="2:20" hidden="1" x14ac:dyDescent="0.25">
      <c r="D3319" t="s">
        <v>1116</v>
      </c>
      <c r="E3319" t="str">
        <f>VLOOKUP(D3319,'B-Business Capability'!B:H,5,FALSE)</f>
        <v>Marketing</v>
      </c>
      <c r="F3319" t="str">
        <f>VLOOKUP(D3319,'B-Business Capability'!B:H,6,FALSE)</f>
        <v>Corporate communication and brand management</v>
      </c>
      <c r="G3319" t="str">
        <f>VLOOKUP(D3319,'B-Business Capability'!B:H,7,FALSE)</f>
        <v>Content management</v>
      </c>
      <c r="I3319" t="s">
        <v>66</v>
      </c>
      <c r="J3319" t="s">
        <v>325</v>
      </c>
      <c r="K3319" t="s">
        <v>416</v>
      </c>
      <c r="L3319" t="s">
        <v>1124</v>
      </c>
      <c r="M3319" t="str">
        <f>VLOOKUP(L3319,'A-Applications'!B:D,3,FALSE)</f>
        <v>Adobe Indesign</v>
      </c>
      <c r="N3319" t="s">
        <v>46</v>
      </c>
      <c r="O3319" s="42" t="s">
        <v>47</v>
      </c>
      <c r="P3319" t="s">
        <v>1117</v>
      </c>
      <c r="Q3319" t="str">
        <f>VLOOKUP(KamstrupData[[#This Row],[IdLevel123]],'B-Business Capability'!B:L,10,FALSE)</f>
        <v>N/A</v>
      </c>
      <c r="R3319">
        <f>VLOOKUP(KamstrupData[[#This Row],[IdLevel123]],'B-Business Capability'!B:L,11,FALSE)</f>
        <v>0</v>
      </c>
      <c r="T3319" t="s">
        <v>1125</v>
      </c>
    </row>
    <row r="3320" spans="2:20" hidden="1" x14ac:dyDescent="0.25">
      <c r="D3320" t="s">
        <v>339</v>
      </c>
      <c r="E3320" t="str">
        <f>VLOOKUP(D3320,'B-Business Capability'!B:H,5,FALSE)</f>
        <v>Digital Platform and Operations</v>
      </c>
      <c r="F3320" t="str">
        <f>VLOOKUP(D3320,'B-Business Capability'!B:H,6,FALSE)</f>
        <v>AI, Data &amp; Analytics</v>
      </c>
      <c r="G3320" t="str">
        <f>VLOOKUP(D3320,'B-Business Capability'!B:H,7,FALSE)</f>
        <v>Gather Data</v>
      </c>
      <c r="I3320" t="s">
        <v>43</v>
      </c>
      <c r="J3320" t="s">
        <v>151</v>
      </c>
      <c r="K3320" t="s">
        <v>340</v>
      </c>
      <c r="L3320" t="s">
        <v>343</v>
      </c>
      <c r="M3320" t="str">
        <f>VLOOKUP(L3320,'A-Applications'!B:D,3,FALSE)</f>
        <v>Azure Storage</v>
      </c>
      <c r="N3320" t="s">
        <v>46</v>
      </c>
      <c r="O3320" s="42" t="s">
        <v>102</v>
      </c>
      <c r="P3320" t="s">
        <v>68</v>
      </c>
      <c r="Q3320" t="str">
        <f>VLOOKUP(KamstrupData[[#This Row],[IdLevel123]],'B-Business Capability'!B:L,10,FALSE)</f>
        <v>N/A</v>
      </c>
      <c r="R3320">
        <f>VLOOKUP(KamstrupData[[#This Row],[IdLevel123]],'B-Business Capability'!B:L,11,FALSE)</f>
        <v>0</v>
      </c>
      <c r="T3320" t="s">
        <v>342</v>
      </c>
    </row>
    <row r="3321" spans="2:20" hidden="1" x14ac:dyDescent="0.25">
      <c r="D3321" s="28" t="s">
        <v>1591</v>
      </c>
      <c r="E3321" t="str">
        <f>VLOOKUP(D3321,'B-Business Capability'!B:H,5,FALSE)</f>
        <v>Digital Platform and Operations</v>
      </c>
      <c r="F3321" t="str">
        <f>VLOOKUP(D3321,'B-Business Capability'!B:H,6,FALSE)</f>
        <v>Engineering &amp; Platform</v>
      </c>
      <c r="G3321" t="str">
        <f>VLOOKUP(D3321,'B-Business Capability'!B:H,7,FALSE)</f>
        <v>Cloud Governance</v>
      </c>
      <c r="I3321" t="s">
        <v>43</v>
      </c>
      <c r="J3321" t="s">
        <v>148</v>
      </c>
      <c r="K3321" t="s">
        <v>149</v>
      </c>
      <c r="L3321" t="s">
        <v>343</v>
      </c>
      <c r="M3321" t="str">
        <f>VLOOKUP(L3321,'A-Applications'!B:D,3,FALSE)</f>
        <v>Azure Storage</v>
      </c>
      <c r="N3321" t="s">
        <v>138</v>
      </c>
      <c r="O3321" s="42" t="s">
        <v>102</v>
      </c>
      <c r="P3321" t="s">
        <v>56</v>
      </c>
      <c r="Q3321" t="str">
        <f>VLOOKUP(KamstrupData[[#This Row],[IdLevel123]],'B-Business Capability'!B:L,10,FALSE)</f>
        <v>N/A</v>
      </c>
      <c r="R3321">
        <f>VLOOKUP(KamstrupData[[#This Row],[IdLevel123]],'B-Business Capability'!B:L,11,FALSE)</f>
        <v>0</v>
      </c>
    </row>
    <row r="3322" spans="2:20" hidden="1" x14ac:dyDescent="0.25">
      <c r="D3322" t="s">
        <v>1601</v>
      </c>
      <c r="E3322" t="str">
        <f>VLOOKUP(D3322,'B-Business Capability'!B:H,5,FALSE)</f>
        <v>Digital Platform and Operations</v>
      </c>
      <c r="F3322" t="str">
        <f>VLOOKUP(D3322,'B-Business Capability'!B:H,6,FALSE)</f>
        <v>AI, Data &amp; Analytics</v>
      </c>
      <c r="G3322" t="str">
        <f>VLOOKUP(D3322,'B-Business Capability'!B:H,7,FALSE)</f>
        <v>Data Management</v>
      </c>
      <c r="I3322" t="s">
        <v>43</v>
      </c>
      <c r="J3322" t="s">
        <v>151</v>
      </c>
      <c r="K3322" t="s">
        <v>340</v>
      </c>
      <c r="L3322" t="s">
        <v>343</v>
      </c>
      <c r="M3322" t="str">
        <f>VLOOKUP(L3322,'A-Applications'!B:D,3,FALSE)</f>
        <v>Azure Storage</v>
      </c>
      <c r="N3322" t="s">
        <v>46</v>
      </c>
      <c r="O3322" s="42" t="s">
        <v>102</v>
      </c>
      <c r="P3322" t="s">
        <v>68</v>
      </c>
      <c r="Q3322" t="str">
        <f>VLOOKUP(KamstrupData[[#This Row],[IdLevel123]],'B-Business Capability'!B:L,10,FALSE)</f>
        <v>N/A</v>
      </c>
      <c r="R3322">
        <f>VLOOKUP(KamstrupData[[#This Row],[IdLevel123]],'B-Business Capability'!B:L,11,FALSE)</f>
        <v>0</v>
      </c>
      <c r="T3322" t="s">
        <v>342</v>
      </c>
    </row>
    <row r="3323" spans="2:20" hidden="1" x14ac:dyDescent="0.25">
      <c r="B3323" s="28">
        <v>45292</v>
      </c>
      <c r="D3323" s="28" t="s">
        <v>8542</v>
      </c>
      <c r="E3323" t="str">
        <f>VLOOKUP(D3323,'B-Business Capability'!B:H,5,FALSE)</f>
        <v>OT Hosting</v>
      </c>
      <c r="F3323" t="str">
        <f>VLOOKUP(D3323,'B-Business Capability'!B:H,6,FALSE)</f>
        <v>OT Platform &amp; Hosting</v>
      </c>
      <c r="G3323" t="str">
        <f>VLOOKUP(D3323,'B-Business Capability'!B:H,7,FALSE)</f>
        <v>Cloud Integration &amp; Hosting</v>
      </c>
      <c r="I3323" t="s">
        <v>43</v>
      </c>
      <c r="J3323" t="s">
        <v>285</v>
      </c>
      <c r="K3323" t="s">
        <v>1615</v>
      </c>
      <c r="L3323" t="s">
        <v>343</v>
      </c>
      <c r="M3323" t="str">
        <f>VLOOKUP(L3323,'A-Applications'!B:D,3,FALSE)</f>
        <v>Azure Storage</v>
      </c>
      <c r="N3323" t="s">
        <v>46</v>
      </c>
      <c r="O3323" s="42" t="s">
        <v>210</v>
      </c>
      <c r="P3323" t="s">
        <v>38</v>
      </c>
      <c r="Q3323" t="str">
        <f>VLOOKUP(KamstrupData[[#This Row],[IdLevel123]],'B-Business Capability'!B:L,10,FALSE)</f>
        <v>N/A</v>
      </c>
      <c r="R3323">
        <f>VLOOKUP(KamstrupData[[#This Row],[IdLevel123]],'B-Business Capability'!B:L,11,FALSE)</f>
        <v>0</v>
      </c>
    </row>
    <row r="3324" spans="2:20" hidden="1" x14ac:dyDescent="0.25">
      <c r="D3324" t="s">
        <v>339</v>
      </c>
      <c r="E3324" t="str">
        <f>VLOOKUP(D3324,'B-Business Capability'!B:H,5,FALSE)</f>
        <v>Digital Platform and Operations</v>
      </c>
      <c r="F3324" t="str">
        <f>VLOOKUP(D3324,'B-Business Capability'!B:H,6,FALSE)</f>
        <v>AI, Data &amp; Analytics</v>
      </c>
      <c r="G3324" t="str">
        <f>VLOOKUP(D3324,'B-Business Capability'!B:H,7,FALSE)</f>
        <v>Gather Data</v>
      </c>
      <c r="I3324" t="s">
        <v>43</v>
      </c>
      <c r="J3324" t="s">
        <v>151</v>
      </c>
      <c r="K3324" t="s">
        <v>340</v>
      </c>
      <c r="L3324" t="s">
        <v>341</v>
      </c>
      <c r="M3324" t="str">
        <f>VLOOKUP(L3324,'A-Applications'!B:D,3,FALSE)</f>
        <v>Azure ETL (Extract-Transform-Load)</v>
      </c>
      <c r="N3324" t="s">
        <v>46</v>
      </c>
      <c r="O3324" s="42" t="s">
        <v>102</v>
      </c>
      <c r="P3324" t="s">
        <v>68</v>
      </c>
      <c r="Q3324" t="str">
        <f>VLOOKUP(KamstrupData[[#This Row],[IdLevel123]],'B-Business Capability'!B:L,10,FALSE)</f>
        <v>N/A</v>
      </c>
      <c r="R3324">
        <f>VLOOKUP(KamstrupData[[#This Row],[IdLevel123]],'B-Business Capability'!B:L,11,FALSE)</f>
        <v>0</v>
      </c>
      <c r="T3324" t="s">
        <v>342</v>
      </c>
    </row>
    <row r="3325" spans="2:20" hidden="1" x14ac:dyDescent="0.25">
      <c r="D3325" t="s">
        <v>1601</v>
      </c>
      <c r="E3325" t="str">
        <f>VLOOKUP(D3325,'B-Business Capability'!B:H,5,FALSE)</f>
        <v>Digital Platform and Operations</v>
      </c>
      <c r="F3325" t="str">
        <f>VLOOKUP(D3325,'B-Business Capability'!B:H,6,FALSE)</f>
        <v>AI, Data &amp; Analytics</v>
      </c>
      <c r="G3325" t="str">
        <f>VLOOKUP(D3325,'B-Business Capability'!B:H,7,FALSE)</f>
        <v>Data Management</v>
      </c>
      <c r="I3325" t="s">
        <v>43</v>
      </c>
      <c r="J3325" t="s">
        <v>151</v>
      </c>
      <c r="K3325" t="s">
        <v>340</v>
      </c>
      <c r="L3325" t="s">
        <v>341</v>
      </c>
      <c r="M3325" t="str">
        <f>VLOOKUP(L3325,'A-Applications'!B:D,3,FALSE)</f>
        <v>Azure ETL (Extract-Transform-Load)</v>
      </c>
      <c r="N3325" t="s">
        <v>46</v>
      </c>
      <c r="O3325" s="42" t="s">
        <v>102</v>
      </c>
      <c r="P3325" t="s">
        <v>68</v>
      </c>
      <c r="Q3325" t="str">
        <f>VLOOKUP(KamstrupData[[#This Row],[IdLevel123]],'B-Business Capability'!B:L,10,FALSE)</f>
        <v>N/A</v>
      </c>
      <c r="R3325">
        <f>VLOOKUP(KamstrupData[[#This Row],[IdLevel123]],'B-Business Capability'!B:L,11,FALSE)</f>
        <v>0</v>
      </c>
      <c r="T3325" t="s">
        <v>342</v>
      </c>
    </row>
    <row r="3326" spans="2:20" hidden="1" x14ac:dyDescent="0.25">
      <c r="D3326" s="28" t="s">
        <v>1594</v>
      </c>
      <c r="E3326" t="str">
        <f>VLOOKUP(D3326,'B-Business Capability'!B:H,5,FALSE)</f>
        <v>Digital Platform and Operations</v>
      </c>
      <c r="F3326" t="str">
        <f>VLOOKUP(D3326,'B-Business Capability'!B:H,6,FALSE)</f>
        <v>AI, Data &amp; Analytics</v>
      </c>
      <c r="G3326" t="str">
        <f>VLOOKUP(D3326,'B-Business Capability'!B:H,7,FALSE)</f>
        <v>AI</v>
      </c>
      <c r="I3326" t="s">
        <v>43</v>
      </c>
      <c r="J3326" t="s">
        <v>151</v>
      </c>
      <c r="K3326" t="s">
        <v>340</v>
      </c>
      <c r="L3326" t="s">
        <v>1595</v>
      </c>
      <c r="M3326" t="str">
        <f>VLOOKUP(L3326,'A-Applications'!B:D,3,FALSE)</f>
        <v>Azure Services (AI - ML)</v>
      </c>
      <c r="N3326" t="s">
        <v>138</v>
      </c>
      <c r="O3326" s="42" t="s">
        <v>47</v>
      </c>
      <c r="P3326" t="s">
        <v>68</v>
      </c>
      <c r="Q3326" t="str">
        <f>VLOOKUP(KamstrupData[[#This Row],[IdLevel123]],'B-Business Capability'!B:L,10,FALSE)</f>
        <v>N/A</v>
      </c>
      <c r="R3326">
        <f>VLOOKUP(KamstrupData[[#This Row],[IdLevel123]],'B-Business Capability'!B:L,11,FALSE)</f>
        <v>0</v>
      </c>
      <c r="T3326" t="s">
        <v>1596</v>
      </c>
    </row>
    <row r="3327" spans="2:20" hidden="1" x14ac:dyDescent="0.25">
      <c r="B3327" s="28">
        <v>45292</v>
      </c>
      <c r="D3327" s="28" t="s">
        <v>7438</v>
      </c>
      <c r="E3327" t="str">
        <f>VLOOKUP(D3327,'B-Business Capability'!B:H,5,FALSE)</f>
        <v>Finance</v>
      </c>
      <c r="F3327" t="str">
        <f>VLOOKUP(D3327,'B-Business Capability'!B:H,6,FALSE)</f>
        <v>Financial Planning &amp; Analysis</v>
      </c>
      <c r="G3327">
        <f>VLOOKUP(D3327,'B-Business Capability'!B:H,7,FALSE)</f>
        <v>0</v>
      </c>
      <c r="I3327" t="s">
        <v>43</v>
      </c>
      <c r="J3327" t="s">
        <v>285</v>
      </c>
      <c r="K3327" t="s">
        <v>1639</v>
      </c>
      <c r="L3327" t="s">
        <v>428</v>
      </c>
      <c r="M3327" t="str">
        <f>VLOOKUP(L3327,'A-Applications'!B:D,3,FALSE)</f>
        <v>SAP Analytics Cloud</v>
      </c>
      <c r="N3327" s="230" t="s">
        <v>46</v>
      </c>
      <c r="O3327" s="42" t="s">
        <v>47</v>
      </c>
      <c r="Q3327" t="str">
        <f>VLOOKUP(KamstrupData[[#This Row],[IdLevel123]],'B-Business Capability'!B:L,10,FALSE)</f>
        <v>N/A</v>
      </c>
      <c r="R3327">
        <f>VLOOKUP(KamstrupData[[#This Row],[IdLevel123]],'B-Business Capability'!B:L,11,FALSE)</f>
        <v>0</v>
      </c>
    </row>
    <row r="3328" spans="2:20" hidden="1" x14ac:dyDescent="0.25">
      <c r="B3328" s="28">
        <v>45292</v>
      </c>
      <c r="D3328" s="28" t="s">
        <v>7438</v>
      </c>
      <c r="E3328" t="str">
        <f>VLOOKUP(D3328,'B-Business Capability'!B:H,5,FALSE)</f>
        <v>Finance</v>
      </c>
      <c r="F3328" t="str">
        <f>VLOOKUP(D3328,'B-Business Capability'!B:H,6,FALSE)</f>
        <v>Financial Planning &amp; Analysis</v>
      </c>
      <c r="G3328">
        <f>VLOOKUP(D3328,'B-Business Capability'!B:H,7,FALSE)</f>
        <v>0</v>
      </c>
      <c r="I3328" t="s">
        <v>43</v>
      </c>
      <c r="J3328" t="s">
        <v>285</v>
      </c>
      <c r="K3328" t="s">
        <v>1615</v>
      </c>
      <c r="L3328" t="s">
        <v>428</v>
      </c>
      <c r="M3328" t="str">
        <f>VLOOKUP(L3328,'A-Applications'!B:D,3,FALSE)</f>
        <v>SAP Analytics Cloud</v>
      </c>
      <c r="N3328" t="s">
        <v>46</v>
      </c>
      <c r="O3328" s="42" t="s">
        <v>47</v>
      </c>
      <c r="P3328" t="s">
        <v>38</v>
      </c>
      <c r="Q3328" t="str">
        <f>VLOOKUP(KamstrupData[[#This Row],[IdLevel123]],'B-Business Capability'!B:L,10,FALSE)</f>
        <v>N/A</v>
      </c>
      <c r="R3328">
        <f>VLOOKUP(KamstrupData[[#This Row],[IdLevel123]],'B-Business Capability'!B:L,11,FALSE)</f>
        <v>0</v>
      </c>
    </row>
    <row r="3329" spans="2:20" hidden="1" x14ac:dyDescent="0.25">
      <c r="B3329" s="28">
        <v>45870</v>
      </c>
      <c r="D3329" t="s">
        <v>427</v>
      </c>
      <c r="E3329" t="str">
        <f>VLOOKUP(D3329,'B-Business Capability'!B:H,5,FALSE)</f>
        <v>Finance</v>
      </c>
      <c r="F3329" t="str">
        <f>VLOOKUP(D3329,'B-Business Capability'!B:H,6,FALSE)</f>
        <v>Accounting</v>
      </c>
      <c r="G3329" t="str">
        <f>VLOOKUP(D3329,'B-Business Capability'!B:H,7,FALSE)</f>
        <v>External Reporting</v>
      </c>
      <c r="I3329" t="s">
        <v>43</v>
      </c>
      <c r="J3329" t="s">
        <v>44</v>
      </c>
      <c r="L3329" t="s">
        <v>428</v>
      </c>
      <c r="M3329" t="str">
        <f>VLOOKUP(L3329,'A-Applications'!B:D,3,FALSE)</f>
        <v>SAP Analytics Cloud</v>
      </c>
      <c r="N3329" t="s">
        <v>138</v>
      </c>
      <c r="O3329" s="42" t="s">
        <v>102</v>
      </c>
      <c r="P3329" t="s">
        <v>68</v>
      </c>
      <c r="Q3329" t="str">
        <f>VLOOKUP(KamstrupData[[#This Row],[IdLevel123]],'B-Business Capability'!B:L,10,FALSE)</f>
        <v>N/A</v>
      </c>
      <c r="R3329">
        <f>VLOOKUP(KamstrupData[[#This Row],[IdLevel123]],'B-Business Capability'!B:L,11,FALSE)</f>
        <v>0</v>
      </c>
      <c r="S3329" t="s">
        <v>429</v>
      </c>
      <c r="T3329" t="s">
        <v>342</v>
      </c>
    </row>
    <row r="3330" spans="2:20" hidden="1" x14ac:dyDescent="0.25">
      <c r="B3330" s="28">
        <v>45870</v>
      </c>
      <c r="D3330" t="s">
        <v>437</v>
      </c>
      <c r="E3330" t="str">
        <f>VLOOKUP(D3330,'B-Business Capability'!B:H,5,FALSE)</f>
        <v>Finance</v>
      </c>
      <c r="F3330" t="str">
        <f>VLOOKUP(D3330,'B-Business Capability'!B:H,6,FALSE)</f>
        <v>Accounting</v>
      </c>
      <c r="G3330" t="str">
        <f>VLOOKUP(D3330,'B-Business Capability'!B:H,7,FALSE)</f>
        <v>Performance Reporting</v>
      </c>
      <c r="I3330" t="s">
        <v>43</v>
      </c>
      <c r="J3330" t="s">
        <v>44</v>
      </c>
      <c r="L3330" t="s">
        <v>428</v>
      </c>
      <c r="M3330" t="str">
        <f>VLOOKUP(L3330,'A-Applications'!B:D,3,FALSE)</f>
        <v>SAP Analytics Cloud</v>
      </c>
      <c r="N3330" t="s">
        <v>138</v>
      </c>
      <c r="O3330" s="42" t="s">
        <v>102</v>
      </c>
      <c r="P3330" t="s">
        <v>68</v>
      </c>
      <c r="Q3330" t="str">
        <f>VLOOKUP(KamstrupData[[#This Row],[IdLevel123]],'B-Business Capability'!B:L,10,FALSE)</f>
        <v>N/A</v>
      </c>
      <c r="R3330">
        <f>VLOOKUP(KamstrupData[[#This Row],[IdLevel123]],'B-Business Capability'!B:L,11,FALSE)</f>
        <v>0</v>
      </c>
      <c r="S3330" t="s">
        <v>429</v>
      </c>
      <c r="T3330" t="s">
        <v>342</v>
      </c>
    </row>
    <row r="3331" spans="2:20" hidden="1" x14ac:dyDescent="0.25">
      <c r="B3331" s="28">
        <v>45870</v>
      </c>
      <c r="D3331" t="s">
        <v>437</v>
      </c>
      <c r="E3331" t="str">
        <f>VLOOKUP(D3331,'B-Business Capability'!B:H,5,FALSE)</f>
        <v>Finance</v>
      </c>
      <c r="F3331" t="str">
        <f>VLOOKUP(D3331,'B-Business Capability'!B:H,6,FALSE)</f>
        <v>Accounting</v>
      </c>
      <c r="G3331" t="str">
        <f>VLOOKUP(D3331,'B-Business Capability'!B:H,7,FALSE)</f>
        <v>Performance Reporting</v>
      </c>
      <c r="I3331" t="s">
        <v>66</v>
      </c>
      <c r="J3331" t="s">
        <v>67</v>
      </c>
      <c r="L3331" t="s">
        <v>428</v>
      </c>
      <c r="M3331" t="str">
        <f>VLOOKUP(L3331,'A-Applications'!B:D,3,FALSE)</f>
        <v>SAP Analytics Cloud</v>
      </c>
      <c r="N3331" t="s">
        <v>138</v>
      </c>
      <c r="O3331" s="42" t="s">
        <v>102</v>
      </c>
      <c r="P3331" t="s">
        <v>68</v>
      </c>
      <c r="Q3331" t="str">
        <f>VLOOKUP(KamstrupData[[#This Row],[IdLevel123]],'B-Business Capability'!B:L,10,FALSE)</f>
        <v>N/A</v>
      </c>
      <c r="R3331">
        <f>VLOOKUP(KamstrupData[[#This Row],[IdLevel123]],'B-Business Capability'!B:L,11,FALSE)</f>
        <v>0</v>
      </c>
      <c r="S3331" t="s">
        <v>429</v>
      </c>
      <c r="T3331" t="s">
        <v>69</v>
      </c>
    </row>
    <row r="3332" spans="2:20" hidden="1" x14ac:dyDescent="0.25">
      <c r="D3332" s="28" t="s">
        <v>437</v>
      </c>
      <c r="E3332" t="str">
        <f>VLOOKUP(D3332,'B-Business Capability'!B:H,5,FALSE)</f>
        <v>Finance</v>
      </c>
      <c r="F3332" t="str">
        <f>VLOOKUP(D3332,'B-Business Capability'!B:H,6,FALSE)</f>
        <v>Accounting</v>
      </c>
      <c r="G3332" t="str">
        <f>VLOOKUP(D3332,'B-Business Capability'!B:H,7,FALSE)</f>
        <v>Performance Reporting</v>
      </c>
      <c r="I3332" t="s">
        <v>491</v>
      </c>
      <c r="J3332" t="s">
        <v>492</v>
      </c>
      <c r="L3332" t="s">
        <v>428</v>
      </c>
      <c r="M3332" t="str">
        <f>VLOOKUP(L3332,'A-Applications'!B:D,3,FALSE)</f>
        <v>SAP Analytics Cloud</v>
      </c>
      <c r="N3332" t="s">
        <v>138</v>
      </c>
      <c r="O3332" s="42" t="s">
        <v>102</v>
      </c>
      <c r="P3332" t="s">
        <v>38</v>
      </c>
      <c r="Q3332" t="str">
        <f>VLOOKUP(KamstrupData[[#This Row],[IdLevel123]],'B-Business Capability'!B:L,10,FALSE)</f>
        <v>N/A</v>
      </c>
      <c r="R3332">
        <f>VLOOKUP(KamstrupData[[#This Row],[IdLevel123]],'B-Business Capability'!B:L,11,FALSE)</f>
        <v>0</v>
      </c>
    </row>
    <row r="3333" spans="2:20" hidden="1" x14ac:dyDescent="0.25">
      <c r="D3333" s="28" t="s">
        <v>437</v>
      </c>
      <c r="E3333" t="str">
        <f>VLOOKUP(D3333,'B-Business Capability'!B:H,5,FALSE)</f>
        <v>Finance</v>
      </c>
      <c r="F3333" t="str">
        <f>VLOOKUP(D3333,'B-Business Capability'!B:H,6,FALSE)</f>
        <v>Accounting</v>
      </c>
      <c r="G3333" t="str">
        <f>VLOOKUP(D3333,'B-Business Capability'!B:H,7,FALSE)</f>
        <v>Performance Reporting</v>
      </c>
      <c r="I3333" t="s">
        <v>487</v>
      </c>
      <c r="J3333" t="s">
        <v>488</v>
      </c>
      <c r="L3333" t="s">
        <v>428</v>
      </c>
      <c r="M3333" t="str">
        <f>VLOOKUP(L3333,'A-Applications'!B:D,3,FALSE)</f>
        <v>SAP Analytics Cloud</v>
      </c>
      <c r="N3333" t="s">
        <v>138</v>
      </c>
      <c r="O3333" s="42" t="s">
        <v>102</v>
      </c>
      <c r="P3333" t="s">
        <v>38</v>
      </c>
      <c r="Q3333" t="str">
        <f>VLOOKUP(KamstrupData[[#This Row],[IdLevel123]],'B-Business Capability'!B:L,10,FALSE)</f>
        <v>N/A</v>
      </c>
      <c r="R3333">
        <f>VLOOKUP(KamstrupData[[#This Row],[IdLevel123]],'B-Business Capability'!B:L,11,FALSE)</f>
        <v>0</v>
      </c>
    </row>
    <row r="3334" spans="2:20" hidden="1" x14ac:dyDescent="0.25">
      <c r="B3334" s="28">
        <v>45870</v>
      </c>
      <c r="D3334" t="s">
        <v>461</v>
      </c>
      <c r="E3334" t="str">
        <f>VLOOKUP(D3334,'B-Business Capability'!B:H,5,FALSE)</f>
        <v>Finance</v>
      </c>
      <c r="F3334" t="str">
        <f>VLOOKUP(D3334,'B-Business Capability'!B:H,6,FALSE)</f>
        <v>Financial Planning &amp; Analysis</v>
      </c>
      <c r="G3334" t="str">
        <f>VLOOKUP(D3334,'B-Business Capability'!B:H,7,FALSE)</f>
        <v>Business Planning</v>
      </c>
      <c r="I3334" t="s">
        <v>43</v>
      </c>
      <c r="J3334" t="s">
        <v>44</v>
      </c>
      <c r="L3334" t="s">
        <v>428</v>
      </c>
      <c r="M3334" t="str">
        <f>VLOOKUP(L3334,'A-Applications'!B:D,3,FALSE)</f>
        <v>SAP Analytics Cloud</v>
      </c>
      <c r="N3334" t="s">
        <v>138</v>
      </c>
      <c r="O3334" s="42" t="s">
        <v>102</v>
      </c>
      <c r="P3334" t="s">
        <v>462</v>
      </c>
      <c r="Q3334" t="str">
        <f>VLOOKUP(KamstrupData[[#This Row],[IdLevel123]],'B-Business Capability'!B:L,10,FALSE)</f>
        <v>N/A</v>
      </c>
      <c r="R3334">
        <f>VLOOKUP(KamstrupData[[#This Row],[IdLevel123]],'B-Business Capability'!B:L,11,FALSE)</f>
        <v>0</v>
      </c>
      <c r="S3334" t="s">
        <v>429</v>
      </c>
      <c r="T3334" t="s">
        <v>342</v>
      </c>
    </row>
    <row r="3335" spans="2:20" hidden="1" x14ac:dyDescent="0.25">
      <c r="B3335" s="28">
        <v>45870</v>
      </c>
      <c r="D3335" t="s">
        <v>461</v>
      </c>
      <c r="E3335" t="str">
        <f>VLOOKUP(D3335,'B-Business Capability'!B:H,5,FALSE)</f>
        <v>Finance</v>
      </c>
      <c r="F3335" t="str">
        <f>VLOOKUP(D3335,'B-Business Capability'!B:H,6,FALSE)</f>
        <v>Financial Planning &amp; Analysis</v>
      </c>
      <c r="G3335" t="str">
        <f>VLOOKUP(D3335,'B-Business Capability'!B:H,7,FALSE)</f>
        <v>Business Planning</v>
      </c>
      <c r="I3335" t="s">
        <v>66</v>
      </c>
      <c r="J3335" t="s">
        <v>67</v>
      </c>
      <c r="L3335" t="s">
        <v>428</v>
      </c>
      <c r="M3335" t="str">
        <f>VLOOKUP(L3335,'A-Applications'!B:D,3,FALSE)</f>
        <v>SAP Analytics Cloud</v>
      </c>
      <c r="N3335" t="s">
        <v>138</v>
      </c>
      <c r="O3335" s="42" t="s">
        <v>47</v>
      </c>
      <c r="P3335" t="s">
        <v>462</v>
      </c>
      <c r="Q3335" t="str">
        <f>VLOOKUP(KamstrupData[[#This Row],[IdLevel123]],'B-Business Capability'!B:L,10,FALSE)</f>
        <v>N/A</v>
      </c>
      <c r="R3335">
        <f>VLOOKUP(KamstrupData[[#This Row],[IdLevel123]],'B-Business Capability'!B:L,11,FALSE)</f>
        <v>0</v>
      </c>
      <c r="S3335" t="s">
        <v>429</v>
      </c>
      <c r="T3335" t="s">
        <v>69</v>
      </c>
    </row>
    <row r="3336" spans="2:20" hidden="1" x14ac:dyDescent="0.25">
      <c r="D3336" s="28" t="s">
        <v>461</v>
      </c>
      <c r="E3336" t="str">
        <f>VLOOKUP(D3336,'B-Business Capability'!B:H,5,FALSE)</f>
        <v>Finance</v>
      </c>
      <c r="F3336" t="str">
        <f>VLOOKUP(D3336,'B-Business Capability'!B:H,6,FALSE)</f>
        <v>Financial Planning &amp; Analysis</v>
      </c>
      <c r="G3336" t="str">
        <f>VLOOKUP(D3336,'B-Business Capability'!B:H,7,FALSE)</f>
        <v>Business Planning</v>
      </c>
      <c r="I3336" t="s">
        <v>491</v>
      </c>
      <c r="J3336" t="s">
        <v>492</v>
      </c>
      <c r="L3336" t="s">
        <v>428</v>
      </c>
      <c r="M3336" t="str">
        <f>VLOOKUP(L3336,'A-Applications'!B:D,3,FALSE)</f>
        <v>SAP Analytics Cloud</v>
      </c>
      <c r="N3336" t="s">
        <v>138</v>
      </c>
      <c r="O3336" s="42" t="s">
        <v>102</v>
      </c>
      <c r="P3336" t="s">
        <v>462</v>
      </c>
      <c r="Q3336" t="str">
        <f>VLOOKUP(KamstrupData[[#This Row],[IdLevel123]],'B-Business Capability'!B:L,10,FALSE)</f>
        <v>N/A</v>
      </c>
      <c r="R3336">
        <f>VLOOKUP(KamstrupData[[#This Row],[IdLevel123]],'B-Business Capability'!B:L,11,FALSE)</f>
        <v>0</v>
      </c>
    </row>
    <row r="3337" spans="2:20" hidden="1" x14ac:dyDescent="0.25">
      <c r="D3337" s="28" t="s">
        <v>461</v>
      </c>
      <c r="E3337" t="str">
        <f>VLOOKUP(D3337,'B-Business Capability'!B:H,5,FALSE)</f>
        <v>Finance</v>
      </c>
      <c r="F3337" t="str">
        <f>VLOOKUP(D3337,'B-Business Capability'!B:H,6,FALSE)</f>
        <v>Financial Planning &amp; Analysis</v>
      </c>
      <c r="G3337" t="str">
        <f>VLOOKUP(D3337,'B-Business Capability'!B:H,7,FALSE)</f>
        <v>Business Planning</v>
      </c>
      <c r="I3337" t="s">
        <v>487</v>
      </c>
      <c r="J3337" t="s">
        <v>488</v>
      </c>
      <c r="L3337" t="s">
        <v>428</v>
      </c>
      <c r="M3337" t="str">
        <f>VLOOKUP(L3337,'A-Applications'!B:D,3,FALSE)</f>
        <v>SAP Analytics Cloud</v>
      </c>
      <c r="N3337" t="s">
        <v>138</v>
      </c>
      <c r="O3337" s="42" t="s">
        <v>102</v>
      </c>
      <c r="P3337" t="s">
        <v>462</v>
      </c>
      <c r="Q3337" t="str">
        <f>VLOOKUP(KamstrupData[[#This Row],[IdLevel123]],'B-Business Capability'!B:L,10,FALSE)</f>
        <v>N/A</v>
      </c>
      <c r="R3337">
        <f>VLOOKUP(KamstrupData[[#This Row],[IdLevel123]],'B-Business Capability'!B:L,11,FALSE)</f>
        <v>0</v>
      </c>
    </row>
    <row r="3338" spans="2:20" hidden="1" x14ac:dyDescent="0.25">
      <c r="B3338" s="28">
        <v>45870</v>
      </c>
      <c r="D3338" t="s">
        <v>469</v>
      </c>
      <c r="E3338" t="str">
        <f>VLOOKUP(D3338,'B-Business Capability'!B:H,5,FALSE)</f>
        <v>Finance</v>
      </c>
      <c r="F3338" t="str">
        <f>VLOOKUP(D3338,'B-Business Capability'!B:H,6,FALSE)</f>
        <v>Financial Planning &amp; Analysis</v>
      </c>
      <c r="G3338" t="str">
        <f>VLOOKUP(D3338,'B-Business Capability'!B:H,7,FALSE)</f>
        <v>Cost Accounting_Plan</v>
      </c>
      <c r="I3338" t="s">
        <v>43</v>
      </c>
      <c r="J3338" t="s">
        <v>44</v>
      </c>
      <c r="L3338" t="s">
        <v>428</v>
      </c>
      <c r="M3338" t="str">
        <f>VLOOKUP(L3338,'A-Applications'!B:D,3,FALSE)</f>
        <v>SAP Analytics Cloud</v>
      </c>
      <c r="N3338" t="s">
        <v>138</v>
      </c>
      <c r="O3338" s="42" t="s">
        <v>102</v>
      </c>
      <c r="P3338" t="s">
        <v>462</v>
      </c>
      <c r="Q3338" t="str">
        <f>VLOOKUP(KamstrupData[[#This Row],[IdLevel123]],'B-Business Capability'!B:L,10,FALSE)</f>
        <v>N/A</v>
      </c>
      <c r="R3338">
        <f>VLOOKUP(KamstrupData[[#This Row],[IdLevel123]],'B-Business Capability'!B:L,11,FALSE)</f>
        <v>0</v>
      </c>
      <c r="S3338" t="s">
        <v>429</v>
      </c>
      <c r="T3338" t="s">
        <v>342</v>
      </c>
    </row>
    <row r="3339" spans="2:20" hidden="1" x14ac:dyDescent="0.25">
      <c r="D3339" t="s">
        <v>469</v>
      </c>
      <c r="E3339" t="str">
        <f>VLOOKUP(D3339,'B-Business Capability'!B:H,5,FALSE)</f>
        <v>Finance</v>
      </c>
      <c r="F3339" t="str">
        <f>VLOOKUP(D3339,'B-Business Capability'!B:H,6,FALSE)</f>
        <v>Financial Planning &amp; Analysis</v>
      </c>
      <c r="G3339" t="str">
        <f>VLOOKUP(D3339,'B-Business Capability'!B:H,7,FALSE)</f>
        <v>Cost Accounting_Plan</v>
      </c>
      <c r="I3339" t="s">
        <v>43</v>
      </c>
      <c r="J3339" t="s">
        <v>279</v>
      </c>
      <c r="L3339" t="s">
        <v>428</v>
      </c>
      <c r="M3339" t="str">
        <f>VLOOKUP(L3339,'A-Applications'!B:D,3,FALSE)</f>
        <v>SAP Analytics Cloud</v>
      </c>
      <c r="N3339" t="s">
        <v>46</v>
      </c>
      <c r="O3339" s="42" t="s">
        <v>47</v>
      </c>
      <c r="P3339" t="s">
        <v>462</v>
      </c>
      <c r="Q3339" t="str">
        <f>VLOOKUP(KamstrupData[[#This Row],[IdLevel123]],'B-Business Capability'!B:L,10,FALSE)</f>
        <v>N/A</v>
      </c>
      <c r="R3339">
        <f>VLOOKUP(KamstrupData[[#This Row],[IdLevel123]],'B-Business Capability'!B:L,11,FALSE)</f>
        <v>0</v>
      </c>
    </row>
    <row r="3340" spans="2:20" hidden="1" x14ac:dyDescent="0.25">
      <c r="B3340" s="28">
        <v>45870</v>
      </c>
      <c r="D3340" t="s">
        <v>469</v>
      </c>
      <c r="E3340" t="str">
        <f>VLOOKUP(D3340,'B-Business Capability'!B:H,5,FALSE)</f>
        <v>Finance</v>
      </c>
      <c r="F3340" t="str">
        <f>VLOOKUP(D3340,'B-Business Capability'!B:H,6,FALSE)</f>
        <v>Financial Planning &amp; Analysis</v>
      </c>
      <c r="G3340" t="str">
        <f>VLOOKUP(D3340,'B-Business Capability'!B:H,7,FALSE)</f>
        <v>Cost Accounting_Plan</v>
      </c>
      <c r="I3340" t="s">
        <v>66</v>
      </c>
      <c r="J3340" t="s">
        <v>67</v>
      </c>
      <c r="L3340" t="s">
        <v>428</v>
      </c>
      <c r="M3340" t="str">
        <f>VLOOKUP(L3340,'A-Applications'!B:D,3,FALSE)</f>
        <v>SAP Analytics Cloud</v>
      </c>
      <c r="N3340" t="s">
        <v>138</v>
      </c>
      <c r="O3340" s="42" t="s">
        <v>102</v>
      </c>
      <c r="P3340" t="s">
        <v>462</v>
      </c>
      <c r="Q3340" t="str">
        <f>VLOOKUP(KamstrupData[[#This Row],[IdLevel123]],'B-Business Capability'!B:L,10,FALSE)</f>
        <v>N/A</v>
      </c>
      <c r="R3340">
        <f>VLOOKUP(KamstrupData[[#This Row],[IdLevel123]],'B-Business Capability'!B:L,11,FALSE)</f>
        <v>0</v>
      </c>
      <c r="S3340" t="s">
        <v>429</v>
      </c>
      <c r="T3340" t="s">
        <v>69</v>
      </c>
    </row>
    <row r="3341" spans="2:20" hidden="1" x14ac:dyDescent="0.25">
      <c r="D3341" t="s">
        <v>469</v>
      </c>
      <c r="E3341" t="str">
        <f>VLOOKUP(D3341,'B-Business Capability'!B:H,5,FALSE)</f>
        <v>Finance</v>
      </c>
      <c r="F3341" t="str">
        <f>VLOOKUP(D3341,'B-Business Capability'!B:H,6,FALSE)</f>
        <v>Financial Planning &amp; Analysis</v>
      </c>
      <c r="G3341" t="str">
        <f>VLOOKUP(D3341,'B-Business Capability'!B:H,7,FALSE)</f>
        <v>Cost Accounting_Plan</v>
      </c>
      <c r="I3341" t="s">
        <v>43</v>
      </c>
      <c r="J3341" t="s">
        <v>282</v>
      </c>
      <c r="L3341" t="s">
        <v>428</v>
      </c>
      <c r="M3341" t="str">
        <f>VLOOKUP(L3341,'A-Applications'!B:D,3,FALSE)</f>
        <v>SAP Analytics Cloud</v>
      </c>
      <c r="N3341" t="s">
        <v>46</v>
      </c>
      <c r="O3341" s="42" t="s">
        <v>47</v>
      </c>
      <c r="P3341" t="s">
        <v>462</v>
      </c>
      <c r="Q3341" t="str">
        <f>VLOOKUP(KamstrupData[[#This Row],[IdLevel123]],'B-Business Capability'!B:L,10,FALSE)</f>
        <v>N/A</v>
      </c>
      <c r="R3341">
        <f>VLOOKUP(KamstrupData[[#This Row],[IdLevel123]],'B-Business Capability'!B:L,11,FALSE)</f>
        <v>0</v>
      </c>
    </row>
    <row r="3342" spans="2:20" hidden="1" x14ac:dyDescent="0.25">
      <c r="D3342" s="28" t="s">
        <v>469</v>
      </c>
      <c r="E3342" t="str">
        <f>VLOOKUP(D3342,'B-Business Capability'!B:H,5,FALSE)</f>
        <v>Finance</v>
      </c>
      <c r="F3342" t="str">
        <f>VLOOKUP(D3342,'B-Business Capability'!B:H,6,FALSE)</f>
        <v>Financial Planning &amp; Analysis</v>
      </c>
      <c r="G3342" t="str">
        <f>VLOOKUP(D3342,'B-Business Capability'!B:H,7,FALSE)</f>
        <v>Cost Accounting_Plan</v>
      </c>
      <c r="I3342" t="s">
        <v>491</v>
      </c>
      <c r="J3342" t="s">
        <v>492</v>
      </c>
      <c r="L3342" t="s">
        <v>428</v>
      </c>
      <c r="M3342" t="str">
        <f>VLOOKUP(L3342,'A-Applications'!B:D,3,FALSE)</f>
        <v>SAP Analytics Cloud</v>
      </c>
      <c r="N3342" t="s">
        <v>138</v>
      </c>
      <c r="O3342" s="42" t="s">
        <v>102</v>
      </c>
      <c r="P3342" t="s">
        <v>462</v>
      </c>
      <c r="Q3342" t="str">
        <f>VLOOKUP(KamstrupData[[#This Row],[IdLevel123]],'B-Business Capability'!B:L,10,FALSE)</f>
        <v>N/A</v>
      </c>
      <c r="R3342">
        <f>VLOOKUP(KamstrupData[[#This Row],[IdLevel123]],'B-Business Capability'!B:L,11,FALSE)</f>
        <v>0</v>
      </c>
    </row>
    <row r="3343" spans="2:20" hidden="1" x14ac:dyDescent="0.25">
      <c r="D3343" s="28" t="s">
        <v>469</v>
      </c>
      <c r="E3343" t="str">
        <f>VLOOKUP(D3343,'B-Business Capability'!B:H,5,FALSE)</f>
        <v>Finance</v>
      </c>
      <c r="F3343" t="str">
        <f>VLOOKUP(D3343,'B-Business Capability'!B:H,6,FALSE)</f>
        <v>Financial Planning &amp; Analysis</v>
      </c>
      <c r="G3343" t="str">
        <f>VLOOKUP(D3343,'B-Business Capability'!B:H,7,FALSE)</f>
        <v>Cost Accounting_Plan</v>
      </c>
      <c r="I3343" t="s">
        <v>487</v>
      </c>
      <c r="J3343" t="s">
        <v>488</v>
      </c>
      <c r="L3343" t="s">
        <v>428</v>
      </c>
      <c r="M3343" t="str">
        <f>VLOOKUP(L3343,'A-Applications'!B:D,3,FALSE)</f>
        <v>SAP Analytics Cloud</v>
      </c>
      <c r="N3343" t="s">
        <v>138</v>
      </c>
      <c r="O3343" s="42" t="s">
        <v>102</v>
      </c>
      <c r="P3343" t="s">
        <v>462</v>
      </c>
      <c r="Q3343" t="str">
        <f>VLOOKUP(KamstrupData[[#This Row],[IdLevel123]],'B-Business Capability'!B:L,10,FALSE)</f>
        <v>N/A</v>
      </c>
      <c r="R3343">
        <f>VLOOKUP(KamstrupData[[#This Row],[IdLevel123]],'B-Business Capability'!B:L,11,FALSE)</f>
        <v>0</v>
      </c>
    </row>
    <row r="3344" spans="2:20" hidden="1" x14ac:dyDescent="0.25">
      <c r="B3344" s="28">
        <v>45870</v>
      </c>
      <c r="D3344" t="s">
        <v>470</v>
      </c>
      <c r="E3344" t="str">
        <f>VLOOKUP(D3344,'B-Business Capability'!B:H,5,FALSE)</f>
        <v>Finance</v>
      </c>
      <c r="F3344" t="str">
        <f>VLOOKUP(D3344,'B-Business Capability'!B:H,6,FALSE)</f>
        <v>Financial Planning &amp; Analysis</v>
      </c>
      <c r="G3344" t="str">
        <f>VLOOKUP(D3344,'B-Business Capability'!B:H,7,FALSE)</f>
        <v>Forecasting</v>
      </c>
      <c r="I3344" t="s">
        <v>43</v>
      </c>
      <c r="J3344" t="s">
        <v>44</v>
      </c>
      <c r="L3344" t="s">
        <v>428</v>
      </c>
      <c r="M3344" t="str">
        <f>VLOOKUP(L3344,'A-Applications'!B:D,3,FALSE)</f>
        <v>SAP Analytics Cloud</v>
      </c>
      <c r="N3344" t="s">
        <v>138</v>
      </c>
      <c r="O3344" s="42" t="s">
        <v>102</v>
      </c>
      <c r="P3344" t="s">
        <v>462</v>
      </c>
      <c r="Q3344" t="str">
        <f>VLOOKUP(KamstrupData[[#This Row],[IdLevel123]],'B-Business Capability'!B:L,10,FALSE)</f>
        <v>N/A</v>
      </c>
      <c r="R3344">
        <f>VLOOKUP(KamstrupData[[#This Row],[IdLevel123]],'B-Business Capability'!B:L,11,FALSE)</f>
        <v>0</v>
      </c>
      <c r="S3344" t="s">
        <v>429</v>
      </c>
      <c r="T3344" t="s">
        <v>342</v>
      </c>
    </row>
    <row r="3345" spans="2:20" hidden="1" x14ac:dyDescent="0.25">
      <c r="D3345" t="s">
        <v>470</v>
      </c>
      <c r="E3345" t="str">
        <f>VLOOKUP(D3345,'B-Business Capability'!B:H,5,FALSE)</f>
        <v>Finance</v>
      </c>
      <c r="F3345" t="str">
        <f>VLOOKUP(D3345,'B-Business Capability'!B:H,6,FALSE)</f>
        <v>Financial Planning &amp; Analysis</v>
      </c>
      <c r="G3345" t="str">
        <f>VLOOKUP(D3345,'B-Business Capability'!B:H,7,FALSE)</f>
        <v>Forecasting</v>
      </c>
      <c r="I3345" t="s">
        <v>43</v>
      </c>
      <c r="J3345" t="s">
        <v>278</v>
      </c>
      <c r="L3345" t="s">
        <v>428</v>
      </c>
      <c r="M3345" t="str">
        <f>VLOOKUP(L3345,'A-Applications'!B:D,3,FALSE)</f>
        <v>SAP Analytics Cloud</v>
      </c>
      <c r="N3345" t="s">
        <v>46</v>
      </c>
      <c r="O3345" s="42" t="s">
        <v>47</v>
      </c>
      <c r="P3345" t="s">
        <v>462</v>
      </c>
      <c r="Q3345" t="str">
        <f>VLOOKUP(KamstrupData[[#This Row],[IdLevel123]],'B-Business Capability'!B:L,10,FALSE)</f>
        <v>N/A</v>
      </c>
      <c r="R3345">
        <f>VLOOKUP(KamstrupData[[#This Row],[IdLevel123]],'B-Business Capability'!B:L,11,FALSE)</f>
        <v>0</v>
      </c>
    </row>
    <row r="3346" spans="2:20" hidden="1" x14ac:dyDescent="0.25">
      <c r="D3346" t="s">
        <v>470</v>
      </c>
      <c r="E3346" t="str">
        <f>VLOOKUP(D3346,'B-Business Capability'!B:H,5,FALSE)</f>
        <v>Finance</v>
      </c>
      <c r="F3346" t="str">
        <f>VLOOKUP(D3346,'B-Business Capability'!B:H,6,FALSE)</f>
        <v>Financial Planning &amp; Analysis</v>
      </c>
      <c r="G3346" t="str">
        <f>VLOOKUP(D3346,'B-Business Capability'!B:H,7,FALSE)</f>
        <v>Forecasting</v>
      </c>
      <c r="I3346" t="s">
        <v>43</v>
      </c>
      <c r="J3346" t="s">
        <v>278</v>
      </c>
      <c r="L3346" t="s">
        <v>428</v>
      </c>
      <c r="M3346" t="str">
        <f>VLOOKUP(L3346,'A-Applications'!B:D,3,FALSE)</f>
        <v>SAP Analytics Cloud</v>
      </c>
      <c r="N3346" t="s">
        <v>46</v>
      </c>
      <c r="O3346" s="42" t="s">
        <v>47</v>
      </c>
      <c r="P3346" t="s">
        <v>462</v>
      </c>
      <c r="Q3346" t="str">
        <f>VLOOKUP(KamstrupData[[#This Row],[IdLevel123]],'B-Business Capability'!B:L,10,FALSE)</f>
        <v>N/A</v>
      </c>
      <c r="R3346">
        <f>VLOOKUP(KamstrupData[[#This Row],[IdLevel123]],'B-Business Capability'!B:L,11,FALSE)</f>
        <v>0</v>
      </c>
    </row>
    <row r="3347" spans="2:20" hidden="1" x14ac:dyDescent="0.25">
      <c r="D3347" t="s">
        <v>470</v>
      </c>
      <c r="E3347" t="str">
        <f>VLOOKUP(D3347,'B-Business Capability'!B:H,5,FALSE)</f>
        <v>Finance</v>
      </c>
      <c r="F3347" t="str">
        <f>VLOOKUP(D3347,'B-Business Capability'!B:H,6,FALSE)</f>
        <v>Financial Planning &amp; Analysis</v>
      </c>
      <c r="G3347" t="str">
        <f>VLOOKUP(D3347,'B-Business Capability'!B:H,7,FALSE)</f>
        <v>Forecasting</v>
      </c>
      <c r="I3347" t="s">
        <v>43</v>
      </c>
      <c r="J3347" t="s">
        <v>279</v>
      </c>
      <c r="L3347" t="s">
        <v>428</v>
      </c>
      <c r="M3347" t="str">
        <f>VLOOKUP(L3347,'A-Applications'!B:D,3,FALSE)</f>
        <v>SAP Analytics Cloud</v>
      </c>
      <c r="N3347" t="s">
        <v>46</v>
      </c>
      <c r="O3347" s="42" t="s">
        <v>47</v>
      </c>
      <c r="P3347" t="s">
        <v>462</v>
      </c>
      <c r="Q3347" t="str">
        <f>VLOOKUP(KamstrupData[[#This Row],[IdLevel123]],'B-Business Capability'!B:L,10,FALSE)</f>
        <v>N/A</v>
      </c>
      <c r="R3347">
        <f>VLOOKUP(KamstrupData[[#This Row],[IdLevel123]],'B-Business Capability'!B:L,11,FALSE)</f>
        <v>0</v>
      </c>
    </row>
    <row r="3348" spans="2:20" hidden="1" x14ac:dyDescent="0.25">
      <c r="D3348" t="s">
        <v>470</v>
      </c>
      <c r="E3348" t="str">
        <f>VLOOKUP(D3348,'B-Business Capability'!B:H,5,FALSE)</f>
        <v>Finance</v>
      </c>
      <c r="F3348" t="str">
        <f>VLOOKUP(D3348,'B-Business Capability'!B:H,6,FALSE)</f>
        <v>Financial Planning &amp; Analysis</v>
      </c>
      <c r="G3348" t="str">
        <f>VLOOKUP(D3348,'B-Business Capability'!B:H,7,FALSE)</f>
        <v>Forecasting</v>
      </c>
      <c r="I3348" t="s">
        <v>66</v>
      </c>
      <c r="J3348" t="s">
        <v>109</v>
      </c>
      <c r="L3348" t="s">
        <v>428</v>
      </c>
      <c r="M3348" t="str">
        <f>VLOOKUP(L3348,'A-Applications'!B:D,3,FALSE)</f>
        <v>SAP Analytics Cloud</v>
      </c>
      <c r="O3348" s="42"/>
      <c r="P3348" t="s">
        <v>462</v>
      </c>
      <c r="Q3348" t="str">
        <f>VLOOKUP(KamstrupData[[#This Row],[IdLevel123]],'B-Business Capability'!B:L,10,FALSE)</f>
        <v>N/A</v>
      </c>
      <c r="R3348">
        <f>VLOOKUP(KamstrupData[[#This Row],[IdLevel123]],'B-Business Capability'!B:L,11,FALSE)</f>
        <v>0</v>
      </c>
      <c r="T3348" t="s">
        <v>188</v>
      </c>
    </row>
    <row r="3349" spans="2:20" hidden="1" x14ac:dyDescent="0.25">
      <c r="B3349" s="28">
        <v>45870</v>
      </c>
      <c r="D3349" t="s">
        <v>470</v>
      </c>
      <c r="E3349" t="str">
        <f>VLOOKUP(D3349,'B-Business Capability'!B:H,5,FALSE)</f>
        <v>Finance</v>
      </c>
      <c r="F3349" t="str">
        <f>VLOOKUP(D3349,'B-Business Capability'!B:H,6,FALSE)</f>
        <v>Financial Planning &amp; Analysis</v>
      </c>
      <c r="G3349" t="str">
        <f>VLOOKUP(D3349,'B-Business Capability'!B:H,7,FALSE)</f>
        <v>Forecasting</v>
      </c>
      <c r="I3349" t="s">
        <v>66</v>
      </c>
      <c r="J3349" t="s">
        <v>67</v>
      </c>
      <c r="L3349" t="s">
        <v>428</v>
      </c>
      <c r="M3349" t="str">
        <f>VLOOKUP(L3349,'A-Applications'!B:D,3,FALSE)</f>
        <v>SAP Analytics Cloud</v>
      </c>
      <c r="N3349" t="s">
        <v>138</v>
      </c>
      <c r="O3349" s="42" t="s">
        <v>102</v>
      </c>
      <c r="P3349" t="s">
        <v>462</v>
      </c>
      <c r="Q3349" t="str">
        <f>VLOOKUP(KamstrupData[[#This Row],[IdLevel123]],'B-Business Capability'!B:L,10,FALSE)</f>
        <v>N/A</v>
      </c>
      <c r="R3349">
        <f>VLOOKUP(KamstrupData[[#This Row],[IdLevel123]],'B-Business Capability'!B:L,11,FALSE)</f>
        <v>0</v>
      </c>
      <c r="S3349" t="s">
        <v>429</v>
      </c>
      <c r="T3349" t="s">
        <v>69</v>
      </c>
    </row>
    <row r="3350" spans="2:20" hidden="1" x14ac:dyDescent="0.25">
      <c r="D3350" t="s">
        <v>470</v>
      </c>
      <c r="E3350" t="str">
        <f>VLOOKUP(D3350,'B-Business Capability'!B:H,5,FALSE)</f>
        <v>Finance</v>
      </c>
      <c r="F3350" t="str">
        <f>VLOOKUP(D3350,'B-Business Capability'!B:H,6,FALSE)</f>
        <v>Financial Planning &amp; Analysis</v>
      </c>
      <c r="G3350" t="str">
        <f>VLOOKUP(D3350,'B-Business Capability'!B:H,7,FALSE)</f>
        <v>Forecasting</v>
      </c>
      <c r="I3350" t="s">
        <v>43</v>
      </c>
      <c r="J3350" t="s">
        <v>282</v>
      </c>
      <c r="L3350" t="s">
        <v>428</v>
      </c>
      <c r="M3350" t="str">
        <f>VLOOKUP(L3350,'A-Applications'!B:D,3,FALSE)</f>
        <v>SAP Analytics Cloud</v>
      </c>
      <c r="N3350" t="s">
        <v>46</v>
      </c>
      <c r="O3350" s="42" t="s">
        <v>47</v>
      </c>
      <c r="P3350" t="s">
        <v>462</v>
      </c>
      <c r="Q3350" t="str">
        <f>VLOOKUP(KamstrupData[[#This Row],[IdLevel123]],'B-Business Capability'!B:L,10,FALSE)</f>
        <v>N/A</v>
      </c>
      <c r="R3350">
        <f>VLOOKUP(KamstrupData[[#This Row],[IdLevel123]],'B-Business Capability'!B:L,11,FALSE)</f>
        <v>0</v>
      </c>
    </row>
    <row r="3351" spans="2:20" hidden="1" x14ac:dyDescent="0.25">
      <c r="D3351" s="28" t="s">
        <v>470</v>
      </c>
      <c r="E3351" t="str">
        <f>VLOOKUP(D3351,'B-Business Capability'!B:H,5,FALSE)</f>
        <v>Finance</v>
      </c>
      <c r="F3351" t="str">
        <f>VLOOKUP(D3351,'B-Business Capability'!B:H,6,FALSE)</f>
        <v>Financial Planning &amp; Analysis</v>
      </c>
      <c r="G3351" t="str">
        <f>VLOOKUP(D3351,'B-Business Capability'!B:H,7,FALSE)</f>
        <v>Forecasting</v>
      </c>
      <c r="I3351" t="s">
        <v>53</v>
      </c>
      <c r="J3351" t="s">
        <v>8518</v>
      </c>
      <c r="K3351" t="s">
        <v>379</v>
      </c>
      <c r="L3351" t="s">
        <v>428</v>
      </c>
      <c r="M3351" t="str">
        <f>VLOOKUP(L3351,'A-Applications'!B:D,3,FALSE)</f>
        <v>SAP Analytics Cloud</v>
      </c>
      <c r="N3351" t="s">
        <v>46</v>
      </c>
      <c r="O3351" s="42" t="s">
        <v>47</v>
      </c>
      <c r="P3351" t="s">
        <v>462</v>
      </c>
      <c r="Q3351" t="str">
        <f>VLOOKUP(KamstrupData[[#This Row],[IdLevel123]],'B-Business Capability'!B:L,10,FALSE)</f>
        <v>N/A</v>
      </c>
      <c r="R3351">
        <f>VLOOKUP(KamstrupData[[#This Row],[IdLevel123]],'B-Business Capability'!B:L,11,FALSE)</f>
        <v>0</v>
      </c>
      <c r="T3351" t="s">
        <v>8595</v>
      </c>
    </row>
    <row r="3352" spans="2:20" hidden="1" x14ac:dyDescent="0.25">
      <c r="D3352" s="28" t="s">
        <v>470</v>
      </c>
      <c r="E3352" t="str">
        <f>VLOOKUP(D3352,'B-Business Capability'!B:H,5,FALSE)</f>
        <v>Finance</v>
      </c>
      <c r="F3352" t="str">
        <f>VLOOKUP(D3352,'B-Business Capability'!B:H,6,FALSE)</f>
        <v>Financial Planning &amp; Analysis</v>
      </c>
      <c r="G3352" t="str">
        <f>VLOOKUP(D3352,'B-Business Capability'!B:H,7,FALSE)</f>
        <v>Forecasting</v>
      </c>
      <c r="I3352" t="s">
        <v>491</v>
      </c>
      <c r="J3352" t="s">
        <v>492</v>
      </c>
      <c r="L3352" t="s">
        <v>428</v>
      </c>
      <c r="M3352" t="str">
        <f>VLOOKUP(L3352,'A-Applications'!B:D,3,FALSE)</f>
        <v>SAP Analytics Cloud</v>
      </c>
      <c r="N3352" t="s">
        <v>138</v>
      </c>
      <c r="O3352" s="42" t="s">
        <v>102</v>
      </c>
      <c r="P3352" t="s">
        <v>462</v>
      </c>
      <c r="Q3352" t="str">
        <f>VLOOKUP(KamstrupData[[#This Row],[IdLevel123]],'B-Business Capability'!B:L,10,FALSE)</f>
        <v>N/A</v>
      </c>
      <c r="R3352">
        <f>VLOOKUP(KamstrupData[[#This Row],[IdLevel123]],'B-Business Capability'!B:L,11,FALSE)</f>
        <v>0</v>
      </c>
      <c r="T3352" t="s">
        <v>8532</v>
      </c>
    </row>
    <row r="3353" spans="2:20" hidden="1" x14ac:dyDescent="0.25">
      <c r="D3353" s="28" t="s">
        <v>470</v>
      </c>
      <c r="E3353" t="str">
        <f>VLOOKUP(D3353,'B-Business Capability'!B:H,5,FALSE)</f>
        <v>Finance</v>
      </c>
      <c r="F3353" t="str">
        <f>VLOOKUP(D3353,'B-Business Capability'!B:H,6,FALSE)</f>
        <v>Financial Planning &amp; Analysis</v>
      </c>
      <c r="G3353" t="str">
        <f>VLOOKUP(D3353,'B-Business Capability'!B:H,7,FALSE)</f>
        <v>Forecasting</v>
      </c>
      <c r="I3353" t="s">
        <v>477</v>
      </c>
      <c r="J3353" t="s">
        <v>8624</v>
      </c>
      <c r="L3353" t="s">
        <v>428</v>
      </c>
      <c r="M3353" t="str">
        <f>VLOOKUP(L3353,'A-Applications'!B:D,3,FALSE)</f>
        <v>SAP Analytics Cloud</v>
      </c>
      <c r="N3353" t="s">
        <v>46</v>
      </c>
      <c r="O3353" s="42" t="s">
        <v>47</v>
      </c>
      <c r="P3353" t="s">
        <v>462</v>
      </c>
      <c r="Q3353" t="str">
        <f>VLOOKUP(KamstrupData[[#This Row],[IdLevel123]],'B-Business Capability'!B:L,10,FALSE)</f>
        <v>N/A</v>
      </c>
      <c r="R3353">
        <f>VLOOKUP(KamstrupData[[#This Row],[IdLevel123]],'B-Business Capability'!B:L,11,FALSE)</f>
        <v>0</v>
      </c>
    </row>
    <row r="3354" spans="2:20" hidden="1" x14ac:dyDescent="0.25">
      <c r="D3354" s="28" t="s">
        <v>470</v>
      </c>
      <c r="E3354" t="str">
        <f>VLOOKUP(D3354,'B-Business Capability'!B:H,5,FALSE)</f>
        <v>Finance</v>
      </c>
      <c r="F3354" t="str">
        <f>VLOOKUP(D3354,'B-Business Capability'!B:H,6,FALSE)</f>
        <v>Financial Planning &amp; Analysis</v>
      </c>
      <c r="G3354" t="str">
        <f>VLOOKUP(D3354,'B-Business Capability'!B:H,7,FALSE)</f>
        <v>Forecasting</v>
      </c>
      <c r="I3354" t="s">
        <v>487</v>
      </c>
      <c r="J3354" t="s">
        <v>488</v>
      </c>
      <c r="L3354" t="s">
        <v>428</v>
      </c>
      <c r="M3354" t="str">
        <f>VLOOKUP(L3354,'A-Applications'!B:D,3,FALSE)</f>
        <v>SAP Analytics Cloud</v>
      </c>
      <c r="N3354" t="s">
        <v>138</v>
      </c>
      <c r="O3354" s="42" t="s">
        <v>102</v>
      </c>
      <c r="P3354" t="s">
        <v>462</v>
      </c>
      <c r="Q3354" t="str">
        <f>VLOOKUP(KamstrupData[[#This Row],[IdLevel123]],'B-Business Capability'!B:L,10,FALSE)</f>
        <v>N/A</v>
      </c>
      <c r="R3354">
        <f>VLOOKUP(KamstrupData[[#This Row],[IdLevel123]],'B-Business Capability'!B:L,11,FALSE)</f>
        <v>0</v>
      </c>
    </row>
    <row r="3355" spans="2:20" hidden="1" x14ac:dyDescent="0.25">
      <c r="D3355" t="s">
        <v>1039</v>
      </c>
      <c r="E3355" t="str">
        <f>VLOOKUP(D3355,'B-Business Capability'!B:H,5,FALSE)</f>
        <v>Strategic Management</v>
      </c>
      <c r="F3355" t="str">
        <f>VLOOKUP(D3355,'B-Business Capability'!B:H,6,FALSE)</f>
        <v>Manage Core Business</v>
      </c>
      <c r="G3355" t="str">
        <f>VLOOKUP(D3355,'B-Business Capability'!B:H,7,FALSE)</f>
        <v>Manage Projects</v>
      </c>
      <c r="I3355" t="s">
        <v>43</v>
      </c>
      <c r="J3355" t="s">
        <v>278</v>
      </c>
      <c r="L3355" t="s">
        <v>428</v>
      </c>
      <c r="M3355" t="str">
        <f>VLOOKUP(L3355,'A-Applications'!B:D,3,FALSE)</f>
        <v>SAP Analytics Cloud</v>
      </c>
      <c r="N3355" t="s">
        <v>46</v>
      </c>
      <c r="O3355" s="42" t="s">
        <v>102</v>
      </c>
      <c r="P3355" t="s">
        <v>1040</v>
      </c>
      <c r="Q3355" t="str">
        <f>VLOOKUP(KamstrupData[[#This Row],[IdLevel123]],'B-Business Capability'!B:L,10,FALSE)</f>
        <v>N/A</v>
      </c>
      <c r="R3355">
        <f>VLOOKUP(KamstrupData[[#This Row],[IdLevel123]],'B-Business Capability'!B:L,11,FALSE)</f>
        <v>0</v>
      </c>
    </row>
    <row r="3356" spans="2:20" hidden="1" x14ac:dyDescent="0.25">
      <c r="D3356" t="s">
        <v>1039</v>
      </c>
      <c r="E3356" t="str">
        <f>VLOOKUP(D3356,'B-Business Capability'!B:H,5,FALSE)</f>
        <v>Strategic Management</v>
      </c>
      <c r="F3356" t="str">
        <f>VLOOKUP(D3356,'B-Business Capability'!B:H,6,FALSE)</f>
        <v>Manage Core Business</v>
      </c>
      <c r="G3356" t="str">
        <f>VLOOKUP(D3356,'B-Business Capability'!B:H,7,FALSE)</f>
        <v>Manage Projects</v>
      </c>
      <c r="I3356" t="s">
        <v>43</v>
      </c>
      <c r="J3356" t="s">
        <v>279</v>
      </c>
      <c r="L3356" t="s">
        <v>428</v>
      </c>
      <c r="M3356" t="str">
        <f>VLOOKUP(L3356,'A-Applications'!B:D,3,FALSE)</f>
        <v>SAP Analytics Cloud</v>
      </c>
      <c r="N3356" t="s">
        <v>46</v>
      </c>
      <c r="O3356" s="42" t="s">
        <v>102</v>
      </c>
      <c r="P3356" t="s">
        <v>1040</v>
      </c>
      <c r="Q3356" t="str">
        <f>VLOOKUP(KamstrupData[[#This Row],[IdLevel123]],'B-Business Capability'!B:L,10,FALSE)</f>
        <v>N/A</v>
      </c>
      <c r="R3356">
        <f>VLOOKUP(KamstrupData[[#This Row],[IdLevel123]],'B-Business Capability'!B:L,11,FALSE)</f>
        <v>0</v>
      </c>
    </row>
    <row r="3357" spans="2:20" hidden="1" x14ac:dyDescent="0.25">
      <c r="D3357" t="s">
        <v>1039</v>
      </c>
      <c r="E3357" t="str">
        <f>VLOOKUP(D3357,'B-Business Capability'!B:H,5,FALSE)</f>
        <v>Strategic Management</v>
      </c>
      <c r="F3357" t="str">
        <f>VLOOKUP(D3357,'B-Business Capability'!B:H,6,FALSE)</f>
        <v>Manage Core Business</v>
      </c>
      <c r="G3357" t="str">
        <f>VLOOKUP(D3357,'B-Business Capability'!B:H,7,FALSE)</f>
        <v>Manage Projects</v>
      </c>
      <c r="I3357" t="s">
        <v>43</v>
      </c>
      <c r="J3357" t="s">
        <v>282</v>
      </c>
      <c r="L3357" t="s">
        <v>428</v>
      </c>
      <c r="M3357" t="str">
        <f>VLOOKUP(L3357,'A-Applications'!B:D,3,FALSE)</f>
        <v>SAP Analytics Cloud</v>
      </c>
      <c r="N3357" t="s">
        <v>46</v>
      </c>
      <c r="O3357" s="42" t="s">
        <v>102</v>
      </c>
      <c r="P3357" t="s">
        <v>1040</v>
      </c>
      <c r="Q3357" t="str">
        <f>VLOOKUP(KamstrupData[[#This Row],[IdLevel123]],'B-Business Capability'!B:L,10,FALSE)</f>
        <v>N/A</v>
      </c>
      <c r="R3357">
        <f>VLOOKUP(KamstrupData[[#This Row],[IdLevel123]],'B-Business Capability'!B:L,11,FALSE)</f>
        <v>0</v>
      </c>
    </row>
    <row r="3358" spans="2:20" hidden="1" x14ac:dyDescent="0.25">
      <c r="D3358" s="28" t="s">
        <v>1039</v>
      </c>
      <c r="E3358" t="str">
        <f>VLOOKUP(D3358,'B-Business Capability'!B:H,5,FALSE)</f>
        <v>Strategic Management</v>
      </c>
      <c r="F3358" t="str">
        <f>VLOOKUP(D3358,'B-Business Capability'!B:H,6,FALSE)</f>
        <v>Manage Core Business</v>
      </c>
      <c r="G3358" t="str">
        <f>VLOOKUP(D3358,'B-Business Capability'!B:H,7,FALSE)</f>
        <v>Manage Projects</v>
      </c>
      <c r="I3358" t="s">
        <v>477</v>
      </c>
      <c r="J3358" t="s">
        <v>8624</v>
      </c>
      <c r="L3358" t="s">
        <v>428</v>
      </c>
      <c r="M3358" t="str">
        <f>VLOOKUP(L3358,'A-Applications'!B:D,3,FALSE)</f>
        <v>SAP Analytics Cloud</v>
      </c>
      <c r="N3358" t="s">
        <v>46</v>
      </c>
      <c r="O3358" s="42" t="s">
        <v>102</v>
      </c>
      <c r="P3358" t="s">
        <v>1040</v>
      </c>
      <c r="Q3358" t="str">
        <f>VLOOKUP(KamstrupData[[#This Row],[IdLevel123]],'B-Business Capability'!B:L,10,FALSE)</f>
        <v>N/A</v>
      </c>
      <c r="R3358">
        <f>VLOOKUP(KamstrupData[[#This Row],[IdLevel123]],'B-Business Capability'!B:L,11,FALSE)</f>
        <v>0</v>
      </c>
    </row>
    <row r="3359" spans="2:20" hidden="1" x14ac:dyDescent="0.25">
      <c r="D3359" t="s">
        <v>1517</v>
      </c>
      <c r="E3359" t="str">
        <f>VLOOKUP(D3359,'B-Business Capability'!B:H,5,FALSE)</f>
        <v>Customer Service</v>
      </c>
      <c r="F3359" t="str">
        <f>VLOOKUP(D3359,'B-Business Capability'!B:H,6,FALSE)</f>
        <v>Customer Project Management</v>
      </c>
      <c r="G3359" t="str">
        <f>VLOOKUP(D3359,'B-Business Capability'!B:H,7,FALSE)</f>
        <v>Project Management</v>
      </c>
      <c r="I3359" t="s">
        <v>66</v>
      </c>
      <c r="J3359" t="s">
        <v>228</v>
      </c>
      <c r="L3359" t="s">
        <v>428</v>
      </c>
      <c r="M3359" t="str">
        <f>VLOOKUP(L3359,'A-Applications'!B:D,3,FALSE)</f>
        <v>SAP Analytics Cloud</v>
      </c>
      <c r="N3359" t="s">
        <v>46</v>
      </c>
      <c r="O3359" s="42" t="s">
        <v>47</v>
      </c>
      <c r="P3359" t="s">
        <v>1040</v>
      </c>
      <c r="Q3359" t="str">
        <f>VLOOKUP(KamstrupData[[#This Row],[IdLevel123]],'B-Business Capability'!B:L,10,FALSE)</f>
        <v>Order-to-Cash (O2C)</v>
      </c>
      <c r="R3359">
        <f>VLOOKUP(KamstrupData[[#This Row],[IdLevel123]],'B-Business Capability'!B:L,11,FALSE)</f>
        <v>0</v>
      </c>
      <c r="T3359" t="s">
        <v>230</v>
      </c>
    </row>
    <row r="3360" spans="2:20" hidden="1" x14ac:dyDescent="0.25">
      <c r="D3360" s="28" t="s">
        <v>1517</v>
      </c>
      <c r="E3360" t="str">
        <f>VLOOKUP(D3360,'B-Business Capability'!B:H,5,FALSE)</f>
        <v>Customer Service</v>
      </c>
      <c r="F3360" t="str">
        <f>VLOOKUP(D3360,'B-Business Capability'!B:H,6,FALSE)</f>
        <v>Customer Project Management</v>
      </c>
      <c r="G3360" t="str">
        <f>VLOOKUP(D3360,'B-Business Capability'!B:H,7,FALSE)</f>
        <v>Project Management</v>
      </c>
      <c r="I3360" t="s">
        <v>491</v>
      </c>
      <c r="J3360" t="s">
        <v>8531</v>
      </c>
      <c r="K3360" t="s">
        <v>8607</v>
      </c>
      <c r="L3360" t="s">
        <v>428</v>
      </c>
      <c r="M3360" t="str">
        <f>VLOOKUP(L3360,'A-Applications'!B:D,3,FALSE)</f>
        <v>SAP Analytics Cloud</v>
      </c>
      <c r="N3360" t="s">
        <v>46</v>
      </c>
      <c r="O3360" s="42" t="s">
        <v>47</v>
      </c>
      <c r="P3360" t="s">
        <v>1040</v>
      </c>
      <c r="Q3360" t="str">
        <f>VLOOKUP(KamstrupData[[#This Row],[IdLevel123]],'B-Business Capability'!B:L,10,FALSE)</f>
        <v>Order-to-Cash (O2C)</v>
      </c>
      <c r="R3360">
        <f>VLOOKUP(KamstrupData[[#This Row],[IdLevel123]],'B-Business Capability'!B:L,11,FALSE)</f>
        <v>0</v>
      </c>
    </row>
    <row r="3361" spans="2:20" hidden="1" x14ac:dyDescent="0.25">
      <c r="D3361" s="28" t="s">
        <v>1517</v>
      </c>
      <c r="E3361" t="str">
        <f>VLOOKUP(D3361,'B-Business Capability'!B:H,5,FALSE)</f>
        <v>Customer Service</v>
      </c>
      <c r="F3361" t="str">
        <f>VLOOKUP(D3361,'B-Business Capability'!B:H,6,FALSE)</f>
        <v>Customer Project Management</v>
      </c>
      <c r="G3361" t="str">
        <f>VLOOKUP(D3361,'B-Business Capability'!B:H,7,FALSE)</f>
        <v>Project Management</v>
      </c>
      <c r="I3361" t="s">
        <v>487</v>
      </c>
      <c r="J3361" t="s">
        <v>8684</v>
      </c>
      <c r="K3361" t="s">
        <v>4553</v>
      </c>
      <c r="L3361" t="s">
        <v>428</v>
      </c>
      <c r="M3361" t="str">
        <f>VLOOKUP(L3361,'A-Applications'!B:D,3,FALSE)</f>
        <v>SAP Analytics Cloud</v>
      </c>
      <c r="N3361" t="s">
        <v>46</v>
      </c>
      <c r="O3361" s="42" t="s">
        <v>47</v>
      </c>
      <c r="P3361" t="s">
        <v>1040</v>
      </c>
      <c r="Q3361" t="str">
        <f>VLOOKUP(KamstrupData[[#This Row],[IdLevel123]],'B-Business Capability'!B:L,10,FALSE)</f>
        <v>Order-to-Cash (O2C)</v>
      </c>
      <c r="R3361">
        <f>VLOOKUP(KamstrupData[[#This Row],[IdLevel123]],'B-Business Capability'!B:L,11,FALSE)</f>
        <v>0</v>
      </c>
    </row>
    <row r="3362" spans="2:20" hidden="1" x14ac:dyDescent="0.25">
      <c r="B3362" s="28">
        <v>45870</v>
      </c>
      <c r="D3362" t="s">
        <v>1603</v>
      </c>
      <c r="E3362" t="str">
        <f>VLOOKUP(D3362,'B-Business Capability'!B:H,5,FALSE)</f>
        <v>Digital Platform and Operations</v>
      </c>
      <c r="F3362" t="str">
        <f>VLOOKUP(D3362,'B-Business Capability'!B:H,6,FALSE)</f>
        <v>AI, Data &amp; Analytics</v>
      </c>
      <c r="G3362" t="str">
        <f>VLOOKUP(D3362,'B-Business Capability'!B:H,7,FALSE)</f>
        <v>Data Processing &amp; Modeling</v>
      </c>
      <c r="I3362" t="s">
        <v>43</v>
      </c>
      <c r="J3362" t="s">
        <v>151</v>
      </c>
      <c r="K3362" t="s">
        <v>340</v>
      </c>
      <c r="L3362" t="s">
        <v>428</v>
      </c>
      <c r="M3362" t="str">
        <f>VLOOKUP(L3362,'A-Applications'!B:D,3,FALSE)</f>
        <v>SAP Analytics Cloud</v>
      </c>
      <c r="N3362" t="s">
        <v>138</v>
      </c>
      <c r="O3362" s="42" t="s">
        <v>102</v>
      </c>
      <c r="P3362" t="s">
        <v>68</v>
      </c>
      <c r="Q3362" t="str">
        <f>VLOOKUP(KamstrupData[[#This Row],[IdLevel123]],'B-Business Capability'!B:L,10,FALSE)</f>
        <v>N/A</v>
      </c>
      <c r="R3362">
        <f>VLOOKUP(KamstrupData[[#This Row],[IdLevel123]],'B-Business Capability'!B:L,11,FALSE)</f>
        <v>0</v>
      </c>
      <c r="S3362" t="s">
        <v>429</v>
      </c>
      <c r="T3362" t="s">
        <v>342</v>
      </c>
    </row>
    <row r="3363" spans="2:20" hidden="1" x14ac:dyDescent="0.25">
      <c r="B3363" s="28">
        <v>45870</v>
      </c>
      <c r="D3363" t="s">
        <v>1603</v>
      </c>
      <c r="E3363" t="str">
        <f>VLOOKUP(D3363,'B-Business Capability'!B:H,5,FALSE)</f>
        <v>Digital Platform and Operations</v>
      </c>
      <c r="F3363" t="str">
        <f>VLOOKUP(D3363,'B-Business Capability'!B:H,6,FALSE)</f>
        <v>AI, Data &amp; Analytics</v>
      </c>
      <c r="G3363" t="str">
        <f>VLOOKUP(D3363,'B-Business Capability'!B:H,7,FALSE)</f>
        <v>Data Processing &amp; Modeling</v>
      </c>
      <c r="I3363" t="s">
        <v>43</v>
      </c>
      <c r="J3363" t="s">
        <v>151</v>
      </c>
      <c r="K3363" t="s">
        <v>340</v>
      </c>
      <c r="L3363" t="s">
        <v>428</v>
      </c>
      <c r="M3363" t="str">
        <f>VLOOKUP(L3363,'A-Applications'!B:D,3,FALSE)</f>
        <v>SAP Analytics Cloud</v>
      </c>
      <c r="N3363" t="s">
        <v>138</v>
      </c>
      <c r="O3363" s="42" t="s">
        <v>102</v>
      </c>
      <c r="P3363" t="s">
        <v>68</v>
      </c>
      <c r="Q3363" t="str">
        <f>VLOOKUP(KamstrupData[[#This Row],[IdLevel123]],'B-Business Capability'!B:L,10,FALSE)</f>
        <v>N/A</v>
      </c>
      <c r="R3363">
        <f>VLOOKUP(KamstrupData[[#This Row],[IdLevel123]],'B-Business Capability'!B:L,11,FALSE)</f>
        <v>0</v>
      </c>
      <c r="S3363" t="s">
        <v>429</v>
      </c>
      <c r="T3363" t="s">
        <v>342</v>
      </c>
    </row>
    <row r="3364" spans="2:20" hidden="1" x14ac:dyDescent="0.25">
      <c r="B3364" s="28">
        <v>45870</v>
      </c>
      <c r="D3364" t="s">
        <v>1609</v>
      </c>
      <c r="E3364" t="str">
        <f>VLOOKUP(D3364,'B-Business Capability'!B:H,5,FALSE)</f>
        <v>Digital Platform and Operations</v>
      </c>
      <c r="F3364" t="str">
        <f>VLOOKUP(D3364,'B-Business Capability'!B:H,6,FALSE)</f>
        <v>AI, Data &amp; Analytics</v>
      </c>
      <c r="G3364" t="str">
        <f>VLOOKUP(D3364,'B-Business Capability'!B:H,7,FALSE)</f>
        <v>Data Analytics</v>
      </c>
      <c r="I3364" t="s">
        <v>43</v>
      </c>
      <c r="J3364" t="s">
        <v>151</v>
      </c>
      <c r="K3364" t="s">
        <v>340</v>
      </c>
      <c r="L3364" t="s">
        <v>428</v>
      </c>
      <c r="M3364" t="str">
        <f>VLOOKUP(L3364,'A-Applications'!B:D,3,FALSE)</f>
        <v>SAP Analytics Cloud</v>
      </c>
      <c r="N3364" t="s">
        <v>138</v>
      </c>
      <c r="O3364" s="42" t="s">
        <v>102</v>
      </c>
      <c r="P3364" t="s">
        <v>68</v>
      </c>
      <c r="Q3364" t="str">
        <f>VLOOKUP(KamstrupData[[#This Row],[IdLevel123]],'B-Business Capability'!B:L,10,FALSE)</f>
        <v>N/A</v>
      </c>
      <c r="R3364">
        <f>VLOOKUP(KamstrupData[[#This Row],[IdLevel123]],'B-Business Capability'!B:L,11,FALSE)</f>
        <v>0</v>
      </c>
      <c r="S3364" t="s">
        <v>429</v>
      </c>
      <c r="T3364" t="s">
        <v>342</v>
      </c>
    </row>
    <row r="3365" spans="2:20" hidden="1" x14ac:dyDescent="0.25">
      <c r="E3365" t="e">
        <f>VLOOKUP(D3365,'B-Business Capability'!B:H,5,FALSE)</f>
        <v>#N/A</v>
      </c>
      <c r="F3365" t="e">
        <f>VLOOKUP(D3365,'B-Business Capability'!B:H,6,FALSE)</f>
        <v>#N/A</v>
      </c>
      <c r="G3365" t="e">
        <f>VLOOKUP(D3365,'B-Business Capability'!B:H,7,FALSE)</f>
        <v>#N/A</v>
      </c>
      <c r="J3365" t="s">
        <v>8531</v>
      </c>
      <c r="K3365" t="s">
        <v>379</v>
      </c>
      <c r="L3365" t="s">
        <v>428</v>
      </c>
      <c r="M3365" t="str">
        <f>VLOOKUP(L3365,'A-Applications'!B:D,3,FALSE)</f>
        <v>SAP Analytics Cloud</v>
      </c>
      <c r="N3365" t="s">
        <v>46</v>
      </c>
      <c r="O3365" s="42" t="s">
        <v>47</v>
      </c>
      <c r="Q3365" t="e">
        <f>VLOOKUP(KamstrupData[[#This Row],[IdLevel123]],'B-Business Capability'!B:L,10,FALSE)</f>
        <v>#N/A</v>
      </c>
      <c r="R3365" t="e">
        <f>VLOOKUP(KamstrupData[[#This Row],[IdLevel123]],'B-Business Capability'!B:L,11,FALSE)</f>
        <v>#N/A</v>
      </c>
    </row>
    <row r="3366" spans="2:20" hidden="1" x14ac:dyDescent="0.25">
      <c r="E3366" t="e">
        <f>VLOOKUP(D3366,'B-Business Capability'!B:H,5,FALSE)</f>
        <v>#N/A</v>
      </c>
      <c r="F3366" t="e">
        <f>VLOOKUP(D3366,'B-Business Capability'!B:H,6,FALSE)</f>
        <v>#N/A</v>
      </c>
      <c r="G3366" t="e">
        <f>VLOOKUP(D3366,'B-Business Capability'!B:H,7,FALSE)</f>
        <v>#N/A</v>
      </c>
      <c r="J3366" t="s">
        <v>492</v>
      </c>
      <c r="L3366" t="s">
        <v>428</v>
      </c>
      <c r="M3366" t="str">
        <f>VLOOKUP(L3366,'A-Applications'!B:D,3,FALSE)</f>
        <v>SAP Analytics Cloud</v>
      </c>
      <c r="N3366" t="s">
        <v>46</v>
      </c>
      <c r="O3366" s="42" t="s">
        <v>47</v>
      </c>
      <c r="Q3366" t="e">
        <f>VLOOKUP(KamstrupData[[#This Row],[IdLevel123]],'B-Business Capability'!B:L,10,FALSE)</f>
        <v>#N/A</v>
      </c>
      <c r="R3366" t="e">
        <f>VLOOKUP(KamstrupData[[#This Row],[IdLevel123]],'B-Business Capability'!B:L,11,FALSE)</f>
        <v>#N/A</v>
      </c>
    </row>
    <row r="3367" spans="2:20" hidden="1" x14ac:dyDescent="0.25">
      <c r="D3367" s="28" t="s">
        <v>470</v>
      </c>
      <c r="E3367" t="str">
        <f>VLOOKUP(D3367,'B-Business Capability'!B:H,5,FALSE)</f>
        <v>Finance</v>
      </c>
      <c r="F3367" t="str">
        <f>VLOOKUP(D3367,'B-Business Capability'!B:H,6,FALSE)</f>
        <v>Financial Planning &amp; Analysis</v>
      </c>
      <c r="G3367" t="str">
        <f>VLOOKUP(D3367,'B-Business Capability'!B:H,7,FALSE)</f>
        <v>Forecasting</v>
      </c>
      <c r="I3367" t="s">
        <v>62</v>
      </c>
      <c r="J3367" t="s">
        <v>8633</v>
      </c>
      <c r="L3367" t="s">
        <v>428</v>
      </c>
      <c r="M3367" t="str">
        <f>VLOOKUP(L3367,'A-Applications'!B:D,3,FALSE)</f>
        <v>SAP Analytics Cloud</v>
      </c>
      <c r="N3367" t="s">
        <v>46</v>
      </c>
      <c r="O3367" s="42" t="s">
        <v>47</v>
      </c>
      <c r="P3367" t="s">
        <v>462</v>
      </c>
      <c r="Q3367" t="str">
        <f>VLOOKUP(KamstrupData[[#This Row],[IdLevel123]],'B-Business Capability'!B:L,10,FALSE)</f>
        <v>N/A</v>
      </c>
      <c r="R3367">
        <f>VLOOKUP(KamstrupData[[#This Row],[IdLevel123]],'B-Business Capability'!B:L,11,FALSE)</f>
        <v>0</v>
      </c>
    </row>
    <row r="3368" spans="2:20" hidden="1" x14ac:dyDescent="0.25">
      <c r="D3368" s="28" t="s">
        <v>1039</v>
      </c>
      <c r="E3368" t="str">
        <f>VLOOKUP(D3368,'B-Business Capability'!B:H,5,FALSE)</f>
        <v>Strategic Management</v>
      </c>
      <c r="F3368" t="str">
        <f>VLOOKUP(D3368,'B-Business Capability'!B:H,6,FALSE)</f>
        <v>Manage Core Business</v>
      </c>
      <c r="G3368" t="str">
        <f>VLOOKUP(D3368,'B-Business Capability'!B:H,7,FALSE)</f>
        <v>Manage Projects</v>
      </c>
      <c r="I3368" t="s">
        <v>62</v>
      </c>
      <c r="J3368" t="s">
        <v>8633</v>
      </c>
      <c r="L3368" t="s">
        <v>428</v>
      </c>
      <c r="M3368" t="str">
        <f>VLOOKUP(L3368,'A-Applications'!B:D,3,FALSE)</f>
        <v>SAP Analytics Cloud</v>
      </c>
      <c r="N3368" t="s">
        <v>46</v>
      </c>
      <c r="O3368" s="42" t="s">
        <v>102</v>
      </c>
      <c r="P3368" t="s">
        <v>1040</v>
      </c>
      <c r="Q3368" t="str">
        <f>VLOOKUP(KamstrupData[[#This Row],[IdLevel123]],'B-Business Capability'!B:L,10,FALSE)</f>
        <v>N/A</v>
      </c>
      <c r="R3368">
        <f>VLOOKUP(KamstrupData[[#This Row],[IdLevel123]],'B-Business Capability'!B:L,11,FALSE)</f>
        <v>0</v>
      </c>
    </row>
    <row r="3369" spans="2:20" hidden="1" x14ac:dyDescent="0.25">
      <c r="D3369" s="28" t="s">
        <v>437</v>
      </c>
      <c r="E3369" t="str">
        <f>VLOOKUP(D3369,'B-Business Capability'!B:H,5,FALSE)</f>
        <v>Finance</v>
      </c>
      <c r="F3369" t="str">
        <f>VLOOKUP(D3369,'B-Business Capability'!B:H,6,FALSE)</f>
        <v>Accounting</v>
      </c>
      <c r="G3369" t="str">
        <f>VLOOKUP(D3369,'B-Business Capability'!B:H,7,FALSE)</f>
        <v>Performance Reporting</v>
      </c>
      <c r="I3369" t="s">
        <v>62</v>
      </c>
      <c r="J3369" t="s">
        <v>63</v>
      </c>
      <c r="L3369" t="s">
        <v>428</v>
      </c>
      <c r="M3369" t="str">
        <f>VLOOKUP(L3369,'A-Applications'!B:D,3,FALSE)</f>
        <v>SAP Analytics Cloud</v>
      </c>
      <c r="N3369" t="s">
        <v>138</v>
      </c>
      <c r="O3369" s="42" t="s">
        <v>102</v>
      </c>
      <c r="P3369" t="s">
        <v>38</v>
      </c>
      <c r="Q3369" t="str">
        <f>VLOOKUP(KamstrupData[[#This Row],[IdLevel123]],'B-Business Capability'!B:L,10,FALSE)</f>
        <v>N/A</v>
      </c>
      <c r="R3369">
        <f>VLOOKUP(KamstrupData[[#This Row],[IdLevel123]],'B-Business Capability'!B:L,11,FALSE)</f>
        <v>0</v>
      </c>
    </row>
    <row r="3370" spans="2:20" hidden="1" x14ac:dyDescent="0.25">
      <c r="D3370" s="28" t="s">
        <v>461</v>
      </c>
      <c r="E3370" t="str">
        <f>VLOOKUP(D3370,'B-Business Capability'!B:H,5,FALSE)</f>
        <v>Finance</v>
      </c>
      <c r="F3370" t="str">
        <f>VLOOKUP(D3370,'B-Business Capability'!B:H,6,FALSE)</f>
        <v>Financial Planning &amp; Analysis</v>
      </c>
      <c r="G3370" t="str">
        <f>VLOOKUP(D3370,'B-Business Capability'!B:H,7,FALSE)</f>
        <v>Business Planning</v>
      </c>
      <c r="I3370" t="s">
        <v>62</v>
      </c>
      <c r="J3370" t="s">
        <v>63</v>
      </c>
      <c r="L3370" t="s">
        <v>428</v>
      </c>
      <c r="M3370" t="str">
        <f>VLOOKUP(L3370,'A-Applications'!B:D,3,FALSE)</f>
        <v>SAP Analytics Cloud</v>
      </c>
      <c r="N3370" t="s">
        <v>138</v>
      </c>
      <c r="O3370" s="42" t="s">
        <v>102</v>
      </c>
      <c r="P3370" t="s">
        <v>462</v>
      </c>
      <c r="Q3370" t="str">
        <f>VLOOKUP(KamstrupData[[#This Row],[IdLevel123]],'B-Business Capability'!B:L,10,FALSE)</f>
        <v>N/A</v>
      </c>
      <c r="R3370">
        <f>VLOOKUP(KamstrupData[[#This Row],[IdLevel123]],'B-Business Capability'!B:L,11,FALSE)</f>
        <v>0</v>
      </c>
    </row>
    <row r="3371" spans="2:20" hidden="1" x14ac:dyDescent="0.25">
      <c r="D3371" s="28" t="s">
        <v>469</v>
      </c>
      <c r="E3371" t="str">
        <f>VLOOKUP(D3371,'B-Business Capability'!B:H,5,FALSE)</f>
        <v>Finance</v>
      </c>
      <c r="F3371" t="str">
        <f>VLOOKUP(D3371,'B-Business Capability'!B:H,6,FALSE)</f>
        <v>Financial Planning &amp; Analysis</v>
      </c>
      <c r="G3371" t="str">
        <f>VLOOKUP(D3371,'B-Business Capability'!B:H,7,FALSE)</f>
        <v>Cost Accounting_Plan</v>
      </c>
      <c r="I3371" t="s">
        <v>62</v>
      </c>
      <c r="J3371" t="s">
        <v>63</v>
      </c>
      <c r="L3371" t="s">
        <v>428</v>
      </c>
      <c r="M3371" t="str">
        <f>VLOOKUP(L3371,'A-Applications'!B:D,3,FALSE)</f>
        <v>SAP Analytics Cloud</v>
      </c>
      <c r="N3371" t="s">
        <v>138</v>
      </c>
      <c r="O3371" s="42" t="s">
        <v>102</v>
      </c>
      <c r="P3371" t="s">
        <v>462</v>
      </c>
      <c r="Q3371" t="str">
        <f>VLOOKUP(KamstrupData[[#This Row],[IdLevel123]],'B-Business Capability'!B:L,10,FALSE)</f>
        <v>N/A</v>
      </c>
      <c r="R3371">
        <f>VLOOKUP(KamstrupData[[#This Row],[IdLevel123]],'B-Business Capability'!B:L,11,FALSE)</f>
        <v>0</v>
      </c>
    </row>
    <row r="3372" spans="2:20" hidden="1" x14ac:dyDescent="0.25">
      <c r="D3372" s="28" t="s">
        <v>470</v>
      </c>
      <c r="E3372" t="str">
        <f>VLOOKUP(D3372,'B-Business Capability'!B:H,5,FALSE)</f>
        <v>Finance</v>
      </c>
      <c r="F3372" t="str">
        <f>VLOOKUP(D3372,'B-Business Capability'!B:H,6,FALSE)</f>
        <v>Financial Planning &amp; Analysis</v>
      </c>
      <c r="G3372" t="str">
        <f>VLOOKUP(D3372,'B-Business Capability'!B:H,7,FALSE)</f>
        <v>Forecasting</v>
      </c>
      <c r="I3372" t="s">
        <v>62</v>
      </c>
      <c r="J3372" t="s">
        <v>63</v>
      </c>
      <c r="L3372" t="s">
        <v>428</v>
      </c>
      <c r="M3372" t="str">
        <f>VLOOKUP(L3372,'A-Applications'!B:D,3,FALSE)</f>
        <v>SAP Analytics Cloud</v>
      </c>
      <c r="N3372" t="s">
        <v>138</v>
      </c>
      <c r="O3372" s="42" t="s">
        <v>102</v>
      </c>
      <c r="P3372" t="s">
        <v>462</v>
      </c>
      <c r="Q3372" t="str">
        <f>VLOOKUP(KamstrupData[[#This Row],[IdLevel123]],'B-Business Capability'!B:L,10,FALSE)</f>
        <v>N/A</v>
      </c>
      <c r="R3372">
        <f>VLOOKUP(KamstrupData[[#This Row],[IdLevel123]],'B-Business Capability'!B:L,11,FALSE)</f>
        <v>0</v>
      </c>
    </row>
    <row r="3373" spans="2:20" hidden="1" x14ac:dyDescent="0.25">
      <c r="D3373" s="28" t="s">
        <v>437</v>
      </c>
      <c r="E3373" t="str">
        <f>VLOOKUP(D3373,'B-Business Capability'!B:H,5,FALSE)</f>
        <v>Finance</v>
      </c>
      <c r="F3373" t="str">
        <f>VLOOKUP(D3373,'B-Business Capability'!B:H,6,FALSE)</f>
        <v>Accounting</v>
      </c>
      <c r="G3373" t="str">
        <f>VLOOKUP(D3373,'B-Business Capability'!B:H,7,FALSE)</f>
        <v>Performance Reporting</v>
      </c>
      <c r="I3373" t="s">
        <v>64</v>
      </c>
      <c r="J3373" t="s">
        <v>65</v>
      </c>
      <c r="L3373" t="s">
        <v>428</v>
      </c>
      <c r="M3373" t="str">
        <f>VLOOKUP(L3373,'A-Applications'!B:D,3,FALSE)</f>
        <v>SAP Analytics Cloud</v>
      </c>
      <c r="N3373" t="s">
        <v>46</v>
      </c>
      <c r="O3373" s="42" t="s">
        <v>47</v>
      </c>
      <c r="P3373" t="s">
        <v>38</v>
      </c>
      <c r="Q3373" t="str">
        <f>VLOOKUP(KamstrupData[[#This Row],[IdLevel123]],'B-Business Capability'!B:L,10,FALSE)</f>
        <v>N/A</v>
      </c>
      <c r="R3373">
        <f>VLOOKUP(KamstrupData[[#This Row],[IdLevel123]],'B-Business Capability'!B:L,11,FALSE)</f>
        <v>0</v>
      </c>
    </row>
    <row r="3374" spans="2:20" hidden="1" x14ac:dyDescent="0.25">
      <c r="D3374" s="28" t="s">
        <v>461</v>
      </c>
      <c r="E3374" t="str">
        <f>VLOOKUP(D3374,'B-Business Capability'!B:H,5,FALSE)</f>
        <v>Finance</v>
      </c>
      <c r="F3374" t="str">
        <f>VLOOKUP(D3374,'B-Business Capability'!B:H,6,FALSE)</f>
        <v>Financial Planning &amp; Analysis</v>
      </c>
      <c r="G3374" t="str">
        <f>VLOOKUP(D3374,'B-Business Capability'!B:H,7,FALSE)</f>
        <v>Business Planning</v>
      </c>
      <c r="I3374" t="s">
        <v>64</v>
      </c>
      <c r="J3374" t="s">
        <v>65</v>
      </c>
      <c r="L3374" t="s">
        <v>428</v>
      </c>
      <c r="M3374" t="str">
        <f>VLOOKUP(L3374,'A-Applications'!B:D,3,FALSE)</f>
        <v>SAP Analytics Cloud</v>
      </c>
      <c r="N3374" t="s">
        <v>46</v>
      </c>
      <c r="O3374" s="42" t="s">
        <v>47</v>
      </c>
      <c r="P3374" t="s">
        <v>462</v>
      </c>
      <c r="Q3374" t="str">
        <f>VLOOKUP(KamstrupData[[#This Row],[IdLevel123]],'B-Business Capability'!B:L,10,FALSE)</f>
        <v>N/A</v>
      </c>
      <c r="R3374">
        <f>VLOOKUP(KamstrupData[[#This Row],[IdLevel123]],'B-Business Capability'!B:L,11,FALSE)</f>
        <v>0</v>
      </c>
    </row>
    <row r="3375" spans="2:20" hidden="1" x14ac:dyDescent="0.25">
      <c r="D3375" s="28" t="s">
        <v>469</v>
      </c>
      <c r="E3375" t="str">
        <f>VLOOKUP(D3375,'B-Business Capability'!B:H,5,FALSE)</f>
        <v>Finance</v>
      </c>
      <c r="F3375" t="str">
        <f>VLOOKUP(D3375,'B-Business Capability'!B:H,6,FALSE)</f>
        <v>Financial Planning &amp; Analysis</v>
      </c>
      <c r="G3375" t="str">
        <f>VLOOKUP(D3375,'B-Business Capability'!B:H,7,FALSE)</f>
        <v>Cost Accounting_Plan</v>
      </c>
      <c r="I3375" t="s">
        <v>64</v>
      </c>
      <c r="J3375" t="s">
        <v>65</v>
      </c>
      <c r="L3375" t="s">
        <v>428</v>
      </c>
      <c r="M3375" t="str">
        <f>VLOOKUP(L3375,'A-Applications'!B:D,3,FALSE)</f>
        <v>SAP Analytics Cloud</v>
      </c>
      <c r="N3375" t="s">
        <v>46</v>
      </c>
      <c r="O3375" s="42" t="s">
        <v>47</v>
      </c>
      <c r="P3375" t="s">
        <v>462</v>
      </c>
      <c r="Q3375" t="str">
        <f>VLOOKUP(KamstrupData[[#This Row],[IdLevel123]],'B-Business Capability'!B:L,10,FALSE)</f>
        <v>N/A</v>
      </c>
      <c r="R3375">
        <f>VLOOKUP(KamstrupData[[#This Row],[IdLevel123]],'B-Business Capability'!B:L,11,FALSE)</f>
        <v>0</v>
      </c>
    </row>
    <row r="3376" spans="2:20" hidden="1" x14ac:dyDescent="0.25">
      <c r="D3376" s="28" t="s">
        <v>470</v>
      </c>
      <c r="E3376" t="str">
        <f>VLOOKUP(D3376,'B-Business Capability'!B:H,5,FALSE)</f>
        <v>Finance</v>
      </c>
      <c r="F3376" t="str">
        <f>VLOOKUP(D3376,'B-Business Capability'!B:H,6,FALSE)</f>
        <v>Financial Planning &amp; Analysis</v>
      </c>
      <c r="G3376" t="str">
        <f>VLOOKUP(D3376,'B-Business Capability'!B:H,7,FALSE)</f>
        <v>Forecasting</v>
      </c>
      <c r="I3376" t="s">
        <v>64</v>
      </c>
      <c r="J3376" t="s">
        <v>65</v>
      </c>
      <c r="L3376" t="s">
        <v>428</v>
      </c>
      <c r="M3376" t="str">
        <f>VLOOKUP(L3376,'A-Applications'!B:D,3,FALSE)</f>
        <v>SAP Analytics Cloud</v>
      </c>
      <c r="N3376" t="s">
        <v>46</v>
      </c>
      <c r="O3376" s="42" t="s">
        <v>47</v>
      </c>
      <c r="P3376" t="s">
        <v>462</v>
      </c>
      <c r="Q3376" t="str">
        <f>VLOOKUP(KamstrupData[[#This Row],[IdLevel123]],'B-Business Capability'!B:L,10,FALSE)</f>
        <v>N/A</v>
      </c>
      <c r="R3376">
        <f>VLOOKUP(KamstrupData[[#This Row],[IdLevel123]],'B-Business Capability'!B:L,11,FALSE)</f>
        <v>0</v>
      </c>
    </row>
    <row r="3377" spans="3:20" hidden="1" x14ac:dyDescent="0.25">
      <c r="D3377" s="28" t="s">
        <v>1597</v>
      </c>
      <c r="E3377" t="str">
        <f>VLOOKUP(D3377,'B-Business Capability'!B:H,5,FALSE)</f>
        <v>Digital Platform and Operations</v>
      </c>
      <c r="F3377" t="str">
        <f>VLOOKUP(D3377,'B-Business Capability'!B:H,6,FALSE)</f>
        <v>AI, Data &amp; Analytics</v>
      </c>
      <c r="G3377" t="str">
        <f>VLOOKUP(D3377,'B-Business Capability'!B:H,7,FALSE)</f>
        <v>BI Enablement</v>
      </c>
      <c r="I3377" t="s">
        <v>43</v>
      </c>
      <c r="J3377" t="s">
        <v>239</v>
      </c>
      <c r="K3377" t="s">
        <v>1672</v>
      </c>
      <c r="L3377" t="s">
        <v>428</v>
      </c>
      <c r="M3377" t="str">
        <f>VLOOKUP(L3377,'A-Applications'!B:D,3,FALSE)</f>
        <v>SAP Analytics Cloud</v>
      </c>
      <c r="N3377" t="s">
        <v>46</v>
      </c>
      <c r="O3377" s="42" t="s">
        <v>52</v>
      </c>
      <c r="P3377" t="s">
        <v>38</v>
      </c>
      <c r="Q3377" t="str">
        <f>VLOOKUP(KamstrupData[[#This Row],[IdLevel123]],'B-Business Capability'!B:L,10,FALSE)</f>
        <v>N/A</v>
      </c>
      <c r="R3377">
        <f>VLOOKUP(KamstrupData[[#This Row],[IdLevel123]],'B-Business Capability'!B:L,11,FALSE)</f>
        <v>0</v>
      </c>
    </row>
    <row r="3378" spans="3:20" hidden="1" x14ac:dyDescent="0.25">
      <c r="C3378" s="28">
        <v>46387</v>
      </c>
      <c r="D3378" t="s">
        <v>461</v>
      </c>
      <c r="E3378" t="str">
        <f>VLOOKUP(D3378,'B-Business Capability'!B:H,5,FALSE)</f>
        <v>Finance</v>
      </c>
      <c r="F3378" t="str">
        <f>VLOOKUP(D3378,'B-Business Capability'!B:H,6,FALSE)</f>
        <v>Financial Planning &amp; Analysis</v>
      </c>
      <c r="G3378" t="str">
        <f>VLOOKUP(D3378,'B-Business Capability'!B:H,7,FALSE)</f>
        <v>Business Planning</v>
      </c>
      <c r="I3378" t="s">
        <v>43</v>
      </c>
      <c r="J3378" t="s">
        <v>44</v>
      </c>
      <c r="L3378" t="s">
        <v>466</v>
      </c>
      <c r="M3378" t="str">
        <f>VLOOKUP(L3378,'A-Applications'!B:D,3,FALSE)</f>
        <v>VIS-PIT (Profit improvement tool)</v>
      </c>
      <c r="N3378" t="s">
        <v>74</v>
      </c>
      <c r="O3378" s="42"/>
      <c r="P3378" t="s">
        <v>68</v>
      </c>
      <c r="Q3378" t="str">
        <f>VLOOKUP(KamstrupData[[#This Row],[IdLevel123]],'B-Business Capability'!B:L,10,FALSE)</f>
        <v>N/A</v>
      </c>
      <c r="R3378">
        <f>VLOOKUP(KamstrupData[[#This Row],[IdLevel123]],'B-Business Capability'!B:L,11,FALSE)</f>
        <v>0</v>
      </c>
      <c r="S3378" t="s">
        <v>431</v>
      </c>
      <c r="T3378" t="s">
        <v>467</v>
      </c>
    </row>
    <row r="3379" spans="3:20" hidden="1" x14ac:dyDescent="0.25">
      <c r="D3379" t="s">
        <v>1217</v>
      </c>
      <c r="E3379" t="str">
        <f>VLOOKUP(D3379,'B-Business Capability'!B:H,5,FALSE)</f>
        <v>Sales</v>
      </c>
      <c r="F3379" t="str">
        <f>VLOOKUP(D3379,'B-Business Capability'!B:H,6,FALSE)</f>
        <v>Sales Execution and Customer Engagement</v>
      </c>
      <c r="G3379" t="str">
        <f>VLOOKUP(D3379,'B-Business Capability'!B:H,7,FALSE)</f>
        <v>Project selling</v>
      </c>
      <c r="I3379" t="s">
        <v>66</v>
      </c>
      <c r="J3379" t="s">
        <v>228</v>
      </c>
      <c r="L3379" t="s">
        <v>1218</v>
      </c>
      <c r="M3379" t="str">
        <f>VLOOKUP(L3379,'A-Applications'!B:D,3,FALSE)</f>
        <v>VIS-Quote Calculation Tool</v>
      </c>
      <c r="N3379" t="s">
        <v>74</v>
      </c>
      <c r="O3379" s="42" t="s">
        <v>47</v>
      </c>
      <c r="P3379" t="s">
        <v>1040</v>
      </c>
      <c r="Q3379" t="str">
        <f>VLOOKUP(KamstrupData[[#This Row],[IdLevel123]],'B-Business Capability'!B:L,10,FALSE)</f>
        <v>Order-to-Cash (O2C)</v>
      </c>
      <c r="R3379">
        <f>VLOOKUP(KamstrupData[[#This Row],[IdLevel123]],'B-Business Capability'!B:L,11,FALSE)</f>
        <v>550</v>
      </c>
      <c r="T3379" t="s">
        <v>230</v>
      </c>
    </row>
    <row r="3380" spans="3:20" hidden="1" x14ac:dyDescent="0.25">
      <c r="D3380" t="s">
        <v>1217</v>
      </c>
      <c r="E3380" t="str">
        <f>VLOOKUP(D3380,'B-Business Capability'!B:H,5,FALSE)</f>
        <v>Sales</v>
      </c>
      <c r="F3380" t="str">
        <f>VLOOKUP(D3380,'B-Business Capability'!B:H,6,FALSE)</f>
        <v>Sales Execution and Customer Engagement</v>
      </c>
      <c r="G3380" t="str">
        <f>VLOOKUP(D3380,'B-Business Capability'!B:H,7,FALSE)</f>
        <v>Project selling</v>
      </c>
      <c r="I3380" t="s">
        <v>43</v>
      </c>
      <c r="J3380" t="s">
        <v>278</v>
      </c>
      <c r="L3380" t="s">
        <v>1218</v>
      </c>
      <c r="M3380" t="str">
        <f>VLOOKUP(L3380,'A-Applications'!B:D,3,FALSE)</f>
        <v>VIS-Quote Calculation Tool</v>
      </c>
      <c r="O3380" s="42" t="s">
        <v>47</v>
      </c>
      <c r="P3380" t="s">
        <v>1040</v>
      </c>
      <c r="Q3380" t="str">
        <f>VLOOKUP(KamstrupData[[#This Row],[IdLevel123]],'B-Business Capability'!B:L,10,FALSE)</f>
        <v>Order-to-Cash (O2C)</v>
      </c>
      <c r="R3380">
        <f>VLOOKUP(KamstrupData[[#This Row],[IdLevel123]],'B-Business Capability'!B:L,11,FALSE)</f>
        <v>550</v>
      </c>
      <c r="S3380" t="s">
        <v>431</v>
      </c>
    </row>
    <row r="3381" spans="3:20" hidden="1" x14ac:dyDescent="0.25">
      <c r="D3381" t="s">
        <v>1217</v>
      </c>
      <c r="E3381" t="str">
        <f>VLOOKUP(D3381,'B-Business Capability'!B:H,5,FALSE)</f>
        <v>Sales</v>
      </c>
      <c r="F3381" t="str">
        <f>VLOOKUP(D3381,'B-Business Capability'!B:H,6,FALSE)</f>
        <v>Sales Execution and Customer Engagement</v>
      </c>
      <c r="G3381" t="str">
        <f>VLOOKUP(D3381,'B-Business Capability'!B:H,7,FALSE)</f>
        <v>Project selling</v>
      </c>
      <c r="I3381" t="s">
        <v>43</v>
      </c>
      <c r="J3381" t="s">
        <v>279</v>
      </c>
      <c r="L3381" t="s">
        <v>1218</v>
      </c>
      <c r="M3381" t="str">
        <f>VLOOKUP(L3381,'A-Applications'!B:D,3,FALSE)</f>
        <v>VIS-Quote Calculation Tool</v>
      </c>
      <c r="N3381" t="s">
        <v>74</v>
      </c>
      <c r="O3381" s="42" t="s">
        <v>47</v>
      </c>
      <c r="P3381" t="s">
        <v>1040</v>
      </c>
      <c r="Q3381" t="str">
        <f>VLOOKUP(KamstrupData[[#This Row],[IdLevel123]],'B-Business Capability'!B:L,10,FALSE)</f>
        <v>Order-to-Cash (O2C)</v>
      </c>
      <c r="R3381">
        <f>VLOOKUP(KamstrupData[[#This Row],[IdLevel123]],'B-Business Capability'!B:L,11,FALSE)</f>
        <v>550</v>
      </c>
      <c r="S3381" t="s">
        <v>431</v>
      </c>
      <c r="T3381" t="s">
        <v>1223</v>
      </c>
    </row>
    <row r="3382" spans="3:20" hidden="1" x14ac:dyDescent="0.25">
      <c r="D3382" t="s">
        <v>1217</v>
      </c>
      <c r="E3382" t="str">
        <f>VLOOKUP(D3382,'B-Business Capability'!B:H,5,FALSE)</f>
        <v>Sales</v>
      </c>
      <c r="F3382" t="str">
        <f>VLOOKUP(D3382,'B-Business Capability'!B:H,6,FALSE)</f>
        <v>Sales Execution and Customer Engagement</v>
      </c>
      <c r="G3382" t="str">
        <f>VLOOKUP(D3382,'B-Business Capability'!B:H,7,FALSE)</f>
        <v>Project selling</v>
      </c>
      <c r="I3382" t="s">
        <v>43</v>
      </c>
      <c r="J3382" t="s">
        <v>282</v>
      </c>
      <c r="L3382" t="s">
        <v>1218</v>
      </c>
      <c r="M3382" t="str">
        <f>VLOOKUP(L3382,'A-Applications'!B:D,3,FALSE)</f>
        <v>VIS-Quote Calculation Tool</v>
      </c>
      <c r="N3382" t="s">
        <v>74</v>
      </c>
      <c r="O3382" s="42" t="s">
        <v>47</v>
      </c>
      <c r="P3382" t="s">
        <v>1040</v>
      </c>
      <c r="Q3382" t="str">
        <f>VLOOKUP(KamstrupData[[#This Row],[IdLevel123]],'B-Business Capability'!B:L,10,FALSE)</f>
        <v>Order-to-Cash (O2C)</v>
      </c>
      <c r="R3382">
        <f>VLOOKUP(KamstrupData[[#This Row],[IdLevel123]],'B-Business Capability'!B:L,11,FALSE)</f>
        <v>550</v>
      </c>
      <c r="S3382" t="s">
        <v>431</v>
      </c>
    </row>
    <row r="3383" spans="3:20" hidden="1" x14ac:dyDescent="0.25">
      <c r="D3383" s="28" t="s">
        <v>1217</v>
      </c>
      <c r="E3383" t="str">
        <f>VLOOKUP(D3383,'B-Business Capability'!B:H,5,FALSE)</f>
        <v>Sales</v>
      </c>
      <c r="F3383" t="str">
        <f>VLOOKUP(D3383,'B-Business Capability'!B:H,6,FALSE)</f>
        <v>Sales Execution and Customer Engagement</v>
      </c>
      <c r="G3383" t="str">
        <f>VLOOKUP(D3383,'B-Business Capability'!B:H,7,FALSE)</f>
        <v>Project selling</v>
      </c>
      <c r="I3383" t="s">
        <v>491</v>
      </c>
      <c r="J3383" t="s">
        <v>8531</v>
      </c>
      <c r="K3383" t="s">
        <v>8607</v>
      </c>
      <c r="L3383" t="s">
        <v>1218</v>
      </c>
      <c r="M3383" t="str">
        <f>VLOOKUP(L3383,'A-Applications'!B:D,3,FALSE)</f>
        <v>VIS-Quote Calculation Tool</v>
      </c>
      <c r="N3383" t="s">
        <v>74</v>
      </c>
      <c r="O3383" s="42" t="s">
        <v>47</v>
      </c>
      <c r="P3383" t="s">
        <v>1040</v>
      </c>
      <c r="Q3383" t="str">
        <f>VLOOKUP(KamstrupData[[#This Row],[IdLevel123]],'B-Business Capability'!B:L,10,FALSE)</f>
        <v>Order-to-Cash (O2C)</v>
      </c>
      <c r="R3383">
        <f>VLOOKUP(KamstrupData[[#This Row],[IdLevel123]],'B-Business Capability'!B:L,11,FALSE)</f>
        <v>550</v>
      </c>
    </row>
    <row r="3384" spans="3:20" hidden="1" x14ac:dyDescent="0.25">
      <c r="D3384" s="28" t="s">
        <v>1217</v>
      </c>
      <c r="E3384" t="str">
        <f>VLOOKUP(D3384,'B-Business Capability'!B:H,5,FALSE)</f>
        <v>Sales</v>
      </c>
      <c r="F3384" t="str">
        <f>VLOOKUP(D3384,'B-Business Capability'!B:H,6,FALSE)</f>
        <v>Sales Execution and Customer Engagement</v>
      </c>
      <c r="G3384" t="str">
        <f>VLOOKUP(D3384,'B-Business Capability'!B:H,7,FALSE)</f>
        <v>Project selling</v>
      </c>
      <c r="I3384" t="s">
        <v>491</v>
      </c>
      <c r="J3384" t="s">
        <v>8531</v>
      </c>
      <c r="K3384" t="s">
        <v>379</v>
      </c>
      <c r="L3384" t="s">
        <v>1218</v>
      </c>
      <c r="M3384" t="str">
        <f>VLOOKUP(L3384,'A-Applications'!B:D,3,FALSE)</f>
        <v>VIS-Quote Calculation Tool</v>
      </c>
      <c r="N3384" t="s">
        <v>74</v>
      </c>
      <c r="O3384" s="42" t="s">
        <v>47</v>
      </c>
      <c r="P3384" t="s">
        <v>1040</v>
      </c>
      <c r="Q3384" t="str">
        <f>VLOOKUP(KamstrupData[[#This Row],[IdLevel123]],'B-Business Capability'!B:L,10,FALSE)</f>
        <v>Order-to-Cash (O2C)</v>
      </c>
      <c r="R3384">
        <f>VLOOKUP(KamstrupData[[#This Row],[IdLevel123]],'B-Business Capability'!B:L,11,FALSE)</f>
        <v>550</v>
      </c>
    </row>
    <row r="3385" spans="3:20" hidden="1" x14ac:dyDescent="0.25">
      <c r="D3385" s="28" t="s">
        <v>1217</v>
      </c>
      <c r="E3385" t="str">
        <f>VLOOKUP(D3385,'B-Business Capability'!B:H,5,FALSE)</f>
        <v>Sales</v>
      </c>
      <c r="F3385" t="str">
        <f>VLOOKUP(D3385,'B-Business Capability'!B:H,6,FALSE)</f>
        <v>Sales Execution and Customer Engagement</v>
      </c>
      <c r="G3385" t="str">
        <f>VLOOKUP(D3385,'B-Business Capability'!B:H,7,FALSE)</f>
        <v>Project selling</v>
      </c>
      <c r="I3385" t="s">
        <v>477</v>
      </c>
      <c r="J3385" t="s">
        <v>8619</v>
      </c>
      <c r="L3385" t="s">
        <v>1218</v>
      </c>
      <c r="M3385" t="str">
        <f>VLOOKUP(L3385,'A-Applications'!B:D,3,FALSE)</f>
        <v>VIS-Quote Calculation Tool</v>
      </c>
      <c r="N3385" t="s">
        <v>74</v>
      </c>
      <c r="O3385" s="42" t="s">
        <v>47</v>
      </c>
      <c r="P3385" t="s">
        <v>1040</v>
      </c>
      <c r="Q3385" t="str">
        <f>VLOOKUP(KamstrupData[[#This Row],[IdLevel123]],'B-Business Capability'!B:L,10,FALSE)</f>
        <v>Order-to-Cash (O2C)</v>
      </c>
      <c r="R3385">
        <f>VLOOKUP(KamstrupData[[#This Row],[IdLevel123]],'B-Business Capability'!B:L,11,FALSE)</f>
        <v>550</v>
      </c>
    </row>
    <row r="3386" spans="3:20" hidden="1" x14ac:dyDescent="0.25">
      <c r="D3386" s="28" t="s">
        <v>1217</v>
      </c>
      <c r="E3386" t="str">
        <f>VLOOKUP(D3386,'B-Business Capability'!B:H,5,FALSE)</f>
        <v>Sales</v>
      </c>
      <c r="F3386" t="str">
        <f>VLOOKUP(D3386,'B-Business Capability'!B:H,6,FALSE)</f>
        <v>Sales Execution and Customer Engagement</v>
      </c>
      <c r="G3386" t="str">
        <f>VLOOKUP(D3386,'B-Business Capability'!B:H,7,FALSE)</f>
        <v>Project selling</v>
      </c>
      <c r="I3386" t="s">
        <v>477</v>
      </c>
      <c r="J3386" t="s">
        <v>8624</v>
      </c>
      <c r="L3386" t="s">
        <v>1218</v>
      </c>
      <c r="M3386" t="str">
        <f>VLOOKUP(L3386,'A-Applications'!B:D,3,FALSE)</f>
        <v>VIS-Quote Calculation Tool</v>
      </c>
      <c r="O3386" s="42" t="s">
        <v>47</v>
      </c>
      <c r="P3386" t="s">
        <v>1040</v>
      </c>
      <c r="Q3386" t="str">
        <f>VLOOKUP(KamstrupData[[#This Row],[IdLevel123]],'B-Business Capability'!B:L,10,FALSE)</f>
        <v>Order-to-Cash (O2C)</v>
      </c>
      <c r="R3386">
        <f>VLOOKUP(KamstrupData[[#This Row],[IdLevel123]],'B-Business Capability'!B:L,11,FALSE)</f>
        <v>550</v>
      </c>
    </row>
    <row r="3387" spans="3:20" hidden="1" x14ac:dyDescent="0.25">
      <c r="D3387" t="s">
        <v>1255</v>
      </c>
      <c r="E3387" t="str">
        <f>VLOOKUP(D3387,'B-Business Capability'!B:H,5,FALSE)</f>
        <v>Sales</v>
      </c>
      <c r="F3387" t="str">
        <f>VLOOKUP(D3387,'B-Business Capability'!B:H,6,FALSE)</f>
        <v>Quotation, Order, and Contract Management</v>
      </c>
      <c r="G3387" t="str">
        <f>VLOOKUP(D3387,'B-Business Capability'!B:H,7,FALSE)</f>
        <v>Sales order management and processing</v>
      </c>
      <c r="I3387" t="s">
        <v>43</v>
      </c>
      <c r="J3387" t="s">
        <v>325</v>
      </c>
      <c r="K3387" t="s">
        <v>379</v>
      </c>
      <c r="L3387" t="s">
        <v>1218</v>
      </c>
      <c r="M3387" t="str">
        <f>VLOOKUP(L3387,'A-Applications'!B:D,3,FALSE)</f>
        <v>VIS-Quote Calculation Tool</v>
      </c>
      <c r="N3387" t="s">
        <v>74</v>
      </c>
      <c r="O3387" s="42" t="s">
        <v>102</v>
      </c>
      <c r="P3387" t="s">
        <v>1042</v>
      </c>
      <c r="Q3387" t="str">
        <f>VLOOKUP(KamstrupData[[#This Row],[IdLevel123]],'B-Business Capability'!B:L,10,FALSE)</f>
        <v>Order-to-Cash (O2C)</v>
      </c>
      <c r="R3387">
        <f>VLOOKUP(KamstrupData[[#This Row],[IdLevel123]],'B-Business Capability'!B:L,11,FALSE)</f>
        <v>107</v>
      </c>
      <c r="S3387" t="s">
        <v>431</v>
      </c>
      <c r="T3387" t="s">
        <v>342</v>
      </c>
    </row>
    <row r="3388" spans="3:20" hidden="1" x14ac:dyDescent="0.25">
      <c r="D3388" t="s">
        <v>1352</v>
      </c>
      <c r="E3388" t="str">
        <f>VLOOKUP(D3388,'B-Business Capability'!B:H,5,FALSE)</f>
        <v>Sales</v>
      </c>
      <c r="F3388" t="str">
        <f>VLOOKUP(D3388,'B-Business Capability'!B:H,6,FALSE)</f>
        <v>Quotation, Order, and Contract Management</v>
      </c>
      <c r="G3388" t="str">
        <f>VLOOKUP(D3388,'B-Business Capability'!B:H,7,FALSE)</f>
        <v>Tender or Bid management</v>
      </c>
      <c r="I3388" t="s">
        <v>66</v>
      </c>
      <c r="J3388" t="s">
        <v>228</v>
      </c>
      <c r="L3388" t="s">
        <v>1218</v>
      </c>
      <c r="M3388" t="str">
        <f>VLOOKUP(L3388,'A-Applications'!B:D,3,FALSE)</f>
        <v>VIS-Quote Calculation Tool</v>
      </c>
      <c r="N3388" t="s">
        <v>74</v>
      </c>
      <c r="O3388" s="42" t="s">
        <v>47</v>
      </c>
      <c r="P3388" t="s">
        <v>401</v>
      </c>
      <c r="Q3388" t="str">
        <f>VLOOKUP(KamstrupData[[#This Row],[IdLevel123]],'B-Business Capability'!B:L,10,FALSE)</f>
        <v>Order-to-Cash (O2C)</v>
      </c>
      <c r="R3388">
        <f>VLOOKUP(KamstrupData[[#This Row],[IdLevel123]],'B-Business Capability'!B:L,11,FALSE)</f>
        <v>104</v>
      </c>
      <c r="T3388" t="s">
        <v>230</v>
      </c>
    </row>
    <row r="3389" spans="3:20" hidden="1" x14ac:dyDescent="0.25">
      <c r="D3389" t="s">
        <v>1352</v>
      </c>
      <c r="E3389" t="str">
        <f>VLOOKUP(D3389,'B-Business Capability'!B:H,5,FALSE)</f>
        <v>Sales</v>
      </c>
      <c r="F3389" t="str">
        <f>VLOOKUP(D3389,'B-Business Capability'!B:H,6,FALSE)</f>
        <v>Quotation, Order, and Contract Management</v>
      </c>
      <c r="G3389" t="str">
        <f>VLOOKUP(D3389,'B-Business Capability'!B:H,7,FALSE)</f>
        <v>Tender or Bid management</v>
      </c>
      <c r="I3389" t="s">
        <v>43</v>
      </c>
      <c r="J3389" t="s">
        <v>278</v>
      </c>
      <c r="L3389" t="s">
        <v>1218</v>
      </c>
      <c r="M3389" t="str">
        <f>VLOOKUP(L3389,'A-Applications'!B:D,3,FALSE)</f>
        <v>VIS-Quote Calculation Tool</v>
      </c>
      <c r="O3389" s="42" t="s">
        <v>47</v>
      </c>
      <c r="P3389" t="s">
        <v>401</v>
      </c>
      <c r="Q3389" t="str">
        <f>VLOOKUP(KamstrupData[[#This Row],[IdLevel123]],'B-Business Capability'!B:L,10,FALSE)</f>
        <v>Order-to-Cash (O2C)</v>
      </c>
      <c r="R3389">
        <f>VLOOKUP(KamstrupData[[#This Row],[IdLevel123]],'B-Business Capability'!B:L,11,FALSE)</f>
        <v>104</v>
      </c>
      <c r="S3389" t="s">
        <v>431</v>
      </c>
    </row>
    <row r="3390" spans="3:20" hidden="1" x14ac:dyDescent="0.25">
      <c r="D3390" t="s">
        <v>1352</v>
      </c>
      <c r="E3390" t="str">
        <f>VLOOKUP(D3390,'B-Business Capability'!B:H,5,FALSE)</f>
        <v>Sales</v>
      </c>
      <c r="F3390" t="str">
        <f>VLOOKUP(D3390,'B-Business Capability'!B:H,6,FALSE)</f>
        <v>Quotation, Order, and Contract Management</v>
      </c>
      <c r="G3390" t="str">
        <f>VLOOKUP(D3390,'B-Business Capability'!B:H,7,FALSE)</f>
        <v>Tender or Bid management</v>
      </c>
      <c r="I3390" t="s">
        <v>43</v>
      </c>
      <c r="J3390" t="s">
        <v>279</v>
      </c>
      <c r="L3390" t="s">
        <v>1218</v>
      </c>
      <c r="M3390" t="str">
        <f>VLOOKUP(L3390,'A-Applications'!B:D,3,FALSE)</f>
        <v>VIS-Quote Calculation Tool</v>
      </c>
      <c r="N3390" t="s">
        <v>74</v>
      </c>
      <c r="O3390" s="42" t="s">
        <v>47</v>
      </c>
      <c r="P3390" t="s">
        <v>401</v>
      </c>
      <c r="Q3390" t="str">
        <f>VLOOKUP(KamstrupData[[#This Row],[IdLevel123]],'B-Business Capability'!B:L,10,FALSE)</f>
        <v>Order-to-Cash (O2C)</v>
      </c>
      <c r="R3390">
        <f>VLOOKUP(KamstrupData[[#This Row],[IdLevel123]],'B-Business Capability'!B:L,11,FALSE)</f>
        <v>104</v>
      </c>
      <c r="S3390" t="s">
        <v>431</v>
      </c>
      <c r="T3390" t="s">
        <v>1223</v>
      </c>
    </row>
    <row r="3391" spans="3:20" hidden="1" x14ac:dyDescent="0.25">
      <c r="D3391" t="s">
        <v>1352</v>
      </c>
      <c r="E3391" t="str">
        <f>VLOOKUP(D3391,'B-Business Capability'!B:H,5,FALSE)</f>
        <v>Sales</v>
      </c>
      <c r="F3391" t="str">
        <f>VLOOKUP(D3391,'B-Business Capability'!B:H,6,FALSE)</f>
        <v>Quotation, Order, and Contract Management</v>
      </c>
      <c r="G3391" t="str">
        <f>VLOOKUP(D3391,'B-Business Capability'!B:H,7,FALSE)</f>
        <v>Tender or Bid management</v>
      </c>
      <c r="I3391" t="s">
        <v>43</v>
      </c>
      <c r="J3391" t="s">
        <v>282</v>
      </c>
      <c r="L3391" t="s">
        <v>1218</v>
      </c>
      <c r="M3391" t="str">
        <f>VLOOKUP(L3391,'A-Applications'!B:D,3,FALSE)</f>
        <v>VIS-Quote Calculation Tool</v>
      </c>
      <c r="N3391" t="s">
        <v>74</v>
      </c>
      <c r="O3391" s="42" t="s">
        <v>47</v>
      </c>
      <c r="P3391" t="s">
        <v>401</v>
      </c>
      <c r="Q3391" t="str">
        <f>VLOOKUP(KamstrupData[[#This Row],[IdLevel123]],'B-Business Capability'!B:L,10,FALSE)</f>
        <v>Order-to-Cash (O2C)</v>
      </c>
      <c r="R3391">
        <f>VLOOKUP(KamstrupData[[#This Row],[IdLevel123]],'B-Business Capability'!B:L,11,FALSE)</f>
        <v>104</v>
      </c>
      <c r="S3391" t="s">
        <v>431</v>
      </c>
    </row>
    <row r="3392" spans="3:20" hidden="1" x14ac:dyDescent="0.25">
      <c r="D3392" s="28" t="s">
        <v>1352</v>
      </c>
      <c r="E3392" t="str">
        <f>VLOOKUP(D3392,'B-Business Capability'!B:H,5,FALSE)</f>
        <v>Sales</v>
      </c>
      <c r="F3392" t="str">
        <f>VLOOKUP(D3392,'B-Business Capability'!B:H,6,FALSE)</f>
        <v>Quotation, Order, and Contract Management</v>
      </c>
      <c r="G3392" t="str">
        <f>VLOOKUP(D3392,'B-Business Capability'!B:H,7,FALSE)</f>
        <v>Tender or Bid management</v>
      </c>
      <c r="I3392" t="s">
        <v>491</v>
      </c>
      <c r="J3392" t="s">
        <v>8531</v>
      </c>
      <c r="K3392" t="s">
        <v>8607</v>
      </c>
      <c r="L3392" t="s">
        <v>1218</v>
      </c>
      <c r="M3392" t="str">
        <f>VLOOKUP(L3392,'A-Applications'!B:D,3,FALSE)</f>
        <v>VIS-Quote Calculation Tool</v>
      </c>
      <c r="N3392" t="s">
        <v>74</v>
      </c>
      <c r="O3392" s="42" t="s">
        <v>47</v>
      </c>
      <c r="P3392" t="s">
        <v>401</v>
      </c>
      <c r="Q3392" t="str">
        <f>VLOOKUP(KamstrupData[[#This Row],[IdLevel123]],'B-Business Capability'!B:L,10,FALSE)</f>
        <v>Order-to-Cash (O2C)</v>
      </c>
      <c r="R3392">
        <f>VLOOKUP(KamstrupData[[#This Row],[IdLevel123]],'B-Business Capability'!B:L,11,FALSE)</f>
        <v>104</v>
      </c>
    </row>
    <row r="3393" spans="4:20" hidden="1" x14ac:dyDescent="0.25">
      <c r="D3393" s="28" t="s">
        <v>1352</v>
      </c>
      <c r="E3393" t="str">
        <f>VLOOKUP(D3393,'B-Business Capability'!B:H,5,FALSE)</f>
        <v>Sales</v>
      </c>
      <c r="F3393" t="str">
        <f>VLOOKUP(D3393,'B-Business Capability'!B:H,6,FALSE)</f>
        <v>Quotation, Order, and Contract Management</v>
      </c>
      <c r="G3393" t="str">
        <f>VLOOKUP(D3393,'B-Business Capability'!B:H,7,FALSE)</f>
        <v>Tender or Bid management</v>
      </c>
      <c r="I3393" t="s">
        <v>491</v>
      </c>
      <c r="J3393" t="s">
        <v>8531</v>
      </c>
      <c r="K3393" t="s">
        <v>379</v>
      </c>
      <c r="L3393" t="s">
        <v>1218</v>
      </c>
      <c r="M3393" t="str">
        <f>VLOOKUP(L3393,'A-Applications'!B:D,3,FALSE)</f>
        <v>VIS-Quote Calculation Tool</v>
      </c>
      <c r="N3393" t="s">
        <v>74</v>
      </c>
      <c r="O3393" s="42" t="s">
        <v>47</v>
      </c>
      <c r="P3393" t="s">
        <v>401</v>
      </c>
      <c r="Q3393" t="str">
        <f>VLOOKUP(KamstrupData[[#This Row],[IdLevel123]],'B-Business Capability'!B:L,10,FALSE)</f>
        <v>Order-to-Cash (O2C)</v>
      </c>
      <c r="R3393">
        <f>VLOOKUP(KamstrupData[[#This Row],[IdLevel123]],'B-Business Capability'!B:L,11,FALSE)</f>
        <v>104</v>
      </c>
    </row>
    <row r="3394" spans="4:20" hidden="1" x14ac:dyDescent="0.25">
      <c r="D3394" s="28" t="s">
        <v>1352</v>
      </c>
      <c r="E3394" t="str">
        <f>VLOOKUP(D3394,'B-Business Capability'!B:H,5,FALSE)</f>
        <v>Sales</v>
      </c>
      <c r="F3394" t="str">
        <f>VLOOKUP(D3394,'B-Business Capability'!B:H,6,FALSE)</f>
        <v>Quotation, Order, and Contract Management</v>
      </c>
      <c r="G3394" t="str">
        <f>VLOOKUP(D3394,'B-Business Capability'!B:H,7,FALSE)</f>
        <v>Tender or Bid management</v>
      </c>
      <c r="I3394" t="s">
        <v>477</v>
      </c>
      <c r="J3394" t="s">
        <v>8619</v>
      </c>
      <c r="L3394" t="s">
        <v>1218</v>
      </c>
      <c r="M3394" t="str">
        <f>VLOOKUP(L3394,'A-Applications'!B:D,3,FALSE)</f>
        <v>VIS-Quote Calculation Tool</v>
      </c>
      <c r="N3394" t="s">
        <v>74</v>
      </c>
      <c r="O3394" s="42" t="s">
        <v>47</v>
      </c>
      <c r="P3394" t="s">
        <v>401</v>
      </c>
      <c r="Q3394" t="str">
        <f>VLOOKUP(KamstrupData[[#This Row],[IdLevel123]],'B-Business Capability'!B:L,10,FALSE)</f>
        <v>Order-to-Cash (O2C)</v>
      </c>
      <c r="R3394">
        <f>VLOOKUP(KamstrupData[[#This Row],[IdLevel123]],'B-Business Capability'!B:L,11,FALSE)</f>
        <v>104</v>
      </c>
    </row>
    <row r="3395" spans="4:20" hidden="1" x14ac:dyDescent="0.25">
      <c r="D3395" s="28" t="s">
        <v>1352</v>
      </c>
      <c r="E3395" t="str">
        <f>VLOOKUP(D3395,'B-Business Capability'!B:H,5,FALSE)</f>
        <v>Sales</v>
      </c>
      <c r="F3395" t="str">
        <f>VLOOKUP(D3395,'B-Business Capability'!B:H,6,FALSE)</f>
        <v>Quotation, Order, and Contract Management</v>
      </c>
      <c r="G3395" t="str">
        <f>VLOOKUP(D3395,'B-Business Capability'!B:H,7,FALSE)</f>
        <v>Tender or Bid management</v>
      </c>
      <c r="I3395" t="s">
        <v>477</v>
      </c>
      <c r="J3395" t="s">
        <v>8624</v>
      </c>
      <c r="L3395" t="s">
        <v>1218</v>
      </c>
      <c r="M3395" t="str">
        <f>VLOOKUP(L3395,'A-Applications'!B:D,3,FALSE)</f>
        <v>VIS-Quote Calculation Tool</v>
      </c>
      <c r="O3395" s="42" t="s">
        <v>47</v>
      </c>
      <c r="P3395" t="s">
        <v>401</v>
      </c>
      <c r="Q3395" t="str">
        <f>VLOOKUP(KamstrupData[[#This Row],[IdLevel123]],'B-Business Capability'!B:L,10,FALSE)</f>
        <v>Order-to-Cash (O2C)</v>
      </c>
      <c r="R3395">
        <f>VLOOKUP(KamstrupData[[#This Row],[IdLevel123]],'B-Business Capability'!B:L,11,FALSE)</f>
        <v>104</v>
      </c>
    </row>
    <row r="3396" spans="4:20" hidden="1" x14ac:dyDescent="0.25">
      <c r="D3396" t="s">
        <v>1516</v>
      </c>
      <c r="E3396" t="str">
        <f>VLOOKUP(D3396,'B-Business Capability'!B:H,5,FALSE)</f>
        <v>Customer Service</v>
      </c>
      <c r="F3396" t="str">
        <f>VLOOKUP(D3396,'B-Business Capability'!B:H,6,FALSE)</f>
        <v>Customer Project Management</v>
      </c>
      <c r="G3396" t="str">
        <f>VLOOKUP(D3396,'B-Business Capability'!B:H,7,FALSE)</f>
        <v>Financial Analytics and Management</v>
      </c>
      <c r="I3396" t="s">
        <v>66</v>
      </c>
      <c r="J3396" t="s">
        <v>228</v>
      </c>
      <c r="L3396" t="s">
        <v>1218</v>
      </c>
      <c r="M3396" t="str">
        <f>VLOOKUP(L3396,'A-Applications'!B:D,3,FALSE)</f>
        <v>VIS-Quote Calculation Tool</v>
      </c>
      <c r="N3396" t="s">
        <v>74</v>
      </c>
      <c r="O3396" s="42" t="s">
        <v>47</v>
      </c>
      <c r="P3396" t="s">
        <v>1040</v>
      </c>
      <c r="Q3396" t="str">
        <f>VLOOKUP(KamstrupData[[#This Row],[IdLevel123]],'B-Business Capability'!B:L,10,FALSE)</f>
        <v>Order-to-Cash (O2C)</v>
      </c>
      <c r="R3396">
        <f>VLOOKUP(KamstrupData[[#This Row],[IdLevel123]],'B-Business Capability'!B:L,11,FALSE)</f>
        <v>0</v>
      </c>
      <c r="T3396" t="s">
        <v>230</v>
      </c>
    </row>
    <row r="3397" spans="4:20" hidden="1" x14ac:dyDescent="0.25">
      <c r="D3397" t="s">
        <v>1516</v>
      </c>
      <c r="E3397" t="str">
        <f>VLOOKUP(D3397,'B-Business Capability'!B:H,5,FALSE)</f>
        <v>Customer Service</v>
      </c>
      <c r="F3397" t="str">
        <f>VLOOKUP(D3397,'B-Business Capability'!B:H,6,FALSE)</f>
        <v>Customer Project Management</v>
      </c>
      <c r="G3397" t="str">
        <f>VLOOKUP(D3397,'B-Business Capability'!B:H,7,FALSE)</f>
        <v>Financial Analytics and Management</v>
      </c>
      <c r="I3397" t="s">
        <v>43</v>
      </c>
      <c r="J3397" t="s">
        <v>278</v>
      </c>
      <c r="L3397" t="s">
        <v>1218</v>
      </c>
      <c r="M3397" t="str">
        <f>VLOOKUP(L3397,'A-Applications'!B:D,3,FALSE)</f>
        <v>VIS-Quote Calculation Tool</v>
      </c>
      <c r="O3397" s="42" t="s">
        <v>47</v>
      </c>
      <c r="P3397" t="s">
        <v>1040</v>
      </c>
      <c r="Q3397" t="str">
        <f>VLOOKUP(KamstrupData[[#This Row],[IdLevel123]],'B-Business Capability'!B:L,10,FALSE)</f>
        <v>Order-to-Cash (O2C)</v>
      </c>
      <c r="R3397">
        <f>VLOOKUP(KamstrupData[[#This Row],[IdLevel123]],'B-Business Capability'!B:L,11,FALSE)</f>
        <v>0</v>
      </c>
      <c r="S3397" t="s">
        <v>431</v>
      </c>
    </row>
    <row r="3398" spans="4:20" hidden="1" x14ac:dyDescent="0.25">
      <c r="D3398" t="s">
        <v>1516</v>
      </c>
      <c r="E3398" t="str">
        <f>VLOOKUP(D3398,'B-Business Capability'!B:H,5,FALSE)</f>
        <v>Customer Service</v>
      </c>
      <c r="F3398" t="str">
        <f>VLOOKUP(D3398,'B-Business Capability'!B:H,6,FALSE)</f>
        <v>Customer Project Management</v>
      </c>
      <c r="G3398" t="str">
        <f>VLOOKUP(D3398,'B-Business Capability'!B:H,7,FALSE)</f>
        <v>Financial Analytics and Management</v>
      </c>
      <c r="I3398" t="s">
        <v>43</v>
      </c>
      <c r="J3398" t="s">
        <v>279</v>
      </c>
      <c r="L3398" t="s">
        <v>1218</v>
      </c>
      <c r="M3398" t="str">
        <f>VLOOKUP(L3398,'A-Applications'!B:D,3,FALSE)</f>
        <v>VIS-Quote Calculation Tool</v>
      </c>
      <c r="N3398" t="s">
        <v>74</v>
      </c>
      <c r="O3398" s="42" t="s">
        <v>47</v>
      </c>
      <c r="P3398" t="s">
        <v>1040</v>
      </c>
      <c r="Q3398" t="str">
        <f>VLOOKUP(KamstrupData[[#This Row],[IdLevel123]],'B-Business Capability'!B:L,10,FALSE)</f>
        <v>Order-to-Cash (O2C)</v>
      </c>
      <c r="R3398">
        <f>VLOOKUP(KamstrupData[[#This Row],[IdLevel123]],'B-Business Capability'!B:L,11,FALSE)</f>
        <v>0</v>
      </c>
      <c r="S3398" t="s">
        <v>431</v>
      </c>
      <c r="T3398" t="s">
        <v>1223</v>
      </c>
    </row>
    <row r="3399" spans="4:20" hidden="1" x14ac:dyDescent="0.25">
      <c r="D3399" t="s">
        <v>1516</v>
      </c>
      <c r="E3399" t="str">
        <f>VLOOKUP(D3399,'B-Business Capability'!B:H,5,FALSE)</f>
        <v>Customer Service</v>
      </c>
      <c r="F3399" t="str">
        <f>VLOOKUP(D3399,'B-Business Capability'!B:H,6,FALSE)</f>
        <v>Customer Project Management</v>
      </c>
      <c r="G3399" t="str">
        <f>VLOOKUP(D3399,'B-Business Capability'!B:H,7,FALSE)</f>
        <v>Financial Analytics and Management</v>
      </c>
      <c r="I3399" t="s">
        <v>43</v>
      </c>
      <c r="J3399" t="s">
        <v>282</v>
      </c>
      <c r="L3399" t="s">
        <v>1218</v>
      </c>
      <c r="M3399" t="str">
        <f>VLOOKUP(L3399,'A-Applications'!B:D,3,FALSE)</f>
        <v>VIS-Quote Calculation Tool</v>
      </c>
      <c r="N3399" t="s">
        <v>74</v>
      </c>
      <c r="O3399" s="42" t="s">
        <v>47</v>
      </c>
      <c r="P3399" t="s">
        <v>1040</v>
      </c>
      <c r="Q3399" t="str">
        <f>VLOOKUP(KamstrupData[[#This Row],[IdLevel123]],'B-Business Capability'!B:L,10,FALSE)</f>
        <v>Order-to-Cash (O2C)</v>
      </c>
      <c r="R3399">
        <f>VLOOKUP(KamstrupData[[#This Row],[IdLevel123]],'B-Business Capability'!B:L,11,FALSE)</f>
        <v>0</v>
      </c>
      <c r="S3399" t="s">
        <v>431</v>
      </c>
    </row>
    <row r="3400" spans="4:20" hidden="1" x14ac:dyDescent="0.25">
      <c r="D3400" s="28" t="s">
        <v>1516</v>
      </c>
      <c r="E3400" t="str">
        <f>VLOOKUP(D3400,'B-Business Capability'!B:H,5,FALSE)</f>
        <v>Customer Service</v>
      </c>
      <c r="F3400" t="str">
        <f>VLOOKUP(D3400,'B-Business Capability'!B:H,6,FALSE)</f>
        <v>Customer Project Management</v>
      </c>
      <c r="G3400" t="str">
        <f>VLOOKUP(D3400,'B-Business Capability'!B:H,7,FALSE)</f>
        <v>Financial Analytics and Management</v>
      </c>
      <c r="I3400" t="s">
        <v>491</v>
      </c>
      <c r="J3400" t="s">
        <v>8531</v>
      </c>
      <c r="K3400" t="s">
        <v>8607</v>
      </c>
      <c r="L3400" t="s">
        <v>1218</v>
      </c>
      <c r="M3400" t="str">
        <f>VLOOKUP(L3400,'A-Applications'!B:D,3,FALSE)</f>
        <v>VIS-Quote Calculation Tool</v>
      </c>
      <c r="N3400" t="s">
        <v>74</v>
      </c>
      <c r="O3400" s="42" t="s">
        <v>47</v>
      </c>
      <c r="P3400" t="s">
        <v>1040</v>
      </c>
      <c r="Q3400" t="str">
        <f>VLOOKUP(KamstrupData[[#This Row],[IdLevel123]],'B-Business Capability'!B:L,10,FALSE)</f>
        <v>Order-to-Cash (O2C)</v>
      </c>
      <c r="R3400">
        <f>VLOOKUP(KamstrupData[[#This Row],[IdLevel123]],'B-Business Capability'!B:L,11,FALSE)</f>
        <v>0</v>
      </c>
    </row>
    <row r="3401" spans="4:20" hidden="1" x14ac:dyDescent="0.25">
      <c r="D3401" s="28" t="s">
        <v>1516</v>
      </c>
      <c r="E3401" t="str">
        <f>VLOOKUP(D3401,'B-Business Capability'!B:H,5,FALSE)</f>
        <v>Customer Service</v>
      </c>
      <c r="F3401" t="str">
        <f>VLOOKUP(D3401,'B-Business Capability'!B:H,6,FALSE)</f>
        <v>Customer Project Management</v>
      </c>
      <c r="G3401" t="str">
        <f>VLOOKUP(D3401,'B-Business Capability'!B:H,7,FALSE)</f>
        <v>Financial Analytics and Management</v>
      </c>
      <c r="I3401" t="s">
        <v>491</v>
      </c>
      <c r="J3401" t="s">
        <v>8531</v>
      </c>
      <c r="K3401" t="s">
        <v>379</v>
      </c>
      <c r="L3401" t="s">
        <v>1218</v>
      </c>
      <c r="M3401" t="str">
        <f>VLOOKUP(L3401,'A-Applications'!B:D,3,FALSE)</f>
        <v>VIS-Quote Calculation Tool</v>
      </c>
      <c r="N3401" t="s">
        <v>74</v>
      </c>
      <c r="O3401" s="42" t="s">
        <v>47</v>
      </c>
      <c r="P3401" t="s">
        <v>1040</v>
      </c>
      <c r="Q3401" t="str">
        <f>VLOOKUP(KamstrupData[[#This Row],[IdLevel123]],'B-Business Capability'!B:L,10,FALSE)</f>
        <v>Order-to-Cash (O2C)</v>
      </c>
      <c r="R3401">
        <f>VLOOKUP(KamstrupData[[#This Row],[IdLevel123]],'B-Business Capability'!B:L,11,FALSE)</f>
        <v>0</v>
      </c>
    </row>
    <row r="3402" spans="4:20" hidden="1" x14ac:dyDescent="0.25">
      <c r="D3402" s="28" t="s">
        <v>1516</v>
      </c>
      <c r="E3402" t="str">
        <f>VLOOKUP(D3402,'B-Business Capability'!B:H,5,FALSE)</f>
        <v>Customer Service</v>
      </c>
      <c r="F3402" t="str">
        <f>VLOOKUP(D3402,'B-Business Capability'!B:H,6,FALSE)</f>
        <v>Customer Project Management</v>
      </c>
      <c r="G3402" t="str">
        <f>VLOOKUP(D3402,'B-Business Capability'!B:H,7,FALSE)</f>
        <v>Financial Analytics and Management</v>
      </c>
      <c r="I3402" t="s">
        <v>477</v>
      </c>
      <c r="J3402" t="s">
        <v>8619</v>
      </c>
      <c r="L3402" t="s">
        <v>1218</v>
      </c>
      <c r="M3402" t="str">
        <f>VLOOKUP(L3402,'A-Applications'!B:D,3,FALSE)</f>
        <v>VIS-Quote Calculation Tool</v>
      </c>
      <c r="N3402" t="s">
        <v>74</v>
      </c>
      <c r="O3402" s="42" t="s">
        <v>47</v>
      </c>
      <c r="P3402" t="s">
        <v>1040</v>
      </c>
      <c r="Q3402" t="str">
        <f>VLOOKUP(KamstrupData[[#This Row],[IdLevel123]],'B-Business Capability'!B:L,10,FALSE)</f>
        <v>Order-to-Cash (O2C)</v>
      </c>
      <c r="R3402">
        <f>VLOOKUP(KamstrupData[[#This Row],[IdLevel123]],'B-Business Capability'!B:L,11,FALSE)</f>
        <v>0</v>
      </c>
    </row>
    <row r="3403" spans="4:20" hidden="1" x14ac:dyDescent="0.25">
      <c r="D3403" s="28" t="s">
        <v>1516</v>
      </c>
      <c r="E3403" t="str">
        <f>VLOOKUP(D3403,'B-Business Capability'!B:H,5,FALSE)</f>
        <v>Customer Service</v>
      </c>
      <c r="F3403" t="str">
        <f>VLOOKUP(D3403,'B-Business Capability'!B:H,6,FALSE)</f>
        <v>Customer Project Management</v>
      </c>
      <c r="G3403" t="str">
        <f>VLOOKUP(D3403,'B-Business Capability'!B:H,7,FALSE)</f>
        <v>Financial Analytics and Management</v>
      </c>
      <c r="I3403" t="s">
        <v>477</v>
      </c>
      <c r="J3403" t="s">
        <v>8624</v>
      </c>
      <c r="L3403" t="s">
        <v>1218</v>
      </c>
      <c r="M3403" t="str">
        <f>VLOOKUP(L3403,'A-Applications'!B:D,3,FALSE)</f>
        <v>VIS-Quote Calculation Tool</v>
      </c>
      <c r="O3403" s="42" t="s">
        <v>47</v>
      </c>
      <c r="P3403" t="s">
        <v>1040</v>
      </c>
      <c r="Q3403" t="str">
        <f>VLOOKUP(KamstrupData[[#This Row],[IdLevel123]],'B-Business Capability'!B:L,10,FALSE)</f>
        <v>Order-to-Cash (O2C)</v>
      </c>
      <c r="R3403">
        <f>VLOOKUP(KamstrupData[[#This Row],[IdLevel123]],'B-Business Capability'!B:L,11,FALSE)</f>
        <v>0</v>
      </c>
    </row>
    <row r="3404" spans="4:20" hidden="1" x14ac:dyDescent="0.25">
      <c r="D3404" s="28" t="s">
        <v>1255</v>
      </c>
      <c r="E3404" t="str">
        <f>VLOOKUP(D3404,'B-Business Capability'!B:H,5,FALSE)</f>
        <v>Sales</v>
      </c>
      <c r="F3404" t="str">
        <f>VLOOKUP(D3404,'B-Business Capability'!B:H,6,FALSE)</f>
        <v>Quotation, Order, and Contract Management</v>
      </c>
      <c r="G3404" t="str">
        <f>VLOOKUP(D3404,'B-Business Capability'!B:H,7,FALSE)</f>
        <v>Sales order management and processing</v>
      </c>
      <c r="I3404" t="s">
        <v>62</v>
      </c>
      <c r="J3404" t="s">
        <v>8632</v>
      </c>
      <c r="L3404" t="s">
        <v>1218</v>
      </c>
      <c r="M3404" t="str">
        <f>VLOOKUP(L3404,'A-Applications'!B:D,3,FALSE)</f>
        <v>VIS-Quote Calculation Tool</v>
      </c>
      <c r="N3404" t="s">
        <v>74</v>
      </c>
      <c r="O3404" s="42" t="s">
        <v>102</v>
      </c>
      <c r="P3404" t="s">
        <v>1042</v>
      </c>
      <c r="Q3404" t="str">
        <f>VLOOKUP(KamstrupData[[#This Row],[IdLevel123]],'B-Business Capability'!B:L,10,FALSE)</f>
        <v>Order-to-Cash (O2C)</v>
      </c>
      <c r="R3404">
        <f>VLOOKUP(KamstrupData[[#This Row],[IdLevel123]],'B-Business Capability'!B:L,11,FALSE)</f>
        <v>107</v>
      </c>
      <c r="S3404" t="s">
        <v>431</v>
      </c>
    </row>
    <row r="3405" spans="4:20" hidden="1" x14ac:dyDescent="0.25">
      <c r="D3405" t="s">
        <v>1398</v>
      </c>
      <c r="E3405" t="str">
        <f>VLOOKUP(D3405,'B-Business Capability'!B:H,5,FALSE)</f>
        <v xml:space="preserve">Digital Management </v>
      </c>
      <c r="F3405" t="str">
        <f>VLOOKUP(D3405,'B-Business Capability'!B:H,6,FALSE)</f>
        <v>Identity and Access Governance</v>
      </c>
      <c r="G3405" t="str">
        <f>VLOOKUP(D3405,'B-Business Capability'!B:H,7,FALSE)</f>
        <v>Access Governance</v>
      </c>
      <c r="I3405" t="s">
        <v>66</v>
      </c>
      <c r="J3405" t="s">
        <v>351</v>
      </c>
      <c r="L3405" t="s">
        <v>1400</v>
      </c>
      <c r="M3405" t="str">
        <f>VLOOKUP(L3405,'A-Applications'!B:D,3,FALSE)</f>
        <v>Azure EntraID</v>
      </c>
      <c r="N3405" t="s">
        <v>46</v>
      </c>
      <c r="O3405" s="42" t="s">
        <v>102</v>
      </c>
      <c r="P3405" t="s">
        <v>360</v>
      </c>
      <c r="Q3405" t="str">
        <f>VLOOKUP(KamstrupData[[#This Row],[IdLevel123]],'B-Business Capability'!B:L,10,FALSE)</f>
        <v>N/A</v>
      </c>
      <c r="R3405">
        <f>VLOOKUP(KamstrupData[[#This Row],[IdLevel123]],'B-Business Capability'!B:L,11,FALSE)</f>
        <v>0</v>
      </c>
      <c r="T3405" t="s">
        <v>352</v>
      </c>
    </row>
    <row r="3406" spans="4:20" hidden="1" x14ac:dyDescent="0.25">
      <c r="D3406" t="s">
        <v>1403</v>
      </c>
      <c r="E3406" t="str">
        <f>VLOOKUP(D3406,'B-Business Capability'!B:H,5,FALSE)</f>
        <v xml:space="preserve">Digital Management </v>
      </c>
      <c r="F3406" t="str">
        <f>VLOOKUP(D3406,'B-Business Capability'!B:H,6,FALSE)</f>
        <v>Identity and Access Governance</v>
      </c>
      <c r="G3406" t="str">
        <f>VLOOKUP(D3406,'B-Business Capability'!B:H,7,FALSE)</f>
        <v>Authentication Management</v>
      </c>
      <c r="I3406" t="s">
        <v>66</v>
      </c>
      <c r="J3406" t="s">
        <v>351</v>
      </c>
      <c r="L3406" t="s">
        <v>1400</v>
      </c>
      <c r="M3406" t="str">
        <f>VLOOKUP(L3406,'A-Applications'!B:D,3,FALSE)</f>
        <v>Azure EntraID</v>
      </c>
      <c r="N3406" t="s">
        <v>46</v>
      </c>
      <c r="O3406" s="42" t="s">
        <v>102</v>
      </c>
      <c r="P3406" t="s">
        <v>360</v>
      </c>
      <c r="Q3406" t="str">
        <f>VLOOKUP(KamstrupData[[#This Row],[IdLevel123]],'B-Business Capability'!B:L,10,FALSE)</f>
        <v>N/A</v>
      </c>
      <c r="R3406">
        <f>VLOOKUP(KamstrupData[[#This Row],[IdLevel123]],'B-Business Capability'!B:L,11,FALSE)</f>
        <v>0</v>
      </c>
      <c r="T3406" t="s">
        <v>352</v>
      </c>
    </row>
    <row r="3407" spans="4:20" hidden="1" x14ac:dyDescent="0.25">
      <c r="D3407" t="s">
        <v>1405</v>
      </c>
      <c r="E3407" t="str">
        <f>VLOOKUP(D3407,'B-Business Capability'!B:H,5,FALSE)</f>
        <v xml:space="preserve">Digital Management </v>
      </c>
      <c r="F3407" t="str">
        <f>VLOOKUP(D3407,'B-Business Capability'!B:H,6,FALSE)</f>
        <v>Identity and Access Governance</v>
      </c>
      <c r="G3407" t="str">
        <f>VLOOKUP(D3407,'B-Business Capability'!B:H,7,FALSE)</f>
        <v>Identity Management</v>
      </c>
      <c r="I3407" t="s">
        <v>66</v>
      </c>
      <c r="J3407" t="s">
        <v>351</v>
      </c>
      <c r="L3407" t="s">
        <v>1400</v>
      </c>
      <c r="M3407" t="str">
        <f>VLOOKUP(L3407,'A-Applications'!B:D,3,FALSE)</f>
        <v>Azure EntraID</v>
      </c>
      <c r="N3407" t="s">
        <v>46</v>
      </c>
      <c r="O3407" s="42" t="s">
        <v>102</v>
      </c>
      <c r="P3407" t="s">
        <v>360</v>
      </c>
      <c r="Q3407" t="str">
        <f>VLOOKUP(KamstrupData[[#This Row],[IdLevel123]],'B-Business Capability'!B:L,10,FALSE)</f>
        <v>N/A</v>
      </c>
      <c r="R3407">
        <f>VLOOKUP(KamstrupData[[#This Row],[IdLevel123]],'B-Business Capability'!B:L,11,FALSE)</f>
        <v>0</v>
      </c>
      <c r="T3407" t="s">
        <v>352</v>
      </c>
    </row>
    <row r="3408" spans="4:20" hidden="1" x14ac:dyDescent="0.25">
      <c r="D3408" s="28" t="s">
        <v>1405</v>
      </c>
      <c r="E3408" t="str">
        <f>VLOOKUP(D3408,'B-Business Capability'!B:H,5,FALSE)</f>
        <v xml:space="preserve">Digital Management </v>
      </c>
      <c r="F3408" t="str">
        <f>VLOOKUP(D3408,'B-Business Capability'!B:H,6,FALSE)</f>
        <v>Identity and Access Governance</v>
      </c>
      <c r="G3408" t="str">
        <f>VLOOKUP(D3408,'B-Business Capability'!B:H,7,FALSE)</f>
        <v>Identity Management</v>
      </c>
      <c r="I3408" t="s">
        <v>43</v>
      </c>
      <c r="J3408" t="s">
        <v>148</v>
      </c>
      <c r="K3408" t="s">
        <v>1079</v>
      </c>
      <c r="L3408" t="s">
        <v>1400</v>
      </c>
      <c r="M3408" t="str">
        <f>VLOOKUP(L3408,'A-Applications'!B:D,3,FALSE)</f>
        <v>Azure EntraID</v>
      </c>
      <c r="N3408" t="s">
        <v>138</v>
      </c>
      <c r="O3408" s="42" t="s">
        <v>210</v>
      </c>
      <c r="P3408" t="s">
        <v>38</v>
      </c>
      <c r="Q3408" t="str">
        <f>VLOOKUP(KamstrupData[[#This Row],[IdLevel123]],'B-Business Capability'!B:L,10,FALSE)</f>
        <v>N/A</v>
      </c>
      <c r="R3408">
        <f>VLOOKUP(KamstrupData[[#This Row],[IdLevel123]],'B-Business Capability'!B:L,11,FALSE)</f>
        <v>0</v>
      </c>
    </row>
    <row r="3409" spans="2:20" hidden="1" x14ac:dyDescent="0.25">
      <c r="D3409" t="s">
        <v>1570</v>
      </c>
      <c r="E3409" t="str">
        <f>VLOOKUP(D3409,'B-Business Capability'!B:H,5,FALSE)</f>
        <v xml:space="preserve">Digital Management </v>
      </c>
      <c r="F3409" t="str">
        <f>VLOOKUP(D3409,'B-Business Capability'!B:H,6,FALSE)</f>
        <v>Information Security</v>
      </c>
      <c r="G3409" t="str">
        <f>VLOOKUP(D3409,'B-Business Capability'!B:H,7,FALSE)</f>
        <v>Information Security Management System</v>
      </c>
      <c r="I3409" t="s">
        <v>43</v>
      </c>
      <c r="J3409" t="s">
        <v>1566</v>
      </c>
      <c r="K3409" t="s">
        <v>1568</v>
      </c>
      <c r="L3409" t="s">
        <v>1400</v>
      </c>
      <c r="M3409" t="str">
        <f>VLOOKUP(L3409,'A-Applications'!B:D,3,FALSE)</f>
        <v>Azure EntraID</v>
      </c>
      <c r="N3409" t="s">
        <v>138</v>
      </c>
      <c r="O3409" s="42" t="s">
        <v>210</v>
      </c>
      <c r="P3409" t="s">
        <v>56</v>
      </c>
      <c r="Q3409" t="str">
        <f>VLOOKUP(KamstrupData[[#This Row],[IdLevel123]],'B-Business Capability'!B:L,10,FALSE)</f>
        <v>N/A</v>
      </c>
      <c r="R3409">
        <f>VLOOKUP(KamstrupData[[#This Row],[IdLevel123]],'B-Business Capability'!B:L,11,FALSE)</f>
        <v>0</v>
      </c>
    </row>
    <row r="3410" spans="2:20" hidden="1" x14ac:dyDescent="0.25">
      <c r="D3410" s="28" t="s">
        <v>1591</v>
      </c>
      <c r="E3410" t="str">
        <f>VLOOKUP(D3410,'B-Business Capability'!B:H,5,FALSE)</f>
        <v>Digital Platform and Operations</v>
      </c>
      <c r="F3410" t="str">
        <f>VLOOKUP(D3410,'B-Business Capability'!B:H,6,FALSE)</f>
        <v>Engineering &amp; Platform</v>
      </c>
      <c r="G3410" t="str">
        <f>VLOOKUP(D3410,'B-Business Capability'!B:H,7,FALSE)</f>
        <v>Cloud Governance</v>
      </c>
      <c r="I3410" t="s">
        <v>43</v>
      </c>
      <c r="J3410" t="s">
        <v>148</v>
      </c>
      <c r="K3410" t="s">
        <v>149</v>
      </c>
      <c r="L3410" t="s">
        <v>1400</v>
      </c>
      <c r="M3410" t="str">
        <f>VLOOKUP(L3410,'A-Applications'!B:D,3,FALSE)</f>
        <v>Azure EntraID</v>
      </c>
      <c r="N3410" t="s">
        <v>138</v>
      </c>
      <c r="O3410" s="42" t="s">
        <v>102</v>
      </c>
      <c r="P3410" t="s">
        <v>56</v>
      </c>
      <c r="Q3410" t="str">
        <f>VLOOKUP(KamstrupData[[#This Row],[IdLevel123]],'B-Business Capability'!B:L,10,FALSE)</f>
        <v>N/A</v>
      </c>
      <c r="R3410">
        <f>VLOOKUP(KamstrupData[[#This Row],[IdLevel123]],'B-Business Capability'!B:L,11,FALSE)</f>
        <v>0</v>
      </c>
    </row>
    <row r="3411" spans="2:20" hidden="1" x14ac:dyDescent="0.25">
      <c r="D3411" t="s">
        <v>1598</v>
      </c>
      <c r="E3411" t="str">
        <f>VLOOKUP(D3411,'B-Business Capability'!B:H,5,FALSE)</f>
        <v>Digital Platform and Operations</v>
      </c>
      <c r="F3411" t="str">
        <f>VLOOKUP(D3411,'B-Business Capability'!B:H,6,FALSE)</f>
        <v>AI, Data &amp; Analytics</v>
      </c>
      <c r="G3411" t="str">
        <f>VLOOKUP(D3411,'B-Business Capability'!B:H,7,FALSE)</f>
        <v>Data Governance</v>
      </c>
      <c r="I3411" t="s">
        <v>43</v>
      </c>
      <c r="J3411" t="s">
        <v>151</v>
      </c>
      <c r="K3411" t="s">
        <v>340</v>
      </c>
      <c r="L3411" t="s">
        <v>1400</v>
      </c>
      <c r="M3411" t="str">
        <f>VLOOKUP(L3411,'A-Applications'!B:D,3,FALSE)</f>
        <v>Azure EntraID</v>
      </c>
      <c r="N3411" t="s">
        <v>138</v>
      </c>
      <c r="O3411" s="42" t="s">
        <v>102</v>
      </c>
      <c r="P3411" t="s">
        <v>68</v>
      </c>
      <c r="Q3411" t="str">
        <f>VLOOKUP(KamstrupData[[#This Row],[IdLevel123]],'B-Business Capability'!B:L,10,FALSE)</f>
        <v>N/A</v>
      </c>
      <c r="R3411">
        <f>VLOOKUP(KamstrupData[[#This Row],[IdLevel123]],'B-Business Capability'!B:L,11,FALSE)</f>
        <v>0</v>
      </c>
      <c r="T3411" t="s">
        <v>1599</v>
      </c>
    </row>
    <row r="3412" spans="2:20" hidden="1" x14ac:dyDescent="0.25">
      <c r="B3412" s="28">
        <v>45292</v>
      </c>
      <c r="D3412" s="28" t="s">
        <v>8543</v>
      </c>
      <c r="E3412" t="str">
        <f>VLOOKUP(D3412,'B-Business Capability'!B:H,5,FALSE)</f>
        <v>OT Manufacturing</v>
      </c>
      <c r="F3412" t="str">
        <f>VLOOKUP(D3412,'B-Business Capability'!B:H,6,FALSE)</f>
        <v>OT Security &amp; Compliance</v>
      </c>
      <c r="G3412" t="str">
        <f>VLOOKUP(D3412,'B-Business Capability'!B:H,7,FALSE)</f>
        <v>OT Access Control &amp; Identity Management</v>
      </c>
      <c r="I3412" t="s">
        <v>43</v>
      </c>
      <c r="J3412" t="s">
        <v>285</v>
      </c>
      <c r="K3412" t="s">
        <v>1615</v>
      </c>
      <c r="L3412" t="s">
        <v>1400</v>
      </c>
      <c r="M3412" t="str">
        <f>VLOOKUP(L3412,'A-Applications'!B:D,3,FALSE)</f>
        <v>Azure EntraID</v>
      </c>
      <c r="N3412" t="s">
        <v>46</v>
      </c>
      <c r="O3412" s="42" t="s">
        <v>210</v>
      </c>
      <c r="P3412" t="s">
        <v>38</v>
      </c>
      <c r="Q3412" t="str">
        <f>VLOOKUP(KamstrupData[[#This Row],[IdLevel123]],'B-Business Capability'!B:L,10,FALSE)</f>
        <v>N/A</v>
      </c>
      <c r="R3412">
        <f>VLOOKUP(KamstrupData[[#This Row],[IdLevel123]],'B-Business Capability'!B:L,11,FALSE)</f>
        <v>0</v>
      </c>
    </row>
    <row r="3413" spans="2:20" hidden="1" x14ac:dyDescent="0.25">
      <c r="C3413" s="28">
        <v>45657</v>
      </c>
      <c r="D3413" t="s">
        <v>1634</v>
      </c>
      <c r="E3413" t="str">
        <f>VLOOKUP(D3413,'B-Business Capability'!B:H,5,FALSE)</f>
        <v>Not mapped to capability</v>
      </c>
      <c r="F3413">
        <f>VLOOKUP(D3413,'B-Business Capability'!B:H,6,FALSE)</f>
        <v>0</v>
      </c>
      <c r="G3413">
        <f>VLOOKUP(D3413,'B-Business Capability'!B:H,7,FALSE)</f>
        <v>0</v>
      </c>
      <c r="I3413" t="s">
        <v>43</v>
      </c>
      <c r="J3413" t="s">
        <v>91</v>
      </c>
      <c r="L3413" t="s">
        <v>1691</v>
      </c>
      <c r="M3413" t="str">
        <f>VLOOKUP(L3413,'A-Applications'!B:D,3,FALSE)</f>
        <v>NEC Compiler</v>
      </c>
      <c r="O3413" s="42"/>
      <c r="P3413" t="s">
        <v>56</v>
      </c>
      <c r="Q3413" t="str">
        <f>VLOOKUP(KamstrupData[[#This Row],[IdLevel123]],'B-Business Capability'!B:L,10,FALSE)</f>
        <v>N/A</v>
      </c>
      <c r="R3413">
        <f>VLOOKUP(KamstrupData[[#This Row],[IdLevel123]],'B-Business Capability'!B:L,11,FALSE)</f>
        <v>0</v>
      </c>
      <c r="T3413" t="s">
        <v>1692</v>
      </c>
    </row>
    <row r="3414" spans="2:20" hidden="1" x14ac:dyDescent="0.25">
      <c r="D3414" t="s">
        <v>1603</v>
      </c>
      <c r="E3414" t="str">
        <f>VLOOKUP(D3414,'B-Business Capability'!B:H,5,FALSE)</f>
        <v>Digital Platform and Operations</v>
      </c>
      <c r="F3414" t="str">
        <f>VLOOKUP(D3414,'B-Business Capability'!B:H,6,FALSE)</f>
        <v>AI, Data &amp; Analytics</v>
      </c>
      <c r="G3414" t="str">
        <f>VLOOKUP(D3414,'B-Business Capability'!B:H,7,FALSE)</f>
        <v>Data Processing &amp; Modeling</v>
      </c>
      <c r="I3414" t="s">
        <v>43</v>
      </c>
      <c r="J3414" t="s">
        <v>151</v>
      </c>
      <c r="K3414" t="s">
        <v>340</v>
      </c>
      <c r="L3414" t="s">
        <v>1604</v>
      </c>
      <c r="M3414" t="str">
        <f>VLOOKUP(L3414,'A-Applications'!B:D,3,FALSE)</f>
        <v>Data Bricks</v>
      </c>
      <c r="N3414" t="s">
        <v>46</v>
      </c>
      <c r="O3414" s="42" t="s">
        <v>102</v>
      </c>
      <c r="P3414" t="s">
        <v>68</v>
      </c>
      <c r="Q3414" t="str">
        <f>VLOOKUP(KamstrupData[[#This Row],[IdLevel123]],'B-Business Capability'!B:L,10,FALSE)</f>
        <v>N/A</v>
      </c>
      <c r="R3414">
        <f>VLOOKUP(KamstrupData[[#This Row],[IdLevel123]],'B-Business Capability'!B:L,11,FALSE)</f>
        <v>0</v>
      </c>
      <c r="T3414" t="s">
        <v>342</v>
      </c>
    </row>
    <row r="3415" spans="2:20" hidden="1" x14ac:dyDescent="0.25">
      <c r="D3415" t="s">
        <v>583</v>
      </c>
      <c r="E3415" t="str">
        <f>VLOOKUP(D3415,'B-Business Capability'!B:H,5,FALSE)</f>
        <v>Product &amp; Software Development</v>
      </c>
      <c r="F3415" t="str">
        <f>VLOOKUP(D3415,'B-Business Capability'!B:H,6,FALSE)</f>
        <v>Engineering</v>
      </c>
      <c r="G3415" t="str">
        <f>VLOOKUP(D3415,'B-Business Capability'!B:H,7,FALSE)</f>
        <v>Construction &amp; Development</v>
      </c>
      <c r="I3415" t="s">
        <v>43</v>
      </c>
      <c r="J3415" t="s">
        <v>71</v>
      </c>
      <c r="K3415" t="s">
        <v>78</v>
      </c>
      <c r="L3415" t="s">
        <v>646</v>
      </c>
      <c r="M3415" t="str">
        <f>VLOOKUP(L3415,'A-Applications'!B:D,3,FALSE)</f>
        <v>Metertool</v>
      </c>
      <c r="N3415" t="s">
        <v>46</v>
      </c>
      <c r="O3415" s="42" t="s">
        <v>52</v>
      </c>
      <c r="P3415" t="s">
        <v>75</v>
      </c>
      <c r="Q3415" t="str">
        <f>VLOOKUP(KamstrupData[[#This Row],[IdLevel123]],'B-Business Capability'!B:L,10,FALSE)</f>
        <v>Idea-to-Release (I2R)</v>
      </c>
      <c r="R3415">
        <f>VLOOKUP(KamstrupData[[#This Row],[IdLevel123]],'B-Business Capability'!B:L,11,FALSE)</f>
        <v>420</v>
      </c>
      <c r="T3415" t="s">
        <v>76</v>
      </c>
    </row>
    <row r="3416" spans="2:20" hidden="1" x14ac:dyDescent="0.25">
      <c r="D3416" t="s">
        <v>583</v>
      </c>
      <c r="E3416" t="str">
        <f>VLOOKUP(D3416,'B-Business Capability'!B:H,5,FALSE)</f>
        <v>Product &amp; Software Development</v>
      </c>
      <c r="F3416" t="str">
        <f>VLOOKUP(D3416,'B-Business Capability'!B:H,6,FALSE)</f>
        <v>Engineering</v>
      </c>
      <c r="G3416" t="str">
        <f>VLOOKUP(D3416,'B-Business Capability'!B:H,7,FALSE)</f>
        <v>Construction &amp; Development</v>
      </c>
      <c r="I3416" t="s">
        <v>43</v>
      </c>
      <c r="J3416" t="s">
        <v>91</v>
      </c>
      <c r="K3416" t="s">
        <v>72</v>
      </c>
      <c r="L3416" t="s">
        <v>646</v>
      </c>
      <c r="M3416" t="str">
        <f>VLOOKUP(L3416,'A-Applications'!B:D,3,FALSE)</f>
        <v>Metertool</v>
      </c>
      <c r="N3416" t="s">
        <v>46</v>
      </c>
      <c r="O3416" t="s">
        <v>47</v>
      </c>
      <c r="P3416" t="s">
        <v>75</v>
      </c>
      <c r="Q3416" t="str">
        <f>VLOOKUP(KamstrupData[[#This Row],[IdLevel123]],'B-Business Capability'!B:L,10,FALSE)</f>
        <v>Idea-to-Release (I2R)</v>
      </c>
      <c r="R3416">
        <f>VLOOKUP(KamstrupData[[#This Row],[IdLevel123]],'B-Business Capability'!B:L,11,FALSE)</f>
        <v>420</v>
      </c>
      <c r="T3416" t="s">
        <v>92</v>
      </c>
    </row>
    <row r="3417" spans="2:20" hidden="1" x14ac:dyDescent="0.25">
      <c r="D3417" t="s">
        <v>583</v>
      </c>
      <c r="E3417" t="str">
        <f>VLOOKUP(D3417,'B-Business Capability'!B:H,5,FALSE)</f>
        <v>Product &amp; Software Development</v>
      </c>
      <c r="F3417" t="str">
        <f>VLOOKUP(D3417,'B-Business Capability'!B:H,6,FALSE)</f>
        <v>Engineering</v>
      </c>
      <c r="G3417" t="str">
        <f>VLOOKUP(D3417,'B-Business Capability'!B:H,7,FALSE)</f>
        <v>Construction &amp; Development</v>
      </c>
      <c r="I3417" t="s">
        <v>43</v>
      </c>
      <c r="J3417" t="s">
        <v>91</v>
      </c>
      <c r="K3417" t="s">
        <v>81</v>
      </c>
      <c r="L3417" t="s">
        <v>646</v>
      </c>
      <c r="M3417" t="str">
        <f>VLOOKUP(L3417,'A-Applications'!B:D,3,FALSE)</f>
        <v>Metertool</v>
      </c>
      <c r="N3417" t="s">
        <v>46</v>
      </c>
      <c r="O3417" s="42" t="s">
        <v>47</v>
      </c>
      <c r="P3417" t="s">
        <v>75</v>
      </c>
      <c r="Q3417" t="str">
        <f>VLOOKUP(KamstrupData[[#This Row],[IdLevel123]],'B-Business Capability'!B:L,10,FALSE)</f>
        <v>Idea-to-Release (I2R)</v>
      </c>
      <c r="R3417">
        <f>VLOOKUP(KamstrupData[[#This Row],[IdLevel123]],'B-Business Capability'!B:L,11,FALSE)</f>
        <v>420</v>
      </c>
      <c r="T3417" t="s">
        <v>96</v>
      </c>
    </row>
    <row r="3418" spans="2:20" hidden="1" x14ac:dyDescent="0.25">
      <c r="D3418" t="s">
        <v>583</v>
      </c>
      <c r="E3418" t="str">
        <f>VLOOKUP(D3418,'B-Business Capability'!B:H,5,FALSE)</f>
        <v>Product &amp; Software Development</v>
      </c>
      <c r="F3418" t="str">
        <f>VLOOKUP(D3418,'B-Business Capability'!B:H,6,FALSE)</f>
        <v>Engineering</v>
      </c>
      <c r="G3418" t="str">
        <f>VLOOKUP(D3418,'B-Business Capability'!B:H,7,FALSE)</f>
        <v>Construction &amp; Development</v>
      </c>
      <c r="I3418" t="s">
        <v>43</v>
      </c>
      <c r="J3418" t="s">
        <v>114</v>
      </c>
      <c r="K3418" t="s">
        <v>125</v>
      </c>
      <c r="L3418" t="s">
        <v>646</v>
      </c>
      <c r="M3418" t="str">
        <f>VLOOKUP(L3418,'A-Applications'!B:D,3,FALSE)</f>
        <v>Metertool</v>
      </c>
      <c r="N3418" t="s">
        <v>46</v>
      </c>
      <c r="O3418" s="42" t="s">
        <v>47</v>
      </c>
      <c r="P3418" t="s">
        <v>75</v>
      </c>
      <c r="Q3418" t="str">
        <f>VLOOKUP(KamstrupData[[#This Row],[IdLevel123]],'B-Business Capability'!B:L,10,FALSE)</f>
        <v>Idea-to-Release (I2R)</v>
      </c>
      <c r="R3418">
        <f>VLOOKUP(KamstrupData[[#This Row],[IdLevel123]],'B-Business Capability'!B:L,11,FALSE)</f>
        <v>420</v>
      </c>
      <c r="T3418" t="s">
        <v>126</v>
      </c>
    </row>
    <row r="3419" spans="2:20" hidden="1" x14ac:dyDescent="0.25">
      <c r="D3419" t="s">
        <v>1623</v>
      </c>
      <c r="E3419" t="str">
        <f>VLOOKUP(D3419,'B-Business Capability'!B:H,5,FALSE)</f>
        <v>OT Hosting</v>
      </c>
      <c r="F3419" t="str">
        <f>VLOOKUP(D3419,'B-Business Capability'!B:H,6,FALSE)</f>
        <v>Customer Experience &amp; Interface</v>
      </c>
      <c r="G3419" t="str">
        <f>VLOOKUP(D3419,'B-Business Capability'!B:H,7,FALSE)</f>
        <v>Licens, Usage &amp; Billing Management</v>
      </c>
      <c r="I3419" t="s">
        <v>43</v>
      </c>
      <c r="J3419" t="s">
        <v>109</v>
      </c>
      <c r="K3419" t="s">
        <v>231</v>
      </c>
      <c r="L3419" t="s">
        <v>646</v>
      </c>
      <c r="M3419" t="str">
        <f>VLOOKUP(L3419,'A-Applications'!B:D,3,FALSE)</f>
        <v>Metertool</v>
      </c>
      <c r="N3419" t="s">
        <v>138</v>
      </c>
      <c r="O3419" s="42" t="s">
        <v>47</v>
      </c>
      <c r="P3419" t="s">
        <v>68</v>
      </c>
      <c r="Q3419" t="str">
        <f>VLOOKUP(KamstrupData[[#This Row],[IdLevel123]],'B-Business Capability'!B:L,10,FALSE)</f>
        <v>N/A</v>
      </c>
      <c r="R3419">
        <f>VLOOKUP(KamstrupData[[#This Row],[IdLevel123]],'B-Business Capability'!B:L,11,FALSE)</f>
        <v>0</v>
      </c>
      <c r="T3419" t="s">
        <v>233</v>
      </c>
    </row>
    <row r="3420" spans="2:20" hidden="1" x14ac:dyDescent="0.25">
      <c r="B3420" s="28">
        <v>45292</v>
      </c>
      <c r="D3420" s="28" t="s">
        <v>7610</v>
      </c>
      <c r="E3420" t="str">
        <f>VLOOKUP(D3420,'B-Business Capability'!B:H,5,FALSE)</f>
        <v>Product &amp; Software Development</v>
      </c>
      <c r="F3420" t="str">
        <f>VLOOKUP(D3420,'B-Business Capability'!B:H,6,FALSE)</f>
        <v>Engineering</v>
      </c>
      <c r="G3420">
        <f>VLOOKUP(D3420,'B-Business Capability'!B:H,7,FALSE)</f>
        <v>0</v>
      </c>
      <c r="I3420" t="s">
        <v>43</v>
      </c>
      <c r="J3420" t="s">
        <v>239</v>
      </c>
      <c r="K3420" t="s">
        <v>7296</v>
      </c>
      <c r="L3420" t="s">
        <v>705</v>
      </c>
      <c r="M3420" t="str">
        <f>VLOOKUP(L3420,'A-Applications'!B:D,3,FALSE)</f>
        <v>Logview</v>
      </c>
      <c r="N3420" t="s">
        <v>46</v>
      </c>
      <c r="O3420" s="42" t="s">
        <v>47</v>
      </c>
      <c r="Q3420" t="str">
        <f>VLOOKUP(KamstrupData[[#This Row],[IdLevel123]],'B-Business Capability'!B:L,10,FALSE)</f>
        <v>Idea-to-Release (I2R)</v>
      </c>
      <c r="R3420">
        <f>VLOOKUP(KamstrupData[[#This Row],[IdLevel123]],'B-Business Capability'!B:L,11,FALSE)</f>
        <v>400</v>
      </c>
    </row>
    <row r="3421" spans="2:20" hidden="1" x14ac:dyDescent="0.25">
      <c r="D3421" t="s">
        <v>583</v>
      </c>
      <c r="E3421" t="str">
        <f>VLOOKUP(D3421,'B-Business Capability'!B:H,5,FALSE)</f>
        <v>Product &amp; Software Development</v>
      </c>
      <c r="F3421" t="str">
        <f>VLOOKUP(D3421,'B-Business Capability'!B:H,6,FALSE)</f>
        <v>Engineering</v>
      </c>
      <c r="G3421" t="str">
        <f>VLOOKUP(D3421,'B-Business Capability'!B:H,7,FALSE)</f>
        <v>Construction &amp; Development</v>
      </c>
      <c r="I3421" t="s">
        <v>43</v>
      </c>
      <c r="J3421" t="s">
        <v>91</v>
      </c>
      <c r="K3421" t="s">
        <v>72</v>
      </c>
      <c r="L3421" t="s">
        <v>705</v>
      </c>
      <c r="M3421" t="str">
        <f>VLOOKUP(L3421,'A-Applications'!B:D,3,FALSE)</f>
        <v>Logview</v>
      </c>
      <c r="N3421" t="s">
        <v>46</v>
      </c>
      <c r="O3421" t="s">
        <v>47</v>
      </c>
      <c r="P3421" t="s">
        <v>75</v>
      </c>
      <c r="Q3421" t="str">
        <f>VLOOKUP(KamstrupData[[#This Row],[IdLevel123]],'B-Business Capability'!B:L,10,FALSE)</f>
        <v>Idea-to-Release (I2R)</v>
      </c>
      <c r="R3421">
        <f>VLOOKUP(KamstrupData[[#This Row],[IdLevel123]],'B-Business Capability'!B:L,11,FALSE)</f>
        <v>420</v>
      </c>
      <c r="T3421" t="s">
        <v>92</v>
      </c>
    </row>
    <row r="3422" spans="2:20" hidden="1" x14ac:dyDescent="0.25">
      <c r="D3422" t="s">
        <v>583</v>
      </c>
      <c r="E3422" t="str">
        <f>VLOOKUP(D3422,'B-Business Capability'!B:H,5,FALSE)</f>
        <v>Product &amp; Software Development</v>
      </c>
      <c r="F3422" t="str">
        <f>VLOOKUP(D3422,'B-Business Capability'!B:H,6,FALSE)</f>
        <v>Engineering</v>
      </c>
      <c r="G3422" t="str">
        <f>VLOOKUP(D3422,'B-Business Capability'!B:H,7,FALSE)</f>
        <v>Construction &amp; Development</v>
      </c>
      <c r="I3422" t="s">
        <v>43</v>
      </c>
      <c r="J3422" t="s">
        <v>91</v>
      </c>
      <c r="K3422" t="s">
        <v>81</v>
      </c>
      <c r="L3422" t="s">
        <v>705</v>
      </c>
      <c r="M3422" t="str">
        <f>VLOOKUP(L3422,'A-Applications'!B:D,3,FALSE)</f>
        <v>Logview</v>
      </c>
      <c r="N3422" t="s">
        <v>46</v>
      </c>
      <c r="O3422" s="42" t="s">
        <v>47</v>
      </c>
      <c r="P3422" t="s">
        <v>75</v>
      </c>
      <c r="Q3422" t="str">
        <f>VLOOKUP(KamstrupData[[#This Row],[IdLevel123]],'B-Business Capability'!B:L,10,FALSE)</f>
        <v>Idea-to-Release (I2R)</v>
      </c>
      <c r="R3422">
        <f>VLOOKUP(KamstrupData[[#This Row],[IdLevel123]],'B-Business Capability'!B:L,11,FALSE)</f>
        <v>420</v>
      </c>
      <c r="T3422" t="s">
        <v>96</v>
      </c>
    </row>
    <row r="3423" spans="2:20" hidden="1" x14ac:dyDescent="0.25">
      <c r="D3423" t="s">
        <v>583</v>
      </c>
      <c r="E3423" t="str">
        <f>VLOOKUP(D3423,'B-Business Capability'!B:H,5,FALSE)</f>
        <v>Product &amp; Software Development</v>
      </c>
      <c r="F3423" t="str">
        <f>VLOOKUP(D3423,'B-Business Capability'!B:H,6,FALSE)</f>
        <v>Engineering</v>
      </c>
      <c r="G3423" t="str">
        <f>VLOOKUP(D3423,'B-Business Capability'!B:H,7,FALSE)</f>
        <v>Construction &amp; Development</v>
      </c>
      <c r="I3423" t="s">
        <v>43</v>
      </c>
      <c r="J3423" t="s">
        <v>114</v>
      </c>
      <c r="K3423" t="s">
        <v>78</v>
      </c>
      <c r="L3423" t="s">
        <v>705</v>
      </c>
      <c r="M3423" t="str">
        <f>VLOOKUP(L3423,'A-Applications'!B:D,3,FALSE)</f>
        <v>Logview</v>
      </c>
      <c r="N3423" t="s">
        <v>46</v>
      </c>
      <c r="O3423" s="42" t="s">
        <v>47</v>
      </c>
      <c r="P3423" t="s">
        <v>75</v>
      </c>
      <c r="Q3423" t="str">
        <f>VLOOKUP(KamstrupData[[#This Row],[IdLevel123]],'B-Business Capability'!B:L,10,FALSE)</f>
        <v>Idea-to-Release (I2R)</v>
      </c>
      <c r="R3423">
        <f>VLOOKUP(KamstrupData[[#This Row],[IdLevel123]],'B-Business Capability'!B:L,11,FALSE)</f>
        <v>420</v>
      </c>
      <c r="T3423" t="s">
        <v>120</v>
      </c>
    </row>
    <row r="3424" spans="2:20" hidden="1" x14ac:dyDescent="0.25">
      <c r="D3424" t="s">
        <v>1623</v>
      </c>
      <c r="E3424" t="str">
        <f>VLOOKUP(D3424,'B-Business Capability'!B:H,5,FALSE)</f>
        <v>OT Hosting</v>
      </c>
      <c r="F3424" t="str">
        <f>VLOOKUP(D3424,'B-Business Capability'!B:H,6,FALSE)</f>
        <v>Customer Experience &amp; Interface</v>
      </c>
      <c r="G3424" t="str">
        <f>VLOOKUP(D3424,'B-Business Capability'!B:H,7,FALSE)</f>
        <v>Licens, Usage &amp; Billing Management</v>
      </c>
      <c r="I3424" t="s">
        <v>43</v>
      </c>
      <c r="J3424" t="s">
        <v>109</v>
      </c>
      <c r="K3424" t="s">
        <v>231</v>
      </c>
      <c r="L3424" t="s">
        <v>705</v>
      </c>
      <c r="M3424" t="str">
        <f>VLOOKUP(L3424,'A-Applications'!B:D,3,FALSE)</f>
        <v>Logview</v>
      </c>
      <c r="N3424" t="s">
        <v>138</v>
      </c>
      <c r="O3424" s="42" t="s">
        <v>47</v>
      </c>
      <c r="P3424" t="s">
        <v>68</v>
      </c>
      <c r="Q3424" t="str">
        <f>VLOOKUP(KamstrupData[[#This Row],[IdLevel123]],'B-Business Capability'!B:L,10,FALSE)</f>
        <v>N/A</v>
      </c>
      <c r="R3424">
        <f>VLOOKUP(KamstrupData[[#This Row],[IdLevel123]],'B-Business Capability'!B:L,11,FALSE)</f>
        <v>0</v>
      </c>
      <c r="T3424" t="s">
        <v>233</v>
      </c>
    </row>
    <row r="3425" spans="2:20" hidden="1" x14ac:dyDescent="0.25">
      <c r="D3425" t="s">
        <v>1623</v>
      </c>
      <c r="E3425" t="str">
        <f>VLOOKUP(D3425,'B-Business Capability'!B:H,5,FALSE)</f>
        <v>OT Hosting</v>
      </c>
      <c r="F3425" t="str">
        <f>VLOOKUP(D3425,'B-Business Capability'!B:H,6,FALSE)</f>
        <v>Customer Experience &amp; Interface</v>
      </c>
      <c r="G3425" t="str">
        <f>VLOOKUP(D3425,'B-Business Capability'!B:H,7,FALSE)</f>
        <v>Licens, Usage &amp; Billing Management</v>
      </c>
      <c r="I3425" t="s">
        <v>43</v>
      </c>
      <c r="J3425" t="s">
        <v>109</v>
      </c>
      <c r="K3425" t="s">
        <v>231</v>
      </c>
      <c r="L3425" t="s">
        <v>1628</v>
      </c>
      <c r="M3425" t="str">
        <f>VLOOKUP(L3425,'A-Applications'!B:D,3,FALSE)</f>
        <v>Datatool</v>
      </c>
      <c r="N3425" t="s">
        <v>46</v>
      </c>
      <c r="O3425" s="42" t="s">
        <v>47</v>
      </c>
      <c r="P3425" t="s">
        <v>68</v>
      </c>
      <c r="Q3425" t="str">
        <f>VLOOKUP(KamstrupData[[#This Row],[IdLevel123]],'B-Business Capability'!B:L,10,FALSE)</f>
        <v>N/A</v>
      </c>
      <c r="R3425">
        <f>VLOOKUP(KamstrupData[[#This Row],[IdLevel123]],'B-Business Capability'!B:L,11,FALSE)</f>
        <v>0</v>
      </c>
      <c r="T3425" t="s">
        <v>233</v>
      </c>
    </row>
    <row r="3426" spans="2:20" hidden="1" x14ac:dyDescent="0.25">
      <c r="D3426" t="s">
        <v>1623</v>
      </c>
      <c r="E3426" t="str">
        <f>VLOOKUP(D3426,'B-Business Capability'!B:H,5,FALSE)</f>
        <v>OT Hosting</v>
      </c>
      <c r="F3426" t="str">
        <f>VLOOKUP(D3426,'B-Business Capability'!B:H,6,FALSE)</f>
        <v>Customer Experience &amp; Interface</v>
      </c>
      <c r="G3426" t="str">
        <f>VLOOKUP(D3426,'B-Business Capability'!B:H,7,FALSE)</f>
        <v>Licens, Usage &amp; Billing Management</v>
      </c>
      <c r="I3426" t="s">
        <v>43</v>
      </c>
      <c r="J3426" t="s">
        <v>109</v>
      </c>
      <c r="K3426" t="s">
        <v>231</v>
      </c>
      <c r="L3426" t="s">
        <v>1629</v>
      </c>
      <c r="M3426" t="str">
        <f>VLOOKUP(L3426,'A-Applications'!B:D,3,FALSE)</f>
        <v>Laptool</v>
      </c>
      <c r="N3426" t="s">
        <v>138</v>
      </c>
      <c r="O3426" s="42" t="s">
        <v>47</v>
      </c>
      <c r="P3426" t="s">
        <v>68</v>
      </c>
      <c r="Q3426" t="str">
        <f>VLOOKUP(KamstrupData[[#This Row],[IdLevel123]],'B-Business Capability'!B:L,10,FALSE)</f>
        <v>N/A</v>
      </c>
      <c r="R3426">
        <f>VLOOKUP(KamstrupData[[#This Row],[IdLevel123]],'B-Business Capability'!B:L,11,FALSE)</f>
        <v>0</v>
      </c>
      <c r="T3426" t="s">
        <v>233</v>
      </c>
    </row>
    <row r="3427" spans="2:20" hidden="1" x14ac:dyDescent="0.25">
      <c r="B3427" s="28">
        <v>45292</v>
      </c>
      <c r="D3427" s="28" t="s">
        <v>212</v>
      </c>
      <c r="E3427" t="str">
        <f>VLOOKUP(D3427,'B-Business Capability'!B:H,5,FALSE)</f>
        <v>Manufacturing</v>
      </c>
      <c r="F3427" t="str">
        <f>VLOOKUP(D3427,'B-Business Capability'!B:H,6,FALSE)</f>
        <v>Product Design &amp; Planning</v>
      </c>
      <c r="G3427">
        <f>VLOOKUP(D3427,'B-Business Capability'!B:H,7,FALSE)</f>
        <v>0</v>
      </c>
      <c r="I3427" t="s">
        <v>43</v>
      </c>
      <c r="J3427" t="s">
        <v>239</v>
      </c>
      <c r="K3427" t="s">
        <v>7296</v>
      </c>
      <c r="L3427" t="s">
        <v>708</v>
      </c>
      <c r="M3427" t="str">
        <f>VLOOKUP(L3427,'A-Applications'!B:D,3,FALSE)</f>
        <v>Metertool X</v>
      </c>
      <c r="N3427" t="s">
        <v>46</v>
      </c>
      <c r="O3427" s="42" t="s">
        <v>47</v>
      </c>
      <c r="Q3427" t="str">
        <f>VLOOKUP(KamstrupData[[#This Row],[IdLevel123]],'B-Business Capability'!B:L,10,FALSE)</f>
        <v>Idea-to-Release (I2R)</v>
      </c>
      <c r="R3427">
        <f>VLOOKUP(KamstrupData[[#This Row],[IdLevel123]],'B-Business Capability'!B:L,11,FALSE)</f>
        <v>450</v>
      </c>
    </row>
    <row r="3428" spans="2:20" hidden="1" x14ac:dyDescent="0.25">
      <c r="D3428" t="s">
        <v>583</v>
      </c>
      <c r="E3428" t="str">
        <f>VLOOKUP(D3428,'B-Business Capability'!B:H,5,FALSE)</f>
        <v>Product &amp; Software Development</v>
      </c>
      <c r="F3428" t="str">
        <f>VLOOKUP(D3428,'B-Business Capability'!B:H,6,FALSE)</f>
        <v>Engineering</v>
      </c>
      <c r="G3428" t="str">
        <f>VLOOKUP(D3428,'B-Business Capability'!B:H,7,FALSE)</f>
        <v>Construction &amp; Development</v>
      </c>
      <c r="I3428" t="s">
        <v>43</v>
      </c>
      <c r="J3428" t="s">
        <v>91</v>
      </c>
      <c r="K3428" t="s">
        <v>72</v>
      </c>
      <c r="L3428" t="s">
        <v>708</v>
      </c>
      <c r="M3428" t="str">
        <f>VLOOKUP(L3428,'A-Applications'!B:D,3,FALSE)</f>
        <v>Metertool X</v>
      </c>
      <c r="N3428" t="s">
        <v>46</v>
      </c>
      <c r="O3428" t="s">
        <v>47</v>
      </c>
      <c r="P3428" t="s">
        <v>75</v>
      </c>
      <c r="Q3428" t="str">
        <f>VLOOKUP(KamstrupData[[#This Row],[IdLevel123]],'B-Business Capability'!B:L,10,FALSE)</f>
        <v>Idea-to-Release (I2R)</v>
      </c>
      <c r="R3428">
        <f>VLOOKUP(KamstrupData[[#This Row],[IdLevel123]],'B-Business Capability'!B:L,11,FALSE)</f>
        <v>420</v>
      </c>
      <c r="T3428" t="s">
        <v>92</v>
      </c>
    </row>
    <row r="3429" spans="2:20" hidden="1" x14ac:dyDescent="0.25">
      <c r="D3429" t="s">
        <v>583</v>
      </c>
      <c r="E3429" t="str">
        <f>VLOOKUP(D3429,'B-Business Capability'!B:H,5,FALSE)</f>
        <v>Product &amp; Software Development</v>
      </c>
      <c r="F3429" t="str">
        <f>VLOOKUP(D3429,'B-Business Capability'!B:H,6,FALSE)</f>
        <v>Engineering</v>
      </c>
      <c r="G3429" t="str">
        <f>VLOOKUP(D3429,'B-Business Capability'!B:H,7,FALSE)</f>
        <v>Construction &amp; Development</v>
      </c>
      <c r="I3429" t="s">
        <v>43</v>
      </c>
      <c r="J3429" t="s">
        <v>91</v>
      </c>
      <c r="K3429" t="s">
        <v>72</v>
      </c>
      <c r="L3429" t="s">
        <v>708</v>
      </c>
      <c r="M3429" t="str">
        <f>VLOOKUP(L3429,'A-Applications'!B:D,3,FALSE)</f>
        <v>Metertool X</v>
      </c>
      <c r="N3429" t="s">
        <v>46</v>
      </c>
      <c r="O3429" t="s">
        <v>47</v>
      </c>
      <c r="P3429" t="s">
        <v>75</v>
      </c>
      <c r="Q3429" t="str">
        <f>VLOOKUP(KamstrupData[[#This Row],[IdLevel123]],'B-Business Capability'!B:L,10,FALSE)</f>
        <v>Idea-to-Release (I2R)</v>
      </c>
      <c r="R3429">
        <f>VLOOKUP(KamstrupData[[#This Row],[IdLevel123]],'B-Business Capability'!B:L,11,FALSE)</f>
        <v>420</v>
      </c>
      <c r="T3429" t="s">
        <v>92</v>
      </c>
    </row>
    <row r="3430" spans="2:20" hidden="1" x14ac:dyDescent="0.25">
      <c r="D3430" t="s">
        <v>583</v>
      </c>
      <c r="E3430" t="str">
        <f>VLOOKUP(D3430,'B-Business Capability'!B:H,5,FALSE)</f>
        <v>Product &amp; Software Development</v>
      </c>
      <c r="F3430" t="str">
        <f>VLOOKUP(D3430,'B-Business Capability'!B:H,6,FALSE)</f>
        <v>Engineering</v>
      </c>
      <c r="G3430" t="str">
        <f>VLOOKUP(D3430,'B-Business Capability'!B:H,7,FALSE)</f>
        <v>Construction &amp; Development</v>
      </c>
      <c r="I3430" t="s">
        <v>43</v>
      </c>
      <c r="J3430" t="s">
        <v>91</v>
      </c>
      <c r="K3430" t="s">
        <v>293</v>
      </c>
      <c r="L3430" t="s">
        <v>708</v>
      </c>
      <c r="M3430" t="str">
        <f>VLOOKUP(L3430,'A-Applications'!B:D,3,FALSE)</f>
        <v>Metertool X</v>
      </c>
      <c r="N3430" t="s">
        <v>46</v>
      </c>
      <c r="O3430" t="s">
        <v>47</v>
      </c>
      <c r="P3430" t="s">
        <v>75</v>
      </c>
      <c r="Q3430" t="str">
        <f>VLOOKUP(KamstrupData[[#This Row],[IdLevel123]],'B-Business Capability'!B:L,10,FALSE)</f>
        <v>Idea-to-Release (I2R)</v>
      </c>
      <c r="R3430">
        <f>VLOOKUP(KamstrupData[[#This Row],[IdLevel123]],'B-Business Capability'!B:L,11,FALSE)</f>
        <v>420</v>
      </c>
      <c r="T3430" t="s">
        <v>294</v>
      </c>
    </row>
    <row r="3431" spans="2:20" hidden="1" x14ac:dyDescent="0.25">
      <c r="D3431" t="s">
        <v>583</v>
      </c>
      <c r="E3431" t="str">
        <f>VLOOKUP(D3431,'B-Business Capability'!B:H,5,FALSE)</f>
        <v>Product &amp; Software Development</v>
      </c>
      <c r="F3431" t="str">
        <f>VLOOKUP(D3431,'B-Business Capability'!B:H,6,FALSE)</f>
        <v>Engineering</v>
      </c>
      <c r="G3431" t="str">
        <f>VLOOKUP(D3431,'B-Business Capability'!B:H,7,FALSE)</f>
        <v>Construction &amp; Development</v>
      </c>
      <c r="I3431" t="s">
        <v>43</v>
      </c>
      <c r="J3431" t="s">
        <v>91</v>
      </c>
      <c r="K3431" t="s">
        <v>293</v>
      </c>
      <c r="L3431" t="s">
        <v>708</v>
      </c>
      <c r="M3431" t="str">
        <f>VLOOKUP(L3431,'A-Applications'!B:D,3,FALSE)</f>
        <v>Metertool X</v>
      </c>
      <c r="N3431" t="s">
        <v>46</v>
      </c>
      <c r="O3431" t="s">
        <v>47</v>
      </c>
      <c r="P3431" t="s">
        <v>75</v>
      </c>
      <c r="Q3431" t="str">
        <f>VLOOKUP(KamstrupData[[#This Row],[IdLevel123]],'B-Business Capability'!B:L,10,FALSE)</f>
        <v>Idea-to-Release (I2R)</v>
      </c>
      <c r="R3431">
        <f>VLOOKUP(KamstrupData[[#This Row],[IdLevel123]],'B-Business Capability'!B:L,11,FALSE)</f>
        <v>420</v>
      </c>
      <c r="T3431" t="s">
        <v>294</v>
      </c>
    </row>
    <row r="3432" spans="2:20" hidden="1" x14ac:dyDescent="0.25">
      <c r="D3432" t="s">
        <v>583</v>
      </c>
      <c r="E3432" t="str">
        <f>VLOOKUP(D3432,'B-Business Capability'!B:H,5,FALSE)</f>
        <v>Product &amp; Software Development</v>
      </c>
      <c r="F3432" t="str">
        <f>VLOOKUP(D3432,'B-Business Capability'!B:H,6,FALSE)</f>
        <v>Engineering</v>
      </c>
      <c r="G3432" t="str">
        <f>VLOOKUP(D3432,'B-Business Capability'!B:H,7,FALSE)</f>
        <v>Construction &amp; Development</v>
      </c>
      <c r="I3432" t="s">
        <v>43</v>
      </c>
      <c r="J3432" t="s">
        <v>91</v>
      </c>
      <c r="K3432" t="s">
        <v>78</v>
      </c>
      <c r="L3432" t="s">
        <v>708</v>
      </c>
      <c r="M3432" t="str">
        <f>VLOOKUP(L3432,'A-Applications'!B:D,3,FALSE)</f>
        <v>Metertool X</v>
      </c>
      <c r="N3432" t="s">
        <v>46</v>
      </c>
      <c r="O3432" s="42" t="s">
        <v>47</v>
      </c>
      <c r="P3432" t="s">
        <v>75</v>
      </c>
      <c r="Q3432" t="str">
        <f>VLOOKUP(KamstrupData[[#This Row],[IdLevel123]],'B-Business Capability'!B:L,10,FALSE)</f>
        <v>Idea-to-Release (I2R)</v>
      </c>
      <c r="R3432">
        <f>VLOOKUP(KamstrupData[[#This Row],[IdLevel123]],'B-Business Capability'!B:L,11,FALSE)</f>
        <v>420</v>
      </c>
    </row>
    <row r="3433" spans="2:20" hidden="1" x14ac:dyDescent="0.25">
      <c r="D3433" t="s">
        <v>583</v>
      </c>
      <c r="E3433" t="str">
        <f>VLOOKUP(D3433,'B-Business Capability'!B:H,5,FALSE)</f>
        <v>Product &amp; Software Development</v>
      </c>
      <c r="F3433" t="str">
        <f>VLOOKUP(D3433,'B-Business Capability'!B:H,6,FALSE)</f>
        <v>Engineering</v>
      </c>
      <c r="G3433" t="str">
        <f>VLOOKUP(D3433,'B-Business Capability'!B:H,7,FALSE)</f>
        <v>Construction &amp; Development</v>
      </c>
      <c r="I3433" t="s">
        <v>43</v>
      </c>
      <c r="J3433" t="s">
        <v>91</v>
      </c>
      <c r="K3433" t="s">
        <v>81</v>
      </c>
      <c r="L3433" t="s">
        <v>708</v>
      </c>
      <c r="M3433" t="str">
        <f>VLOOKUP(L3433,'A-Applications'!B:D,3,FALSE)</f>
        <v>Metertool X</v>
      </c>
      <c r="N3433" t="s">
        <v>46</v>
      </c>
      <c r="O3433" s="42" t="s">
        <v>47</v>
      </c>
      <c r="P3433" t="s">
        <v>75</v>
      </c>
      <c r="Q3433" t="str">
        <f>VLOOKUP(KamstrupData[[#This Row],[IdLevel123]],'B-Business Capability'!B:L,10,FALSE)</f>
        <v>Idea-to-Release (I2R)</v>
      </c>
      <c r="R3433">
        <f>VLOOKUP(KamstrupData[[#This Row],[IdLevel123]],'B-Business Capability'!B:L,11,FALSE)</f>
        <v>420</v>
      </c>
      <c r="T3433" t="s">
        <v>96</v>
      </c>
    </row>
    <row r="3434" spans="2:20" hidden="1" x14ac:dyDescent="0.25">
      <c r="D3434" t="s">
        <v>583</v>
      </c>
      <c r="E3434" t="str">
        <f>VLOOKUP(D3434,'B-Business Capability'!B:H,5,FALSE)</f>
        <v>Product &amp; Software Development</v>
      </c>
      <c r="F3434" t="str">
        <f>VLOOKUP(D3434,'B-Business Capability'!B:H,6,FALSE)</f>
        <v>Engineering</v>
      </c>
      <c r="G3434" t="str">
        <f>VLOOKUP(D3434,'B-Business Capability'!B:H,7,FALSE)</f>
        <v>Construction &amp; Development</v>
      </c>
      <c r="I3434" t="s">
        <v>43</v>
      </c>
      <c r="J3434" t="s">
        <v>91</v>
      </c>
      <c r="K3434" t="s">
        <v>81</v>
      </c>
      <c r="L3434" t="s">
        <v>708</v>
      </c>
      <c r="M3434" t="str">
        <f>VLOOKUP(L3434,'A-Applications'!B:D,3,FALSE)</f>
        <v>Metertool X</v>
      </c>
      <c r="N3434" t="s">
        <v>46</v>
      </c>
      <c r="O3434" s="42" t="s">
        <v>47</v>
      </c>
      <c r="P3434" t="s">
        <v>75</v>
      </c>
      <c r="Q3434" t="str">
        <f>VLOOKUP(KamstrupData[[#This Row],[IdLevel123]],'B-Business Capability'!B:L,10,FALSE)</f>
        <v>Idea-to-Release (I2R)</v>
      </c>
      <c r="R3434">
        <f>VLOOKUP(KamstrupData[[#This Row],[IdLevel123]],'B-Business Capability'!B:L,11,FALSE)</f>
        <v>420</v>
      </c>
      <c r="T3434" t="s">
        <v>96</v>
      </c>
    </row>
    <row r="3435" spans="2:20" hidden="1" x14ac:dyDescent="0.25">
      <c r="D3435" t="s">
        <v>583</v>
      </c>
      <c r="E3435" t="str">
        <f>VLOOKUP(D3435,'B-Business Capability'!B:H,5,FALSE)</f>
        <v>Product &amp; Software Development</v>
      </c>
      <c r="F3435" t="str">
        <f>VLOOKUP(D3435,'B-Business Capability'!B:H,6,FALSE)</f>
        <v>Engineering</v>
      </c>
      <c r="G3435" t="str">
        <f>VLOOKUP(D3435,'B-Business Capability'!B:H,7,FALSE)</f>
        <v>Construction &amp; Development</v>
      </c>
      <c r="I3435" t="s">
        <v>43</v>
      </c>
      <c r="J3435" t="s">
        <v>114</v>
      </c>
      <c r="K3435" t="s">
        <v>78</v>
      </c>
      <c r="L3435" t="s">
        <v>708</v>
      </c>
      <c r="M3435" t="str">
        <f>VLOOKUP(L3435,'A-Applications'!B:D,3,FALSE)</f>
        <v>Metertool X</v>
      </c>
      <c r="N3435" t="s">
        <v>46</v>
      </c>
      <c r="O3435" s="42" t="s">
        <v>47</v>
      </c>
      <c r="P3435" t="s">
        <v>75</v>
      </c>
      <c r="Q3435" t="str">
        <f>VLOOKUP(KamstrupData[[#This Row],[IdLevel123]],'B-Business Capability'!B:L,10,FALSE)</f>
        <v>Idea-to-Release (I2R)</v>
      </c>
      <c r="R3435">
        <f>VLOOKUP(KamstrupData[[#This Row],[IdLevel123]],'B-Business Capability'!B:L,11,FALSE)</f>
        <v>420</v>
      </c>
      <c r="T3435" t="s">
        <v>120</v>
      </c>
    </row>
    <row r="3436" spans="2:20" hidden="1" x14ac:dyDescent="0.25">
      <c r="D3436" t="s">
        <v>583</v>
      </c>
      <c r="E3436" t="str">
        <f>VLOOKUP(D3436,'B-Business Capability'!B:H,5,FALSE)</f>
        <v>Product &amp; Software Development</v>
      </c>
      <c r="F3436" t="str">
        <f>VLOOKUP(D3436,'B-Business Capability'!B:H,6,FALSE)</f>
        <v>Engineering</v>
      </c>
      <c r="G3436" t="str">
        <f>VLOOKUP(D3436,'B-Business Capability'!B:H,7,FALSE)</f>
        <v>Construction &amp; Development</v>
      </c>
      <c r="I3436" t="s">
        <v>43</v>
      </c>
      <c r="J3436" t="s">
        <v>114</v>
      </c>
      <c r="K3436" t="s">
        <v>125</v>
      </c>
      <c r="L3436" t="s">
        <v>708</v>
      </c>
      <c r="M3436" t="str">
        <f>VLOOKUP(L3436,'A-Applications'!B:D,3,FALSE)</f>
        <v>Metertool X</v>
      </c>
      <c r="N3436" t="s">
        <v>46</v>
      </c>
      <c r="O3436" s="42" t="s">
        <v>47</v>
      </c>
      <c r="P3436" t="s">
        <v>75</v>
      </c>
      <c r="Q3436" t="str">
        <f>VLOOKUP(KamstrupData[[#This Row],[IdLevel123]],'B-Business Capability'!B:L,10,FALSE)</f>
        <v>Idea-to-Release (I2R)</v>
      </c>
      <c r="R3436">
        <f>VLOOKUP(KamstrupData[[#This Row],[IdLevel123]],'B-Business Capability'!B:L,11,FALSE)</f>
        <v>420</v>
      </c>
      <c r="T3436" t="s">
        <v>126</v>
      </c>
    </row>
    <row r="3437" spans="2:20" hidden="1" x14ac:dyDescent="0.25">
      <c r="D3437" t="s">
        <v>931</v>
      </c>
      <c r="E3437" t="str">
        <f>VLOOKUP(D3437,'B-Business Capability'!B:H,5,FALSE)</f>
        <v>Product &amp; Software Development</v>
      </c>
      <c r="F3437" t="str">
        <f>VLOOKUP(D3437,'B-Business Capability'!B:H,6,FALSE)</f>
        <v>Quality Management</v>
      </c>
      <c r="G3437" t="str">
        <f>VLOOKUP(D3437,'B-Business Capability'!B:H,7,FALSE)</f>
        <v>Manage Debugging</v>
      </c>
      <c r="I3437" t="s">
        <v>43</v>
      </c>
      <c r="J3437" t="s">
        <v>91</v>
      </c>
      <c r="K3437" t="s">
        <v>293</v>
      </c>
      <c r="L3437" t="s">
        <v>708</v>
      </c>
      <c r="M3437" t="str">
        <f>VLOOKUP(L3437,'A-Applications'!B:D,3,FALSE)</f>
        <v>Metertool X</v>
      </c>
      <c r="N3437" t="s">
        <v>46</v>
      </c>
      <c r="O3437" t="s">
        <v>47</v>
      </c>
      <c r="P3437" t="s">
        <v>75</v>
      </c>
      <c r="Q3437" t="str">
        <f>VLOOKUP(KamstrupData[[#This Row],[IdLevel123]],'B-Business Capability'!B:L,10,FALSE)</f>
        <v>Idea-to-Release (I2R)</v>
      </c>
      <c r="R3437">
        <f>VLOOKUP(KamstrupData[[#This Row],[IdLevel123]],'B-Business Capability'!B:L,11,FALSE)</f>
        <v>902</v>
      </c>
      <c r="T3437" t="s">
        <v>294</v>
      </c>
    </row>
    <row r="3438" spans="2:20" hidden="1" x14ac:dyDescent="0.25">
      <c r="D3438" t="s">
        <v>931</v>
      </c>
      <c r="E3438" t="str">
        <f>VLOOKUP(D3438,'B-Business Capability'!B:H,5,FALSE)</f>
        <v>Product &amp; Software Development</v>
      </c>
      <c r="F3438" t="str">
        <f>VLOOKUP(D3438,'B-Business Capability'!B:H,6,FALSE)</f>
        <v>Quality Management</v>
      </c>
      <c r="G3438" t="str">
        <f>VLOOKUP(D3438,'B-Business Capability'!B:H,7,FALSE)</f>
        <v>Manage Debugging</v>
      </c>
      <c r="I3438" t="s">
        <v>43</v>
      </c>
      <c r="J3438" t="s">
        <v>114</v>
      </c>
      <c r="K3438" t="s">
        <v>78</v>
      </c>
      <c r="L3438" t="s">
        <v>708</v>
      </c>
      <c r="M3438" t="str">
        <f>VLOOKUP(L3438,'A-Applications'!B:D,3,FALSE)</f>
        <v>Metertool X</v>
      </c>
      <c r="N3438" t="s">
        <v>46</v>
      </c>
      <c r="O3438" s="42" t="s">
        <v>47</v>
      </c>
      <c r="P3438" t="s">
        <v>75</v>
      </c>
      <c r="Q3438" t="str">
        <f>VLOOKUP(KamstrupData[[#This Row],[IdLevel123]],'B-Business Capability'!B:L,10,FALSE)</f>
        <v>Idea-to-Release (I2R)</v>
      </c>
      <c r="R3438">
        <f>VLOOKUP(KamstrupData[[#This Row],[IdLevel123]],'B-Business Capability'!B:L,11,FALSE)</f>
        <v>902</v>
      </c>
      <c r="T3438" t="s">
        <v>120</v>
      </c>
    </row>
    <row r="3439" spans="2:20" hidden="1" x14ac:dyDescent="0.25">
      <c r="D3439" t="s">
        <v>955</v>
      </c>
      <c r="E3439" t="str">
        <f>VLOOKUP(D3439,'B-Business Capability'!B:H,5,FALSE)</f>
        <v>Product &amp; Software Development</v>
      </c>
      <c r="F3439" t="str">
        <f>VLOOKUP(D3439,'B-Business Capability'!B:H,6,FALSE)</f>
        <v>Quality Management</v>
      </c>
      <c r="G3439" t="str">
        <f>VLOOKUP(D3439,'B-Business Capability'!B:H,7,FALSE)</f>
        <v>Test Quality</v>
      </c>
      <c r="I3439" t="s">
        <v>43</v>
      </c>
      <c r="J3439" t="s">
        <v>91</v>
      </c>
      <c r="K3439" t="s">
        <v>72</v>
      </c>
      <c r="L3439" t="s">
        <v>708</v>
      </c>
      <c r="M3439" t="str">
        <f>VLOOKUP(L3439,'A-Applications'!B:D,3,FALSE)</f>
        <v>Metertool X</v>
      </c>
      <c r="N3439" t="s">
        <v>46</v>
      </c>
      <c r="O3439" s="42" t="s">
        <v>47</v>
      </c>
      <c r="P3439" t="s">
        <v>75</v>
      </c>
      <c r="Q3439" t="str">
        <f>VLOOKUP(KamstrupData[[#This Row],[IdLevel123]],'B-Business Capability'!B:L,10,FALSE)</f>
        <v>Idea-to-Release (I2R)</v>
      </c>
      <c r="R3439">
        <f>VLOOKUP(KamstrupData[[#This Row],[IdLevel123]],'B-Business Capability'!B:L,11,FALSE)</f>
        <v>906</v>
      </c>
      <c r="T3439" t="s">
        <v>92</v>
      </c>
    </row>
    <row r="3440" spans="2:20" hidden="1" x14ac:dyDescent="0.25">
      <c r="D3440" t="s">
        <v>1459</v>
      </c>
      <c r="E3440" t="str">
        <f>VLOOKUP(D3440,'B-Business Capability'!B:H,5,FALSE)</f>
        <v>Customer Service</v>
      </c>
      <c r="F3440" t="str">
        <f>VLOOKUP(D3440,'B-Business Capability'!B:H,6,FALSE)</f>
        <v>Customer Service and Support</v>
      </c>
      <c r="G3440" t="str">
        <f>VLOOKUP(D3440,'B-Business Capability'!B:H,7,FALSE)</f>
        <v>Service Request Management</v>
      </c>
      <c r="I3440" t="s">
        <v>66</v>
      </c>
      <c r="J3440" t="s">
        <v>228</v>
      </c>
      <c r="L3440" t="s">
        <v>708</v>
      </c>
      <c r="M3440" t="str">
        <f>VLOOKUP(L3440,'A-Applications'!B:D,3,FALSE)</f>
        <v>Metertool X</v>
      </c>
      <c r="N3440" t="s">
        <v>46</v>
      </c>
      <c r="O3440" s="42" t="s">
        <v>47</v>
      </c>
      <c r="P3440" t="s">
        <v>229</v>
      </c>
      <c r="Q3440" t="str">
        <f>VLOOKUP(KamstrupData[[#This Row],[IdLevel123]],'B-Business Capability'!B:L,10,FALSE)</f>
        <v>Customer Service and Support</v>
      </c>
      <c r="R3440">
        <f>VLOOKUP(KamstrupData[[#This Row],[IdLevel123]],'B-Business Capability'!B:L,11,FALSE)</f>
        <v>0</v>
      </c>
      <c r="T3440" t="s">
        <v>230</v>
      </c>
    </row>
    <row r="3441" spans="4:20" hidden="1" x14ac:dyDescent="0.25">
      <c r="D3441" s="28" t="s">
        <v>1459</v>
      </c>
      <c r="E3441" t="str">
        <f>VLOOKUP(D3441,'B-Business Capability'!B:H,5,FALSE)</f>
        <v>Customer Service</v>
      </c>
      <c r="F3441" t="str">
        <f>VLOOKUP(D3441,'B-Business Capability'!B:H,6,FALSE)</f>
        <v>Customer Service and Support</v>
      </c>
      <c r="G3441" t="str">
        <f>VLOOKUP(D3441,'B-Business Capability'!B:H,7,FALSE)</f>
        <v>Service Request Management</v>
      </c>
      <c r="I3441" t="s">
        <v>53</v>
      </c>
      <c r="J3441" t="s">
        <v>8549</v>
      </c>
      <c r="L3441" t="s">
        <v>708</v>
      </c>
      <c r="M3441" t="str">
        <f>VLOOKUP(L3441,'A-Applications'!B:D,3,FALSE)</f>
        <v>Metertool X</v>
      </c>
      <c r="N3441" t="s">
        <v>46</v>
      </c>
      <c r="O3441" s="42" t="s">
        <v>47</v>
      </c>
      <c r="P3441" t="s">
        <v>229</v>
      </c>
      <c r="Q3441" t="str">
        <f>VLOOKUP(KamstrupData[[#This Row],[IdLevel123]],'B-Business Capability'!B:L,10,FALSE)</f>
        <v>Customer Service and Support</v>
      </c>
      <c r="R3441">
        <f>VLOOKUP(KamstrupData[[#This Row],[IdLevel123]],'B-Business Capability'!B:L,11,FALSE)</f>
        <v>0</v>
      </c>
      <c r="T3441" t="s">
        <v>8521</v>
      </c>
    </row>
    <row r="3442" spans="4:20" hidden="1" x14ac:dyDescent="0.25">
      <c r="D3442" s="28" t="s">
        <v>1459</v>
      </c>
      <c r="E3442" t="str">
        <f>VLOOKUP(D3442,'B-Business Capability'!B:H,5,FALSE)</f>
        <v>Customer Service</v>
      </c>
      <c r="F3442" t="str">
        <f>VLOOKUP(D3442,'B-Business Capability'!B:H,6,FALSE)</f>
        <v>Customer Service and Support</v>
      </c>
      <c r="G3442" t="str">
        <f>VLOOKUP(D3442,'B-Business Capability'!B:H,7,FALSE)</f>
        <v>Service Request Management</v>
      </c>
      <c r="I3442" t="s">
        <v>491</v>
      </c>
      <c r="J3442" t="s">
        <v>8531</v>
      </c>
      <c r="K3442" t="s">
        <v>8607</v>
      </c>
      <c r="L3442" t="s">
        <v>708</v>
      </c>
      <c r="M3442" t="str">
        <f>VLOOKUP(L3442,'A-Applications'!B:D,3,FALSE)</f>
        <v>Metertool X</v>
      </c>
      <c r="N3442" t="s">
        <v>46</v>
      </c>
      <c r="O3442" s="42" t="s">
        <v>47</v>
      </c>
      <c r="P3442" t="s">
        <v>229</v>
      </c>
      <c r="Q3442" t="str">
        <f>VLOOKUP(KamstrupData[[#This Row],[IdLevel123]],'B-Business Capability'!B:L,10,FALSE)</f>
        <v>Customer Service and Support</v>
      </c>
      <c r="R3442">
        <f>VLOOKUP(KamstrupData[[#This Row],[IdLevel123]],'B-Business Capability'!B:L,11,FALSE)</f>
        <v>0</v>
      </c>
    </row>
    <row r="3443" spans="4:20" hidden="1" x14ac:dyDescent="0.25">
      <c r="D3443" s="28" t="s">
        <v>1459</v>
      </c>
      <c r="E3443" t="str">
        <f>VLOOKUP(D3443,'B-Business Capability'!B:H,5,FALSE)</f>
        <v>Customer Service</v>
      </c>
      <c r="F3443" t="str">
        <f>VLOOKUP(D3443,'B-Business Capability'!B:H,6,FALSE)</f>
        <v>Customer Service and Support</v>
      </c>
      <c r="G3443" t="str">
        <f>VLOOKUP(D3443,'B-Business Capability'!B:H,7,FALSE)</f>
        <v>Service Request Management</v>
      </c>
      <c r="I3443" t="s">
        <v>477</v>
      </c>
      <c r="J3443" t="s">
        <v>8624</v>
      </c>
      <c r="L3443" t="s">
        <v>708</v>
      </c>
      <c r="M3443" t="str">
        <f>VLOOKUP(L3443,'A-Applications'!B:D,3,FALSE)</f>
        <v>Metertool X</v>
      </c>
      <c r="N3443" t="s">
        <v>46</v>
      </c>
      <c r="O3443" s="42" t="s">
        <v>47</v>
      </c>
      <c r="P3443" t="s">
        <v>229</v>
      </c>
      <c r="Q3443" t="str">
        <f>VLOOKUP(KamstrupData[[#This Row],[IdLevel123]],'B-Business Capability'!B:L,10,FALSE)</f>
        <v>Customer Service and Support</v>
      </c>
      <c r="R3443">
        <f>VLOOKUP(KamstrupData[[#This Row],[IdLevel123]],'B-Business Capability'!B:L,11,FALSE)</f>
        <v>0</v>
      </c>
    </row>
    <row r="3444" spans="4:20" hidden="1" x14ac:dyDescent="0.25">
      <c r="D3444" s="28" t="s">
        <v>1459</v>
      </c>
      <c r="E3444" t="str">
        <f>VLOOKUP(D3444,'B-Business Capability'!B:H,5,FALSE)</f>
        <v>Customer Service</v>
      </c>
      <c r="F3444" t="str">
        <f>VLOOKUP(D3444,'B-Business Capability'!B:H,6,FALSE)</f>
        <v>Customer Service and Support</v>
      </c>
      <c r="G3444" t="str">
        <f>VLOOKUP(D3444,'B-Business Capability'!B:H,7,FALSE)</f>
        <v>Service Request Management</v>
      </c>
      <c r="I3444" t="s">
        <v>487</v>
      </c>
      <c r="J3444" t="s">
        <v>8684</v>
      </c>
      <c r="K3444" t="s">
        <v>4553</v>
      </c>
      <c r="L3444" t="s">
        <v>708</v>
      </c>
      <c r="M3444" t="str">
        <f>VLOOKUP(L3444,'A-Applications'!B:D,3,FALSE)</f>
        <v>Metertool X</v>
      </c>
      <c r="N3444" t="s">
        <v>46</v>
      </c>
      <c r="O3444" s="42" t="s">
        <v>47</v>
      </c>
      <c r="P3444" t="s">
        <v>229</v>
      </c>
      <c r="Q3444" t="str">
        <f>VLOOKUP(KamstrupData[[#This Row],[IdLevel123]],'B-Business Capability'!B:L,10,FALSE)</f>
        <v>Customer Service and Support</v>
      </c>
      <c r="R3444">
        <f>VLOOKUP(KamstrupData[[#This Row],[IdLevel123]],'B-Business Capability'!B:L,11,FALSE)</f>
        <v>0</v>
      </c>
    </row>
    <row r="3445" spans="4:20" hidden="1" x14ac:dyDescent="0.25">
      <c r="D3445" t="s">
        <v>1517</v>
      </c>
      <c r="E3445" t="str">
        <f>VLOOKUP(D3445,'B-Business Capability'!B:H,5,FALSE)</f>
        <v>Customer Service</v>
      </c>
      <c r="F3445" t="str">
        <f>VLOOKUP(D3445,'B-Business Capability'!B:H,6,FALSE)</f>
        <v>Customer Project Management</v>
      </c>
      <c r="G3445" t="str">
        <f>VLOOKUP(D3445,'B-Business Capability'!B:H,7,FALSE)</f>
        <v>Project Management</v>
      </c>
      <c r="I3445" t="s">
        <v>66</v>
      </c>
      <c r="J3445" t="s">
        <v>228</v>
      </c>
      <c r="L3445" t="s">
        <v>708</v>
      </c>
      <c r="M3445" t="str">
        <f>VLOOKUP(L3445,'A-Applications'!B:D,3,FALSE)</f>
        <v>Metertool X</v>
      </c>
      <c r="N3445" t="s">
        <v>46</v>
      </c>
      <c r="O3445" s="42" t="s">
        <v>47</v>
      </c>
      <c r="P3445" t="s">
        <v>1040</v>
      </c>
      <c r="Q3445" t="str">
        <f>VLOOKUP(KamstrupData[[#This Row],[IdLevel123]],'B-Business Capability'!B:L,10,FALSE)</f>
        <v>Order-to-Cash (O2C)</v>
      </c>
      <c r="R3445">
        <f>VLOOKUP(KamstrupData[[#This Row],[IdLevel123]],'B-Business Capability'!B:L,11,FALSE)</f>
        <v>0</v>
      </c>
      <c r="T3445" t="s">
        <v>230</v>
      </c>
    </row>
    <row r="3446" spans="4:20" hidden="1" x14ac:dyDescent="0.25">
      <c r="D3446" t="s">
        <v>1517</v>
      </c>
      <c r="E3446" t="str">
        <f>VLOOKUP(D3446,'B-Business Capability'!B:H,5,FALSE)</f>
        <v>Customer Service</v>
      </c>
      <c r="F3446" t="str">
        <f>VLOOKUP(D3446,'B-Business Capability'!B:H,6,FALSE)</f>
        <v>Customer Project Management</v>
      </c>
      <c r="G3446" t="str">
        <f>VLOOKUP(D3446,'B-Business Capability'!B:H,7,FALSE)</f>
        <v>Project Management</v>
      </c>
      <c r="I3446" t="s">
        <v>43</v>
      </c>
      <c r="J3446" t="s">
        <v>279</v>
      </c>
      <c r="L3446" t="s">
        <v>708</v>
      </c>
      <c r="M3446" t="str">
        <f>VLOOKUP(L3446,'A-Applications'!B:D,3,FALSE)</f>
        <v>Metertool X</v>
      </c>
      <c r="N3446" t="s">
        <v>46</v>
      </c>
      <c r="O3446" s="42" t="s">
        <v>47</v>
      </c>
      <c r="P3446" t="s">
        <v>1040</v>
      </c>
      <c r="Q3446" t="str">
        <f>VLOOKUP(KamstrupData[[#This Row],[IdLevel123]],'B-Business Capability'!B:L,10,FALSE)</f>
        <v>Order-to-Cash (O2C)</v>
      </c>
      <c r="R3446">
        <f>VLOOKUP(KamstrupData[[#This Row],[IdLevel123]],'B-Business Capability'!B:L,11,FALSE)</f>
        <v>0</v>
      </c>
      <c r="T3446" t="s">
        <v>410</v>
      </c>
    </row>
    <row r="3447" spans="4:20" hidden="1" x14ac:dyDescent="0.25">
      <c r="D3447" t="s">
        <v>1517</v>
      </c>
      <c r="E3447" t="str">
        <f>VLOOKUP(D3447,'B-Business Capability'!B:H,5,FALSE)</f>
        <v>Customer Service</v>
      </c>
      <c r="F3447" t="str">
        <f>VLOOKUP(D3447,'B-Business Capability'!B:H,6,FALSE)</f>
        <v>Customer Project Management</v>
      </c>
      <c r="G3447" t="str">
        <f>VLOOKUP(D3447,'B-Business Capability'!B:H,7,FALSE)</f>
        <v>Project Management</v>
      </c>
      <c r="I3447" t="s">
        <v>43</v>
      </c>
      <c r="J3447" t="s">
        <v>282</v>
      </c>
      <c r="L3447" t="s">
        <v>708</v>
      </c>
      <c r="M3447" t="str">
        <f>VLOOKUP(L3447,'A-Applications'!B:D,3,FALSE)</f>
        <v>Metertool X</v>
      </c>
      <c r="N3447" t="s">
        <v>46</v>
      </c>
      <c r="O3447" s="42" t="s">
        <v>47</v>
      </c>
      <c r="P3447" t="s">
        <v>1040</v>
      </c>
      <c r="Q3447" t="str">
        <f>VLOOKUP(KamstrupData[[#This Row],[IdLevel123]],'B-Business Capability'!B:L,10,FALSE)</f>
        <v>Order-to-Cash (O2C)</v>
      </c>
      <c r="R3447">
        <f>VLOOKUP(KamstrupData[[#This Row],[IdLevel123]],'B-Business Capability'!B:L,11,FALSE)</f>
        <v>0</v>
      </c>
      <c r="T3447" t="s">
        <v>410</v>
      </c>
    </row>
    <row r="3448" spans="4:20" hidden="1" x14ac:dyDescent="0.25">
      <c r="D3448" s="28" t="s">
        <v>1517</v>
      </c>
      <c r="E3448" t="str">
        <f>VLOOKUP(D3448,'B-Business Capability'!B:H,5,FALSE)</f>
        <v>Customer Service</v>
      </c>
      <c r="F3448" t="str">
        <f>VLOOKUP(D3448,'B-Business Capability'!B:H,6,FALSE)</f>
        <v>Customer Project Management</v>
      </c>
      <c r="G3448" t="str">
        <f>VLOOKUP(D3448,'B-Business Capability'!B:H,7,FALSE)</f>
        <v>Project Management</v>
      </c>
      <c r="I3448" t="s">
        <v>53</v>
      </c>
      <c r="J3448" t="s">
        <v>8549</v>
      </c>
      <c r="L3448" t="s">
        <v>708</v>
      </c>
      <c r="M3448" t="str">
        <f>VLOOKUP(L3448,'A-Applications'!B:D,3,FALSE)</f>
        <v>Metertool X</v>
      </c>
      <c r="N3448" t="s">
        <v>46</v>
      </c>
      <c r="O3448" s="42" t="s">
        <v>47</v>
      </c>
      <c r="P3448" t="s">
        <v>1040</v>
      </c>
      <c r="Q3448" t="str">
        <f>VLOOKUP(KamstrupData[[#This Row],[IdLevel123]],'B-Business Capability'!B:L,10,FALSE)</f>
        <v>Order-to-Cash (O2C)</v>
      </c>
      <c r="R3448">
        <f>VLOOKUP(KamstrupData[[#This Row],[IdLevel123]],'B-Business Capability'!B:L,11,FALSE)</f>
        <v>0</v>
      </c>
      <c r="T3448" t="s">
        <v>8521</v>
      </c>
    </row>
    <row r="3449" spans="4:20" hidden="1" x14ac:dyDescent="0.25">
      <c r="D3449" s="28" t="s">
        <v>1517</v>
      </c>
      <c r="E3449" t="str">
        <f>VLOOKUP(D3449,'B-Business Capability'!B:H,5,FALSE)</f>
        <v>Customer Service</v>
      </c>
      <c r="F3449" t="str">
        <f>VLOOKUP(D3449,'B-Business Capability'!B:H,6,FALSE)</f>
        <v>Customer Project Management</v>
      </c>
      <c r="G3449" t="str">
        <f>VLOOKUP(D3449,'B-Business Capability'!B:H,7,FALSE)</f>
        <v>Project Management</v>
      </c>
      <c r="I3449" t="s">
        <v>491</v>
      </c>
      <c r="J3449" t="s">
        <v>8531</v>
      </c>
      <c r="K3449" t="s">
        <v>8607</v>
      </c>
      <c r="L3449" t="s">
        <v>708</v>
      </c>
      <c r="M3449" t="str">
        <f>VLOOKUP(L3449,'A-Applications'!B:D,3,FALSE)</f>
        <v>Metertool X</v>
      </c>
      <c r="N3449" t="s">
        <v>46</v>
      </c>
      <c r="O3449" s="42" t="s">
        <v>47</v>
      </c>
      <c r="P3449" t="s">
        <v>1040</v>
      </c>
      <c r="Q3449" t="str">
        <f>VLOOKUP(KamstrupData[[#This Row],[IdLevel123]],'B-Business Capability'!B:L,10,FALSE)</f>
        <v>Order-to-Cash (O2C)</v>
      </c>
      <c r="R3449">
        <f>VLOOKUP(KamstrupData[[#This Row],[IdLevel123]],'B-Business Capability'!B:L,11,FALSE)</f>
        <v>0</v>
      </c>
    </row>
    <row r="3450" spans="4:20" hidden="1" x14ac:dyDescent="0.25">
      <c r="D3450" s="28" t="s">
        <v>1517</v>
      </c>
      <c r="E3450" t="str">
        <f>VLOOKUP(D3450,'B-Business Capability'!B:H,5,FALSE)</f>
        <v>Customer Service</v>
      </c>
      <c r="F3450" t="str">
        <f>VLOOKUP(D3450,'B-Business Capability'!B:H,6,FALSE)</f>
        <v>Customer Project Management</v>
      </c>
      <c r="G3450" t="str">
        <f>VLOOKUP(D3450,'B-Business Capability'!B:H,7,FALSE)</f>
        <v>Project Management</v>
      </c>
      <c r="I3450" t="s">
        <v>477</v>
      </c>
      <c r="J3450" t="s">
        <v>8624</v>
      </c>
      <c r="L3450" t="s">
        <v>708</v>
      </c>
      <c r="M3450" t="str">
        <f>VLOOKUP(L3450,'A-Applications'!B:D,3,FALSE)</f>
        <v>Metertool X</v>
      </c>
      <c r="N3450" t="s">
        <v>46</v>
      </c>
      <c r="O3450" s="42" t="s">
        <v>47</v>
      </c>
      <c r="P3450" t="s">
        <v>1040</v>
      </c>
      <c r="Q3450" t="str">
        <f>VLOOKUP(KamstrupData[[#This Row],[IdLevel123]],'B-Business Capability'!B:L,10,FALSE)</f>
        <v>Order-to-Cash (O2C)</v>
      </c>
      <c r="R3450">
        <f>VLOOKUP(KamstrupData[[#This Row],[IdLevel123]],'B-Business Capability'!B:L,11,FALSE)</f>
        <v>0</v>
      </c>
    </row>
    <row r="3451" spans="4:20" hidden="1" x14ac:dyDescent="0.25">
      <c r="D3451" s="28" t="s">
        <v>1517</v>
      </c>
      <c r="E3451" t="str">
        <f>VLOOKUP(D3451,'B-Business Capability'!B:H,5,FALSE)</f>
        <v>Customer Service</v>
      </c>
      <c r="F3451" t="str">
        <f>VLOOKUP(D3451,'B-Business Capability'!B:H,6,FALSE)</f>
        <v>Customer Project Management</v>
      </c>
      <c r="G3451" t="str">
        <f>VLOOKUP(D3451,'B-Business Capability'!B:H,7,FALSE)</f>
        <v>Project Management</v>
      </c>
      <c r="I3451" t="s">
        <v>487</v>
      </c>
      <c r="J3451" t="s">
        <v>8684</v>
      </c>
      <c r="K3451" t="s">
        <v>4553</v>
      </c>
      <c r="L3451" t="s">
        <v>708</v>
      </c>
      <c r="M3451" t="str">
        <f>VLOOKUP(L3451,'A-Applications'!B:D,3,FALSE)</f>
        <v>Metertool X</v>
      </c>
      <c r="N3451" t="s">
        <v>46</v>
      </c>
      <c r="O3451" s="42" t="s">
        <v>47</v>
      </c>
      <c r="P3451" t="s">
        <v>1040</v>
      </c>
      <c r="Q3451" t="str">
        <f>VLOOKUP(KamstrupData[[#This Row],[IdLevel123]],'B-Business Capability'!B:L,10,FALSE)</f>
        <v>Order-to-Cash (O2C)</v>
      </c>
      <c r="R3451">
        <f>VLOOKUP(KamstrupData[[#This Row],[IdLevel123]],'B-Business Capability'!B:L,11,FALSE)</f>
        <v>0</v>
      </c>
    </row>
    <row r="3452" spans="4:20" hidden="1" x14ac:dyDescent="0.25">
      <c r="D3452" t="s">
        <v>1623</v>
      </c>
      <c r="E3452" t="str">
        <f>VLOOKUP(D3452,'B-Business Capability'!B:H,5,FALSE)</f>
        <v>OT Hosting</v>
      </c>
      <c r="F3452" t="str">
        <f>VLOOKUP(D3452,'B-Business Capability'!B:H,6,FALSE)</f>
        <v>Customer Experience &amp; Interface</v>
      </c>
      <c r="G3452" t="str">
        <f>VLOOKUP(D3452,'B-Business Capability'!B:H,7,FALSE)</f>
        <v>Licens, Usage &amp; Billing Management</v>
      </c>
      <c r="I3452" t="s">
        <v>43</v>
      </c>
      <c r="J3452" t="s">
        <v>109</v>
      </c>
      <c r="K3452" t="s">
        <v>231</v>
      </c>
      <c r="L3452" t="s">
        <v>708</v>
      </c>
      <c r="M3452" t="str">
        <f>VLOOKUP(L3452,'A-Applications'!B:D,3,FALSE)</f>
        <v>Metertool X</v>
      </c>
      <c r="N3452" t="s">
        <v>138</v>
      </c>
      <c r="O3452" s="42" t="s">
        <v>47</v>
      </c>
      <c r="P3452" t="s">
        <v>68</v>
      </c>
      <c r="Q3452" t="str">
        <f>VLOOKUP(KamstrupData[[#This Row],[IdLevel123]],'B-Business Capability'!B:L,10,FALSE)</f>
        <v>N/A</v>
      </c>
      <c r="R3452">
        <f>VLOOKUP(KamstrupData[[#This Row],[IdLevel123]],'B-Business Capability'!B:L,11,FALSE)</f>
        <v>0</v>
      </c>
      <c r="T3452" t="s">
        <v>233</v>
      </c>
    </row>
    <row r="3453" spans="4:20" hidden="1" x14ac:dyDescent="0.25">
      <c r="D3453" s="28" t="s">
        <v>1459</v>
      </c>
      <c r="E3453" t="str">
        <f>VLOOKUP(D3453,'B-Business Capability'!B:H,5,FALSE)</f>
        <v>Customer Service</v>
      </c>
      <c r="F3453" t="str">
        <f>VLOOKUP(D3453,'B-Business Capability'!B:H,6,FALSE)</f>
        <v>Customer Service and Support</v>
      </c>
      <c r="G3453" t="str">
        <f>VLOOKUP(D3453,'B-Business Capability'!B:H,7,FALSE)</f>
        <v>Service Request Management</v>
      </c>
      <c r="I3453" t="s">
        <v>62</v>
      </c>
      <c r="J3453" t="s">
        <v>8633</v>
      </c>
      <c r="L3453" t="s">
        <v>708</v>
      </c>
      <c r="M3453" t="str">
        <f>VLOOKUP(L3453,'A-Applications'!B:D,3,FALSE)</f>
        <v>Metertool X</v>
      </c>
      <c r="N3453" t="s">
        <v>46</v>
      </c>
      <c r="O3453" s="42" t="s">
        <v>47</v>
      </c>
      <c r="P3453" t="s">
        <v>229</v>
      </c>
      <c r="Q3453" t="str">
        <f>VLOOKUP(KamstrupData[[#This Row],[IdLevel123]],'B-Business Capability'!B:L,10,FALSE)</f>
        <v>Customer Service and Support</v>
      </c>
      <c r="R3453">
        <f>VLOOKUP(KamstrupData[[#This Row],[IdLevel123]],'B-Business Capability'!B:L,11,FALSE)</f>
        <v>0</v>
      </c>
    </row>
    <row r="3454" spans="4:20" hidden="1" x14ac:dyDescent="0.25">
      <c r="D3454" s="28" t="s">
        <v>1459</v>
      </c>
      <c r="E3454" t="str">
        <f>VLOOKUP(D3454,'B-Business Capability'!B:H,5,FALSE)</f>
        <v>Customer Service</v>
      </c>
      <c r="F3454" t="str">
        <f>VLOOKUP(D3454,'B-Business Capability'!B:H,6,FALSE)</f>
        <v>Customer Service and Support</v>
      </c>
      <c r="G3454" t="str">
        <f>VLOOKUP(D3454,'B-Business Capability'!B:H,7,FALSE)</f>
        <v>Service Request Management</v>
      </c>
      <c r="I3454" t="s">
        <v>8625</v>
      </c>
      <c r="J3454" t="s">
        <v>8684</v>
      </c>
      <c r="K3454" t="s">
        <v>8686</v>
      </c>
      <c r="L3454" t="s">
        <v>708</v>
      </c>
      <c r="M3454" t="str">
        <f>VLOOKUP(L3454,'A-Applications'!B:D,3,FALSE)</f>
        <v>Metertool X</v>
      </c>
      <c r="N3454" t="s">
        <v>46</v>
      </c>
      <c r="O3454" s="42" t="s">
        <v>47</v>
      </c>
      <c r="Q3454" t="str">
        <f>VLOOKUP(KamstrupData[[#This Row],[IdLevel123]],'B-Business Capability'!B:L,10,FALSE)</f>
        <v>Customer Service and Support</v>
      </c>
      <c r="R3454">
        <f>VLOOKUP(KamstrupData[[#This Row],[IdLevel123]],'B-Business Capability'!B:L,11,FALSE)</f>
        <v>0</v>
      </c>
    </row>
    <row r="3455" spans="4:20" hidden="1" x14ac:dyDescent="0.25">
      <c r="D3455" s="28" t="s">
        <v>1459</v>
      </c>
      <c r="E3455" t="str">
        <f>VLOOKUP(D3455,'B-Business Capability'!B:H,5,FALSE)</f>
        <v>Customer Service</v>
      </c>
      <c r="F3455" t="str">
        <f>VLOOKUP(D3455,'B-Business Capability'!B:H,6,FALSE)</f>
        <v>Customer Service and Support</v>
      </c>
      <c r="G3455" t="str">
        <f>VLOOKUP(D3455,'B-Business Capability'!B:H,7,FALSE)</f>
        <v>Service Request Management</v>
      </c>
      <c r="I3455" t="s">
        <v>487</v>
      </c>
      <c r="J3455" t="s">
        <v>8529</v>
      </c>
      <c r="K3455" t="s">
        <v>379</v>
      </c>
      <c r="L3455" t="s">
        <v>708</v>
      </c>
      <c r="M3455" t="str">
        <f>VLOOKUP(L3455,'A-Applications'!B:D,3,FALSE)</f>
        <v>Metertool X</v>
      </c>
      <c r="N3455" t="s">
        <v>46</v>
      </c>
      <c r="O3455" s="42" t="s">
        <v>47</v>
      </c>
      <c r="Q3455" t="str">
        <f>VLOOKUP(KamstrupData[[#This Row],[IdLevel123]],'B-Business Capability'!B:L,10,FALSE)</f>
        <v>Customer Service and Support</v>
      </c>
      <c r="R3455">
        <f>VLOOKUP(KamstrupData[[#This Row],[IdLevel123]],'B-Business Capability'!B:L,11,FALSE)</f>
        <v>0</v>
      </c>
    </row>
    <row r="3456" spans="4:20" hidden="1" x14ac:dyDescent="0.25">
      <c r="D3456" t="s">
        <v>583</v>
      </c>
      <c r="E3456" t="str">
        <f>VLOOKUP(D3456,'B-Business Capability'!B:H,5,FALSE)</f>
        <v>Product &amp; Software Development</v>
      </c>
      <c r="F3456" t="str">
        <f>VLOOKUP(D3456,'B-Business Capability'!B:H,6,FALSE)</f>
        <v>Engineering</v>
      </c>
      <c r="G3456" t="str">
        <f>VLOOKUP(D3456,'B-Business Capability'!B:H,7,FALSE)</f>
        <v>Construction &amp; Development</v>
      </c>
      <c r="I3456" t="s">
        <v>43</v>
      </c>
      <c r="J3456" t="s">
        <v>91</v>
      </c>
      <c r="K3456" t="s">
        <v>72</v>
      </c>
      <c r="L3456" t="s">
        <v>706</v>
      </c>
      <c r="M3456" t="str">
        <f>VLOOKUP(L3456,'A-Applications'!B:D,3,FALSE)</f>
        <v>MB Sheet</v>
      </c>
      <c r="N3456" t="s">
        <v>46</v>
      </c>
      <c r="O3456" s="42" t="s">
        <v>47</v>
      </c>
      <c r="P3456" t="s">
        <v>75</v>
      </c>
      <c r="Q3456" t="str">
        <f>VLOOKUP(KamstrupData[[#This Row],[IdLevel123]],'B-Business Capability'!B:L,10,FALSE)</f>
        <v>Idea-to-Release (I2R)</v>
      </c>
      <c r="R3456">
        <f>VLOOKUP(KamstrupData[[#This Row],[IdLevel123]],'B-Business Capability'!B:L,11,FALSE)</f>
        <v>420</v>
      </c>
      <c r="T3456" t="s">
        <v>92</v>
      </c>
    </row>
    <row r="3457" spans="4:20" hidden="1" x14ac:dyDescent="0.25">
      <c r="D3457" t="s">
        <v>583</v>
      </c>
      <c r="E3457" t="str">
        <f>VLOOKUP(D3457,'B-Business Capability'!B:H,5,FALSE)</f>
        <v>Product &amp; Software Development</v>
      </c>
      <c r="F3457" t="str">
        <f>VLOOKUP(D3457,'B-Business Capability'!B:H,6,FALSE)</f>
        <v>Engineering</v>
      </c>
      <c r="G3457" t="str">
        <f>VLOOKUP(D3457,'B-Business Capability'!B:H,7,FALSE)</f>
        <v>Construction &amp; Development</v>
      </c>
      <c r="I3457" t="s">
        <v>43</v>
      </c>
      <c r="J3457" t="s">
        <v>91</v>
      </c>
      <c r="K3457" t="s">
        <v>293</v>
      </c>
      <c r="L3457" t="s">
        <v>706</v>
      </c>
      <c r="M3457" t="str">
        <f>VLOOKUP(L3457,'A-Applications'!B:D,3,FALSE)</f>
        <v>MB Sheet</v>
      </c>
      <c r="N3457" t="s">
        <v>46</v>
      </c>
      <c r="O3457" s="42" t="s">
        <v>47</v>
      </c>
      <c r="P3457" t="s">
        <v>75</v>
      </c>
      <c r="Q3457" t="str">
        <f>VLOOKUP(KamstrupData[[#This Row],[IdLevel123]],'B-Business Capability'!B:L,10,FALSE)</f>
        <v>Idea-to-Release (I2R)</v>
      </c>
      <c r="R3457">
        <f>VLOOKUP(KamstrupData[[#This Row],[IdLevel123]],'B-Business Capability'!B:L,11,FALSE)</f>
        <v>420</v>
      </c>
      <c r="T3457" t="s">
        <v>294</v>
      </c>
    </row>
    <row r="3458" spans="4:20" hidden="1" x14ac:dyDescent="0.25">
      <c r="D3458" t="s">
        <v>583</v>
      </c>
      <c r="E3458" t="str">
        <f>VLOOKUP(D3458,'B-Business Capability'!B:H,5,FALSE)</f>
        <v>Product &amp; Software Development</v>
      </c>
      <c r="F3458" t="str">
        <f>VLOOKUP(D3458,'B-Business Capability'!B:H,6,FALSE)</f>
        <v>Engineering</v>
      </c>
      <c r="G3458" t="str">
        <f>VLOOKUP(D3458,'B-Business Capability'!B:H,7,FALSE)</f>
        <v>Construction &amp; Development</v>
      </c>
      <c r="I3458" t="s">
        <v>43</v>
      </c>
      <c r="J3458" t="s">
        <v>114</v>
      </c>
      <c r="K3458" t="s">
        <v>78</v>
      </c>
      <c r="L3458" t="s">
        <v>706</v>
      </c>
      <c r="M3458" t="str">
        <f>VLOOKUP(L3458,'A-Applications'!B:D,3,FALSE)</f>
        <v>MB Sheet</v>
      </c>
      <c r="N3458" t="s">
        <v>46</v>
      </c>
      <c r="O3458" s="42" t="s">
        <v>47</v>
      </c>
      <c r="P3458" t="s">
        <v>75</v>
      </c>
      <c r="Q3458" t="str">
        <f>VLOOKUP(KamstrupData[[#This Row],[IdLevel123]],'B-Business Capability'!B:L,10,FALSE)</f>
        <v>Idea-to-Release (I2R)</v>
      </c>
      <c r="R3458">
        <f>VLOOKUP(KamstrupData[[#This Row],[IdLevel123]],'B-Business Capability'!B:L,11,FALSE)</f>
        <v>420</v>
      </c>
      <c r="T3458" t="s">
        <v>120</v>
      </c>
    </row>
    <row r="3459" spans="4:20" hidden="1" x14ac:dyDescent="0.25">
      <c r="D3459" t="s">
        <v>955</v>
      </c>
      <c r="E3459" t="str">
        <f>VLOOKUP(D3459,'B-Business Capability'!B:H,5,FALSE)</f>
        <v>Product &amp; Software Development</v>
      </c>
      <c r="F3459" t="str">
        <f>VLOOKUP(D3459,'B-Business Capability'!B:H,6,FALSE)</f>
        <v>Quality Management</v>
      </c>
      <c r="G3459" t="str">
        <f>VLOOKUP(D3459,'B-Business Capability'!B:H,7,FALSE)</f>
        <v>Test Quality</v>
      </c>
      <c r="I3459" t="s">
        <v>43</v>
      </c>
      <c r="J3459" t="s">
        <v>91</v>
      </c>
      <c r="K3459" t="s">
        <v>72</v>
      </c>
      <c r="L3459" t="s">
        <v>706</v>
      </c>
      <c r="M3459" t="str">
        <f>VLOOKUP(L3459,'A-Applications'!B:D,3,FALSE)</f>
        <v>MB Sheet</v>
      </c>
      <c r="N3459" t="s">
        <v>46</v>
      </c>
      <c r="O3459" s="42" t="s">
        <v>47</v>
      </c>
      <c r="P3459" t="s">
        <v>75</v>
      </c>
      <c r="Q3459" t="str">
        <f>VLOOKUP(KamstrupData[[#This Row],[IdLevel123]],'B-Business Capability'!B:L,10,FALSE)</f>
        <v>Idea-to-Release (I2R)</v>
      </c>
      <c r="R3459">
        <f>VLOOKUP(KamstrupData[[#This Row],[IdLevel123]],'B-Business Capability'!B:L,11,FALSE)</f>
        <v>906</v>
      </c>
      <c r="T3459" t="s">
        <v>92</v>
      </c>
    </row>
    <row r="3460" spans="4:20" hidden="1" x14ac:dyDescent="0.25">
      <c r="D3460" t="s">
        <v>955</v>
      </c>
      <c r="E3460" t="str">
        <f>VLOOKUP(D3460,'B-Business Capability'!B:H,5,FALSE)</f>
        <v>Product &amp; Software Development</v>
      </c>
      <c r="F3460" t="str">
        <f>VLOOKUP(D3460,'B-Business Capability'!B:H,6,FALSE)</f>
        <v>Quality Management</v>
      </c>
      <c r="G3460" t="str">
        <f>VLOOKUP(D3460,'B-Business Capability'!B:H,7,FALSE)</f>
        <v>Test Quality</v>
      </c>
      <c r="I3460" t="s">
        <v>43</v>
      </c>
      <c r="J3460" t="s">
        <v>91</v>
      </c>
      <c r="K3460" t="s">
        <v>293</v>
      </c>
      <c r="L3460" t="s">
        <v>706</v>
      </c>
      <c r="M3460" t="str">
        <f>VLOOKUP(L3460,'A-Applications'!B:D,3,FALSE)</f>
        <v>MB Sheet</v>
      </c>
      <c r="N3460" t="s">
        <v>46</v>
      </c>
      <c r="O3460" t="s">
        <v>47</v>
      </c>
      <c r="P3460" t="s">
        <v>75</v>
      </c>
      <c r="Q3460" t="str">
        <f>VLOOKUP(KamstrupData[[#This Row],[IdLevel123]],'B-Business Capability'!B:L,10,FALSE)</f>
        <v>Idea-to-Release (I2R)</v>
      </c>
      <c r="R3460">
        <f>VLOOKUP(KamstrupData[[#This Row],[IdLevel123]],'B-Business Capability'!B:L,11,FALSE)</f>
        <v>906</v>
      </c>
      <c r="T3460" t="s">
        <v>294</v>
      </c>
    </row>
    <row r="3461" spans="4:20" hidden="1" x14ac:dyDescent="0.25">
      <c r="D3461" t="s">
        <v>1630</v>
      </c>
      <c r="E3461" t="str">
        <f>VLOOKUP(D3461,'B-Business Capability'!B:H,5,FALSE)</f>
        <v>OT Hosting</v>
      </c>
      <c r="F3461" t="str">
        <f>VLOOKUP(D3461,'B-Business Capability'!B:H,6,FALSE)</f>
        <v>OT Operations &amp; Service</v>
      </c>
      <c r="G3461" t="str">
        <f>VLOOKUP(D3461,'B-Business Capability'!B:H,7,FALSE)</f>
        <v>Third-Party Software</v>
      </c>
      <c r="I3461" t="s">
        <v>43</v>
      </c>
      <c r="J3461" t="s">
        <v>109</v>
      </c>
      <c r="K3461" t="s">
        <v>231</v>
      </c>
      <c r="L3461" t="s">
        <v>706</v>
      </c>
      <c r="M3461" t="str">
        <f>VLOOKUP(L3461,'A-Applications'!B:D,3,FALSE)</f>
        <v>MB Sheet</v>
      </c>
      <c r="N3461" t="s">
        <v>46</v>
      </c>
      <c r="O3461" s="42" t="s">
        <v>52</v>
      </c>
      <c r="P3461" t="s">
        <v>68</v>
      </c>
      <c r="Q3461" t="str">
        <f>VLOOKUP(KamstrupData[[#This Row],[IdLevel123]],'B-Business Capability'!B:L,10,FALSE)</f>
        <v>N/A</v>
      </c>
      <c r="R3461">
        <f>VLOOKUP(KamstrupData[[#This Row],[IdLevel123]],'B-Business Capability'!B:L,11,FALSE)</f>
        <v>0</v>
      </c>
      <c r="T3461" t="s">
        <v>233</v>
      </c>
    </row>
    <row r="3462" spans="4:20" hidden="1" x14ac:dyDescent="0.25">
      <c r="D3462" s="28" t="s">
        <v>1634</v>
      </c>
      <c r="E3462" t="str">
        <f>VLOOKUP(D3462,'B-Business Capability'!B:H,5,FALSE)</f>
        <v>Not mapped to capability</v>
      </c>
      <c r="F3462">
        <f>VLOOKUP(D3462,'B-Business Capability'!B:H,6,FALSE)</f>
        <v>0</v>
      </c>
      <c r="G3462">
        <f>VLOOKUP(D3462,'B-Business Capability'!B:H,7,FALSE)</f>
        <v>0</v>
      </c>
      <c r="I3462" t="s">
        <v>491</v>
      </c>
      <c r="J3462" t="s">
        <v>8531</v>
      </c>
      <c r="K3462" t="s">
        <v>8607</v>
      </c>
      <c r="L3462" t="s">
        <v>706</v>
      </c>
      <c r="M3462" t="str">
        <f>VLOOKUP(L3462,'A-Applications'!B:D,3,FALSE)</f>
        <v>MB Sheet</v>
      </c>
      <c r="N3462" t="s">
        <v>46</v>
      </c>
      <c r="O3462" s="42" t="s">
        <v>47</v>
      </c>
      <c r="Q3462" t="str">
        <f>VLOOKUP(KamstrupData[[#This Row],[IdLevel123]],'B-Business Capability'!B:L,10,FALSE)</f>
        <v>N/A</v>
      </c>
      <c r="R3462">
        <f>VLOOKUP(KamstrupData[[#This Row],[IdLevel123]],'B-Business Capability'!B:L,11,FALSE)</f>
        <v>0</v>
      </c>
    </row>
    <row r="3463" spans="4:20" hidden="1" x14ac:dyDescent="0.25">
      <c r="D3463" t="s">
        <v>583</v>
      </c>
      <c r="E3463" t="str">
        <f>VLOOKUP(D3463,'B-Business Capability'!B:H,5,FALSE)</f>
        <v>Product &amp; Software Development</v>
      </c>
      <c r="F3463" t="str">
        <f>VLOOKUP(D3463,'B-Business Capability'!B:H,6,FALSE)</f>
        <v>Engineering</v>
      </c>
      <c r="G3463" t="str">
        <f>VLOOKUP(D3463,'B-Business Capability'!B:H,7,FALSE)</f>
        <v>Construction &amp; Development</v>
      </c>
      <c r="I3463" t="s">
        <v>43</v>
      </c>
      <c r="J3463" t="s">
        <v>91</v>
      </c>
      <c r="K3463" t="s">
        <v>72</v>
      </c>
      <c r="L3463" t="s">
        <v>716</v>
      </c>
      <c r="M3463" t="str">
        <f>VLOOKUP(L3463,'A-Applications'!B:D,3,FALSE)</f>
        <v>RTPatch</v>
      </c>
      <c r="N3463" t="s">
        <v>138</v>
      </c>
      <c r="O3463" s="42"/>
      <c r="P3463" t="s">
        <v>75</v>
      </c>
      <c r="Q3463" t="str">
        <f>VLOOKUP(KamstrupData[[#This Row],[IdLevel123]],'B-Business Capability'!B:L,10,FALSE)</f>
        <v>Idea-to-Release (I2R)</v>
      </c>
      <c r="R3463">
        <f>VLOOKUP(KamstrupData[[#This Row],[IdLevel123]],'B-Business Capability'!B:L,11,FALSE)</f>
        <v>420</v>
      </c>
      <c r="T3463" t="s">
        <v>717</v>
      </c>
    </row>
    <row r="3464" spans="4:20" hidden="1" x14ac:dyDescent="0.25">
      <c r="D3464" t="s">
        <v>1630</v>
      </c>
      <c r="E3464" t="str">
        <f>VLOOKUP(D3464,'B-Business Capability'!B:H,5,FALSE)</f>
        <v>OT Hosting</v>
      </c>
      <c r="F3464" t="str">
        <f>VLOOKUP(D3464,'B-Business Capability'!B:H,6,FALSE)</f>
        <v>OT Operations &amp; Service</v>
      </c>
      <c r="G3464" t="str">
        <f>VLOOKUP(D3464,'B-Business Capability'!B:H,7,FALSE)</f>
        <v>Third-Party Software</v>
      </c>
      <c r="I3464" t="s">
        <v>43</v>
      </c>
      <c r="J3464" t="s">
        <v>91</v>
      </c>
      <c r="K3464" t="s">
        <v>72</v>
      </c>
      <c r="L3464" t="s">
        <v>716</v>
      </c>
      <c r="M3464" t="str">
        <f>VLOOKUP(L3464,'A-Applications'!B:D,3,FALSE)</f>
        <v>RTPatch</v>
      </c>
      <c r="N3464" t="s">
        <v>138</v>
      </c>
      <c r="O3464" s="42"/>
      <c r="P3464" t="s">
        <v>75</v>
      </c>
      <c r="Q3464" t="str">
        <f>VLOOKUP(KamstrupData[[#This Row],[IdLevel123]],'B-Business Capability'!B:L,10,FALSE)</f>
        <v>N/A</v>
      </c>
      <c r="R3464">
        <f>VLOOKUP(KamstrupData[[#This Row],[IdLevel123]],'B-Business Capability'!B:L,11,FALSE)</f>
        <v>0</v>
      </c>
      <c r="T3464" t="s">
        <v>717</v>
      </c>
    </row>
    <row r="3465" spans="4:20" hidden="1" x14ac:dyDescent="0.25">
      <c r="D3465" t="s">
        <v>583</v>
      </c>
      <c r="E3465" t="str">
        <f>VLOOKUP(D3465,'B-Business Capability'!B:H,5,FALSE)</f>
        <v>Product &amp; Software Development</v>
      </c>
      <c r="F3465" t="str">
        <f>VLOOKUP(D3465,'B-Business Capability'!B:H,6,FALSE)</f>
        <v>Engineering</v>
      </c>
      <c r="G3465" t="str">
        <f>VLOOKUP(D3465,'B-Business Capability'!B:H,7,FALSE)</f>
        <v>Construction &amp; Development</v>
      </c>
      <c r="I3465" t="s">
        <v>43</v>
      </c>
      <c r="J3465" t="s">
        <v>71</v>
      </c>
      <c r="K3465" t="s">
        <v>72</v>
      </c>
      <c r="L3465" t="s">
        <v>622</v>
      </c>
      <c r="M3465" t="str">
        <f>VLOOKUP(L3465,'A-Applications'!B:D,3,FALSE)</f>
        <v>PyCharm</v>
      </c>
      <c r="N3465" t="s">
        <v>46</v>
      </c>
      <c r="O3465" s="42" t="s">
        <v>47</v>
      </c>
      <c r="P3465" t="s">
        <v>75</v>
      </c>
      <c r="Q3465" t="str">
        <f>VLOOKUP(KamstrupData[[#This Row],[IdLevel123]],'B-Business Capability'!B:L,10,FALSE)</f>
        <v>Idea-to-Release (I2R)</v>
      </c>
      <c r="R3465">
        <f>VLOOKUP(KamstrupData[[#This Row],[IdLevel123]],'B-Business Capability'!B:L,11,FALSE)</f>
        <v>420</v>
      </c>
      <c r="T3465" t="s">
        <v>76</v>
      </c>
    </row>
    <row r="3466" spans="4:20" hidden="1" x14ac:dyDescent="0.25">
      <c r="D3466" t="s">
        <v>583</v>
      </c>
      <c r="E3466" t="str">
        <f>VLOOKUP(D3466,'B-Business Capability'!B:H,5,FALSE)</f>
        <v>Product &amp; Software Development</v>
      </c>
      <c r="F3466" t="str">
        <f>VLOOKUP(D3466,'B-Business Capability'!B:H,6,FALSE)</f>
        <v>Engineering</v>
      </c>
      <c r="G3466" t="str">
        <f>VLOOKUP(D3466,'B-Business Capability'!B:H,7,FALSE)</f>
        <v>Construction &amp; Development</v>
      </c>
      <c r="I3466" t="s">
        <v>43</v>
      </c>
      <c r="J3466" t="s">
        <v>71</v>
      </c>
      <c r="K3466" t="s">
        <v>81</v>
      </c>
      <c r="L3466" t="s">
        <v>622</v>
      </c>
      <c r="M3466" t="str">
        <f>VLOOKUP(L3466,'A-Applications'!B:D,3,FALSE)</f>
        <v>PyCharm</v>
      </c>
      <c r="N3466" t="s">
        <v>46</v>
      </c>
      <c r="O3466" s="42" t="s">
        <v>47</v>
      </c>
      <c r="P3466" t="s">
        <v>75</v>
      </c>
      <c r="Q3466" t="str">
        <f>VLOOKUP(KamstrupData[[#This Row],[IdLevel123]],'B-Business Capability'!B:L,10,FALSE)</f>
        <v>Idea-to-Release (I2R)</v>
      </c>
      <c r="R3466">
        <f>VLOOKUP(KamstrupData[[#This Row],[IdLevel123]],'B-Business Capability'!B:L,11,FALSE)</f>
        <v>420</v>
      </c>
      <c r="T3466" t="s">
        <v>76</v>
      </c>
    </row>
    <row r="3467" spans="4:20" hidden="1" x14ac:dyDescent="0.25">
      <c r="D3467" t="s">
        <v>583</v>
      </c>
      <c r="E3467" t="str">
        <f>VLOOKUP(D3467,'B-Business Capability'!B:H,5,FALSE)</f>
        <v>Product &amp; Software Development</v>
      </c>
      <c r="F3467" t="str">
        <f>VLOOKUP(D3467,'B-Business Capability'!B:H,6,FALSE)</f>
        <v>Engineering</v>
      </c>
      <c r="G3467" t="str">
        <f>VLOOKUP(D3467,'B-Business Capability'!B:H,7,FALSE)</f>
        <v>Construction &amp; Development</v>
      </c>
      <c r="I3467" t="s">
        <v>43</v>
      </c>
      <c r="J3467" t="s">
        <v>91</v>
      </c>
      <c r="K3467" t="s">
        <v>291</v>
      </c>
      <c r="L3467" t="s">
        <v>622</v>
      </c>
      <c r="M3467" t="str">
        <f>VLOOKUP(L3467,'A-Applications'!B:D,3,FALSE)</f>
        <v>PyCharm</v>
      </c>
      <c r="N3467" t="s">
        <v>46</v>
      </c>
      <c r="O3467" s="42" t="s">
        <v>47</v>
      </c>
      <c r="P3467" t="s">
        <v>602</v>
      </c>
      <c r="Q3467" t="str">
        <f>VLOOKUP(KamstrupData[[#This Row],[IdLevel123]],'B-Business Capability'!B:L,10,FALSE)</f>
        <v>Idea-to-Release (I2R)</v>
      </c>
      <c r="R3467">
        <f>VLOOKUP(KamstrupData[[#This Row],[IdLevel123]],'B-Business Capability'!B:L,11,FALSE)</f>
        <v>420</v>
      </c>
      <c r="T3467" t="s">
        <v>292</v>
      </c>
    </row>
    <row r="3468" spans="4:20" hidden="1" x14ac:dyDescent="0.25">
      <c r="D3468" t="s">
        <v>583</v>
      </c>
      <c r="E3468" t="str">
        <f>VLOOKUP(D3468,'B-Business Capability'!B:H,5,FALSE)</f>
        <v>Product &amp; Software Development</v>
      </c>
      <c r="F3468" t="str">
        <f>VLOOKUP(D3468,'B-Business Capability'!B:H,6,FALSE)</f>
        <v>Engineering</v>
      </c>
      <c r="G3468" t="str">
        <f>VLOOKUP(D3468,'B-Business Capability'!B:H,7,FALSE)</f>
        <v>Construction &amp; Development</v>
      </c>
      <c r="I3468" t="s">
        <v>43</v>
      </c>
      <c r="J3468" t="s">
        <v>91</v>
      </c>
      <c r="K3468" t="s">
        <v>72</v>
      </c>
      <c r="L3468" t="s">
        <v>622</v>
      </c>
      <c r="M3468" t="str">
        <f>VLOOKUP(L3468,'A-Applications'!B:D,3,FALSE)</f>
        <v>PyCharm</v>
      </c>
      <c r="N3468" t="s">
        <v>46</v>
      </c>
      <c r="O3468" t="s">
        <v>47</v>
      </c>
      <c r="P3468" t="s">
        <v>602</v>
      </c>
      <c r="Q3468" t="str">
        <f>VLOOKUP(KamstrupData[[#This Row],[IdLevel123]],'B-Business Capability'!B:L,10,FALSE)</f>
        <v>Idea-to-Release (I2R)</v>
      </c>
      <c r="R3468">
        <f>VLOOKUP(KamstrupData[[#This Row],[IdLevel123]],'B-Business Capability'!B:L,11,FALSE)</f>
        <v>420</v>
      </c>
      <c r="T3468" t="s">
        <v>92</v>
      </c>
    </row>
    <row r="3469" spans="4:20" hidden="1" x14ac:dyDescent="0.25">
      <c r="D3469" t="s">
        <v>583</v>
      </c>
      <c r="E3469" t="str">
        <f>VLOOKUP(D3469,'B-Business Capability'!B:H,5,FALSE)</f>
        <v>Product &amp; Software Development</v>
      </c>
      <c r="F3469" t="str">
        <f>VLOOKUP(D3469,'B-Business Capability'!B:H,6,FALSE)</f>
        <v>Engineering</v>
      </c>
      <c r="G3469" t="str">
        <f>VLOOKUP(D3469,'B-Business Capability'!B:H,7,FALSE)</f>
        <v>Construction &amp; Development</v>
      </c>
      <c r="I3469" t="s">
        <v>43</v>
      </c>
      <c r="J3469" t="s">
        <v>91</v>
      </c>
      <c r="K3469" t="s">
        <v>81</v>
      </c>
      <c r="L3469" t="s">
        <v>622</v>
      </c>
      <c r="M3469" t="str">
        <f>VLOOKUP(L3469,'A-Applications'!B:D,3,FALSE)</f>
        <v>PyCharm</v>
      </c>
      <c r="N3469" t="s">
        <v>46</v>
      </c>
      <c r="O3469" s="42" t="s">
        <v>47</v>
      </c>
      <c r="P3469" t="s">
        <v>602</v>
      </c>
      <c r="Q3469" t="str">
        <f>VLOOKUP(KamstrupData[[#This Row],[IdLevel123]],'B-Business Capability'!B:L,10,FALSE)</f>
        <v>Idea-to-Release (I2R)</v>
      </c>
      <c r="R3469">
        <f>VLOOKUP(KamstrupData[[#This Row],[IdLevel123]],'B-Business Capability'!B:L,11,FALSE)</f>
        <v>420</v>
      </c>
      <c r="T3469" t="s">
        <v>96</v>
      </c>
    </row>
    <row r="3470" spans="4:20" hidden="1" x14ac:dyDescent="0.25">
      <c r="D3470" t="s">
        <v>583</v>
      </c>
      <c r="E3470" t="str">
        <f>VLOOKUP(D3470,'B-Business Capability'!B:H,5,FALSE)</f>
        <v>Product &amp; Software Development</v>
      </c>
      <c r="F3470" t="str">
        <f>VLOOKUP(D3470,'B-Business Capability'!B:H,6,FALSE)</f>
        <v>Engineering</v>
      </c>
      <c r="G3470" t="str">
        <f>VLOOKUP(D3470,'B-Business Capability'!B:H,7,FALSE)</f>
        <v>Construction &amp; Development</v>
      </c>
      <c r="I3470" t="s">
        <v>43</v>
      </c>
      <c r="J3470" t="s">
        <v>114</v>
      </c>
      <c r="K3470" t="s">
        <v>115</v>
      </c>
      <c r="L3470" t="s">
        <v>622</v>
      </c>
      <c r="M3470" t="str">
        <f>VLOOKUP(L3470,'A-Applications'!B:D,3,FALSE)</f>
        <v>PyCharm</v>
      </c>
      <c r="N3470" t="s">
        <v>46</v>
      </c>
      <c r="O3470" s="42" t="s">
        <v>47</v>
      </c>
      <c r="P3470" t="s">
        <v>602</v>
      </c>
      <c r="Q3470" t="str">
        <f>VLOOKUP(KamstrupData[[#This Row],[IdLevel123]],'B-Business Capability'!B:L,10,FALSE)</f>
        <v>Idea-to-Release (I2R)</v>
      </c>
      <c r="R3470">
        <f>VLOOKUP(KamstrupData[[#This Row],[IdLevel123]],'B-Business Capability'!B:L,11,FALSE)</f>
        <v>420</v>
      </c>
      <c r="T3470" t="s">
        <v>116</v>
      </c>
    </row>
    <row r="3471" spans="4:20" hidden="1" x14ac:dyDescent="0.25">
      <c r="D3471" t="s">
        <v>583</v>
      </c>
      <c r="E3471" t="str">
        <f>VLOOKUP(D3471,'B-Business Capability'!B:H,5,FALSE)</f>
        <v>Product &amp; Software Development</v>
      </c>
      <c r="F3471" t="str">
        <f>VLOOKUP(D3471,'B-Business Capability'!B:H,6,FALSE)</f>
        <v>Engineering</v>
      </c>
      <c r="G3471" t="str">
        <f>VLOOKUP(D3471,'B-Business Capability'!B:H,7,FALSE)</f>
        <v>Construction &amp; Development</v>
      </c>
      <c r="I3471" t="s">
        <v>43</v>
      </c>
      <c r="J3471" t="s">
        <v>114</v>
      </c>
      <c r="K3471" t="s">
        <v>125</v>
      </c>
      <c r="L3471" t="s">
        <v>622</v>
      </c>
      <c r="M3471" t="str">
        <f>VLOOKUP(L3471,'A-Applications'!B:D,3,FALSE)</f>
        <v>PyCharm</v>
      </c>
      <c r="N3471" t="s">
        <v>46</v>
      </c>
      <c r="O3471" s="42" t="s">
        <v>47</v>
      </c>
      <c r="P3471" t="s">
        <v>75</v>
      </c>
      <c r="Q3471" t="str">
        <f>VLOOKUP(KamstrupData[[#This Row],[IdLevel123]],'B-Business Capability'!B:L,10,FALSE)</f>
        <v>Idea-to-Release (I2R)</v>
      </c>
      <c r="R3471">
        <f>VLOOKUP(KamstrupData[[#This Row],[IdLevel123]],'B-Business Capability'!B:L,11,FALSE)</f>
        <v>420</v>
      </c>
      <c r="T3471" t="s">
        <v>126</v>
      </c>
    </row>
    <row r="3472" spans="4:20" hidden="1" x14ac:dyDescent="0.25">
      <c r="D3472" s="28" t="s">
        <v>583</v>
      </c>
      <c r="E3472" t="str">
        <f>VLOOKUP(D3472,'B-Business Capability'!B:H,5,FALSE)</f>
        <v>Product &amp; Software Development</v>
      </c>
      <c r="F3472" t="str">
        <f>VLOOKUP(D3472,'B-Business Capability'!B:H,6,FALSE)</f>
        <v>Engineering</v>
      </c>
      <c r="G3472" t="str">
        <f>VLOOKUP(D3472,'B-Business Capability'!B:H,7,FALSE)</f>
        <v>Construction &amp; Development</v>
      </c>
      <c r="I3472" t="s">
        <v>487</v>
      </c>
      <c r="J3472" t="s">
        <v>8712</v>
      </c>
      <c r="K3472" t="s">
        <v>8713</v>
      </c>
      <c r="L3472" t="s">
        <v>622</v>
      </c>
      <c r="M3472" t="str">
        <f>VLOOKUP(L3472,'A-Applications'!B:D,3,FALSE)</f>
        <v>PyCharm</v>
      </c>
      <c r="N3472" t="s">
        <v>46</v>
      </c>
      <c r="O3472" s="42" t="s">
        <v>47</v>
      </c>
      <c r="Q3472" t="str">
        <f>VLOOKUP(KamstrupData[[#This Row],[IdLevel123]],'B-Business Capability'!B:L,10,FALSE)</f>
        <v>Idea-to-Release (I2R)</v>
      </c>
      <c r="R3472">
        <f>VLOOKUP(KamstrupData[[#This Row],[IdLevel123]],'B-Business Capability'!B:L,11,FALSE)</f>
        <v>420</v>
      </c>
    </row>
    <row r="3473" spans="3:20" hidden="1" x14ac:dyDescent="0.25">
      <c r="D3473" t="s">
        <v>583</v>
      </c>
      <c r="E3473" t="str">
        <f>VLOOKUP(D3473,'B-Business Capability'!B:H,5,FALSE)</f>
        <v>Product &amp; Software Development</v>
      </c>
      <c r="F3473" t="str">
        <f>VLOOKUP(D3473,'B-Business Capability'!B:H,6,FALSE)</f>
        <v>Engineering</v>
      </c>
      <c r="G3473" t="str">
        <f>VLOOKUP(D3473,'B-Business Capability'!B:H,7,FALSE)</f>
        <v>Construction &amp; Development</v>
      </c>
      <c r="I3473" t="s">
        <v>43</v>
      </c>
      <c r="J3473" t="s">
        <v>91</v>
      </c>
      <c r="K3473" t="s">
        <v>293</v>
      </c>
      <c r="L3473" t="s">
        <v>739</v>
      </c>
      <c r="M3473" t="str">
        <f>VLOOKUP(L3473,'A-Applications'!B:D,3,FALSE)</f>
        <v>Moldex3D</v>
      </c>
      <c r="N3473" t="s">
        <v>46</v>
      </c>
      <c r="O3473" t="s">
        <v>47</v>
      </c>
      <c r="P3473" t="s">
        <v>75</v>
      </c>
      <c r="Q3473" t="str">
        <f>VLOOKUP(KamstrupData[[#This Row],[IdLevel123]],'B-Business Capability'!B:L,10,FALSE)</f>
        <v>Idea-to-Release (I2R)</v>
      </c>
      <c r="R3473">
        <f>VLOOKUP(KamstrupData[[#This Row],[IdLevel123]],'B-Business Capability'!B:L,11,FALSE)</f>
        <v>420</v>
      </c>
      <c r="T3473" t="s">
        <v>294</v>
      </c>
    </row>
    <row r="3474" spans="3:20" hidden="1" x14ac:dyDescent="0.25">
      <c r="D3474" t="s">
        <v>583</v>
      </c>
      <c r="E3474" t="str">
        <f>VLOOKUP(D3474,'B-Business Capability'!B:H,5,FALSE)</f>
        <v>Product &amp; Software Development</v>
      </c>
      <c r="F3474" t="str">
        <f>VLOOKUP(D3474,'B-Business Capability'!B:H,6,FALSE)</f>
        <v>Engineering</v>
      </c>
      <c r="G3474" t="str">
        <f>VLOOKUP(D3474,'B-Business Capability'!B:H,7,FALSE)</f>
        <v>Construction &amp; Development</v>
      </c>
      <c r="I3474" t="s">
        <v>43</v>
      </c>
      <c r="J3474" t="s">
        <v>114</v>
      </c>
      <c r="K3474" t="s">
        <v>123</v>
      </c>
      <c r="L3474" t="s">
        <v>739</v>
      </c>
      <c r="M3474" t="str">
        <f>VLOOKUP(L3474,'A-Applications'!B:D,3,FALSE)</f>
        <v>Moldex3D</v>
      </c>
      <c r="N3474" t="s">
        <v>46</v>
      </c>
      <c r="O3474" s="42" t="s">
        <v>102</v>
      </c>
      <c r="P3474" t="s">
        <v>75</v>
      </c>
      <c r="Q3474" t="str">
        <f>VLOOKUP(KamstrupData[[#This Row],[IdLevel123]],'B-Business Capability'!B:L,10,FALSE)</f>
        <v>Idea-to-Release (I2R)</v>
      </c>
      <c r="R3474">
        <f>VLOOKUP(KamstrupData[[#This Row],[IdLevel123]],'B-Business Capability'!B:L,11,FALSE)</f>
        <v>420</v>
      </c>
      <c r="T3474" t="s">
        <v>859</v>
      </c>
    </row>
    <row r="3475" spans="3:20" hidden="1" x14ac:dyDescent="0.25">
      <c r="D3475" t="s">
        <v>583</v>
      </c>
      <c r="E3475" t="str">
        <f>VLOOKUP(D3475,'B-Business Capability'!B:H,5,FALSE)</f>
        <v>Product &amp; Software Development</v>
      </c>
      <c r="F3475" t="str">
        <f>VLOOKUP(D3475,'B-Business Capability'!B:H,6,FALSE)</f>
        <v>Engineering</v>
      </c>
      <c r="G3475" t="str">
        <f>VLOOKUP(D3475,'B-Business Capability'!B:H,7,FALSE)</f>
        <v>Construction &amp; Development</v>
      </c>
      <c r="I3475" t="s">
        <v>43</v>
      </c>
      <c r="J3475" t="s">
        <v>91</v>
      </c>
      <c r="L3475" t="s">
        <v>759</v>
      </c>
      <c r="M3475" t="str">
        <f>VLOOKUP(L3475,'A-Applications'!B:D,3,FALSE)</f>
        <v>Innofour</v>
      </c>
      <c r="O3475" s="42"/>
      <c r="P3475" t="s">
        <v>75</v>
      </c>
      <c r="Q3475" t="str">
        <f>VLOOKUP(KamstrupData[[#This Row],[IdLevel123]],'B-Business Capability'!B:L,10,FALSE)</f>
        <v>Idea-to-Release (I2R)</v>
      </c>
      <c r="R3475">
        <f>VLOOKUP(KamstrupData[[#This Row],[IdLevel123]],'B-Business Capability'!B:L,11,FALSE)</f>
        <v>420</v>
      </c>
      <c r="T3475" t="s">
        <v>294</v>
      </c>
    </row>
    <row r="3476" spans="3:20" hidden="1" x14ac:dyDescent="0.25">
      <c r="D3476" t="s">
        <v>1077</v>
      </c>
      <c r="E3476" t="str">
        <f>VLOOKUP(D3476,'B-Business Capability'!B:H,5,FALSE)</f>
        <v>Digital Platform and Operations</v>
      </c>
      <c r="F3476" t="str">
        <f>VLOOKUP(D3476,'B-Business Capability'!B:H,6,FALSE)</f>
        <v>Operations</v>
      </c>
      <c r="G3476" t="str">
        <f>VLOOKUP(D3476,'B-Business Capability'!B:H,7,FALSE)</f>
        <v>IT Operations &amp; Support</v>
      </c>
      <c r="I3476" t="s">
        <v>43</v>
      </c>
      <c r="J3476" t="s">
        <v>311</v>
      </c>
      <c r="L3476" t="s">
        <v>1078</v>
      </c>
      <c r="M3476" t="str">
        <f>VLOOKUP(L3476,'A-Applications'!B:D,3,FALSE)</f>
        <v>Defender Vulnerability AO Sub Per User</v>
      </c>
      <c r="O3476" s="42" t="s">
        <v>102</v>
      </c>
      <c r="P3476" t="s">
        <v>56</v>
      </c>
      <c r="Q3476" t="str">
        <f>VLOOKUP(KamstrupData[[#This Row],[IdLevel123]],'B-Business Capability'!B:L,10,FALSE)</f>
        <v>N/A</v>
      </c>
      <c r="R3476">
        <f>VLOOKUP(KamstrupData[[#This Row],[IdLevel123]],'B-Business Capability'!B:L,11,FALSE)</f>
        <v>0</v>
      </c>
    </row>
    <row r="3477" spans="3:20" hidden="1" x14ac:dyDescent="0.25">
      <c r="D3477" t="s">
        <v>1558</v>
      </c>
      <c r="E3477" t="str">
        <f>VLOOKUP(D3477,'B-Business Capability'!B:H,5,FALSE)</f>
        <v xml:space="preserve">Digital Management </v>
      </c>
      <c r="F3477" t="str">
        <f>VLOOKUP(D3477,'B-Business Capability'!B:H,6,FALSE)</f>
        <v>Information Security</v>
      </c>
      <c r="G3477" t="str">
        <f>VLOOKUP(D3477,'B-Business Capability'!B:H,7,FALSE)</f>
        <v>Cyber Security</v>
      </c>
      <c r="I3477" t="s">
        <v>43</v>
      </c>
      <c r="J3477" t="s">
        <v>1566</v>
      </c>
      <c r="K3477" t="s">
        <v>1567</v>
      </c>
      <c r="L3477" t="s">
        <v>1078</v>
      </c>
      <c r="M3477" t="str">
        <f>VLOOKUP(L3477,'A-Applications'!B:D,3,FALSE)</f>
        <v>Defender Vulnerability AO Sub Per User</v>
      </c>
      <c r="N3477" t="s">
        <v>138</v>
      </c>
      <c r="O3477" s="42" t="s">
        <v>102</v>
      </c>
      <c r="P3477" t="s">
        <v>56</v>
      </c>
      <c r="Q3477" t="str">
        <f>VLOOKUP(KamstrupData[[#This Row],[IdLevel123]],'B-Business Capability'!B:L,10,FALSE)</f>
        <v>N/A</v>
      </c>
      <c r="R3477">
        <f>VLOOKUP(KamstrupData[[#This Row],[IdLevel123]],'B-Business Capability'!B:L,11,FALSE)</f>
        <v>0</v>
      </c>
    </row>
    <row r="3478" spans="3:20" hidden="1" x14ac:dyDescent="0.25">
      <c r="D3478" t="s">
        <v>1579</v>
      </c>
      <c r="E3478" t="str">
        <f>VLOOKUP(D3478,'B-Business Capability'!B:H,5,FALSE)</f>
        <v xml:space="preserve">Digital Management </v>
      </c>
      <c r="F3478" t="str">
        <f>VLOOKUP(D3478,'B-Business Capability'!B:H,6,FALSE)</f>
        <v>Information Security</v>
      </c>
      <c r="G3478" t="str">
        <f>VLOOKUP(D3478,'B-Business Capability'!B:H,7,FALSE)</f>
        <v>Security Architecture</v>
      </c>
      <c r="I3478" t="s">
        <v>43</v>
      </c>
      <c r="J3478" t="s">
        <v>1566</v>
      </c>
      <c r="K3478" t="s">
        <v>1568</v>
      </c>
      <c r="L3478" t="s">
        <v>1581</v>
      </c>
      <c r="M3478" t="str">
        <f>VLOOKUP(L3478,'A-Applications'!B:D,3,FALSE)</f>
        <v>Intune P2 Sub Per User</v>
      </c>
      <c r="N3478" t="s">
        <v>138</v>
      </c>
      <c r="O3478" s="42" t="s">
        <v>102</v>
      </c>
      <c r="P3478" t="s">
        <v>56</v>
      </c>
      <c r="Q3478" t="str">
        <f>VLOOKUP(KamstrupData[[#This Row],[IdLevel123]],'B-Business Capability'!B:L,10,FALSE)</f>
        <v>N/A</v>
      </c>
      <c r="R3478">
        <f>VLOOKUP(KamstrupData[[#This Row],[IdLevel123]],'B-Business Capability'!B:L,11,FALSE)</f>
        <v>0</v>
      </c>
    </row>
    <row r="3479" spans="3:20" hidden="1" x14ac:dyDescent="0.25">
      <c r="D3479" t="s">
        <v>1758</v>
      </c>
      <c r="E3479" t="str">
        <f>VLOOKUP(D3479,'B-Business Capability'!B:H,5,FALSE)</f>
        <v>Digital Platform and Operations</v>
      </c>
      <c r="F3479" t="str">
        <f>VLOOKUP(D3479,'B-Business Capability'!B:H,6,FALSE)</f>
        <v>Engineering &amp; Platform</v>
      </c>
      <c r="G3479">
        <f>VLOOKUP(D3479,'B-Business Capability'!B:H,7,FALSE)</f>
        <v>0</v>
      </c>
      <c r="I3479" t="s">
        <v>43</v>
      </c>
      <c r="J3479" t="s">
        <v>239</v>
      </c>
      <c r="K3479" t="s">
        <v>1672</v>
      </c>
      <c r="L3479" t="s">
        <v>1581</v>
      </c>
      <c r="M3479" t="str">
        <f>VLOOKUP(L3479,'A-Applications'!B:D,3,FALSE)</f>
        <v>Intune P2 Sub Per User</v>
      </c>
      <c r="N3479" t="s">
        <v>138</v>
      </c>
      <c r="O3479" s="42" t="s">
        <v>47</v>
      </c>
      <c r="P3479" t="s">
        <v>38</v>
      </c>
      <c r="Q3479" t="str">
        <f>VLOOKUP(KamstrupData[[#This Row],[IdLevel123]],'B-Business Capability'!B:L,10,FALSE)</f>
        <v>N/A</v>
      </c>
      <c r="R3479">
        <f>VLOOKUP(KamstrupData[[#This Row],[IdLevel123]],'B-Business Capability'!B:L,11,FALSE)</f>
        <v>0</v>
      </c>
    </row>
    <row r="3480" spans="3:20" hidden="1" x14ac:dyDescent="0.25">
      <c r="C3480" s="28">
        <v>45900</v>
      </c>
      <c r="D3480" t="s">
        <v>339</v>
      </c>
      <c r="E3480" t="str">
        <f>VLOOKUP(D3480,'B-Business Capability'!B:H,5,FALSE)</f>
        <v>Digital Platform and Operations</v>
      </c>
      <c r="F3480" t="str">
        <f>VLOOKUP(D3480,'B-Business Capability'!B:H,6,FALSE)</f>
        <v>AI, Data &amp; Analytics</v>
      </c>
      <c r="G3480" t="str">
        <f>VLOOKUP(D3480,'B-Business Capability'!B:H,7,FALSE)</f>
        <v>Gather Data</v>
      </c>
      <c r="I3480" t="s">
        <v>43</v>
      </c>
      <c r="J3480" t="s">
        <v>151</v>
      </c>
      <c r="K3480" t="s">
        <v>340</v>
      </c>
      <c r="L3480" t="s">
        <v>344</v>
      </c>
      <c r="M3480" t="str">
        <f>VLOOKUP(L3480,'A-Applications'!B:D,3,FALSE)</f>
        <v>Microsoft SQL server Enterprise</v>
      </c>
      <c r="N3480" t="s">
        <v>46</v>
      </c>
      <c r="O3480" s="42" t="s">
        <v>102</v>
      </c>
      <c r="P3480" t="s">
        <v>68</v>
      </c>
      <c r="Q3480" t="str">
        <f>VLOOKUP(KamstrupData[[#This Row],[IdLevel123]],'B-Business Capability'!B:L,10,FALSE)</f>
        <v>N/A</v>
      </c>
      <c r="R3480">
        <f>VLOOKUP(KamstrupData[[#This Row],[IdLevel123]],'B-Business Capability'!B:L,11,FALSE)</f>
        <v>0</v>
      </c>
      <c r="S3480" t="s">
        <v>345</v>
      </c>
      <c r="T3480" t="s">
        <v>342</v>
      </c>
    </row>
    <row r="3481" spans="3:20" hidden="1" x14ac:dyDescent="0.25">
      <c r="D3481" s="28" t="s">
        <v>370</v>
      </c>
      <c r="E3481" t="str">
        <f>VLOOKUP(D3481,'B-Business Capability'!B:H,5,FALSE)</f>
        <v>Digital Platform and Operations</v>
      </c>
      <c r="F3481" t="str">
        <f>VLOOKUP(D3481,'B-Business Capability'!B:H,6,FALSE)</f>
        <v>Operations</v>
      </c>
      <c r="G3481" t="str">
        <f>VLOOKUP(D3481,'B-Business Capability'!B:H,7,FALSE)</f>
        <v>IT Service Management</v>
      </c>
      <c r="I3481" t="s">
        <v>43</v>
      </c>
      <c r="J3481" t="s">
        <v>239</v>
      </c>
      <c r="K3481" t="s">
        <v>240</v>
      </c>
      <c r="L3481" t="s">
        <v>344</v>
      </c>
      <c r="M3481" t="str">
        <f>VLOOKUP(L3481,'A-Applications'!B:D,3,FALSE)</f>
        <v>Microsoft SQL server Enterprise</v>
      </c>
      <c r="N3481" t="s">
        <v>46</v>
      </c>
      <c r="O3481" s="42" t="s">
        <v>52</v>
      </c>
      <c r="P3481" t="s">
        <v>347</v>
      </c>
      <c r="Q3481" t="str">
        <f>VLOOKUP(KamstrupData[[#This Row],[IdLevel123]],'B-Business Capability'!B:L,10,FALSE)</f>
        <v>N/A</v>
      </c>
      <c r="R3481">
        <f>VLOOKUP(KamstrupData[[#This Row],[IdLevel123]],'B-Business Capability'!B:L,11,FALSE)</f>
        <v>0</v>
      </c>
      <c r="S3481" t="s">
        <v>345</v>
      </c>
      <c r="T3481" t="s">
        <v>348</v>
      </c>
    </row>
    <row r="3482" spans="3:20" hidden="1" x14ac:dyDescent="0.25">
      <c r="D3482" t="s">
        <v>583</v>
      </c>
      <c r="E3482" t="str">
        <f>VLOOKUP(D3482,'B-Business Capability'!B:H,5,FALSE)</f>
        <v>Product &amp; Software Development</v>
      </c>
      <c r="F3482" t="str">
        <f>VLOOKUP(D3482,'B-Business Capability'!B:H,6,FALSE)</f>
        <v>Engineering</v>
      </c>
      <c r="G3482" t="str">
        <f>VLOOKUP(D3482,'B-Business Capability'!B:H,7,FALSE)</f>
        <v>Construction &amp; Development</v>
      </c>
      <c r="I3482" t="s">
        <v>43</v>
      </c>
      <c r="J3482" t="s">
        <v>98</v>
      </c>
      <c r="K3482" t="s">
        <v>87</v>
      </c>
      <c r="L3482" t="s">
        <v>344</v>
      </c>
      <c r="M3482" t="str">
        <f>VLOOKUP(L3482,'A-Applications'!B:D,3,FALSE)</f>
        <v>Microsoft SQL server Enterprise</v>
      </c>
      <c r="N3482" t="s">
        <v>46</v>
      </c>
      <c r="O3482" s="42" t="s">
        <v>102</v>
      </c>
      <c r="P3482" t="s">
        <v>75</v>
      </c>
      <c r="Q3482" t="str">
        <f>VLOOKUP(KamstrupData[[#This Row],[IdLevel123]],'B-Business Capability'!B:L,10,FALSE)</f>
        <v>Idea-to-Release (I2R)</v>
      </c>
      <c r="R3482">
        <f>VLOOKUP(KamstrupData[[#This Row],[IdLevel123]],'B-Business Capability'!B:L,11,FALSE)</f>
        <v>420</v>
      </c>
      <c r="T3482" t="s">
        <v>100</v>
      </c>
    </row>
    <row r="3483" spans="3:20" hidden="1" x14ac:dyDescent="0.25">
      <c r="D3483" t="s">
        <v>583</v>
      </c>
      <c r="E3483" t="str">
        <f>VLOOKUP(D3483,'B-Business Capability'!B:H,5,FALSE)</f>
        <v>Product &amp; Software Development</v>
      </c>
      <c r="F3483" t="str">
        <f>VLOOKUP(D3483,'B-Business Capability'!B:H,6,FALSE)</f>
        <v>Engineering</v>
      </c>
      <c r="G3483" t="str">
        <f>VLOOKUP(D3483,'B-Business Capability'!B:H,7,FALSE)</f>
        <v>Construction &amp; Development</v>
      </c>
      <c r="I3483" t="s">
        <v>43</v>
      </c>
      <c r="J3483" t="s">
        <v>128</v>
      </c>
      <c r="K3483" t="s">
        <v>87</v>
      </c>
      <c r="L3483" t="s">
        <v>344</v>
      </c>
      <c r="M3483" t="str">
        <f>VLOOKUP(L3483,'A-Applications'!B:D,3,FALSE)</f>
        <v>Microsoft SQL server Enterprise</v>
      </c>
      <c r="N3483" t="s">
        <v>46</v>
      </c>
      <c r="O3483" s="42" t="s">
        <v>47</v>
      </c>
      <c r="P3483" t="s">
        <v>75</v>
      </c>
      <c r="Q3483" t="str">
        <f>VLOOKUP(KamstrupData[[#This Row],[IdLevel123]],'B-Business Capability'!B:L,10,FALSE)</f>
        <v>Idea-to-Release (I2R)</v>
      </c>
      <c r="R3483">
        <f>VLOOKUP(KamstrupData[[#This Row],[IdLevel123]],'B-Business Capability'!B:L,11,FALSE)</f>
        <v>420</v>
      </c>
      <c r="T3483" t="s">
        <v>129</v>
      </c>
    </row>
    <row r="3484" spans="3:20" hidden="1" x14ac:dyDescent="0.25">
      <c r="C3484" s="28">
        <v>45900</v>
      </c>
      <c r="D3484" t="s">
        <v>1601</v>
      </c>
      <c r="E3484" t="str">
        <f>VLOOKUP(D3484,'B-Business Capability'!B:H,5,FALSE)</f>
        <v>Digital Platform and Operations</v>
      </c>
      <c r="F3484" t="str">
        <f>VLOOKUP(D3484,'B-Business Capability'!B:H,6,FALSE)</f>
        <v>AI, Data &amp; Analytics</v>
      </c>
      <c r="G3484" t="str">
        <f>VLOOKUP(D3484,'B-Business Capability'!B:H,7,FALSE)</f>
        <v>Data Management</v>
      </c>
      <c r="I3484" t="s">
        <v>43</v>
      </c>
      <c r="J3484" t="s">
        <v>151</v>
      </c>
      <c r="K3484" t="s">
        <v>340</v>
      </c>
      <c r="L3484" t="s">
        <v>344</v>
      </c>
      <c r="M3484" t="str">
        <f>VLOOKUP(L3484,'A-Applications'!B:D,3,FALSE)</f>
        <v>Microsoft SQL server Enterprise</v>
      </c>
      <c r="N3484" t="s">
        <v>46</v>
      </c>
      <c r="O3484" s="42" t="s">
        <v>102</v>
      </c>
      <c r="P3484" t="s">
        <v>68</v>
      </c>
      <c r="Q3484" t="str">
        <f>VLOOKUP(KamstrupData[[#This Row],[IdLevel123]],'B-Business Capability'!B:L,10,FALSE)</f>
        <v>N/A</v>
      </c>
      <c r="R3484">
        <f>VLOOKUP(KamstrupData[[#This Row],[IdLevel123]],'B-Business Capability'!B:L,11,FALSE)</f>
        <v>0</v>
      </c>
      <c r="S3484" t="s">
        <v>345</v>
      </c>
      <c r="T3484" t="s">
        <v>342</v>
      </c>
    </row>
    <row r="3485" spans="3:20" hidden="1" x14ac:dyDescent="0.25">
      <c r="C3485" s="28">
        <v>45900</v>
      </c>
      <c r="D3485" t="s">
        <v>1603</v>
      </c>
      <c r="E3485" t="str">
        <f>VLOOKUP(D3485,'B-Business Capability'!B:H,5,FALSE)</f>
        <v>Digital Platform and Operations</v>
      </c>
      <c r="F3485" t="str">
        <f>VLOOKUP(D3485,'B-Business Capability'!B:H,6,FALSE)</f>
        <v>AI, Data &amp; Analytics</v>
      </c>
      <c r="G3485" t="str">
        <f>VLOOKUP(D3485,'B-Business Capability'!B:H,7,FALSE)</f>
        <v>Data Processing &amp; Modeling</v>
      </c>
      <c r="I3485" t="s">
        <v>43</v>
      </c>
      <c r="J3485" t="s">
        <v>151</v>
      </c>
      <c r="K3485" t="s">
        <v>340</v>
      </c>
      <c r="L3485" t="s">
        <v>344</v>
      </c>
      <c r="M3485" t="str">
        <f>VLOOKUP(L3485,'A-Applications'!B:D,3,FALSE)</f>
        <v>Microsoft SQL server Enterprise</v>
      </c>
      <c r="N3485" t="s">
        <v>46</v>
      </c>
      <c r="O3485" s="42" t="s">
        <v>102</v>
      </c>
      <c r="P3485" t="s">
        <v>68</v>
      </c>
      <c r="Q3485" t="str">
        <f>VLOOKUP(KamstrupData[[#This Row],[IdLevel123]],'B-Business Capability'!B:L,10,FALSE)</f>
        <v>N/A</v>
      </c>
      <c r="R3485">
        <f>VLOOKUP(KamstrupData[[#This Row],[IdLevel123]],'B-Business Capability'!B:L,11,FALSE)</f>
        <v>0</v>
      </c>
      <c r="S3485" t="s">
        <v>345</v>
      </c>
      <c r="T3485" t="s">
        <v>342</v>
      </c>
    </row>
    <row r="3486" spans="3:20" hidden="1" x14ac:dyDescent="0.25">
      <c r="D3486" s="28" t="s">
        <v>1748</v>
      </c>
      <c r="E3486" t="str">
        <f>VLOOKUP(D3486,'B-Business Capability'!B:H,5,FALSE)</f>
        <v>Digital Platform and Operations</v>
      </c>
      <c r="F3486" t="str">
        <f>VLOOKUP(D3486,'B-Business Capability'!B:H,6,FALSE)</f>
        <v>Operations</v>
      </c>
      <c r="G3486" t="str">
        <f>VLOOKUP(D3486,'B-Business Capability'!B:H,7,FALSE)</f>
        <v>Storage &amp; Compute</v>
      </c>
      <c r="I3486" t="s">
        <v>43</v>
      </c>
      <c r="J3486" t="s">
        <v>148</v>
      </c>
      <c r="K3486" t="s">
        <v>1079</v>
      </c>
      <c r="L3486" t="s">
        <v>344</v>
      </c>
      <c r="M3486" t="str">
        <f>VLOOKUP(L3486,'A-Applications'!B:D,3,FALSE)</f>
        <v>Microsoft SQL server Enterprise</v>
      </c>
      <c r="N3486" t="s">
        <v>138</v>
      </c>
      <c r="O3486" s="42" t="s">
        <v>210</v>
      </c>
      <c r="P3486" t="s">
        <v>38</v>
      </c>
      <c r="Q3486" t="str">
        <f>VLOOKUP(KamstrupData[[#This Row],[IdLevel123]],'B-Business Capability'!B:L,10,FALSE)</f>
        <v>N/A</v>
      </c>
      <c r="R3486">
        <f>VLOOKUP(KamstrupData[[#This Row],[IdLevel123]],'B-Business Capability'!B:L,11,FALSE)</f>
        <v>0</v>
      </c>
    </row>
    <row r="3487" spans="3:20" hidden="1" x14ac:dyDescent="0.25">
      <c r="D3487" t="s">
        <v>1558</v>
      </c>
      <c r="E3487" t="str">
        <f>VLOOKUP(D3487,'B-Business Capability'!B:H,5,FALSE)</f>
        <v xml:space="preserve">Digital Management </v>
      </c>
      <c r="F3487" t="str">
        <f>VLOOKUP(D3487,'B-Business Capability'!B:H,6,FALSE)</f>
        <v>Information Security</v>
      </c>
      <c r="G3487" t="str">
        <f>VLOOKUP(D3487,'B-Business Capability'!B:H,7,FALSE)</f>
        <v>Cyber Security</v>
      </c>
      <c r="I3487" t="s">
        <v>43</v>
      </c>
      <c r="J3487" t="s">
        <v>1566</v>
      </c>
      <c r="K3487" t="s">
        <v>1568</v>
      </c>
      <c r="L3487" t="s">
        <v>1569</v>
      </c>
      <c r="M3487" t="str">
        <f>VLOOKUP(L3487,'A-Applications'!B:D,3,FALSE)</f>
        <v>Defender Endpoint Server Sub</v>
      </c>
      <c r="N3487" t="s">
        <v>138</v>
      </c>
      <c r="O3487" s="42" t="s">
        <v>102</v>
      </c>
      <c r="P3487" t="s">
        <v>56</v>
      </c>
      <c r="Q3487" t="str">
        <f>VLOOKUP(KamstrupData[[#This Row],[IdLevel123]],'B-Business Capability'!B:L,10,FALSE)</f>
        <v>N/A</v>
      </c>
      <c r="R3487">
        <f>VLOOKUP(KamstrupData[[#This Row],[IdLevel123]],'B-Business Capability'!B:L,11,FALSE)</f>
        <v>0</v>
      </c>
    </row>
    <row r="3488" spans="3:20" hidden="1" x14ac:dyDescent="0.25">
      <c r="D3488" s="28" t="s">
        <v>1558</v>
      </c>
      <c r="E3488" t="str">
        <f>VLOOKUP(D3488,'B-Business Capability'!B:H,5,FALSE)</f>
        <v xml:space="preserve">Digital Management </v>
      </c>
      <c r="F3488" t="str">
        <f>VLOOKUP(D3488,'B-Business Capability'!B:H,6,FALSE)</f>
        <v>Information Security</v>
      </c>
      <c r="G3488" t="str">
        <f>VLOOKUP(D3488,'B-Business Capability'!B:H,7,FALSE)</f>
        <v>Cyber Security</v>
      </c>
      <c r="I3488" t="s">
        <v>43</v>
      </c>
      <c r="J3488" t="s">
        <v>239</v>
      </c>
      <c r="K3488" t="s">
        <v>1672</v>
      </c>
      <c r="L3488" t="s">
        <v>1569</v>
      </c>
      <c r="M3488" t="str">
        <f>VLOOKUP(L3488,'A-Applications'!B:D,3,FALSE)</f>
        <v>Defender Endpoint Server Sub</v>
      </c>
      <c r="N3488" t="s">
        <v>138</v>
      </c>
      <c r="O3488" s="42" t="s">
        <v>210</v>
      </c>
      <c r="P3488" t="s">
        <v>38</v>
      </c>
      <c r="Q3488" t="str">
        <f>VLOOKUP(KamstrupData[[#This Row],[IdLevel123]],'B-Business Capability'!B:L,10,FALSE)</f>
        <v>N/A</v>
      </c>
      <c r="R3488">
        <f>VLOOKUP(KamstrupData[[#This Row],[IdLevel123]],'B-Business Capability'!B:L,11,FALSE)</f>
        <v>0</v>
      </c>
    </row>
    <row r="3489" spans="3:20" hidden="1" x14ac:dyDescent="0.25">
      <c r="D3489" s="28" t="s">
        <v>1748</v>
      </c>
      <c r="E3489" t="str">
        <f>VLOOKUP(D3489,'B-Business Capability'!B:H,5,FALSE)</f>
        <v>Digital Platform and Operations</v>
      </c>
      <c r="F3489" t="str">
        <f>VLOOKUP(D3489,'B-Business Capability'!B:H,6,FALSE)</f>
        <v>Operations</v>
      </c>
      <c r="G3489" t="str">
        <f>VLOOKUP(D3489,'B-Business Capability'!B:H,7,FALSE)</f>
        <v>Storage &amp; Compute</v>
      </c>
      <c r="I3489" t="s">
        <v>43</v>
      </c>
      <c r="J3489" t="s">
        <v>148</v>
      </c>
      <c r="K3489" t="s">
        <v>1079</v>
      </c>
      <c r="L3489" t="s">
        <v>1756</v>
      </c>
      <c r="M3489" t="str">
        <f>VLOOKUP(L3489,'A-Applications'!B:D,3,FALSE)</f>
        <v>Win Server DC Core ALng SA 2L</v>
      </c>
      <c r="N3489" t="s">
        <v>138</v>
      </c>
      <c r="O3489" s="42" t="s">
        <v>102</v>
      </c>
      <c r="P3489" t="s">
        <v>38</v>
      </c>
      <c r="Q3489" t="str">
        <f>VLOOKUP(KamstrupData[[#This Row],[IdLevel123]],'B-Business Capability'!B:L,10,FALSE)</f>
        <v>N/A</v>
      </c>
      <c r="R3489">
        <f>VLOOKUP(KamstrupData[[#This Row],[IdLevel123]],'B-Business Capability'!B:L,11,FALSE)</f>
        <v>0</v>
      </c>
    </row>
    <row r="3490" spans="3:20" hidden="1" x14ac:dyDescent="0.25">
      <c r="D3490" s="28" t="s">
        <v>1748</v>
      </c>
      <c r="E3490" t="str">
        <f>VLOOKUP(D3490,'B-Business Capability'!B:H,5,FALSE)</f>
        <v>Digital Platform and Operations</v>
      </c>
      <c r="F3490" t="str">
        <f>VLOOKUP(D3490,'B-Business Capability'!B:H,6,FALSE)</f>
        <v>Operations</v>
      </c>
      <c r="G3490" t="str">
        <f>VLOOKUP(D3490,'B-Business Capability'!B:H,7,FALSE)</f>
        <v>Storage &amp; Compute</v>
      </c>
      <c r="I3490" t="s">
        <v>43</v>
      </c>
      <c r="J3490" t="s">
        <v>148</v>
      </c>
      <c r="K3490" t="s">
        <v>1079</v>
      </c>
      <c r="L3490" t="s">
        <v>1757</v>
      </c>
      <c r="M3490" t="str">
        <f>VLOOKUP(L3490,'A-Applications'!B:D,3,FALSE)</f>
        <v>Win Server Standard Core ALng SA 2L</v>
      </c>
      <c r="N3490" t="s">
        <v>138</v>
      </c>
      <c r="O3490" s="42" t="s">
        <v>102</v>
      </c>
      <c r="P3490" t="s">
        <v>38</v>
      </c>
      <c r="Q3490" t="str">
        <f>VLOOKUP(KamstrupData[[#This Row],[IdLevel123]],'B-Business Capability'!B:L,10,FALSE)</f>
        <v>N/A</v>
      </c>
      <c r="R3490">
        <f>VLOOKUP(KamstrupData[[#This Row],[IdLevel123]],'B-Business Capability'!B:L,11,FALSE)</f>
        <v>0</v>
      </c>
    </row>
    <row r="3491" spans="3:20" hidden="1" x14ac:dyDescent="0.25">
      <c r="D3491" t="s">
        <v>934</v>
      </c>
      <c r="E3491" t="str">
        <f>VLOOKUP(D3491,'B-Business Capability'!B:H,5,FALSE)</f>
        <v>Product &amp; Software Development</v>
      </c>
      <c r="F3491" t="str">
        <f>VLOOKUP(D3491,'B-Business Capability'!B:H,6,FALSE)</f>
        <v>Quality Management</v>
      </c>
      <c r="G3491" t="str">
        <f>VLOOKUP(D3491,'B-Business Capability'!B:H,7,FALSE)</f>
        <v>Manage Product Document</v>
      </c>
      <c r="I3491" t="s">
        <v>43</v>
      </c>
      <c r="J3491" t="s">
        <v>161</v>
      </c>
      <c r="L3491" t="s">
        <v>950</v>
      </c>
      <c r="M3491" t="str">
        <f>VLOOKUP(L3491,'A-Applications'!B:D,3,FALSE)</f>
        <v>VenzoAI (Kamassist)</v>
      </c>
      <c r="N3491" t="s">
        <v>138</v>
      </c>
      <c r="O3491" s="42" t="s">
        <v>47</v>
      </c>
      <c r="P3491" t="s">
        <v>386</v>
      </c>
      <c r="Q3491" t="str">
        <f>VLOOKUP(KamstrupData[[#This Row],[IdLevel123]],'B-Business Capability'!B:L,10,FALSE)</f>
        <v>Idea-to-Release (I2R)</v>
      </c>
      <c r="R3491">
        <f>VLOOKUP(KamstrupData[[#This Row],[IdLevel123]],'B-Business Capability'!B:L,11,FALSE)</f>
        <v>904</v>
      </c>
      <c r="T3491" t="s">
        <v>949</v>
      </c>
    </row>
    <row r="3492" spans="3:20" hidden="1" x14ac:dyDescent="0.25">
      <c r="D3492" t="s">
        <v>1498</v>
      </c>
      <c r="E3492" t="str">
        <f>VLOOKUP(D3492,'B-Business Capability'!B:H,5,FALSE)</f>
        <v>Customer Service</v>
      </c>
      <c r="F3492" t="str">
        <f>VLOOKUP(D3492,'B-Business Capability'!B:H,6,FALSE)</f>
        <v>Customer Service and Support</v>
      </c>
      <c r="G3492" t="str">
        <f>VLOOKUP(D3492,'B-Business Capability'!B:H,7,FALSE)</f>
        <v>Customer Claims Management</v>
      </c>
      <c r="I3492" t="s">
        <v>43</v>
      </c>
      <c r="J3492" t="s">
        <v>244</v>
      </c>
      <c r="L3492" t="s">
        <v>950</v>
      </c>
      <c r="M3492" t="str">
        <f>VLOOKUP(L3492,'A-Applications'!B:D,3,FALSE)</f>
        <v>VenzoAI (Kamassist)</v>
      </c>
      <c r="N3492" t="s">
        <v>138</v>
      </c>
      <c r="O3492" s="42" t="s">
        <v>52</v>
      </c>
      <c r="P3492" t="s">
        <v>910</v>
      </c>
      <c r="Q3492" t="str">
        <f>VLOOKUP(KamstrupData[[#This Row],[IdLevel123]],'B-Business Capability'!B:L,10,FALSE)</f>
        <v>Customer Service and Support</v>
      </c>
      <c r="R3492">
        <f>VLOOKUP(KamstrupData[[#This Row],[IdLevel123]],'B-Business Capability'!B:L,11,FALSE)</f>
        <v>0</v>
      </c>
      <c r="T3492" t="s">
        <v>246</v>
      </c>
    </row>
    <row r="3493" spans="3:20" hidden="1" x14ac:dyDescent="0.25">
      <c r="D3493" t="s">
        <v>1505</v>
      </c>
      <c r="E3493" t="str">
        <f>VLOOKUP(D3493,'B-Business Capability'!B:H,5,FALSE)</f>
        <v>Customer Service</v>
      </c>
      <c r="F3493" t="str">
        <f>VLOOKUP(D3493,'B-Business Capability'!B:H,6,FALSE)</f>
        <v>Customer Service and Support</v>
      </c>
      <c r="G3493" t="str">
        <f>VLOOKUP(D3493,'B-Business Capability'!B:H,7,FALSE)</f>
        <v>Service Knowledge Base Management</v>
      </c>
      <c r="I3493" t="s">
        <v>43</v>
      </c>
      <c r="J3493" t="s">
        <v>278</v>
      </c>
      <c r="L3493" t="s">
        <v>950</v>
      </c>
      <c r="M3493" t="str">
        <f>VLOOKUP(L3493,'A-Applications'!B:D,3,FALSE)</f>
        <v>VenzoAI (Kamassist)</v>
      </c>
      <c r="N3493" t="s">
        <v>138</v>
      </c>
      <c r="O3493" s="42" t="s">
        <v>47</v>
      </c>
      <c r="P3493" t="s">
        <v>229</v>
      </c>
      <c r="Q3493" t="str">
        <f>VLOOKUP(KamstrupData[[#This Row],[IdLevel123]],'B-Business Capability'!B:L,10,FALSE)</f>
        <v>Customer Service and Support</v>
      </c>
      <c r="R3493">
        <f>VLOOKUP(KamstrupData[[#This Row],[IdLevel123]],'B-Business Capability'!B:L,11,FALSE)</f>
        <v>0</v>
      </c>
    </row>
    <row r="3494" spans="3:20" hidden="1" x14ac:dyDescent="0.25">
      <c r="D3494" t="s">
        <v>1505</v>
      </c>
      <c r="E3494" t="str">
        <f>VLOOKUP(D3494,'B-Business Capability'!B:H,5,FALSE)</f>
        <v>Customer Service</v>
      </c>
      <c r="F3494" t="str">
        <f>VLOOKUP(D3494,'B-Business Capability'!B:H,6,FALSE)</f>
        <v>Customer Service and Support</v>
      </c>
      <c r="G3494" t="str">
        <f>VLOOKUP(D3494,'B-Business Capability'!B:H,7,FALSE)</f>
        <v>Service Knowledge Base Management</v>
      </c>
      <c r="I3494" t="s">
        <v>43</v>
      </c>
      <c r="J3494" t="s">
        <v>279</v>
      </c>
      <c r="L3494" t="s">
        <v>950</v>
      </c>
      <c r="M3494" t="str">
        <f>VLOOKUP(L3494,'A-Applications'!B:D,3,FALSE)</f>
        <v>VenzoAI (Kamassist)</v>
      </c>
      <c r="N3494" t="s">
        <v>138</v>
      </c>
      <c r="O3494" s="42" t="s">
        <v>47</v>
      </c>
      <c r="P3494" t="s">
        <v>229</v>
      </c>
      <c r="Q3494" t="str">
        <f>VLOOKUP(KamstrupData[[#This Row],[IdLevel123]],'B-Business Capability'!B:L,10,FALSE)</f>
        <v>Customer Service and Support</v>
      </c>
      <c r="R3494">
        <f>VLOOKUP(KamstrupData[[#This Row],[IdLevel123]],'B-Business Capability'!B:L,11,FALSE)</f>
        <v>0</v>
      </c>
      <c r="T3494" t="s">
        <v>410</v>
      </c>
    </row>
    <row r="3495" spans="3:20" hidden="1" x14ac:dyDescent="0.25">
      <c r="D3495" t="s">
        <v>1505</v>
      </c>
      <c r="E3495" t="str">
        <f>VLOOKUP(D3495,'B-Business Capability'!B:H,5,FALSE)</f>
        <v>Customer Service</v>
      </c>
      <c r="F3495" t="str">
        <f>VLOOKUP(D3495,'B-Business Capability'!B:H,6,FALSE)</f>
        <v>Customer Service and Support</v>
      </c>
      <c r="G3495" t="str">
        <f>VLOOKUP(D3495,'B-Business Capability'!B:H,7,FALSE)</f>
        <v>Service Knowledge Base Management</v>
      </c>
      <c r="I3495" t="s">
        <v>43</v>
      </c>
      <c r="J3495" t="s">
        <v>282</v>
      </c>
      <c r="L3495" t="s">
        <v>950</v>
      </c>
      <c r="M3495" t="str">
        <f>VLOOKUP(L3495,'A-Applications'!B:D,3,FALSE)</f>
        <v>VenzoAI (Kamassist)</v>
      </c>
      <c r="N3495" t="s">
        <v>138</v>
      </c>
      <c r="O3495" s="42" t="s">
        <v>47</v>
      </c>
      <c r="P3495" t="s">
        <v>229</v>
      </c>
      <c r="Q3495" t="str">
        <f>VLOOKUP(KamstrupData[[#This Row],[IdLevel123]],'B-Business Capability'!B:L,10,FALSE)</f>
        <v>Customer Service and Support</v>
      </c>
      <c r="R3495">
        <f>VLOOKUP(KamstrupData[[#This Row],[IdLevel123]],'B-Business Capability'!B:L,11,FALSE)</f>
        <v>0</v>
      </c>
    </row>
    <row r="3496" spans="3:20" hidden="1" x14ac:dyDescent="0.25">
      <c r="D3496" s="28" t="s">
        <v>1505</v>
      </c>
      <c r="E3496" t="str">
        <f>VLOOKUP(D3496,'B-Business Capability'!B:H,5,FALSE)</f>
        <v>Customer Service</v>
      </c>
      <c r="F3496" t="str">
        <f>VLOOKUP(D3496,'B-Business Capability'!B:H,6,FALSE)</f>
        <v>Customer Service and Support</v>
      </c>
      <c r="G3496" t="str">
        <f>VLOOKUP(D3496,'B-Business Capability'!B:H,7,FALSE)</f>
        <v>Service Knowledge Base Management</v>
      </c>
      <c r="I3496" t="s">
        <v>477</v>
      </c>
      <c r="J3496" t="s">
        <v>8624</v>
      </c>
      <c r="L3496" t="s">
        <v>950</v>
      </c>
      <c r="M3496" t="str">
        <f>VLOOKUP(L3496,'A-Applications'!B:D,3,FALSE)</f>
        <v>VenzoAI (Kamassist)</v>
      </c>
      <c r="N3496" t="s">
        <v>138</v>
      </c>
      <c r="O3496" s="42" t="s">
        <v>47</v>
      </c>
      <c r="P3496" t="s">
        <v>229</v>
      </c>
      <c r="Q3496" t="str">
        <f>VLOOKUP(KamstrupData[[#This Row],[IdLevel123]],'B-Business Capability'!B:L,10,FALSE)</f>
        <v>Customer Service and Support</v>
      </c>
      <c r="R3496">
        <f>VLOOKUP(KamstrupData[[#This Row],[IdLevel123]],'B-Business Capability'!B:L,11,FALSE)</f>
        <v>0</v>
      </c>
    </row>
    <row r="3497" spans="3:20" hidden="1" x14ac:dyDescent="0.25">
      <c r="D3497" s="28" t="s">
        <v>1505</v>
      </c>
      <c r="E3497" t="str">
        <f>VLOOKUP(D3497,'B-Business Capability'!B:H,5,FALSE)</f>
        <v>Customer Service</v>
      </c>
      <c r="F3497" t="str">
        <f>VLOOKUP(D3497,'B-Business Capability'!B:H,6,FALSE)</f>
        <v>Customer Service and Support</v>
      </c>
      <c r="G3497" t="str">
        <f>VLOOKUP(D3497,'B-Business Capability'!B:H,7,FALSE)</f>
        <v>Service Knowledge Base Management</v>
      </c>
      <c r="I3497" t="s">
        <v>62</v>
      </c>
      <c r="J3497" t="s">
        <v>8633</v>
      </c>
      <c r="L3497" t="s">
        <v>950</v>
      </c>
      <c r="M3497" t="str">
        <f>VLOOKUP(L3497,'A-Applications'!B:D,3,FALSE)</f>
        <v>VenzoAI (Kamassist)</v>
      </c>
      <c r="N3497" t="s">
        <v>138</v>
      </c>
      <c r="O3497" s="42" t="s">
        <v>47</v>
      </c>
      <c r="P3497" t="s">
        <v>229</v>
      </c>
      <c r="Q3497" t="str">
        <f>VLOOKUP(KamstrupData[[#This Row],[IdLevel123]],'B-Business Capability'!B:L,10,FALSE)</f>
        <v>Customer Service and Support</v>
      </c>
      <c r="R3497">
        <f>VLOOKUP(KamstrupData[[#This Row],[IdLevel123]],'B-Business Capability'!B:L,11,FALSE)</f>
        <v>0</v>
      </c>
    </row>
    <row r="3498" spans="3:20" hidden="1" x14ac:dyDescent="0.25">
      <c r="D3498" t="s">
        <v>583</v>
      </c>
      <c r="E3498" t="str">
        <f>VLOOKUP(D3498,'B-Business Capability'!B:H,5,FALSE)</f>
        <v>Product &amp; Software Development</v>
      </c>
      <c r="F3498" t="str">
        <f>VLOOKUP(D3498,'B-Business Capability'!B:H,6,FALSE)</f>
        <v>Engineering</v>
      </c>
      <c r="G3498" t="str">
        <f>VLOOKUP(D3498,'B-Business Capability'!B:H,7,FALSE)</f>
        <v>Construction &amp; Development</v>
      </c>
      <c r="I3498" t="s">
        <v>43</v>
      </c>
      <c r="J3498" t="s">
        <v>91</v>
      </c>
      <c r="K3498" t="s">
        <v>78</v>
      </c>
      <c r="L3498" t="s">
        <v>748</v>
      </c>
      <c r="M3498" t="str">
        <f>VLOOKUP(L3498,'A-Applications'!B:D,3,FALSE)</f>
        <v>Media Center</v>
      </c>
      <c r="N3498" t="s">
        <v>46</v>
      </c>
      <c r="O3498" s="42" t="s">
        <v>52</v>
      </c>
      <c r="P3498" t="s">
        <v>75</v>
      </c>
      <c r="Q3498" t="str">
        <f>VLOOKUP(KamstrupData[[#This Row],[IdLevel123]],'B-Business Capability'!B:L,10,FALSE)</f>
        <v>Idea-to-Release (I2R)</v>
      </c>
      <c r="R3498">
        <f>VLOOKUP(KamstrupData[[#This Row],[IdLevel123]],'B-Business Capability'!B:L,11,FALSE)</f>
        <v>420</v>
      </c>
      <c r="T3498" t="s">
        <v>93</v>
      </c>
    </row>
    <row r="3499" spans="3:20" hidden="1" x14ac:dyDescent="0.25">
      <c r="C3499" s="28">
        <v>46022</v>
      </c>
      <c r="D3499" t="s">
        <v>1285</v>
      </c>
      <c r="E3499" t="str">
        <f>VLOOKUP(D3499,'B-Business Capability'!B:H,5,FALSE)</f>
        <v>Marketing</v>
      </c>
      <c r="F3499" t="str">
        <f>VLOOKUP(D3499,'B-Business Capability'!B:H,6,FALSE)</f>
        <v>Corporate communication and brand management</v>
      </c>
      <c r="G3499" t="str">
        <f>VLOOKUP(D3499,'B-Business Capability'!B:H,7,FALSE)</f>
        <v>Global brand management</v>
      </c>
      <c r="I3499" t="s">
        <v>43</v>
      </c>
      <c r="J3499" t="s">
        <v>325</v>
      </c>
      <c r="K3499" t="s">
        <v>416</v>
      </c>
      <c r="L3499" t="s">
        <v>748</v>
      </c>
      <c r="M3499" t="str">
        <f>VLOOKUP(L3499,'A-Applications'!B:D,3,FALSE)</f>
        <v>Media Center</v>
      </c>
      <c r="N3499" t="s">
        <v>74</v>
      </c>
      <c r="O3499" s="42" t="s">
        <v>47</v>
      </c>
      <c r="P3499" t="s">
        <v>1286</v>
      </c>
      <c r="Q3499" t="str">
        <f>VLOOKUP(KamstrupData[[#This Row],[IdLevel123]],'B-Business Capability'!B:L,10,FALSE)</f>
        <v>N/A</v>
      </c>
      <c r="R3499">
        <f>VLOOKUP(KamstrupData[[#This Row],[IdLevel123]],'B-Business Capability'!B:L,11,FALSE)</f>
        <v>0</v>
      </c>
      <c r="S3499" t="s">
        <v>1119</v>
      </c>
      <c r="T3499" t="s">
        <v>1088</v>
      </c>
    </row>
    <row r="3500" spans="3:20" hidden="1" x14ac:dyDescent="0.25">
      <c r="D3500" t="s">
        <v>1459</v>
      </c>
      <c r="E3500" t="str">
        <f>VLOOKUP(D3500,'B-Business Capability'!B:H,5,FALSE)</f>
        <v>Customer Service</v>
      </c>
      <c r="F3500" t="str">
        <f>VLOOKUP(D3500,'B-Business Capability'!B:H,6,FALSE)</f>
        <v>Customer Service and Support</v>
      </c>
      <c r="G3500" t="str">
        <f>VLOOKUP(D3500,'B-Business Capability'!B:H,7,FALSE)</f>
        <v>Service Request Management</v>
      </c>
      <c r="I3500" t="s">
        <v>66</v>
      </c>
      <c r="J3500" t="s">
        <v>228</v>
      </c>
      <c r="L3500" t="s">
        <v>748</v>
      </c>
      <c r="M3500" t="str">
        <f>VLOOKUP(L3500,'A-Applications'!B:D,3,FALSE)</f>
        <v>Media Center</v>
      </c>
      <c r="N3500" t="s">
        <v>46</v>
      </c>
      <c r="O3500" s="42" t="s">
        <v>47</v>
      </c>
      <c r="P3500" t="s">
        <v>229</v>
      </c>
      <c r="Q3500" t="str">
        <f>VLOOKUP(KamstrupData[[#This Row],[IdLevel123]],'B-Business Capability'!B:L,10,FALSE)</f>
        <v>Customer Service and Support</v>
      </c>
      <c r="R3500">
        <f>VLOOKUP(KamstrupData[[#This Row],[IdLevel123]],'B-Business Capability'!B:L,11,FALSE)</f>
        <v>0</v>
      </c>
      <c r="T3500" t="s">
        <v>230</v>
      </c>
    </row>
    <row r="3501" spans="3:20" hidden="1" x14ac:dyDescent="0.25">
      <c r="D3501" s="28" t="s">
        <v>1459</v>
      </c>
      <c r="E3501" t="str">
        <f>VLOOKUP(D3501,'B-Business Capability'!B:H,5,FALSE)</f>
        <v>Customer Service</v>
      </c>
      <c r="F3501" t="str">
        <f>VLOOKUP(D3501,'B-Business Capability'!B:H,6,FALSE)</f>
        <v>Customer Service and Support</v>
      </c>
      <c r="G3501" t="str">
        <f>VLOOKUP(D3501,'B-Business Capability'!B:H,7,FALSE)</f>
        <v>Service Request Management</v>
      </c>
      <c r="I3501" t="s">
        <v>53</v>
      </c>
      <c r="J3501" t="s">
        <v>8549</v>
      </c>
      <c r="L3501" t="s">
        <v>748</v>
      </c>
      <c r="M3501" t="str">
        <f>VLOOKUP(L3501,'A-Applications'!B:D,3,FALSE)</f>
        <v>Media Center</v>
      </c>
      <c r="N3501" t="s">
        <v>46</v>
      </c>
      <c r="O3501" s="42" t="s">
        <v>47</v>
      </c>
      <c r="P3501" t="s">
        <v>229</v>
      </c>
      <c r="Q3501" t="str">
        <f>VLOOKUP(KamstrupData[[#This Row],[IdLevel123]],'B-Business Capability'!B:L,10,FALSE)</f>
        <v>Customer Service and Support</v>
      </c>
      <c r="R3501">
        <f>VLOOKUP(KamstrupData[[#This Row],[IdLevel123]],'B-Business Capability'!B:L,11,FALSE)</f>
        <v>0</v>
      </c>
      <c r="T3501" t="s">
        <v>8521</v>
      </c>
    </row>
    <row r="3502" spans="3:20" hidden="1" x14ac:dyDescent="0.25">
      <c r="D3502" s="28" t="s">
        <v>1459</v>
      </c>
      <c r="E3502" t="str">
        <f>VLOOKUP(D3502,'B-Business Capability'!B:H,5,FALSE)</f>
        <v>Customer Service</v>
      </c>
      <c r="F3502" t="str">
        <f>VLOOKUP(D3502,'B-Business Capability'!B:H,6,FALSE)</f>
        <v>Customer Service and Support</v>
      </c>
      <c r="G3502" t="str">
        <f>VLOOKUP(D3502,'B-Business Capability'!B:H,7,FALSE)</f>
        <v>Service Request Management</v>
      </c>
      <c r="I3502" t="s">
        <v>477</v>
      </c>
      <c r="J3502" t="s">
        <v>8624</v>
      </c>
      <c r="L3502" t="s">
        <v>748</v>
      </c>
      <c r="M3502" t="str">
        <f>VLOOKUP(L3502,'A-Applications'!B:D,3,FALSE)</f>
        <v>Media Center</v>
      </c>
      <c r="N3502" t="s">
        <v>46</v>
      </c>
      <c r="O3502" s="42" t="s">
        <v>47</v>
      </c>
      <c r="P3502" t="s">
        <v>229</v>
      </c>
      <c r="Q3502" t="str">
        <f>VLOOKUP(KamstrupData[[#This Row],[IdLevel123]],'B-Business Capability'!B:L,10,FALSE)</f>
        <v>Customer Service and Support</v>
      </c>
      <c r="R3502">
        <f>VLOOKUP(KamstrupData[[#This Row],[IdLevel123]],'B-Business Capability'!B:L,11,FALSE)</f>
        <v>0</v>
      </c>
    </row>
    <row r="3503" spans="3:20" hidden="1" x14ac:dyDescent="0.25">
      <c r="D3503" t="s">
        <v>1517</v>
      </c>
      <c r="E3503" t="str">
        <f>VLOOKUP(D3503,'B-Business Capability'!B:H,5,FALSE)</f>
        <v>Customer Service</v>
      </c>
      <c r="F3503" t="str">
        <f>VLOOKUP(D3503,'B-Business Capability'!B:H,6,FALSE)</f>
        <v>Customer Project Management</v>
      </c>
      <c r="G3503" t="str">
        <f>VLOOKUP(D3503,'B-Business Capability'!B:H,7,FALSE)</f>
        <v>Project Management</v>
      </c>
      <c r="I3503" t="s">
        <v>66</v>
      </c>
      <c r="J3503" t="s">
        <v>228</v>
      </c>
      <c r="L3503" t="s">
        <v>748</v>
      </c>
      <c r="M3503" t="str">
        <f>VLOOKUP(L3503,'A-Applications'!B:D,3,FALSE)</f>
        <v>Media Center</v>
      </c>
      <c r="N3503" t="s">
        <v>46</v>
      </c>
      <c r="O3503" s="42" t="s">
        <v>47</v>
      </c>
      <c r="P3503" t="s">
        <v>1040</v>
      </c>
      <c r="Q3503" t="str">
        <f>VLOOKUP(KamstrupData[[#This Row],[IdLevel123]],'B-Business Capability'!B:L,10,FALSE)</f>
        <v>Order-to-Cash (O2C)</v>
      </c>
      <c r="R3503">
        <f>VLOOKUP(KamstrupData[[#This Row],[IdLevel123]],'B-Business Capability'!B:L,11,FALSE)</f>
        <v>0</v>
      </c>
      <c r="T3503" t="s">
        <v>230</v>
      </c>
    </row>
    <row r="3504" spans="3:20" hidden="1" x14ac:dyDescent="0.25">
      <c r="D3504" t="s">
        <v>1517</v>
      </c>
      <c r="E3504" t="str">
        <f>VLOOKUP(D3504,'B-Business Capability'!B:H,5,FALSE)</f>
        <v>Customer Service</v>
      </c>
      <c r="F3504" t="str">
        <f>VLOOKUP(D3504,'B-Business Capability'!B:H,6,FALSE)</f>
        <v>Customer Project Management</v>
      </c>
      <c r="G3504" t="str">
        <f>VLOOKUP(D3504,'B-Business Capability'!B:H,7,FALSE)</f>
        <v>Project Management</v>
      </c>
      <c r="I3504" t="s">
        <v>43</v>
      </c>
      <c r="J3504" t="s">
        <v>279</v>
      </c>
      <c r="L3504" t="s">
        <v>748</v>
      </c>
      <c r="M3504" t="str">
        <f>VLOOKUP(L3504,'A-Applications'!B:D,3,FALSE)</f>
        <v>Media Center</v>
      </c>
      <c r="N3504" t="s">
        <v>46</v>
      </c>
      <c r="O3504" s="42" t="s">
        <v>47</v>
      </c>
      <c r="P3504" t="s">
        <v>1040</v>
      </c>
      <c r="Q3504" t="str">
        <f>VLOOKUP(KamstrupData[[#This Row],[IdLevel123]],'B-Business Capability'!B:L,10,FALSE)</f>
        <v>Order-to-Cash (O2C)</v>
      </c>
      <c r="R3504">
        <f>VLOOKUP(KamstrupData[[#This Row],[IdLevel123]],'B-Business Capability'!B:L,11,FALSE)</f>
        <v>0</v>
      </c>
      <c r="T3504" t="s">
        <v>1514</v>
      </c>
    </row>
    <row r="3505" spans="2:20" hidden="1" x14ac:dyDescent="0.25">
      <c r="D3505" t="s">
        <v>1517</v>
      </c>
      <c r="E3505" t="str">
        <f>VLOOKUP(D3505,'B-Business Capability'!B:H,5,FALSE)</f>
        <v>Customer Service</v>
      </c>
      <c r="F3505" t="str">
        <f>VLOOKUP(D3505,'B-Business Capability'!B:H,6,FALSE)</f>
        <v>Customer Project Management</v>
      </c>
      <c r="G3505" t="str">
        <f>VLOOKUP(D3505,'B-Business Capability'!B:H,7,FALSE)</f>
        <v>Project Management</v>
      </c>
      <c r="I3505" t="s">
        <v>43</v>
      </c>
      <c r="J3505" t="s">
        <v>282</v>
      </c>
      <c r="L3505" t="s">
        <v>748</v>
      </c>
      <c r="M3505" t="str">
        <f>VLOOKUP(L3505,'A-Applications'!B:D,3,FALSE)</f>
        <v>Media Center</v>
      </c>
      <c r="N3505" t="s">
        <v>46</v>
      </c>
      <c r="O3505" s="42" t="s">
        <v>47</v>
      </c>
      <c r="P3505" t="s">
        <v>1040</v>
      </c>
      <c r="Q3505" t="str">
        <f>VLOOKUP(KamstrupData[[#This Row],[IdLevel123]],'B-Business Capability'!B:L,10,FALSE)</f>
        <v>Order-to-Cash (O2C)</v>
      </c>
      <c r="R3505">
        <f>VLOOKUP(KamstrupData[[#This Row],[IdLevel123]],'B-Business Capability'!B:L,11,FALSE)</f>
        <v>0</v>
      </c>
      <c r="T3505" t="s">
        <v>1514</v>
      </c>
    </row>
    <row r="3506" spans="2:20" hidden="1" x14ac:dyDescent="0.25">
      <c r="D3506" s="28" t="s">
        <v>1517</v>
      </c>
      <c r="E3506" t="str">
        <f>VLOOKUP(D3506,'B-Business Capability'!B:H,5,FALSE)</f>
        <v>Customer Service</v>
      </c>
      <c r="F3506" t="str">
        <f>VLOOKUP(D3506,'B-Business Capability'!B:H,6,FALSE)</f>
        <v>Customer Project Management</v>
      </c>
      <c r="G3506" t="str">
        <f>VLOOKUP(D3506,'B-Business Capability'!B:H,7,FALSE)</f>
        <v>Project Management</v>
      </c>
      <c r="I3506" t="s">
        <v>53</v>
      </c>
      <c r="J3506" t="s">
        <v>8549</v>
      </c>
      <c r="L3506" t="s">
        <v>748</v>
      </c>
      <c r="M3506" t="str">
        <f>VLOOKUP(L3506,'A-Applications'!B:D,3,FALSE)</f>
        <v>Media Center</v>
      </c>
      <c r="N3506" t="s">
        <v>46</v>
      </c>
      <c r="O3506" s="42" t="s">
        <v>47</v>
      </c>
      <c r="P3506" t="s">
        <v>1040</v>
      </c>
      <c r="Q3506" t="str">
        <f>VLOOKUP(KamstrupData[[#This Row],[IdLevel123]],'B-Business Capability'!B:L,10,FALSE)</f>
        <v>Order-to-Cash (O2C)</v>
      </c>
      <c r="R3506">
        <f>VLOOKUP(KamstrupData[[#This Row],[IdLevel123]],'B-Business Capability'!B:L,11,FALSE)</f>
        <v>0</v>
      </c>
      <c r="T3506" t="s">
        <v>8521</v>
      </c>
    </row>
    <row r="3507" spans="2:20" hidden="1" x14ac:dyDescent="0.25">
      <c r="D3507" s="28" t="s">
        <v>1517</v>
      </c>
      <c r="E3507" t="str">
        <f>VLOOKUP(D3507,'B-Business Capability'!B:H,5,FALSE)</f>
        <v>Customer Service</v>
      </c>
      <c r="F3507" t="str">
        <f>VLOOKUP(D3507,'B-Business Capability'!B:H,6,FALSE)</f>
        <v>Customer Project Management</v>
      </c>
      <c r="G3507" t="str">
        <f>VLOOKUP(D3507,'B-Business Capability'!B:H,7,FALSE)</f>
        <v>Project Management</v>
      </c>
      <c r="I3507" t="s">
        <v>477</v>
      </c>
      <c r="J3507" t="s">
        <v>8624</v>
      </c>
      <c r="L3507" t="s">
        <v>748</v>
      </c>
      <c r="M3507" t="str">
        <f>VLOOKUP(L3507,'A-Applications'!B:D,3,FALSE)</f>
        <v>Media Center</v>
      </c>
      <c r="N3507" t="s">
        <v>46</v>
      </c>
      <c r="O3507" s="42" t="s">
        <v>47</v>
      </c>
      <c r="P3507" t="s">
        <v>1040</v>
      </c>
      <c r="Q3507" t="str">
        <f>VLOOKUP(KamstrupData[[#This Row],[IdLevel123]],'B-Business Capability'!B:L,10,FALSE)</f>
        <v>Order-to-Cash (O2C)</v>
      </c>
      <c r="R3507">
        <f>VLOOKUP(KamstrupData[[#This Row],[IdLevel123]],'B-Business Capability'!B:L,11,FALSE)</f>
        <v>0</v>
      </c>
    </row>
    <row r="3508" spans="2:20" hidden="1" x14ac:dyDescent="0.25">
      <c r="D3508" t="s">
        <v>1285</v>
      </c>
      <c r="E3508" t="str">
        <f>VLOOKUP(D3508,'B-Business Capability'!B:H,5,FALSE)</f>
        <v>Marketing</v>
      </c>
      <c r="F3508" t="str">
        <f>VLOOKUP(D3508,'B-Business Capability'!B:H,6,FALSE)</f>
        <v>Corporate communication and brand management</v>
      </c>
      <c r="G3508" t="str">
        <f>VLOOKUP(D3508,'B-Business Capability'!B:H,7,FALSE)</f>
        <v>Global brand management</v>
      </c>
      <c r="I3508" t="s">
        <v>64</v>
      </c>
      <c r="J3508" t="s">
        <v>8649</v>
      </c>
      <c r="K3508" t="s">
        <v>416</v>
      </c>
      <c r="L3508" t="s">
        <v>748</v>
      </c>
      <c r="M3508" t="str">
        <f>VLOOKUP(L3508,'A-Applications'!B:D,3,FALSE)</f>
        <v>Media Center</v>
      </c>
      <c r="N3508" t="s">
        <v>74</v>
      </c>
      <c r="O3508" s="42" t="s">
        <v>47</v>
      </c>
      <c r="P3508" t="s">
        <v>1286</v>
      </c>
      <c r="Q3508" t="str">
        <f>VLOOKUP(KamstrupData[[#This Row],[IdLevel123]],'B-Business Capability'!B:L,10,FALSE)</f>
        <v>N/A</v>
      </c>
      <c r="R3508">
        <f>VLOOKUP(KamstrupData[[#This Row],[IdLevel123]],'B-Business Capability'!B:L,11,FALSE)</f>
        <v>0</v>
      </c>
    </row>
    <row r="3509" spans="2:20" hidden="1" x14ac:dyDescent="0.25">
      <c r="C3509" s="28">
        <v>46022</v>
      </c>
      <c r="D3509" t="s">
        <v>1116</v>
      </c>
      <c r="E3509" t="str">
        <f>VLOOKUP(D3509,'B-Business Capability'!B:H,5,FALSE)</f>
        <v>Marketing</v>
      </c>
      <c r="F3509" t="str">
        <f>VLOOKUP(D3509,'B-Business Capability'!B:H,6,FALSE)</f>
        <v>Corporate communication and brand management</v>
      </c>
      <c r="G3509" t="str">
        <f>VLOOKUP(D3509,'B-Business Capability'!B:H,7,FALSE)</f>
        <v>Content management</v>
      </c>
      <c r="I3509" t="s">
        <v>43</v>
      </c>
      <c r="J3509" t="s">
        <v>325</v>
      </c>
      <c r="K3509" t="s">
        <v>416</v>
      </c>
      <c r="L3509" t="s">
        <v>1120</v>
      </c>
      <c r="M3509" t="str">
        <f>VLOOKUP(L3509,'A-Applications'!B:D,3,FALSE)</f>
        <v>Cumulus</v>
      </c>
      <c r="N3509" t="s">
        <v>74</v>
      </c>
      <c r="O3509" s="42" t="s">
        <v>47</v>
      </c>
      <c r="P3509" t="s">
        <v>1117</v>
      </c>
      <c r="Q3509" t="str">
        <f>VLOOKUP(KamstrupData[[#This Row],[IdLevel123]],'B-Business Capability'!B:L,10,FALSE)</f>
        <v>N/A</v>
      </c>
      <c r="R3509">
        <f>VLOOKUP(KamstrupData[[#This Row],[IdLevel123]],'B-Business Capability'!B:L,11,FALSE)</f>
        <v>0</v>
      </c>
      <c r="S3509" t="s">
        <v>1119</v>
      </c>
      <c r="T3509" t="s">
        <v>1088</v>
      </c>
    </row>
    <row r="3510" spans="2:20" hidden="1" x14ac:dyDescent="0.25">
      <c r="C3510" s="28">
        <v>46022</v>
      </c>
      <c r="D3510" t="s">
        <v>1285</v>
      </c>
      <c r="E3510" t="str">
        <f>VLOOKUP(D3510,'B-Business Capability'!B:H,5,FALSE)</f>
        <v>Marketing</v>
      </c>
      <c r="F3510" t="str">
        <f>VLOOKUP(D3510,'B-Business Capability'!B:H,6,FALSE)</f>
        <v>Corporate communication and brand management</v>
      </c>
      <c r="G3510" t="str">
        <f>VLOOKUP(D3510,'B-Business Capability'!B:H,7,FALSE)</f>
        <v>Global brand management</v>
      </c>
      <c r="I3510" t="s">
        <v>43</v>
      </c>
      <c r="J3510" t="s">
        <v>325</v>
      </c>
      <c r="K3510" t="s">
        <v>416</v>
      </c>
      <c r="L3510" t="s">
        <v>1120</v>
      </c>
      <c r="M3510" t="str">
        <f>VLOOKUP(L3510,'A-Applications'!B:D,3,FALSE)</f>
        <v>Cumulus</v>
      </c>
      <c r="N3510" t="s">
        <v>74</v>
      </c>
      <c r="O3510" s="42" t="s">
        <v>47</v>
      </c>
      <c r="P3510" t="s">
        <v>1286</v>
      </c>
      <c r="Q3510" t="str">
        <f>VLOOKUP(KamstrupData[[#This Row],[IdLevel123]],'B-Business Capability'!B:L,10,FALSE)</f>
        <v>N/A</v>
      </c>
      <c r="R3510">
        <f>VLOOKUP(KamstrupData[[#This Row],[IdLevel123]],'B-Business Capability'!B:L,11,FALSE)</f>
        <v>0</v>
      </c>
      <c r="S3510" t="s">
        <v>1119</v>
      </c>
      <c r="T3510" t="s">
        <v>1088</v>
      </c>
    </row>
    <row r="3511" spans="2:20" hidden="1" x14ac:dyDescent="0.25">
      <c r="D3511" t="s">
        <v>1287</v>
      </c>
      <c r="E3511" t="str">
        <f>VLOOKUP(D3511,'B-Business Capability'!B:H,5,FALSE)</f>
        <v>Marketing</v>
      </c>
      <c r="F3511" t="str">
        <f>VLOOKUP(D3511,'B-Business Capability'!B:H,6,FALSE)</f>
        <v>Corporate communication and brand management</v>
      </c>
      <c r="G3511" t="str">
        <f>VLOOKUP(D3511,'B-Business Capability'!B:H,7,FALSE)</f>
        <v>Internal communications</v>
      </c>
      <c r="I3511" t="s">
        <v>43</v>
      </c>
      <c r="J3511" t="s">
        <v>325</v>
      </c>
      <c r="K3511" t="s">
        <v>416</v>
      </c>
      <c r="L3511" t="s">
        <v>1290</v>
      </c>
      <c r="M3511" t="str">
        <f>VLOOKUP(L3511,'A-Applications'!B:D,3,FALSE)</f>
        <v>Viva Engage</v>
      </c>
      <c r="N3511" t="s">
        <v>138</v>
      </c>
      <c r="O3511" s="42" t="s">
        <v>47</v>
      </c>
      <c r="P3511" t="s">
        <v>1103</v>
      </c>
      <c r="Q3511" t="str">
        <f>VLOOKUP(KamstrupData[[#This Row],[IdLevel123]],'B-Business Capability'!B:L,10,FALSE)</f>
        <v>N/A</v>
      </c>
      <c r="R3511">
        <f>VLOOKUP(KamstrupData[[#This Row],[IdLevel123]],'B-Business Capability'!B:L,11,FALSE)</f>
        <v>0</v>
      </c>
      <c r="T3511" t="s">
        <v>1088</v>
      </c>
    </row>
    <row r="3512" spans="2:20" hidden="1" x14ac:dyDescent="0.25">
      <c r="D3512" t="s">
        <v>1287</v>
      </c>
      <c r="E3512" t="str">
        <f>VLOOKUP(D3512,'B-Business Capability'!B:H,5,FALSE)</f>
        <v>Marketing</v>
      </c>
      <c r="F3512" t="str">
        <f>VLOOKUP(D3512,'B-Business Capability'!B:H,6,FALSE)</f>
        <v>Corporate communication and brand management</v>
      </c>
      <c r="G3512" t="str">
        <f>VLOOKUP(D3512,'B-Business Capability'!B:H,7,FALSE)</f>
        <v>Internal communications</v>
      </c>
      <c r="I3512" t="s">
        <v>64</v>
      </c>
      <c r="J3512" t="s">
        <v>8649</v>
      </c>
      <c r="K3512" t="s">
        <v>416</v>
      </c>
      <c r="L3512" t="s">
        <v>1290</v>
      </c>
      <c r="M3512" t="str">
        <f>VLOOKUP(L3512,'A-Applications'!B:D,3,FALSE)</f>
        <v>Viva Engage</v>
      </c>
      <c r="N3512" t="s">
        <v>138</v>
      </c>
      <c r="O3512" s="42" t="s">
        <v>47</v>
      </c>
      <c r="P3512" t="s">
        <v>1103</v>
      </c>
      <c r="Q3512" t="str">
        <f>VLOOKUP(KamstrupData[[#This Row],[IdLevel123]],'B-Business Capability'!B:L,10,FALSE)</f>
        <v>N/A</v>
      </c>
      <c r="R3512">
        <f>VLOOKUP(KamstrupData[[#This Row],[IdLevel123]],'B-Business Capability'!B:L,11,FALSE)</f>
        <v>0</v>
      </c>
    </row>
    <row r="3513" spans="2:20" hidden="1" x14ac:dyDescent="0.25">
      <c r="D3513" t="s">
        <v>1292</v>
      </c>
      <c r="E3513" t="str">
        <f>VLOOKUP(D3513,'B-Business Capability'!B:H,5,FALSE)</f>
        <v>Marketing</v>
      </c>
      <c r="F3513" t="str">
        <f>VLOOKUP(D3513,'B-Business Capability'!B:H,6,FALSE)</f>
        <v>Corporate communication and brand management</v>
      </c>
      <c r="G3513" t="str">
        <f>VLOOKUP(D3513,'B-Business Capability'!B:H,7,FALSE)</f>
        <v>Corporate website management</v>
      </c>
      <c r="I3513" t="s">
        <v>43</v>
      </c>
      <c r="J3513" t="s">
        <v>325</v>
      </c>
      <c r="K3513" t="s">
        <v>416</v>
      </c>
      <c r="L3513" t="s">
        <v>1293</v>
      </c>
      <c r="M3513" t="str">
        <f>VLOOKUP(L3513,'A-Applications'!B:D,3,FALSE)</f>
        <v>Google tag manager</v>
      </c>
      <c r="N3513" t="s">
        <v>46</v>
      </c>
      <c r="O3513" s="42" t="s">
        <v>47</v>
      </c>
      <c r="P3513" t="s">
        <v>1087</v>
      </c>
      <c r="Q3513" t="str">
        <f>VLOOKUP(KamstrupData[[#This Row],[IdLevel123]],'B-Business Capability'!B:L,10,FALSE)</f>
        <v>N/A</v>
      </c>
      <c r="R3513">
        <f>VLOOKUP(KamstrupData[[#This Row],[IdLevel123]],'B-Business Capability'!B:L,11,FALSE)</f>
        <v>0</v>
      </c>
      <c r="T3513" t="s">
        <v>1088</v>
      </c>
    </row>
    <row r="3514" spans="2:20" hidden="1" x14ac:dyDescent="0.25">
      <c r="B3514" s="28">
        <v>45292</v>
      </c>
      <c r="D3514" s="28" t="s">
        <v>7610</v>
      </c>
      <c r="E3514" t="str">
        <f>VLOOKUP(D3514,'B-Business Capability'!B:H,5,FALSE)</f>
        <v>Product &amp; Software Development</v>
      </c>
      <c r="F3514" t="str">
        <f>VLOOKUP(D3514,'B-Business Capability'!B:H,6,FALSE)</f>
        <v>Engineering</v>
      </c>
      <c r="G3514">
        <f>VLOOKUP(D3514,'B-Business Capability'!B:H,7,FALSE)</f>
        <v>0</v>
      </c>
      <c r="I3514" t="s">
        <v>43</v>
      </c>
      <c r="J3514" t="s">
        <v>239</v>
      </c>
      <c r="K3514" t="s">
        <v>7296</v>
      </c>
      <c r="L3514" t="s">
        <v>938</v>
      </c>
      <c r="M3514" t="str">
        <f>VLOOKUP(L3514,'A-Applications'!B:D,3,FALSE)</f>
        <v>Adobe Creative Cloud</v>
      </c>
      <c r="N3514" t="s">
        <v>46</v>
      </c>
      <c r="O3514" s="42" t="s">
        <v>47</v>
      </c>
      <c r="Q3514" t="str">
        <f>VLOOKUP(KamstrupData[[#This Row],[IdLevel123]],'B-Business Capability'!B:L,10,FALSE)</f>
        <v>Idea-to-Release (I2R)</v>
      </c>
      <c r="R3514">
        <f>VLOOKUP(KamstrupData[[#This Row],[IdLevel123]],'B-Business Capability'!B:L,11,FALSE)</f>
        <v>400</v>
      </c>
    </row>
    <row r="3515" spans="2:20" hidden="1" x14ac:dyDescent="0.25">
      <c r="D3515" t="s">
        <v>934</v>
      </c>
      <c r="E3515" t="str">
        <f>VLOOKUP(D3515,'B-Business Capability'!B:H,5,FALSE)</f>
        <v>Product &amp; Software Development</v>
      </c>
      <c r="F3515" t="str">
        <f>VLOOKUP(D3515,'B-Business Capability'!B:H,6,FALSE)</f>
        <v>Quality Management</v>
      </c>
      <c r="G3515" t="str">
        <f>VLOOKUP(D3515,'B-Business Capability'!B:H,7,FALSE)</f>
        <v>Manage Product Document</v>
      </c>
      <c r="I3515" t="s">
        <v>43</v>
      </c>
      <c r="J3515" t="s">
        <v>411</v>
      </c>
      <c r="L3515" t="s">
        <v>938</v>
      </c>
      <c r="M3515" t="str">
        <f>VLOOKUP(L3515,'A-Applications'!B:D,3,FALSE)</f>
        <v>Adobe Creative Cloud</v>
      </c>
      <c r="N3515" t="s">
        <v>46</v>
      </c>
      <c r="O3515" s="42" t="s">
        <v>47</v>
      </c>
      <c r="P3515" t="s">
        <v>386</v>
      </c>
      <c r="Q3515" t="str">
        <f>VLOOKUP(KamstrupData[[#This Row],[IdLevel123]],'B-Business Capability'!B:L,10,FALSE)</f>
        <v>Idea-to-Release (I2R)</v>
      </c>
      <c r="R3515">
        <f>VLOOKUP(KamstrupData[[#This Row],[IdLevel123]],'B-Business Capability'!B:L,11,FALSE)</f>
        <v>904</v>
      </c>
      <c r="T3515" t="s">
        <v>468</v>
      </c>
    </row>
    <row r="3516" spans="2:20" hidden="1" x14ac:dyDescent="0.25">
      <c r="D3516" t="s">
        <v>934</v>
      </c>
      <c r="E3516" t="str">
        <f>VLOOKUP(D3516,'B-Business Capability'!B:H,5,FALSE)</f>
        <v>Product &amp; Software Development</v>
      </c>
      <c r="F3516" t="str">
        <f>VLOOKUP(D3516,'B-Business Capability'!B:H,6,FALSE)</f>
        <v>Quality Management</v>
      </c>
      <c r="G3516" t="str">
        <f>VLOOKUP(D3516,'B-Business Capability'!B:H,7,FALSE)</f>
        <v>Manage Product Document</v>
      </c>
      <c r="I3516" t="s">
        <v>43</v>
      </c>
      <c r="J3516" t="s">
        <v>161</v>
      </c>
      <c r="K3516" t="s">
        <v>166</v>
      </c>
      <c r="L3516" t="s">
        <v>938</v>
      </c>
      <c r="M3516" t="str">
        <f>VLOOKUP(L3516,'A-Applications'!B:D,3,FALSE)</f>
        <v>Adobe Creative Cloud</v>
      </c>
      <c r="N3516" t="s">
        <v>46</v>
      </c>
      <c r="O3516" s="42" t="s">
        <v>47</v>
      </c>
      <c r="P3516" t="s">
        <v>386</v>
      </c>
      <c r="Q3516" t="str">
        <f>VLOOKUP(KamstrupData[[#This Row],[IdLevel123]],'B-Business Capability'!B:L,10,FALSE)</f>
        <v>Idea-to-Release (I2R)</v>
      </c>
      <c r="R3516">
        <f>VLOOKUP(KamstrupData[[#This Row],[IdLevel123]],'B-Business Capability'!B:L,11,FALSE)</f>
        <v>904</v>
      </c>
    </row>
    <row r="3517" spans="2:20" hidden="1" x14ac:dyDescent="0.25">
      <c r="D3517" t="s">
        <v>1116</v>
      </c>
      <c r="E3517" t="str">
        <f>VLOOKUP(D3517,'B-Business Capability'!B:H,5,FALSE)</f>
        <v>Marketing</v>
      </c>
      <c r="F3517" t="str">
        <f>VLOOKUP(D3517,'B-Business Capability'!B:H,6,FALSE)</f>
        <v>Corporate communication and brand management</v>
      </c>
      <c r="G3517" t="str">
        <f>VLOOKUP(D3517,'B-Business Capability'!B:H,7,FALSE)</f>
        <v>Content management</v>
      </c>
      <c r="I3517" t="s">
        <v>43</v>
      </c>
      <c r="J3517" t="s">
        <v>325</v>
      </c>
      <c r="K3517" t="s">
        <v>416</v>
      </c>
      <c r="L3517" t="s">
        <v>938</v>
      </c>
      <c r="M3517" t="str">
        <f>VLOOKUP(L3517,'A-Applications'!B:D,3,FALSE)</f>
        <v>Adobe Creative Cloud</v>
      </c>
      <c r="N3517" t="s">
        <v>46</v>
      </c>
      <c r="O3517" s="42" t="s">
        <v>47</v>
      </c>
      <c r="P3517" t="s">
        <v>1117</v>
      </c>
      <c r="Q3517" t="str">
        <f>VLOOKUP(KamstrupData[[#This Row],[IdLevel123]],'B-Business Capability'!B:L,10,FALSE)</f>
        <v>N/A</v>
      </c>
      <c r="R3517">
        <f>VLOOKUP(KamstrupData[[#This Row],[IdLevel123]],'B-Business Capability'!B:L,11,FALSE)</f>
        <v>0</v>
      </c>
      <c r="T3517" t="s">
        <v>1088</v>
      </c>
    </row>
    <row r="3518" spans="2:20" hidden="1" x14ac:dyDescent="0.25">
      <c r="D3518" t="s">
        <v>1300</v>
      </c>
      <c r="E3518" t="str">
        <f>VLOOKUP(D3518,'B-Business Capability'!B:H,5,FALSE)</f>
        <v>Marketing</v>
      </c>
      <c r="F3518" t="str">
        <f>VLOOKUP(D3518,'B-Business Capability'!B:H,6,FALSE)</f>
        <v>Corporate communication and brand management</v>
      </c>
      <c r="G3518" t="str">
        <f>VLOOKUP(D3518,'B-Business Capability'!B:H,7,FALSE)</f>
        <v>Employee engagement and advocacy</v>
      </c>
      <c r="I3518" t="s">
        <v>43</v>
      </c>
      <c r="J3518" t="s">
        <v>325</v>
      </c>
      <c r="K3518" t="s">
        <v>416</v>
      </c>
      <c r="L3518" t="s">
        <v>1301</v>
      </c>
      <c r="M3518" t="str">
        <f>VLOOKUP(L3518,'A-Applications'!B:D,3,FALSE)</f>
        <v>Sociuu</v>
      </c>
      <c r="N3518" t="s">
        <v>46</v>
      </c>
      <c r="O3518" s="42" t="s">
        <v>47</v>
      </c>
      <c r="P3518" t="s">
        <v>1103</v>
      </c>
      <c r="Q3518" t="str">
        <f>VLOOKUP(KamstrupData[[#This Row],[IdLevel123]],'B-Business Capability'!B:L,10,FALSE)</f>
        <v>N/A</v>
      </c>
      <c r="R3518">
        <f>VLOOKUP(KamstrupData[[#This Row],[IdLevel123]],'B-Business Capability'!B:L,11,FALSE)</f>
        <v>0</v>
      </c>
      <c r="T3518" t="s">
        <v>1088</v>
      </c>
    </row>
    <row r="3519" spans="2:20" hidden="1" x14ac:dyDescent="0.25">
      <c r="D3519" t="s">
        <v>982</v>
      </c>
      <c r="E3519" t="str">
        <f>VLOOKUP(D3519,'B-Business Capability'!B:H,5,FALSE)</f>
        <v>Product &amp; Software Development</v>
      </c>
      <c r="F3519" t="str">
        <f>VLOOKUP(D3519,'B-Business Capability'!B:H,6,FALSE)</f>
        <v>R&amp;D</v>
      </c>
      <c r="G3519" t="str">
        <f>VLOOKUP(D3519,'B-Business Capability'!B:H,7,FALSE)</f>
        <v>Manage R&amp;D Process</v>
      </c>
      <c r="I3519" t="s">
        <v>43</v>
      </c>
      <c r="J3519" t="s">
        <v>413</v>
      </c>
      <c r="K3519" t="s">
        <v>414</v>
      </c>
      <c r="L3519" t="s">
        <v>983</v>
      </c>
      <c r="M3519" t="str">
        <f>VLOOKUP(L3519,'A-Applications'!B:D,3,FALSE)</f>
        <v>OpenFOAM</v>
      </c>
      <c r="N3519" t="s">
        <v>46</v>
      </c>
      <c r="O3519" s="42" t="s">
        <v>47</v>
      </c>
      <c r="P3519" t="s">
        <v>75</v>
      </c>
      <c r="Q3519" t="str">
        <f>VLOOKUP(KamstrupData[[#This Row],[IdLevel123]],'B-Business Capability'!B:L,10,FALSE)</f>
        <v>Idea-to-Release (I2R)</v>
      </c>
      <c r="R3519">
        <f>VLOOKUP(KamstrupData[[#This Row],[IdLevel123]],'B-Business Capability'!B:L,11,FALSE)</f>
        <v>340</v>
      </c>
      <c r="T3519" t="s">
        <v>984</v>
      </c>
    </row>
    <row r="3520" spans="2:20" hidden="1" x14ac:dyDescent="0.25">
      <c r="D3520" t="s">
        <v>1365</v>
      </c>
      <c r="E3520" t="str">
        <f>VLOOKUP(D3520,'B-Business Capability'!B:H,5,FALSE)</f>
        <v>Governance, Risk and Compliance</v>
      </c>
      <c r="F3520" t="str">
        <f>VLOOKUP(D3520,'B-Business Capability'!B:H,6,FALSE)</f>
        <v>Enterprise Risk and Compliance</v>
      </c>
      <c r="G3520" t="str">
        <f>VLOOKUP(D3520,'B-Business Capability'!B:H,7,FALSE)</f>
        <v>Controls Management</v>
      </c>
      <c r="I3520" t="s">
        <v>43</v>
      </c>
      <c r="J3520" t="s">
        <v>413</v>
      </c>
      <c r="K3520" t="s">
        <v>414</v>
      </c>
      <c r="L3520" t="s">
        <v>1366</v>
      </c>
      <c r="M3520" t="str">
        <f>VLOOKUP(L3520,'A-Applications'!B:D,3,FALSE)</f>
        <v>MetTEAMS (incl MetCAL)</v>
      </c>
      <c r="N3520" t="s">
        <v>46</v>
      </c>
      <c r="O3520" s="42" t="s">
        <v>102</v>
      </c>
      <c r="P3520" t="s">
        <v>1367</v>
      </c>
      <c r="Q3520" t="str">
        <f>VLOOKUP(KamstrupData[[#This Row],[IdLevel123]],'B-Business Capability'!B:L,10,FALSE)</f>
        <v>N/A</v>
      </c>
      <c r="R3520">
        <f>VLOOKUP(KamstrupData[[#This Row],[IdLevel123]],'B-Business Capability'!B:L,11,FALSE)</f>
        <v>0</v>
      </c>
      <c r="T3520" t="s">
        <v>415</v>
      </c>
    </row>
    <row r="3521" spans="4:20" hidden="1" x14ac:dyDescent="0.25">
      <c r="D3521" t="s">
        <v>1365</v>
      </c>
      <c r="E3521" t="str">
        <f>VLOOKUP(D3521,'B-Business Capability'!B:H,5,FALSE)</f>
        <v>Governance, Risk and Compliance</v>
      </c>
      <c r="F3521" t="str">
        <f>VLOOKUP(D3521,'B-Business Capability'!B:H,6,FALSE)</f>
        <v>Enterprise Risk and Compliance</v>
      </c>
      <c r="G3521" t="str">
        <f>VLOOKUP(D3521,'B-Business Capability'!B:H,7,FALSE)</f>
        <v>Controls Management</v>
      </c>
      <c r="I3521" t="s">
        <v>1368</v>
      </c>
      <c r="J3521" t="s">
        <v>413</v>
      </c>
      <c r="K3521" t="s">
        <v>414</v>
      </c>
      <c r="L3521" t="s">
        <v>1366</v>
      </c>
      <c r="M3521" t="str">
        <f>VLOOKUP(L3521,'A-Applications'!B:D,3,FALSE)</f>
        <v>MetTEAMS (incl MetCAL)</v>
      </c>
      <c r="N3521" t="s">
        <v>138</v>
      </c>
      <c r="O3521" s="42" t="s">
        <v>47</v>
      </c>
      <c r="P3521" t="s">
        <v>1367</v>
      </c>
      <c r="Q3521" t="str">
        <f>VLOOKUP(KamstrupData[[#This Row],[IdLevel123]],'B-Business Capability'!B:L,10,FALSE)</f>
        <v>N/A</v>
      </c>
      <c r="R3521">
        <f>VLOOKUP(KamstrupData[[#This Row],[IdLevel123]],'B-Business Capability'!B:L,11,FALSE)</f>
        <v>0</v>
      </c>
      <c r="T3521" t="s">
        <v>1369</v>
      </c>
    </row>
    <row r="3522" spans="4:20" hidden="1" x14ac:dyDescent="0.25">
      <c r="D3522" t="s">
        <v>1365</v>
      </c>
      <c r="E3522" t="str">
        <f>VLOOKUP(D3522,'B-Business Capability'!B:H,5,FALSE)</f>
        <v>Governance, Risk and Compliance</v>
      </c>
      <c r="F3522" t="str">
        <f>VLOOKUP(D3522,'B-Business Capability'!B:H,6,FALSE)</f>
        <v>Enterprise Risk and Compliance</v>
      </c>
      <c r="G3522" t="str">
        <f>VLOOKUP(D3522,'B-Business Capability'!B:H,7,FALSE)</f>
        <v>Controls Management</v>
      </c>
      <c r="I3522" t="s">
        <v>66</v>
      </c>
      <c r="J3522" t="s">
        <v>413</v>
      </c>
      <c r="K3522" t="s">
        <v>414</v>
      </c>
      <c r="L3522" s="101" t="s">
        <v>1366</v>
      </c>
      <c r="M3522" t="str">
        <f>VLOOKUP(L3522,'A-Applications'!B:D,3,FALSE)</f>
        <v>MetTEAMS (incl MetCAL)</v>
      </c>
      <c r="N3522" t="s">
        <v>46</v>
      </c>
      <c r="O3522" s="42" t="s">
        <v>102</v>
      </c>
      <c r="P3522" t="s">
        <v>1367</v>
      </c>
      <c r="Q3522" t="str">
        <f>VLOOKUP(KamstrupData[[#This Row],[IdLevel123]],'B-Business Capability'!B:L,10,FALSE)</f>
        <v>N/A</v>
      </c>
      <c r="R3522">
        <f>VLOOKUP(KamstrupData[[#This Row],[IdLevel123]],'B-Business Capability'!B:L,11,FALSE)</f>
        <v>0</v>
      </c>
      <c r="T3522" t="s">
        <v>415</v>
      </c>
    </row>
    <row r="3523" spans="4:20" hidden="1" x14ac:dyDescent="0.25">
      <c r="D3523" t="s">
        <v>1365</v>
      </c>
      <c r="E3523" t="str">
        <f>VLOOKUP(D3523,'B-Business Capability'!B:H,5,FALSE)</f>
        <v>Governance, Risk and Compliance</v>
      </c>
      <c r="F3523" t="str">
        <f>VLOOKUP(D3523,'B-Business Capability'!B:H,6,FALSE)</f>
        <v>Enterprise Risk and Compliance</v>
      </c>
      <c r="G3523" t="str">
        <f>VLOOKUP(D3523,'B-Business Capability'!B:H,7,FALSE)</f>
        <v>Controls Management</v>
      </c>
      <c r="I3523" t="s">
        <v>487</v>
      </c>
      <c r="J3523" t="s">
        <v>8684</v>
      </c>
      <c r="K3523" t="s">
        <v>4553</v>
      </c>
      <c r="L3523" t="s">
        <v>1366</v>
      </c>
      <c r="M3523" t="str">
        <f>VLOOKUP(L3523,'A-Applications'!B:D,3,FALSE)</f>
        <v>MetTEAMS (incl MetCAL)</v>
      </c>
      <c r="N3523" t="s">
        <v>46</v>
      </c>
      <c r="O3523" s="42" t="s">
        <v>47</v>
      </c>
      <c r="Q3523" t="str">
        <f>VLOOKUP(KamstrupData[[#This Row],[IdLevel123]],'B-Business Capability'!B:L,10,FALSE)</f>
        <v>N/A</v>
      </c>
      <c r="R3523">
        <f>VLOOKUP(KamstrupData[[#This Row],[IdLevel123]],'B-Business Capability'!B:L,11,FALSE)</f>
        <v>0</v>
      </c>
    </row>
    <row r="3524" spans="4:20" hidden="1" x14ac:dyDescent="0.25">
      <c r="D3524" t="s">
        <v>532</v>
      </c>
      <c r="E3524" t="str">
        <f>VLOOKUP(D3524,'B-Business Capability'!B:H,5,FALSE)</f>
        <v>Procurement &amp; Logistics</v>
      </c>
      <c r="F3524" t="str">
        <f>VLOOKUP(D3524,'B-Business Capability'!B:H,6,FALSE)</f>
        <v>Purchasing</v>
      </c>
      <c r="G3524" t="str">
        <f>VLOOKUP(D3524,'B-Business Capability'!B:H,7,FALSE)</f>
        <v>Decide On Sourcing</v>
      </c>
      <c r="I3524" t="s">
        <v>43</v>
      </c>
      <c r="J3524" t="s">
        <v>109</v>
      </c>
      <c r="K3524" t="s">
        <v>183</v>
      </c>
      <c r="L3524" t="s">
        <v>534</v>
      </c>
      <c r="M3524" t="str">
        <f>VLOOKUP(L3524,'A-Applications'!B:D,3,FALSE)</f>
        <v>Dow Jones Riskcenter - Financial Crime Search</v>
      </c>
      <c r="N3524" t="s">
        <v>46</v>
      </c>
      <c r="O3524" s="42" t="s">
        <v>52</v>
      </c>
      <c r="P3524" t="s">
        <v>533</v>
      </c>
      <c r="Q3524" t="str">
        <f>VLOOKUP(KamstrupData[[#This Row],[IdLevel123]],'B-Business Capability'!B:L,10,FALSE)</f>
        <v>Procure-to-Pay (P2P)</v>
      </c>
      <c r="R3524">
        <f>VLOOKUP(KamstrupData[[#This Row],[IdLevel123]],'B-Business Capability'!B:L,11,FALSE)</f>
        <v>125</v>
      </c>
      <c r="T3524" t="s">
        <v>185</v>
      </c>
    </row>
    <row r="3525" spans="4:20" hidden="1" x14ac:dyDescent="0.25">
      <c r="D3525" t="s">
        <v>532</v>
      </c>
      <c r="E3525" t="str">
        <f>VLOOKUP(D3525,'B-Business Capability'!B:H,5,FALSE)</f>
        <v>Procurement &amp; Logistics</v>
      </c>
      <c r="F3525" t="str">
        <f>VLOOKUP(D3525,'B-Business Capability'!B:H,6,FALSE)</f>
        <v>Purchasing</v>
      </c>
      <c r="G3525" t="str">
        <f>VLOOKUP(D3525,'B-Business Capability'!B:H,7,FALSE)</f>
        <v>Decide On Sourcing</v>
      </c>
      <c r="I3525" t="s">
        <v>66</v>
      </c>
      <c r="J3525" t="s">
        <v>109</v>
      </c>
      <c r="K3525" t="s">
        <v>183</v>
      </c>
      <c r="L3525" t="s">
        <v>534</v>
      </c>
      <c r="M3525" t="str">
        <f>VLOOKUP(L3525,'A-Applications'!B:D,3,FALSE)</f>
        <v>Dow Jones Riskcenter - Financial Crime Search</v>
      </c>
      <c r="N3525" t="s">
        <v>46</v>
      </c>
      <c r="O3525" s="42" t="s">
        <v>52</v>
      </c>
      <c r="P3525" t="s">
        <v>533</v>
      </c>
      <c r="Q3525" t="str">
        <f>VLOOKUP(KamstrupData[[#This Row],[IdLevel123]],'B-Business Capability'!B:L,10,FALSE)</f>
        <v>Procure-to-Pay (P2P)</v>
      </c>
      <c r="R3525">
        <f>VLOOKUP(KamstrupData[[#This Row],[IdLevel123]],'B-Business Capability'!B:L,11,FALSE)</f>
        <v>125</v>
      </c>
      <c r="T3525" t="s">
        <v>188</v>
      </c>
    </row>
    <row r="3526" spans="4:20" hidden="1" x14ac:dyDescent="0.25">
      <c r="D3526" t="s">
        <v>1430</v>
      </c>
      <c r="E3526" t="str">
        <f>VLOOKUP(D3526,'B-Business Capability'!B:H,5,FALSE)</f>
        <v>Sustainability Management</v>
      </c>
      <c r="F3526" t="str">
        <f>VLOOKUP(D3526,'B-Business Capability'!B:H,6,FALSE)</f>
        <v>Environmental Footprint Management</v>
      </c>
      <c r="G3526" t="str">
        <f>VLOOKUP(D3526,'B-Business Capability'!B:H,7,FALSE)</f>
        <v>Sustainability Steering and Reporting</v>
      </c>
      <c r="I3526" t="s">
        <v>43</v>
      </c>
      <c r="J3526" t="s">
        <v>413</v>
      </c>
      <c r="K3526" t="s">
        <v>1379</v>
      </c>
      <c r="L3526" t="s">
        <v>1432</v>
      </c>
      <c r="M3526" t="str">
        <f>VLOOKUP(L3526,'A-Applications'!B:D,3,FALSE)</f>
        <v>Ecovadis</v>
      </c>
      <c r="N3526" t="s">
        <v>46</v>
      </c>
      <c r="O3526" s="42" t="s">
        <v>52</v>
      </c>
      <c r="P3526" t="s">
        <v>1433</v>
      </c>
      <c r="Q3526" t="str">
        <f>VLOOKUP(KamstrupData[[#This Row],[IdLevel123]],'B-Business Capability'!B:L,10,FALSE)</f>
        <v>N/A</v>
      </c>
      <c r="R3526">
        <f>VLOOKUP(KamstrupData[[#This Row],[IdLevel123]],'B-Business Capability'!B:L,11,FALSE)</f>
        <v>0</v>
      </c>
      <c r="T3526" t="s">
        <v>1382</v>
      </c>
    </row>
    <row r="3527" spans="4:20" hidden="1" x14ac:dyDescent="0.25">
      <c r="D3527" t="s">
        <v>1434</v>
      </c>
      <c r="E3527" t="str">
        <f>VLOOKUP(D3527,'B-Business Capability'!B:H,5,FALSE)</f>
        <v>Sustainability Management</v>
      </c>
      <c r="F3527" t="str">
        <f>VLOOKUP(D3527,'B-Business Capability'!B:H,6,FALSE)</f>
        <v>Sustainability Performance Management</v>
      </c>
      <c r="G3527" t="str">
        <f>VLOOKUP(D3527,'B-Business Capability'!B:H,7,FALSE)</f>
        <v>Emission Result Validation</v>
      </c>
      <c r="I3527" t="s">
        <v>43</v>
      </c>
      <c r="J3527" t="s">
        <v>109</v>
      </c>
      <c r="K3527" t="s">
        <v>183</v>
      </c>
      <c r="L3527" t="s">
        <v>1432</v>
      </c>
      <c r="M3527" t="str">
        <f>VLOOKUP(L3527,'A-Applications'!B:D,3,FALSE)</f>
        <v>Ecovadis</v>
      </c>
      <c r="N3527" t="s">
        <v>138</v>
      </c>
      <c r="O3527" s="42" t="s">
        <v>52</v>
      </c>
      <c r="P3527" t="s">
        <v>533</v>
      </c>
      <c r="Q3527" t="str">
        <f>VLOOKUP(KamstrupData[[#This Row],[IdLevel123]],'B-Business Capability'!B:L,10,FALSE)</f>
        <v>N/A</v>
      </c>
      <c r="R3527">
        <f>VLOOKUP(KamstrupData[[#This Row],[IdLevel123]],'B-Business Capability'!B:L,11,FALSE)</f>
        <v>0</v>
      </c>
      <c r="T3527" t="s">
        <v>185</v>
      </c>
    </row>
    <row r="3528" spans="4:20" hidden="1" x14ac:dyDescent="0.25">
      <c r="D3528" t="s">
        <v>1435</v>
      </c>
      <c r="E3528" t="str">
        <f>VLOOKUP(D3528,'B-Business Capability'!B:H,5,FALSE)</f>
        <v>Sustainability Management</v>
      </c>
      <c r="F3528" t="str">
        <f>VLOOKUP(D3528,'B-Business Capability'!B:H,6,FALSE)</f>
        <v>Sustainability Performance Management</v>
      </c>
      <c r="G3528" t="str">
        <f>VLOOKUP(D3528,'B-Business Capability'!B:H,7,FALSE)</f>
        <v>Emissions Factors Management</v>
      </c>
      <c r="I3528" t="s">
        <v>43</v>
      </c>
      <c r="J3528" t="s">
        <v>109</v>
      </c>
      <c r="K3528" t="s">
        <v>183</v>
      </c>
      <c r="L3528" t="s">
        <v>1432</v>
      </c>
      <c r="M3528" t="str">
        <f>VLOOKUP(L3528,'A-Applications'!B:D,3,FALSE)</f>
        <v>Ecovadis</v>
      </c>
      <c r="N3528" t="s">
        <v>138</v>
      </c>
      <c r="O3528" s="42" t="s">
        <v>52</v>
      </c>
      <c r="P3528" t="s">
        <v>533</v>
      </c>
      <c r="Q3528" t="str">
        <f>VLOOKUP(KamstrupData[[#This Row],[IdLevel123]],'B-Business Capability'!B:L,10,FALSE)</f>
        <v>N/A</v>
      </c>
      <c r="R3528">
        <f>VLOOKUP(KamstrupData[[#This Row],[IdLevel123]],'B-Business Capability'!B:L,11,FALSE)</f>
        <v>0</v>
      </c>
      <c r="T3528" t="s">
        <v>185</v>
      </c>
    </row>
    <row r="3529" spans="4:20" hidden="1" x14ac:dyDescent="0.25">
      <c r="D3529" t="s">
        <v>1436</v>
      </c>
      <c r="E3529" t="str">
        <f>VLOOKUP(D3529,'B-Business Capability'!B:H,5,FALSE)</f>
        <v>Sustainability Management</v>
      </c>
      <c r="F3529" t="str">
        <f>VLOOKUP(D3529,'B-Business Capability'!B:H,6,FALSE)</f>
        <v>Sustainability Performance Management</v>
      </c>
      <c r="G3529" t="str">
        <f>VLOOKUP(D3529,'B-Business Capability'!B:H,7,FALSE)</f>
        <v>Formulas and Equations Management</v>
      </c>
      <c r="I3529" t="s">
        <v>43</v>
      </c>
      <c r="J3529" t="s">
        <v>109</v>
      </c>
      <c r="K3529" t="s">
        <v>183</v>
      </c>
      <c r="L3529" t="s">
        <v>1432</v>
      </c>
      <c r="M3529" t="str">
        <f>VLOOKUP(L3529,'A-Applications'!B:D,3,FALSE)</f>
        <v>Ecovadis</v>
      </c>
      <c r="N3529" t="s">
        <v>138</v>
      </c>
      <c r="O3529" s="42" t="s">
        <v>52</v>
      </c>
      <c r="P3529" t="s">
        <v>533</v>
      </c>
      <c r="Q3529" t="str">
        <f>VLOOKUP(KamstrupData[[#This Row],[IdLevel123]],'B-Business Capability'!B:L,10,FALSE)</f>
        <v>N/A</v>
      </c>
      <c r="R3529">
        <f>VLOOKUP(KamstrupData[[#This Row],[IdLevel123]],'B-Business Capability'!B:L,11,FALSE)</f>
        <v>0</v>
      </c>
      <c r="T3529" t="s">
        <v>185</v>
      </c>
    </row>
    <row r="3530" spans="4:20" hidden="1" x14ac:dyDescent="0.25">
      <c r="D3530" t="s">
        <v>1437</v>
      </c>
      <c r="E3530" t="str">
        <f>VLOOKUP(D3530,'B-Business Capability'!B:H,5,FALSE)</f>
        <v>Sustainability Management</v>
      </c>
      <c r="F3530" t="str">
        <f>VLOOKUP(D3530,'B-Business Capability'!B:H,6,FALSE)</f>
        <v>Sustainability Performance Management</v>
      </c>
      <c r="G3530" t="str">
        <f>VLOOKUP(D3530,'B-Business Capability'!B:H,7,FALSE)</f>
        <v>Sustainability Audit Preparation</v>
      </c>
      <c r="I3530" t="s">
        <v>43</v>
      </c>
      <c r="J3530" t="s">
        <v>109</v>
      </c>
      <c r="K3530" t="s">
        <v>183</v>
      </c>
      <c r="L3530" t="s">
        <v>1432</v>
      </c>
      <c r="M3530" t="str">
        <f>VLOOKUP(L3530,'A-Applications'!B:D,3,FALSE)</f>
        <v>Ecovadis</v>
      </c>
      <c r="N3530" t="s">
        <v>138</v>
      </c>
      <c r="O3530" s="42" t="s">
        <v>52</v>
      </c>
      <c r="P3530" t="s">
        <v>533</v>
      </c>
      <c r="Q3530" t="str">
        <f>VLOOKUP(KamstrupData[[#This Row],[IdLevel123]],'B-Business Capability'!B:L,10,FALSE)</f>
        <v>N/A</v>
      </c>
      <c r="R3530">
        <f>VLOOKUP(KamstrupData[[#This Row],[IdLevel123]],'B-Business Capability'!B:L,11,FALSE)</f>
        <v>0</v>
      </c>
      <c r="T3530" t="s">
        <v>185</v>
      </c>
    </row>
    <row r="3531" spans="4:20" hidden="1" x14ac:dyDescent="0.25">
      <c r="D3531" t="s">
        <v>1438</v>
      </c>
      <c r="E3531" t="str">
        <f>VLOOKUP(D3531,'B-Business Capability'!B:H,5,FALSE)</f>
        <v>Sustainability Management</v>
      </c>
      <c r="F3531" t="str">
        <f>VLOOKUP(D3531,'B-Business Capability'!B:H,6,FALSE)</f>
        <v>Sustainability Performance Management</v>
      </c>
      <c r="G3531" t="str">
        <f>VLOOKUP(D3531,'B-Business Capability'!B:H,7,FALSE)</f>
        <v>Sustainability Disclosure Management</v>
      </c>
      <c r="I3531" t="s">
        <v>43</v>
      </c>
      <c r="J3531" t="s">
        <v>413</v>
      </c>
      <c r="K3531" t="s">
        <v>1379</v>
      </c>
      <c r="L3531" t="s">
        <v>1432</v>
      </c>
      <c r="M3531" t="str">
        <f>VLOOKUP(L3531,'A-Applications'!B:D,3,FALSE)</f>
        <v>Ecovadis</v>
      </c>
      <c r="N3531" t="s">
        <v>46</v>
      </c>
      <c r="O3531" s="42" t="s">
        <v>52</v>
      </c>
      <c r="P3531" t="s">
        <v>1433</v>
      </c>
      <c r="Q3531" t="str">
        <f>VLOOKUP(KamstrupData[[#This Row],[IdLevel123]],'B-Business Capability'!B:L,10,FALSE)</f>
        <v>N/A</v>
      </c>
      <c r="R3531">
        <f>VLOOKUP(KamstrupData[[#This Row],[IdLevel123]],'B-Business Capability'!B:L,11,FALSE)</f>
        <v>0</v>
      </c>
      <c r="T3531" t="s">
        <v>1382</v>
      </c>
    </row>
    <row r="3532" spans="4:20" hidden="1" x14ac:dyDescent="0.25">
      <c r="D3532" t="s">
        <v>1438</v>
      </c>
      <c r="E3532" t="str">
        <f>VLOOKUP(D3532,'B-Business Capability'!B:H,5,FALSE)</f>
        <v>Sustainability Management</v>
      </c>
      <c r="F3532" t="str">
        <f>VLOOKUP(D3532,'B-Business Capability'!B:H,6,FALSE)</f>
        <v>Sustainability Performance Management</v>
      </c>
      <c r="G3532" t="str">
        <f>VLOOKUP(D3532,'B-Business Capability'!B:H,7,FALSE)</f>
        <v>Sustainability Disclosure Management</v>
      </c>
      <c r="I3532" t="s">
        <v>43</v>
      </c>
      <c r="J3532" t="s">
        <v>413</v>
      </c>
      <c r="K3532" t="s">
        <v>1379</v>
      </c>
      <c r="L3532" t="s">
        <v>1432</v>
      </c>
      <c r="M3532" t="str">
        <f>VLOOKUP(L3532,'A-Applications'!B:D,3,FALSE)</f>
        <v>Ecovadis</v>
      </c>
      <c r="N3532" t="s">
        <v>46</v>
      </c>
      <c r="O3532" s="42" t="s">
        <v>52</v>
      </c>
      <c r="P3532" t="s">
        <v>406</v>
      </c>
      <c r="Q3532" t="str">
        <f>VLOOKUP(KamstrupData[[#This Row],[IdLevel123]],'B-Business Capability'!B:L,10,FALSE)</f>
        <v>N/A</v>
      </c>
      <c r="R3532">
        <f>VLOOKUP(KamstrupData[[#This Row],[IdLevel123]],'B-Business Capability'!B:L,11,FALSE)</f>
        <v>0</v>
      </c>
      <c r="T3532" t="s">
        <v>471</v>
      </c>
    </row>
    <row r="3533" spans="4:20" hidden="1" x14ac:dyDescent="0.25">
      <c r="D3533" t="s">
        <v>1438</v>
      </c>
      <c r="E3533" t="str">
        <f>VLOOKUP(D3533,'B-Business Capability'!B:H,5,FALSE)</f>
        <v>Sustainability Management</v>
      </c>
      <c r="F3533" t="str">
        <f>VLOOKUP(D3533,'B-Business Capability'!B:H,6,FALSE)</f>
        <v>Sustainability Performance Management</v>
      </c>
      <c r="G3533" t="str">
        <f>VLOOKUP(D3533,'B-Business Capability'!B:H,7,FALSE)</f>
        <v>Sustainability Disclosure Management</v>
      </c>
      <c r="I3533" t="s">
        <v>43</v>
      </c>
      <c r="J3533" t="s">
        <v>413</v>
      </c>
      <c r="K3533" t="s">
        <v>1379</v>
      </c>
      <c r="L3533" t="s">
        <v>1432</v>
      </c>
      <c r="M3533" t="str">
        <f>VLOOKUP(L3533,'A-Applications'!B:D,3,FALSE)</f>
        <v>Ecovadis</v>
      </c>
      <c r="N3533" t="s">
        <v>46</v>
      </c>
      <c r="O3533" s="42" t="s">
        <v>52</v>
      </c>
      <c r="P3533" t="s">
        <v>1384</v>
      </c>
      <c r="Q3533" t="str">
        <f>VLOOKUP(KamstrupData[[#This Row],[IdLevel123]],'B-Business Capability'!B:L,10,FALSE)</f>
        <v>N/A</v>
      </c>
      <c r="R3533">
        <f>VLOOKUP(KamstrupData[[#This Row],[IdLevel123]],'B-Business Capability'!B:L,11,FALSE)</f>
        <v>0</v>
      </c>
      <c r="T3533" t="s">
        <v>471</v>
      </c>
    </row>
    <row r="3534" spans="4:20" hidden="1" x14ac:dyDescent="0.25">
      <c r="D3534" t="s">
        <v>1438</v>
      </c>
      <c r="E3534" t="str">
        <f>VLOOKUP(D3534,'B-Business Capability'!B:H,5,FALSE)</f>
        <v>Sustainability Management</v>
      </c>
      <c r="F3534" t="str">
        <f>VLOOKUP(D3534,'B-Business Capability'!B:H,6,FALSE)</f>
        <v>Sustainability Performance Management</v>
      </c>
      <c r="G3534" t="str">
        <f>VLOOKUP(D3534,'B-Business Capability'!B:H,7,FALSE)</f>
        <v>Sustainability Disclosure Management</v>
      </c>
      <c r="I3534" t="s">
        <v>43</v>
      </c>
      <c r="J3534" t="s">
        <v>413</v>
      </c>
      <c r="K3534" t="s">
        <v>1379</v>
      </c>
      <c r="L3534" t="s">
        <v>1432</v>
      </c>
      <c r="M3534" t="str">
        <f>VLOOKUP(L3534,'A-Applications'!B:D,3,FALSE)</f>
        <v>Ecovadis</v>
      </c>
      <c r="N3534" t="s">
        <v>46</v>
      </c>
      <c r="O3534" s="42" t="s">
        <v>52</v>
      </c>
      <c r="P3534" t="s">
        <v>1383</v>
      </c>
      <c r="Q3534" t="str">
        <f>VLOOKUP(KamstrupData[[#This Row],[IdLevel123]],'B-Business Capability'!B:L,10,FALSE)</f>
        <v>N/A</v>
      </c>
      <c r="R3534">
        <f>VLOOKUP(KamstrupData[[#This Row],[IdLevel123]],'B-Business Capability'!B:L,11,FALSE)</f>
        <v>0</v>
      </c>
      <c r="T3534" t="s">
        <v>471</v>
      </c>
    </row>
    <row r="3535" spans="4:20" hidden="1" x14ac:dyDescent="0.25">
      <c r="D3535" t="s">
        <v>1438</v>
      </c>
      <c r="E3535" t="str">
        <f>VLOOKUP(D3535,'B-Business Capability'!B:H,5,FALSE)</f>
        <v>Sustainability Management</v>
      </c>
      <c r="F3535" t="str">
        <f>VLOOKUP(D3535,'B-Business Capability'!B:H,6,FALSE)</f>
        <v>Sustainability Performance Management</v>
      </c>
      <c r="G3535" t="str">
        <f>VLOOKUP(D3535,'B-Business Capability'!B:H,7,FALSE)</f>
        <v>Sustainability Disclosure Management</v>
      </c>
      <c r="I3535" t="s">
        <v>43</v>
      </c>
      <c r="J3535" t="s">
        <v>109</v>
      </c>
      <c r="K3535" t="s">
        <v>183</v>
      </c>
      <c r="L3535" t="s">
        <v>1432</v>
      </c>
      <c r="M3535" t="str">
        <f>VLOOKUP(L3535,'A-Applications'!B:D,3,FALSE)</f>
        <v>Ecovadis</v>
      </c>
      <c r="N3535" t="s">
        <v>138</v>
      </c>
      <c r="O3535" s="42" t="s">
        <v>52</v>
      </c>
      <c r="P3535" t="s">
        <v>533</v>
      </c>
      <c r="Q3535" t="str">
        <f>VLOOKUP(KamstrupData[[#This Row],[IdLevel123]],'B-Business Capability'!B:L,10,FALSE)</f>
        <v>N/A</v>
      </c>
      <c r="R3535">
        <f>VLOOKUP(KamstrupData[[#This Row],[IdLevel123]],'B-Business Capability'!B:L,11,FALSE)</f>
        <v>0</v>
      </c>
      <c r="T3535" t="s">
        <v>185</v>
      </c>
    </row>
    <row r="3536" spans="4:20" hidden="1" x14ac:dyDescent="0.25">
      <c r="D3536" t="s">
        <v>1439</v>
      </c>
      <c r="E3536" t="str">
        <f>VLOOKUP(D3536,'B-Business Capability'!B:H,5,FALSE)</f>
        <v>Sustainability Management</v>
      </c>
      <c r="F3536" t="str">
        <f>VLOOKUP(D3536,'B-Business Capability'!B:H,6,FALSE)</f>
        <v>Sustainability Performance Management</v>
      </c>
      <c r="G3536" t="str">
        <f>VLOOKUP(D3536,'B-Business Capability'!B:H,7,FALSE)</f>
        <v>Sustainability Objective Management</v>
      </c>
      <c r="I3536" t="s">
        <v>43</v>
      </c>
      <c r="J3536" t="s">
        <v>109</v>
      </c>
      <c r="K3536" t="s">
        <v>183</v>
      </c>
      <c r="L3536" t="s">
        <v>1432</v>
      </c>
      <c r="M3536" t="str">
        <f>VLOOKUP(L3536,'A-Applications'!B:D,3,FALSE)</f>
        <v>Ecovadis</v>
      </c>
      <c r="N3536" t="s">
        <v>138</v>
      </c>
      <c r="O3536" s="42" t="s">
        <v>52</v>
      </c>
      <c r="P3536" t="s">
        <v>533</v>
      </c>
      <c r="Q3536" t="str">
        <f>VLOOKUP(KamstrupData[[#This Row],[IdLevel123]],'B-Business Capability'!B:L,10,FALSE)</f>
        <v>N/A</v>
      </c>
      <c r="R3536">
        <f>VLOOKUP(KamstrupData[[#This Row],[IdLevel123]],'B-Business Capability'!B:L,11,FALSE)</f>
        <v>0</v>
      </c>
      <c r="T3536" t="s">
        <v>185</v>
      </c>
    </row>
    <row r="3537" spans="2:20" hidden="1" x14ac:dyDescent="0.25">
      <c r="D3537" t="s">
        <v>1440</v>
      </c>
      <c r="E3537" t="str">
        <f>VLOOKUP(D3537,'B-Business Capability'!B:H,5,FALSE)</f>
        <v>Sustainability Management</v>
      </c>
      <c r="F3537" t="str">
        <f>VLOOKUP(D3537,'B-Business Capability'!B:H,6,FALSE)</f>
        <v>Sustainability Performance Management</v>
      </c>
      <c r="G3537" t="str">
        <f>VLOOKUP(D3537,'B-Business Capability'!B:H,7,FALSE)</f>
        <v>Sustainability Strategy Definition</v>
      </c>
      <c r="I3537" t="s">
        <v>43</v>
      </c>
      <c r="J3537" t="s">
        <v>109</v>
      </c>
      <c r="K3537" t="s">
        <v>183</v>
      </c>
      <c r="L3537" t="s">
        <v>1432</v>
      </c>
      <c r="M3537" t="str">
        <f>VLOOKUP(L3537,'A-Applications'!B:D,3,FALSE)</f>
        <v>Ecovadis</v>
      </c>
      <c r="N3537" t="s">
        <v>138</v>
      </c>
      <c r="O3537" s="42" t="s">
        <v>52</v>
      </c>
      <c r="P3537" t="s">
        <v>533</v>
      </c>
      <c r="Q3537" t="str">
        <f>VLOOKUP(KamstrupData[[#This Row],[IdLevel123]],'B-Business Capability'!B:L,10,FALSE)</f>
        <v>N/A</v>
      </c>
      <c r="R3537">
        <f>VLOOKUP(KamstrupData[[#This Row],[IdLevel123]],'B-Business Capability'!B:L,11,FALSE)</f>
        <v>0</v>
      </c>
      <c r="T3537" t="s">
        <v>185</v>
      </c>
    </row>
    <row r="3538" spans="2:20" hidden="1" x14ac:dyDescent="0.25">
      <c r="B3538" s="28">
        <v>45292</v>
      </c>
      <c r="D3538" t="s">
        <v>283</v>
      </c>
      <c r="E3538" t="str">
        <f>VLOOKUP(D3538,'B-Business Capability'!B:H,5,FALSE)</f>
        <v>People and Culture</v>
      </c>
      <c r="F3538" t="str">
        <f>VLOOKUP(D3538,'B-Business Capability'!B:H,6,FALSE)</f>
        <v>Compensation &amp; Benefits</v>
      </c>
      <c r="G3538">
        <f>VLOOKUP(D3538,'B-Business Capability'!B:H,7,FALSE)</f>
        <v>0</v>
      </c>
      <c r="I3538" t="s">
        <v>43</v>
      </c>
      <c r="J3538" t="s">
        <v>264</v>
      </c>
      <c r="L3538" t="s">
        <v>290</v>
      </c>
      <c r="M3538" t="str">
        <f>VLOOKUP(L3538,'A-Applications'!B:D,3,FALSE)</f>
        <v>Lessor SP</v>
      </c>
      <c r="N3538" t="s">
        <v>46</v>
      </c>
      <c r="O3538" s="42" t="s">
        <v>102</v>
      </c>
      <c r="P3538" t="s">
        <v>270</v>
      </c>
      <c r="Q3538" t="str">
        <f>VLOOKUP(KamstrupData[[#This Row],[IdLevel123]],'B-Business Capability'!B:L,10,FALSE)</f>
        <v>Hire-to-Retire (H2R)</v>
      </c>
      <c r="R3538">
        <f>VLOOKUP(KamstrupData[[#This Row],[IdLevel123]],'B-Business Capability'!B:L,11,FALSE)</f>
        <v>700</v>
      </c>
      <c r="S3538" t="s">
        <v>267</v>
      </c>
      <c r="T3538" t="s">
        <v>268</v>
      </c>
    </row>
    <row r="3539" spans="2:20" hidden="1" x14ac:dyDescent="0.25">
      <c r="B3539" s="28">
        <v>45292</v>
      </c>
      <c r="D3539" t="s">
        <v>263</v>
      </c>
      <c r="E3539" t="str">
        <f>VLOOKUP(D3539,'B-Business Capability'!B:H,5,FALSE)</f>
        <v>People and Culture</v>
      </c>
      <c r="F3539" t="str">
        <f>VLOOKUP(D3539,'B-Business Capability'!B:H,6,FALSE)</f>
        <v>HR Policies &amp; Processes</v>
      </c>
      <c r="G3539">
        <f>VLOOKUP(D3539,'B-Business Capability'!B:H,7,FALSE)</f>
        <v>0</v>
      </c>
      <c r="I3539" t="s">
        <v>43</v>
      </c>
      <c r="J3539" t="s">
        <v>264</v>
      </c>
      <c r="L3539" t="s">
        <v>269</v>
      </c>
      <c r="M3539" t="str">
        <f>VLOOKUP(L3539,'A-Applications'!B:D,3,FALSE)</f>
        <v>Lessor Portal</v>
      </c>
      <c r="N3539" t="s">
        <v>46</v>
      </c>
      <c r="O3539" s="42" t="s">
        <v>47</v>
      </c>
      <c r="P3539" t="s">
        <v>270</v>
      </c>
      <c r="Q3539" t="str">
        <f>VLOOKUP(KamstrupData[[#This Row],[IdLevel123]],'B-Business Capability'!B:L,10,FALSE)</f>
        <v>Hire-to-Retire (H2R)</v>
      </c>
      <c r="R3539">
        <f>VLOOKUP(KamstrupData[[#This Row],[IdLevel123]],'B-Business Capability'!B:L,11,FALSE)</f>
        <v>650</v>
      </c>
      <c r="S3539" t="s">
        <v>267</v>
      </c>
      <c r="T3539" t="s">
        <v>268</v>
      </c>
    </row>
    <row r="3540" spans="2:20" hidden="1" x14ac:dyDescent="0.25">
      <c r="D3540" t="s">
        <v>283</v>
      </c>
      <c r="E3540" t="str">
        <f>VLOOKUP(D3540,'B-Business Capability'!B:H,5,FALSE)</f>
        <v>People and Culture</v>
      </c>
      <c r="F3540" t="str">
        <f>VLOOKUP(D3540,'B-Business Capability'!B:H,6,FALSE)</f>
        <v>Compensation &amp; Benefits</v>
      </c>
      <c r="G3540">
        <f>VLOOKUP(D3540,'B-Business Capability'!B:H,7,FALSE)</f>
        <v>0</v>
      </c>
      <c r="I3540" t="s">
        <v>43</v>
      </c>
      <c r="J3540" t="s">
        <v>148</v>
      </c>
      <c r="K3540" t="s">
        <v>149</v>
      </c>
      <c r="L3540" t="s">
        <v>269</v>
      </c>
      <c r="M3540" t="str">
        <f>VLOOKUP(L3540,'A-Applications'!B:D,3,FALSE)</f>
        <v>Lessor Portal</v>
      </c>
      <c r="N3540" t="s">
        <v>138</v>
      </c>
      <c r="O3540" s="42" t="s">
        <v>52</v>
      </c>
      <c r="P3540" t="s">
        <v>56</v>
      </c>
      <c r="Q3540" t="str">
        <f>VLOOKUP(KamstrupData[[#This Row],[IdLevel123]],'B-Business Capability'!B:L,10,FALSE)</f>
        <v>Hire-to-Retire (H2R)</v>
      </c>
      <c r="R3540">
        <f>VLOOKUP(KamstrupData[[#This Row],[IdLevel123]],'B-Business Capability'!B:L,11,FALSE)</f>
        <v>700</v>
      </c>
    </row>
    <row r="3541" spans="2:20" hidden="1" x14ac:dyDescent="0.25">
      <c r="B3541" s="28">
        <v>45292</v>
      </c>
      <c r="D3541" t="s">
        <v>283</v>
      </c>
      <c r="E3541" t="str">
        <f>VLOOKUP(D3541,'B-Business Capability'!B:H,5,FALSE)</f>
        <v>People and Culture</v>
      </c>
      <c r="F3541" t="str">
        <f>VLOOKUP(D3541,'B-Business Capability'!B:H,6,FALSE)</f>
        <v>Compensation &amp; Benefits</v>
      </c>
      <c r="G3541">
        <f>VLOOKUP(D3541,'B-Business Capability'!B:H,7,FALSE)</f>
        <v>0</v>
      </c>
      <c r="I3541" t="s">
        <v>43</v>
      </c>
      <c r="J3541" t="s">
        <v>278</v>
      </c>
      <c r="L3541" t="s">
        <v>269</v>
      </c>
      <c r="M3541" t="str">
        <f>VLOOKUP(L3541,'A-Applications'!B:D,3,FALSE)</f>
        <v>Lessor Portal</v>
      </c>
      <c r="N3541" t="s">
        <v>46</v>
      </c>
      <c r="O3541" s="42" t="s">
        <v>47</v>
      </c>
      <c r="P3541" t="s">
        <v>287</v>
      </c>
      <c r="Q3541" t="str">
        <f>VLOOKUP(KamstrupData[[#This Row],[IdLevel123]],'B-Business Capability'!B:L,10,FALSE)</f>
        <v>Hire-to-Retire (H2R)</v>
      </c>
      <c r="R3541">
        <f>VLOOKUP(KamstrupData[[#This Row],[IdLevel123]],'B-Business Capability'!B:L,11,FALSE)</f>
        <v>700</v>
      </c>
      <c r="S3541" t="s">
        <v>267</v>
      </c>
    </row>
    <row r="3542" spans="2:20" hidden="1" x14ac:dyDescent="0.25">
      <c r="B3542" s="28">
        <v>45292</v>
      </c>
      <c r="D3542" t="s">
        <v>283</v>
      </c>
      <c r="E3542" t="str">
        <f>VLOOKUP(D3542,'B-Business Capability'!B:H,5,FALSE)</f>
        <v>People and Culture</v>
      </c>
      <c r="F3542" t="str">
        <f>VLOOKUP(D3542,'B-Business Capability'!B:H,6,FALSE)</f>
        <v>Compensation &amp; Benefits</v>
      </c>
      <c r="G3542">
        <f>VLOOKUP(D3542,'B-Business Capability'!B:H,7,FALSE)</f>
        <v>0</v>
      </c>
      <c r="I3542" t="s">
        <v>43</v>
      </c>
      <c r="J3542" t="s">
        <v>71</v>
      </c>
      <c r="L3542" t="s">
        <v>269</v>
      </c>
      <c r="M3542" t="str">
        <f>VLOOKUP(L3542,'A-Applications'!B:D,3,FALSE)</f>
        <v>Lessor Portal</v>
      </c>
      <c r="N3542" t="s">
        <v>46</v>
      </c>
      <c r="O3542" s="42" t="s">
        <v>52</v>
      </c>
      <c r="P3542" t="s">
        <v>287</v>
      </c>
      <c r="Q3542" t="str">
        <f>VLOOKUP(KamstrupData[[#This Row],[IdLevel123]],'B-Business Capability'!B:L,10,FALSE)</f>
        <v>Hire-to-Retire (H2R)</v>
      </c>
      <c r="R3542">
        <f>VLOOKUP(KamstrupData[[#This Row],[IdLevel123]],'B-Business Capability'!B:L,11,FALSE)</f>
        <v>700</v>
      </c>
      <c r="S3542" t="s">
        <v>267</v>
      </c>
      <c r="T3542" t="s">
        <v>76</v>
      </c>
    </row>
    <row r="3543" spans="2:20" hidden="1" x14ac:dyDescent="0.25">
      <c r="B3543" s="28">
        <v>45292</v>
      </c>
      <c r="D3543" t="s">
        <v>283</v>
      </c>
      <c r="E3543" t="str">
        <f>VLOOKUP(D3543,'B-Business Capability'!B:H,5,FALSE)</f>
        <v>People and Culture</v>
      </c>
      <c r="F3543" t="str">
        <f>VLOOKUP(D3543,'B-Business Capability'!B:H,6,FALSE)</f>
        <v>Compensation &amp; Benefits</v>
      </c>
      <c r="G3543">
        <f>VLOOKUP(D3543,'B-Business Capability'!B:H,7,FALSE)</f>
        <v>0</v>
      </c>
      <c r="I3543" t="s">
        <v>43</v>
      </c>
      <c r="J3543" t="s">
        <v>279</v>
      </c>
      <c r="L3543" t="s">
        <v>269</v>
      </c>
      <c r="M3543" t="str">
        <f>VLOOKUP(L3543,'A-Applications'!B:D,3,FALSE)</f>
        <v>Lessor Portal</v>
      </c>
      <c r="N3543" t="s">
        <v>46</v>
      </c>
      <c r="O3543" s="42" t="s">
        <v>47</v>
      </c>
      <c r="P3543" t="s">
        <v>287</v>
      </c>
      <c r="Q3543" t="str">
        <f>VLOOKUP(KamstrupData[[#This Row],[IdLevel123]],'B-Business Capability'!B:L,10,FALSE)</f>
        <v>Hire-to-Retire (H2R)</v>
      </c>
      <c r="R3543">
        <f>VLOOKUP(KamstrupData[[#This Row],[IdLevel123]],'B-Business Capability'!B:L,11,FALSE)</f>
        <v>700</v>
      </c>
      <c r="S3543" t="s">
        <v>267</v>
      </c>
    </row>
    <row r="3544" spans="2:20" hidden="1" x14ac:dyDescent="0.25">
      <c r="B3544" s="28">
        <v>45292</v>
      </c>
      <c r="D3544" t="s">
        <v>283</v>
      </c>
      <c r="E3544" t="str">
        <f>VLOOKUP(D3544,'B-Business Capability'!B:H,5,FALSE)</f>
        <v>People and Culture</v>
      </c>
      <c r="F3544" t="str">
        <f>VLOOKUP(D3544,'B-Business Capability'!B:H,6,FALSE)</f>
        <v>Compensation &amp; Benefits</v>
      </c>
      <c r="G3544">
        <f>VLOOKUP(D3544,'B-Business Capability'!B:H,7,FALSE)</f>
        <v>0</v>
      </c>
      <c r="I3544" t="s">
        <v>43</v>
      </c>
      <c r="J3544" t="s">
        <v>91</v>
      </c>
      <c r="K3544" t="s">
        <v>291</v>
      </c>
      <c r="L3544" t="s">
        <v>269</v>
      </c>
      <c r="M3544" t="str">
        <f>VLOOKUP(L3544,'A-Applications'!B:D,3,FALSE)</f>
        <v>Lessor Portal</v>
      </c>
      <c r="N3544" t="s">
        <v>46</v>
      </c>
      <c r="O3544" s="42" t="s">
        <v>47</v>
      </c>
      <c r="P3544" t="s">
        <v>287</v>
      </c>
      <c r="Q3544" t="str">
        <f>VLOOKUP(KamstrupData[[#This Row],[IdLevel123]],'B-Business Capability'!B:L,10,FALSE)</f>
        <v>Hire-to-Retire (H2R)</v>
      </c>
      <c r="R3544">
        <f>VLOOKUP(KamstrupData[[#This Row],[IdLevel123]],'B-Business Capability'!B:L,11,FALSE)</f>
        <v>700</v>
      </c>
      <c r="S3544" t="s">
        <v>267</v>
      </c>
      <c r="T3544" t="s">
        <v>292</v>
      </c>
    </row>
    <row r="3545" spans="2:20" hidden="1" x14ac:dyDescent="0.25">
      <c r="B3545" s="28">
        <v>45292</v>
      </c>
      <c r="D3545" t="s">
        <v>283</v>
      </c>
      <c r="E3545" t="str">
        <f>VLOOKUP(D3545,'B-Business Capability'!B:H,5,FALSE)</f>
        <v>People and Culture</v>
      </c>
      <c r="F3545" t="str">
        <f>VLOOKUP(D3545,'B-Business Capability'!B:H,6,FALSE)</f>
        <v>Compensation &amp; Benefits</v>
      </c>
      <c r="G3545">
        <f>VLOOKUP(D3545,'B-Business Capability'!B:H,7,FALSE)</f>
        <v>0</v>
      </c>
      <c r="I3545" t="s">
        <v>43</v>
      </c>
      <c r="J3545" t="s">
        <v>91</v>
      </c>
      <c r="K3545" t="s">
        <v>72</v>
      </c>
      <c r="L3545" t="s">
        <v>269</v>
      </c>
      <c r="M3545" t="str">
        <f>VLOOKUP(L3545,'A-Applications'!B:D,3,FALSE)</f>
        <v>Lessor Portal</v>
      </c>
      <c r="N3545" t="s">
        <v>46</v>
      </c>
      <c r="O3545" t="s">
        <v>47</v>
      </c>
      <c r="P3545" t="s">
        <v>287</v>
      </c>
      <c r="Q3545" t="str">
        <f>VLOOKUP(KamstrupData[[#This Row],[IdLevel123]],'B-Business Capability'!B:L,10,FALSE)</f>
        <v>Hire-to-Retire (H2R)</v>
      </c>
      <c r="R3545">
        <f>VLOOKUP(KamstrupData[[#This Row],[IdLevel123]],'B-Business Capability'!B:L,11,FALSE)</f>
        <v>700</v>
      </c>
      <c r="S3545" t="s">
        <v>267</v>
      </c>
      <c r="T3545" t="s">
        <v>92</v>
      </c>
    </row>
    <row r="3546" spans="2:20" hidden="1" x14ac:dyDescent="0.25">
      <c r="B3546" s="28">
        <v>45292</v>
      </c>
      <c r="D3546" t="s">
        <v>283</v>
      </c>
      <c r="E3546" t="str">
        <f>VLOOKUP(D3546,'B-Business Capability'!B:H,5,FALSE)</f>
        <v>People and Culture</v>
      </c>
      <c r="F3546" t="str">
        <f>VLOOKUP(D3546,'B-Business Capability'!B:H,6,FALSE)</f>
        <v>Compensation &amp; Benefits</v>
      </c>
      <c r="G3546">
        <f>VLOOKUP(D3546,'B-Business Capability'!B:H,7,FALSE)</f>
        <v>0</v>
      </c>
      <c r="I3546" t="s">
        <v>43</v>
      </c>
      <c r="J3546" t="s">
        <v>91</v>
      </c>
      <c r="K3546" t="s">
        <v>78</v>
      </c>
      <c r="L3546" t="s">
        <v>269</v>
      </c>
      <c r="M3546" t="str">
        <f>VLOOKUP(L3546,'A-Applications'!B:D,3,FALSE)</f>
        <v>Lessor Portal</v>
      </c>
      <c r="N3546" t="s">
        <v>46</v>
      </c>
      <c r="O3546" t="s">
        <v>47</v>
      </c>
      <c r="P3546" t="s">
        <v>287</v>
      </c>
      <c r="Q3546" t="str">
        <f>VLOOKUP(KamstrupData[[#This Row],[IdLevel123]],'B-Business Capability'!B:L,10,FALSE)</f>
        <v>Hire-to-Retire (H2R)</v>
      </c>
      <c r="R3546">
        <f>VLOOKUP(KamstrupData[[#This Row],[IdLevel123]],'B-Business Capability'!B:L,11,FALSE)</f>
        <v>700</v>
      </c>
      <c r="S3546" t="s">
        <v>267</v>
      </c>
      <c r="T3546" t="s">
        <v>93</v>
      </c>
    </row>
    <row r="3547" spans="2:20" hidden="1" x14ac:dyDescent="0.25">
      <c r="B3547" s="28">
        <v>45292</v>
      </c>
      <c r="D3547" t="s">
        <v>283</v>
      </c>
      <c r="E3547" t="str">
        <f>VLOOKUP(D3547,'B-Business Capability'!B:H,5,FALSE)</f>
        <v>People and Culture</v>
      </c>
      <c r="F3547" t="str">
        <f>VLOOKUP(D3547,'B-Business Capability'!B:H,6,FALSE)</f>
        <v>Compensation &amp; Benefits</v>
      </c>
      <c r="G3547">
        <f>VLOOKUP(D3547,'B-Business Capability'!B:H,7,FALSE)</f>
        <v>0</v>
      </c>
      <c r="I3547" t="s">
        <v>43</v>
      </c>
      <c r="J3547" t="s">
        <v>91</v>
      </c>
      <c r="K3547" t="s">
        <v>81</v>
      </c>
      <c r="L3547" t="s">
        <v>269</v>
      </c>
      <c r="M3547" t="str">
        <f>VLOOKUP(L3547,'A-Applications'!B:D,3,FALSE)</f>
        <v>Lessor Portal</v>
      </c>
      <c r="N3547" t="s">
        <v>46</v>
      </c>
      <c r="O3547" s="42" t="s">
        <v>47</v>
      </c>
      <c r="P3547" t="s">
        <v>287</v>
      </c>
      <c r="Q3547" t="str">
        <f>VLOOKUP(KamstrupData[[#This Row],[IdLevel123]],'B-Business Capability'!B:L,10,FALSE)</f>
        <v>Hire-to-Retire (H2R)</v>
      </c>
      <c r="R3547">
        <f>VLOOKUP(KamstrupData[[#This Row],[IdLevel123]],'B-Business Capability'!B:L,11,FALSE)</f>
        <v>700</v>
      </c>
      <c r="S3547" t="s">
        <v>267</v>
      </c>
      <c r="T3547" t="s">
        <v>96</v>
      </c>
    </row>
    <row r="3548" spans="2:20" hidden="1" x14ac:dyDescent="0.25">
      <c r="B3548" s="28">
        <v>45292</v>
      </c>
      <c r="D3548" t="s">
        <v>283</v>
      </c>
      <c r="E3548" t="str">
        <f>VLOOKUP(D3548,'B-Business Capability'!B:H,5,FALSE)</f>
        <v>People and Culture</v>
      </c>
      <c r="F3548" t="str">
        <f>VLOOKUP(D3548,'B-Business Capability'!B:H,6,FALSE)</f>
        <v>Compensation &amp; Benefits</v>
      </c>
      <c r="G3548">
        <f>VLOOKUP(D3548,'B-Business Capability'!B:H,7,FALSE)</f>
        <v>0</v>
      </c>
      <c r="I3548" t="s">
        <v>43</v>
      </c>
      <c r="J3548" t="s">
        <v>282</v>
      </c>
      <c r="L3548" t="s">
        <v>269</v>
      </c>
      <c r="M3548" t="str">
        <f>VLOOKUP(L3548,'A-Applications'!B:D,3,FALSE)</f>
        <v>Lessor Portal</v>
      </c>
      <c r="N3548" t="s">
        <v>46</v>
      </c>
      <c r="O3548" s="42" t="s">
        <v>47</v>
      </c>
      <c r="P3548" t="s">
        <v>287</v>
      </c>
      <c r="Q3548" t="str">
        <f>VLOOKUP(KamstrupData[[#This Row],[IdLevel123]],'B-Business Capability'!B:L,10,FALSE)</f>
        <v>Hire-to-Retire (H2R)</v>
      </c>
      <c r="R3548">
        <f>VLOOKUP(KamstrupData[[#This Row],[IdLevel123]],'B-Business Capability'!B:L,11,FALSE)</f>
        <v>700</v>
      </c>
      <c r="S3548" t="s">
        <v>267</v>
      </c>
    </row>
    <row r="3549" spans="2:20" hidden="1" x14ac:dyDescent="0.25">
      <c r="B3549" s="28">
        <v>45292</v>
      </c>
      <c r="D3549" t="s">
        <v>283</v>
      </c>
      <c r="E3549" t="str">
        <f>VLOOKUP(D3549,'B-Business Capability'!B:H,5,FALSE)</f>
        <v>People and Culture</v>
      </c>
      <c r="F3549" t="str">
        <f>VLOOKUP(D3549,'B-Business Capability'!B:H,6,FALSE)</f>
        <v>Compensation &amp; Benefits</v>
      </c>
      <c r="G3549">
        <f>VLOOKUP(D3549,'B-Business Capability'!B:H,7,FALSE)</f>
        <v>0</v>
      </c>
      <c r="I3549" t="s">
        <v>43</v>
      </c>
      <c r="J3549" t="s">
        <v>161</v>
      </c>
      <c r="K3549" t="s">
        <v>164</v>
      </c>
      <c r="L3549" t="s">
        <v>269</v>
      </c>
      <c r="M3549" t="str">
        <f>VLOOKUP(L3549,'A-Applications'!B:D,3,FALSE)</f>
        <v>Lessor Portal</v>
      </c>
      <c r="N3549" t="s">
        <v>46</v>
      </c>
      <c r="O3549" s="42" t="s">
        <v>52</v>
      </c>
      <c r="P3549" t="s">
        <v>287</v>
      </c>
      <c r="Q3549" t="str">
        <f>VLOOKUP(KamstrupData[[#This Row],[IdLevel123]],'B-Business Capability'!B:L,10,FALSE)</f>
        <v>Hire-to-Retire (H2R)</v>
      </c>
      <c r="R3549">
        <f>VLOOKUP(KamstrupData[[#This Row],[IdLevel123]],'B-Business Capability'!B:L,11,FALSE)</f>
        <v>700</v>
      </c>
      <c r="S3549" t="s">
        <v>267</v>
      </c>
    </row>
    <row r="3550" spans="2:20" hidden="1" x14ac:dyDescent="0.25">
      <c r="B3550" s="28">
        <v>45292</v>
      </c>
      <c r="D3550" t="s">
        <v>283</v>
      </c>
      <c r="E3550" t="str">
        <f>VLOOKUP(D3550,'B-Business Capability'!B:H,5,FALSE)</f>
        <v>People and Culture</v>
      </c>
      <c r="F3550" t="str">
        <f>VLOOKUP(D3550,'B-Business Capability'!B:H,6,FALSE)</f>
        <v>Compensation &amp; Benefits</v>
      </c>
      <c r="G3550">
        <f>VLOOKUP(D3550,'B-Business Capability'!B:H,7,FALSE)</f>
        <v>0</v>
      </c>
      <c r="I3550" t="s">
        <v>43</v>
      </c>
      <c r="J3550" t="s">
        <v>161</v>
      </c>
      <c r="K3550" t="s">
        <v>166</v>
      </c>
      <c r="L3550" t="s">
        <v>269</v>
      </c>
      <c r="M3550" t="str">
        <f>VLOOKUP(L3550,'A-Applications'!B:D,3,FALSE)</f>
        <v>Lessor Portal</v>
      </c>
      <c r="N3550" t="s">
        <v>46</v>
      </c>
      <c r="O3550" s="42" t="s">
        <v>52</v>
      </c>
      <c r="P3550" t="s">
        <v>287</v>
      </c>
      <c r="Q3550" t="str">
        <f>VLOOKUP(KamstrupData[[#This Row],[IdLevel123]],'B-Business Capability'!B:L,10,FALSE)</f>
        <v>Hire-to-Retire (H2R)</v>
      </c>
      <c r="R3550">
        <f>VLOOKUP(KamstrupData[[#This Row],[IdLevel123]],'B-Business Capability'!B:L,11,FALSE)</f>
        <v>700</v>
      </c>
      <c r="S3550" t="s">
        <v>267</v>
      </c>
    </row>
    <row r="3551" spans="2:20" ht="15" hidden="1" customHeight="1" x14ac:dyDescent="0.25">
      <c r="B3551" s="28">
        <v>45292</v>
      </c>
      <c r="D3551" t="s">
        <v>283</v>
      </c>
      <c r="E3551" t="str">
        <f>VLOOKUP(D3551,'B-Business Capability'!B:H,5,FALSE)</f>
        <v>People and Culture</v>
      </c>
      <c r="F3551" t="str">
        <f>VLOOKUP(D3551,'B-Business Capability'!B:H,6,FALSE)</f>
        <v>Compensation &amp; Benefits</v>
      </c>
      <c r="G3551">
        <f>VLOOKUP(D3551,'B-Business Capability'!B:H,7,FALSE)</f>
        <v>0</v>
      </c>
      <c r="I3551" t="s">
        <v>43</v>
      </c>
      <c r="J3551" t="s">
        <v>114</v>
      </c>
      <c r="K3551" t="s">
        <v>78</v>
      </c>
      <c r="L3551" t="s">
        <v>269</v>
      </c>
      <c r="M3551" t="str">
        <f>VLOOKUP(L3551,'A-Applications'!B:D,3,FALSE)</f>
        <v>Lessor Portal</v>
      </c>
      <c r="N3551" t="s">
        <v>46</v>
      </c>
      <c r="O3551" s="42" t="s">
        <v>47</v>
      </c>
      <c r="P3551" t="s">
        <v>287</v>
      </c>
      <c r="Q3551" t="str">
        <f>VLOOKUP(KamstrupData[[#This Row],[IdLevel123]],'B-Business Capability'!B:L,10,FALSE)</f>
        <v>Hire-to-Retire (H2R)</v>
      </c>
      <c r="R3551">
        <f>VLOOKUP(KamstrupData[[#This Row],[IdLevel123]],'B-Business Capability'!B:L,11,FALSE)</f>
        <v>700</v>
      </c>
      <c r="S3551" t="s">
        <v>267</v>
      </c>
      <c r="T3551" t="s">
        <v>120</v>
      </c>
    </row>
    <row r="3552" spans="2:20" ht="15" hidden="1" customHeight="1" x14ac:dyDescent="0.25">
      <c r="B3552" s="28">
        <v>45292</v>
      </c>
      <c r="D3552" t="s">
        <v>283</v>
      </c>
      <c r="E3552" t="str">
        <f>VLOOKUP(D3552,'B-Business Capability'!B:H,5,FALSE)</f>
        <v>People and Culture</v>
      </c>
      <c r="F3552" t="str">
        <f>VLOOKUP(D3552,'B-Business Capability'!B:H,6,FALSE)</f>
        <v>Compensation &amp; Benefits</v>
      </c>
      <c r="G3552">
        <f>VLOOKUP(D3552,'B-Business Capability'!B:H,7,FALSE)</f>
        <v>0</v>
      </c>
      <c r="I3552" t="s">
        <v>43</v>
      </c>
      <c r="J3552" t="s">
        <v>128</v>
      </c>
      <c r="K3552" t="s">
        <v>87</v>
      </c>
      <c r="L3552" t="s">
        <v>269</v>
      </c>
      <c r="M3552" t="str">
        <f>VLOOKUP(L3552,'A-Applications'!B:D,3,FALSE)</f>
        <v>Lessor Portal</v>
      </c>
      <c r="N3552" t="s">
        <v>46</v>
      </c>
      <c r="O3552" s="42" t="s">
        <v>47</v>
      </c>
      <c r="P3552" t="s">
        <v>75</v>
      </c>
      <c r="Q3552" t="str">
        <f>VLOOKUP(KamstrupData[[#This Row],[IdLevel123]],'B-Business Capability'!B:L,10,FALSE)</f>
        <v>Hire-to-Retire (H2R)</v>
      </c>
      <c r="R3552">
        <f>VLOOKUP(KamstrupData[[#This Row],[IdLevel123]],'B-Business Capability'!B:L,11,FALSE)</f>
        <v>700</v>
      </c>
      <c r="S3552" t="s">
        <v>267</v>
      </c>
      <c r="T3552" t="s">
        <v>129</v>
      </c>
    </row>
    <row r="3553" spans="2:20" ht="15" hidden="1" customHeight="1" x14ac:dyDescent="0.25">
      <c r="B3553" s="28">
        <v>45292</v>
      </c>
      <c r="D3553" s="28" t="s">
        <v>8507</v>
      </c>
      <c r="E3553" t="str">
        <f>VLOOKUP(D3553,'B-Business Capability'!B:H,5,FALSE)</f>
        <v>Finance</v>
      </c>
      <c r="F3553" t="str">
        <f>VLOOKUP(D3553,'B-Business Capability'!B:H,6,FALSE)</f>
        <v>Payroll</v>
      </c>
      <c r="G3553" t="str">
        <f>VLOOKUP(D3553,'B-Business Capability'!B:H,7,FALSE)</f>
        <v>Time Stamp Report</v>
      </c>
      <c r="I3553" t="s">
        <v>43</v>
      </c>
      <c r="J3553" t="s">
        <v>285</v>
      </c>
      <c r="K3553" t="s">
        <v>286</v>
      </c>
      <c r="L3553" t="s">
        <v>269</v>
      </c>
      <c r="M3553" t="str">
        <f>VLOOKUP(L3553,'A-Applications'!B:D,3,FALSE)</f>
        <v>Lessor Portal</v>
      </c>
      <c r="N3553" t="s">
        <v>46</v>
      </c>
      <c r="O3553" s="42" t="s">
        <v>52</v>
      </c>
      <c r="P3553" t="s">
        <v>287</v>
      </c>
      <c r="Q3553" t="str">
        <f>VLOOKUP(KamstrupData[[#This Row],[IdLevel123]],'B-Business Capability'!B:L,10,FALSE)</f>
        <v>N/A</v>
      </c>
      <c r="R3553">
        <f>VLOOKUP(KamstrupData[[#This Row],[IdLevel123]],'B-Business Capability'!B:L,11,FALSE)</f>
        <v>0</v>
      </c>
      <c r="S3553" t="s">
        <v>267</v>
      </c>
      <c r="T3553" t="s">
        <v>288</v>
      </c>
    </row>
    <row r="3554" spans="2:20" ht="15" hidden="1" customHeight="1" x14ac:dyDescent="0.25">
      <c r="B3554" s="28">
        <v>45292</v>
      </c>
      <c r="D3554" s="28" t="s">
        <v>8507</v>
      </c>
      <c r="E3554" t="str">
        <f>VLOOKUP(D3554,'B-Business Capability'!B:H,5,FALSE)</f>
        <v>Finance</v>
      </c>
      <c r="F3554" t="str">
        <f>VLOOKUP(D3554,'B-Business Capability'!B:H,6,FALSE)</f>
        <v>Payroll</v>
      </c>
      <c r="G3554" t="str">
        <f>VLOOKUP(D3554,'B-Business Capability'!B:H,7,FALSE)</f>
        <v>Time Stamp Report</v>
      </c>
      <c r="I3554" t="s">
        <v>43</v>
      </c>
      <c r="J3554" t="s">
        <v>285</v>
      </c>
      <c r="K3554" t="s">
        <v>1615</v>
      </c>
      <c r="L3554" t="s">
        <v>269</v>
      </c>
      <c r="M3554" t="str">
        <f>VLOOKUP(L3554,'A-Applications'!B:D,3,FALSE)</f>
        <v>Lessor Portal</v>
      </c>
      <c r="N3554" t="s">
        <v>46</v>
      </c>
      <c r="O3554" s="42" t="s">
        <v>47</v>
      </c>
      <c r="P3554" t="s">
        <v>38</v>
      </c>
      <c r="Q3554" t="str">
        <f>VLOOKUP(KamstrupData[[#This Row],[IdLevel123]],'B-Business Capability'!B:L,10,FALSE)</f>
        <v>N/A</v>
      </c>
      <c r="R3554">
        <f>VLOOKUP(KamstrupData[[#This Row],[IdLevel123]],'B-Business Capability'!B:L,11,FALSE)</f>
        <v>0</v>
      </c>
    </row>
    <row r="3555" spans="2:20" ht="15" hidden="1" customHeight="1" x14ac:dyDescent="0.25">
      <c r="B3555" s="28">
        <v>46023</v>
      </c>
      <c r="D3555" s="28" t="s">
        <v>8507</v>
      </c>
      <c r="E3555" t="str">
        <f>VLOOKUP(D3555,'B-Business Capability'!B:H,5,FALSE)</f>
        <v>Finance</v>
      </c>
      <c r="F3555" t="str">
        <f>VLOOKUP(D3555,'B-Business Capability'!B:H,6,FALSE)</f>
        <v>Payroll</v>
      </c>
      <c r="G3555" t="str">
        <f>VLOOKUP(D3555,'B-Business Capability'!B:H,7,FALSE)</f>
        <v>Time Stamp Report</v>
      </c>
      <c r="I3555" t="s">
        <v>43</v>
      </c>
      <c r="J3555" t="s">
        <v>239</v>
      </c>
      <c r="K3555" t="s">
        <v>1742</v>
      </c>
      <c r="L3555" t="s">
        <v>269</v>
      </c>
      <c r="M3555" t="str">
        <f>VLOOKUP(L3555,'A-Applications'!B:D,3,FALSE)</f>
        <v>Lessor Portal</v>
      </c>
      <c r="N3555" t="s">
        <v>46</v>
      </c>
      <c r="O3555" s="42" t="s">
        <v>52</v>
      </c>
      <c r="Q3555" t="str">
        <f>VLOOKUP(KamstrupData[[#This Row],[IdLevel123]],'B-Business Capability'!B:L,10,FALSE)</f>
        <v>N/A</v>
      </c>
      <c r="R3555">
        <f>VLOOKUP(KamstrupData[[#This Row],[IdLevel123]],'B-Business Capability'!B:L,11,FALSE)</f>
        <v>0</v>
      </c>
    </row>
    <row r="3556" spans="2:20" ht="15" hidden="1" customHeight="1" x14ac:dyDescent="0.25">
      <c r="D3556" s="28" t="s">
        <v>8507</v>
      </c>
      <c r="E3556" t="str">
        <f>VLOOKUP(D3556,'B-Business Capability'!B:H,5,FALSE)</f>
        <v>Finance</v>
      </c>
      <c r="F3556" t="str">
        <f>VLOOKUP(D3556,'B-Business Capability'!B:H,6,FALSE)</f>
        <v>Payroll</v>
      </c>
      <c r="G3556" t="str">
        <f>VLOOKUP(D3556,'B-Business Capability'!B:H,7,FALSE)</f>
        <v>Time Stamp Report</v>
      </c>
      <c r="I3556" t="s">
        <v>43</v>
      </c>
      <c r="J3556" t="s">
        <v>239</v>
      </c>
      <c r="K3556" t="s">
        <v>240</v>
      </c>
      <c r="L3556" t="s">
        <v>269</v>
      </c>
      <c r="M3556" t="str">
        <f>VLOOKUP(L3556,'A-Applications'!B:D,3,FALSE)</f>
        <v>Lessor Portal</v>
      </c>
      <c r="N3556" t="s">
        <v>46</v>
      </c>
      <c r="O3556" s="42" t="s">
        <v>52</v>
      </c>
      <c r="Q3556" t="str">
        <f>VLOOKUP(KamstrupData[[#This Row],[IdLevel123]],'B-Business Capability'!B:L,10,FALSE)</f>
        <v>N/A</v>
      </c>
      <c r="R3556">
        <f>VLOOKUP(KamstrupData[[#This Row],[IdLevel123]],'B-Business Capability'!B:L,11,FALSE)</f>
        <v>0</v>
      </c>
    </row>
    <row r="3557" spans="2:20" ht="15" hidden="1" customHeight="1" x14ac:dyDescent="0.25">
      <c r="B3557" s="28">
        <v>45292</v>
      </c>
      <c r="D3557" s="28" t="s">
        <v>8507</v>
      </c>
      <c r="E3557" t="str">
        <f>VLOOKUP(D3557,'B-Business Capability'!B:H,5,FALSE)</f>
        <v>Finance</v>
      </c>
      <c r="F3557" t="str">
        <f>VLOOKUP(D3557,'B-Business Capability'!B:H,6,FALSE)</f>
        <v>Payroll</v>
      </c>
      <c r="G3557" t="str">
        <f>VLOOKUP(D3557,'B-Business Capability'!B:H,7,FALSE)</f>
        <v>Time Stamp Report</v>
      </c>
      <c r="I3557" t="s">
        <v>43</v>
      </c>
      <c r="J3557" t="s">
        <v>285</v>
      </c>
      <c r="K3557" t="s">
        <v>1639</v>
      </c>
      <c r="L3557" t="s">
        <v>269</v>
      </c>
      <c r="M3557" t="str">
        <f>VLOOKUP(L3557,'A-Applications'!B:D,3,FALSE)</f>
        <v>Lessor Portal</v>
      </c>
      <c r="N3557" s="230" t="s">
        <v>46</v>
      </c>
      <c r="O3557" s="42" t="s">
        <v>47</v>
      </c>
      <c r="Q3557" t="str">
        <f>VLOOKUP(KamstrupData[[#This Row],[IdLevel123]],'B-Business Capability'!B:L,10,FALSE)</f>
        <v>N/A</v>
      </c>
      <c r="R3557">
        <f>VLOOKUP(KamstrupData[[#This Row],[IdLevel123]],'B-Business Capability'!B:L,11,FALSE)</f>
        <v>0</v>
      </c>
    </row>
    <row r="3558" spans="2:20" ht="15" hidden="1" customHeight="1" x14ac:dyDescent="0.25">
      <c r="B3558" s="28">
        <v>45292</v>
      </c>
      <c r="D3558" t="s">
        <v>332</v>
      </c>
      <c r="E3558" t="str">
        <f>VLOOKUP(D3558,'B-Business Capability'!B:H,5,FALSE)</f>
        <v>People and Culture</v>
      </c>
      <c r="F3558" t="str">
        <f>VLOOKUP(D3558,'B-Business Capability'!B:H,6,FALSE)</f>
        <v>Recruiting</v>
      </c>
      <c r="G3558">
        <f>VLOOKUP(D3558,'B-Business Capability'!B:H,7,FALSE)</f>
        <v>0</v>
      </c>
      <c r="I3558" t="s">
        <v>43</v>
      </c>
      <c r="J3558" t="s">
        <v>264</v>
      </c>
      <c r="L3558" t="s">
        <v>337</v>
      </c>
      <c r="M3558" t="str">
        <f>VLOOKUP(L3558,'A-Applications'!B:D,3,FALSE)</f>
        <v>Hogrefe</v>
      </c>
      <c r="N3558" t="s">
        <v>46</v>
      </c>
      <c r="O3558" s="42" t="s">
        <v>52</v>
      </c>
      <c r="P3558" t="s">
        <v>272</v>
      </c>
      <c r="Q3558" t="str">
        <f>VLOOKUP(KamstrupData[[#This Row],[IdLevel123]],'B-Business Capability'!B:L,10,FALSE)</f>
        <v>Hire-to-Retire (H2R)</v>
      </c>
      <c r="R3558">
        <f>VLOOKUP(KamstrupData[[#This Row],[IdLevel123]],'B-Business Capability'!B:L,11,FALSE)</f>
        <v>300</v>
      </c>
      <c r="S3558" t="s">
        <v>267</v>
      </c>
      <c r="T3558" t="s">
        <v>268</v>
      </c>
    </row>
    <row r="3559" spans="2:20" ht="15" hidden="1" customHeight="1" x14ac:dyDescent="0.25">
      <c r="B3559" s="28">
        <v>45292</v>
      </c>
      <c r="D3559" t="s">
        <v>263</v>
      </c>
      <c r="E3559" t="str">
        <f>VLOOKUP(D3559,'B-Business Capability'!B:H,5,FALSE)</f>
        <v>People and Culture</v>
      </c>
      <c r="F3559" t="str">
        <f>VLOOKUP(D3559,'B-Business Capability'!B:H,6,FALSE)</f>
        <v>HR Policies &amp; Processes</v>
      </c>
      <c r="G3559">
        <f>VLOOKUP(D3559,'B-Business Capability'!B:H,7,FALSE)</f>
        <v>0</v>
      </c>
      <c r="I3559" t="s">
        <v>43</v>
      </c>
      <c r="J3559" t="s">
        <v>264</v>
      </c>
      <c r="L3559" t="s">
        <v>265</v>
      </c>
      <c r="M3559" t="str">
        <f>VLOOKUP(L3559,'A-Applications'!B:D,3,FALSE)</f>
        <v>Defco</v>
      </c>
      <c r="N3559" t="s">
        <v>46</v>
      </c>
      <c r="O3559" s="42" t="s">
        <v>52</v>
      </c>
      <c r="P3559" t="s">
        <v>266</v>
      </c>
      <c r="Q3559" t="str">
        <f>VLOOKUP(KamstrupData[[#This Row],[IdLevel123]],'B-Business Capability'!B:L,10,FALSE)</f>
        <v>Hire-to-Retire (H2R)</v>
      </c>
      <c r="R3559">
        <f>VLOOKUP(KamstrupData[[#This Row],[IdLevel123]],'B-Business Capability'!B:L,11,FALSE)</f>
        <v>650</v>
      </c>
      <c r="S3559" t="s">
        <v>267</v>
      </c>
      <c r="T3559" t="s">
        <v>268</v>
      </c>
    </row>
    <row r="3560" spans="2:20" ht="15" hidden="1" customHeight="1" x14ac:dyDescent="0.25">
      <c r="D3560" t="s">
        <v>583</v>
      </c>
      <c r="E3560" t="str">
        <f>VLOOKUP(D3560,'B-Business Capability'!B:H,5,FALSE)</f>
        <v>Product &amp; Software Development</v>
      </c>
      <c r="F3560" t="str">
        <f>VLOOKUP(D3560,'B-Business Capability'!B:H,6,FALSE)</f>
        <v>Engineering</v>
      </c>
      <c r="G3560" t="str">
        <f>VLOOKUP(D3560,'B-Business Capability'!B:H,7,FALSE)</f>
        <v>Construction &amp; Development</v>
      </c>
      <c r="I3560" t="s">
        <v>43</v>
      </c>
      <c r="J3560" t="s">
        <v>71</v>
      </c>
      <c r="K3560" t="s">
        <v>72</v>
      </c>
      <c r="L3560" t="s">
        <v>606</v>
      </c>
      <c r="M3560" t="str">
        <f>VLOOKUP(L3560,'A-Applications'!B:D,3,FALSE)</f>
        <v>GitKraken</v>
      </c>
      <c r="N3560" t="s">
        <v>46</v>
      </c>
      <c r="O3560" s="42" t="s">
        <v>47</v>
      </c>
      <c r="P3560" t="s">
        <v>75</v>
      </c>
      <c r="Q3560" t="str">
        <f>VLOOKUP(KamstrupData[[#This Row],[IdLevel123]],'B-Business Capability'!B:L,10,FALSE)</f>
        <v>Idea-to-Release (I2R)</v>
      </c>
      <c r="R3560">
        <f>VLOOKUP(KamstrupData[[#This Row],[IdLevel123]],'B-Business Capability'!B:L,11,FALSE)</f>
        <v>420</v>
      </c>
      <c r="T3560" t="s">
        <v>76</v>
      </c>
    </row>
    <row r="3561" spans="2:20" ht="15" hidden="1" customHeight="1" x14ac:dyDescent="0.25">
      <c r="D3561" t="s">
        <v>583</v>
      </c>
      <c r="E3561" t="str">
        <f>VLOOKUP(D3561,'B-Business Capability'!B:H,5,FALSE)</f>
        <v>Product &amp; Software Development</v>
      </c>
      <c r="F3561" t="str">
        <f>VLOOKUP(D3561,'B-Business Capability'!B:H,6,FALSE)</f>
        <v>Engineering</v>
      </c>
      <c r="G3561" t="str">
        <f>VLOOKUP(D3561,'B-Business Capability'!B:H,7,FALSE)</f>
        <v>Construction &amp; Development</v>
      </c>
      <c r="I3561" t="s">
        <v>43</v>
      </c>
      <c r="J3561" t="s">
        <v>71</v>
      </c>
      <c r="K3561" t="s">
        <v>81</v>
      </c>
      <c r="L3561" t="s">
        <v>606</v>
      </c>
      <c r="M3561" t="str">
        <f>VLOOKUP(L3561,'A-Applications'!B:D,3,FALSE)</f>
        <v>GitKraken</v>
      </c>
      <c r="N3561" t="s">
        <v>46</v>
      </c>
      <c r="O3561" s="42" t="s">
        <v>47</v>
      </c>
      <c r="P3561" t="s">
        <v>75</v>
      </c>
      <c r="Q3561" t="str">
        <f>VLOOKUP(KamstrupData[[#This Row],[IdLevel123]],'B-Business Capability'!B:L,10,FALSE)</f>
        <v>Idea-to-Release (I2R)</v>
      </c>
      <c r="R3561">
        <f>VLOOKUP(KamstrupData[[#This Row],[IdLevel123]],'B-Business Capability'!B:L,11,FALSE)</f>
        <v>420</v>
      </c>
      <c r="T3561" t="s">
        <v>76</v>
      </c>
    </row>
    <row r="3562" spans="2:20" ht="15" hidden="1" customHeight="1" x14ac:dyDescent="0.25">
      <c r="D3562" t="s">
        <v>583</v>
      </c>
      <c r="E3562" t="str">
        <f>VLOOKUP(D3562,'B-Business Capability'!B:H,5,FALSE)</f>
        <v>Product &amp; Software Development</v>
      </c>
      <c r="F3562" t="str">
        <f>VLOOKUP(D3562,'B-Business Capability'!B:H,6,FALSE)</f>
        <v>Engineering</v>
      </c>
      <c r="G3562" t="str">
        <f>VLOOKUP(D3562,'B-Business Capability'!B:H,7,FALSE)</f>
        <v>Construction &amp; Development</v>
      </c>
      <c r="I3562" t="s">
        <v>43</v>
      </c>
      <c r="J3562" t="s">
        <v>91</v>
      </c>
      <c r="K3562" t="s">
        <v>291</v>
      </c>
      <c r="L3562" t="s">
        <v>606</v>
      </c>
      <c r="M3562" t="str">
        <f>VLOOKUP(L3562,'A-Applications'!B:D,3,FALSE)</f>
        <v>GitKraken</v>
      </c>
      <c r="N3562" t="s">
        <v>46</v>
      </c>
      <c r="O3562" s="42" t="s">
        <v>102</v>
      </c>
      <c r="P3562" t="s">
        <v>602</v>
      </c>
      <c r="Q3562" t="str">
        <f>VLOOKUP(KamstrupData[[#This Row],[IdLevel123]],'B-Business Capability'!B:L,10,FALSE)</f>
        <v>Idea-to-Release (I2R)</v>
      </c>
      <c r="R3562">
        <f>VLOOKUP(KamstrupData[[#This Row],[IdLevel123]],'B-Business Capability'!B:L,11,FALSE)</f>
        <v>420</v>
      </c>
      <c r="T3562" t="s">
        <v>292</v>
      </c>
    </row>
    <row r="3563" spans="2:20" ht="15" hidden="1" customHeight="1" x14ac:dyDescent="0.25">
      <c r="D3563" t="s">
        <v>583</v>
      </c>
      <c r="E3563" t="str">
        <f>VLOOKUP(D3563,'B-Business Capability'!B:H,5,FALSE)</f>
        <v>Product &amp; Software Development</v>
      </c>
      <c r="F3563" t="str">
        <f>VLOOKUP(D3563,'B-Business Capability'!B:H,6,FALSE)</f>
        <v>Engineering</v>
      </c>
      <c r="G3563" t="str">
        <f>VLOOKUP(D3563,'B-Business Capability'!B:H,7,FALSE)</f>
        <v>Construction &amp; Development</v>
      </c>
      <c r="I3563" t="s">
        <v>43</v>
      </c>
      <c r="J3563" t="s">
        <v>91</v>
      </c>
      <c r="K3563" t="s">
        <v>72</v>
      </c>
      <c r="L3563" t="s">
        <v>606</v>
      </c>
      <c r="M3563" t="str">
        <f>VLOOKUP(L3563,'A-Applications'!B:D,3,FALSE)</f>
        <v>GitKraken</v>
      </c>
      <c r="N3563" t="s">
        <v>46</v>
      </c>
      <c r="O3563" s="42" t="s">
        <v>47</v>
      </c>
      <c r="P3563" t="s">
        <v>75</v>
      </c>
      <c r="Q3563" t="str">
        <f>VLOOKUP(KamstrupData[[#This Row],[IdLevel123]],'B-Business Capability'!B:L,10,FALSE)</f>
        <v>Idea-to-Release (I2R)</v>
      </c>
      <c r="R3563">
        <f>VLOOKUP(KamstrupData[[#This Row],[IdLevel123]],'B-Business Capability'!B:L,11,FALSE)</f>
        <v>420</v>
      </c>
      <c r="T3563" t="s">
        <v>92</v>
      </c>
    </row>
    <row r="3564" spans="2:20" ht="15" hidden="1" customHeight="1" x14ac:dyDescent="0.25">
      <c r="D3564" t="s">
        <v>583</v>
      </c>
      <c r="E3564" t="str">
        <f>VLOOKUP(D3564,'B-Business Capability'!B:H,5,FALSE)</f>
        <v>Product &amp; Software Development</v>
      </c>
      <c r="F3564" t="str">
        <f>VLOOKUP(D3564,'B-Business Capability'!B:H,6,FALSE)</f>
        <v>Engineering</v>
      </c>
      <c r="G3564" t="str">
        <f>VLOOKUP(D3564,'B-Business Capability'!B:H,7,FALSE)</f>
        <v>Construction &amp; Development</v>
      </c>
      <c r="I3564" t="s">
        <v>43</v>
      </c>
      <c r="J3564" t="s">
        <v>114</v>
      </c>
      <c r="K3564" t="s">
        <v>115</v>
      </c>
      <c r="L3564" t="s">
        <v>606</v>
      </c>
      <c r="M3564" t="str">
        <f>VLOOKUP(L3564,'A-Applications'!B:D,3,FALSE)</f>
        <v>GitKraken</v>
      </c>
      <c r="N3564" t="s">
        <v>46</v>
      </c>
      <c r="O3564" s="42" t="s">
        <v>47</v>
      </c>
      <c r="P3564" t="s">
        <v>602</v>
      </c>
      <c r="Q3564" t="str">
        <f>VLOOKUP(KamstrupData[[#This Row],[IdLevel123]],'B-Business Capability'!B:L,10,FALSE)</f>
        <v>Idea-to-Release (I2R)</v>
      </c>
      <c r="R3564">
        <f>VLOOKUP(KamstrupData[[#This Row],[IdLevel123]],'B-Business Capability'!B:L,11,FALSE)</f>
        <v>420</v>
      </c>
      <c r="T3564" t="s">
        <v>116</v>
      </c>
    </row>
    <row r="3565" spans="2:20" ht="15" hidden="1" customHeight="1" x14ac:dyDescent="0.25">
      <c r="D3565" t="s">
        <v>583</v>
      </c>
      <c r="E3565" t="str">
        <f>VLOOKUP(D3565,'B-Business Capability'!B:H,5,FALSE)</f>
        <v>Product &amp; Software Development</v>
      </c>
      <c r="F3565" t="str">
        <f>VLOOKUP(D3565,'B-Business Capability'!B:H,6,FALSE)</f>
        <v>Engineering</v>
      </c>
      <c r="G3565" t="str">
        <f>VLOOKUP(D3565,'B-Business Capability'!B:H,7,FALSE)</f>
        <v>Construction &amp; Development</v>
      </c>
      <c r="I3565" t="s">
        <v>43</v>
      </c>
      <c r="J3565" t="s">
        <v>114</v>
      </c>
      <c r="K3565" t="s">
        <v>125</v>
      </c>
      <c r="L3565" t="s">
        <v>606</v>
      </c>
      <c r="M3565" t="str">
        <f>VLOOKUP(L3565,'A-Applications'!B:D,3,FALSE)</f>
        <v>GitKraken</v>
      </c>
      <c r="N3565" t="s">
        <v>46</v>
      </c>
      <c r="O3565" s="42" t="s">
        <v>47</v>
      </c>
      <c r="P3565" t="s">
        <v>75</v>
      </c>
      <c r="Q3565" t="str">
        <f>VLOOKUP(KamstrupData[[#This Row],[IdLevel123]],'B-Business Capability'!B:L,10,FALSE)</f>
        <v>Idea-to-Release (I2R)</v>
      </c>
      <c r="R3565">
        <f>VLOOKUP(KamstrupData[[#This Row],[IdLevel123]],'B-Business Capability'!B:L,11,FALSE)</f>
        <v>420</v>
      </c>
      <c r="T3565" t="s">
        <v>126</v>
      </c>
    </row>
    <row r="3566" spans="2:20" ht="15" hidden="1" customHeight="1" x14ac:dyDescent="0.25">
      <c r="D3566" t="s">
        <v>917</v>
      </c>
      <c r="E3566" t="str">
        <f>VLOOKUP(D3566,'B-Business Capability'!B:H,5,FALSE)</f>
        <v>Product &amp; Software Development</v>
      </c>
      <c r="F3566" t="str">
        <f>VLOOKUP(D3566,'B-Business Capability'!B:H,6,FALSE)</f>
        <v>Product &amp; Software Delivery</v>
      </c>
      <c r="G3566" t="str">
        <f>VLOOKUP(D3566,'B-Business Capability'!B:H,7,FALSE)</f>
        <v>Manage Product &amp; Software Traceability</v>
      </c>
      <c r="I3566" t="s">
        <v>43</v>
      </c>
      <c r="J3566" t="s">
        <v>91</v>
      </c>
      <c r="K3566" t="s">
        <v>291</v>
      </c>
      <c r="L3566" t="s">
        <v>606</v>
      </c>
      <c r="M3566" t="str">
        <f>VLOOKUP(L3566,'A-Applications'!B:D,3,FALSE)</f>
        <v>GitKraken</v>
      </c>
      <c r="N3566" t="s">
        <v>46</v>
      </c>
      <c r="O3566" s="42" t="s">
        <v>102</v>
      </c>
      <c r="P3566" t="s">
        <v>602</v>
      </c>
      <c r="Q3566" t="str">
        <f>VLOOKUP(KamstrupData[[#This Row],[IdLevel123]],'B-Business Capability'!B:L,10,FALSE)</f>
        <v>Idea-to-Release (I2R)</v>
      </c>
      <c r="R3566">
        <f>VLOOKUP(KamstrupData[[#This Row],[IdLevel123]],'B-Business Capability'!B:L,11,FALSE)</f>
        <v>510</v>
      </c>
      <c r="T3566" t="s">
        <v>292</v>
      </c>
    </row>
    <row r="3567" spans="2:20" ht="15" hidden="1" customHeight="1" x14ac:dyDescent="0.25">
      <c r="D3567" t="s">
        <v>917</v>
      </c>
      <c r="E3567" t="str">
        <f>VLOOKUP(D3567,'B-Business Capability'!B:H,5,FALSE)</f>
        <v>Product &amp; Software Development</v>
      </c>
      <c r="F3567" t="str">
        <f>VLOOKUP(D3567,'B-Business Capability'!B:H,6,FALSE)</f>
        <v>Product &amp; Software Delivery</v>
      </c>
      <c r="G3567" t="str">
        <f>VLOOKUP(D3567,'B-Business Capability'!B:H,7,FALSE)</f>
        <v>Manage Product &amp; Software Traceability</v>
      </c>
      <c r="I3567" t="s">
        <v>43</v>
      </c>
      <c r="J3567" t="s">
        <v>114</v>
      </c>
      <c r="K3567" t="s">
        <v>115</v>
      </c>
      <c r="L3567" t="s">
        <v>606</v>
      </c>
      <c r="M3567" t="str">
        <f>VLOOKUP(L3567,'A-Applications'!B:D,3,FALSE)</f>
        <v>GitKraken</v>
      </c>
      <c r="N3567" t="s">
        <v>46</v>
      </c>
      <c r="O3567" s="42" t="s">
        <v>47</v>
      </c>
      <c r="P3567" t="s">
        <v>75</v>
      </c>
      <c r="Q3567" t="str">
        <f>VLOOKUP(KamstrupData[[#This Row],[IdLevel123]],'B-Business Capability'!B:L,10,FALSE)</f>
        <v>Idea-to-Release (I2R)</v>
      </c>
      <c r="R3567">
        <f>VLOOKUP(KamstrupData[[#This Row],[IdLevel123]],'B-Business Capability'!B:L,11,FALSE)</f>
        <v>510</v>
      </c>
      <c r="T3567" t="s">
        <v>116</v>
      </c>
    </row>
    <row r="3568" spans="2:20" ht="15" hidden="1" customHeight="1" x14ac:dyDescent="0.25">
      <c r="D3568" t="s">
        <v>917</v>
      </c>
      <c r="E3568" t="str">
        <f>VLOOKUP(D3568,'B-Business Capability'!B:H,5,FALSE)</f>
        <v>Product &amp; Software Development</v>
      </c>
      <c r="F3568" t="str">
        <f>VLOOKUP(D3568,'B-Business Capability'!B:H,6,FALSE)</f>
        <v>Product &amp; Software Delivery</v>
      </c>
      <c r="G3568" t="str">
        <f>VLOOKUP(D3568,'B-Business Capability'!B:H,7,FALSE)</f>
        <v>Manage Product &amp; Software Traceability</v>
      </c>
      <c r="I3568" t="s">
        <v>43</v>
      </c>
      <c r="J3568" t="s">
        <v>114</v>
      </c>
      <c r="K3568" t="s">
        <v>125</v>
      </c>
      <c r="L3568" t="s">
        <v>606</v>
      </c>
      <c r="M3568" t="str">
        <f>VLOOKUP(L3568,'A-Applications'!B:D,3,FALSE)</f>
        <v>GitKraken</v>
      </c>
      <c r="N3568" t="s">
        <v>46</v>
      </c>
      <c r="O3568" s="42" t="s">
        <v>47</v>
      </c>
      <c r="P3568" t="s">
        <v>602</v>
      </c>
      <c r="Q3568" t="str">
        <f>VLOOKUP(KamstrupData[[#This Row],[IdLevel123]],'B-Business Capability'!B:L,10,FALSE)</f>
        <v>Idea-to-Release (I2R)</v>
      </c>
      <c r="R3568">
        <f>VLOOKUP(KamstrupData[[#This Row],[IdLevel123]],'B-Business Capability'!B:L,11,FALSE)</f>
        <v>510</v>
      </c>
      <c r="T3568" t="s">
        <v>126</v>
      </c>
    </row>
    <row r="3569" spans="2:20" ht="15" hidden="1" customHeight="1" x14ac:dyDescent="0.25">
      <c r="D3569" t="s">
        <v>353</v>
      </c>
      <c r="E3569" t="str">
        <f>VLOOKUP(D3569,'B-Business Capability'!B:H,5,FALSE)</f>
        <v>Digital Platform and Operations</v>
      </c>
      <c r="F3569" t="str">
        <f>VLOOKUP(D3569,'B-Business Capability'!B:H,6,FALSE)</f>
        <v>Enterprise Platforms</v>
      </c>
      <c r="G3569" t="str">
        <f>VLOOKUP(D3569,'B-Business Capability'!B:H,7,FALSE)</f>
        <v>Application Management</v>
      </c>
      <c r="I3569" t="s">
        <v>43</v>
      </c>
      <c r="J3569" t="s">
        <v>239</v>
      </c>
      <c r="K3569" t="s">
        <v>240</v>
      </c>
      <c r="L3569" t="s">
        <v>359</v>
      </c>
      <c r="M3569" t="str">
        <f>VLOOKUP(L3569,'A-Applications'!B:D,3,FALSE)</f>
        <v>PL SQL Developer</v>
      </c>
      <c r="N3569" t="s">
        <v>46</v>
      </c>
      <c r="O3569" s="42" t="s">
        <v>52</v>
      </c>
      <c r="P3569" t="s">
        <v>357</v>
      </c>
      <c r="Q3569" t="str">
        <f>VLOOKUP(KamstrupData[[#This Row],[IdLevel123]],'B-Business Capability'!B:L,10,FALSE)</f>
        <v>N/A</v>
      </c>
      <c r="R3569">
        <f>VLOOKUP(KamstrupData[[#This Row],[IdLevel123]],'B-Business Capability'!B:L,11,FALSE)</f>
        <v>0</v>
      </c>
      <c r="T3569" t="s">
        <v>243</v>
      </c>
    </row>
    <row r="3570" spans="2:20" ht="15" hidden="1" customHeight="1" x14ac:dyDescent="0.25">
      <c r="D3570" t="s">
        <v>179</v>
      </c>
      <c r="E3570" t="str">
        <f>VLOOKUP(D3570,'B-Business Capability'!B:H,5,FALSE)</f>
        <v>Finance</v>
      </c>
      <c r="F3570" t="str">
        <f>VLOOKUP(D3570,'B-Business Capability'!B:H,6,FALSE)</f>
        <v>Tax Management</v>
      </c>
      <c r="G3570">
        <f>VLOOKUP(D3570,'B-Business Capability'!B:H,7,FALSE)</f>
        <v>0</v>
      </c>
      <c r="I3570" t="s">
        <v>66</v>
      </c>
      <c r="J3570" t="s">
        <v>67</v>
      </c>
      <c r="L3570" t="s">
        <v>180</v>
      </c>
      <c r="M3570" t="str">
        <f>VLOOKUP(L3570,'A-Applications'!B:D,3,FALSE)</f>
        <v>Avalara AvaTax</v>
      </c>
      <c r="N3570" t="s">
        <v>138</v>
      </c>
      <c r="O3570" s="42" t="s">
        <v>102</v>
      </c>
      <c r="P3570" t="s">
        <v>48</v>
      </c>
      <c r="Q3570" t="str">
        <f>VLOOKUP(KamstrupData[[#This Row],[IdLevel123]],'B-Business Capability'!B:L,10,FALSE)</f>
        <v>N/A</v>
      </c>
      <c r="R3570">
        <f>VLOOKUP(KamstrupData[[#This Row],[IdLevel123]],'B-Business Capability'!B:L,11,FALSE)</f>
        <v>0</v>
      </c>
      <c r="T3570" t="s">
        <v>181</v>
      </c>
    </row>
    <row r="3571" spans="2:20" ht="15" hidden="1" customHeight="1" x14ac:dyDescent="0.25">
      <c r="D3571" t="s">
        <v>583</v>
      </c>
      <c r="E3571" t="str">
        <f>VLOOKUP(D3571,'B-Business Capability'!B:H,5,FALSE)</f>
        <v>Product &amp; Software Development</v>
      </c>
      <c r="F3571" t="str">
        <f>VLOOKUP(D3571,'B-Business Capability'!B:H,6,FALSE)</f>
        <v>Engineering</v>
      </c>
      <c r="G3571" t="str">
        <f>VLOOKUP(D3571,'B-Business Capability'!B:H,7,FALSE)</f>
        <v>Construction &amp; Development</v>
      </c>
      <c r="I3571" t="s">
        <v>43</v>
      </c>
      <c r="J3571" t="s">
        <v>71</v>
      </c>
      <c r="K3571" t="s">
        <v>72</v>
      </c>
      <c r="L3571" t="s">
        <v>596</v>
      </c>
      <c r="M3571" t="str">
        <f>VLOOKUP(L3571,'A-Applications'!B:D,3,FALSE)</f>
        <v>Docker</v>
      </c>
      <c r="N3571" t="s">
        <v>46</v>
      </c>
      <c r="O3571" s="42" t="s">
        <v>210</v>
      </c>
      <c r="P3571" t="s">
        <v>75</v>
      </c>
      <c r="Q3571" t="str">
        <f>VLOOKUP(KamstrupData[[#This Row],[IdLevel123]],'B-Business Capability'!B:L,10,FALSE)</f>
        <v>Idea-to-Release (I2R)</v>
      </c>
      <c r="R3571">
        <f>VLOOKUP(KamstrupData[[#This Row],[IdLevel123]],'B-Business Capability'!B:L,11,FALSE)</f>
        <v>420</v>
      </c>
      <c r="T3571" t="s">
        <v>76</v>
      </c>
    </row>
    <row r="3572" spans="2:20" ht="15" hidden="1" customHeight="1" x14ac:dyDescent="0.25">
      <c r="D3572" t="s">
        <v>583</v>
      </c>
      <c r="E3572" t="str">
        <f>VLOOKUP(D3572,'B-Business Capability'!B:H,5,FALSE)</f>
        <v>Product &amp; Software Development</v>
      </c>
      <c r="F3572" t="str">
        <f>VLOOKUP(D3572,'B-Business Capability'!B:H,6,FALSE)</f>
        <v>Engineering</v>
      </c>
      <c r="G3572" t="str">
        <f>VLOOKUP(D3572,'B-Business Capability'!B:H,7,FALSE)</f>
        <v>Construction &amp; Development</v>
      </c>
      <c r="I3572" t="s">
        <v>43</v>
      </c>
      <c r="J3572" t="s">
        <v>86</v>
      </c>
      <c r="K3572" t="s">
        <v>87</v>
      </c>
      <c r="L3572" t="s">
        <v>596</v>
      </c>
      <c r="M3572" t="str">
        <f>VLOOKUP(L3572,'A-Applications'!B:D,3,FALSE)</f>
        <v>Docker</v>
      </c>
      <c r="N3572" t="s">
        <v>46</v>
      </c>
      <c r="O3572" s="42" t="s">
        <v>47</v>
      </c>
      <c r="P3572" t="s">
        <v>89</v>
      </c>
      <c r="Q3572" t="str">
        <f>VLOOKUP(KamstrupData[[#This Row],[IdLevel123]],'B-Business Capability'!B:L,10,FALSE)</f>
        <v>Idea-to-Release (I2R)</v>
      </c>
      <c r="R3572">
        <f>VLOOKUP(KamstrupData[[#This Row],[IdLevel123]],'B-Business Capability'!B:L,11,FALSE)</f>
        <v>420</v>
      </c>
      <c r="T3572" t="s">
        <v>196</v>
      </c>
    </row>
    <row r="3573" spans="2:20" ht="15" hidden="1" customHeight="1" x14ac:dyDescent="0.25">
      <c r="D3573" t="s">
        <v>583</v>
      </c>
      <c r="E3573" t="str">
        <f>VLOOKUP(D3573,'B-Business Capability'!B:H,5,FALSE)</f>
        <v>Product &amp; Software Development</v>
      </c>
      <c r="F3573" t="str">
        <f>VLOOKUP(D3573,'B-Business Capability'!B:H,6,FALSE)</f>
        <v>Engineering</v>
      </c>
      <c r="G3573" t="str">
        <f>VLOOKUP(D3573,'B-Business Capability'!B:H,7,FALSE)</f>
        <v>Construction &amp; Development</v>
      </c>
      <c r="I3573" t="s">
        <v>43</v>
      </c>
      <c r="J3573" t="s">
        <v>91</v>
      </c>
      <c r="K3573" t="s">
        <v>293</v>
      </c>
      <c r="L3573" t="s">
        <v>596</v>
      </c>
      <c r="M3573" t="str">
        <f>VLOOKUP(L3573,'A-Applications'!B:D,3,FALSE)</f>
        <v>Docker</v>
      </c>
      <c r="N3573" t="s">
        <v>46</v>
      </c>
      <c r="O3573" t="s">
        <v>47</v>
      </c>
      <c r="P3573" t="s">
        <v>75</v>
      </c>
      <c r="Q3573" t="str">
        <f>VLOOKUP(KamstrupData[[#This Row],[IdLevel123]],'B-Business Capability'!B:L,10,FALSE)</f>
        <v>Idea-to-Release (I2R)</v>
      </c>
      <c r="R3573">
        <f>VLOOKUP(KamstrupData[[#This Row],[IdLevel123]],'B-Business Capability'!B:L,11,FALSE)</f>
        <v>420</v>
      </c>
      <c r="T3573" t="s">
        <v>294</v>
      </c>
    </row>
    <row r="3574" spans="2:20" ht="15" hidden="1" customHeight="1" x14ac:dyDescent="0.25">
      <c r="D3574" t="s">
        <v>583</v>
      </c>
      <c r="E3574" t="str">
        <f>VLOOKUP(D3574,'B-Business Capability'!B:H,5,FALSE)</f>
        <v>Product &amp; Software Development</v>
      </c>
      <c r="F3574" t="str">
        <f>VLOOKUP(D3574,'B-Business Capability'!B:H,6,FALSE)</f>
        <v>Engineering</v>
      </c>
      <c r="G3574" t="str">
        <f>VLOOKUP(D3574,'B-Business Capability'!B:H,7,FALSE)</f>
        <v>Construction &amp; Development</v>
      </c>
      <c r="I3574" t="s">
        <v>43</v>
      </c>
      <c r="J3574" t="s">
        <v>91</v>
      </c>
      <c r="K3574" t="s">
        <v>81</v>
      </c>
      <c r="L3574" t="s">
        <v>596</v>
      </c>
      <c r="M3574" t="str">
        <f>VLOOKUP(L3574,'A-Applications'!B:D,3,FALSE)</f>
        <v>Docker</v>
      </c>
      <c r="N3574" t="s">
        <v>46</v>
      </c>
      <c r="O3574" t="s">
        <v>47</v>
      </c>
      <c r="P3574" t="s">
        <v>75</v>
      </c>
      <c r="Q3574" t="str">
        <f>VLOOKUP(KamstrupData[[#This Row],[IdLevel123]],'B-Business Capability'!B:L,10,FALSE)</f>
        <v>Idea-to-Release (I2R)</v>
      </c>
      <c r="R3574">
        <f>VLOOKUP(KamstrupData[[#This Row],[IdLevel123]],'B-Business Capability'!B:L,11,FALSE)</f>
        <v>420</v>
      </c>
    </row>
    <row r="3575" spans="2:20" ht="15" hidden="1" customHeight="1" x14ac:dyDescent="0.25">
      <c r="D3575" t="s">
        <v>583</v>
      </c>
      <c r="E3575" t="str">
        <f>VLOOKUP(D3575,'B-Business Capability'!B:H,5,FALSE)</f>
        <v>Product &amp; Software Development</v>
      </c>
      <c r="F3575" t="str">
        <f>VLOOKUP(D3575,'B-Business Capability'!B:H,6,FALSE)</f>
        <v>Engineering</v>
      </c>
      <c r="G3575" t="str">
        <f>VLOOKUP(D3575,'B-Business Capability'!B:H,7,FALSE)</f>
        <v>Construction &amp; Development</v>
      </c>
      <c r="I3575" t="s">
        <v>43</v>
      </c>
      <c r="J3575" t="s">
        <v>98</v>
      </c>
      <c r="K3575" t="s">
        <v>87</v>
      </c>
      <c r="L3575" t="s">
        <v>596</v>
      </c>
      <c r="M3575" t="str">
        <f>VLOOKUP(L3575,'A-Applications'!B:D,3,FALSE)</f>
        <v>Docker</v>
      </c>
      <c r="N3575" t="s">
        <v>46</v>
      </c>
      <c r="O3575" s="42" t="s">
        <v>102</v>
      </c>
      <c r="P3575" t="s">
        <v>89</v>
      </c>
      <c r="Q3575" t="str">
        <f>VLOOKUP(KamstrupData[[#This Row],[IdLevel123]],'B-Business Capability'!B:L,10,FALSE)</f>
        <v>Idea-to-Release (I2R)</v>
      </c>
      <c r="R3575">
        <f>VLOOKUP(KamstrupData[[#This Row],[IdLevel123]],'B-Business Capability'!B:L,11,FALSE)</f>
        <v>420</v>
      </c>
      <c r="T3575" t="s">
        <v>100</v>
      </c>
    </row>
    <row r="3576" spans="2:20" ht="15" hidden="1" customHeight="1" x14ac:dyDescent="0.25">
      <c r="D3576" t="s">
        <v>583</v>
      </c>
      <c r="E3576" t="str">
        <f>VLOOKUP(D3576,'B-Business Capability'!B:H,5,FALSE)</f>
        <v>Product &amp; Software Development</v>
      </c>
      <c r="F3576" t="str">
        <f>VLOOKUP(D3576,'B-Business Capability'!B:H,6,FALSE)</f>
        <v>Engineering</v>
      </c>
      <c r="G3576" t="str">
        <f>VLOOKUP(D3576,'B-Business Capability'!B:H,7,FALSE)</f>
        <v>Construction &amp; Development</v>
      </c>
      <c r="I3576" t="s">
        <v>43</v>
      </c>
      <c r="J3576" t="s">
        <v>114</v>
      </c>
      <c r="K3576" t="s">
        <v>78</v>
      </c>
      <c r="L3576" t="s">
        <v>596</v>
      </c>
      <c r="M3576" t="str">
        <f>VLOOKUP(L3576,'A-Applications'!B:D,3,FALSE)</f>
        <v>Docker</v>
      </c>
      <c r="N3576" t="s">
        <v>46</v>
      </c>
      <c r="O3576" s="42" t="s">
        <v>47</v>
      </c>
      <c r="P3576" t="s">
        <v>75</v>
      </c>
      <c r="Q3576" t="str">
        <f>VLOOKUP(KamstrupData[[#This Row],[IdLevel123]],'B-Business Capability'!B:L,10,FALSE)</f>
        <v>Idea-to-Release (I2R)</v>
      </c>
      <c r="R3576">
        <f>VLOOKUP(KamstrupData[[#This Row],[IdLevel123]],'B-Business Capability'!B:L,11,FALSE)</f>
        <v>420</v>
      </c>
      <c r="T3576" t="s">
        <v>120</v>
      </c>
    </row>
    <row r="3577" spans="2:20" ht="15" hidden="1" customHeight="1" x14ac:dyDescent="0.25">
      <c r="D3577" t="s">
        <v>583</v>
      </c>
      <c r="E3577" t="str">
        <f>VLOOKUP(D3577,'B-Business Capability'!B:H,5,FALSE)</f>
        <v>Product &amp; Software Development</v>
      </c>
      <c r="F3577" t="str">
        <f>VLOOKUP(D3577,'B-Business Capability'!B:H,6,FALSE)</f>
        <v>Engineering</v>
      </c>
      <c r="G3577" t="str">
        <f>VLOOKUP(D3577,'B-Business Capability'!B:H,7,FALSE)</f>
        <v>Construction &amp; Development</v>
      </c>
      <c r="I3577" t="s">
        <v>43</v>
      </c>
      <c r="J3577" t="s">
        <v>128</v>
      </c>
      <c r="K3577" t="s">
        <v>87</v>
      </c>
      <c r="L3577" t="s">
        <v>596</v>
      </c>
      <c r="M3577" t="str">
        <f>VLOOKUP(L3577,'A-Applications'!B:D,3,FALSE)</f>
        <v>Docker</v>
      </c>
      <c r="N3577" t="s">
        <v>46</v>
      </c>
      <c r="O3577" s="42" t="s">
        <v>47</v>
      </c>
      <c r="P3577" t="s">
        <v>89</v>
      </c>
      <c r="Q3577" t="str">
        <f>VLOOKUP(KamstrupData[[#This Row],[IdLevel123]],'B-Business Capability'!B:L,10,FALSE)</f>
        <v>Idea-to-Release (I2R)</v>
      </c>
      <c r="R3577">
        <f>VLOOKUP(KamstrupData[[#This Row],[IdLevel123]],'B-Business Capability'!B:L,11,FALSE)</f>
        <v>420</v>
      </c>
      <c r="T3577" t="s">
        <v>129</v>
      </c>
    </row>
    <row r="3578" spans="2:20" ht="15" hidden="1" customHeight="1" x14ac:dyDescent="0.25">
      <c r="D3578" t="s">
        <v>955</v>
      </c>
      <c r="E3578" t="str">
        <f>VLOOKUP(D3578,'B-Business Capability'!B:H,5,FALSE)</f>
        <v>Product &amp; Software Development</v>
      </c>
      <c r="F3578" t="str">
        <f>VLOOKUP(D3578,'B-Business Capability'!B:H,6,FALSE)</f>
        <v>Quality Management</v>
      </c>
      <c r="G3578" t="str">
        <f>VLOOKUP(D3578,'B-Business Capability'!B:H,7,FALSE)</f>
        <v>Test Quality</v>
      </c>
      <c r="I3578" t="s">
        <v>43</v>
      </c>
      <c r="J3578" t="s">
        <v>86</v>
      </c>
      <c r="K3578" t="s">
        <v>87</v>
      </c>
      <c r="L3578" t="s">
        <v>596</v>
      </c>
      <c r="M3578" t="str">
        <f>VLOOKUP(L3578,'A-Applications'!B:D,3,FALSE)</f>
        <v>Docker</v>
      </c>
      <c r="N3578" t="s">
        <v>46</v>
      </c>
      <c r="O3578" s="42" t="s">
        <v>47</v>
      </c>
      <c r="P3578" t="s">
        <v>89</v>
      </c>
      <c r="Q3578" t="str">
        <f>VLOOKUP(KamstrupData[[#This Row],[IdLevel123]],'B-Business Capability'!B:L,10,FALSE)</f>
        <v>Idea-to-Release (I2R)</v>
      </c>
      <c r="R3578">
        <f>VLOOKUP(KamstrupData[[#This Row],[IdLevel123]],'B-Business Capability'!B:L,11,FALSE)</f>
        <v>906</v>
      </c>
      <c r="T3578" t="s">
        <v>196</v>
      </c>
    </row>
    <row r="3579" spans="2:20" ht="15" hidden="1" customHeight="1" x14ac:dyDescent="0.25">
      <c r="D3579" t="s">
        <v>955</v>
      </c>
      <c r="E3579" t="str">
        <f>VLOOKUP(D3579,'B-Business Capability'!B:H,5,FALSE)</f>
        <v>Product &amp; Software Development</v>
      </c>
      <c r="F3579" t="str">
        <f>VLOOKUP(D3579,'B-Business Capability'!B:H,6,FALSE)</f>
        <v>Quality Management</v>
      </c>
      <c r="G3579" t="str">
        <f>VLOOKUP(D3579,'B-Business Capability'!B:H,7,FALSE)</f>
        <v>Test Quality</v>
      </c>
      <c r="I3579" t="s">
        <v>43</v>
      </c>
      <c r="J3579" t="s">
        <v>98</v>
      </c>
      <c r="K3579" t="s">
        <v>87</v>
      </c>
      <c r="L3579" t="s">
        <v>596</v>
      </c>
      <c r="M3579" t="str">
        <f>VLOOKUP(L3579,'A-Applications'!B:D,3,FALSE)</f>
        <v>Docker</v>
      </c>
      <c r="N3579" t="s">
        <v>46</v>
      </c>
      <c r="O3579" s="42" t="s">
        <v>102</v>
      </c>
      <c r="P3579" t="s">
        <v>89</v>
      </c>
      <c r="Q3579" t="str">
        <f>VLOOKUP(KamstrupData[[#This Row],[IdLevel123]],'B-Business Capability'!B:L,10,FALSE)</f>
        <v>Idea-to-Release (I2R)</v>
      </c>
      <c r="R3579">
        <f>VLOOKUP(KamstrupData[[#This Row],[IdLevel123]],'B-Business Capability'!B:L,11,FALSE)</f>
        <v>906</v>
      </c>
      <c r="T3579" t="s">
        <v>100</v>
      </c>
    </row>
    <row r="3580" spans="2:20" hidden="1" x14ac:dyDescent="0.25">
      <c r="D3580" s="28" t="s">
        <v>1593</v>
      </c>
      <c r="E3580" t="str">
        <f>VLOOKUP(D3580,'B-Business Capability'!B:H,5,FALSE)</f>
        <v>Digital Platform and Operations</v>
      </c>
      <c r="F3580" t="str">
        <f>VLOOKUP(D3580,'B-Business Capability'!B:H,6,FALSE)</f>
        <v>Engineering &amp; Platform</v>
      </c>
      <c r="G3580" t="str">
        <f>VLOOKUP(D3580,'B-Business Capability'!B:H,7,FALSE)</f>
        <v>Software development</v>
      </c>
      <c r="I3580" t="s">
        <v>43</v>
      </c>
      <c r="J3580" t="s">
        <v>148</v>
      </c>
      <c r="K3580" t="s">
        <v>149</v>
      </c>
      <c r="L3580" t="s">
        <v>596</v>
      </c>
      <c r="M3580" t="str">
        <f>VLOOKUP(L3580,'A-Applications'!B:D,3,FALSE)</f>
        <v>Docker</v>
      </c>
      <c r="N3580" t="s">
        <v>138</v>
      </c>
      <c r="O3580" s="42" t="s">
        <v>102</v>
      </c>
      <c r="P3580" t="s">
        <v>56</v>
      </c>
      <c r="Q3580" t="str">
        <f>VLOOKUP(KamstrupData[[#This Row],[IdLevel123]],'B-Business Capability'!B:L,10,FALSE)</f>
        <v>N/A</v>
      </c>
      <c r="R3580">
        <f>VLOOKUP(KamstrupData[[#This Row],[IdLevel123]],'B-Business Capability'!B:L,11,FALSE)</f>
        <v>0</v>
      </c>
    </row>
    <row r="3581" spans="2:20" hidden="1" x14ac:dyDescent="0.25">
      <c r="D3581" t="s">
        <v>1603</v>
      </c>
      <c r="E3581" t="str">
        <f>VLOOKUP(D3581,'B-Business Capability'!B:H,5,FALSE)</f>
        <v>Digital Platform and Operations</v>
      </c>
      <c r="F3581" t="str">
        <f>VLOOKUP(D3581,'B-Business Capability'!B:H,6,FALSE)</f>
        <v>AI, Data &amp; Analytics</v>
      </c>
      <c r="G3581" t="str">
        <f>VLOOKUP(D3581,'B-Business Capability'!B:H,7,FALSE)</f>
        <v>Data Processing &amp; Modeling</v>
      </c>
      <c r="I3581" t="s">
        <v>43</v>
      </c>
      <c r="J3581" t="s">
        <v>239</v>
      </c>
      <c r="K3581" t="s">
        <v>240</v>
      </c>
      <c r="L3581" t="s">
        <v>8581</v>
      </c>
      <c r="M3581" t="str">
        <f>VLOOKUP(L3581,'A-Applications'!B:D,3,FALSE)</f>
        <v>RabbitMQ</v>
      </c>
      <c r="N3581" t="s">
        <v>74</v>
      </c>
      <c r="O3581" s="42" t="s">
        <v>102</v>
      </c>
      <c r="P3581" t="s">
        <v>347</v>
      </c>
      <c r="Q3581" t="str">
        <f>VLOOKUP(KamstrupData[[#This Row],[IdLevel123]],'B-Business Capability'!B:L,10,FALSE)</f>
        <v>N/A</v>
      </c>
      <c r="R3581">
        <f>VLOOKUP(KamstrupData[[#This Row],[IdLevel123]],'B-Business Capability'!B:L,11,FALSE)</f>
        <v>0</v>
      </c>
      <c r="S3581" t="s">
        <v>8635</v>
      </c>
      <c r="T3581" t="s">
        <v>348</v>
      </c>
    </row>
    <row r="3582" spans="2:20" hidden="1" x14ac:dyDescent="0.25">
      <c r="D3582" t="s">
        <v>1603</v>
      </c>
      <c r="E3582" t="str">
        <f>VLOOKUP(D3582,'B-Business Capability'!B:H,5,FALSE)</f>
        <v>Digital Platform and Operations</v>
      </c>
      <c r="F3582" t="str">
        <f>VLOOKUP(D3582,'B-Business Capability'!B:H,6,FALSE)</f>
        <v>AI, Data &amp; Analytics</v>
      </c>
      <c r="G3582" t="str">
        <f>VLOOKUP(D3582,'B-Business Capability'!B:H,7,FALSE)</f>
        <v>Data Processing &amp; Modeling</v>
      </c>
      <c r="I3582" t="s">
        <v>43</v>
      </c>
      <c r="J3582" t="s">
        <v>109</v>
      </c>
      <c r="K3582" t="s">
        <v>110</v>
      </c>
      <c r="L3582" t="s">
        <v>8581</v>
      </c>
      <c r="M3582" t="str">
        <f>VLOOKUP(L3582,'A-Applications'!B:D,3,FALSE)</f>
        <v>RabbitMQ</v>
      </c>
      <c r="N3582" t="s">
        <v>138</v>
      </c>
      <c r="O3582" s="42" t="s">
        <v>102</v>
      </c>
      <c r="P3582" t="s">
        <v>56</v>
      </c>
      <c r="Q3582" t="str">
        <f>VLOOKUP(KamstrupData[[#This Row],[IdLevel123]],'B-Business Capability'!B:L,10,FALSE)</f>
        <v>N/A</v>
      </c>
      <c r="R3582">
        <f>VLOOKUP(KamstrupData[[#This Row],[IdLevel123]],'B-Business Capability'!B:L,11,FALSE)</f>
        <v>0</v>
      </c>
      <c r="T3582" t="s">
        <v>1605</v>
      </c>
    </row>
    <row r="3583" spans="2:20" hidden="1" x14ac:dyDescent="0.25">
      <c r="B3583" s="28">
        <v>45292</v>
      </c>
      <c r="D3583" s="28" t="s">
        <v>8542</v>
      </c>
      <c r="E3583" t="str">
        <f>VLOOKUP(D3583,'B-Business Capability'!B:H,5,FALSE)</f>
        <v>OT Hosting</v>
      </c>
      <c r="F3583" t="str">
        <f>VLOOKUP(D3583,'B-Business Capability'!B:H,6,FALSE)</f>
        <v>OT Platform &amp; Hosting</v>
      </c>
      <c r="G3583" t="str">
        <f>VLOOKUP(D3583,'B-Business Capability'!B:H,7,FALSE)</f>
        <v>Cloud Integration &amp; Hosting</v>
      </c>
      <c r="I3583" t="s">
        <v>43</v>
      </c>
      <c r="J3583" t="s">
        <v>285</v>
      </c>
      <c r="K3583" t="s">
        <v>1615</v>
      </c>
      <c r="L3583" t="s">
        <v>8581</v>
      </c>
      <c r="M3583" t="str">
        <f>VLOOKUP(L3583,'A-Applications'!B:D,3,FALSE)</f>
        <v>RabbitMQ</v>
      </c>
      <c r="N3583" t="s">
        <v>46</v>
      </c>
      <c r="O3583" s="42" t="s">
        <v>210</v>
      </c>
      <c r="P3583" t="s">
        <v>38</v>
      </c>
      <c r="Q3583" t="str">
        <f>VLOOKUP(KamstrupData[[#This Row],[IdLevel123]],'B-Business Capability'!B:L,10,FALSE)</f>
        <v>N/A</v>
      </c>
      <c r="R3583">
        <f>VLOOKUP(KamstrupData[[#This Row],[IdLevel123]],'B-Business Capability'!B:L,11,FALSE)</f>
        <v>0</v>
      </c>
    </row>
    <row r="3584" spans="2:20" hidden="1" x14ac:dyDescent="0.25">
      <c r="B3584" s="28">
        <v>45292</v>
      </c>
      <c r="D3584" s="28" t="s">
        <v>7610</v>
      </c>
      <c r="E3584" t="str">
        <f>VLOOKUP(D3584,'B-Business Capability'!B:H,5,FALSE)</f>
        <v>Product &amp; Software Development</v>
      </c>
      <c r="F3584" t="str">
        <f>VLOOKUP(D3584,'B-Business Capability'!B:H,6,FALSE)</f>
        <v>Engineering</v>
      </c>
      <c r="G3584">
        <f>VLOOKUP(D3584,'B-Business Capability'!B:H,7,FALSE)</f>
        <v>0</v>
      </c>
      <c r="I3584" t="s">
        <v>43</v>
      </c>
      <c r="J3584" t="s">
        <v>239</v>
      </c>
      <c r="K3584" t="s">
        <v>7296</v>
      </c>
      <c r="L3584" t="s">
        <v>375</v>
      </c>
      <c r="M3584" t="str">
        <f>VLOOKUP(L3584,'A-Applications'!B:D,3,FALSE)</f>
        <v>Postman</v>
      </c>
      <c r="N3584" t="s">
        <v>46</v>
      </c>
      <c r="O3584" s="42" t="s">
        <v>47</v>
      </c>
      <c r="Q3584" t="str">
        <f>VLOOKUP(KamstrupData[[#This Row],[IdLevel123]],'B-Business Capability'!B:L,10,FALSE)</f>
        <v>Idea-to-Release (I2R)</v>
      </c>
      <c r="R3584">
        <f>VLOOKUP(KamstrupData[[#This Row],[IdLevel123]],'B-Business Capability'!B:L,11,FALSE)</f>
        <v>400</v>
      </c>
    </row>
    <row r="3585" spans="2:20" hidden="1" x14ac:dyDescent="0.25">
      <c r="D3585" s="28" t="s">
        <v>370</v>
      </c>
      <c r="E3585" t="str">
        <f>VLOOKUP(D3585,'B-Business Capability'!B:H,5,FALSE)</f>
        <v>Digital Platform and Operations</v>
      </c>
      <c r="F3585" t="str">
        <f>VLOOKUP(D3585,'B-Business Capability'!B:H,6,FALSE)</f>
        <v>Operations</v>
      </c>
      <c r="G3585" t="str">
        <f>VLOOKUP(D3585,'B-Business Capability'!B:H,7,FALSE)</f>
        <v>IT Service Management</v>
      </c>
      <c r="I3585" t="s">
        <v>43</v>
      </c>
      <c r="J3585" t="s">
        <v>239</v>
      </c>
      <c r="K3585" t="s">
        <v>240</v>
      </c>
      <c r="L3585" t="s">
        <v>375</v>
      </c>
      <c r="M3585" t="str">
        <f>VLOOKUP(L3585,'A-Applications'!B:D,3,FALSE)</f>
        <v>Postman</v>
      </c>
      <c r="N3585" t="s">
        <v>46</v>
      </c>
      <c r="O3585" s="42" t="s">
        <v>52</v>
      </c>
      <c r="P3585" t="s">
        <v>347</v>
      </c>
      <c r="Q3585" t="str">
        <f>VLOOKUP(KamstrupData[[#This Row],[IdLevel123]],'B-Business Capability'!B:L,10,FALSE)</f>
        <v>N/A</v>
      </c>
      <c r="R3585">
        <f>VLOOKUP(KamstrupData[[#This Row],[IdLevel123]],'B-Business Capability'!B:L,11,FALSE)</f>
        <v>0</v>
      </c>
      <c r="T3585" t="s">
        <v>348</v>
      </c>
    </row>
    <row r="3586" spans="2:20" hidden="1" x14ac:dyDescent="0.25">
      <c r="D3586" t="s">
        <v>583</v>
      </c>
      <c r="E3586" t="str">
        <f>VLOOKUP(D3586,'B-Business Capability'!B:H,5,FALSE)</f>
        <v>Product &amp; Software Development</v>
      </c>
      <c r="F3586" t="str">
        <f>VLOOKUP(D3586,'B-Business Capability'!B:H,6,FALSE)</f>
        <v>Engineering</v>
      </c>
      <c r="G3586" t="str">
        <f>VLOOKUP(D3586,'B-Business Capability'!B:H,7,FALSE)</f>
        <v>Construction &amp; Development</v>
      </c>
      <c r="I3586" t="s">
        <v>43</v>
      </c>
      <c r="J3586" t="s">
        <v>91</v>
      </c>
      <c r="K3586" t="s">
        <v>291</v>
      </c>
      <c r="L3586" t="s">
        <v>375</v>
      </c>
      <c r="M3586" t="str">
        <f>VLOOKUP(L3586,'A-Applications'!B:D,3,FALSE)</f>
        <v>Postman</v>
      </c>
      <c r="N3586" t="s">
        <v>46</v>
      </c>
      <c r="O3586" s="42" t="s">
        <v>47</v>
      </c>
      <c r="P3586" t="s">
        <v>75</v>
      </c>
      <c r="Q3586" t="str">
        <f>VLOOKUP(KamstrupData[[#This Row],[IdLevel123]],'B-Business Capability'!B:L,10,FALSE)</f>
        <v>Idea-to-Release (I2R)</v>
      </c>
      <c r="R3586">
        <f>VLOOKUP(KamstrupData[[#This Row],[IdLevel123]],'B-Business Capability'!B:L,11,FALSE)</f>
        <v>420</v>
      </c>
      <c r="T3586" t="s">
        <v>292</v>
      </c>
    </row>
    <row r="3587" spans="2:20" hidden="1" x14ac:dyDescent="0.25">
      <c r="D3587" t="s">
        <v>583</v>
      </c>
      <c r="E3587" t="str">
        <f>VLOOKUP(D3587,'B-Business Capability'!B:H,5,FALSE)</f>
        <v>Product &amp; Software Development</v>
      </c>
      <c r="F3587" t="str">
        <f>VLOOKUP(D3587,'B-Business Capability'!B:H,6,FALSE)</f>
        <v>Engineering</v>
      </c>
      <c r="G3587" t="str">
        <f>VLOOKUP(D3587,'B-Business Capability'!B:H,7,FALSE)</f>
        <v>Construction &amp; Development</v>
      </c>
      <c r="I3587" t="s">
        <v>43</v>
      </c>
      <c r="J3587" t="s">
        <v>91</v>
      </c>
      <c r="K3587" t="s">
        <v>72</v>
      </c>
      <c r="L3587" t="s">
        <v>375</v>
      </c>
      <c r="M3587" t="str">
        <f>VLOOKUP(L3587,'A-Applications'!B:D,3,FALSE)</f>
        <v>Postman</v>
      </c>
      <c r="N3587" t="s">
        <v>46</v>
      </c>
      <c r="O3587" s="42" t="s">
        <v>47</v>
      </c>
      <c r="P3587" t="s">
        <v>75</v>
      </c>
      <c r="Q3587" t="str">
        <f>VLOOKUP(KamstrupData[[#This Row],[IdLevel123]],'B-Business Capability'!B:L,10,FALSE)</f>
        <v>Idea-to-Release (I2R)</v>
      </c>
      <c r="R3587">
        <f>VLOOKUP(KamstrupData[[#This Row],[IdLevel123]],'B-Business Capability'!B:L,11,FALSE)</f>
        <v>420</v>
      </c>
      <c r="T3587" t="s">
        <v>92</v>
      </c>
    </row>
    <row r="3588" spans="2:20" hidden="1" x14ac:dyDescent="0.25">
      <c r="D3588" t="s">
        <v>583</v>
      </c>
      <c r="E3588" t="str">
        <f>VLOOKUP(D3588,'B-Business Capability'!B:H,5,FALSE)</f>
        <v>Product &amp; Software Development</v>
      </c>
      <c r="F3588" t="str">
        <f>VLOOKUP(D3588,'B-Business Capability'!B:H,6,FALSE)</f>
        <v>Engineering</v>
      </c>
      <c r="G3588" t="str">
        <f>VLOOKUP(D3588,'B-Business Capability'!B:H,7,FALSE)</f>
        <v>Construction &amp; Development</v>
      </c>
      <c r="I3588" t="s">
        <v>43</v>
      </c>
      <c r="J3588" t="s">
        <v>98</v>
      </c>
      <c r="K3588" t="s">
        <v>87</v>
      </c>
      <c r="L3588" t="s">
        <v>375</v>
      </c>
      <c r="M3588" t="str">
        <f>VLOOKUP(L3588,'A-Applications'!B:D,3,FALSE)</f>
        <v>Postman</v>
      </c>
      <c r="N3588" t="s">
        <v>46</v>
      </c>
      <c r="O3588" s="42" t="s">
        <v>47</v>
      </c>
      <c r="P3588" t="s">
        <v>75</v>
      </c>
      <c r="Q3588" t="str">
        <f>VLOOKUP(KamstrupData[[#This Row],[IdLevel123]],'B-Business Capability'!B:L,10,FALSE)</f>
        <v>Idea-to-Release (I2R)</v>
      </c>
      <c r="R3588">
        <f>VLOOKUP(KamstrupData[[#This Row],[IdLevel123]],'B-Business Capability'!B:L,11,FALSE)</f>
        <v>420</v>
      </c>
      <c r="T3588" t="s">
        <v>100</v>
      </c>
    </row>
    <row r="3589" spans="2:20" hidden="1" x14ac:dyDescent="0.25">
      <c r="D3589" t="s">
        <v>583</v>
      </c>
      <c r="E3589" t="str">
        <f>VLOOKUP(D3589,'B-Business Capability'!B:H,5,FALSE)</f>
        <v>Product &amp; Software Development</v>
      </c>
      <c r="F3589" t="str">
        <f>VLOOKUP(D3589,'B-Business Capability'!B:H,6,FALSE)</f>
        <v>Engineering</v>
      </c>
      <c r="G3589" t="str">
        <f>VLOOKUP(D3589,'B-Business Capability'!B:H,7,FALSE)</f>
        <v>Construction &amp; Development</v>
      </c>
      <c r="I3589" t="s">
        <v>43</v>
      </c>
      <c r="J3589" t="s">
        <v>161</v>
      </c>
      <c r="K3589" t="s">
        <v>166</v>
      </c>
      <c r="L3589" t="s">
        <v>375</v>
      </c>
      <c r="M3589" t="str">
        <f>VLOOKUP(L3589,'A-Applications'!B:D,3,FALSE)</f>
        <v>Postman</v>
      </c>
      <c r="N3589" t="s">
        <v>46</v>
      </c>
      <c r="O3589" s="42" t="s">
        <v>47</v>
      </c>
      <c r="P3589" t="s">
        <v>56</v>
      </c>
      <c r="Q3589" t="str">
        <f>VLOOKUP(KamstrupData[[#This Row],[IdLevel123]],'B-Business Capability'!B:L,10,FALSE)</f>
        <v>Idea-to-Release (I2R)</v>
      </c>
      <c r="R3589">
        <f>VLOOKUP(KamstrupData[[#This Row],[IdLevel123]],'B-Business Capability'!B:L,11,FALSE)</f>
        <v>420</v>
      </c>
    </row>
    <row r="3590" spans="2:20" hidden="1" x14ac:dyDescent="0.25">
      <c r="D3590" t="s">
        <v>583</v>
      </c>
      <c r="E3590" t="str">
        <f>VLOOKUP(D3590,'B-Business Capability'!B:H,5,FALSE)</f>
        <v>Product &amp; Software Development</v>
      </c>
      <c r="F3590" t="str">
        <f>VLOOKUP(D3590,'B-Business Capability'!B:H,6,FALSE)</f>
        <v>Engineering</v>
      </c>
      <c r="G3590" t="str">
        <f>VLOOKUP(D3590,'B-Business Capability'!B:H,7,FALSE)</f>
        <v>Construction &amp; Development</v>
      </c>
      <c r="I3590" t="s">
        <v>43</v>
      </c>
      <c r="J3590" t="s">
        <v>128</v>
      </c>
      <c r="K3590" t="s">
        <v>87</v>
      </c>
      <c r="L3590" t="s">
        <v>375</v>
      </c>
      <c r="M3590" t="str">
        <f>VLOOKUP(L3590,'A-Applications'!B:D,3,FALSE)</f>
        <v>Postman</v>
      </c>
      <c r="N3590" t="s">
        <v>46</v>
      </c>
      <c r="O3590" s="42" t="s">
        <v>47</v>
      </c>
      <c r="P3590" t="s">
        <v>75</v>
      </c>
      <c r="Q3590" t="str">
        <f>VLOOKUP(KamstrupData[[#This Row],[IdLevel123]],'B-Business Capability'!B:L,10,FALSE)</f>
        <v>Idea-to-Release (I2R)</v>
      </c>
      <c r="R3590">
        <f>VLOOKUP(KamstrupData[[#This Row],[IdLevel123]],'B-Business Capability'!B:L,11,FALSE)</f>
        <v>420</v>
      </c>
      <c r="T3590" t="s">
        <v>129</v>
      </c>
    </row>
    <row r="3591" spans="2:20" hidden="1" x14ac:dyDescent="0.25">
      <c r="B3591" s="28">
        <v>45292</v>
      </c>
      <c r="D3591" t="s">
        <v>920</v>
      </c>
      <c r="E3591" t="str">
        <f>VLOOKUP(D3591,'B-Business Capability'!B:H,5,FALSE)</f>
        <v>Product &amp; Software Development</v>
      </c>
      <c r="F3591" t="str">
        <f>VLOOKUP(D3591,'B-Business Capability'!B:H,6,FALSE)</f>
        <v>Product &amp; Software Delivery</v>
      </c>
      <c r="G3591" t="str">
        <f>VLOOKUP(D3591,'B-Business Capability'!B:H,7,FALSE)</f>
        <v>Manage Production &amp; Development</v>
      </c>
      <c r="I3591" t="s">
        <v>43</v>
      </c>
      <c r="J3591" t="s">
        <v>285</v>
      </c>
      <c r="K3591" t="s">
        <v>286</v>
      </c>
      <c r="L3591" t="s">
        <v>375</v>
      </c>
      <c r="M3591" t="str">
        <f>VLOOKUP(L3591,'A-Applications'!B:D,3,FALSE)</f>
        <v>Postman</v>
      </c>
      <c r="N3591" t="s">
        <v>46</v>
      </c>
      <c r="O3591" s="42" t="s">
        <v>47</v>
      </c>
      <c r="P3591" t="s">
        <v>38</v>
      </c>
      <c r="Q3591" t="str">
        <f>VLOOKUP(KamstrupData[[#This Row],[IdLevel123]],'B-Business Capability'!B:L,10,FALSE)</f>
        <v>Idea-to-Release (I2R)</v>
      </c>
      <c r="R3591">
        <f>VLOOKUP(KamstrupData[[#This Row],[IdLevel123]],'B-Business Capability'!B:L,11,FALSE)</f>
        <v>520</v>
      </c>
      <c r="T3591" t="s">
        <v>288</v>
      </c>
    </row>
    <row r="3592" spans="2:20" hidden="1" x14ac:dyDescent="0.25">
      <c r="D3592" t="s">
        <v>955</v>
      </c>
      <c r="E3592" t="str">
        <f>VLOOKUP(D3592,'B-Business Capability'!B:H,5,FALSE)</f>
        <v>Product &amp; Software Development</v>
      </c>
      <c r="F3592" t="str">
        <f>VLOOKUP(D3592,'B-Business Capability'!B:H,6,FALSE)</f>
        <v>Quality Management</v>
      </c>
      <c r="G3592" t="str">
        <f>VLOOKUP(D3592,'B-Business Capability'!B:H,7,FALSE)</f>
        <v>Test Quality</v>
      </c>
      <c r="I3592" t="s">
        <v>43</v>
      </c>
      <c r="J3592" t="s">
        <v>91</v>
      </c>
      <c r="K3592" t="s">
        <v>72</v>
      </c>
      <c r="L3592" t="s">
        <v>375</v>
      </c>
      <c r="M3592" t="str">
        <f>VLOOKUP(L3592,'A-Applications'!B:D,3,FALSE)</f>
        <v>Postman</v>
      </c>
      <c r="N3592" t="s">
        <v>46</v>
      </c>
      <c r="O3592" s="42" t="s">
        <v>47</v>
      </c>
      <c r="P3592" t="s">
        <v>75</v>
      </c>
      <c r="Q3592" t="str">
        <f>VLOOKUP(KamstrupData[[#This Row],[IdLevel123]],'B-Business Capability'!B:L,10,FALSE)</f>
        <v>Idea-to-Release (I2R)</v>
      </c>
      <c r="R3592">
        <f>VLOOKUP(KamstrupData[[#This Row],[IdLevel123]],'B-Business Capability'!B:L,11,FALSE)</f>
        <v>906</v>
      </c>
      <c r="T3592" t="s">
        <v>92</v>
      </c>
    </row>
    <row r="3593" spans="2:20" hidden="1" x14ac:dyDescent="0.25">
      <c r="D3593" t="s">
        <v>955</v>
      </c>
      <c r="E3593" t="str">
        <f>VLOOKUP(D3593,'B-Business Capability'!B:H,5,FALSE)</f>
        <v>Product &amp; Software Development</v>
      </c>
      <c r="F3593" t="str">
        <f>VLOOKUP(D3593,'B-Business Capability'!B:H,6,FALSE)</f>
        <v>Quality Management</v>
      </c>
      <c r="G3593" t="str">
        <f>VLOOKUP(D3593,'B-Business Capability'!B:H,7,FALSE)</f>
        <v>Test Quality</v>
      </c>
      <c r="I3593" t="s">
        <v>43</v>
      </c>
      <c r="J3593" t="s">
        <v>128</v>
      </c>
      <c r="K3593" t="s">
        <v>87</v>
      </c>
      <c r="L3593" t="s">
        <v>375</v>
      </c>
      <c r="M3593" t="str">
        <f>VLOOKUP(L3593,'A-Applications'!B:D,3,FALSE)</f>
        <v>Postman</v>
      </c>
      <c r="N3593" t="s">
        <v>46</v>
      </c>
      <c r="O3593" s="42" t="s">
        <v>47</v>
      </c>
      <c r="P3593" t="s">
        <v>75</v>
      </c>
      <c r="Q3593" t="str">
        <f>VLOOKUP(KamstrupData[[#This Row],[IdLevel123]],'B-Business Capability'!B:L,10,FALSE)</f>
        <v>Idea-to-Release (I2R)</v>
      </c>
      <c r="R3593">
        <f>VLOOKUP(KamstrupData[[#This Row],[IdLevel123]],'B-Business Capability'!B:L,11,FALSE)</f>
        <v>906</v>
      </c>
      <c r="T3593" t="s">
        <v>129</v>
      </c>
    </row>
    <row r="3594" spans="2:20" hidden="1" x14ac:dyDescent="0.25">
      <c r="D3594" t="s">
        <v>1517</v>
      </c>
      <c r="E3594" t="str">
        <f>VLOOKUP(D3594,'B-Business Capability'!B:H,5,FALSE)</f>
        <v>Customer Service</v>
      </c>
      <c r="F3594" t="str">
        <f>VLOOKUP(D3594,'B-Business Capability'!B:H,6,FALSE)</f>
        <v>Customer Project Management</v>
      </c>
      <c r="G3594" t="str">
        <f>VLOOKUP(D3594,'B-Business Capability'!B:H,7,FALSE)</f>
        <v>Project Management</v>
      </c>
      <c r="I3594" t="s">
        <v>43</v>
      </c>
      <c r="J3594" t="s">
        <v>279</v>
      </c>
      <c r="L3594" t="s">
        <v>375</v>
      </c>
      <c r="M3594" t="str">
        <f>VLOOKUP(L3594,'A-Applications'!B:D,3,FALSE)</f>
        <v>Postman</v>
      </c>
      <c r="N3594" t="s">
        <v>46</v>
      </c>
      <c r="O3594" s="42" t="s">
        <v>47</v>
      </c>
      <c r="P3594" t="s">
        <v>1040</v>
      </c>
      <c r="Q3594" t="str">
        <f>VLOOKUP(KamstrupData[[#This Row],[IdLevel123]],'B-Business Capability'!B:L,10,FALSE)</f>
        <v>Order-to-Cash (O2C)</v>
      </c>
      <c r="R3594">
        <f>VLOOKUP(KamstrupData[[#This Row],[IdLevel123]],'B-Business Capability'!B:L,11,FALSE)</f>
        <v>0</v>
      </c>
      <c r="T3594" t="s">
        <v>1482</v>
      </c>
    </row>
    <row r="3595" spans="2:20" hidden="1" x14ac:dyDescent="0.25">
      <c r="D3595" t="s">
        <v>1517</v>
      </c>
      <c r="E3595" t="str">
        <f>VLOOKUP(D3595,'B-Business Capability'!B:H,5,FALSE)</f>
        <v>Customer Service</v>
      </c>
      <c r="F3595" t="str">
        <f>VLOOKUP(D3595,'B-Business Capability'!B:H,6,FALSE)</f>
        <v>Customer Project Management</v>
      </c>
      <c r="G3595" t="str">
        <f>VLOOKUP(D3595,'B-Business Capability'!B:H,7,FALSE)</f>
        <v>Project Management</v>
      </c>
      <c r="I3595" t="s">
        <v>43</v>
      </c>
      <c r="J3595" t="s">
        <v>282</v>
      </c>
      <c r="L3595" t="s">
        <v>375</v>
      </c>
      <c r="M3595" t="str">
        <f>VLOOKUP(L3595,'A-Applications'!B:D,3,FALSE)</f>
        <v>Postman</v>
      </c>
      <c r="N3595" t="s">
        <v>46</v>
      </c>
      <c r="O3595" s="42" t="s">
        <v>47</v>
      </c>
      <c r="P3595" t="s">
        <v>1040</v>
      </c>
      <c r="Q3595" t="str">
        <f>VLOOKUP(KamstrupData[[#This Row],[IdLevel123]],'B-Business Capability'!B:L,10,FALSE)</f>
        <v>Order-to-Cash (O2C)</v>
      </c>
      <c r="R3595">
        <f>VLOOKUP(KamstrupData[[#This Row],[IdLevel123]],'B-Business Capability'!B:L,11,FALSE)</f>
        <v>0</v>
      </c>
    </row>
    <row r="3596" spans="2:20" hidden="1" x14ac:dyDescent="0.25">
      <c r="B3596" s="28">
        <v>45292</v>
      </c>
      <c r="D3596" t="s">
        <v>1593</v>
      </c>
      <c r="E3596" t="str">
        <f>VLOOKUP(D3596,'B-Business Capability'!B:H,5,FALSE)</f>
        <v>Digital Platform and Operations</v>
      </c>
      <c r="F3596" t="str">
        <f>VLOOKUP(D3596,'B-Business Capability'!B:H,6,FALSE)</f>
        <v>Engineering &amp; Platform</v>
      </c>
      <c r="G3596" t="str">
        <f>VLOOKUP(D3596,'B-Business Capability'!B:H,7,FALSE)</f>
        <v>Software development</v>
      </c>
      <c r="I3596" t="s">
        <v>43</v>
      </c>
      <c r="J3596" t="s">
        <v>285</v>
      </c>
      <c r="K3596" t="s">
        <v>306</v>
      </c>
      <c r="L3596" t="s">
        <v>375</v>
      </c>
      <c r="M3596" t="str">
        <f>VLOOKUP(L3596,'A-Applications'!B:D,3,FALSE)</f>
        <v>Postman</v>
      </c>
      <c r="N3596" t="s">
        <v>46</v>
      </c>
      <c r="O3596" s="42" t="s">
        <v>47</v>
      </c>
      <c r="P3596" t="s">
        <v>38</v>
      </c>
      <c r="Q3596" t="str">
        <f>VLOOKUP(KamstrupData[[#This Row],[IdLevel123]],'B-Business Capability'!B:L,10,FALSE)</f>
        <v>N/A</v>
      </c>
      <c r="R3596">
        <f>VLOOKUP(KamstrupData[[#This Row],[IdLevel123]],'B-Business Capability'!B:L,11,FALSE)</f>
        <v>0</v>
      </c>
      <c r="T3596" t="s">
        <v>309</v>
      </c>
    </row>
    <row r="3597" spans="2:20" hidden="1" x14ac:dyDescent="0.25">
      <c r="B3597" s="28">
        <v>45292</v>
      </c>
      <c r="D3597" s="28" t="s">
        <v>8544</v>
      </c>
      <c r="E3597" t="str">
        <f>VLOOKUP(D3597,'B-Business Capability'!B:H,5,FALSE)</f>
        <v>OT Hosting</v>
      </c>
      <c r="F3597" t="str">
        <f>VLOOKUP(D3597,'B-Business Capability'!B:H,6,FALSE)</f>
        <v>OT Engineering &amp; Innovation</v>
      </c>
      <c r="G3597" t="str">
        <f>VLOOKUP(D3597,'B-Business Capability'!B:H,7,FALSE)</f>
        <v>Test &amp; Validation Automation (Operational)</v>
      </c>
      <c r="I3597" t="s">
        <v>43</v>
      </c>
      <c r="J3597" t="s">
        <v>285</v>
      </c>
      <c r="K3597" t="s">
        <v>1615</v>
      </c>
      <c r="L3597" t="s">
        <v>375</v>
      </c>
      <c r="M3597" t="str">
        <f>VLOOKUP(L3597,'A-Applications'!B:D,3,FALSE)</f>
        <v>Postman</v>
      </c>
      <c r="N3597" t="s">
        <v>46</v>
      </c>
      <c r="O3597" s="42" t="s">
        <v>47</v>
      </c>
      <c r="P3597" t="s">
        <v>38</v>
      </c>
      <c r="Q3597" t="str">
        <f>VLOOKUP(KamstrupData[[#This Row],[IdLevel123]],'B-Business Capability'!B:L,10,FALSE)</f>
        <v>N/A</v>
      </c>
      <c r="R3597">
        <f>VLOOKUP(KamstrupData[[#This Row],[IdLevel123]],'B-Business Capability'!B:L,11,FALSE)</f>
        <v>0</v>
      </c>
    </row>
    <row r="3598" spans="2:20" hidden="1" x14ac:dyDescent="0.25">
      <c r="D3598" t="s">
        <v>1634</v>
      </c>
      <c r="E3598" t="str">
        <f>VLOOKUP(D3598,'B-Business Capability'!B:H,5,FALSE)</f>
        <v>Not mapped to capability</v>
      </c>
      <c r="F3598">
        <f>VLOOKUP(D3598,'B-Business Capability'!B:H,6,FALSE)</f>
        <v>0</v>
      </c>
      <c r="G3598">
        <f>VLOOKUP(D3598,'B-Business Capability'!B:H,7,FALSE)</f>
        <v>0</v>
      </c>
      <c r="I3598" t="s">
        <v>43</v>
      </c>
      <c r="J3598" t="s">
        <v>86</v>
      </c>
      <c r="L3598" t="s">
        <v>375</v>
      </c>
      <c r="M3598" t="str">
        <f>VLOOKUP(L3598,'A-Applications'!B:D,3,FALSE)</f>
        <v>Postman</v>
      </c>
      <c r="O3598" s="42"/>
      <c r="P3598" t="s">
        <v>56</v>
      </c>
      <c r="Q3598" t="str">
        <f>VLOOKUP(KamstrupData[[#This Row],[IdLevel123]],'B-Business Capability'!B:L,10,FALSE)</f>
        <v>N/A</v>
      </c>
      <c r="R3598">
        <f>VLOOKUP(KamstrupData[[#This Row],[IdLevel123]],'B-Business Capability'!B:L,11,FALSE)</f>
        <v>0</v>
      </c>
      <c r="T3598" t="s">
        <v>196</v>
      </c>
    </row>
    <row r="3599" spans="2:20" hidden="1" x14ac:dyDescent="0.25">
      <c r="D3599" t="s">
        <v>1422</v>
      </c>
      <c r="E3599" t="str">
        <f>VLOOKUP(D3599,'B-Business Capability'!B:H,5,FALSE)</f>
        <v>Sustainability Management</v>
      </c>
      <c r="F3599" t="str">
        <f>VLOOKUP(D3599,'B-Business Capability'!B:H,6,FALSE)</f>
        <v>Environmental Footprint Management</v>
      </c>
      <c r="G3599" t="str">
        <f>VLOOKUP(D3599,'B-Business Capability'!B:H,7,FALSE)</f>
        <v>Carbon Footprint Calculation</v>
      </c>
      <c r="I3599" t="s">
        <v>43</v>
      </c>
      <c r="J3599" t="s">
        <v>413</v>
      </c>
      <c r="K3599" t="s">
        <v>1379</v>
      </c>
      <c r="L3599" t="s">
        <v>1424</v>
      </c>
      <c r="M3599" t="str">
        <f>VLOOKUP(L3599,'A-Applications'!B:D,3,FALSE)</f>
        <v>SimaPro</v>
      </c>
      <c r="N3599" t="s">
        <v>138</v>
      </c>
      <c r="O3599" s="42" t="s">
        <v>47</v>
      </c>
      <c r="P3599" t="s">
        <v>1423</v>
      </c>
      <c r="Q3599" t="str">
        <f>VLOOKUP(KamstrupData[[#This Row],[IdLevel123]],'B-Business Capability'!B:L,10,FALSE)</f>
        <v>N/A</v>
      </c>
      <c r="R3599">
        <f>VLOOKUP(KamstrupData[[#This Row],[IdLevel123]],'B-Business Capability'!B:L,11,FALSE)</f>
        <v>0</v>
      </c>
      <c r="T3599" t="s">
        <v>1382</v>
      </c>
    </row>
    <row r="3600" spans="2:20" hidden="1" x14ac:dyDescent="0.25">
      <c r="D3600" t="s">
        <v>1422</v>
      </c>
      <c r="E3600" t="str">
        <f>VLOOKUP(D3600,'B-Business Capability'!B:H,5,FALSE)</f>
        <v>Sustainability Management</v>
      </c>
      <c r="F3600" t="str">
        <f>VLOOKUP(D3600,'B-Business Capability'!B:H,6,FALSE)</f>
        <v>Environmental Footprint Management</v>
      </c>
      <c r="G3600" t="str">
        <f>VLOOKUP(D3600,'B-Business Capability'!B:H,7,FALSE)</f>
        <v>Carbon Footprint Calculation</v>
      </c>
      <c r="I3600" t="s">
        <v>43</v>
      </c>
      <c r="J3600" t="s">
        <v>413</v>
      </c>
      <c r="K3600" t="s">
        <v>1379</v>
      </c>
      <c r="L3600" t="s">
        <v>1424</v>
      </c>
      <c r="M3600" t="str">
        <f>VLOOKUP(L3600,'A-Applications'!B:D,3,FALSE)</f>
        <v>SimaPro</v>
      </c>
      <c r="N3600" t="s">
        <v>138</v>
      </c>
      <c r="O3600" s="42" t="s">
        <v>47</v>
      </c>
      <c r="P3600" t="s">
        <v>89</v>
      </c>
      <c r="Q3600" t="str">
        <f>VLOOKUP(KamstrupData[[#This Row],[IdLevel123]],'B-Business Capability'!B:L,10,FALSE)</f>
        <v>N/A</v>
      </c>
      <c r="R3600">
        <f>VLOOKUP(KamstrupData[[#This Row],[IdLevel123]],'B-Business Capability'!B:L,11,FALSE)</f>
        <v>0</v>
      </c>
      <c r="T3600" t="s">
        <v>1382</v>
      </c>
    </row>
    <row r="3601" spans="4:20" hidden="1" x14ac:dyDescent="0.25">
      <c r="D3601" t="s">
        <v>1425</v>
      </c>
      <c r="E3601" t="str">
        <f>VLOOKUP(D3601,'B-Business Capability'!B:H,5,FALSE)</f>
        <v>Sustainability Management</v>
      </c>
      <c r="F3601" t="str">
        <f>VLOOKUP(D3601,'B-Business Capability'!B:H,6,FALSE)</f>
        <v>Environmental Footprint Management</v>
      </c>
      <c r="G3601" t="str">
        <f>VLOOKUP(D3601,'B-Business Capability'!B:H,7,FALSE)</f>
        <v>Emission Data Collection</v>
      </c>
      <c r="I3601" t="s">
        <v>43</v>
      </c>
      <c r="J3601" t="s">
        <v>413</v>
      </c>
      <c r="K3601" t="s">
        <v>1379</v>
      </c>
      <c r="L3601" t="s">
        <v>1424</v>
      </c>
      <c r="M3601" t="str">
        <f>VLOOKUP(L3601,'A-Applications'!B:D,3,FALSE)</f>
        <v>SimaPro</v>
      </c>
      <c r="N3601" t="s">
        <v>138</v>
      </c>
      <c r="O3601" s="42" t="s">
        <v>47</v>
      </c>
      <c r="P3601" t="s">
        <v>1423</v>
      </c>
      <c r="Q3601" t="str">
        <f>VLOOKUP(KamstrupData[[#This Row],[IdLevel123]],'B-Business Capability'!B:L,10,FALSE)</f>
        <v>N/A</v>
      </c>
      <c r="R3601">
        <f>VLOOKUP(KamstrupData[[#This Row],[IdLevel123]],'B-Business Capability'!B:L,11,FALSE)</f>
        <v>0</v>
      </c>
      <c r="T3601" t="s">
        <v>1382</v>
      </c>
    </row>
    <row r="3602" spans="4:20" hidden="1" x14ac:dyDescent="0.25">
      <c r="D3602" t="s">
        <v>1427</v>
      </c>
      <c r="E3602" t="str">
        <f>VLOOKUP(D3602,'B-Business Capability'!B:H,5,FALSE)</f>
        <v>Sustainability Management</v>
      </c>
      <c r="F3602" t="str">
        <f>VLOOKUP(D3602,'B-Business Capability'!B:H,6,FALSE)</f>
        <v>Environmental Footprint Management</v>
      </c>
      <c r="G3602" t="str">
        <f>VLOOKUP(D3602,'B-Business Capability'!B:H,7,FALSE)</f>
        <v>GHG Emissions Calculation</v>
      </c>
      <c r="I3602" t="s">
        <v>43</v>
      </c>
      <c r="J3602" t="s">
        <v>413</v>
      </c>
      <c r="K3602" t="s">
        <v>1379</v>
      </c>
      <c r="L3602" t="s">
        <v>1424</v>
      </c>
      <c r="M3602" t="str">
        <f>VLOOKUP(L3602,'A-Applications'!B:D,3,FALSE)</f>
        <v>SimaPro</v>
      </c>
      <c r="N3602" t="s">
        <v>138</v>
      </c>
      <c r="O3602" s="42" t="s">
        <v>47</v>
      </c>
      <c r="P3602" t="s">
        <v>1423</v>
      </c>
      <c r="Q3602" t="str">
        <f>VLOOKUP(KamstrupData[[#This Row],[IdLevel123]],'B-Business Capability'!B:L,10,FALSE)</f>
        <v>N/A</v>
      </c>
      <c r="R3602">
        <f>VLOOKUP(KamstrupData[[#This Row],[IdLevel123]],'B-Business Capability'!B:L,11,FALSE)</f>
        <v>0</v>
      </c>
      <c r="T3602" t="s">
        <v>1382</v>
      </c>
    </row>
    <row r="3603" spans="4:20" hidden="1" x14ac:dyDescent="0.25">
      <c r="D3603" t="s">
        <v>1371</v>
      </c>
      <c r="E3603" t="str">
        <f>VLOOKUP(D3603,'B-Business Capability'!B:H,5,FALSE)</f>
        <v>Governance, Risk and Compliance</v>
      </c>
      <c r="F3603" t="str">
        <f>VLOOKUP(D3603,'B-Business Capability'!B:H,6,FALSE)</f>
        <v>Enterprise Risk and Compliance</v>
      </c>
      <c r="G3603" t="str">
        <f>VLOOKUP(D3603,'B-Business Capability'!B:H,7,FALSE)</f>
        <v>Regulatory Compliance Management</v>
      </c>
      <c r="I3603" t="s">
        <v>43</v>
      </c>
      <c r="J3603" t="s">
        <v>413</v>
      </c>
      <c r="L3603" t="s">
        <v>1385</v>
      </c>
      <c r="M3603" t="str">
        <f>VLOOKUP(L3603,'A-Applications'!B:D,3,FALSE)</f>
        <v>RENE</v>
      </c>
      <c r="N3603" t="s">
        <v>138</v>
      </c>
      <c r="O3603" s="42" t="s">
        <v>47</v>
      </c>
      <c r="P3603" t="s">
        <v>1386</v>
      </c>
      <c r="Q3603" t="str">
        <f>VLOOKUP(KamstrupData[[#This Row],[IdLevel123]],'B-Business Capability'!B:L,10,FALSE)</f>
        <v>N/A</v>
      </c>
      <c r="R3603">
        <f>VLOOKUP(KamstrupData[[#This Row],[IdLevel123]],'B-Business Capability'!B:L,11,FALSE)</f>
        <v>0</v>
      </c>
      <c r="T3603" t="s">
        <v>471</v>
      </c>
    </row>
    <row r="3604" spans="4:20" hidden="1" x14ac:dyDescent="0.25">
      <c r="D3604" t="s">
        <v>1371</v>
      </c>
      <c r="E3604" t="str">
        <f>VLOOKUP(D3604,'B-Business Capability'!B:H,5,FALSE)</f>
        <v>Governance, Risk and Compliance</v>
      </c>
      <c r="F3604" t="str">
        <f>VLOOKUP(D3604,'B-Business Capability'!B:H,6,FALSE)</f>
        <v>Enterprise Risk and Compliance</v>
      </c>
      <c r="G3604" t="str">
        <f>VLOOKUP(D3604,'B-Business Capability'!B:H,7,FALSE)</f>
        <v>Regulatory Compliance Management</v>
      </c>
      <c r="I3604" t="s">
        <v>43</v>
      </c>
      <c r="J3604" t="s">
        <v>413</v>
      </c>
      <c r="L3604" t="s">
        <v>1385</v>
      </c>
      <c r="M3604" t="str">
        <f>VLOOKUP(L3604,'A-Applications'!B:D,3,FALSE)</f>
        <v>RENE</v>
      </c>
      <c r="N3604" t="s">
        <v>138</v>
      </c>
      <c r="O3604" s="42" t="s">
        <v>47</v>
      </c>
      <c r="P3604" t="s">
        <v>406</v>
      </c>
      <c r="Q3604" t="str">
        <f>VLOOKUP(KamstrupData[[#This Row],[IdLevel123]],'B-Business Capability'!B:L,10,FALSE)</f>
        <v>N/A</v>
      </c>
      <c r="R3604">
        <f>VLOOKUP(KamstrupData[[#This Row],[IdLevel123]],'B-Business Capability'!B:L,11,FALSE)</f>
        <v>0</v>
      </c>
      <c r="T3604" t="s">
        <v>471</v>
      </c>
    </row>
    <row r="3605" spans="4:20" hidden="1" x14ac:dyDescent="0.25">
      <c r="D3605" t="s">
        <v>1421</v>
      </c>
      <c r="E3605" t="str">
        <f>VLOOKUP(D3605,'B-Business Capability'!B:H,5,FALSE)</f>
        <v>Sustainability Management</v>
      </c>
      <c r="F3605" t="str">
        <f>VLOOKUP(D3605,'B-Business Capability'!B:H,6,FALSE)</f>
        <v>Circular Economy</v>
      </c>
      <c r="G3605" t="str">
        <f>VLOOKUP(D3605,'B-Business Capability'!B:H,7,FALSE)</f>
        <v>Extended Producer Responsibility Management</v>
      </c>
      <c r="I3605" t="s">
        <v>43</v>
      </c>
      <c r="J3605" t="s">
        <v>413</v>
      </c>
      <c r="K3605" t="s">
        <v>1379</v>
      </c>
      <c r="L3605" t="s">
        <v>1385</v>
      </c>
      <c r="M3605" t="str">
        <f>VLOOKUP(L3605,'A-Applications'!B:D,3,FALSE)</f>
        <v>RENE</v>
      </c>
      <c r="N3605" t="s">
        <v>138</v>
      </c>
      <c r="O3605" s="42" t="s">
        <v>47</v>
      </c>
      <c r="P3605" t="s">
        <v>1386</v>
      </c>
      <c r="Q3605" t="str">
        <f>VLOOKUP(KamstrupData[[#This Row],[IdLevel123]],'B-Business Capability'!B:L,10,FALSE)</f>
        <v>N/A</v>
      </c>
      <c r="R3605">
        <f>VLOOKUP(KamstrupData[[#This Row],[IdLevel123]],'B-Business Capability'!B:L,11,FALSE)</f>
        <v>0</v>
      </c>
      <c r="T3605" t="s">
        <v>1382</v>
      </c>
    </row>
    <row r="3606" spans="4:20" hidden="1" x14ac:dyDescent="0.25">
      <c r="D3606" t="s">
        <v>1512</v>
      </c>
      <c r="E3606" t="str">
        <f>VLOOKUP(D3606,'B-Business Capability'!B:H,5,FALSE)</f>
        <v>Sustainability Management</v>
      </c>
      <c r="F3606" t="str">
        <f>VLOOKUP(D3606,'B-Business Capability'!B:H,6,FALSE)</f>
        <v>Circular Economy</v>
      </c>
      <c r="G3606" t="str">
        <f>VLOOKUP(D3606,'B-Business Capability'!B:H,7,FALSE)</f>
        <v>Take back of hardware</v>
      </c>
      <c r="I3606" t="s">
        <v>43</v>
      </c>
      <c r="J3606" t="s">
        <v>413</v>
      </c>
      <c r="K3606" t="s">
        <v>1379</v>
      </c>
      <c r="L3606" t="s">
        <v>1385</v>
      </c>
      <c r="M3606" t="str">
        <f>VLOOKUP(L3606,'A-Applications'!B:D,3,FALSE)</f>
        <v>RENE</v>
      </c>
      <c r="N3606" t="s">
        <v>138</v>
      </c>
      <c r="O3606" s="42" t="s">
        <v>47</v>
      </c>
      <c r="P3606" t="s">
        <v>68</v>
      </c>
      <c r="Q3606" t="str">
        <f>VLOOKUP(KamstrupData[[#This Row],[IdLevel123]],'B-Business Capability'!B:L,10,FALSE)</f>
        <v>N/A</v>
      </c>
      <c r="R3606">
        <f>VLOOKUP(KamstrupData[[#This Row],[IdLevel123]],'B-Business Capability'!B:L,11,FALSE)</f>
        <v>0</v>
      </c>
      <c r="T3606" t="s">
        <v>1382</v>
      </c>
    </row>
    <row r="3607" spans="4:20" hidden="1" x14ac:dyDescent="0.25">
      <c r="D3607" t="s">
        <v>438</v>
      </c>
      <c r="E3607" t="str">
        <f>VLOOKUP(D3607,'B-Business Capability'!B:H,5,FALSE)</f>
        <v>Finance</v>
      </c>
      <c r="F3607" t="str">
        <f>VLOOKUP(D3607,'B-Business Capability'!B:H,6,FALSE)</f>
        <v>Asset Management</v>
      </c>
      <c r="G3607" t="str">
        <f>VLOOKUP(D3607,'B-Business Capability'!B:H,7,FALSE)</f>
        <v>Asset Performance Mgmt</v>
      </c>
      <c r="I3607" t="s">
        <v>43</v>
      </c>
      <c r="J3607" t="s">
        <v>439</v>
      </c>
      <c r="L3607" t="s">
        <v>446</v>
      </c>
      <c r="M3607" t="str">
        <f>VLOOKUP(L3607,'A-Applications'!B:D,3,FALSE)</f>
        <v>MinEnergi2</v>
      </c>
      <c r="N3607" t="s">
        <v>46</v>
      </c>
      <c r="O3607" s="42" t="s">
        <v>52</v>
      </c>
      <c r="P3607" t="s">
        <v>441</v>
      </c>
      <c r="Q3607" t="str">
        <f>VLOOKUP(KamstrupData[[#This Row],[IdLevel123]],'B-Business Capability'!B:L,10,FALSE)</f>
        <v>N/A</v>
      </c>
      <c r="R3607">
        <f>VLOOKUP(KamstrupData[[#This Row],[IdLevel123]],'B-Business Capability'!B:L,11,FALSE)</f>
        <v>0</v>
      </c>
      <c r="T3607" t="s">
        <v>442</v>
      </c>
    </row>
    <row r="3608" spans="4:20" hidden="1" x14ac:dyDescent="0.25">
      <c r="D3608" t="s">
        <v>1427</v>
      </c>
      <c r="E3608" t="str">
        <f>VLOOKUP(D3608,'B-Business Capability'!B:H,5,FALSE)</f>
        <v>Sustainability Management</v>
      </c>
      <c r="F3608" t="str">
        <f>VLOOKUP(D3608,'B-Business Capability'!B:H,6,FALSE)</f>
        <v>Environmental Footprint Management</v>
      </c>
      <c r="G3608" t="str">
        <f>VLOOKUP(D3608,'B-Business Capability'!B:H,7,FALSE)</f>
        <v>GHG Emissions Calculation</v>
      </c>
      <c r="I3608" t="s">
        <v>43</v>
      </c>
      <c r="J3608" t="s">
        <v>413</v>
      </c>
      <c r="K3608" t="s">
        <v>1379</v>
      </c>
      <c r="L3608" t="s">
        <v>446</v>
      </c>
      <c r="M3608" t="str">
        <f>VLOOKUP(L3608,'A-Applications'!B:D,3,FALSE)</f>
        <v>MinEnergi2</v>
      </c>
      <c r="N3608" t="s">
        <v>138</v>
      </c>
      <c r="O3608" s="42" t="s">
        <v>52</v>
      </c>
      <c r="P3608" t="s">
        <v>1428</v>
      </c>
      <c r="Q3608" t="str">
        <f>VLOOKUP(KamstrupData[[#This Row],[IdLevel123]],'B-Business Capability'!B:L,10,FALSE)</f>
        <v>N/A</v>
      </c>
      <c r="R3608">
        <f>VLOOKUP(KamstrupData[[#This Row],[IdLevel123]],'B-Business Capability'!B:L,11,FALSE)</f>
        <v>0</v>
      </c>
      <c r="T3608" t="s">
        <v>1382</v>
      </c>
    </row>
    <row r="3609" spans="4:20" hidden="1" x14ac:dyDescent="0.25">
      <c r="D3609" t="s">
        <v>1430</v>
      </c>
      <c r="E3609" t="str">
        <f>VLOOKUP(D3609,'B-Business Capability'!B:H,5,FALSE)</f>
        <v>Sustainability Management</v>
      </c>
      <c r="F3609" t="str">
        <f>VLOOKUP(D3609,'B-Business Capability'!B:H,6,FALSE)</f>
        <v>Environmental Footprint Management</v>
      </c>
      <c r="G3609" t="str">
        <f>VLOOKUP(D3609,'B-Business Capability'!B:H,7,FALSE)</f>
        <v>Sustainability Steering and Reporting</v>
      </c>
      <c r="I3609" t="s">
        <v>43</v>
      </c>
      <c r="J3609" t="s">
        <v>413</v>
      </c>
      <c r="K3609" t="s">
        <v>1379</v>
      </c>
      <c r="L3609" t="s">
        <v>446</v>
      </c>
      <c r="M3609" t="str">
        <f>VLOOKUP(L3609,'A-Applications'!B:D,3,FALSE)</f>
        <v>MinEnergi2</v>
      </c>
      <c r="N3609" t="s">
        <v>138</v>
      </c>
      <c r="O3609" s="42" t="s">
        <v>52</v>
      </c>
      <c r="P3609" t="s">
        <v>1433</v>
      </c>
      <c r="Q3609" t="str">
        <f>VLOOKUP(KamstrupData[[#This Row],[IdLevel123]],'B-Business Capability'!B:L,10,FALSE)</f>
        <v>N/A</v>
      </c>
      <c r="R3609">
        <f>VLOOKUP(KamstrupData[[#This Row],[IdLevel123]],'B-Business Capability'!B:L,11,FALSE)</f>
        <v>0</v>
      </c>
      <c r="T3609" t="s">
        <v>1382</v>
      </c>
    </row>
    <row r="3610" spans="4:20" hidden="1" x14ac:dyDescent="0.25">
      <c r="D3610" t="s">
        <v>1371</v>
      </c>
      <c r="E3610" t="str">
        <f>VLOOKUP(D3610,'B-Business Capability'!B:H,5,FALSE)</f>
        <v>Governance, Risk and Compliance</v>
      </c>
      <c r="F3610" t="str">
        <f>VLOOKUP(D3610,'B-Business Capability'!B:H,6,FALSE)</f>
        <v>Enterprise Risk and Compliance</v>
      </c>
      <c r="G3610" t="str">
        <f>VLOOKUP(D3610,'B-Business Capability'!B:H,7,FALSE)</f>
        <v>Regulatory Compliance Management</v>
      </c>
      <c r="I3610" t="s">
        <v>43</v>
      </c>
      <c r="J3610" t="s">
        <v>413</v>
      </c>
      <c r="K3610" t="s">
        <v>1379</v>
      </c>
      <c r="L3610" t="s">
        <v>1380</v>
      </c>
      <c r="M3610" t="str">
        <f>VLOOKUP(L3610,'A-Applications'!B:D,3,FALSE)</f>
        <v>CRECEA</v>
      </c>
      <c r="N3610" t="s">
        <v>74</v>
      </c>
      <c r="O3610" s="42" t="s">
        <v>52</v>
      </c>
      <c r="P3610" t="s">
        <v>1381</v>
      </c>
      <c r="Q3610" t="str">
        <f>VLOOKUP(KamstrupData[[#This Row],[IdLevel123]],'B-Business Capability'!B:L,10,FALSE)</f>
        <v>N/A</v>
      </c>
      <c r="R3610">
        <f>VLOOKUP(KamstrupData[[#This Row],[IdLevel123]],'B-Business Capability'!B:L,11,FALSE)</f>
        <v>0</v>
      </c>
      <c r="T3610" t="s">
        <v>1382</v>
      </c>
    </row>
    <row r="3611" spans="4:20" hidden="1" x14ac:dyDescent="0.25">
      <c r="D3611" t="s">
        <v>1371</v>
      </c>
      <c r="E3611" t="str">
        <f>VLOOKUP(D3611,'B-Business Capability'!B:H,5,FALSE)</f>
        <v>Governance, Risk and Compliance</v>
      </c>
      <c r="F3611" t="str">
        <f>VLOOKUP(D3611,'B-Business Capability'!B:H,6,FALSE)</f>
        <v>Enterprise Risk and Compliance</v>
      </c>
      <c r="G3611" t="str">
        <f>VLOOKUP(D3611,'B-Business Capability'!B:H,7,FALSE)</f>
        <v>Regulatory Compliance Management</v>
      </c>
      <c r="I3611" t="s">
        <v>43</v>
      </c>
      <c r="J3611" t="s">
        <v>413</v>
      </c>
      <c r="L3611" t="s">
        <v>1380</v>
      </c>
      <c r="M3611" t="str">
        <f>VLOOKUP(L3611,'A-Applications'!B:D,3,FALSE)</f>
        <v>CRECEA</v>
      </c>
      <c r="N3611" t="s">
        <v>74</v>
      </c>
      <c r="O3611" s="42" t="s">
        <v>52</v>
      </c>
      <c r="P3611" t="s">
        <v>1383</v>
      </c>
      <c r="Q3611" t="str">
        <f>VLOOKUP(KamstrupData[[#This Row],[IdLevel123]],'B-Business Capability'!B:L,10,FALSE)</f>
        <v>N/A</v>
      </c>
      <c r="R3611">
        <f>VLOOKUP(KamstrupData[[#This Row],[IdLevel123]],'B-Business Capability'!B:L,11,FALSE)</f>
        <v>0</v>
      </c>
      <c r="T3611" t="s">
        <v>471</v>
      </c>
    </row>
    <row r="3612" spans="4:20" hidden="1" x14ac:dyDescent="0.25">
      <c r="D3612" t="s">
        <v>1371</v>
      </c>
      <c r="E3612" t="str">
        <f>VLOOKUP(D3612,'B-Business Capability'!B:H,5,FALSE)</f>
        <v>Governance, Risk and Compliance</v>
      </c>
      <c r="F3612" t="str">
        <f>VLOOKUP(D3612,'B-Business Capability'!B:H,6,FALSE)</f>
        <v>Enterprise Risk and Compliance</v>
      </c>
      <c r="G3612" t="str">
        <f>VLOOKUP(D3612,'B-Business Capability'!B:H,7,FALSE)</f>
        <v>Regulatory Compliance Management</v>
      </c>
      <c r="I3612" t="s">
        <v>43</v>
      </c>
      <c r="J3612" t="s">
        <v>413</v>
      </c>
      <c r="L3612" t="s">
        <v>1380</v>
      </c>
      <c r="M3612" t="str">
        <f>VLOOKUP(L3612,'A-Applications'!B:D,3,FALSE)</f>
        <v>CRECEA</v>
      </c>
      <c r="N3612" t="s">
        <v>74</v>
      </c>
      <c r="O3612" s="42" t="s">
        <v>52</v>
      </c>
      <c r="P3612" t="s">
        <v>1384</v>
      </c>
      <c r="Q3612" t="str">
        <f>VLOOKUP(KamstrupData[[#This Row],[IdLevel123]],'B-Business Capability'!B:L,10,FALSE)</f>
        <v>N/A</v>
      </c>
      <c r="R3612">
        <f>VLOOKUP(KamstrupData[[#This Row],[IdLevel123]],'B-Business Capability'!B:L,11,FALSE)</f>
        <v>0</v>
      </c>
      <c r="T3612" t="s">
        <v>471</v>
      </c>
    </row>
    <row r="3613" spans="4:20" hidden="1" x14ac:dyDescent="0.25">
      <c r="D3613" t="s">
        <v>1444</v>
      </c>
      <c r="E3613" t="str">
        <f>VLOOKUP(D3613,'B-Business Capability'!B:H,5,FALSE)</f>
        <v>Sustainability Management</v>
      </c>
      <c r="F3613" t="str">
        <f>VLOOKUP(D3613,'B-Business Capability'!B:H,6,FALSE)</f>
        <v>Sustainable Operations</v>
      </c>
      <c r="G3613" t="str">
        <f>VLOOKUP(D3613,'B-Business Capability'!B:H,7,FALSE)</f>
        <v>Hazardous Substance Management</v>
      </c>
      <c r="I3613" t="s">
        <v>43</v>
      </c>
      <c r="J3613" t="s">
        <v>413</v>
      </c>
      <c r="K3613" t="s">
        <v>1379</v>
      </c>
      <c r="L3613" t="s">
        <v>1445</v>
      </c>
      <c r="M3613" t="str">
        <f>VLOOKUP(L3613,'A-Applications'!B:D,3,FALSE)</f>
        <v>Chemical Manager</v>
      </c>
      <c r="N3613" t="s">
        <v>46</v>
      </c>
      <c r="O3613" s="42" t="s">
        <v>52</v>
      </c>
      <c r="P3613" t="s">
        <v>1446</v>
      </c>
      <c r="Q3613" t="str">
        <f>VLOOKUP(KamstrupData[[#This Row],[IdLevel123]],'B-Business Capability'!B:L,10,FALSE)</f>
        <v>N/A</v>
      </c>
      <c r="R3613">
        <f>VLOOKUP(KamstrupData[[#This Row],[IdLevel123]],'B-Business Capability'!B:L,11,FALSE)</f>
        <v>0</v>
      </c>
      <c r="T3613" t="s">
        <v>1382</v>
      </c>
    </row>
    <row r="3614" spans="4:20" hidden="1" x14ac:dyDescent="0.25">
      <c r="D3614" t="s">
        <v>1444</v>
      </c>
      <c r="E3614" t="str">
        <f>VLOOKUP(D3614,'B-Business Capability'!B:H,5,FALSE)</f>
        <v>Sustainability Management</v>
      </c>
      <c r="F3614" t="str">
        <f>VLOOKUP(D3614,'B-Business Capability'!B:H,6,FALSE)</f>
        <v>Sustainable Operations</v>
      </c>
      <c r="G3614" t="str">
        <f>VLOOKUP(D3614,'B-Business Capability'!B:H,7,FALSE)</f>
        <v>Hazardous Substance Management</v>
      </c>
      <c r="I3614" t="s">
        <v>43</v>
      </c>
      <c r="J3614" t="s">
        <v>413</v>
      </c>
      <c r="K3614" t="s">
        <v>1379</v>
      </c>
      <c r="L3614" t="s">
        <v>1445</v>
      </c>
      <c r="M3614" t="str">
        <f>VLOOKUP(L3614,'A-Applications'!B:D,3,FALSE)</f>
        <v>Chemical Manager</v>
      </c>
      <c r="N3614" t="s">
        <v>138</v>
      </c>
      <c r="O3614" s="42" t="s">
        <v>52</v>
      </c>
      <c r="P3614" t="s">
        <v>406</v>
      </c>
      <c r="Q3614" t="str">
        <f>VLOOKUP(KamstrupData[[#This Row],[IdLevel123]],'B-Business Capability'!B:L,10,FALSE)</f>
        <v>N/A</v>
      </c>
      <c r="R3614">
        <f>VLOOKUP(KamstrupData[[#This Row],[IdLevel123]],'B-Business Capability'!B:L,11,FALSE)</f>
        <v>0</v>
      </c>
      <c r="T3614" t="s">
        <v>471</v>
      </c>
    </row>
    <row r="3615" spans="4:20" hidden="1" x14ac:dyDescent="0.25">
      <c r="D3615" t="s">
        <v>1444</v>
      </c>
      <c r="E3615" t="str">
        <f>VLOOKUP(D3615,'B-Business Capability'!B:H,5,FALSE)</f>
        <v>Sustainability Management</v>
      </c>
      <c r="F3615" t="str">
        <f>VLOOKUP(D3615,'B-Business Capability'!B:H,6,FALSE)</f>
        <v>Sustainable Operations</v>
      </c>
      <c r="G3615" t="str">
        <f>VLOOKUP(D3615,'B-Business Capability'!B:H,7,FALSE)</f>
        <v>Hazardous Substance Management</v>
      </c>
      <c r="I3615" t="s">
        <v>43</v>
      </c>
      <c r="J3615" t="s">
        <v>413</v>
      </c>
      <c r="K3615" t="s">
        <v>1379</v>
      </c>
      <c r="L3615" t="s">
        <v>1445</v>
      </c>
      <c r="M3615" t="str">
        <f>VLOOKUP(L3615,'A-Applications'!B:D,3,FALSE)</f>
        <v>Chemical Manager</v>
      </c>
      <c r="N3615" t="s">
        <v>138</v>
      </c>
      <c r="O3615" s="42" t="s">
        <v>52</v>
      </c>
      <c r="P3615" t="s">
        <v>1383</v>
      </c>
      <c r="Q3615" t="str">
        <f>VLOOKUP(KamstrupData[[#This Row],[IdLevel123]],'B-Business Capability'!B:L,10,FALSE)</f>
        <v>N/A</v>
      </c>
      <c r="R3615">
        <f>VLOOKUP(KamstrupData[[#This Row],[IdLevel123]],'B-Business Capability'!B:L,11,FALSE)</f>
        <v>0</v>
      </c>
      <c r="T3615" t="s">
        <v>471</v>
      </c>
    </row>
    <row r="3616" spans="4:20" hidden="1" x14ac:dyDescent="0.25">
      <c r="D3616" t="s">
        <v>583</v>
      </c>
      <c r="E3616" t="str">
        <f>VLOOKUP(D3616,'B-Business Capability'!B:H,5,FALSE)</f>
        <v>Product &amp; Software Development</v>
      </c>
      <c r="F3616" t="str">
        <f>VLOOKUP(D3616,'B-Business Capability'!B:H,6,FALSE)</f>
        <v>Engineering</v>
      </c>
      <c r="G3616" t="str">
        <f>VLOOKUP(D3616,'B-Business Capability'!B:H,7,FALSE)</f>
        <v>Construction &amp; Development</v>
      </c>
      <c r="I3616" t="s">
        <v>43</v>
      </c>
      <c r="J3616" t="s">
        <v>71</v>
      </c>
      <c r="K3616" t="s">
        <v>72</v>
      </c>
      <c r="L3616" t="s">
        <v>585</v>
      </c>
      <c r="M3616" t="str">
        <f>VLOOKUP(L3616,'A-Applications'!B:D,3,FALSE)</f>
        <v>Advanced Serial Port Monitor</v>
      </c>
      <c r="N3616" t="s">
        <v>46</v>
      </c>
      <c r="O3616" s="42" t="s">
        <v>52</v>
      </c>
      <c r="P3616" t="s">
        <v>75</v>
      </c>
      <c r="Q3616" t="str">
        <f>VLOOKUP(KamstrupData[[#This Row],[IdLevel123]],'B-Business Capability'!B:L,10,FALSE)</f>
        <v>Idea-to-Release (I2R)</v>
      </c>
      <c r="R3616">
        <f>VLOOKUP(KamstrupData[[#This Row],[IdLevel123]],'B-Business Capability'!B:L,11,FALSE)</f>
        <v>420</v>
      </c>
      <c r="T3616" t="s">
        <v>76</v>
      </c>
    </row>
    <row r="3617" spans="4:20" hidden="1" x14ac:dyDescent="0.25">
      <c r="D3617" t="s">
        <v>583</v>
      </c>
      <c r="E3617" t="str">
        <f>VLOOKUP(D3617,'B-Business Capability'!B:H,5,FALSE)</f>
        <v>Product &amp; Software Development</v>
      </c>
      <c r="F3617" t="str">
        <f>VLOOKUP(D3617,'B-Business Capability'!B:H,6,FALSE)</f>
        <v>Engineering</v>
      </c>
      <c r="G3617" t="str">
        <f>VLOOKUP(D3617,'B-Business Capability'!B:H,7,FALSE)</f>
        <v>Construction &amp; Development</v>
      </c>
      <c r="I3617" t="s">
        <v>43</v>
      </c>
      <c r="J3617" t="s">
        <v>71</v>
      </c>
      <c r="K3617" t="s">
        <v>659</v>
      </c>
      <c r="L3617" t="s">
        <v>585</v>
      </c>
      <c r="M3617" t="str">
        <f>VLOOKUP(L3617,'A-Applications'!B:D,3,FALSE)</f>
        <v>Advanced Serial Port Monitor</v>
      </c>
      <c r="N3617" t="s">
        <v>46</v>
      </c>
      <c r="O3617" s="42" t="s">
        <v>52</v>
      </c>
      <c r="P3617" t="s">
        <v>75</v>
      </c>
      <c r="Q3617" t="str">
        <f>VLOOKUP(KamstrupData[[#This Row],[IdLevel123]],'B-Business Capability'!B:L,10,FALSE)</f>
        <v>Idea-to-Release (I2R)</v>
      </c>
      <c r="R3617">
        <f>VLOOKUP(KamstrupData[[#This Row],[IdLevel123]],'B-Business Capability'!B:L,11,FALSE)</f>
        <v>420</v>
      </c>
      <c r="T3617" t="s">
        <v>76</v>
      </c>
    </row>
    <row r="3618" spans="4:20" hidden="1" x14ac:dyDescent="0.25">
      <c r="D3618" t="s">
        <v>583</v>
      </c>
      <c r="E3618" t="str">
        <f>VLOOKUP(D3618,'B-Business Capability'!B:H,5,FALSE)</f>
        <v>Product &amp; Software Development</v>
      </c>
      <c r="F3618" t="str">
        <f>VLOOKUP(D3618,'B-Business Capability'!B:H,6,FALSE)</f>
        <v>Engineering</v>
      </c>
      <c r="G3618" t="str">
        <f>VLOOKUP(D3618,'B-Business Capability'!B:H,7,FALSE)</f>
        <v>Construction &amp; Development</v>
      </c>
      <c r="I3618" t="s">
        <v>43</v>
      </c>
      <c r="J3618" t="s">
        <v>114</v>
      </c>
      <c r="K3618" t="s">
        <v>659</v>
      </c>
      <c r="L3618" t="s">
        <v>585</v>
      </c>
      <c r="M3618" t="str">
        <f>VLOOKUP(L3618,'A-Applications'!B:D,3,FALSE)</f>
        <v>Advanced Serial Port Monitor</v>
      </c>
      <c r="N3618" t="s">
        <v>46</v>
      </c>
      <c r="O3618" s="42" t="s">
        <v>52</v>
      </c>
      <c r="P3618" t="s">
        <v>75</v>
      </c>
      <c r="Q3618" t="str">
        <f>VLOOKUP(KamstrupData[[#This Row],[IdLevel123]],'B-Business Capability'!B:L,10,FALSE)</f>
        <v>Idea-to-Release (I2R)</v>
      </c>
      <c r="R3618">
        <f>VLOOKUP(KamstrupData[[#This Row],[IdLevel123]],'B-Business Capability'!B:L,11,FALSE)</f>
        <v>420</v>
      </c>
      <c r="T3618" t="s">
        <v>888</v>
      </c>
    </row>
    <row r="3619" spans="4:20" hidden="1" x14ac:dyDescent="0.25">
      <c r="D3619" t="s">
        <v>1427</v>
      </c>
      <c r="E3619" t="str">
        <f>VLOOKUP(D3619,'B-Business Capability'!B:H,5,FALSE)</f>
        <v>Sustainability Management</v>
      </c>
      <c r="F3619" t="str">
        <f>VLOOKUP(D3619,'B-Business Capability'!B:H,6,FALSE)</f>
        <v>Environmental Footprint Management</v>
      </c>
      <c r="G3619" t="str">
        <f>VLOOKUP(D3619,'B-Business Capability'!B:H,7,FALSE)</f>
        <v>GHG Emissions Calculation</v>
      </c>
      <c r="I3619" t="s">
        <v>43</v>
      </c>
      <c r="J3619" t="s">
        <v>413</v>
      </c>
      <c r="K3619" t="s">
        <v>1379</v>
      </c>
      <c r="L3619" t="s">
        <v>1429</v>
      </c>
      <c r="M3619" t="str">
        <f>VLOOKUP(L3619,'A-Applications'!B:D,3,FALSE)</f>
        <v>Science Based Targets initiative</v>
      </c>
      <c r="N3619" t="s">
        <v>46</v>
      </c>
      <c r="O3619" s="42" t="s">
        <v>47</v>
      </c>
      <c r="P3619" t="s">
        <v>1423</v>
      </c>
      <c r="Q3619" t="str">
        <f>VLOOKUP(KamstrupData[[#This Row],[IdLevel123]],'B-Business Capability'!B:L,10,FALSE)</f>
        <v>N/A</v>
      </c>
      <c r="R3619">
        <f>VLOOKUP(KamstrupData[[#This Row],[IdLevel123]],'B-Business Capability'!B:L,11,FALSE)</f>
        <v>0</v>
      </c>
      <c r="T3619" t="s">
        <v>1382</v>
      </c>
    </row>
    <row r="3620" spans="4:20" hidden="1" x14ac:dyDescent="0.25">
      <c r="D3620" t="s">
        <v>1438</v>
      </c>
      <c r="E3620" t="str">
        <f>VLOOKUP(D3620,'B-Business Capability'!B:H,5,FALSE)</f>
        <v>Sustainability Management</v>
      </c>
      <c r="F3620" t="str">
        <f>VLOOKUP(D3620,'B-Business Capability'!B:H,6,FALSE)</f>
        <v>Sustainability Performance Management</v>
      </c>
      <c r="G3620" t="str">
        <f>VLOOKUP(D3620,'B-Business Capability'!B:H,7,FALSE)</f>
        <v>Sustainability Disclosure Management</v>
      </c>
      <c r="I3620" t="s">
        <v>43</v>
      </c>
      <c r="J3620" t="s">
        <v>413</v>
      </c>
      <c r="K3620" t="s">
        <v>1379</v>
      </c>
      <c r="L3620" t="s">
        <v>1429</v>
      </c>
      <c r="M3620" t="str">
        <f>VLOOKUP(L3620,'A-Applications'!B:D,3,FALSE)</f>
        <v>Science Based Targets initiative</v>
      </c>
      <c r="N3620" t="s">
        <v>46</v>
      </c>
      <c r="O3620" s="42" t="s">
        <v>47</v>
      </c>
      <c r="P3620" t="s">
        <v>1423</v>
      </c>
      <c r="Q3620" t="str">
        <f>VLOOKUP(KamstrupData[[#This Row],[IdLevel123]],'B-Business Capability'!B:L,10,FALSE)</f>
        <v>N/A</v>
      </c>
      <c r="R3620">
        <f>VLOOKUP(KamstrupData[[#This Row],[IdLevel123]],'B-Business Capability'!B:L,11,FALSE)</f>
        <v>0</v>
      </c>
      <c r="T3620" t="s">
        <v>1382</v>
      </c>
    </row>
    <row r="3621" spans="4:20" hidden="1" x14ac:dyDescent="0.25">
      <c r="D3621" t="s">
        <v>70</v>
      </c>
      <c r="E3621" t="str">
        <f>VLOOKUP(D3621,'B-Business Capability'!B:H,5,FALSE)</f>
        <v>Product &amp; Software Development</v>
      </c>
      <c r="F3621">
        <f>VLOOKUP(D3621,'B-Business Capability'!B:H,6,FALSE)</f>
        <v>0</v>
      </c>
      <c r="G3621">
        <f>VLOOKUP(D3621,'B-Business Capability'!B:H,7,FALSE)</f>
        <v>0</v>
      </c>
      <c r="I3621" t="s">
        <v>43</v>
      </c>
      <c r="J3621" t="s">
        <v>128</v>
      </c>
      <c r="K3621" t="s">
        <v>87</v>
      </c>
      <c r="L3621" t="s">
        <v>130</v>
      </c>
      <c r="M3621" t="str">
        <f>VLOOKUP(L3621,'A-Applications'!B:D,3,FALSE)</f>
        <v>FileZilla</v>
      </c>
      <c r="N3621" t="s">
        <v>46</v>
      </c>
      <c r="O3621" s="42" t="s">
        <v>47</v>
      </c>
      <c r="P3621" t="s">
        <v>75</v>
      </c>
      <c r="Q3621" t="str">
        <f>VLOOKUP(KamstrupData[[#This Row],[IdLevel123]],'B-Business Capability'!B:L,10,FALSE)</f>
        <v>Idea-to-Release (I2R)</v>
      </c>
      <c r="R3621">
        <f>VLOOKUP(KamstrupData[[#This Row],[IdLevel123]],'B-Business Capability'!B:L,11,FALSE)</f>
        <v>100</v>
      </c>
      <c r="T3621" t="s">
        <v>129</v>
      </c>
    </row>
    <row r="3622" spans="4:20" hidden="1" x14ac:dyDescent="0.25">
      <c r="D3622" t="s">
        <v>583</v>
      </c>
      <c r="E3622" t="str">
        <f>VLOOKUP(D3622,'B-Business Capability'!B:H,5,FALSE)</f>
        <v>Product &amp; Software Development</v>
      </c>
      <c r="F3622" t="str">
        <f>VLOOKUP(D3622,'B-Business Capability'!B:H,6,FALSE)</f>
        <v>Engineering</v>
      </c>
      <c r="G3622" t="str">
        <f>VLOOKUP(D3622,'B-Business Capability'!B:H,7,FALSE)</f>
        <v>Construction &amp; Development</v>
      </c>
      <c r="I3622" t="s">
        <v>43</v>
      </c>
      <c r="J3622" t="s">
        <v>71</v>
      </c>
      <c r="K3622" t="s">
        <v>659</v>
      </c>
      <c r="L3622" t="s">
        <v>130</v>
      </c>
      <c r="M3622" t="str">
        <f>VLOOKUP(L3622,'A-Applications'!B:D,3,FALSE)</f>
        <v>FileZilla</v>
      </c>
      <c r="N3622" t="s">
        <v>46</v>
      </c>
      <c r="O3622" s="42" t="s">
        <v>52</v>
      </c>
      <c r="P3622" t="s">
        <v>68</v>
      </c>
      <c r="Q3622" t="str">
        <f>VLOOKUP(KamstrupData[[#This Row],[IdLevel123]],'B-Business Capability'!B:L,10,FALSE)</f>
        <v>Idea-to-Release (I2R)</v>
      </c>
      <c r="R3622">
        <f>VLOOKUP(KamstrupData[[#This Row],[IdLevel123]],'B-Business Capability'!B:L,11,FALSE)</f>
        <v>420</v>
      </c>
      <c r="T3622" t="s">
        <v>76</v>
      </c>
    </row>
    <row r="3623" spans="4:20" hidden="1" x14ac:dyDescent="0.25">
      <c r="D3623" t="s">
        <v>583</v>
      </c>
      <c r="E3623" t="str">
        <f>VLOOKUP(D3623,'B-Business Capability'!B:H,5,FALSE)</f>
        <v>Product &amp; Software Development</v>
      </c>
      <c r="F3623" t="str">
        <f>VLOOKUP(D3623,'B-Business Capability'!B:H,6,FALSE)</f>
        <v>Engineering</v>
      </c>
      <c r="G3623" t="str">
        <f>VLOOKUP(D3623,'B-Business Capability'!B:H,7,FALSE)</f>
        <v>Construction &amp; Development</v>
      </c>
      <c r="I3623" t="s">
        <v>43</v>
      </c>
      <c r="J3623" t="s">
        <v>98</v>
      </c>
      <c r="K3623" t="s">
        <v>761</v>
      </c>
      <c r="L3623" t="s">
        <v>130</v>
      </c>
      <c r="M3623" t="str">
        <f>VLOOKUP(L3623,'A-Applications'!B:D,3,FALSE)</f>
        <v>FileZilla</v>
      </c>
      <c r="N3623" t="s">
        <v>46</v>
      </c>
      <c r="O3623" s="42" t="s">
        <v>47</v>
      </c>
      <c r="P3623" t="s">
        <v>75</v>
      </c>
      <c r="Q3623" t="str">
        <f>VLOOKUP(KamstrupData[[#This Row],[IdLevel123]],'B-Business Capability'!B:L,10,FALSE)</f>
        <v>Idea-to-Release (I2R)</v>
      </c>
      <c r="R3623">
        <f>VLOOKUP(KamstrupData[[#This Row],[IdLevel123]],'B-Business Capability'!B:L,11,FALSE)</f>
        <v>420</v>
      </c>
      <c r="T3623" t="s">
        <v>763</v>
      </c>
    </row>
    <row r="3624" spans="4:20" hidden="1" x14ac:dyDescent="0.25">
      <c r="D3624" t="s">
        <v>583</v>
      </c>
      <c r="E3624" t="str">
        <f>VLOOKUP(D3624,'B-Business Capability'!B:H,5,FALSE)</f>
        <v>Product &amp; Software Development</v>
      </c>
      <c r="F3624" t="str">
        <f>VLOOKUP(D3624,'B-Business Capability'!B:H,6,FALSE)</f>
        <v>Engineering</v>
      </c>
      <c r="G3624" t="str">
        <f>VLOOKUP(D3624,'B-Business Capability'!B:H,7,FALSE)</f>
        <v>Construction &amp; Development</v>
      </c>
      <c r="I3624" t="s">
        <v>43</v>
      </c>
      <c r="J3624" t="s">
        <v>114</v>
      </c>
      <c r="K3624" t="s">
        <v>659</v>
      </c>
      <c r="L3624" t="s">
        <v>130</v>
      </c>
      <c r="M3624" t="str">
        <f>VLOOKUP(L3624,'A-Applications'!B:D,3,FALSE)</f>
        <v>FileZilla</v>
      </c>
      <c r="N3624" t="s">
        <v>46</v>
      </c>
      <c r="O3624" s="42" t="s">
        <v>52</v>
      </c>
      <c r="P3624" t="s">
        <v>68</v>
      </c>
      <c r="Q3624" t="str">
        <f>VLOOKUP(KamstrupData[[#This Row],[IdLevel123]],'B-Business Capability'!B:L,10,FALSE)</f>
        <v>Idea-to-Release (I2R)</v>
      </c>
      <c r="R3624">
        <f>VLOOKUP(KamstrupData[[#This Row],[IdLevel123]],'B-Business Capability'!B:L,11,FALSE)</f>
        <v>420</v>
      </c>
      <c r="T3624" t="s">
        <v>888</v>
      </c>
    </row>
    <row r="3625" spans="4:20" hidden="1" x14ac:dyDescent="0.25">
      <c r="D3625" t="s">
        <v>1459</v>
      </c>
      <c r="E3625" t="str">
        <f>VLOOKUP(D3625,'B-Business Capability'!B:H,5,FALSE)</f>
        <v>Customer Service</v>
      </c>
      <c r="F3625" t="str">
        <f>VLOOKUP(D3625,'B-Business Capability'!B:H,6,FALSE)</f>
        <v>Customer Service and Support</v>
      </c>
      <c r="G3625" t="str">
        <f>VLOOKUP(D3625,'B-Business Capability'!B:H,7,FALSE)</f>
        <v>Service Request Management</v>
      </c>
      <c r="I3625" t="s">
        <v>66</v>
      </c>
      <c r="J3625" t="s">
        <v>228</v>
      </c>
      <c r="L3625" t="s">
        <v>130</v>
      </c>
      <c r="M3625" t="str">
        <f>VLOOKUP(L3625,'A-Applications'!B:D,3,FALSE)</f>
        <v>FileZilla</v>
      </c>
      <c r="N3625" t="s">
        <v>46</v>
      </c>
      <c r="O3625" s="42" t="s">
        <v>47</v>
      </c>
      <c r="P3625" t="s">
        <v>229</v>
      </c>
      <c r="Q3625" t="str">
        <f>VLOOKUP(KamstrupData[[#This Row],[IdLevel123]],'B-Business Capability'!B:L,10,FALSE)</f>
        <v>Customer Service and Support</v>
      </c>
      <c r="R3625">
        <f>VLOOKUP(KamstrupData[[#This Row],[IdLevel123]],'B-Business Capability'!B:L,11,FALSE)</f>
        <v>0</v>
      </c>
      <c r="T3625" t="s">
        <v>230</v>
      </c>
    </row>
    <row r="3626" spans="4:20" hidden="1" x14ac:dyDescent="0.25">
      <c r="D3626" s="28" t="s">
        <v>1459</v>
      </c>
      <c r="E3626" t="str">
        <f>VLOOKUP(D3626,'B-Business Capability'!B:H,5,FALSE)</f>
        <v>Customer Service</v>
      </c>
      <c r="F3626" t="str">
        <f>VLOOKUP(D3626,'B-Business Capability'!B:H,6,FALSE)</f>
        <v>Customer Service and Support</v>
      </c>
      <c r="G3626" t="str">
        <f>VLOOKUP(D3626,'B-Business Capability'!B:H,7,FALSE)</f>
        <v>Service Request Management</v>
      </c>
      <c r="I3626" t="s">
        <v>491</v>
      </c>
      <c r="J3626" t="s">
        <v>8531</v>
      </c>
      <c r="K3626" t="s">
        <v>8607</v>
      </c>
      <c r="L3626" t="s">
        <v>130</v>
      </c>
      <c r="M3626" t="str">
        <f>VLOOKUP(L3626,'A-Applications'!B:D,3,FALSE)</f>
        <v>FileZilla</v>
      </c>
      <c r="N3626" t="s">
        <v>46</v>
      </c>
      <c r="O3626" s="42" t="s">
        <v>47</v>
      </c>
      <c r="P3626" t="s">
        <v>229</v>
      </c>
      <c r="Q3626" t="str">
        <f>VLOOKUP(KamstrupData[[#This Row],[IdLevel123]],'B-Business Capability'!B:L,10,FALSE)</f>
        <v>Customer Service and Support</v>
      </c>
      <c r="R3626">
        <f>VLOOKUP(KamstrupData[[#This Row],[IdLevel123]],'B-Business Capability'!B:L,11,FALSE)</f>
        <v>0</v>
      </c>
    </row>
    <row r="3627" spans="4:20" hidden="1" x14ac:dyDescent="0.25">
      <c r="D3627" t="s">
        <v>1517</v>
      </c>
      <c r="E3627" t="str">
        <f>VLOOKUP(D3627,'B-Business Capability'!B:H,5,FALSE)</f>
        <v>Customer Service</v>
      </c>
      <c r="F3627" t="str">
        <f>VLOOKUP(D3627,'B-Business Capability'!B:H,6,FALSE)</f>
        <v>Customer Project Management</v>
      </c>
      <c r="G3627" t="str">
        <f>VLOOKUP(D3627,'B-Business Capability'!B:H,7,FALSE)</f>
        <v>Project Management</v>
      </c>
      <c r="I3627" t="s">
        <v>66</v>
      </c>
      <c r="J3627" t="s">
        <v>228</v>
      </c>
      <c r="L3627" t="s">
        <v>130</v>
      </c>
      <c r="M3627" t="str">
        <f>VLOOKUP(L3627,'A-Applications'!B:D,3,FALSE)</f>
        <v>FileZilla</v>
      </c>
      <c r="N3627" t="s">
        <v>46</v>
      </c>
      <c r="O3627" s="42" t="s">
        <v>47</v>
      </c>
      <c r="P3627" t="s">
        <v>1040</v>
      </c>
      <c r="Q3627" t="str">
        <f>VLOOKUP(KamstrupData[[#This Row],[IdLevel123]],'B-Business Capability'!B:L,10,FALSE)</f>
        <v>Order-to-Cash (O2C)</v>
      </c>
      <c r="R3627">
        <f>VLOOKUP(KamstrupData[[#This Row],[IdLevel123]],'B-Business Capability'!B:L,11,FALSE)</f>
        <v>0</v>
      </c>
      <c r="T3627" t="s">
        <v>230</v>
      </c>
    </row>
    <row r="3628" spans="4:20" hidden="1" x14ac:dyDescent="0.25">
      <c r="D3628" t="s">
        <v>1517</v>
      </c>
      <c r="E3628" t="str">
        <f>VLOOKUP(D3628,'B-Business Capability'!B:H,5,FALSE)</f>
        <v>Customer Service</v>
      </c>
      <c r="F3628" t="str">
        <f>VLOOKUP(D3628,'B-Business Capability'!B:H,6,FALSE)</f>
        <v>Customer Project Management</v>
      </c>
      <c r="G3628" t="str">
        <f>VLOOKUP(D3628,'B-Business Capability'!B:H,7,FALSE)</f>
        <v>Project Management</v>
      </c>
      <c r="I3628" t="s">
        <v>43</v>
      </c>
      <c r="J3628" t="s">
        <v>278</v>
      </c>
      <c r="L3628" t="s">
        <v>130</v>
      </c>
      <c r="M3628" t="str">
        <f>VLOOKUP(L3628,'A-Applications'!B:D,3,FALSE)</f>
        <v>FileZilla</v>
      </c>
      <c r="N3628" t="s">
        <v>46</v>
      </c>
      <c r="O3628" s="42" t="s">
        <v>47</v>
      </c>
      <c r="P3628" t="s">
        <v>1040</v>
      </c>
      <c r="Q3628" t="str">
        <f>VLOOKUP(KamstrupData[[#This Row],[IdLevel123]],'B-Business Capability'!B:L,10,FALSE)</f>
        <v>Order-to-Cash (O2C)</v>
      </c>
      <c r="R3628">
        <f>VLOOKUP(KamstrupData[[#This Row],[IdLevel123]],'B-Business Capability'!B:L,11,FALSE)</f>
        <v>0</v>
      </c>
    </row>
    <row r="3629" spans="4:20" hidden="1" x14ac:dyDescent="0.25">
      <c r="D3629" t="s">
        <v>1517</v>
      </c>
      <c r="E3629" t="str">
        <f>VLOOKUP(D3629,'B-Business Capability'!B:H,5,FALSE)</f>
        <v>Customer Service</v>
      </c>
      <c r="F3629" t="str">
        <f>VLOOKUP(D3629,'B-Business Capability'!B:H,6,FALSE)</f>
        <v>Customer Project Management</v>
      </c>
      <c r="G3629" t="str">
        <f>VLOOKUP(D3629,'B-Business Capability'!B:H,7,FALSE)</f>
        <v>Project Management</v>
      </c>
      <c r="I3629" t="s">
        <v>43</v>
      </c>
      <c r="J3629" t="s">
        <v>279</v>
      </c>
      <c r="L3629" t="s">
        <v>130</v>
      </c>
      <c r="M3629" t="str">
        <f>VLOOKUP(L3629,'A-Applications'!B:D,3,FALSE)</f>
        <v>FileZilla</v>
      </c>
      <c r="N3629" t="s">
        <v>46</v>
      </c>
      <c r="O3629" s="42" t="s">
        <v>47</v>
      </c>
      <c r="P3629" t="s">
        <v>1040</v>
      </c>
      <c r="Q3629" t="str">
        <f>VLOOKUP(KamstrupData[[#This Row],[IdLevel123]],'B-Business Capability'!B:L,10,FALSE)</f>
        <v>Order-to-Cash (O2C)</v>
      </c>
      <c r="R3629">
        <f>VLOOKUP(KamstrupData[[#This Row],[IdLevel123]],'B-Business Capability'!B:L,11,FALSE)</f>
        <v>0</v>
      </c>
      <c r="T3629" t="s">
        <v>410</v>
      </c>
    </row>
    <row r="3630" spans="4:20" hidden="1" x14ac:dyDescent="0.25">
      <c r="D3630" t="s">
        <v>1517</v>
      </c>
      <c r="E3630" t="str">
        <f>VLOOKUP(D3630,'B-Business Capability'!B:H,5,FALSE)</f>
        <v>Customer Service</v>
      </c>
      <c r="F3630" t="str">
        <f>VLOOKUP(D3630,'B-Business Capability'!B:H,6,FALSE)</f>
        <v>Customer Project Management</v>
      </c>
      <c r="G3630" t="str">
        <f>VLOOKUP(D3630,'B-Business Capability'!B:H,7,FALSE)</f>
        <v>Project Management</v>
      </c>
      <c r="I3630" t="s">
        <v>43</v>
      </c>
      <c r="J3630" t="s">
        <v>282</v>
      </c>
      <c r="L3630" t="s">
        <v>130</v>
      </c>
      <c r="M3630" t="str">
        <f>VLOOKUP(L3630,'A-Applications'!B:D,3,FALSE)</f>
        <v>FileZilla</v>
      </c>
      <c r="N3630" t="s">
        <v>46</v>
      </c>
      <c r="O3630" s="42" t="s">
        <v>47</v>
      </c>
      <c r="P3630" t="s">
        <v>1040</v>
      </c>
      <c r="Q3630" t="str">
        <f>VLOOKUP(KamstrupData[[#This Row],[IdLevel123]],'B-Business Capability'!B:L,10,FALSE)</f>
        <v>Order-to-Cash (O2C)</v>
      </c>
      <c r="R3630">
        <f>VLOOKUP(KamstrupData[[#This Row],[IdLevel123]],'B-Business Capability'!B:L,11,FALSE)</f>
        <v>0</v>
      </c>
      <c r="T3630" t="s">
        <v>410</v>
      </c>
    </row>
    <row r="3631" spans="4:20" hidden="1" x14ac:dyDescent="0.25">
      <c r="D3631" t="s">
        <v>1517</v>
      </c>
      <c r="E3631" t="str">
        <f>VLOOKUP(D3631,'B-Business Capability'!B:H,5,FALSE)</f>
        <v>Customer Service</v>
      </c>
      <c r="F3631" t="str">
        <f>VLOOKUP(D3631,'B-Business Capability'!B:H,6,FALSE)</f>
        <v>Customer Project Management</v>
      </c>
      <c r="G3631" t="str">
        <f>VLOOKUP(D3631,'B-Business Capability'!B:H,7,FALSE)</f>
        <v>Project Management</v>
      </c>
      <c r="I3631" t="s">
        <v>491</v>
      </c>
      <c r="J3631" t="s">
        <v>8531</v>
      </c>
      <c r="L3631" t="s">
        <v>130</v>
      </c>
      <c r="M3631" t="str">
        <f>VLOOKUP(L3631,'A-Applications'!B:D,3,FALSE)</f>
        <v>FileZilla</v>
      </c>
      <c r="N3631" s="230" t="s">
        <v>46</v>
      </c>
      <c r="O3631" s="42" t="s">
        <v>47</v>
      </c>
      <c r="P3631" t="s">
        <v>1040</v>
      </c>
      <c r="Q3631" t="str">
        <f>VLOOKUP(KamstrupData[[#This Row],[IdLevel123]],'B-Business Capability'!B:L,10,FALSE)</f>
        <v>Order-to-Cash (O2C)</v>
      </c>
      <c r="R3631">
        <f>VLOOKUP(KamstrupData[[#This Row],[IdLevel123]],'B-Business Capability'!B:L,11,FALSE)</f>
        <v>0</v>
      </c>
    </row>
    <row r="3632" spans="4:20" hidden="1" x14ac:dyDescent="0.25">
      <c r="D3632" s="28" t="s">
        <v>1517</v>
      </c>
      <c r="E3632" t="str">
        <f>VLOOKUP(D3632,'B-Business Capability'!B:H,5,FALSE)</f>
        <v>Customer Service</v>
      </c>
      <c r="F3632" t="str">
        <f>VLOOKUP(D3632,'B-Business Capability'!B:H,6,FALSE)</f>
        <v>Customer Project Management</v>
      </c>
      <c r="G3632" t="str">
        <f>VLOOKUP(D3632,'B-Business Capability'!B:H,7,FALSE)</f>
        <v>Project Management</v>
      </c>
      <c r="I3632" t="s">
        <v>491</v>
      </c>
      <c r="J3632" t="s">
        <v>8531</v>
      </c>
      <c r="K3632" t="s">
        <v>8607</v>
      </c>
      <c r="L3632" t="s">
        <v>130</v>
      </c>
      <c r="M3632" t="str">
        <f>VLOOKUP(L3632,'A-Applications'!B:D,3,FALSE)</f>
        <v>FileZilla</v>
      </c>
      <c r="N3632" t="s">
        <v>46</v>
      </c>
      <c r="O3632" s="42" t="s">
        <v>47</v>
      </c>
      <c r="P3632" t="s">
        <v>1040</v>
      </c>
      <c r="Q3632" t="str">
        <f>VLOOKUP(KamstrupData[[#This Row],[IdLevel123]],'B-Business Capability'!B:L,10,FALSE)</f>
        <v>Order-to-Cash (O2C)</v>
      </c>
      <c r="R3632">
        <f>VLOOKUP(KamstrupData[[#This Row],[IdLevel123]],'B-Business Capability'!B:L,11,FALSE)</f>
        <v>0</v>
      </c>
    </row>
    <row r="3633" spans="2:20" hidden="1" x14ac:dyDescent="0.25">
      <c r="D3633" s="28" t="s">
        <v>1517</v>
      </c>
      <c r="E3633" t="str">
        <f>VLOOKUP(D3633,'B-Business Capability'!B:H,5,FALSE)</f>
        <v>Customer Service</v>
      </c>
      <c r="F3633" t="str">
        <f>VLOOKUP(D3633,'B-Business Capability'!B:H,6,FALSE)</f>
        <v>Customer Project Management</v>
      </c>
      <c r="G3633" t="str">
        <f>VLOOKUP(D3633,'B-Business Capability'!B:H,7,FALSE)</f>
        <v>Project Management</v>
      </c>
      <c r="I3633" t="s">
        <v>477</v>
      </c>
      <c r="J3633" t="s">
        <v>8624</v>
      </c>
      <c r="L3633" t="s">
        <v>130</v>
      </c>
      <c r="M3633" t="str">
        <f>VLOOKUP(L3633,'A-Applications'!B:D,3,FALSE)</f>
        <v>FileZilla</v>
      </c>
      <c r="N3633" t="s">
        <v>46</v>
      </c>
      <c r="O3633" s="42" t="s">
        <v>47</v>
      </c>
      <c r="P3633" t="s">
        <v>1040</v>
      </c>
      <c r="Q3633" t="str">
        <f>VLOOKUP(KamstrupData[[#This Row],[IdLevel123]],'B-Business Capability'!B:L,10,FALSE)</f>
        <v>Order-to-Cash (O2C)</v>
      </c>
      <c r="R3633">
        <f>VLOOKUP(KamstrupData[[#This Row],[IdLevel123]],'B-Business Capability'!B:L,11,FALSE)</f>
        <v>0</v>
      </c>
    </row>
    <row r="3634" spans="2:20" hidden="1" x14ac:dyDescent="0.25">
      <c r="B3634" s="28">
        <v>46023</v>
      </c>
      <c r="D3634" s="28" t="s">
        <v>1641</v>
      </c>
      <c r="E3634" t="str">
        <f>VLOOKUP(D3634,'B-Business Capability'!B:H,5,FALSE)</f>
        <v>OT Hosting</v>
      </c>
      <c r="F3634" t="str">
        <f>VLOOKUP(D3634,'B-Business Capability'!B:H,6,FALSE)</f>
        <v>OT Data &amp; Integration</v>
      </c>
      <c r="G3634" t="str">
        <f>VLOOKUP(D3634,'B-Business Capability'!B:H,7,FALSE)</f>
        <v>Data Acquisition &amp; Ingestion</v>
      </c>
      <c r="I3634" t="s">
        <v>43</v>
      </c>
      <c r="J3634" t="s">
        <v>239</v>
      </c>
      <c r="K3634" t="s">
        <v>1742</v>
      </c>
      <c r="L3634" t="s">
        <v>130</v>
      </c>
      <c r="M3634" t="str">
        <f>VLOOKUP(L3634,'A-Applications'!B:D,3,FALSE)</f>
        <v>FileZilla</v>
      </c>
      <c r="N3634" t="s">
        <v>46</v>
      </c>
      <c r="O3634" s="42" t="s">
        <v>52</v>
      </c>
      <c r="Q3634" t="str">
        <f>VLOOKUP(KamstrupData[[#This Row],[IdLevel123]],'B-Business Capability'!B:L,10,FALSE)</f>
        <v>N/A</v>
      </c>
      <c r="R3634">
        <f>VLOOKUP(KamstrupData[[#This Row],[IdLevel123]],'B-Business Capability'!B:L,11,FALSE)</f>
        <v>0</v>
      </c>
    </row>
    <row r="3635" spans="2:20" hidden="1" x14ac:dyDescent="0.25">
      <c r="B3635" s="28">
        <v>45292</v>
      </c>
      <c r="D3635" t="s">
        <v>1641</v>
      </c>
      <c r="E3635" t="str">
        <f>VLOOKUP(D3635,'B-Business Capability'!B:H,5,FALSE)</f>
        <v>OT Hosting</v>
      </c>
      <c r="F3635" t="str">
        <f>VLOOKUP(D3635,'B-Business Capability'!B:H,6,FALSE)</f>
        <v>OT Data &amp; Integration</v>
      </c>
      <c r="G3635" t="str">
        <f>VLOOKUP(D3635,'B-Business Capability'!B:H,7,FALSE)</f>
        <v>Data Acquisition &amp; Ingestion</v>
      </c>
      <c r="I3635" t="s">
        <v>43</v>
      </c>
      <c r="J3635" t="s">
        <v>285</v>
      </c>
      <c r="K3635" t="s">
        <v>306</v>
      </c>
      <c r="L3635" t="s">
        <v>130</v>
      </c>
      <c r="M3635" t="str">
        <f>VLOOKUP(L3635,'A-Applications'!B:D,3,FALSE)</f>
        <v>FileZilla</v>
      </c>
      <c r="N3635" t="s">
        <v>46</v>
      </c>
      <c r="O3635" s="42" t="s">
        <v>47</v>
      </c>
      <c r="P3635" t="s">
        <v>38</v>
      </c>
      <c r="Q3635" t="str">
        <f>VLOOKUP(KamstrupData[[#This Row],[IdLevel123]],'B-Business Capability'!B:L,10,FALSE)</f>
        <v>N/A</v>
      </c>
      <c r="R3635">
        <f>VLOOKUP(KamstrupData[[#This Row],[IdLevel123]],'B-Business Capability'!B:L,11,FALSE)</f>
        <v>0</v>
      </c>
      <c r="T3635" t="s">
        <v>309</v>
      </c>
    </row>
    <row r="3636" spans="2:20" hidden="1" x14ac:dyDescent="0.25">
      <c r="B3636" s="28">
        <v>45292</v>
      </c>
      <c r="D3636" s="28" t="s">
        <v>8544</v>
      </c>
      <c r="E3636" t="str">
        <f>VLOOKUP(D3636,'B-Business Capability'!B:H,5,FALSE)</f>
        <v>OT Hosting</v>
      </c>
      <c r="F3636" t="str">
        <f>VLOOKUP(D3636,'B-Business Capability'!B:H,6,FALSE)</f>
        <v>OT Engineering &amp; Innovation</v>
      </c>
      <c r="G3636" t="str">
        <f>VLOOKUP(D3636,'B-Business Capability'!B:H,7,FALSE)</f>
        <v>Test &amp; Validation Automation (Operational)</v>
      </c>
      <c r="I3636" t="s">
        <v>43</v>
      </c>
      <c r="J3636" t="s">
        <v>285</v>
      </c>
      <c r="K3636" t="s">
        <v>1639</v>
      </c>
      <c r="L3636" t="s">
        <v>130</v>
      </c>
      <c r="M3636" t="str">
        <f>VLOOKUP(L3636,'A-Applications'!B:D,3,FALSE)</f>
        <v>FileZilla</v>
      </c>
      <c r="N3636" s="230" t="s">
        <v>46</v>
      </c>
      <c r="O3636" s="42" t="s">
        <v>47</v>
      </c>
      <c r="Q3636" t="str">
        <f>VLOOKUP(KamstrupData[[#This Row],[IdLevel123]],'B-Business Capability'!B:L,10,FALSE)</f>
        <v>N/A</v>
      </c>
      <c r="R3636">
        <f>VLOOKUP(KamstrupData[[#This Row],[IdLevel123]],'B-Business Capability'!B:L,11,FALSE)</f>
        <v>0</v>
      </c>
    </row>
    <row r="3637" spans="2:20" hidden="1" x14ac:dyDescent="0.25">
      <c r="D3637" t="s">
        <v>1630</v>
      </c>
      <c r="E3637" t="str">
        <f>VLOOKUP(D3637,'B-Business Capability'!B:H,5,FALSE)</f>
        <v>OT Hosting</v>
      </c>
      <c r="F3637" t="str">
        <f>VLOOKUP(D3637,'B-Business Capability'!B:H,6,FALSE)</f>
        <v>OT Operations &amp; Service</v>
      </c>
      <c r="G3637" t="str">
        <f>VLOOKUP(D3637,'B-Business Capability'!B:H,7,FALSE)</f>
        <v>Third-Party Software</v>
      </c>
      <c r="I3637" t="s">
        <v>43</v>
      </c>
      <c r="J3637" t="s">
        <v>109</v>
      </c>
      <c r="K3637" t="s">
        <v>231</v>
      </c>
      <c r="L3637" t="s">
        <v>130</v>
      </c>
      <c r="M3637" t="str">
        <f>VLOOKUP(L3637,'A-Applications'!B:D,3,FALSE)</f>
        <v>FileZilla</v>
      </c>
      <c r="N3637" t="s">
        <v>46</v>
      </c>
      <c r="O3637" s="42" t="s">
        <v>52</v>
      </c>
      <c r="P3637" t="s">
        <v>68</v>
      </c>
      <c r="Q3637" t="str">
        <f>VLOOKUP(KamstrupData[[#This Row],[IdLevel123]],'B-Business Capability'!B:L,10,FALSE)</f>
        <v>N/A</v>
      </c>
      <c r="R3637">
        <f>VLOOKUP(KamstrupData[[#This Row],[IdLevel123]],'B-Business Capability'!B:L,11,FALSE)</f>
        <v>0</v>
      </c>
      <c r="T3637" t="s">
        <v>329</v>
      </c>
    </row>
    <row r="3638" spans="2:20" hidden="1" x14ac:dyDescent="0.25">
      <c r="D3638" t="s">
        <v>1634</v>
      </c>
      <c r="E3638" t="str">
        <f>VLOOKUP(D3638,'B-Business Capability'!B:H,5,FALSE)</f>
        <v>Not mapped to capability</v>
      </c>
      <c r="F3638">
        <f>VLOOKUP(D3638,'B-Business Capability'!B:H,6,FALSE)</f>
        <v>0</v>
      </c>
      <c r="G3638">
        <f>VLOOKUP(D3638,'B-Business Capability'!B:H,7,FALSE)</f>
        <v>0</v>
      </c>
      <c r="I3638" t="s">
        <v>43</v>
      </c>
      <c r="J3638" t="s">
        <v>86</v>
      </c>
      <c r="L3638" t="s">
        <v>130</v>
      </c>
      <c r="M3638" t="str">
        <f>VLOOKUP(L3638,'A-Applications'!B:D,3,FALSE)</f>
        <v>FileZilla</v>
      </c>
      <c r="O3638" s="42"/>
      <c r="P3638" t="s">
        <v>56</v>
      </c>
      <c r="Q3638" t="str">
        <f>VLOOKUP(KamstrupData[[#This Row],[IdLevel123]],'B-Business Capability'!B:L,10,FALSE)</f>
        <v>N/A</v>
      </c>
      <c r="R3638">
        <f>VLOOKUP(KamstrupData[[#This Row],[IdLevel123]],'B-Business Capability'!B:L,11,FALSE)</f>
        <v>0</v>
      </c>
      <c r="T3638" t="s">
        <v>196</v>
      </c>
    </row>
    <row r="3639" spans="2:20" hidden="1" x14ac:dyDescent="0.25">
      <c r="D3639" t="s">
        <v>583</v>
      </c>
      <c r="E3639" t="str">
        <f>VLOOKUP(D3639,'B-Business Capability'!B:H,5,FALSE)</f>
        <v>Product &amp; Software Development</v>
      </c>
      <c r="F3639" t="str">
        <f>VLOOKUP(D3639,'B-Business Capability'!B:H,6,FALSE)</f>
        <v>Engineering</v>
      </c>
      <c r="G3639" t="str">
        <f>VLOOKUP(D3639,'B-Business Capability'!B:H,7,FALSE)</f>
        <v>Construction &amp; Development</v>
      </c>
      <c r="I3639" t="s">
        <v>43</v>
      </c>
      <c r="J3639" t="s">
        <v>114</v>
      </c>
      <c r="K3639" t="s">
        <v>115</v>
      </c>
      <c r="L3639" t="s">
        <v>827</v>
      </c>
      <c r="M3639" t="str">
        <f>VLOOKUP(L3639,'A-Applications'!B:D,3,FALSE)</f>
        <v>Test and Development tool</v>
      </c>
      <c r="N3639" t="s">
        <v>46</v>
      </c>
      <c r="O3639" s="42" t="s">
        <v>47</v>
      </c>
      <c r="P3639" t="s">
        <v>602</v>
      </c>
      <c r="Q3639" t="str">
        <f>VLOOKUP(KamstrupData[[#This Row],[IdLevel123]],'B-Business Capability'!B:L,10,FALSE)</f>
        <v>Idea-to-Release (I2R)</v>
      </c>
      <c r="R3639">
        <f>VLOOKUP(KamstrupData[[#This Row],[IdLevel123]],'B-Business Capability'!B:L,11,FALSE)</f>
        <v>420</v>
      </c>
      <c r="T3639" t="s">
        <v>116</v>
      </c>
    </row>
    <row r="3640" spans="2:20" hidden="1" x14ac:dyDescent="0.25">
      <c r="D3640" t="s">
        <v>583</v>
      </c>
      <c r="E3640" t="str">
        <f>VLOOKUP(D3640,'B-Business Capability'!B:H,5,FALSE)</f>
        <v>Product &amp; Software Development</v>
      </c>
      <c r="F3640" t="str">
        <f>VLOOKUP(D3640,'B-Business Capability'!B:H,6,FALSE)</f>
        <v>Engineering</v>
      </c>
      <c r="G3640" t="str">
        <f>VLOOKUP(D3640,'B-Business Capability'!B:H,7,FALSE)</f>
        <v>Construction &amp; Development</v>
      </c>
      <c r="I3640" t="s">
        <v>43</v>
      </c>
      <c r="J3640" t="s">
        <v>114</v>
      </c>
      <c r="K3640" t="s">
        <v>125</v>
      </c>
      <c r="L3640" t="s">
        <v>827</v>
      </c>
      <c r="M3640" t="str">
        <f>VLOOKUP(L3640,'A-Applications'!B:D,3,FALSE)</f>
        <v>Test and Development tool</v>
      </c>
      <c r="N3640" t="s">
        <v>46</v>
      </c>
      <c r="O3640" s="42" t="s">
        <v>47</v>
      </c>
      <c r="P3640" t="s">
        <v>75</v>
      </c>
      <c r="Q3640" t="str">
        <f>VLOOKUP(KamstrupData[[#This Row],[IdLevel123]],'B-Business Capability'!B:L,10,FALSE)</f>
        <v>Idea-to-Release (I2R)</v>
      </c>
      <c r="R3640">
        <f>VLOOKUP(KamstrupData[[#This Row],[IdLevel123]],'B-Business Capability'!B:L,11,FALSE)</f>
        <v>420</v>
      </c>
      <c r="T3640" t="s">
        <v>126</v>
      </c>
    </row>
    <row r="3641" spans="2:20" hidden="1" x14ac:dyDescent="0.25">
      <c r="D3641" t="s">
        <v>1630</v>
      </c>
      <c r="E3641" t="str">
        <f>VLOOKUP(D3641,'B-Business Capability'!B:H,5,FALSE)</f>
        <v>OT Hosting</v>
      </c>
      <c r="F3641" t="str">
        <f>VLOOKUP(D3641,'B-Business Capability'!B:H,6,FALSE)</f>
        <v>OT Operations &amp; Service</v>
      </c>
      <c r="G3641" t="str">
        <f>VLOOKUP(D3641,'B-Business Capability'!B:H,7,FALSE)</f>
        <v>Third-Party Software</v>
      </c>
      <c r="I3641" t="s">
        <v>43</v>
      </c>
      <c r="J3641" t="s">
        <v>109</v>
      </c>
      <c r="K3641" t="s">
        <v>231</v>
      </c>
      <c r="L3641" t="s">
        <v>827</v>
      </c>
      <c r="M3641" t="str">
        <f>VLOOKUP(L3641,'A-Applications'!B:D,3,FALSE)</f>
        <v>Test and Development tool</v>
      </c>
      <c r="N3641" t="s">
        <v>46</v>
      </c>
      <c r="O3641" s="42" t="s">
        <v>52</v>
      </c>
      <c r="P3641" t="s">
        <v>68</v>
      </c>
      <c r="Q3641" t="str">
        <f>VLOOKUP(KamstrupData[[#This Row],[IdLevel123]],'B-Business Capability'!B:L,10,FALSE)</f>
        <v>N/A</v>
      </c>
      <c r="R3641">
        <f>VLOOKUP(KamstrupData[[#This Row],[IdLevel123]],'B-Business Capability'!B:L,11,FALSE)</f>
        <v>0</v>
      </c>
      <c r="T3641" t="s">
        <v>329</v>
      </c>
    </row>
    <row r="3642" spans="2:20" hidden="1" x14ac:dyDescent="0.25">
      <c r="D3642" t="s">
        <v>1630</v>
      </c>
      <c r="E3642" t="str">
        <f>VLOOKUP(D3642,'B-Business Capability'!B:H,5,FALSE)</f>
        <v>OT Hosting</v>
      </c>
      <c r="F3642" t="str">
        <f>VLOOKUP(D3642,'B-Business Capability'!B:H,6,FALSE)</f>
        <v>OT Operations &amp; Service</v>
      </c>
      <c r="G3642" t="str">
        <f>VLOOKUP(D3642,'B-Business Capability'!B:H,7,FALSE)</f>
        <v>Third-Party Software</v>
      </c>
      <c r="I3642" t="s">
        <v>43</v>
      </c>
      <c r="J3642" t="s">
        <v>109</v>
      </c>
      <c r="K3642" t="s">
        <v>231</v>
      </c>
      <c r="L3642" t="s">
        <v>1631</v>
      </c>
      <c r="M3642" t="str">
        <f>VLOOKUP(L3642,'A-Applications'!B:D,3,FALSE)</f>
        <v>EMH Variomod Manager</v>
      </c>
      <c r="N3642" t="s">
        <v>46</v>
      </c>
      <c r="O3642" s="42" t="s">
        <v>47</v>
      </c>
      <c r="P3642" t="s">
        <v>68</v>
      </c>
      <c r="Q3642" t="str">
        <f>VLOOKUP(KamstrupData[[#This Row],[IdLevel123]],'B-Business Capability'!B:L,10,FALSE)</f>
        <v>N/A</v>
      </c>
      <c r="R3642">
        <f>VLOOKUP(KamstrupData[[#This Row],[IdLevel123]],'B-Business Capability'!B:L,11,FALSE)</f>
        <v>0</v>
      </c>
      <c r="T3642" t="s">
        <v>329</v>
      </c>
    </row>
    <row r="3643" spans="2:20" hidden="1" x14ac:dyDescent="0.25">
      <c r="D3643" t="s">
        <v>1630</v>
      </c>
      <c r="E3643" t="str">
        <f>VLOOKUP(D3643,'B-Business Capability'!B:H,5,FALSE)</f>
        <v>OT Hosting</v>
      </c>
      <c r="F3643" t="str">
        <f>VLOOKUP(D3643,'B-Business Capability'!B:H,6,FALSE)</f>
        <v>OT Operations &amp; Service</v>
      </c>
      <c r="G3643" t="str">
        <f>VLOOKUP(D3643,'B-Business Capability'!B:H,7,FALSE)</f>
        <v>Third-Party Software</v>
      </c>
      <c r="I3643" t="s">
        <v>43</v>
      </c>
      <c r="J3643" t="s">
        <v>109</v>
      </c>
      <c r="K3643" t="s">
        <v>231</v>
      </c>
      <c r="L3643" t="s">
        <v>1632</v>
      </c>
      <c r="M3643" t="str">
        <f>VLOOKUP(L3643,'A-Applications'!B:D,3,FALSE)</f>
        <v>EMH-Combi-Master</v>
      </c>
      <c r="N3643" t="s">
        <v>46</v>
      </c>
      <c r="O3643" s="42" t="s">
        <v>47</v>
      </c>
      <c r="P3643" t="s">
        <v>68</v>
      </c>
      <c r="Q3643" t="str">
        <f>VLOOKUP(KamstrupData[[#This Row],[IdLevel123]],'B-Business Capability'!B:L,10,FALSE)</f>
        <v>N/A</v>
      </c>
      <c r="R3643">
        <f>VLOOKUP(KamstrupData[[#This Row],[IdLevel123]],'B-Business Capability'!B:L,11,FALSE)</f>
        <v>0</v>
      </c>
      <c r="T3643" t="s">
        <v>329</v>
      </c>
    </row>
    <row r="3644" spans="2:20" hidden="1" x14ac:dyDescent="0.25">
      <c r="D3644" t="s">
        <v>70</v>
      </c>
      <c r="E3644" t="str">
        <f>VLOOKUP(D3644,'B-Business Capability'!B:H,5,FALSE)</f>
        <v>Product &amp; Software Development</v>
      </c>
      <c r="F3644">
        <f>VLOOKUP(D3644,'B-Business Capability'!B:H,6,FALSE)</f>
        <v>0</v>
      </c>
      <c r="G3644">
        <f>VLOOKUP(D3644,'B-Business Capability'!B:H,7,FALSE)</f>
        <v>0</v>
      </c>
      <c r="I3644" t="s">
        <v>43</v>
      </c>
      <c r="J3644" t="s">
        <v>71</v>
      </c>
      <c r="L3644" t="s">
        <v>85</v>
      </c>
      <c r="M3644" t="str">
        <f>VLOOKUP(L3644,'A-Applications'!B:D,3,FALSE)</f>
        <v>Total Commander</v>
      </c>
      <c r="N3644" t="s">
        <v>46</v>
      </c>
      <c r="O3644" s="42" t="s">
        <v>52</v>
      </c>
      <c r="P3644" t="s">
        <v>68</v>
      </c>
      <c r="Q3644" t="str">
        <f>VLOOKUP(KamstrupData[[#This Row],[IdLevel123]],'B-Business Capability'!B:L,10,FALSE)</f>
        <v>Idea-to-Release (I2R)</v>
      </c>
      <c r="R3644">
        <f>VLOOKUP(KamstrupData[[#This Row],[IdLevel123]],'B-Business Capability'!B:L,11,FALSE)</f>
        <v>100</v>
      </c>
      <c r="T3644" t="s">
        <v>76</v>
      </c>
    </row>
    <row r="3645" spans="2:20" hidden="1" x14ac:dyDescent="0.25">
      <c r="D3645" t="s">
        <v>70</v>
      </c>
      <c r="E3645" t="str">
        <f>VLOOKUP(D3645,'B-Business Capability'!B:H,5,FALSE)</f>
        <v>Product &amp; Software Development</v>
      </c>
      <c r="F3645">
        <f>VLOOKUP(D3645,'B-Business Capability'!B:H,6,FALSE)</f>
        <v>0</v>
      </c>
      <c r="G3645">
        <f>VLOOKUP(D3645,'B-Business Capability'!B:H,7,FALSE)</f>
        <v>0</v>
      </c>
      <c r="I3645" t="s">
        <v>43</v>
      </c>
      <c r="J3645" t="s">
        <v>98</v>
      </c>
      <c r="K3645" t="s">
        <v>87</v>
      </c>
      <c r="L3645" t="s">
        <v>85</v>
      </c>
      <c r="M3645" t="str">
        <f>VLOOKUP(L3645,'A-Applications'!B:D,3,FALSE)</f>
        <v>Total Commander</v>
      </c>
      <c r="N3645" t="s">
        <v>46</v>
      </c>
      <c r="O3645" s="42" t="s">
        <v>47</v>
      </c>
      <c r="P3645" t="s">
        <v>75</v>
      </c>
      <c r="Q3645" t="str">
        <f>VLOOKUP(KamstrupData[[#This Row],[IdLevel123]],'B-Business Capability'!B:L,10,FALSE)</f>
        <v>Idea-to-Release (I2R)</v>
      </c>
      <c r="R3645">
        <f>VLOOKUP(KamstrupData[[#This Row],[IdLevel123]],'B-Business Capability'!B:L,11,FALSE)</f>
        <v>100</v>
      </c>
      <c r="T3645" t="s">
        <v>100</v>
      </c>
    </row>
    <row r="3646" spans="2:20" hidden="1" x14ac:dyDescent="0.25">
      <c r="D3646" t="s">
        <v>70</v>
      </c>
      <c r="E3646" t="str">
        <f>VLOOKUP(D3646,'B-Business Capability'!B:H,5,FALSE)</f>
        <v>Product &amp; Software Development</v>
      </c>
      <c r="F3646">
        <f>VLOOKUP(D3646,'B-Business Capability'!B:H,6,FALSE)</f>
        <v>0</v>
      </c>
      <c r="G3646">
        <f>VLOOKUP(D3646,'B-Business Capability'!B:H,7,FALSE)</f>
        <v>0</v>
      </c>
      <c r="I3646" t="s">
        <v>43</v>
      </c>
      <c r="J3646" t="s">
        <v>114</v>
      </c>
      <c r="K3646" t="s">
        <v>115</v>
      </c>
      <c r="L3646" t="s">
        <v>85</v>
      </c>
      <c r="M3646" t="str">
        <f>VLOOKUP(L3646,'A-Applications'!B:D,3,FALSE)</f>
        <v>Total Commander</v>
      </c>
      <c r="N3646" t="s">
        <v>46</v>
      </c>
      <c r="O3646" s="42" t="s">
        <v>47</v>
      </c>
      <c r="P3646" t="s">
        <v>75</v>
      </c>
      <c r="Q3646" t="str">
        <f>VLOOKUP(KamstrupData[[#This Row],[IdLevel123]],'B-Business Capability'!B:L,10,FALSE)</f>
        <v>Idea-to-Release (I2R)</v>
      </c>
      <c r="R3646">
        <f>VLOOKUP(KamstrupData[[#This Row],[IdLevel123]],'B-Business Capability'!B:L,11,FALSE)</f>
        <v>100</v>
      </c>
      <c r="T3646" t="s">
        <v>116</v>
      </c>
    </row>
    <row r="3647" spans="2:20" hidden="1" x14ac:dyDescent="0.25">
      <c r="D3647" t="s">
        <v>70</v>
      </c>
      <c r="E3647" t="str">
        <f>VLOOKUP(D3647,'B-Business Capability'!B:H,5,FALSE)</f>
        <v>Product &amp; Software Development</v>
      </c>
      <c r="F3647">
        <f>VLOOKUP(D3647,'B-Business Capability'!B:H,6,FALSE)</f>
        <v>0</v>
      </c>
      <c r="G3647">
        <f>VLOOKUP(D3647,'B-Business Capability'!B:H,7,FALSE)</f>
        <v>0</v>
      </c>
      <c r="I3647" t="s">
        <v>43</v>
      </c>
      <c r="J3647" t="s">
        <v>114</v>
      </c>
      <c r="K3647" t="s">
        <v>78</v>
      </c>
      <c r="L3647" t="s">
        <v>85</v>
      </c>
      <c r="M3647" t="str">
        <f>VLOOKUP(L3647,'A-Applications'!B:D,3,FALSE)</f>
        <v>Total Commander</v>
      </c>
      <c r="N3647" t="s">
        <v>46</v>
      </c>
      <c r="O3647" s="42" t="s">
        <v>47</v>
      </c>
      <c r="P3647" t="s">
        <v>68</v>
      </c>
      <c r="Q3647" t="str">
        <f>VLOOKUP(KamstrupData[[#This Row],[IdLevel123]],'B-Business Capability'!B:L,10,FALSE)</f>
        <v>Idea-to-Release (I2R)</v>
      </c>
      <c r="R3647">
        <f>VLOOKUP(KamstrupData[[#This Row],[IdLevel123]],'B-Business Capability'!B:L,11,FALSE)</f>
        <v>100</v>
      </c>
      <c r="T3647" t="s">
        <v>120</v>
      </c>
    </row>
    <row r="3648" spans="2:20" hidden="1" x14ac:dyDescent="0.25">
      <c r="D3648" t="s">
        <v>70</v>
      </c>
      <c r="E3648" t="str">
        <f>VLOOKUP(D3648,'B-Business Capability'!B:H,5,FALSE)</f>
        <v>Product &amp; Software Development</v>
      </c>
      <c r="F3648">
        <f>VLOOKUP(D3648,'B-Business Capability'!B:H,6,FALSE)</f>
        <v>0</v>
      </c>
      <c r="G3648">
        <f>VLOOKUP(D3648,'B-Business Capability'!B:H,7,FALSE)</f>
        <v>0</v>
      </c>
      <c r="I3648" t="s">
        <v>43</v>
      </c>
      <c r="J3648" t="s">
        <v>114</v>
      </c>
      <c r="K3648" t="s">
        <v>125</v>
      </c>
      <c r="L3648" t="s">
        <v>85</v>
      </c>
      <c r="M3648" t="str">
        <f>VLOOKUP(L3648,'A-Applications'!B:D,3,FALSE)</f>
        <v>Total Commander</v>
      </c>
      <c r="N3648" t="s">
        <v>46</v>
      </c>
      <c r="O3648" s="42" t="s">
        <v>47</v>
      </c>
      <c r="P3648" t="s">
        <v>75</v>
      </c>
      <c r="Q3648" t="str">
        <f>VLOOKUP(KamstrupData[[#This Row],[IdLevel123]],'B-Business Capability'!B:L,10,FALSE)</f>
        <v>Idea-to-Release (I2R)</v>
      </c>
      <c r="R3648">
        <f>VLOOKUP(KamstrupData[[#This Row],[IdLevel123]],'B-Business Capability'!B:L,11,FALSE)</f>
        <v>100</v>
      </c>
      <c r="T3648" t="s">
        <v>126</v>
      </c>
    </row>
    <row r="3649" spans="2:20" hidden="1" x14ac:dyDescent="0.25">
      <c r="D3649" t="s">
        <v>583</v>
      </c>
      <c r="E3649" t="str">
        <f>VLOOKUP(D3649,'B-Business Capability'!B:H,5,FALSE)</f>
        <v>Product &amp; Software Development</v>
      </c>
      <c r="F3649" t="str">
        <f>VLOOKUP(D3649,'B-Business Capability'!B:H,6,FALSE)</f>
        <v>Engineering</v>
      </c>
      <c r="G3649" t="str">
        <f>VLOOKUP(D3649,'B-Business Capability'!B:H,7,FALSE)</f>
        <v>Construction &amp; Development</v>
      </c>
      <c r="I3649" t="s">
        <v>43</v>
      </c>
      <c r="J3649" t="s">
        <v>91</v>
      </c>
      <c r="K3649" t="s">
        <v>72</v>
      </c>
      <c r="L3649" t="s">
        <v>85</v>
      </c>
      <c r="M3649" t="str">
        <f>VLOOKUP(L3649,'A-Applications'!B:D,3,FALSE)</f>
        <v>Total Commander</v>
      </c>
      <c r="N3649" t="s">
        <v>46</v>
      </c>
      <c r="O3649" t="s">
        <v>47</v>
      </c>
      <c r="P3649" t="s">
        <v>75</v>
      </c>
      <c r="Q3649" t="str">
        <f>VLOOKUP(KamstrupData[[#This Row],[IdLevel123]],'B-Business Capability'!B:L,10,FALSE)</f>
        <v>Idea-to-Release (I2R)</v>
      </c>
      <c r="R3649">
        <f>VLOOKUP(KamstrupData[[#This Row],[IdLevel123]],'B-Business Capability'!B:L,11,FALSE)</f>
        <v>420</v>
      </c>
      <c r="T3649" t="s">
        <v>92</v>
      </c>
    </row>
    <row r="3650" spans="2:20" hidden="1" x14ac:dyDescent="0.25">
      <c r="D3650" t="s">
        <v>583</v>
      </c>
      <c r="E3650" t="str">
        <f>VLOOKUP(D3650,'B-Business Capability'!B:H,5,FALSE)</f>
        <v>Product &amp; Software Development</v>
      </c>
      <c r="F3650" t="str">
        <f>VLOOKUP(D3650,'B-Business Capability'!B:H,6,FALSE)</f>
        <v>Engineering</v>
      </c>
      <c r="G3650" t="str">
        <f>VLOOKUP(D3650,'B-Business Capability'!B:H,7,FALSE)</f>
        <v>Construction &amp; Development</v>
      </c>
      <c r="I3650" t="s">
        <v>43</v>
      </c>
      <c r="J3650" t="s">
        <v>91</v>
      </c>
      <c r="K3650" t="s">
        <v>78</v>
      </c>
      <c r="L3650" t="s">
        <v>85</v>
      </c>
      <c r="M3650" t="str">
        <f>VLOOKUP(L3650,'A-Applications'!B:D,3,FALSE)</f>
        <v>Total Commander</v>
      </c>
      <c r="N3650" t="s">
        <v>46</v>
      </c>
      <c r="O3650" t="s">
        <v>47</v>
      </c>
      <c r="P3650" t="s">
        <v>75</v>
      </c>
      <c r="Q3650" t="str">
        <f>VLOOKUP(KamstrupData[[#This Row],[IdLevel123]],'B-Business Capability'!B:L,10,FALSE)</f>
        <v>Idea-to-Release (I2R)</v>
      </c>
      <c r="R3650">
        <f>VLOOKUP(KamstrupData[[#This Row],[IdLevel123]],'B-Business Capability'!B:L,11,FALSE)</f>
        <v>420</v>
      </c>
      <c r="T3650" t="s">
        <v>93</v>
      </c>
    </row>
    <row r="3651" spans="2:20" ht="15" hidden="1" customHeight="1" x14ac:dyDescent="0.25">
      <c r="D3651" t="s">
        <v>583</v>
      </c>
      <c r="E3651" t="str">
        <f>VLOOKUP(D3651,'B-Business Capability'!B:H,5,FALSE)</f>
        <v>Product &amp; Software Development</v>
      </c>
      <c r="F3651" t="str">
        <f>VLOOKUP(D3651,'B-Business Capability'!B:H,6,FALSE)</f>
        <v>Engineering</v>
      </c>
      <c r="G3651" t="str">
        <f>VLOOKUP(D3651,'B-Business Capability'!B:H,7,FALSE)</f>
        <v>Construction &amp; Development</v>
      </c>
      <c r="I3651" t="s">
        <v>43</v>
      </c>
      <c r="J3651" t="s">
        <v>91</v>
      </c>
      <c r="K3651" t="s">
        <v>81</v>
      </c>
      <c r="L3651" t="s">
        <v>85</v>
      </c>
      <c r="M3651" t="str">
        <f>VLOOKUP(L3651,'A-Applications'!B:D,3,FALSE)</f>
        <v>Total Commander</v>
      </c>
      <c r="N3651" t="s">
        <v>46</v>
      </c>
      <c r="O3651" s="42" t="s">
        <v>47</v>
      </c>
      <c r="P3651" t="s">
        <v>75</v>
      </c>
      <c r="Q3651" t="str">
        <f>VLOOKUP(KamstrupData[[#This Row],[IdLevel123]],'B-Business Capability'!B:L,10,FALSE)</f>
        <v>Idea-to-Release (I2R)</v>
      </c>
      <c r="R3651">
        <f>VLOOKUP(KamstrupData[[#This Row],[IdLevel123]],'B-Business Capability'!B:L,11,FALSE)</f>
        <v>420</v>
      </c>
      <c r="T3651" t="s">
        <v>96</v>
      </c>
    </row>
    <row r="3652" spans="2:20" ht="15" hidden="1" customHeight="1" x14ac:dyDescent="0.25">
      <c r="B3652" s="28">
        <v>45292</v>
      </c>
      <c r="D3652" t="s">
        <v>8511</v>
      </c>
      <c r="E3652" t="str">
        <f>VLOOKUP(D3652,'B-Business Capability'!B:H,5,FALSE)</f>
        <v>Digital Platform and Operations</v>
      </c>
      <c r="F3652" t="str">
        <f>VLOOKUP(D3652,'B-Business Capability'!B:H,6,FALSE)</f>
        <v>Digital Workplace &amp; Infrastructure Development</v>
      </c>
      <c r="G3652">
        <f>VLOOKUP(D3652,'B-Business Capability'!B:H,7,FALSE)</f>
        <v>0</v>
      </c>
      <c r="I3652" t="s">
        <v>43</v>
      </c>
      <c r="J3652" t="s">
        <v>285</v>
      </c>
      <c r="K3652" t="s">
        <v>286</v>
      </c>
      <c r="L3652" t="s">
        <v>85</v>
      </c>
      <c r="M3652" t="str">
        <f>VLOOKUP(L3652,'A-Applications'!B:D,3,FALSE)</f>
        <v>Total Commander</v>
      </c>
      <c r="N3652" t="s">
        <v>46</v>
      </c>
      <c r="O3652" s="42" t="s">
        <v>47</v>
      </c>
      <c r="P3652" t="s">
        <v>38</v>
      </c>
      <c r="Q3652" t="str">
        <f>VLOOKUP(KamstrupData[[#This Row],[IdLevel123]],'B-Business Capability'!B:L,10,FALSE)</f>
        <v>N/A</v>
      </c>
      <c r="R3652">
        <f>VLOOKUP(KamstrupData[[#This Row],[IdLevel123]],'B-Business Capability'!B:L,11,FALSE)</f>
        <v>0</v>
      </c>
      <c r="T3652" t="s">
        <v>288</v>
      </c>
    </row>
    <row r="3653" spans="2:20" ht="15" hidden="1" customHeight="1" x14ac:dyDescent="0.25">
      <c r="D3653" t="s">
        <v>1630</v>
      </c>
      <c r="E3653" t="str">
        <f>VLOOKUP(D3653,'B-Business Capability'!B:H,5,FALSE)</f>
        <v>OT Hosting</v>
      </c>
      <c r="F3653" t="str">
        <f>VLOOKUP(D3653,'B-Business Capability'!B:H,6,FALSE)</f>
        <v>OT Operations &amp; Service</v>
      </c>
      <c r="G3653" t="str">
        <f>VLOOKUP(D3653,'B-Business Capability'!B:H,7,FALSE)</f>
        <v>Third-Party Software</v>
      </c>
      <c r="I3653" t="s">
        <v>43</v>
      </c>
      <c r="J3653" t="s">
        <v>109</v>
      </c>
      <c r="K3653" t="s">
        <v>231</v>
      </c>
      <c r="L3653" t="s">
        <v>85</v>
      </c>
      <c r="M3653" t="str">
        <f>VLOOKUP(L3653,'A-Applications'!B:D,3,FALSE)</f>
        <v>Total Commander</v>
      </c>
      <c r="N3653" t="s">
        <v>46</v>
      </c>
      <c r="O3653" s="42" t="s">
        <v>52</v>
      </c>
      <c r="P3653" t="s">
        <v>68</v>
      </c>
      <c r="Q3653" t="str">
        <f>VLOOKUP(KamstrupData[[#This Row],[IdLevel123]],'B-Business Capability'!B:L,10,FALSE)</f>
        <v>N/A</v>
      </c>
      <c r="R3653">
        <f>VLOOKUP(KamstrupData[[#This Row],[IdLevel123]],'B-Business Capability'!B:L,11,FALSE)</f>
        <v>0</v>
      </c>
      <c r="T3653" t="s">
        <v>329</v>
      </c>
    </row>
    <row r="3654" spans="2:20" ht="15" hidden="1" customHeight="1" x14ac:dyDescent="0.25">
      <c r="D3654" t="s">
        <v>1634</v>
      </c>
      <c r="E3654" t="str">
        <f>VLOOKUP(D3654,'B-Business Capability'!B:H,5,FALSE)</f>
        <v>Not mapped to capability</v>
      </c>
      <c r="F3654">
        <f>VLOOKUP(D3654,'B-Business Capability'!B:H,6,FALSE)</f>
        <v>0</v>
      </c>
      <c r="G3654">
        <f>VLOOKUP(D3654,'B-Business Capability'!B:H,7,FALSE)</f>
        <v>0</v>
      </c>
      <c r="I3654" t="s">
        <v>43</v>
      </c>
      <c r="J3654" t="s">
        <v>86</v>
      </c>
      <c r="L3654" t="s">
        <v>85</v>
      </c>
      <c r="M3654" t="str">
        <f>VLOOKUP(L3654,'A-Applications'!B:D,3,FALSE)</f>
        <v>Total Commander</v>
      </c>
      <c r="O3654" s="42"/>
      <c r="P3654" t="s">
        <v>56</v>
      </c>
      <c r="Q3654" t="str">
        <f>VLOOKUP(KamstrupData[[#This Row],[IdLevel123]],'B-Business Capability'!B:L,10,FALSE)</f>
        <v>N/A</v>
      </c>
      <c r="R3654">
        <f>VLOOKUP(KamstrupData[[#This Row],[IdLevel123]],'B-Business Capability'!B:L,11,FALSE)</f>
        <v>0</v>
      </c>
      <c r="T3654" t="s">
        <v>196</v>
      </c>
    </row>
    <row r="3655" spans="2:20" ht="15" hidden="1" customHeight="1" x14ac:dyDescent="0.25">
      <c r="D3655" t="s">
        <v>168</v>
      </c>
      <c r="E3655" t="str">
        <f>VLOOKUP(D3655,'B-Business Capability'!B:H,5,FALSE)</f>
        <v>People and Culture</v>
      </c>
      <c r="F3655">
        <f>VLOOKUP(D3655,'B-Business Capability'!B:H,6,FALSE)</f>
        <v>0</v>
      </c>
      <c r="G3655">
        <f>VLOOKUP(D3655,'B-Business Capability'!B:H,7,FALSE)</f>
        <v>0</v>
      </c>
      <c r="I3655" t="s">
        <v>66</v>
      </c>
      <c r="J3655" t="s">
        <v>169</v>
      </c>
      <c r="L3655" t="s">
        <v>170</v>
      </c>
      <c r="M3655" t="str">
        <f>VLOOKUP(L3655,'A-Applications'!B:D,3,FALSE)</f>
        <v>ServiceNow</v>
      </c>
      <c r="N3655" t="s">
        <v>46</v>
      </c>
      <c r="O3655" s="42" t="s">
        <v>47</v>
      </c>
      <c r="P3655" t="s">
        <v>68</v>
      </c>
      <c r="Q3655" t="str">
        <f>VLOOKUP(KamstrupData[[#This Row],[IdLevel123]],'B-Business Capability'!B:L,10,FALSE)</f>
        <v>Hire-to-Retire (H2R)</v>
      </c>
      <c r="R3655">
        <f>VLOOKUP(KamstrupData[[#This Row],[IdLevel123]],'B-Business Capability'!B:L,11,FALSE)</f>
        <v>100</v>
      </c>
      <c r="T3655" t="s">
        <v>171</v>
      </c>
    </row>
    <row r="3656" spans="2:20" ht="15" hidden="1" customHeight="1" x14ac:dyDescent="0.25">
      <c r="D3656" t="s">
        <v>227</v>
      </c>
      <c r="E3656" t="str">
        <f>VLOOKUP(D3656,'B-Business Capability'!B:H,5,FALSE)</f>
        <v>Customer Relationship</v>
      </c>
      <c r="F3656" t="str">
        <f>VLOOKUP(D3656,'B-Business Capability'!B:H,6,FALSE)</f>
        <v>Customer Management</v>
      </c>
      <c r="G3656" t="str">
        <f>VLOOKUP(D3656,'B-Business Capability'!B:H,7,FALSE)</f>
        <v>Manage Customer</v>
      </c>
      <c r="I3656" t="s">
        <v>66</v>
      </c>
      <c r="J3656" t="s">
        <v>228</v>
      </c>
      <c r="L3656" t="s">
        <v>170</v>
      </c>
      <c r="M3656" t="str">
        <f>VLOOKUP(L3656,'A-Applications'!B:D,3,FALSE)</f>
        <v>ServiceNow</v>
      </c>
      <c r="N3656" t="s">
        <v>46</v>
      </c>
      <c r="O3656" s="42" t="s">
        <v>47</v>
      </c>
      <c r="P3656" t="s">
        <v>229</v>
      </c>
      <c r="Q3656" t="str">
        <f>VLOOKUP(KamstrupData[[#This Row],[IdLevel123]],'B-Business Capability'!B:L,10,FALSE)</f>
        <v>Customer Service and Support</v>
      </c>
      <c r="R3656">
        <f>VLOOKUP(KamstrupData[[#This Row],[IdLevel123]],'B-Business Capability'!B:L,11,FALSE)</f>
        <v>0</v>
      </c>
      <c r="T3656" t="s">
        <v>230</v>
      </c>
    </row>
    <row r="3657" spans="2:20" ht="15" hidden="1" customHeight="1" x14ac:dyDescent="0.25">
      <c r="D3657" t="s">
        <v>227</v>
      </c>
      <c r="E3657" t="str">
        <f>VLOOKUP(D3657,'B-Business Capability'!B:H,5,FALSE)</f>
        <v>Customer Relationship</v>
      </c>
      <c r="F3657" t="str">
        <f>VLOOKUP(D3657,'B-Business Capability'!B:H,6,FALSE)</f>
        <v>Customer Management</v>
      </c>
      <c r="G3657" t="str">
        <f>VLOOKUP(D3657,'B-Business Capability'!B:H,7,FALSE)</f>
        <v>Manage Customer</v>
      </c>
      <c r="I3657" t="s">
        <v>43</v>
      </c>
      <c r="J3657" t="s">
        <v>109</v>
      </c>
      <c r="K3657" t="s">
        <v>231</v>
      </c>
      <c r="L3657" t="s">
        <v>170</v>
      </c>
      <c r="M3657" t="str">
        <f>VLOOKUP(L3657,'A-Applications'!B:D,3,FALSE)</f>
        <v>ServiceNow</v>
      </c>
      <c r="N3657" t="s">
        <v>138</v>
      </c>
      <c r="O3657" s="42" t="s">
        <v>102</v>
      </c>
      <c r="P3657" t="s">
        <v>235</v>
      </c>
      <c r="Q3657" t="str">
        <f>VLOOKUP(KamstrupData[[#This Row],[IdLevel123]],'B-Business Capability'!B:L,10,FALSE)</f>
        <v>Customer Service and Support</v>
      </c>
      <c r="R3657">
        <f>VLOOKUP(KamstrupData[[#This Row],[IdLevel123]],'B-Business Capability'!B:L,11,FALSE)</f>
        <v>0</v>
      </c>
      <c r="T3657" t="s">
        <v>236</v>
      </c>
    </row>
    <row r="3658" spans="2:20" ht="15" hidden="1" customHeight="1" x14ac:dyDescent="0.25">
      <c r="D3658" t="s">
        <v>227</v>
      </c>
      <c r="E3658" t="str">
        <f>VLOOKUP(D3658,'B-Business Capability'!B:H,5,FALSE)</f>
        <v>Customer Relationship</v>
      </c>
      <c r="F3658" t="str">
        <f>VLOOKUP(D3658,'B-Business Capability'!B:H,6,FALSE)</f>
        <v>Customer Management</v>
      </c>
      <c r="G3658" t="str">
        <f>VLOOKUP(D3658,'B-Business Capability'!B:H,7,FALSE)</f>
        <v>Manage Customer</v>
      </c>
      <c r="I3658" t="s">
        <v>43</v>
      </c>
      <c r="J3658" t="s">
        <v>109</v>
      </c>
      <c r="K3658" t="s">
        <v>231</v>
      </c>
      <c r="L3658" t="s">
        <v>170</v>
      </c>
      <c r="M3658" t="str">
        <f>VLOOKUP(L3658,'A-Applications'!B:D,3,FALSE)</f>
        <v>ServiceNow</v>
      </c>
      <c r="N3658" t="s">
        <v>46</v>
      </c>
      <c r="O3658" s="42" t="s">
        <v>102</v>
      </c>
      <c r="P3658" t="s">
        <v>235</v>
      </c>
      <c r="Q3658" t="str">
        <f>VLOOKUP(KamstrupData[[#This Row],[IdLevel123]],'B-Business Capability'!B:L,10,FALSE)</f>
        <v>Customer Service and Support</v>
      </c>
      <c r="R3658">
        <f>VLOOKUP(KamstrupData[[#This Row],[IdLevel123]],'B-Business Capability'!B:L,11,FALSE)</f>
        <v>0</v>
      </c>
      <c r="T3658" t="s">
        <v>237</v>
      </c>
    </row>
    <row r="3659" spans="2:20" ht="15" hidden="1" customHeight="1" x14ac:dyDescent="0.25">
      <c r="D3659" s="28" t="s">
        <v>227</v>
      </c>
      <c r="E3659" t="str">
        <f>VLOOKUP(D3659,'B-Business Capability'!B:H,5,FALSE)</f>
        <v>Customer Relationship</v>
      </c>
      <c r="F3659" t="str">
        <f>VLOOKUP(D3659,'B-Business Capability'!B:H,6,FALSE)</f>
        <v>Customer Management</v>
      </c>
      <c r="G3659" t="str">
        <f>VLOOKUP(D3659,'B-Business Capability'!B:H,7,FALSE)</f>
        <v>Manage Customer</v>
      </c>
      <c r="I3659" t="s">
        <v>53</v>
      </c>
      <c r="J3659" t="s">
        <v>8549</v>
      </c>
      <c r="L3659" t="s">
        <v>170</v>
      </c>
      <c r="M3659" t="str">
        <f>VLOOKUP(L3659,'A-Applications'!B:D,3,FALSE)</f>
        <v>ServiceNow</v>
      </c>
      <c r="N3659" t="s">
        <v>46</v>
      </c>
      <c r="O3659" s="42" t="s">
        <v>47</v>
      </c>
      <c r="P3659" t="s">
        <v>229</v>
      </c>
      <c r="Q3659" t="str">
        <f>VLOOKUP(KamstrupData[[#This Row],[IdLevel123]],'B-Business Capability'!B:L,10,FALSE)</f>
        <v>Customer Service and Support</v>
      </c>
      <c r="R3659">
        <f>VLOOKUP(KamstrupData[[#This Row],[IdLevel123]],'B-Business Capability'!B:L,11,FALSE)</f>
        <v>0</v>
      </c>
      <c r="T3659" t="s">
        <v>8521</v>
      </c>
    </row>
    <row r="3660" spans="2:20" hidden="1" x14ac:dyDescent="0.25">
      <c r="D3660" s="28" t="s">
        <v>227</v>
      </c>
      <c r="E3660" t="str">
        <f>VLOOKUP(D3660,'B-Business Capability'!B:H,5,FALSE)</f>
        <v>Customer Relationship</v>
      </c>
      <c r="F3660" t="str">
        <f>VLOOKUP(D3660,'B-Business Capability'!B:H,6,FALSE)</f>
        <v>Customer Management</v>
      </c>
      <c r="G3660" t="str">
        <f>VLOOKUP(D3660,'B-Business Capability'!B:H,7,FALSE)</f>
        <v>Manage Customer</v>
      </c>
      <c r="I3660" t="s">
        <v>491</v>
      </c>
      <c r="J3660" t="s">
        <v>8531</v>
      </c>
      <c r="K3660" t="s">
        <v>8607</v>
      </c>
      <c r="L3660" t="s">
        <v>170</v>
      </c>
      <c r="M3660" t="str">
        <f>VLOOKUP(L3660,'A-Applications'!B:D,3,FALSE)</f>
        <v>ServiceNow</v>
      </c>
      <c r="N3660" t="s">
        <v>46</v>
      </c>
      <c r="O3660" s="42" t="s">
        <v>47</v>
      </c>
      <c r="P3660" t="s">
        <v>229</v>
      </c>
      <c r="Q3660" t="str">
        <f>VLOOKUP(KamstrupData[[#This Row],[IdLevel123]],'B-Business Capability'!B:L,10,FALSE)</f>
        <v>Customer Service and Support</v>
      </c>
      <c r="R3660">
        <f>VLOOKUP(KamstrupData[[#This Row],[IdLevel123]],'B-Business Capability'!B:L,11,FALSE)</f>
        <v>0</v>
      </c>
    </row>
    <row r="3661" spans="2:20" hidden="1" x14ac:dyDescent="0.25">
      <c r="D3661" s="28" t="s">
        <v>227</v>
      </c>
      <c r="E3661" t="str">
        <f>VLOOKUP(D3661,'B-Business Capability'!B:H,5,FALSE)</f>
        <v>Customer Relationship</v>
      </c>
      <c r="F3661" t="str">
        <f>VLOOKUP(D3661,'B-Business Capability'!B:H,6,FALSE)</f>
        <v>Customer Management</v>
      </c>
      <c r="G3661" t="str">
        <f>VLOOKUP(D3661,'B-Business Capability'!B:H,7,FALSE)</f>
        <v>Manage Customer</v>
      </c>
      <c r="I3661" t="s">
        <v>477</v>
      </c>
      <c r="J3661" t="s">
        <v>8624</v>
      </c>
      <c r="L3661" t="s">
        <v>170</v>
      </c>
      <c r="M3661" t="str">
        <f>VLOOKUP(L3661,'A-Applications'!B:D,3,FALSE)</f>
        <v>ServiceNow</v>
      </c>
      <c r="N3661" t="s">
        <v>46</v>
      </c>
      <c r="O3661" s="42" t="s">
        <v>47</v>
      </c>
      <c r="P3661" t="s">
        <v>229</v>
      </c>
      <c r="Q3661" t="str">
        <f>VLOOKUP(KamstrupData[[#This Row],[IdLevel123]],'B-Business Capability'!B:L,10,FALSE)</f>
        <v>Customer Service and Support</v>
      </c>
      <c r="R3661">
        <f>VLOOKUP(KamstrupData[[#This Row],[IdLevel123]],'B-Business Capability'!B:L,11,FALSE)</f>
        <v>0</v>
      </c>
    </row>
    <row r="3662" spans="2:20" hidden="1" x14ac:dyDescent="0.25">
      <c r="D3662" s="28" t="s">
        <v>227</v>
      </c>
      <c r="E3662" t="str">
        <f>VLOOKUP(D3662,'B-Business Capability'!B:H,5,FALSE)</f>
        <v>Customer Relationship</v>
      </c>
      <c r="F3662" t="str">
        <f>VLOOKUP(D3662,'B-Business Capability'!B:H,6,FALSE)</f>
        <v>Customer Management</v>
      </c>
      <c r="G3662" t="str">
        <f>VLOOKUP(D3662,'B-Business Capability'!B:H,7,FALSE)</f>
        <v>Manage Customer</v>
      </c>
      <c r="I3662" t="s">
        <v>487</v>
      </c>
      <c r="J3662" t="s">
        <v>8684</v>
      </c>
      <c r="K3662" t="s">
        <v>4553</v>
      </c>
      <c r="L3662" t="s">
        <v>170</v>
      </c>
      <c r="M3662" t="str">
        <f>VLOOKUP(L3662,'A-Applications'!B:D,3,FALSE)</f>
        <v>ServiceNow</v>
      </c>
      <c r="N3662" t="s">
        <v>46</v>
      </c>
      <c r="O3662" s="42" t="s">
        <v>47</v>
      </c>
      <c r="P3662" t="s">
        <v>229</v>
      </c>
      <c r="Q3662" t="str">
        <f>VLOOKUP(KamstrupData[[#This Row],[IdLevel123]],'B-Business Capability'!B:L,10,FALSE)</f>
        <v>Customer Service and Support</v>
      </c>
      <c r="R3662">
        <f>VLOOKUP(KamstrupData[[#This Row],[IdLevel123]],'B-Business Capability'!B:L,11,FALSE)</f>
        <v>0</v>
      </c>
    </row>
    <row r="3663" spans="2:20" hidden="1" x14ac:dyDescent="0.25">
      <c r="B3663" s="28">
        <v>45292</v>
      </c>
      <c r="D3663" t="s">
        <v>332</v>
      </c>
      <c r="E3663" t="str">
        <f>VLOOKUP(D3663,'B-Business Capability'!B:H,5,FALSE)</f>
        <v>People and Culture</v>
      </c>
      <c r="F3663" t="str">
        <f>VLOOKUP(D3663,'B-Business Capability'!B:H,6,FALSE)</f>
        <v>Recruiting</v>
      </c>
      <c r="G3663">
        <f>VLOOKUP(D3663,'B-Business Capability'!B:H,7,FALSE)</f>
        <v>0</v>
      </c>
      <c r="I3663" t="s">
        <v>43</v>
      </c>
      <c r="J3663" t="s">
        <v>264</v>
      </c>
      <c r="L3663" t="s">
        <v>170</v>
      </c>
      <c r="M3663" t="str">
        <f>VLOOKUP(L3663,'A-Applications'!B:D,3,FALSE)</f>
        <v>ServiceNow</v>
      </c>
      <c r="N3663" t="s">
        <v>46</v>
      </c>
      <c r="O3663" s="42" t="s">
        <v>47</v>
      </c>
      <c r="P3663" t="s">
        <v>335</v>
      </c>
      <c r="Q3663" t="str">
        <f>VLOOKUP(KamstrupData[[#This Row],[IdLevel123]],'B-Business Capability'!B:L,10,FALSE)</f>
        <v>Hire-to-Retire (H2R)</v>
      </c>
      <c r="R3663">
        <f>VLOOKUP(KamstrupData[[#This Row],[IdLevel123]],'B-Business Capability'!B:L,11,FALSE)</f>
        <v>300</v>
      </c>
      <c r="S3663" t="s">
        <v>267</v>
      </c>
    </row>
    <row r="3664" spans="2:20" hidden="1" x14ac:dyDescent="0.25">
      <c r="D3664" s="28" t="s">
        <v>370</v>
      </c>
      <c r="E3664" t="str">
        <f>VLOOKUP(D3664,'B-Business Capability'!B:H,5,FALSE)</f>
        <v>Digital Platform and Operations</v>
      </c>
      <c r="F3664" t="str">
        <f>VLOOKUP(D3664,'B-Business Capability'!B:H,6,FALSE)</f>
        <v>Operations</v>
      </c>
      <c r="G3664" t="str">
        <f>VLOOKUP(D3664,'B-Business Capability'!B:H,7,FALSE)</f>
        <v>IT Service Management</v>
      </c>
      <c r="I3664" t="s">
        <v>43</v>
      </c>
      <c r="J3664" t="s">
        <v>239</v>
      </c>
      <c r="K3664" t="s">
        <v>240</v>
      </c>
      <c r="L3664" t="s">
        <v>170</v>
      </c>
      <c r="M3664" t="str">
        <f>VLOOKUP(L3664,'A-Applications'!B:D,3,FALSE)</f>
        <v>ServiceNow</v>
      </c>
      <c r="N3664" t="s">
        <v>138</v>
      </c>
      <c r="O3664" s="42" t="s">
        <v>47</v>
      </c>
      <c r="P3664" t="s">
        <v>357</v>
      </c>
      <c r="Q3664" t="str">
        <f>VLOOKUP(KamstrupData[[#This Row],[IdLevel123]],'B-Business Capability'!B:L,10,FALSE)</f>
        <v>N/A</v>
      </c>
      <c r="R3664">
        <f>VLOOKUP(KamstrupData[[#This Row],[IdLevel123]],'B-Business Capability'!B:L,11,FALSE)</f>
        <v>0</v>
      </c>
      <c r="T3664" t="s">
        <v>243</v>
      </c>
    </row>
    <row r="3665" spans="2:20" hidden="1" x14ac:dyDescent="0.25">
      <c r="D3665" s="28" t="s">
        <v>370</v>
      </c>
      <c r="E3665" t="str">
        <f>VLOOKUP(D3665,'B-Business Capability'!B:H,5,FALSE)</f>
        <v>Digital Platform and Operations</v>
      </c>
      <c r="F3665" t="str">
        <f>VLOOKUP(D3665,'B-Business Capability'!B:H,6,FALSE)</f>
        <v>Operations</v>
      </c>
      <c r="G3665" t="str">
        <f>VLOOKUP(D3665,'B-Business Capability'!B:H,7,FALSE)</f>
        <v>IT Service Management</v>
      </c>
      <c r="I3665" t="s">
        <v>43</v>
      </c>
      <c r="J3665" t="s">
        <v>148</v>
      </c>
      <c r="K3665" t="s">
        <v>149</v>
      </c>
      <c r="L3665" t="s">
        <v>170</v>
      </c>
      <c r="M3665" t="str">
        <f>VLOOKUP(L3665,'A-Applications'!B:D,3,FALSE)</f>
        <v>ServiceNow</v>
      </c>
      <c r="N3665" t="s">
        <v>138</v>
      </c>
      <c r="O3665" s="42" t="s">
        <v>102</v>
      </c>
      <c r="P3665" t="s">
        <v>56</v>
      </c>
      <c r="Q3665" t="str">
        <f>VLOOKUP(KamstrupData[[#This Row],[IdLevel123]],'B-Business Capability'!B:L,10,FALSE)</f>
        <v>N/A</v>
      </c>
      <c r="R3665">
        <f>VLOOKUP(KamstrupData[[#This Row],[IdLevel123]],'B-Business Capability'!B:L,11,FALSE)</f>
        <v>0</v>
      </c>
    </row>
    <row r="3666" spans="2:20" hidden="1" x14ac:dyDescent="0.25">
      <c r="D3666" s="28" t="s">
        <v>370</v>
      </c>
      <c r="E3666" t="str">
        <f>VLOOKUP(D3666,'B-Business Capability'!B:H,5,FALSE)</f>
        <v>Digital Platform and Operations</v>
      </c>
      <c r="F3666" t="str">
        <f>VLOOKUP(D3666,'B-Business Capability'!B:H,6,FALSE)</f>
        <v>Operations</v>
      </c>
      <c r="G3666" t="str">
        <f>VLOOKUP(D3666,'B-Business Capability'!B:H,7,FALSE)</f>
        <v>IT Service Management</v>
      </c>
      <c r="I3666" t="s">
        <v>43</v>
      </c>
      <c r="J3666" t="s">
        <v>325</v>
      </c>
      <c r="K3666" t="s">
        <v>379</v>
      </c>
      <c r="L3666" t="s">
        <v>170</v>
      </c>
      <c r="M3666" t="str">
        <f>VLOOKUP(L3666,'A-Applications'!B:D,3,FALSE)</f>
        <v>ServiceNow</v>
      </c>
      <c r="N3666" t="s">
        <v>46</v>
      </c>
      <c r="O3666" s="42" t="s">
        <v>52</v>
      </c>
      <c r="P3666" t="s">
        <v>347</v>
      </c>
      <c r="Q3666" t="str">
        <f>VLOOKUP(KamstrupData[[#This Row],[IdLevel123]],'B-Business Capability'!B:L,10,FALSE)</f>
        <v>N/A</v>
      </c>
      <c r="R3666">
        <f>VLOOKUP(KamstrupData[[#This Row],[IdLevel123]],'B-Business Capability'!B:L,11,FALSE)</f>
        <v>0</v>
      </c>
      <c r="T3666" t="s">
        <v>380</v>
      </c>
    </row>
    <row r="3667" spans="2:20" hidden="1" x14ac:dyDescent="0.25">
      <c r="D3667" s="28" t="s">
        <v>370</v>
      </c>
      <c r="E3667" t="str">
        <f>VLOOKUP(D3667,'B-Business Capability'!B:H,5,FALSE)</f>
        <v>Digital Platform and Operations</v>
      </c>
      <c r="F3667" t="str">
        <f>VLOOKUP(D3667,'B-Business Capability'!B:H,6,FALSE)</f>
        <v>Operations</v>
      </c>
      <c r="G3667" t="str">
        <f>VLOOKUP(D3667,'B-Business Capability'!B:H,7,FALSE)</f>
        <v>IT Service Management</v>
      </c>
      <c r="I3667" t="s">
        <v>66</v>
      </c>
      <c r="J3667" t="s">
        <v>325</v>
      </c>
      <c r="K3667" t="s">
        <v>379</v>
      </c>
      <c r="L3667" s="101" t="s">
        <v>170</v>
      </c>
      <c r="M3667" t="str">
        <f>VLOOKUP(L3667,'A-Applications'!B:D,3,FALSE)</f>
        <v>ServiceNow</v>
      </c>
      <c r="N3667" t="s">
        <v>46</v>
      </c>
      <c r="O3667" s="42" t="s">
        <v>47</v>
      </c>
      <c r="P3667" t="s">
        <v>68</v>
      </c>
      <c r="Q3667" t="str">
        <f>VLOOKUP(KamstrupData[[#This Row],[IdLevel123]],'B-Business Capability'!B:L,10,FALSE)</f>
        <v>N/A</v>
      </c>
      <c r="R3667">
        <f>VLOOKUP(KamstrupData[[#This Row],[IdLevel123]],'B-Business Capability'!B:L,11,FALSE)</f>
        <v>0</v>
      </c>
      <c r="T3667" t="s">
        <v>381</v>
      </c>
    </row>
    <row r="3668" spans="2:20" hidden="1" x14ac:dyDescent="0.25">
      <c r="D3668" s="28" t="s">
        <v>370</v>
      </c>
      <c r="E3668" t="str">
        <f>VLOOKUP(D3668,'B-Business Capability'!B:H,5,FALSE)</f>
        <v>Digital Platform and Operations</v>
      </c>
      <c r="F3668" t="str">
        <f>VLOOKUP(D3668,'B-Business Capability'!B:H,6,FALSE)</f>
        <v>Operations</v>
      </c>
      <c r="G3668" t="str">
        <f>VLOOKUP(D3668,'B-Business Capability'!B:H,7,FALSE)</f>
        <v>IT Service Management</v>
      </c>
      <c r="I3668" t="s">
        <v>66</v>
      </c>
      <c r="J3668" t="s">
        <v>351</v>
      </c>
      <c r="L3668" t="s">
        <v>170</v>
      </c>
      <c r="M3668" t="str">
        <f>VLOOKUP(L3668,'A-Applications'!B:D,3,FALSE)</f>
        <v>ServiceNow</v>
      </c>
      <c r="N3668" t="s">
        <v>46</v>
      </c>
      <c r="O3668" s="42" t="s">
        <v>102</v>
      </c>
      <c r="P3668" t="s">
        <v>360</v>
      </c>
      <c r="Q3668" t="str">
        <f>VLOOKUP(KamstrupData[[#This Row],[IdLevel123]],'B-Business Capability'!B:L,10,FALSE)</f>
        <v>N/A</v>
      </c>
      <c r="R3668">
        <f>VLOOKUP(KamstrupData[[#This Row],[IdLevel123]],'B-Business Capability'!B:L,11,FALSE)</f>
        <v>0</v>
      </c>
      <c r="T3668" t="s">
        <v>352</v>
      </c>
    </row>
    <row r="3669" spans="2:20" hidden="1" x14ac:dyDescent="0.25">
      <c r="B3669" s="28">
        <v>46023</v>
      </c>
      <c r="D3669" s="28" t="s">
        <v>370</v>
      </c>
      <c r="E3669" t="str">
        <f>VLOOKUP(D3669,'B-Business Capability'!B:H,5,FALSE)</f>
        <v>Digital Platform and Operations</v>
      </c>
      <c r="F3669" t="str">
        <f>VLOOKUP(D3669,'B-Business Capability'!B:H,6,FALSE)</f>
        <v>Operations</v>
      </c>
      <c r="G3669" t="str">
        <f>VLOOKUP(D3669,'B-Business Capability'!B:H,7,FALSE)</f>
        <v>IT Service Management</v>
      </c>
      <c r="I3669" t="s">
        <v>43</v>
      </c>
      <c r="J3669" t="s">
        <v>239</v>
      </c>
      <c r="K3669" t="s">
        <v>1742</v>
      </c>
      <c r="L3669" t="s">
        <v>170</v>
      </c>
      <c r="M3669" t="str">
        <f>VLOOKUP(L3669,'A-Applications'!B:D,3,FALSE)</f>
        <v>ServiceNow</v>
      </c>
      <c r="N3669" t="s">
        <v>46</v>
      </c>
      <c r="O3669" s="42" t="s">
        <v>52</v>
      </c>
      <c r="P3669" t="s">
        <v>56</v>
      </c>
      <c r="Q3669" t="str">
        <f>VLOOKUP(KamstrupData[[#This Row],[IdLevel123]],'B-Business Capability'!B:L,10,FALSE)</f>
        <v>N/A</v>
      </c>
      <c r="R3669">
        <f>VLOOKUP(KamstrupData[[#This Row],[IdLevel123]],'B-Business Capability'!B:L,11,FALSE)</f>
        <v>0</v>
      </c>
    </row>
    <row r="3670" spans="2:20" hidden="1" x14ac:dyDescent="0.25">
      <c r="D3670" s="28" t="s">
        <v>370</v>
      </c>
      <c r="E3670" t="str">
        <f>VLOOKUP(D3670,'B-Business Capability'!B:H,5,FALSE)</f>
        <v>Digital Platform and Operations</v>
      </c>
      <c r="F3670" t="str">
        <f>VLOOKUP(D3670,'B-Business Capability'!B:H,6,FALSE)</f>
        <v>Operations</v>
      </c>
      <c r="G3670" t="str">
        <f>VLOOKUP(D3670,'B-Business Capability'!B:H,7,FALSE)</f>
        <v>IT Service Management</v>
      </c>
      <c r="I3670" t="s">
        <v>43</v>
      </c>
      <c r="J3670" t="s">
        <v>148</v>
      </c>
      <c r="K3670" t="s">
        <v>1079</v>
      </c>
      <c r="L3670" t="s">
        <v>170</v>
      </c>
      <c r="M3670" t="str">
        <f>VLOOKUP(L3670,'A-Applications'!B:D,3,FALSE)</f>
        <v>ServiceNow</v>
      </c>
      <c r="N3670" t="s">
        <v>138</v>
      </c>
      <c r="O3670" s="42" t="s">
        <v>47</v>
      </c>
      <c r="P3670" t="s">
        <v>1759</v>
      </c>
      <c r="Q3670" t="str">
        <f>VLOOKUP(KamstrupData[[#This Row],[IdLevel123]],'B-Business Capability'!B:L,10,FALSE)</f>
        <v>N/A</v>
      </c>
      <c r="R3670">
        <f>VLOOKUP(KamstrupData[[#This Row],[IdLevel123]],'B-Business Capability'!B:L,11,FALSE)</f>
        <v>0</v>
      </c>
    </row>
    <row r="3671" spans="2:20" hidden="1" x14ac:dyDescent="0.25">
      <c r="B3671" s="28">
        <v>45292</v>
      </c>
      <c r="D3671" s="28" t="s">
        <v>370</v>
      </c>
      <c r="E3671" t="str">
        <f>VLOOKUP(D3671,'B-Business Capability'!B:H,5,FALSE)</f>
        <v>Digital Platform and Operations</v>
      </c>
      <c r="F3671" t="str">
        <f>VLOOKUP(D3671,'B-Business Capability'!B:H,6,FALSE)</f>
        <v>Operations</v>
      </c>
      <c r="G3671" t="str">
        <f>VLOOKUP(D3671,'B-Business Capability'!B:H,7,FALSE)</f>
        <v>IT Service Management</v>
      </c>
      <c r="I3671" t="s">
        <v>43</v>
      </c>
      <c r="J3671" t="s">
        <v>239</v>
      </c>
      <c r="K3671" t="s">
        <v>7296</v>
      </c>
      <c r="L3671" t="s">
        <v>170</v>
      </c>
      <c r="M3671" t="str">
        <f>VLOOKUP(L3671,'A-Applications'!B:D,3,FALSE)</f>
        <v>ServiceNow</v>
      </c>
      <c r="N3671" t="s">
        <v>46</v>
      </c>
      <c r="O3671" s="42" t="s">
        <v>47</v>
      </c>
      <c r="P3671" t="s">
        <v>89</v>
      </c>
      <c r="Q3671" t="str">
        <f>VLOOKUP(KamstrupData[[#This Row],[IdLevel123]],'B-Business Capability'!B:L,10,FALSE)</f>
        <v>N/A</v>
      </c>
      <c r="R3671">
        <f>VLOOKUP(KamstrupData[[#This Row],[IdLevel123]],'B-Business Capability'!B:L,11,FALSE)</f>
        <v>0</v>
      </c>
    </row>
    <row r="3672" spans="2:20" hidden="1" x14ac:dyDescent="0.25">
      <c r="D3672" t="s">
        <v>914</v>
      </c>
      <c r="E3672" t="str">
        <f>VLOOKUP(D3672,'B-Business Capability'!B:H,5,FALSE)</f>
        <v>Product &amp; Software Development</v>
      </c>
      <c r="F3672" t="str">
        <f>VLOOKUP(D3672,'B-Business Capability'!B:H,6,FALSE)</f>
        <v>Method Development</v>
      </c>
      <c r="G3672" t="str">
        <f>VLOOKUP(D3672,'B-Business Capability'!B:H,7,FALSE)</f>
        <v>Execute Method</v>
      </c>
      <c r="I3672" t="s">
        <v>43</v>
      </c>
      <c r="J3672" t="s">
        <v>244</v>
      </c>
      <c r="L3672" t="s">
        <v>170</v>
      </c>
      <c r="M3672" t="str">
        <f>VLOOKUP(L3672,'A-Applications'!B:D,3,FALSE)</f>
        <v>ServiceNow</v>
      </c>
      <c r="N3672" t="s">
        <v>46</v>
      </c>
      <c r="O3672" s="42" t="s">
        <v>47</v>
      </c>
      <c r="P3672" t="s">
        <v>915</v>
      </c>
      <c r="Q3672" t="str">
        <f>VLOOKUP(KamstrupData[[#This Row],[IdLevel123]],'B-Business Capability'!B:L,10,FALSE)</f>
        <v>Idea-to-Release (I2R)</v>
      </c>
      <c r="R3672">
        <f>VLOOKUP(KamstrupData[[#This Row],[IdLevel123]],'B-Business Capability'!B:L,11,FALSE)</f>
        <v>934</v>
      </c>
      <c r="T3672" t="s">
        <v>246</v>
      </c>
    </row>
    <row r="3673" spans="2:20" hidden="1" x14ac:dyDescent="0.25">
      <c r="D3673" t="s">
        <v>914</v>
      </c>
      <c r="E3673" t="str">
        <f>VLOOKUP(D3673,'B-Business Capability'!B:H,5,FALSE)</f>
        <v>Product &amp; Software Development</v>
      </c>
      <c r="F3673" t="str">
        <f>VLOOKUP(D3673,'B-Business Capability'!B:H,6,FALSE)</f>
        <v>Method Development</v>
      </c>
      <c r="G3673" t="str">
        <f>VLOOKUP(D3673,'B-Business Capability'!B:H,7,FALSE)</f>
        <v>Execute Method</v>
      </c>
      <c r="I3673" t="s">
        <v>43</v>
      </c>
      <c r="J3673" t="s">
        <v>411</v>
      </c>
      <c r="L3673" t="s">
        <v>170</v>
      </c>
      <c r="M3673" t="str">
        <f>VLOOKUP(L3673,'A-Applications'!B:D,3,FALSE)</f>
        <v>ServiceNow</v>
      </c>
      <c r="N3673" t="s">
        <v>46</v>
      </c>
      <c r="O3673" s="42" t="s">
        <v>47</v>
      </c>
      <c r="P3673" t="s">
        <v>915</v>
      </c>
      <c r="Q3673" t="str">
        <f>VLOOKUP(KamstrupData[[#This Row],[IdLevel123]],'B-Business Capability'!B:L,10,FALSE)</f>
        <v>Idea-to-Release (I2R)</v>
      </c>
      <c r="R3673">
        <f>VLOOKUP(KamstrupData[[#This Row],[IdLevel123]],'B-Business Capability'!B:L,11,FALSE)</f>
        <v>934</v>
      </c>
      <c r="T3673" t="s">
        <v>468</v>
      </c>
    </row>
    <row r="3674" spans="2:20" hidden="1" x14ac:dyDescent="0.25">
      <c r="D3674" t="s">
        <v>914</v>
      </c>
      <c r="E3674" t="str">
        <f>VLOOKUP(D3674,'B-Business Capability'!B:H,5,FALSE)</f>
        <v>Product &amp; Software Development</v>
      </c>
      <c r="F3674" t="str">
        <f>VLOOKUP(D3674,'B-Business Capability'!B:H,6,FALSE)</f>
        <v>Method Development</v>
      </c>
      <c r="G3674" t="str">
        <f>VLOOKUP(D3674,'B-Business Capability'!B:H,7,FALSE)</f>
        <v>Execute Method</v>
      </c>
      <c r="I3674" t="s">
        <v>43</v>
      </c>
      <c r="J3674" t="s">
        <v>161</v>
      </c>
      <c r="L3674" t="s">
        <v>170</v>
      </c>
      <c r="M3674" t="str">
        <f>VLOOKUP(L3674,'A-Applications'!B:D,3,FALSE)</f>
        <v>ServiceNow</v>
      </c>
      <c r="N3674" t="s">
        <v>46</v>
      </c>
      <c r="O3674" s="42" t="s">
        <v>47</v>
      </c>
      <c r="P3674" t="s">
        <v>915</v>
      </c>
      <c r="Q3674" t="str">
        <f>VLOOKUP(KamstrupData[[#This Row],[IdLevel123]],'B-Business Capability'!B:L,10,FALSE)</f>
        <v>Idea-to-Release (I2R)</v>
      </c>
      <c r="R3674">
        <f>VLOOKUP(KamstrupData[[#This Row],[IdLevel123]],'B-Business Capability'!B:L,11,FALSE)</f>
        <v>934</v>
      </c>
    </row>
    <row r="3675" spans="2:20" hidden="1" x14ac:dyDescent="0.25">
      <c r="B3675" s="28">
        <v>45292</v>
      </c>
      <c r="D3675" t="s">
        <v>920</v>
      </c>
      <c r="E3675" t="str">
        <f>VLOOKUP(D3675,'B-Business Capability'!B:H,5,FALSE)</f>
        <v>Product &amp; Software Development</v>
      </c>
      <c r="F3675" t="str">
        <f>VLOOKUP(D3675,'B-Business Capability'!B:H,6,FALSE)</f>
        <v>Product &amp; Software Delivery</v>
      </c>
      <c r="G3675" t="str">
        <f>VLOOKUP(D3675,'B-Business Capability'!B:H,7,FALSE)</f>
        <v>Manage Production &amp; Development</v>
      </c>
      <c r="I3675" t="s">
        <v>43</v>
      </c>
      <c r="J3675" t="s">
        <v>285</v>
      </c>
      <c r="K3675" t="s">
        <v>286</v>
      </c>
      <c r="L3675" t="s">
        <v>170</v>
      </c>
      <c r="M3675" t="str">
        <f>VLOOKUP(L3675,'A-Applications'!B:D,3,FALSE)</f>
        <v>ServiceNow</v>
      </c>
      <c r="N3675" t="s">
        <v>46</v>
      </c>
      <c r="O3675" s="42" t="s">
        <v>47</v>
      </c>
      <c r="P3675" t="s">
        <v>38</v>
      </c>
      <c r="Q3675" t="str">
        <f>VLOOKUP(KamstrupData[[#This Row],[IdLevel123]],'B-Business Capability'!B:L,10,FALSE)</f>
        <v>Idea-to-Release (I2R)</v>
      </c>
      <c r="R3675">
        <f>VLOOKUP(KamstrupData[[#This Row],[IdLevel123]],'B-Business Capability'!B:L,11,FALSE)</f>
        <v>520</v>
      </c>
      <c r="T3675" t="s">
        <v>288</v>
      </c>
    </row>
    <row r="3676" spans="2:20" hidden="1" x14ac:dyDescent="0.25">
      <c r="D3676" t="s">
        <v>973</v>
      </c>
      <c r="E3676" t="str">
        <f>VLOOKUP(D3676,'B-Business Capability'!B:H,5,FALSE)</f>
        <v>Product &amp; Software Development</v>
      </c>
      <c r="F3676" t="str">
        <f>VLOOKUP(D3676,'B-Business Capability'!B:H,6,FALSE)</f>
        <v>Quality Management</v>
      </c>
      <c r="G3676" t="str">
        <f>VLOOKUP(D3676,'B-Business Capability'!B:H,7,FALSE)</f>
        <v>Track Quality</v>
      </c>
      <c r="I3676" t="s">
        <v>43</v>
      </c>
      <c r="J3676" t="s">
        <v>244</v>
      </c>
      <c r="L3676" t="s">
        <v>170</v>
      </c>
      <c r="M3676" t="str">
        <f>VLOOKUP(L3676,'A-Applications'!B:D,3,FALSE)</f>
        <v>ServiceNow</v>
      </c>
      <c r="N3676" t="s">
        <v>46</v>
      </c>
      <c r="O3676" s="42" t="s">
        <v>47</v>
      </c>
      <c r="P3676" t="s">
        <v>910</v>
      </c>
      <c r="Q3676" t="str">
        <f>VLOOKUP(KamstrupData[[#This Row],[IdLevel123]],'B-Business Capability'!B:L,10,FALSE)</f>
        <v>Idea-to-Release (I2R)</v>
      </c>
      <c r="R3676">
        <f>VLOOKUP(KamstrupData[[#This Row],[IdLevel123]],'B-Business Capability'!B:L,11,FALSE)</f>
        <v>908</v>
      </c>
      <c r="T3676" t="s">
        <v>246</v>
      </c>
    </row>
    <row r="3677" spans="2:20" hidden="1" x14ac:dyDescent="0.25">
      <c r="D3677" t="s">
        <v>973</v>
      </c>
      <c r="E3677" t="str">
        <f>VLOOKUP(D3677,'B-Business Capability'!B:H,5,FALSE)</f>
        <v>Product &amp; Software Development</v>
      </c>
      <c r="F3677" t="str">
        <f>VLOOKUP(D3677,'B-Business Capability'!B:H,6,FALSE)</f>
        <v>Quality Management</v>
      </c>
      <c r="G3677" t="str">
        <f>VLOOKUP(D3677,'B-Business Capability'!B:H,7,FALSE)</f>
        <v>Track Quality</v>
      </c>
      <c r="I3677" t="s">
        <v>43</v>
      </c>
      <c r="J3677" t="s">
        <v>411</v>
      </c>
      <c r="L3677" t="s">
        <v>170</v>
      </c>
      <c r="M3677" t="str">
        <f>VLOOKUP(L3677,'A-Applications'!B:D,3,FALSE)</f>
        <v>ServiceNow</v>
      </c>
      <c r="N3677" t="s">
        <v>46</v>
      </c>
      <c r="O3677" s="42" t="s">
        <v>47</v>
      </c>
      <c r="P3677" t="s">
        <v>910</v>
      </c>
      <c r="Q3677" t="str">
        <f>VLOOKUP(KamstrupData[[#This Row],[IdLevel123]],'B-Business Capability'!B:L,10,FALSE)</f>
        <v>Idea-to-Release (I2R)</v>
      </c>
      <c r="R3677">
        <f>VLOOKUP(KamstrupData[[#This Row],[IdLevel123]],'B-Business Capability'!B:L,11,FALSE)</f>
        <v>908</v>
      </c>
      <c r="T3677" t="s">
        <v>468</v>
      </c>
    </row>
    <row r="3678" spans="2:20" hidden="1" x14ac:dyDescent="0.25">
      <c r="D3678" t="s">
        <v>973</v>
      </c>
      <c r="E3678" t="str">
        <f>VLOOKUP(D3678,'B-Business Capability'!B:H,5,FALSE)</f>
        <v>Product &amp; Software Development</v>
      </c>
      <c r="F3678" t="str">
        <f>VLOOKUP(D3678,'B-Business Capability'!B:H,6,FALSE)</f>
        <v>Quality Management</v>
      </c>
      <c r="G3678" t="str">
        <f>VLOOKUP(D3678,'B-Business Capability'!B:H,7,FALSE)</f>
        <v>Track Quality</v>
      </c>
      <c r="I3678" t="s">
        <v>43</v>
      </c>
      <c r="J3678" t="s">
        <v>161</v>
      </c>
      <c r="L3678" t="s">
        <v>170</v>
      </c>
      <c r="M3678" t="str">
        <f>VLOOKUP(L3678,'A-Applications'!B:D,3,FALSE)</f>
        <v>ServiceNow</v>
      </c>
      <c r="N3678" t="s">
        <v>46</v>
      </c>
      <c r="O3678" s="42" t="s">
        <v>47</v>
      </c>
      <c r="P3678" t="s">
        <v>910</v>
      </c>
      <c r="Q3678" t="str">
        <f>VLOOKUP(KamstrupData[[#This Row],[IdLevel123]],'B-Business Capability'!B:L,10,FALSE)</f>
        <v>Idea-to-Release (I2R)</v>
      </c>
      <c r="R3678">
        <f>VLOOKUP(KamstrupData[[#This Row],[IdLevel123]],'B-Business Capability'!B:L,11,FALSE)</f>
        <v>908</v>
      </c>
    </row>
    <row r="3679" spans="2:20" hidden="1" x14ac:dyDescent="0.25">
      <c r="D3679" t="s">
        <v>1178</v>
      </c>
      <c r="E3679" t="str">
        <f>VLOOKUP(D3679,'B-Business Capability'!B:H,5,FALSE)</f>
        <v>Sales</v>
      </c>
      <c r="F3679" t="str">
        <f>VLOOKUP(D3679,'B-Business Capability'!B:H,6,FALSE)</f>
        <v>Sales Operations</v>
      </c>
      <c r="G3679" t="str">
        <f>VLOOKUP(D3679,'B-Business Capability'!B:H,7,FALSE)</f>
        <v>Subscription lifecycle management</v>
      </c>
      <c r="I3679" t="s">
        <v>43</v>
      </c>
      <c r="J3679" t="s">
        <v>325</v>
      </c>
      <c r="K3679" t="s">
        <v>379</v>
      </c>
      <c r="L3679" t="s">
        <v>170</v>
      </c>
      <c r="M3679" t="str">
        <f>VLOOKUP(L3679,'A-Applications'!B:D,3,FALSE)</f>
        <v>ServiceNow</v>
      </c>
      <c r="N3679" t="s">
        <v>46</v>
      </c>
      <c r="O3679" s="42" t="s">
        <v>47</v>
      </c>
      <c r="P3679" t="s">
        <v>1042</v>
      </c>
      <c r="Q3679" t="str">
        <f>VLOOKUP(KamstrupData[[#This Row],[IdLevel123]],'B-Business Capability'!B:L,10,FALSE)</f>
        <v>Subscribtion-to-Pay (S2P)</v>
      </c>
      <c r="R3679">
        <f>VLOOKUP(KamstrupData[[#This Row],[IdLevel123]],'B-Business Capability'!B:L,11,FALSE)</f>
        <v>200</v>
      </c>
      <c r="S3679" t="s">
        <v>1179</v>
      </c>
      <c r="T3679" t="s">
        <v>1181</v>
      </c>
    </row>
    <row r="3680" spans="2:20" hidden="1" x14ac:dyDescent="0.25">
      <c r="D3680" t="s">
        <v>1196</v>
      </c>
      <c r="E3680" t="str">
        <f>VLOOKUP(D3680,'B-Business Capability'!B:H,5,FALSE)</f>
        <v>Sales</v>
      </c>
      <c r="F3680" t="str">
        <f>VLOOKUP(D3680,'B-Business Capability'!B:H,6,FALSE)</f>
        <v>Sales Execution and Customer Engagement</v>
      </c>
      <c r="G3680" t="str">
        <f>VLOOKUP(D3680,'B-Business Capability'!B:H,7,FALSE)</f>
        <v>Customer Insights</v>
      </c>
      <c r="I3680" t="s">
        <v>43</v>
      </c>
      <c r="J3680" t="s">
        <v>325</v>
      </c>
      <c r="K3680" t="s">
        <v>379</v>
      </c>
      <c r="L3680" t="s">
        <v>170</v>
      </c>
      <c r="M3680" t="str">
        <f>VLOOKUP(L3680,'A-Applications'!B:D,3,FALSE)</f>
        <v>ServiceNow</v>
      </c>
      <c r="N3680" t="s">
        <v>46</v>
      </c>
      <c r="O3680" s="42" t="s">
        <v>52</v>
      </c>
      <c r="P3680" t="s">
        <v>1138</v>
      </c>
      <c r="Q3680" t="str">
        <f>VLOOKUP(KamstrupData[[#This Row],[IdLevel123]],'B-Business Capability'!B:L,10,FALSE)</f>
        <v>Customer Service and Support</v>
      </c>
      <c r="R3680">
        <f>VLOOKUP(KamstrupData[[#This Row],[IdLevel123]],'B-Business Capability'!B:L,11,FALSE)</f>
        <v>0</v>
      </c>
      <c r="T3680" t="s">
        <v>1203</v>
      </c>
    </row>
    <row r="3681" spans="4:20" hidden="1" x14ac:dyDescent="0.25">
      <c r="D3681" t="s">
        <v>1196</v>
      </c>
      <c r="E3681" t="str">
        <f>VLOOKUP(D3681,'B-Business Capability'!B:H,5,FALSE)</f>
        <v>Sales</v>
      </c>
      <c r="F3681" t="str">
        <f>VLOOKUP(D3681,'B-Business Capability'!B:H,6,FALSE)</f>
        <v>Sales Execution and Customer Engagement</v>
      </c>
      <c r="G3681" t="str">
        <f>VLOOKUP(D3681,'B-Business Capability'!B:H,7,FALSE)</f>
        <v>Customer Insights</v>
      </c>
      <c r="I3681" t="s">
        <v>43</v>
      </c>
      <c r="J3681" t="s">
        <v>325</v>
      </c>
      <c r="K3681" t="s">
        <v>379</v>
      </c>
      <c r="L3681" t="s">
        <v>170</v>
      </c>
      <c r="M3681" t="str">
        <f>VLOOKUP(L3681,'A-Applications'!B:D,3,FALSE)</f>
        <v>ServiceNow</v>
      </c>
      <c r="N3681" t="s">
        <v>46</v>
      </c>
      <c r="O3681" s="42" t="s">
        <v>52</v>
      </c>
      <c r="P3681" t="s">
        <v>1206</v>
      </c>
      <c r="Q3681" t="str">
        <f>VLOOKUP(KamstrupData[[#This Row],[IdLevel123]],'B-Business Capability'!B:L,10,FALSE)</f>
        <v>Customer Service and Support</v>
      </c>
      <c r="R3681">
        <f>VLOOKUP(KamstrupData[[#This Row],[IdLevel123]],'B-Business Capability'!B:L,11,FALSE)</f>
        <v>0</v>
      </c>
      <c r="T3681" t="s">
        <v>1203</v>
      </c>
    </row>
    <row r="3682" spans="4:20" hidden="1" x14ac:dyDescent="0.25">
      <c r="D3682" t="s">
        <v>1255</v>
      </c>
      <c r="E3682" t="str">
        <f>VLOOKUP(D3682,'B-Business Capability'!B:H,5,FALSE)</f>
        <v>Sales</v>
      </c>
      <c r="F3682" t="str">
        <f>VLOOKUP(D3682,'B-Business Capability'!B:H,6,FALSE)</f>
        <v>Quotation, Order, and Contract Management</v>
      </c>
      <c r="G3682" t="str">
        <f>VLOOKUP(D3682,'B-Business Capability'!B:H,7,FALSE)</f>
        <v>Sales order management and processing</v>
      </c>
      <c r="I3682" t="s">
        <v>66</v>
      </c>
      <c r="J3682" t="s">
        <v>228</v>
      </c>
      <c r="L3682" t="s">
        <v>170</v>
      </c>
      <c r="M3682" t="str">
        <f>VLOOKUP(L3682,'A-Applications'!B:D,3,FALSE)</f>
        <v>ServiceNow</v>
      </c>
      <c r="N3682" t="s">
        <v>46</v>
      </c>
      <c r="O3682" s="42" t="s">
        <v>47</v>
      </c>
      <c r="P3682" t="s">
        <v>229</v>
      </c>
      <c r="Q3682" t="str">
        <f>VLOOKUP(KamstrupData[[#This Row],[IdLevel123]],'B-Business Capability'!B:L,10,FALSE)</f>
        <v>Order-to-Cash (O2C)</v>
      </c>
      <c r="R3682">
        <f>VLOOKUP(KamstrupData[[#This Row],[IdLevel123]],'B-Business Capability'!B:L,11,FALSE)</f>
        <v>107</v>
      </c>
      <c r="T3682" t="s">
        <v>230</v>
      </c>
    </row>
    <row r="3683" spans="4:20" hidden="1" x14ac:dyDescent="0.25">
      <c r="D3683" t="s">
        <v>1255</v>
      </c>
      <c r="E3683" t="str">
        <f>VLOOKUP(D3683,'B-Business Capability'!B:H,5,FALSE)</f>
        <v>Sales</v>
      </c>
      <c r="F3683" t="str">
        <f>VLOOKUP(D3683,'B-Business Capability'!B:H,6,FALSE)</f>
        <v>Quotation, Order, and Contract Management</v>
      </c>
      <c r="G3683" t="str">
        <f>VLOOKUP(D3683,'B-Business Capability'!B:H,7,FALSE)</f>
        <v>Sales order management and processing</v>
      </c>
      <c r="I3683" t="s">
        <v>43</v>
      </c>
      <c r="J3683" t="s">
        <v>109</v>
      </c>
      <c r="K3683" t="s">
        <v>231</v>
      </c>
      <c r="L3683" t="s">
        <v>170</v>
      </c>
      <c r="M3683" t="str">
        <f>VLOOKUP(L3683,'A-Applications'!B:D,3,FALSE)</f>
        <v>ServiceNow</v>
      </c>
      <c r="N3683" t="s">
        <v>46</v>
      </c>
      <c r="O3683" s="42" t="s">
        <v>52</v>
      </c>
      <c r="P3683" t="s">
        <v>235</v>
      </c>
      <c r="Q3683" t="str">
        <f>VLOOKUP(KamstrupData[[#This Row],[IdLevel123]],'B-Business Capability'!B:L,10,FALSE)</f>
        <v>Order-to-Cash (O2C)</v>
      </c>
      <c r="R3683">
        <f>VLOOKUP(KamstrupData[[#This Row],[IdLevel123]],'B-Business Capability'!B:L,11,FALSE)</f>
        <v>107</v>
      </c>
      <c r="T3683" t="s">
        <v>1260</v>
      </c>
    </row>
    <row r="3684" spans="4:20" hidden="1" x14ac:dyDescent="0.25">
      <c r="D3684" s="28" t="s">
        <v>1255</v>
      </c>
      <c r="E3684" t="str">
        <f>VLOOKUP(D3684,'B-Business Capability'!B:H,5,FALSE)</f>
        <v>Sales</v>
      </c>
      <c r="F3684" t="str">
        <f>VLOOKUP(D3684,'B-Business Capability'!B:H,6,FALSE)</f>
        <v>Quotation, Order, and Contract Management</v>
      </c>
      <c r="G3684" t="str">
        <f>VLOOKUP(D3684,'B-Business Capability'!B:H,7,FALSE)</f>
        <v>Sales order management and processing</v>
      </c>
      <c r="I3684" t="s">
        <v>53</v>
      </c>
      <c r="J3684" t="s">
        <v>8549</v>
      </c>
      <c r="L3684" t="s">
        <v>170</v>
      </c>
      <c r="M3684" t="str">
        <f>VLOOKUP(L3684,'A-Applications'!B:D,3,FALSE)</f>
        <v>ServiceNow</v>
      </c>
      <c r="N3684" t="s">
        <v>46</v>
      </c>
      <c r="O3684" s="42" t="s">
        <v>47</v>
      </c>
      <c r="P3684" t="s">
        <v>229</v>
      </c>
      <c r="Q3684" t="str">
        <f>VLOOKUP(KamstrupData[[#This Row],[IdLevel123]],'B-Business Capability'!B:L,10,FALSE)</f>
        <v>Order-to-Cash (O2C)</v>
      </c>
      <c r="R3684">
        <f>VLOOKUP(KamstrupData[[#This Row],[IdLevel123]],'B-Business Capability'!B:L,11,FALSE)</f>
        <v>107</v>
      </c>
      <c r="T3684" t="s">
        <v>8521</v>
      </c>
    </row>
    <row r="3685" spans="4:20" hidden="1" x14ac:dyDescent="0.25">
      <c r="D3685" s="28" t="s">
        <v>1255</v>
      </c>
      <c r="E3685" t="str">
        <f>VLOOKUP(D3685,'B-Business Capability'!B:H,5,FALSE)</f>
        <v>Sales</v>
      </c>
      <c r="F3685" t="str">
        <f>VLOOKUP(D3685,'B-Business Capability'!B:H,6,FALSE)</f>
        <v>Quotation, Order, and Contract Management</v>
      </c>
      <c r="G3685" t="str">
        <f>VLOOKUP(D3685,'B-Business Capability'!B:H,7,FALSE)</f>
        <v>Sales order management and processing</v>
      </c>
      <c r="I3685" t="s">
        <v>491</v>
      </c>
      <c r="J3685" t="s">
        <v>8531</v>
      </c>
      <c r="K3685" t="s">
        <v>8607</v>
      </c>
      <c r="L3685" t="s">
        <v>170</v>
      </c>
      <c r="M3685" t="str">
        <f>VLOOKUP(L3685,'A-Applications'!B:D,3,FALSE)</f>
        <v>ServiceNow</v>
      </c>
      <c r="N3685" t="s">
        <v>46</v>
      </c>
      <c r="O3685" s="42" t="s">
        <v>47</v>
      </c>
      <c r="P3685" t="s">
        <v>229</v>
      </c>
      <c r="Q3685" t="str">
        <f>VLOOKUP(KamstrupData[[#This Row],[IdLevel123]],'B-Business Capability'!B:L,10,FALSE)</f>
        <v>Order-to-Cash (O2C)</v>
      </c>
      <c r="R3685">
        <f>VLOOKUP(KamstrupData[[#This Row],[IdLevel123]],'B-Business Capability'!B:L,11,FALSE)</f>
        <v>107</v>
      </c>
    </row>
    <row r="3686" spans="4:20" hidden="1" x14ac:dyDescent="0.25">
      <c r="D3686" s="28" t="s">
        <v>1255</v>
      </c>
      <c r="E3686" t="str">
        <f>VLOOKUP(D3686,'B-Business Capability'!B:H,5,FALSE)</f>
        <v>Sales</v>
      </c>
      <c r="F3686" t="str">
        <f>VLOOKUP(D3686,'B-Business Capability'!B:H,6,FALSE)</f>
        <v>Quotation, Order, and Contract Management</v>
      </c>
      <c r="G3686" t="str">
        <f>VLOOKUP(D3686,'B-Business Capability'!B:H,7,FALSE)</f>
        <v>Sales order management and processing</v>
      </c>
      <c r="I3686" t="s">
        <v>491</v>
      </c>
      <c r="J3686" t="s">
        <v>8531</v>
      </c>
      <c r="K3686" t="s">
        <v>379</v>
      </c>
      <c r="L3686" t="s">
        <v>170</v>
      </c>
      <c r="M3686" t="str">
        <f>VLOOKUP(L3686,'A-Applications'!B:D,3,FALSE)</f>
        <v>ServiceNow</v>
      </c>
      <c r="N3686" t="s">
        <v>46</v>
      </c>
      <c r="O3686" s="42" t="s">
        <v>47</v>
      </c>
      <c r="P3686" t="s">
        <v>1042</v>
      </c>
      <c r="Q3686" t="str">
        <f>VLOOKUP(KamstrupData[[#This Row],[IdLevel123]],'B-Business Capability'!B:L,10,FALSE)</f>
        <v>Order-to-Cash (O2C)</v>
      </c>
      <c r="R3686">
        <f>VLOOKUP(KamstrupData[[#This Row],[IdLevel123]],'B-Business Capability'!B:L,11,FALSE)</f>
        <v>107</v>
      </c>
    </row>
    <row r="3687" spans="4:20" hidden="1" x14ac:dyDescent="0.25">
      <c r="D3687" s="28" t="s">
        <v>1255</v>
      </c>
      <c r="E3687" t="str">
        <f>VLOOKUP(D3687,'B-Business Capability'!B:H,5,FALSE)</f>
        <v>Sales</v>
      </c>
      <c r="F3687" t="str">
        <f>VLOOKUP(D3687,'B-Business Capability'!B:H,6,FALSE)</f>
        <v>Quotation, Order, and Contract Management</v>
      </c>
      <c r="G3687" t="str">
        <f>VLOOKUP(D3687,'B-Business Capability'!B:H,7,FALSE)</f>
        <v>Sales order management and processing</v>
      </c>
      <c r="I3687" t="s">
        <v>477</v>
      </c>
      <c r="J3687" t="s">
        <v>8619</v>
      </c>
      <c r="L3687" t="s">
        <v>170</v>
      </c>
      <c r="M3687" t="str">
        <f>VLOOKUP(L3687,'A-Applications'!B:D,3,FALSE)</f>
        <v>ServiceNow</v>
      </c>
      <c r="O3687" s="42"/>
      <c r="Q3687" t="str">
        <f>VLOOKUP(KamstrupData[[#This Row],[IdLevel123]],'B-Business Capability'!B:L,10,FALSE)</f>
        <v>Order-to-Cash (O2C)</v>
      </c>
      <c r="R3687">
        <f>VLOOKUP(KamstrupData[[#This Row],[IdLevel123]],'B-Business Capability'!B:L,11,FALSE)</f>
        <v>107</v>
      </c>
    </row>
    <row r="3688" spans="4:20" hidden="1" x14ac:dyDescent="0.25">
      <c r="D3688" s="28" t="s">
        <v>1255</v>
      </c>
      <c r="E3688" t="str">
        <f>VLOOKUP(D3688,'B-Business Capability'!B:H,5,FALSE)</f>
        <v>Sales</v>
      </c>
      <c r="F3688" t="str">
        <f>VLOOKUP(D3688,'B-Business Capability'!B:H,6,FALSE)</f>
        <v>Quotation, Order, and Contract Management</v>
      </c>
      <c r="G3688" t="str">
        <f>VLOOKUP(D3688,'B-Business Capability'!B:H,7,FALSE)</f>
        <v>Sales order management and processing</v>
      </c>
      <c r="I3688" t="s">
        <v>477</v>
      </c>
      <c r="J3688" t="s">
        <v>8624</v>
      </c>
      <c r="L3688" t="s">
        <v>170</v>
      </c>
      <c r="M3688" t="str">
        <f>VLOOKUP(L3688,'A-Applications'!B:D,3,FALSE)</f>
        <v>ServiceNow</v>
      </c>
      <c r="N3688" t="s">
        <v>46</v>
      </c>
      <c r="O3688" s="42" t="s">
        <v>47</v>
      </c>
      <c r="P3688" t="s">
        <v>229</v>
      </c>
      <c r="Q3688" t="str">
        <f>VLOOKUP(KamstrupData[[#This Row],[IdLevel123]],'B-Business Capability'!B:L,10,FALSE)</f>
        <v>Order-to-Cash (O2C)</v>
      </c>
      <c r="R3688">
        <f>VLOOKUP(KamstrupData[[#This Row],[IdLevel123]],'B-Business Capability'!B:L,11,FALSE)</f>
        <v>107</v>
      </c>
    </row>
    <row r="3689" spans="4:20" hidden="1" x14ac:dyDescent="0.25">
      <c r="D3689" s="28" t="s">
        <v>1255</v>
      </c>
      <c r="E3689" t="str">
        <f>VLOOKUP(D3689,'B-Business Capability'!B:H,5,FALSE)</f>
        <v>Sales</v>
      </c>
      <c r="F3689" t="str">
        <f>VLOOKUP(D3689,'B-Business Capability'!B:H,6,FALSE)</f>
        <v>Quotation, Order, and Contract Management</v>
      </c>
      <c r="G3689" t="str">
        <f>VLOOKUP(D3689,'B-Business Capability'!B:H,7,FALSE)</f>
        <v>Sales order management and processing</v>
      </c>
      <c r="I3689" t="s">
        <v>487</v>
      </c>
      <c r="J3689" t="s">
        <v>8684</v>
      </c>
      <c r="K3689" t="s">
        <v>4553</v>
      </c>
      <c r="L3689" t="s">
        <v>170</v>
      </c>
      <c r="M3689" t="str">
        <f>VLOOKUP(L3689,'A-Applications'!B:D,3,FALSE)</f>
        <v>ServiceNow</v>
      </c>
      <c r="N3689" t="s">
        <v>46</v>
      </c>
      <c r="O3689" s="42" t="s">
        <v>47</v>
      </c>
      <c r="P3689" t="s">
        <v>229</v>
      </c>
      <c r="Q3689" t="str">
        <f>VLOOKUP(KamstrupData[[#This Row],[IdLevel123]],'B-Business Capability'!B:L,10,FALSE)</f>
        <v>Order-to-Cash (O2C)</v>
      </c>
      <c r="R3689">
        <f>VLOOKUP(KamstrupData[[#This Row],[IdLevel123]],'B-Business Capability'!B:L,11,FALSE)</f>
        <v>107</v>
      </c>
    </row>
    <row r="3690" spans="4:20" hidden="1" x14ac:dyDescent="0.25">
      <c r="D3690" s="28" t="s">
        <v>1255</v>
      </c>
      <c r="E3690" t="str">
        <f>VLOOKUP(D3690,'B-Business Capability'!B:H,5,FALSE)</f>
        <v>Sales</v>
      </c>
      <c r="F3690" t="str">
        <f>VLOOKUP(D3690,'B-Business Capability'!B:H,6,FALSE)</f>
        <v>Quotation, Order, and Contract Management</v>
      </c>
      <c r="G3690" t="str">
        <f>VLOOKUP(D3690,'B-Business Capability'!B:H,7,FALSE)</f>
        <v>Sales order management and processing</v>
      </c>
      <c r="I3690" t="s">
        <v>487</v>
      </c>
      <c r="J3690" t="s">
        <v>8529</v>
      </c>
      <c r="K3690" t="s">
        <v>6236</v>
      </c>
      <c r="L3690" t="s">
        <v>170</v>
      </c>
      <c r="M3690" t="str">
        <f>VLOOKUP(L3690,'A-Applications'!B:D,3,FALSE)</f>
        <v>ServiceNow</v>
      </c>
      <c r="N3690" t="s">
        <v>46</v>
      </c>
      <c r="O3690" s="42" t="s">
        <v>47</v>
      </c>
      <c r="Q3690" t="str">
        <f>VLOOKUP(KamstrupData[[#This Row],[IdLevel123]],'B-Business Capability'!B:L,10,FALSE)</f>
        <v>Order-to-Cash (O2C)</v>
      </c>
      <c r="R3690">
        <f>VLOOKUP(KamstrupData[[#This Row],[IdLevel123]],'B-Business Capability'!B:L,11,FALSE)</f>
        <v>107</v>
      </c>
    </row>
    <row r="3691" spans="4:20" hidden="1" x14ac:dyDescent="0.25">
      <c r="D3691" s="28" t="s">
        <v>1255</v>
      </c>
      <c r="E3691" t="str">
        <f>VLOOKUP(D3691,'B-Business Capability'!B:H,5,FALSE)</f>
        <v>Sales</v>
      </c>
      <c r="F3691" t="str">
        <f>VLOOKUP(D3691,'B-Business Capability'!B:H,6,FALSE)</f>
        <v>Quotation, Order, and Contract Management</v>
      </c>
      <c r="G3691" t="str">
        <f>VLOOKUP(D3691,'B-Business Capability'!B:H,7,FALSE)</f>
        <v>Sales order management and processing</v>
      </c>
      <c r="I3691" t="s">
        <v>487</v>
      </c>
      <c r="J3691" t="s">
        <v>8529</v>
      </c>
      <c r="K3691" t="s">
        <v>379</v>
      </c>
      <c r="L3691" t="s">
        <v>170</v>
      </c>
      <c r="M3691" t="str">
        <f>VLOOKUP(L3691,'A-Applications'!B:D,3,FALSE)</f>
        <v>ServiceNow</v>
      </c>
      <c r="N3691" t="s">
        <v>46</v>
      </c>
      <c r="O3691" s="42" t="s">
        <v>47</v>
      </c>
      <c r="Q3691" t="str">
        <f>VLOOKUP(KamstrupData[[#This Row],[IdLevel123]],'B-Business Capability'!B:L,10,FALSE)</f>
        <v>Order-to-Cash (O2C)</v>
      </c>
      <c r="R3691">
        <f>VLOOKUP(KamstrupData[[#This Row],[IdLevel123]],'B-Business Capability'!B:L,11,FALSE)</f>
        <v>107</v>
      </c>
    </row>
    <row r="3692" spans="4:20" hidden="1" x14ac:dyDescent="0.25">
      <c r="D3692" t="s">
        <v>1262</v>
      </c>
      <c r="E3692" t="str">
        <f>VLOOKUP(D3692,'B-Business Capability'!B:H,5,FALSE)</f>
        <v>Sales</v>
      </c>
      <c r="F3692" t="str">
        <f>VLOOKUP(D3692,'B-Business Capability'!B:H,6,FALSE)</f>
        <v>Quotation, Order, and Contract Management</v>
      </c>
      <c r="G3692" t="str">
        <f>VLOOKUP(D3692,'B-Business Capability'!B:H,7,FALSE)</f>
        <v>Subscription order management</v>
      </c>
      <c r="I3692" t="s">
        <v>43</v>
      </c>
      <c r="J3692" t="s">
        <v>325</v>
      </c>
      <c r="K3692" t="s">
        <v>379</v>
      </c>
      <c r="L3692" t="s">
        <v>170</v>
      </c>
      <c r="M3692" t="str">
        <f>VLOOKUP(L3692,'A-Applications'!B:D,3,FALSE)</f>
        <v>ServiceNow</v>
      </c>
      <c r="N3692" t="s">
        <v>46</v>
      </c>
      <c r="O3692" s="42" t="s">
        <v>47</v>
      </c>
      <c r="P3692" t="s">
        <v>1042</v>
      </c>
      <c r="Q3692" t="str">
        <f>VLOOKUP(KamstrupData[[#This Row],[IdLevel123]],'B-Business Capability'!B:L,10,FALSE)</f>
        <v>Subscribtion-to-Pay (S2P)</v>
      </c>
      <c r="R3692">
        <f>VLOOKUP(KamstrupData[[#This Row],[IdLevel123]],'B-Business Capability'!B:L,11,FALSE)</f>
        <v>120</v>
      </c>
      <c r="S3692" t="s">
        <v>1179</v>
      </c>
      <c r="T3692" t="s">
        <v>1263</v>
      </c>
    </row>
    <row r="3693" spans="4:20" hidden="1" x14ac:dyDescent="0.25">
      <c r="D3693" t="s">
        <v>1272</v>
      </c>
      <c r="E3693" t="str">
        <f>VLOOKUP(D3693,'B-Business Capability'!B:H,5,FALSE)</f>
        <v>Finance</v>
      </c>
      <c r="F3693" t="str">
        <f>VLOOKUP(D3693,'B-Business Capability'!B:H,6,FALSE)</f>
        <v>Accounting</v>
      </c>
      <c r="G3693" t="str">
        <f>VLOOKUP(D3693,'B-Business Capability'!B:H,7,FALSE)</f>
        <v>Accounts Recievabel</v>
      </c>
      <c r="I3693" t="s">
        <v>43</v>
      </c>
      <c r="J3693" t="s">
        <v>44</v>
      </c>
      <c r="L3693" t="s">
        <v>170</v>
      </c>
      <c r="M3693" t="str">
        <f>VLOOKUP(L3693,'A-Applications'!B:D,3,FALSE)</f>
        <v>ServiceNow</v>
      </c>
      <c r="N3693" t="s">
        <v>138</v>
      </c>
      <c r="O3693" s="42"/>
      <c r="P3693" t="s">
        <v>1273</v>
      </c>
      <c r="Q3693" t="str">
        <f>VLOOKUP(KamstrupData[[#This Row],[IdLevel123]],'B-Business Capability'!B:L,10,FALSE)</f>
        <v>N/A</v>
      </c>
      <c r="R3693">
        <f>VLOOKUP(KamstrupData[[#This Row],[IdLevel123]],'B-Business Capability'!B:L,11,FALSE)</f>
        <v>0</v>
      </c>
    </row>
    <row r="3694" spans="4:20" hidden="1" x14ac:dyDescent="0.25">
      <c r="D3694" t="s">
        <v>1278</v>
      </c>
      <c r="E3694" t="str">
        <f>VLOOKUP(D3694,'B-Business Capability'!B:H,5,FALSE)</f>
        <v>Strategic Management</v>
      </c>
      <c r="F3694" t="str">
        <f>VLOOKUP(D3694,'B-Business Capability'!B:H,6,FALSE)</f>
        <v>Enterprise Effectiveness &amp; Project Management</v>
      </c>
      <c r="G3694" t="str">
        <f>VLOOKUP(D3694,'B-Business Capability'!B:H,7,FALSE)</f>
        <v>Task Tracking and Planning</v>
      </c>
      <c r="I3694" t="s">
        <v>43</v>
      </c>
      <c r="J3694" t="s">
        <v>439</v>
      </c>
      <c r="L3694" t="s">
        <v>170</v>
      </c>
      <c r="M3694" t="str">
        <f>VLOOKUP(L3694,'A-Applications'!B:D,3,FALSE)</f>
        <v>ServiceNow</v>
      </c>
      <c r="N3694" t="s">
        <v>46</v>
      </c>
      <c r="O3694" s="42" t="s">
        <v>52</v>
      </c>
      <c r="P3694" t="s">
        <v>68</v>
      </c>
      <c r="Q3694" t="str">
        <f>VLOOKUP(KamstrupData[[#This Row],[IdLevel123]],'B-Business Capability'!B:L,10,FALSE)</f>
        <v>N/A</v>
      </c>
      <c r="R3694">
        <f>VLOOKUP(KamstrupData[[#This Row],[IdLevel123]],'B-Business Capability'!B:L,11,FALSE)</f>
        <v>0</v>
      </c>
      <c r="T3694" t="s">
        <v>442</v>
      </c>
    </row>
    <row r="3695" spans="4:20" hidden="1" x14ac:dyDescent="0.25">
      <c r="D3695" t="s">
        <v>1340</v>
      </c>
      <c r="E3695" t="str">
        <f>VLOOKUP(D3695,'B-Business Capability'!B:H,5,FALSE)</f>
        <v>Strategic Management</v>
      </c>
      <c r="F3695" t="str">
        <f>VLOOKUP(D3695,'B-Business Capability'!B:H,6,FALSE)</f>
        <v>Business Process Management</v>
      </c>
      <c r="G3695" t="str">
        <f>VLOOKUP(D3695,'B-Business Capability'!B:H,7,FALSE)</f>
        <v>Business Process Governance</v>
      </c>
      <c r="I3695" t="s">
        <v>66</v>
      </c>
      <c r="J3695" t="s">
        <v>325</v>
      </c>
      <c r="K3695" t="s">
        <v>1151</v>
      </c>
      <c r="L3695" t="s">
        <v>170</v>
      </c>
      <c r="M3695" t="str">
        <f>VLOOKUP(L3695,'A-Applications'!B:D,3,FALSE)</f>
        <v>ServiceNow</v>
      </c>
      <c r="N3695" t="s">
        <v>138</v>
      </c>
      <c r="O3695" s="42" t="s">
        <v>47</v>
      </c>
      <c r="P3695" t="s">
        <v>1140</v>
      </c>
      <c r="Q3695" t="str">
        <f>VLOOKUP(KamstrupData[[#This Row],[IdLevel123]],'B-Business Capability'!B:L,10,FALSE)</f>
        <v>N/A</v>
      </c>
      <c r="R3695">
        <f>VLOOKUP(KamstrupData[[#This Row],[IdLevel123]],'B-Business Capability'!B:L,11,FALSE)</f>
        <v>0</v>
      </c>
      <c r="T3695" t="s">
        <v>1341</v>
      </c>
    </row>
    <row r="3696" spans="4:20" hidden="1" x14ac:dyDescent="0.25">
      <c r="D3696" t="s">
        <v>1350</v>
      </c>
      <c r="E3696" t="str">
        <f>VLOOKUP(D3696,'B-Business Capability'!B:H,5,FALSE)</f>
        <v>Sales</v>
      </c>
      <c r="F3696" t="str">
        <f>VLOOKUP(D3696,'B-Business Capability'!B:H,6,FALSE)</f>
        <v>Quotation, Order, and Contract Management</v>
      </c>
      <c r="G3696" t="str">
        <f>VLOOKUP(D3696,'B-Business Capability'!B:H,7,FALSE)</f>
        <v>Subscription termination</v>
      </c>
      <c r="I3696" t="s">
        <v>43</v>
      </c>
      <c r="J3696" t="s">
        <v>325</v>
      </c>
      <c r="K3696" t="s">
        <v>379</v>
      </c>
      <c r="L3696" t="s">
        <v>170</v>
      </c>
      <c r="M3696" t="str">
        <f>VLOOKUP(L3696,'A-Applications'!B:D,3,FALSE)</f>
        <v>ServiceNow</v>
      </c>
      <c r="N3696" t="s">
        <v>46</v>
      </c>
      <c r="O3696" s="42" t="s">
        <v>47</v>
      </c>
      <c r="P3696" t="s">
        <v>56</v>
      </c>
      <c r="Q3696" t="str">
        <f>VLOOKUP(KamstrupData[[#This Row],[IdLevel123]],'B-Business Capability'!B:L,10,FALSE)</f>
        <v>Subscribtion-to-Pay (S2P)</v>
      </c>
      <c r="R3696">
        <f>VLOOKUP(KamstrupData[[#This Row],[IdLevel123]],'B-Business Capability'!B:L,11,FALSE)</f>
        <v>900</v>
      </c>
      <c r="S3696" t="s">
        <v>1179</v>
      </c>
      <c r="T3696" t="s">
        <v>1181</v>
      </c>
    </row>
    <row r="3697" spans="4:20" hidden="1" x14ac:dyDescent="0.25">
      <c r="D3697" t="s">
        <v>1406</v>
      </c>
      <c r="E3697" t="str">
        <f>VLOOKUP(D3697,'B-Business Capability'!B:H,5,FALSE)</f>
        <v>Governance, Risk and Compliance</v>
      </c>
      <c r="F3697" t="str">
        <f>VLOOKUP(D3697,'B-Business Capability'!B:H,6,FALSE)</f>
        <v>Enterprise Risk and Compliance</v>
      </c>
      <c r="G3697" t="str">
        <f>VLOOKUP(D3697,'B-Business Capability'!B:H,7,FALSE)</f>
        <v>Non Conformance</v>
      </c>
      <c r="I3697" t="s">
        <v>43</v>
      </c>
      <c r="J3697" t="s">
        <v>114</v>
      </c>
      <c r="K3697" t="s">
        <v>78</v>
      </c>
      <c r="L3697" t="s">
        <v>170</v>
      </c>
      <c r="M3697" t="str">
        <f>VLOOKUP(L3697,'A-Applications'!B:D,3,FALSE)</f>
        <v>ServiceNow</v>
      </c>
      <c r="N3697" t="s">
        <v>46</v>
      </c>
      <c r="O3697" s="42" t="s">
        <v>47</v>
      </c>
      <c r="P3697" t="s">
        <v>1411</v>
      </c>
      <c r="Q3697" t="str">
        <f>VLOOKUP(KamstrupData[[#This Row],[IdLevel123]],'B-Business Capability'!B:L,10,FALSE)</f>
        <v>N/A</v>
      </c>
      <c r="R3697">
        <f>VLOOKUP(KamstrupData[[#This Row],[IdLevel123]],'B-Business Capability'!B:L,11,FALSE)</f>
        <v>0</v>
      </c>
      <c r="T3697" t="s">
        <v>120</v>
      </c>
    </row>
    <row r="3698" spans="4:20" hidden="1" x14ac:dyDescent="0.25">
      <c r="D3698" t="s">
        <v>1449</v>
      </c>
      <c r="E3698" t="str">
        <f>VLOOKUP(D3698,'B-Business Capability'!B:H,5,FALSE)</f>
        <v>Customer Service</v>
      </c>
      <c r="F3698" t="str">
        <f>VLOOKUP(D3698,'B-Business Capability'!B:H,6,FALSE)</f>
        <v>Customer Service and Support</v>
      </c>
      <c r="G3698">
        <f>VLOOKUP(D3698,'B-Business Capability'!B:H,7,FALSE)</f>
        <v>0</v>
      </c>
      <c r="I3698" t="s">
        <v>66</v>
      </c>
      <c r="J3698" t="s">
        <v>228</v>
      </c>
      <c r="L3698" t="s">
        <v>170</v>
      </c>
      <c r="M3698" t="str">
        <f>VLOOKUP(L3698,'A-Applications'!B:D,3,FALSE)</f>
        <v>ServiceNow</v>
      </c>
      <c r="N3698" t="s">
        <v>46</v>
      </c>
      <c r="O3698" s="42" t="s">
        <v>47</v>
      </c>
      <c r="P3698" t="s">
        <v>229</v>
      </c>
      <c r="Q3698" t="str">
        <f>VLOOKUP(KamstrupData[[#This Row],[IdLevel123]],'B-Business Capability'!B:L,10,FALSE)</f>
        <v>Customer Service and Support</v>
      </c>
      <c r="R3698">
        <f>VLOOKUP(KamstrupData[[#This Row],[IdLevel123]],'B-Business Capability'!B:L,11,FALSE)</f>
        <v>0</v>
      </c>
      <c r="T3698" t="s">
        <v>230</v>
      </c>
    </row>
    <row r="3699" spans="4:20" hidden="1" x14ac:dyDescent="0.25">
      <c r="D3699" t="s">
        <v>1449</v>
      </c>
      <c r="E3699" t="str">
        <f>VLOOKUP(D3699,'B-Business Capability'!B:H,5,FALSE)</f>
        <v>Customer Service</v>
      </c>
      <c r="F3699" t="str">
        <f>VLOOKUP(D3699,'B-Business Capability'!B:H,6,FALSE)</f>
        <v>Customer Service and Support</v>
      </c>
      <c r="G3699">
        <f>VLOOKUP(D3699,'B-Business Capability'!B:H,7,FALSE)</f>
        <v>0</v>
      </c>
      <c r="I3699" t="s">
        <v>43</v>
      </c>
      <c r="J3699" t="s">
        <v>278</v>
      </c>
      <c r="L3699" t="s">
        <v>170</v>
      </c>
      <c r="M3699" t="str">
        <f>VLOOKUP(L3699,'A-Applications'!B:D,3,FALSE)</f>
        <v>ServiceNow</v>
      </c>
      <c r="N3699" t="s">
        <v>138</v>
      </c>
      <c r="O3699" s="42" t="s">
        <v>102</v>
      </c>
      <c r="P3699" t="s">
        <v>229</v>
      </c>
      <c r="Q3699" t="str">
        <f>VLOOKUP(KamstrupData[[#This Row],[IdLevel123]],'B-Business Capability'!B:L,10,FALSE)</f>
        <v>Customer Service and Support</v>
      </c>
      <c r="R3699">
        <f>VLOOKUP(KamstrupData[[#This Row],[IdLevel123]],'B-Business Capability'!B:L,11,FALSE)</f>
        <v>0</v>
      </c>
    </row>
    <row r="3700" spans="4:20" hidden="1" x14ac:dyDescent="0.25">
      <c r="D3700" t="s">
        <v>1449</v>
      </c>
      <c r="E3700" t="str">
        <f>VLOOKUP(D3700,'B-Business Capability'!B:H,5,FALSE)</f>
        <v>Customer Service</v>
      </c>
      <c r="F3700" t="str">
        <f>VLOOKUP(D3700,'B-Business Capability'!B:H,6,FALSE)</f>
        <v>Customer Service and Support</v>
      </c>
      <c r="G3700">
        <f>VLOOKUP(D3700,'B-Business Capability'!B:H,7,FALSE)</f>
        <v>0</v>
      </c>
      <c r="I3700" t="s">
        <v>43</v>
      </c>
      <c r="J3700" t="s">
        <v>279</v>
      </c>
      <c r="L3700" t="s">
        <v>170</v>
      </c>
      <c r="M3700" t="str">
        <f>VLOOKUP(L3700,'A-Applications'!B:D,3,FALSE)</f>
        <v>ServiceNow</v>
      </c>
      <c r="N3700" t="s">
        <v>138</v>
      </c>
      <c r="O3700" s="42" t="s">
        <v>102</v>
      </c>
      <c r="P3700" t="s">
        <v>229</v>
      </c>
      <c r="Q3700" t="str">
        <f>VLOOKUP(KamstrupData[[#This Row],[IdLevel123]],'B-Business Capability'!B:L,10,FALSE)</f>
        <v>Customer Service and Support</v>
      </c>
      <c r="R3700">
        <f>VLOOKUP(KamstrupData[[#This Row],[IdLevel123]],'B-Business Capability'!B:L,11,FALSE)</f>
        <v>0</v>
      </c>
      <c r="T3700" t="s">
        <v>410</v>
      </c>
    </row>
    <row r="3701" spans="4:20" hidden="1" x14ac:dyDescent="0.25">
      <c r="D3701" t="s">
        <v>1449</v>
      </c>
      <c r="E3701" t="str">
        <f>VLOOKUP(D3701,'B-Business Capability'!B:H,5,FALSE)</f>
        <v>Customer Service</v>
      </c>
      <c r="F3701" t="str">
        <f>VLOOKUP(D3701,'B-Business Capability'!B:H,6,FALSE)</f>
        <v>Customer Service and Support</v>
      </c>
      <c r="G3701">
        <f>VLOOKUP(D3701,'B-Business Capability'!B:H,7,FALSE)</f>
        <v>0</v>
      </c>
      <c r="I3701" t="s">
        <v>43</v>
      </c>
      <c r="J3701" t="s">
        <v>282</v>
      </c>
      <c r="L3701" t="s">
        <v>170</v>
      </c>
      <c r="M3701" t="str">
        <f>VLOOKUP(L3701,'A-Applications'!B:D,3,FALSE)</f>
        <v>ServiceNow</v>
      </c>
      <c r="N3701" t="s">
        <v>138</v>
      </c>
      <c r="O3701" s="42" t="s">
        <v>102</v>
      </c>
      <c r="P3701" t="s">
        <v>229</v>
      </c>
      <c r="Q3701" t="str">
        <f>VLOOKUP(KamstrupData[[#This Row],[IdLevel123]],'B-Business Capability'!B:L,10,FALSE)</f>
        <v>Customer Service and Support</v>
      </c>
      <c r="R3701">
        <f>VLOOKUP(KamstrupData[[#This Row],[IdLevel123]],'B-Business Capability'!B:L,11,FALSE)</f>
        <v>0</v>
      </c>
    </row>
    <row r="3702" spans="4:20" hidden="1" x14ac:dyDescent="0.25">
      <c r="D3702" s="28" t="s">
        <v>1449</v>
      </c>
      <c r="E3702" t="str">
        <f>VLOOKUP(D3702,'B-Business Capability'!B:H,5,FALSE)</f>
        <v>Customer Service</v>
      </c>
      <c r="F3702" t="str">
        <f>VLOOKUP(D3702,'B-Business Capability'!B:H,6,FALSE)</f>
        <v>Customer Service and Support</v>
      </c>
      <c r="G3702">
        <f>VLOOKUP(D3702,'B-Business Capability'!B:H,7,FALSE)</f>
        <v>0</v>
      </c>
      <c r="I3702" t="s">
        <v>53</v>
      </c>
      <c r="J3702" t="s">
        <v>8549</v>
      </c>
      <c r="L3702" t="s">
        <v>170</v>
      </c>
      <c r="M3702" t="str">
        <f>VLOOKUP(L3702,'A-Applications'!B:D,3,FALSE)</f>
        <v>ServiceNow</v>
      </c>
      <c r="N3702" t="s">
        <v>46</v>
      </c>
      <c r="O3702" s="42" t="s">
        <v>47</v>
      </c>
      <c r="P3702" t="s">
        <v>229</v>
      </c>
      <c r="Q3702" t="str">
        <f>VLOOKUP(KamstrupData[[#This Row],[IdLevel123]],'B-Business Capability'!B:L,10,FALSE)</f>
        <v>Customer Service and Support</v>
      </c>
      <c r="R3702">
        <f>VLOOKUP(KamstrupData[[#This Row],[IdLevel123]],'B-Business Capability'!B:L,11,FALSE)</f>
        <v>0</v>
      </c>
      <c r="T3702" t="s">
        <v>8521</v>
      </c>
    </row>
    <row r="3703" spans="4:20" hidden="1" x14ac:dyDescent="0.25">
      <c r="D3703" s="28" t="s">
        <v>1449</v>
      </c>
      <c r="E3703" t="str">
        <f>VLOOKUP(D3703,'B-Business Capability'!B:H,5,FALSE)</f>
        <v>Customer Service</v>
      </c>
      <c r="F3703" t="str">
        <f>VLOOKUP(D3703,'B-Business Capability'!B:H,6,FALSE)</f>
        <v>Customer Service and Support</v>
      </c>
      <c r="G3703">
        <f>VLOOKUP(D3703,'B-Business Capability'!B:H,7,FALSE)</f>
        <v>0</v>
      </c>
      <c r="I3703" t="s">
        <v>491</v>
      </c>
      <c r="J3703" t="s">
        <v>8531</v>
      </c>
      <c r="K3703" t="s">
        <v>8607</v>
      </c>
      <c r="L3703" t="s">
        <v>170</v>
      </c>
      <c r="M3703" t="str">
        <f>VLOOKUP(L3703,'A-Applications'!B:D,3,FALSE)</f>
        <v>ServiceNow</v>
      </c>
      <c r="N3703" t="s">
        <v>46</v>
      </c>
      <c r="O3703" s="42" t="s">
        <v>47</v>
      </c>
      <c r="P3703" t="s">
        <v>229</v>
      </c>
      <c r="Q3703" t="str">
        <f>VLOOKUP(KamstrupData[[#This Row],[IdLevel123]],'B-Business Capability'!B:L,10,FALSE)</f>
        <v>Customer Service and Support</v>
      </c>
      <c r="R3703">
        <f>VLOOKUP(KamstrupData[[#This Row],[IdLevel123]],'B-Business Capability'!B:L,11,FALSE)</f>
        <v>0</v>
      </c>
    </row>
    <row r="3704" spans="4:20" hidden="1" x14ac:dyDescent="0.25">
      <c r="D3704" s="28" t="s">
        <v>1449</v>
      </c>
      <c r="E3704" t="str">
        <f>VLOOKUP(D3704,'B-Business Capability'!B:H,5,FALSE)</f>
        <v>Customer Service</v>
      </c>
      <c r="F3704" t="str">
        <f>VLOOKUP(D3704,'B-Business Capability'!B:H,6,FALSE)</f>
        <v>Customer Service and Support</v>
      </c>
      <c r="G3704">
        <f>VLOOKUP(D3704,'B-Business Capability'!B:H,7,FALSE)</f>
        <v>0</v>
      </c>
      <c r="I3704" t="s">
        <v>477</v>
      </c>
      <c r="J3704" t="s">
        <v>8624</v>
      </c>
      <c r="L3704" t="s">
        <v>170</v>
      </c>
      <c r="M3704" t="str">
        <f>VLOOKUP(L3704,'A-Applications'!B:D,3,FALSE)</f>
        <v>ServiceNow</v>
      </c>
      <c r="N3704" t="s">
        <v>46</v>
      </c>
      <c r="O3704" s="42" t="s">
        <v>47</v>
      </c>
      <c r="P3704" t="s">
        <v>229</v>
      </c>
      <c r="Q3704" t="str">
        <f>VLOOKUP(KamstrupData[[#This Row],[IdLevel123]],'B-Business Capability'!B:L,10,FALSE)</f>
        <v>Customer Service and Support</v>
      </c>
      <c r="R3704">
        <f>VLOOKUP(KamstrupData[[#This Row],[IdLevel123]],'B-Business Capability'!B:L,11,FALSE)</f>
        <v>0</v>
      </c>
    </row>
    <row r="3705" spans="4:20" hidden="1" x14ac:dyDescent="0.25">
      <c r="D3705" s="28" t="s">
        <v>1449</v>
      </c>
      <c r="E3705" t="str">
        <f>VLOOKUP(D3705,'B-Business Capability'!B:H,5,FALSE)</f>
        <v>Customer Service</v>
      </c>
      <c r="F3705" t="str">
        <f>VLOOKUP(D3705,'B-Business Capability'!B:H,6,FALSE)</f>
        <v>Customer Service and Support</v>
      </c>
      <c r="G3705">
        <f>VLOOKUP(D3705,'B-Business Capability'!B:H,7,FALSE)</f>
        <v>0</v>
      </c>
      <c r="I3705" t="s">
        <v>487</v>
      </c>
      <c r="J3705" t="s">
        <v>8684</v>
      </c>
      <c r="K3705" t="s">
        <v>4553</v>
      </c>
      <c r="L3705" t="s">
        <v>170</v>
      </c>
      <c r="M3705" t="str">
        <f>VLOOKUP(L3705,'A-Applications'!B:D,3,FALSE)</f>
        <v>ServiceNow</v>
      </c>
      <c r="N3705" t="s">
        <v>46</v>
      </c>
      <c r="O3705" s="42" t="s">
        <v>47</v>
      </c>
      <c r="P3705" t="s">
        <v>229</v>
      </c>
      <c r="Q3705" t="str">
        <f>VLOOKUP(KamstrupData[[#This Row],[IdLevel123]],'B-Business Capability'!B:L,10,FALSE)</f>
        <v>Customer Service and Support</v>
      </c>
      <c r="R3705">
        <f>VLOOKUP(KamstrupData[[#This Row],[IdLevel123]],'B-Business Capability'!B:L,11,FALSE)</f>
        <v>0</v>
      </c>
    </row>
    <row r="3706" spans="4:20" hidden="1" x14ac:dyDescent="0.25">
      <c r="D3706" t="s">
        <v>1459</v>
      </c>
      <c r="E3706" t="str">
        <f>VLOOKUP(D3706,'B-Business Capability'!B:H,5,FALSE)</f>
        <v>Customer Service</v>
      </c>
      <c r="F3706" t="str">
        <f>VLOOKUP(D3706,'B-Business Capability'!B:H,6,FALSE)</f>
        <v>Customer Service and Support</v>
      </c>
      <c r="G3706" t="str">
        <f>VLOOKUP(D3706,'B-Business Capability'!B:H,7,FALSE)</f>
        <v>Service Request Management</v>
      </c>
      <c r="I3706" t="s">
        <v>66</v>
      </c>
      <c r="J3706" t="s">
        <v>228</v>
      </c>
      <c r="L3706" t="s">
        <v>170</v>
      </c>
      <c r="M3706" t="str">
        <f>VLOOKUP(L3706,'A-Applications'!B:D,3,FALSE)</f>
        <v>ServiceNow</v>
      </c>
      <c r="N3706" t="s">
        <v>46</v>
      </c>
      <c r="O3706" s="42" t="s">
        <v>102</v>
      </c>
      <c r="P3706" t="s">
        <v>229</v>
      </c>
      <c r="Q3706" t="str">
        <f>VLOOKUP(KamstrupData[[#This Row],[IdLevel123]],'B-Business Capability'!B:L,10,FALSE)</f>
        <v>Customer Service and Support</v>
      </c>
      <c r="R3706">
        <f>VLOOKUP(KamstrupData[[#This Row],[IdLevel123]],'B-Business Capability'!B:L,11,FALSE)</f>
        <v>0</v>
      </c>
      <c r="T3706" t="s">
        <v>230</v>
      </c>
    </row>
    <row r="3707" spans="4:20" hidden="1" x14ac:dyDescent="0.25">
      <c r="D3707" t="s">
        <v>1459</v>
      </c>
      <c r="E3707" t="str">
        <f>VLOOKUP(D3707,'B-Business Capability'!B:H,5,FALSE)</f>
        <v>Customer Service</v>
      </c>
      <c r="F3707" t="str">
        <f>VLOOKUP(D3707,'B-Business Capability'!B:H,6,FALSE)</f>
        <v>Customer Service and Support</v>
      </c>
      <c r="G3707" t="str">
        <f>VLOOKUP(D3707,'B-Business Capability'!B:H,7,FALSE)</f>
        <v>Service Request Management</v>
      </c>
      <c r="I3707" t="s">
        <v>43</v>
      </c>
      <c r="J3707" t="s">
        <v>91</v>
      </c>
      <c r="K3707" t="s">
        <v>72</v>
      </c>
      <c r="L3707" t="s">
        <v>170</v>
      </c>
      <c r="M3707" t="str">
        <f>VLOOKUP(L3707,'A-Applications'!B:D,3,FALSE)</f>
        <v>ServiceNow</v>
      </c>
      <c r="N3707" t="s">
        <v>46</v>
      </c>
      <c r="O3707" t="s">
        <v>47</v>
      </c>
      <c r="P3707" t="s">
        <v>1411</v>
      </c>
      <c r="Q3707" t="str">
        <f>VLOOKUP(KamstrupData[[#This Row],[IdLevel123]],'B-Business Capability'!B:L,10,FALSE)</f>
        <v>Customer Service and Support</v>
      </c>
      <c r="R3707">
        <f>VLOOKUP(KamstrupData[[#This Row],[IdLevel123]],'B-Business Capability'!B:L,11,FALSE)</f>
        <v>0</v>
      </c>
      <c r="T3707" t="s">
        <v>92</v>
      </c>
    </row>
    <row r="3708" spans="4:20" hidden="1" x14ac:dyDescent="0.25">
      <c r="D3708" t="s">
        <v>1459</v>
      </c>
      <c r="E3708" t="str">
        <f>VLOOKUP(D3708,'B-Business Capability'!B:H,5,FALSE)</f>
        <v>Customer Service</v>
      </c>
      <c r="F3708" t="str">
        <f>VLOOKUP(D3708,'B-Business Capability'!B:H,6,FALSE)</f>
        <v>Customer Service and Support</v>
      </c>
      <c r="G3708" t="str">
        <f>VLOOKUP(D3708,'B-Business Capability'!B:H,7,FALSE)</f>
        <v>Service Request Management</v>
      </c>
      <c r="I3708" t="s">
        <v>43</v>
      </c>
      <c r="J3708" t="s">
        <v>91</v>
      </c>
      <c r="K3708" t="s">
        <v>293</v>
      </c>
      <c r="L3708" t="s">
        <v>170</v>
      </c>
      <c r="M3708" t="str">
        <f>VLOOKUP(L3708,'A-Applications'!B:D,3,FALSE)</f>
        <v>ServiceNow</v>
      </c>
      <c r="N3708" t="s">
        <v>46</v>
      </c>
      <c r="O3708" t="s">
        <v>47</v>
      </c>
      <c r="P3708" t="s">
        <v>1411</v>
      </c>
      <c r="Q3708" t="str">
        <f>VLOOKUP(KamstrupData[[#This Row],[IdLevel123]],'B-Business Capability'!B:L,10,FALSE)</f>
        <v>Customer Service and Support</v>
      </c>
      <c r="R3708">
        <f>VLOOKUP(KamstrupData[[#This Row],[IdLevel123]],'B-Business Capability'!B:L,11,FALSE)</f>
        <v>0</v>
      </c>
      <c r="T3708" t="s">
        <v>294</v>
      </c>
    </row>
    <row r="3709" spans="4:20" hidden="1" x14ac:dyDescent="0.25">
      <c r="D3709" t="s">
        <v>1459</v>
      </c>
      <c r="E3709" t="str">
        <f>VLOOKUP(D3709,'B-Business Capability'!B:H,5,FALSE)</f>
        <v>Customer Service</v>
      </c>
      <c r="F3709" t="str">
        <f>VLOOKUP(D3709,'B-Business Capability'!B:H,6,FALSE)</f>
        <v>Customer Service and Support</v>
      </c>
      <c r="G3709" t="str">
        <f>VLOOKUP(D3709,'B-Business Capability'!B:H,7,FALSE)</f>
        <v>Service Request Management</v>
      </c>
      <c r="I3709" t="s">
        <v>43</v>
      </c>
      <c r="J3709" t="s">
        <v>91</v>
      </c>
      <c r="K3709" t="s">
        <v>78</v>
      </c>
      <c r="L3709" t="s">
        <v>170</v>
      </c>
      <c r="M3709" t="str">
        <f>VLOOKUP(L3709,'A-Applications'!B:D,3,FALSE)</f>
        <v>ServiceNow</v>
      </c>
      <c r="N3709" t="s">
        <v>46</v>
      </c>
      <c r="O3709" t="s">
        <v>47</v>
      </c>
      <c r="P3709" t="s">
        <v>1411</v>
      </c>
      <c r="Q3709" t="str">
        <f>VLOOKUP(KamstrupData[[#This Row],[IdLevel123]],'B-Business Capability'!B:L,10,FALSE)</f>
        <v>Customer Service and Support</v>
      </c>
      <c r="R3709">
        <f>VLOOKUP(KamstrupData[[#This Row],[IdLevel123]],'B-Business Capability'!B:L,11,FALSE)</f>
        <v>0</v>
      </c>
      <c r="T3709" t="s">
        <v>93</v>
      </c>
    </row>
    <row r="3710" spans="4:20" hidden="1" x14ac:dyDescent="0.25">
      <c r="D3710" t="s">
        <v>1459</v>
      </c>
      <c r="E3710" t="str">
        <f>VLOOKUP(D3710,'B-Business Capability'!B:H,5,FALSE)</f>
        <v>Customer Service</v>
      </c>
      <c r="F3710" t="str">
        <f>VLOOKUP(D3710,'B-Business Capability'!B:H,6,FALSE)</f>
        <v>Customer Service and Support</v>
      </c>
      <c r="G3710" t="str">
        <f>VLOOKUP(D3710,'B-Business Capability'!B:H,7,FALSE)</f>
        <v>Service Request Management</v>
      </c>
      <c r="I3710" t="s">
        <v>43</v>
      </c>
      <c r="J3710" t="s">
        <v>91</v>
      </c>
      <c r="K3710" t="s">
        <v>81</v>
      </c>
      <c r="L3710" t="s">
        <v>170</v>
      </c>
      <c r="M3710" t="str">
        <f>VLOOKUP(L3710,'A-Applications'!B:D,3,FALSE)</f>
        <v>ServiceNow</v>
      </c>
      <c r="N3710" t="s">
        <v>46</v>
      </c>
      <c r="O3710" s="42" t="s">
        <v>47</v>
      </c>
      <c r="P3710" t="s">
        <v>1411</v>
      </c>
      <c r="Q3710" t="str">
        <f>VLOOKUP(KamstrupData[[#This Row],[IdLevel123]],'B-Business Capability'!B:L,10,FALSE)</f>
        <v>Customer Service and Support</v>
      </c>
      <c r="R3710">
        <f>VLOOKUP(KamstrupData[[#This Row],[IdLevel123]],'B-Business Capability'!B:L,11,FALSE)</f>
        <v>0</v>
      </c>
      <c r="T3710" t="s">
        <v>96</v>
      </c>
    </row>
    <row r="3711" spans="4:20" hidden="1" x14ac:dyDescent="0.25">
      <c r="D3711" t="s">
        <v>1459</v>
      </c>
      <c r="E3711" t="str">
        <f>VLOOKUP(D3711,'B-Business Capability'!B:H,5,FALSE)</f>
        <v>Customer Service</v>
      </c>
      <c r="F3711" t="str">
        <f>VLOOKUP(D3711,'B-Business Capability'!B:H,6,FALSE)</f>
        <v>Customer Service and Support</v>
      </c>
      <c r="G3711" t="str">
        <f>VLOOKUP(D3711,'B-Business Capability'!B:H,7,FALSE)</f>
        <v>Service Request Management</v>
      </c>
      <c r="I3711" t="s">
        <v>43</v>
      </c>
      <c r="J3711" t="s">
        <v>413</v>
      </c>
      <c r="L3711" t="s">
        <v>170</v>
      </c>
      <c r="M3711" t="str">
        <f>VLOOKUP(L3711,'A-Applications'!B:D,3,FALSE)</f>
        <v>ServiceNow</v>
      </c>
      <c r="N3711" t="s">
        <v>46</v>
      </c>
      <c r="O3711" s="42" t="s">
        <v>47</v>
      </c>
      <c r="P3711" t="s">
        <v>910</v>
      </c>
      <c r="Q3711" t="str">
        <f>VLOOKUP(KamstrupData[[#This Row],[IdLevel123]],'B-Business Capability'!B:L,10,FALSE)</f>
        <v>Customer Service and Support</v>
      </c>
      <c r="R3711">
        <f>VLOOKUP(KamstrupData[[#This Row],[IdLevel123]],'B-Business Capability'!B:L,11,FALSE)</f>
        <v>0</v>
      </c>
      <c r="T3711" t="s">
        <v>471</v>
      </c>
    </row>
    <row r="3712" spans="4:20" hidden="1" x14ac:dyDescent="0.25">
      <c r="D3712" t="s">
        <v>1459</v>
      </c>
      <c r="E3712" t="str">
        <f>VLOOKUP(D3712,'B-Business Capability'!B:H,5,FALSE)</f>
        <v>Customer Service</v>
      </c>
      <c r="F3712" t="str">
        <f>VLOOKUP(D3712,'B-Business Capability'!B:H,6,FALSE)</f>
        <v>Customer Service and Support</v>
      </c>
      <c r="G3712" t="str">
        <f>VLOOKUP(D3712,'B-Business Capability'!B:H,7,FALSE)</f>
        <v>Service Request Management</v>
      </c>
      <c r="I3712" t="s">
        <v>43</v>
      </c>
      <c r="J3712" t="s">
        <v>325</v>
      </c>
      <c r="K3712" t="s">
        <v>379</v>
      </c>
      <c r="L3712" t="s">
        <v>170</v>
      </c>
      <c r="M3712" t="str">
        <f>VLOOKUP(L3712,'A-Applications'!B:D,3,FALSE)</f>
        <v>ServiceNow</v>
      </c>
      <c r="N3712" t="s">
        <v>46</v>
      </c>
      <c r="O3712" s="42" t="s">
        <v>47</v>
      </c>
      <c r="P3712" t="s">
        <v>1042</v>
      </c>
      <c r="Q3712" t="str">
        <f>VLOOKUP(KamstrupData[[#This Row],[IdLevel123]],'B-Business Capability'!B:L,10,FALSE)</f>
        <v>Customer Service and Support</v>
      </c>
      <c r="R3712">
        <f>VLOOKUP(KamstrupData[[#This Row],[IdLevel123]],'B-Business Capability'!B:L,11,FALSE)</f>
        <v>0</v>
      </c>
      <c r="T3712" t="s">
        <v>380</v>
      </c>
    </row>
    <row r="3713" spans="4:20" hidden="1" x14ac:dyDescent="0.25">
      <c r="D3713" t="s">
        <v>1459</v>
      </c>
      <c r="E3713" t="str">
        <f>VLOOKUP(D3713,'B-Business Capability'!B:H,5,FALSE)</f>
        <v>Customer Service</v>
      </c>
      <c r="F3713" t="str">
        <f>VLOOKUP(D3713,'B-Business Capability'!B:H,6,FALSE)</f>
        <v>Customer Service and Support</v>
      </c>
      <c r="G3713" t="str">
        <f>VLOOKUP(D3713,'B-Business Capability'!B:H,7,FALSE)</f>
        <v>Service Request Management</v>
      </c>
      <c r="I3713" t="s">
        <v>43</v>
      </c>
      <c r="J3713" t="s">
        <v>109</v>
      </c>
      <c r="K3713" t="s">
        <v>231</v>
      </c>
      <c r="L3713" t="s">
        <v>170</v>
      </c>
      <c r="M3713" t="str">
        <f>VLOOKUP(L3713,'A-Applications'!B:D,3,FALSE)</f>
        <v>ServiceNow</v>
      </c>
      <c r="N3713" t="s">
        <v>46</v>
      </c>
      <c r="O3713" s="42" t="s">
        <v>102</v>
      </c>
      <c r="P3713" t="s">
        <v>235</v>
      </c>
      <c r="Q3713" t="str">
        <f>VLOOKUP(KamstrupData[[#This Row],[IdLevel123]],'B-Business Capability'!B:L,10,FALSE)</f>
        <v>Customer Service and Support</v>
      </c>
      <c r="R3713">
        <f>VLOOKUP(KamstrupData[[#This Row],[IdLevel123]],'B-Business Capability'!B:L,11,FALSE)</f>
        <v>0</v>
      </c>
      <c r="T3713" t="s">
        <v>1260</v>
      </c>
    </row>
    <row r="3714" spans="4:20" hidden="1" x14ac:dyDescent="0.25">
      <c r="D3714" t="s">
        <v>1459</v>
      </c>
      <c r="E3714" t="str">
        <f>VLOOKUP(D3714,'B-Business Capability'!B:H,5,FALSE)</f>
        <v>Customer Service</v>
      </c>
      <c r="F3714" t="str">
        <f>VLOOKUP(D3714,'B-Business Capability'!B:H,6,FALSE)</f>
        <v>Customer Service and Support</v>
      </c>
      <c r="G3714" t="str">
        <f>VLOOKUP(D3714,'B-Business Capability'!B:H,7,FALSE)</f>
        <v>Service Request Management</v>
      </c>
      <c r="I3714" t="s">
        <v>43</v>
      </c>
      <c r="J3714" t="s">
        <v>114</v>
      </c>
      <c r="K3714" t="s">
        <v>115</v>
      </c>
      <c r="L3714" t="s">
        <v>170</v>
      </c>
      <c r="M3714" t="str">
        <f>VLOOKUP(L3714,'A-Applications'!B:D,3,FALSE)</f>
        <v>ServiceNow</v>
      </c>
      <c r="N3714" t="s">
        <v>46</v>
      </c>
      <c r="O3714" s="42" t="s">
        <v>47</v>
      </c>
      <c r="P3714" t="s">
        <v>75</v>
      </c>
      <c r="Q3714" t="str">
        <f>VLOOKUP(KamstrupData[[#This Row],[IdLevel123]],'B-Business Capability'!B:L,10,FALSE)</f>
        <v>Customer Service and Support</v>
      </c>
      <c r="R3714">
        <f>VLOOKUP(KamstrupData[[#This Row],[IdLevel123]],'B-Business Capability'!B:L,11,FALSE)</f>
        <v>0</v>
      </c>
      <c r="T3714" t="s">
        <v>116</v>
      </c>
    </row>
    <row r="3715" spans="4:20" hidden="1" x14ac:dyDescent="0.25">
      <c r="D3715" t="s">
        <v>1459</v>
      </c>
      <c r="E3715" t="str">
        <f>VLOOKUP(D3715,'B-Business Capability'!B:H,5,FALSE)</f>
        <v>Customer Service</v>
      </c>
      <c r="F3715" t="str">
        <f>VLOOKUP(D3715,'B-Business Capability'!B:H,6,FALSE)</f>
        <v>Customer Service and Support</v>
      </c>
      <c r="G3715" t="str">
        <f>VLOOKUP(D3715,'B-Business Capability'!B:H,7,FALSE)</f>
        <v>Service Request Management</v>
      </c>
      <c r="I3715" t="s">
        <v>43</v>
      </c>
      <c r="J3715" t="s">
        <v>114</v>
      </c>
      <c r="K3715" t="s">
        <v>125</v>
      </c>
      <c r="L3715" t="s">
        <v>170</v>
      </c>
      <c r="M3715" t="str">
        <f>VLOOKUP(L3715,'A-Applications'!B:D,3,FALSE)</f>
        <v>ServiceNow</v>
      </c>
      <c r="N3715" t="s">
        <v>46</v>
      </c>
      <c r="O3715" s="42" t="s">
        <v>47</v>
      </c>
      <c r="P3715" t="s">
        <v>1411</v>
      </c>
      <c r="Q3715" t="str">
        <f>VLOOKUP(KamstrupData[[#This Row],[IdLevel123]],'B-Business Capability'!B:L,10,FALSE)</f>
        <v>Customer Service and Support</v>
      </c>
      <c r="R3715">
        <f>VLOOKUP(KamstrupData[[#This Row],[IdLevel123]],'B-Business Capability'!B:L,11,FALSE)</f>
        <v>0</v>
      </c>
      <c r="T3715" t="s">
        <v>126</v>
      </c>
    </row>
    <row r="3716" spans="4:20" hidden="1" x14ac:dyDescent="0.25">
      <c r="D3716" t="s">
        <v>1459</v>
      </c>
      <c r="E3716" t="str">
        <f>VLOOKUP(D3716,'B-Business Capability'!B:H,5,FALSE)</f>
        <v>Customer Service</v>
      </c>
      <c r="F3716" t="str">
        <f>VLOOKUP(D3716,'B-Business Capability'!B:H,6,FALSE)</f>
        <v>Customer Service and Support</v>
      </c>
      <c r="G3716" t="str">
        <f>VLOOKUP(D3716,'B-Business Capability'!B:H,7,FALSE)</f>
        <v>Service Request Management</v>
      </c>
      <c r="I3716" t="s">
        <v>43</v>
      </c>
      <c r="J3716" t="s">
        <v>128</v>
      </c>
      <c r="K3716" t="s">
        <v>87</v>
      </c>
      <c r="L3716" t="s">
        <v>170</v>
      </c>
      <c r="M3716" t="str">
        <f>VLOOKUP(L3716,'A-Applications'!B:D,3,FALSE)</f>
        <v>ServiceNow</v>
      </c>
      <c r="N3716" t="s">
        <v>46</v>
      </c>
      <c r="O3716" s="42" t="s">
        <v>47</v>
      </c>
      <c r="P3716" t="s">
        <v>75</v>
      </c>
      <c r="Q3716" t="str">
        <f>VLOOKUP(KamstrupData[[#This Row],[IdLevel123]],'B-Business Capability'!B:L,10,FALSE)</f>
        <v>Customer Service and Support</v>
      </c>
      <c r="R3716">
        <f>VLOOKUP(KamstrupData[[#This Row],[IdLevel123]],'B-Business Capability'!B:L,11,FALSE)</f>
        <v>0</v>
      </c>
      <c r="T3716" t="s">
        <v>129</v>
      </c>
    </row>
    <row r="3717" spans="4:20" hidden="1" x14ac:dyDescent="0.25">
      <c r="D3717" s="28" t="s">
        <v>1459</v>
      </c>
      <c r="E3717" t="str">
        <f>VLOOKUP(D3717,'B-Business Capability'!B:H,5,FALSE)</f>
        <v>Customer Service</v>
      </c>
      <c r="F3717" t="str">
        <f>VLOOKUP(D3717,'B-Business Capability'!B:H,6,FALSE)</f>
        <v>Customer Service and Support</v>
      </c>
      <c r="G3717" t="str">
        <f>VLOOKUP(D3717,'B-Business Capability'!B:H,7,FALSE)</f>
        <v>Service Request Management</v>
      </c>
      <c r="I3717" t="s">
        <v>53</v>
      </c>
      <c r="J3717" t="s">
        <v>8549</v>
      </c>
      <c r="L3717" t="s">
        <v>170</v>
      </c>
      <c r="M3717" t="str">
        <f>VLOOKUP(L3717,'A-Applications'!B:D,3,FALSE)</f>
        <v>ServiceNow</v>
      </c>
      <c r="N3717" t="s">
        <v>46</v>
      </c>
      <c r="O3717" s="42" t="s">
        <v>102</v>
      </c>
      <c r="P3717" t="s">
        <v>229</v>
      </c>
      <c r="Q3717" t="str">
        <f>VLOOKUP(KamstrupData[[#This Row],[IdLevel123]],'B-Business Capability'!B:L,10,FALSE)</f>
        <v>Customer Service and Support</v>
      </c>
      <c r="R3717">
        <f>VLOOKUP(KamstrupData[[#This Row],[IdLevel123]],'B-Business Capability'!B:L,11,FALSE)</f>
        <v>0</v>
      </c>
      <c r="T3717" t="s">
        <v>8521</v>
      </c>
    </row>
    <row r="3718" spans="4:20" hidden="1" x14ac:dyDescent="0.25">
      <c r="D3718" s="28" t="s">
        <v>1459</v>
      </c>
      <c r="E3718" t="str">
        <f>VLOOKUP(D3718,'B-Business Capability'!B:H,5,FALSE)</f>
        <v>Customer Service</v>
      </c>
      <c r="F3718" t="str">
        <f>VLOOKUP(D3718,'B-Business Capability'!B:H,6,FALSE)</f>
        <v>Customer Service and Support</v>
      </c>
      <c r="G3718" t="str">
        <f>VLOOKUP(D3718,'B-Business Capability'!B:H,7,FALSE)</f>
        <v>Service Request Management</v>
      </c>
      <c r="I3718" t="s">
        <v>491</v>
      </c>
      <c r="J3718" t="s">
        <v>8531</v>
      </c>
      <c r="K3718" t="s">
        <v>8607</v>
      </c>
      <c r="L3718" t="s">
        <v>170</v>
      </c>
      <c r="M3718" t="str">
        <f>VLOOKUP(L3718,'A-Applications'!B:D,3,FALSE)</f>
        <v>ServiceNow</v>
      </c>
      <c r="N3718" t="s">
        <v>46</v>
      </c>
      <c r="O3718" s="42" t="s">
        <v>102</v>
      </c>
      <c r="P3718" t="s">
        <v>229</v>
      </c>
      <c r="Q3718" t="str">
        <f>VLOOKUP(KamstrupData[[#This Row],[IdLevel123]],'B-Business Capability'!B:L,10,FALSE)</f>
        <v>Customer Service and Support</v>
      </c>
      <c r="R3718">
        <f>VLOOKUP(KamstrupData[[#This Row],[IdLevel123]],'B-Business Capability'!B:L,11,FALSE)</f>
        <v>0</v>
      </c>
    </row>
    <row r="3719" spans="4:20" hidden="1" x14ac:dyDescent="0.25">
      <c r="D3719" s="28" t="s">
        <v>1459</v>
      </c>
      <c r="E3719" t="str">
        <f>VLOOKUP(D3719,'B-Business Capability'!B:H,5,FALSE)</f>
        <v>Customer Service</v>
      </c>
      <c r="F3719" t="str">
        <f>VLOOKUP(D3719,'B-Business Capability'!B:H,6,FALSE)</f>
        <v>Customer Service and Support</v>
      </c>
      <c r="G3719" t="str">
        <f>VLOOKUP(D3719,'B-Business Capability'!B:H,7,FALSE)</f>
        <v>Service Request Management</v>
      </c>
      <c r="I3719" t="s">
        <v>477</v>
      </c>
      <c r="J3719" t="s">
        <v>8624</v>
      </c>
      <c r="L3719" t="s">
        <v>170</v>
      </c>
      <c r="M3719" t="str">
        <f>VLOOKUP(L3719,'A-Applications'!B:D,3,FALSE)</f>
        <v>ServiceNow</v>
      </c>
      <c r="N3719" t="s">
        <v>46</v>
      </c>
      <c r="O3719" s="42" t="s">
        <v>102</v>
      </c>
      <c r="P3719" t="s">
        <v>229</v>
      </c>
      <c r="Q3719" t="str">
        <f>VLOOKUP(KamstrupData[[#This Row],[IdLevel123]],'B-Business Capability'!B:L,10,FALSE)</f>
        <v>Customer Service and Support</v>
      </c>
      <c r="R3719">
        <f>VLOOKUP(KamstrupData[[#This Row],[IdLevel123]],'B-Business Capability'!B:L,11,FALSE)</f>
        <v>0</v>
      </c>
    </row>
    <row r="3720" spans="4:20" hidden="1" x14ac:dyDescent="0.25">
      <c r="D3720" s="28" t="s">
        <v>1459</v>
      </c>
      <c r="E3720" t="str">
        <f>VLOOKUP(D3720,'B-Business Capability'!B:H,5,FALSE)</f>
        <v>Customer Service</v>
      </c>
      <c r="F3720" t="str">
        <f>VLOOKUP(D3720,'B-Business Capability'!B:H,6,FALSE)</f>
        <v>Customer Service and Support</v>
      </c>
      <c r="G3720" t="str">
        <f>VLOOKUP(D3720,'B-Business Capability'!B:H,7,FALSE)</f>
        <v>Service Request Management</v>
      </c>
      <c r="I3720" t="s">
        <v>487</v>
      </c>
      <c r="J3720" t="s">
        <v>8684</v>
      </c>
      <c r="K3720" t="s">
        <v>4553</v>
      </c>
      <c r="L3720" t="s">
        <v>170</v>
      </c>
      <c r="M3720" t="str">
        <f>VLOOKUP(L3720,'A-Applications'!B:D,3,FALSE)</f>
        <v>ServiceNow</v>
      </c>
      <c r="N3720" t="s">
        <v>46</v>
      </c>
      <c r="O3720" s="42" t="s">
        <v>102</v>
      </c>
      <c r="P3720" t="s">
        <v>229</v>
      </c>
      <c r="Q3720" t="str">
        <f>VLOOKUP(KamstrupData[[#This Row],[IdLevel123]],'B-Business Capability'!B:L,10,FALSE)</f>
        <v>Customer Service and Support</v>
      </c>
      <c r="R3720">
        <f>VLOOKUP(KamstrupData[[#This Row],[IdLevel123]],'B-Business Capability'!B:L,11,FALSE)</f>
        <v>0</v>
      </c>
    </row>
    <row r="3721" spans="4:20" hidden="1" x14ac:dyDescent="0.25">
      <c r="D3721" t="s">
        <v>1497</v>
      </c>
      <c r="E3721" t="str">
        <f>VLOOKUP(D3721,'B-Business Capability'!B:H,5,FALSE)</f>
        <v>Customer Service</v>
      </c>
      <c r="F3721" t="str">
        <f>VLOOKUP(D3721,'B-Business Capability'!B:H,6,FALSE)</f>
        <v>Customer Service and Support</v>
      </c>
      <c r="G3721" t="str">
        <f>VLOOKUP(D3721,'B-Business Capability'!B:H,7,FALSE)</f>
        <v>Complaints Management</v>
      </c>
      <c r="I3721" t="s">
        <v>66</v>
      </c>
      <c r="J3721" t="s">
        <v>228</v>
      </c>
      <c r="L3721" t="s">
        <v>170</v>
      </c>
      <c r="M3721" t="str">
        <f>VLOOKUP(L3721,'A-Applications'!B:D,3,FALSE)</f>
        <v>ServiceNow</v>
      </c>
      <c r="N3721" t="s">
        <v>46</v>
      </c>
      <c r="O3721" s="42" t="s">
        <v>47</v>
      </c>
      <c r="P3721" t="s">
        <v>229</v>
      </c>
      <c r="Q3721" t="str">
        <f>VLOOKUP(KamstrupData[[#This Row],[IdLevel123]],'B-Business Capability'!B:L,10,FALSE)</f>
        <v>Customer Service and Support</v>
      </c>
      <c r="R3721">
        <f>VLOOKUP(KamstrupData[[#This Row],[IdLevel123]],'B-Business Capability'!B:L,11,FALSE)</f>
        <v>0</v>
      </c>
      <c r="T3721" t="s">
        <v>230</v>
      </c>
    </row>
    <row r="3722" spans="4:20" hidden="1" x14ac:dyDescent="0.25">
      <c r="D3722" t="s">
        <v>1497</v>
      </c>
      <c r="E3722" t="str">
        <f>VLOOKUP(D3722,'B-Business Capability'!B:H,5,FALSE)</f>
        <v>Customer Service</v>
      </c>
      <c r="F3722" t="str">
        <f>VLOOKUP(D3722,'B-Business Capability'!B:H,6,FALSE)</f>
        <v>Customer Service and Support</v>
      </c>
      <c r="G3722" t="str">
        <f>VLOOKUP(D3722,'B-Business Capability'!B:H,7,FALSE)</f>
        <v>Complaints Management</v>
      </c>
      <c r="I3722" t="s">
        <v>43</v>
      </c>
      <c r="J3722" t="s">
        <v>109</v>
      </c>
      <c r="K3722" t="s">
        <v>231</v>
      </c>
      <c r="L3722" t="s">
        <v>170</v>
      </c>
      <c r="M3722" t="str">
        <f>VLOOKUP(L3722,'A-Applications'!B:D,3,FALSE)</f>
        <v>ServiceNow</v>
      </c>
      <c r="N3722" t="s">
        <v>138</v>
      </c>
      <c r="O3722" s="42" t="s">
        <v>47</v>
      </c>
      <c r="P3722" t="s">
        <v>235</v>
      </c>
      <c r="Q3722" t="str">
        <f>VLOOKUP(KamstrupData[[#This Row],[IdLevel123]],'B-Business Capability'!B:L,10,FALSE)</f>
        <v>Customer Service and Support</v>
      </c>
      <c r="R3722">
        <f>VLOOKUP(KamstrupData[[#This Row],[IdLevel123]],'B-Business Capability'!B:L,11,FALSE)</f>
        <v>0</v>
      </c>
      <c r="T3722" t="s">
        <v>1260</v>
      </c>
    </row>
    <row r="3723" spans="4:20" hidden="1" x14ac:dyDescent="0.25">
      <c r="D3723" s="28" t="s">
        <v>1497</v>
      </c>
      <c r="E3723" t="str">
        <f>VLOOKUP(D3723,'B-Business Capability'!B:H,5,FALSE)</f>
        <v>Customer Service</v>
      </c>
      <c r="F3723" t="str">
        <f>VLOOKUP(D3723,'B-Business Capability'!B:H,6,FALSE)</f>
        <v>Customer Service and Support</v>
      </c>
      <c r="G3723" t="str">
        <f>VLOOKUP(D3723,'B-Business Capability'!B:H,7,FALSE)</f>
        <v>Complaints Management</v>
      </c>
      <c r="I3723" t="s">
        <v>53</v>
      </c>
      <c r="J3723" t="s">
        <v>8549</v>
      </c>
      <c r="L3723" t="s">
        <v>170</v>
      </c>
      <c r="M3723" t="str">
        <f>VLOOKUP(L3723,'A-Applications'!B:D,3,FALSE)</f>
        <v>ServiceNow</v>
      </c>
      <c r="N3723" t="s">
        <v>46</v>
      </c>
      <c r="O3723" s="42" t="s">
        <v>47</v>
      </c>
      <c r="P3723" t="s">
        <v>229</v>
      </c>
      <c r="Q3723" t="str">
        <f>VLOOKUP(KamstrupData[[#This Row],[IdLevel123]],'B-Business Capability'!B:L,10,FALSE)</f>
        <v>Customer Service and Support</v>
      </c>
      <c r="R3723">
        <f>VLOOKUP(KamstrupData[[#This Row],[IdLevel123]],'B-Business Capability'!B:L,11,FALSE)</f>
        <v>0</v>
      </c>
      <c r="T3723" t="s">
        <v>8521</v>
      </c>
    </row>
    <row r="3724" spans="4:20" hidden="1" x14ac:dyDescent="0.25">
      <c r="D3724" s="28" t="s">
        <v>1497</v>
      </c>
      <c r="E3724" t="str">
        <f>VLOOKUP(D3724,'B-Business Capability'!B:H,5,FALSE)</f>
        <v>Customer Service</v>
      </c>
      <c r="F3724" t="str">
        <f>VLOOKUP(D3724,'B-Business Capability'!B:H,6,FALSE)</f>
        <v>Customer Service and Support</v>
      </c>
      <c r="G3724" t="str">
        <f>VLOOKUP(D3724,'B-Business Capability'!B:H,7,FALSE)</f>
        <v>Complaints Management</v>
      </c>
      <c r="I3724" t="s">
        <v>491</v>
      </c>
      <c r="J3724" t="s">
        <v>8531</v>
      </c>
      <c r="K3724" t="s">
        <v>8607</v>
      </c>
      <c r="L3724" t="s">
        <v>170</v>
      </c>
      <c r="M3724" t="str">
        <f>VLOOKUP(L3724,'A-Applications'!B:D,3,FALSE)</f>
        <v>ServiceNow</v>
      </c>
      <c r="N3724" t="s">
        <v>46</v>
      </c>
      <c r="O3724" s="42" t="s">
        <v>47</v>
      </c>
      <c r="P3724" t="s">
        <v>229</v>
      </c>
      <c r="Q3724" t="str">
        <f>VLOOKUP(KamstrupData[[#This Row],[IdLevel123]],'B-Business Capability'!B:L,10,FALSE)</f>
        <v>Customer Service and Support</v>
      </c>
      <c r="R3724">
        <f>VLOOKUP(KamstrupData[[#This Row],[IdLevel123]],'B-Business Capability'!B:L,11,FALSE)</f>
        <v>0</v>
      </c>
    </row>
    <row r="3725" spans="4:20" hidden="1" x14ac:dyDescent="0.25">
      <c r="D3725" s="28" t="s">
        <v>1497</v>
      </c>
      <c r="E3725" t="str">
        <f>VLOOKUP(D3725,'B-Business Capability'!B:H,5,FALSE)</f>
        <v>Customer Service</v>
      </c>
      <c r="F3725" t="str">
        <f>VLOOKUP(D3725,'B-Business Capability'!B:H,6,FALSE)</f>
        <v>Customer Service and Support</v>
      </c>
      <c r="G3725" t="str">
        <f>VLOOKUP(D3725,'B-Business Capability'!B:H,7,FALSE)</f>
        <v>Complaints Management</v>
      </c>
      <c r="I3725" t="s">
        <v>477</v>
      </c>
      <c r="J3725" t="s">
        <v>8624</v>
      </c>
      <c r="L3725" t="s">
        <v>170</v>
      </c>
      <c r="M3725" t="str">
        <f>VLOOKUP(L3725,'A-Applications'!B:D,3,FALSE)</f>
        <v>ServiceNow</v>
      </c>
      <c r="N3725" t="s">
        <v>46</v>
      </c>
      <c r="O3725" s="42" t="s">
        <v>47</v>
      </c>
      <c r="P3725" t="s">
        <v>229</v>
      </c>
      <c r="Q3725" t="str">
        <f>VLOOKUP(KamstrupData[[#This Row],[IdLevel123]],'B-Business Capability'!B:L,10,FALSE)</f>
        <v>Customer Service and Support</v>
      </c>
      <c r="R3725">
        <f>VLOOKUP(KamstrupData[[#This Row],[IdLevel123]],'B-Business Capability'!B:L,11,FALSE)</f>
        <v>0</v>
      </c>
    </row>
    <row r="3726" spans="4:20" hidden="1" x14ac:dyDescent="0.25">
      <c r="D3726" s="28" t="s">
        <v>1497</v>
      </c>
      <c r="E3726" t="str">
        <f>VLOOKUP(D3726,'B-Business Capability'!B:H,5,FALSE)</f>
        <v>Customer Service</v>
      </c>
      <c r="F3726" t="str">
        <f>VLOOKUP(D3726,'B-Business Capability'!B:H,6,FALSE)</f>
        <v>Customer Service and Support</v>
      </c>
      <c r="G3726" t="str">
        <f>VLOOKUP(D3726,'B-Business Capability'!B:H,7,FALSE)</f>
        <v>Complaints Management</v>
      </c>
      <c r="I3726" t="s">
        <v>487</v>
      </c>
      <c r="J3726" t="s">
        <v>8684</v>
      </c>
      <c r="K3726" t="s">
        <v>4553</v>
      </c>
      <c r="L3726" t="s">
        <v>170</v>
      </c>
      <c r="M3726" t="str">
        <f>VLOOKUP(L3726,'A-Applications'!B:D,3,FALSE)</f>
        <v>ServiceNow</v>
      </c>
      <c r="N3726" t="s">
        <v>46</v>
      </c>
      <c r="O3726" s="42" t="s">
        <v>47</v>
      </c>
      <c r="P3726" t="s">
        <v>229</v>
      </c>
      <c r="Q3726" t="str">
        <f>VLOOKUP(KamstrupData[[#This Row],[IdLevel123]],'B-Business Capability'!B:L,10,FALSE)</f>
        <v>Customer Service and Support</v>
      </c>
      <c r="R3726">
        <f>VLOOKUP(KamstrupData[[#This Row],[IdLevel123]],'B-Business Capability'!B:L,11,FALSE)</f>
        <v>0</v>
      </c>
    </row>
    <row r="3727" spans="4:20" hidden="1" x14ac:dyDescent="0.25">
      <c r="D3727" t="s">
        <v>1498</v>
      </c>
      <c r="E3727" t="str">
        <f>VLOOKUP(D3727,'B-Business Capability'!B:H,5,FALSE)</f>
        <v>Customer Service</v>
      </c>
      <c r="F3727" t="str">
        <f>VLOOKUP(D3727,'B-Business Capability'!B:H,6,FALSE)</f>
        <v>Customer Service and Support</v>
      </c>
      <c r="G3727" t="str">
        <f>VLOOKUP(D3727,'B-Business Capability'!B:H,7,FALSE)</f>
        <v>Customer Claims Management</v>
      </c>
      <c r="I3727" t="s">
        <v>66</v>
      </c>
      <c r="J3727" t="s">
        <v>228</v>
      </c>
      <c r="L3727" t="s">
        <v>170</v>
      </c>
      <c r="M3727" t="str">
        <f>VLOOKUP(L3727,'A-Applications'!B:D,3,FALSE)</f>
        <v>ServiceNow</v>
      </c>
      <c r="N3727" t="s">
        <v>46</v>
      </c>
      <c r="O3727" s="42" t="s">
        <v>47</v>
      </c>
      <c r="P3727" t="s">
        <v>229</v>
      </c>
      <c r="Q3727" t="str">
        <f>VLOOKUP(KamstrupData[[#This Row],[IdLevel123]],'B-Business Capability'!B:L,10,FALSE)</f>
        <v>Customer Service and Support</v>
      </c>
      <c r="R3727">
        <f>VLOOKUP(KamstrupData[[#This Row],[IdLevel123]],'B-Business Capability'!B:L,11,FALSE)</f>
        <v>0</v>
      </c>
      <c r="T3727" t="s">
        <v>230</v>
      </c>
    </row>
    <row r="3728" spans="4:20" hidden="1" x14ac:dyDescent="0.25">
      <c r="D3728" t="s">
        <v>1498</v>
      </c>
      <c r="E3728" t="str">
        <f>VLOOKUP(D3728,'B-Business Capability'!B:H,5,FALSE)</f>
        <v>Customer Service</v>
      </c>
      <c r="F3728" t="str">
        <f>VLOOKUP(D3728,'B-Business Capability'!B:H,6,FALSE)</f>
        <v>Customer Service and Support</v>
      </c>
      <c r="G3728" t="str">
        <f>VLOOKUP(D3728,'B-Business Capability'!B:H,7,FALSE)</f>
        <v>Customer Claims Management</v>
      </c>
      <c r="I3728" t="s">
        <v>66</v>
      </c>
      <c r="J3728" t="s">
        <v>106</v>
      </c>
      <c r="L3728" t="s">
        <v>170</v>
      </c>
      <c r="M3728" t="str">
        <f>VLOOKUP(L3728,'A-Applications'!B:D,3,FALSE)</f>
        <v>ServiceNow</v>
      </c>
      <c r="N3728" t="s">
        <v>46</v>
      </c>
      <c r="O3728" s="42" t="s">
        <v>47</v>
      </c>
      <c r="P3728" t="s">
        <v>68</v>
      </c>
      <c r="Q3728" t="str">
        <f>VLOOKUP(KamstrupData[[#This Row],[IdLevel123]],'B-Business Capability'!B:L,10,FALSE)</f>
        <v>Customer Service and Support</v>
      </c>
      <c r="R3728">
        <f>VLOOKUP(KamstrupData[[#This Row],[IdLevel123]],'B-Business Capability'!B:L,11,FALSE)</f>
        <v>0</v>
      </c>
      <c r="T3728" t="s">
        <v>108</v>
      </c>
    </row>
    <row r="3729" spans="4:20" hidden="1" x14ac:dyDescent="0.25">
      <c r="D3729" t="s">
        <v>1498</v>
      </c>
      <c r="E3729" t="str">
        <f>VLOOKUP(D3729,'B-Business Capability'!B:H,5,FALSE)</f>
        <v>Customer Service</v>
      </c>
      <c r="F3729" t="str">
        <f>VLOOKUP(D3729,'B-Business Capability'!B:H,6,FALSE)</f>
        <v>Customer Service and Support</v>
      </c>
      <c r="G3729" t="str">
        <f>VLOOKUP(D3729,'B-Business Capability'!B:H,7,FALSE)</f>
        <v>Customer Claims Management</v>
      </c>
      <c r="I3729" t="s">
        <v>43</v>
      </c>
      <c r="J3729" t="s">
        <v>109</v>
      </c>
      <c r="K3729" t="s">
        <v>231</v>
      </c>
      <c r="L3729" t="s">
        <v>170</v>
      </c>
      <c r="M3729" t="str">
        <f>VLOOKUP(L3729,'A-Applications'!B:D,3,FALSE)</f>
        <v>ServiceNow</v>
      </c>
      <c r="N3729" t="s">
        <v>138</v>
      </c>
      <c r="O3729" s="42" t="s">
        <v>47</v>
      </c>
      <c r="P3729" t="s">
        <v>235</v>
      </c>
      <c r="Q3729" t="str">
        <f>VLOOKUP(KamstrupData[[#This Row],[IdLevel123]],'B-Business Capability'!B:L,10,FALSE)</f>
        <v>Customer Service and Support</v>
      </c>
      <c r="R3729">
        <f>VLOOKUP(KamstrupData[[#This Row],[IdLevel123]],'B-Business Capability'!B:L,11,FALSE)</f>
        <v>0</v>
      </c>
      <c r="T3729" t="s">
        <v>1260</v>
      </c>
    </row>
    <row r="3730" spans="4:20" hidden="1" x14ac:dyDescent="0.25">
      <c r="D3730" s="28" t="s">
        <v>1498</v>
      </c>
      <c r="E3730" t="str">
        <f>VLOOKUP(D3730,'B-Business Capability'!B:H,5,FALSE)</f>
        <v>Customer Service</v>
      </c>
      <c r="F3730" t="str">
        <f>VLOOKUP(D3730,'B-Business Capability'!B:H,6,FALSE)</f>
        <v>Customer Service and Support</v>
      </c>
      <c r="G3730" t="str">
        <f>VLOOKUP(D3730,'B-Business Capability'!B:H,7,FALSE)</f>
        <v>Customer Claims Management</v>
      </c>
      <c r="I3730" t="s">
        <v>53</v>
      </c>
      <c r="J3730" t="s">
        <v>8549</v>
      </c>
      <c r="L3730" t="s">
        <v>170</v>
      </c>
      <c r="M3730" t="str">
        <f>VLOOKUP(L3730,'A-Applications'!B:D,3,FALSE)</f>
        <v>ServiceNow</v>
      </c>
      <c r="N3730" t="s">
        <v>46</v>
      </c>
      <c r="O3730" s="42" t="s">
        <v>47</v>
      </c>
      <c r="P3730" t="s">
        <v>229</v>
      </c>
      <c r="Q3730" t="str">
        <f>VLOOKUP(KamstrupData[[#This Row],[IdLevel123]],'B-Business Capability'!B:L,10,FALSE)</f>
        <v>Customer Service and Support</v>
      </c>
      <c r="R3730">
        <f>VLOOKUP(KamstrupData[[#This Row],[IdLevel123]],'B-Business Capability'!B:L,11,FALSE)</f>
        <v>0</v>
      </c>
      <c r="T3730" t="s">
        <v>8521</v>
      </c>
    </row>
    <row r="3731" spans="4:20" hidden="1" x14ac:dyDescent="0.25">
      <c r="D3731" s="28" t="s">
        <v>1498</v>
      </c>
      <c r="E3731" t="str">
        <f>VLOOKUP(D3731,'B-Business Capability'!B:H,5,FALSE)</f>
        <v>Customer Service</v>
      </c>
      <c r="F3731" t="str">
        <f>VLOOKUP(D3731,'B-Business Capability'!B:H,6,FALSE)</f>
        <v>Customer Service and Support</v>
      </c>
      <c r="G3731" t="str">
        <f>VLOOKUP(D3731,'B-Business Capability'!B:H,7,FALSE)</f>
        <v>Customer Claims Management</v>
      </c>
      <c r="I3731" t="s">
        <v>491</v>
      </c>
      <c r="J3731" t="s">
        <v>8531</v>
      </c>
      <c r="K3731" t="s">
        <v>8607</v>
      </c>
      <c r="L3731" t="s">
        <v>170</v>
      </c>
      <c r="M3731" t="str">
        <f>VLOOKUP(L3731,'A-Applications'!B:D,3,FALSE)</f>
        <v>ServiceNow</v>
      </c>
      <c r="N3731" t="s">
        <v>46</v>
      </c>
      <c r="O3731" s="42" t="s">
        <v>47</v>
      </c>
      <c r="P3731" t="s">
        <v>229</v>
      </c>
      <c r="Q3731" t="str">
        <f>VLOOKUP(KamstrupData[[#This Row],[IdLevel123]],'B-Business Capability'!B:L,10,FALSE)</f>
        <v>Customer Service and Support</v>
      </c>
      <c r="R3731">
        <f>VLOOKUP(KamstrupData[[#This Row],[IdLevel123]],'B-Business Capability'!B:L,11,FALSE)</f>
        <v>0</v>
      </c>
    </row>
    <row r="3732" spans="4:20" hidden="1" x14ac:dyDescent="0.25">
      <c r="D3732" s="28" t="s">
        <v>1498</v>
      </c>
      <c r="E3732" t="str">
        <f>VLOOKUP(D3732,'B-Business Capability'!B:H,5,FALSE)</f>
        <v>Customer Service</v>
      </c>
      <c r="F3732" t="str">
        <f>VLOOKUP(D3732,'B-Business Capability'!B:H,6,FALSE)</f>
        <v>Customer Service and Support</v>
      </c>
      <c r="G3732" t="str">
        <f>VLOOKUP(D3732,'B-Business Capability'!B:H,7,FALSE)</f>
        <v>Customer Claims Management</v>
      </c>
      <c r="I3732" t="s">
        <v>477</v>
      </c>
      <c r="J3732" t="s">
        <v>8624</v>
      </c>
      <c r="L3732" t="s">
        <v>170</v>
      </c>
      <c r="M3732" t="str">
        <f>VLOOKUP(L3732,'A-Applications'!B:D,3,FALSE)</f>
        <v>ServiceNow</v>
      </c>
      <c r="N3732" t="s">
        <v>46</v>
      </c>
      <c r="O3732" s="42" t="s">
        <v>47</v>
      </c>
      <c r="P3732" t="s">
        <v>229</v>
      </c>
      <c r="Q3732" t="str">
        <f>VLOOKUP(KamstrupData[[#This Row],[IdLevel123]],'B-Business Capability'!B:L,10,FALSE)</f>
        <v>Customer Service and Support</v>
      </c>
      <c r="R3732">
        <f>VLOOKUP(KamstrupData[[#This Row],[IdLevel123]],'B-Business Capability'!B:L,11,FALSE)</f>
        <v>0</v>
      </c>
    </row>
    <row r="3733" spans="4:20" hidden="1" x14ac:dyDescent="0.25">
      <c r="D3733" s="28" t="s">
        <v>1498</v>
      </c>
      <c r="E3733" t="str">
        <f>VLOOKUP(D3733,'B-Business Capability'!B:H,5,FALSE)</f>
        <v>Customer Service</v>
      </c>
      <c r="F3733" t="str">
        <f>VLOOKUP(D3733,'B-Business Capability'!B:H,6,FALSE)</f>
        <v>Customer Service and Support</v>
      </c>
      <c r="G3733" t="str">
        <f>VLOOKUP(D3733,'B-Business Capability'!B:H,7,FALSE)</f>
        <v>Customer Claims Management</v>
      </c>
      <c r="I3733" t="s">
        <v>487</v>
      </c>
      <c r="J3733" t="s">
        <v>8684</v>
      </c>
      <c r="K3733" t="s">
        <v>4553</v>
      </c>
      <c r="L3733" t="s">
        <v>170</v>
      </c>
      <c r="M3733" t="str">
        <f>VLOOKUP(L3733,'A-Applications'!B:D,3,FALSE)</f>
        <v>ServiceNow</v>
      </c>
      <c r="N3733" t="s">
        <v>46</v>
      </c>
      <c r="O3733" s="42" t="s">
        <v>47</v>
      </c>
      <c r="P3733" t="s">
        <v>229</v>
      </c>
      <c r="Q3733" t="str">
        <f>VLOOKUP(KamstrupData[[#This Row],[IdLevel123]],'B-Business Capability'!B:L,10,FALSE)</f>
        <v>Customer Service and Support</v>
      </c>
      <c r="R3733">
        <f>VLOOKUP(KamstrupData[[#This Row],[IdLevel123]],'B-Business Capability'!B:L,11,FALSE)</f>
        <v>0</v>
      </c>
    </row>
    <row r="3734" spans="4:20" hidden="1" x14ac:dyDescent="0.25">
      <c r="D3734" t="s">
        <v>1499</v>
      </c>
      <c r="E3734" t="str">
        <f>VLOOKUP(D3734,'B-Business Capability'!B:H,5,FALSE)</f>
        <v>Customer Service</v>
      </c>
      <c r="F3734" t="str">
        <f>VLOOKUP(D3734,'B-Business Capability'!B:H,6,FALSE)</f>
        <v>Customer Service and Support</v>
      </c>
      <c r="G3734" t="str">
        <f>VLOOKUP(D3734,'B-Business Capability'!B:H,7,FALSE)</f>
        <v>Customer Returns Management</v>
      </c>
      <c r="I3734" t="s">
        <v>66</v>
      </c>
      <c r="J3734" t="s">
        <v>228</v>
      </c>
      <c r="L3734" t="s">
        <v>170</v>
      </c>
      <c r="M3734" t="str">
        <f>VLOOKUP(L3734,'A-Applications'!B:D,3,FALSE)</f>
        <v>ServiceNow</v>
      </c>
      <c r="N3734" t="s">
        <v>46</v>
      </c>
      <c r="O3734" s="42" t="s">
        <v>47</v>
      </c>
      <c r="P3734" t="s">
        <v>229</v>
      </c>
      <c r="Q3734" t="str">
        <f>VLOOKUP(KamstrupData[[#This Row],[IdLevel123]],'B-Business Capability'!B:L,10,FALSE)</f>
        <v>Customer Service and Support</v>
      </c>
      <c r="R3734">
        <f>VLOOKUP(KamstrupData[[#This Row],[IdLevel123]],'B-Business Capability'!B:L,11,FALSE)</f>
        <v>0</v>
      </c>
      <c r="T3734" t="s">
        <v>230</v>
      </c>
    </row>
    <row r="3735" spans="4:20" hidden="1" x14ac:dyDescent="0.25">
      <c r="D3735" t="s">
        <v>1499</v>
      </c>
      <c r="E3735" t="str">
        <f>VLOOKUP(D3735,'B-Business Capability'!B:H,5,FALSE)</f>
        <v>Customer Service</v>
      </c>
      <c r="F3735" t="str">
        <f>VLOOKUP(D3735,'B-Business Capability'!B:H,6,FALSE)</f>
        <v>Customer Service and Support</v>
      </c>
      <c r="G3735" t="str">
        <f>VLOOKUP(D3735,'B-Business Capability'!B:H,7,FALSE)</f>
        <v>Customer Returns Management</v>
      </c>
      <c r="I3735" t="s">
        <v>43</v>
      </c>
      <c r="J3735" t="s">
        <v>109</v>
      </c>
      <c r="K3735" t="s">
        <v>231</v>
      </c>
      <c r="L3735" t="s">
        <v>170</v>
      </c>
      <c r="M3735" t="str">
        <f>VLOOKUP(L3735,'A-Applications'!B:D,3,FALSE)</f>
        <v>ServiceNow</v>
      </c>
      <c r="N3735" t="s">
        <v>138</v>
      </c>
      <c r="O3735" s="42" t="s">
        <v>47</v>
      </c>
      <c r="P3735" t="s">
        <v>235</v>
      </c>
      <c r="Q3735" t="str">
        <f>VLOOKUP(KamstrupData[[#This Row],[IdLevel123]],'B-Business Capability'!B:L,10,FALSE)</f>
        <v>Customer Service and Support</v>
      </c>
      <c r="R3735">
        <f>VLOOKUP(KamstrupData[[#This Row],[IdLevel123]],'B-Business Capability'!B:L,11,FALSE)</f>
        <v>0</v>
      </c>
      <c r="T3735" t="s">
        <v>1260</v>
      </c>
    </row>
    <row r="3736" spans="4:20" hidden="1" x14ac:dyDescent="0.25">
      <c r="D3736" s="28" t="s">
        <v>1499</v>
      </c>
      <c r="E3736" t="str">
        <f>VLOOKUP(D3736,'B-Business Capability'!B:H,5,FALSE)</f>
        <v>Customer Service</v>
      </c>
      <c r="F3736" t="str">
        <f>VLOOKUP(D3736,'B-Business Capability'!B:H,6,FALSE)</f>
        <v>Customer Service and Support</v>
      </c>
      <c r="G3736" t="str">
        <f>VLOOKUP(D3736,'B-Business Capability'!B:H,7,FALSE)</f>
        <v>Customer Returns Management</v>
      </c>
      <c r="I3736" t="s">
        <v>53</v>
      </c>
      <c r="J3736" t="s">
        <v>8549</v>
      </c>
      <c r="L3736" t="s">
        <v>170</v>
      </c>
      <c r="M3736" t="str">
        <f>VLOOKUP(L3736,'A-Applications'!B:D,3,FALSE)</f>
        <v>ServiceNow</v>
      </c>
      <c r="N3736" t="s">
        <v>46</v>
      </c>
      <c r="O3736" s="42" t="s">
        <v>47</v>
      </c>
      <c r="P3736" t="s">
        <v>229</v>
      </c>
      <c r="Q3736" t="str">
        <f>VLOOKUP(KamstrupData[[#This Row],[IdLevel123]],'B-Business Capability'!B:L,10,FALSE)</f>
        <v>Customer Service and Support</v>
      </c>
      <c r="R3736">
        <f>VLOOKUP(KamstrupData[[#This Row],[IdLevel123]],'B-Business Capability'!B:L,11,FALSE)</f>
        <v>0</v>
      </c>
      <c r="T3736" t="s">
        <v>8521</v>
      </c>
    </row>
    <row r="3737" spans="4:20" hidden="1" x14ac:dyDescent="0.25">
      <c r="D3737" s="28" t="s">
        <v>1499</v>
      </c>
      <c r="E3737" t="str">
        <f>VLOOKUP(D3737,'B-Business Capability'!B:H,5,FALSE)</f>
        <v>Customer Service</v>
      </c>
      <c r="F3737" t="str">
        <f>VLOOKUP(D3737,'B-Business Capability'!B:H,6,FALSE)</f>
        <v>Customer Service and Support</v>
      </c>
      <c r="G3737" t="str">
        <f>VLOOKUP(D3737,'B-Business Capability'!B:H,7,FALSE)</f>
        <v>Customer Returns Management</v>
      </c>
      <c r="I3737" t="s">
        <v>491</v>
      </c>
      <c r="J3737" t="s">
        <v>8531</v>
      </c>
      <c r="K3737" t="s">
        <v>8607</v>
      </c>
      <c r="L3737" t="s">
        <v>170</v>
      </c>
      <c r="M3737" t="str">
        <f>VLOOKUP(L3737,'A-Applications'!B:D,3,FALSE)</f>
        <v>ServiceNow</v>
      </c>
      <c r="N3737" t="s">
        <v>46</v>
      </c>
      <c r="O3737" s="42" t="s">
        <v>47</v>
      </c>
      <c r="P3737" t="s">
        <v>229</v>
      </c>
      <c r="Q3737" t="str">
        <f>VLOOKUP(KamstrupData[[#This Row],[IdLevel123]],'B-Business Capability'!B:L,10,FALSE)</f>
        <v>Customer Service and Support</v>
      </c>
      <c r="R3737">
        <f>VLOOKUP(KamstrupData[[#This Row],[IdLevel123]],'B-Business Capability'!B:L,11,FALSE)</f>
        <v>0</v>
      </c>
    </row>
    <row r="3738" spans="4:20" hidden="1" x14ac:dyDescent="0.25">
      <c r="D3738" s="28" t="s">
        <v>1499</v>
      </c>
      <c r="E3738" t="str">
        <f>VLOOKUP(D3738,'B-Business Capability'!B:H,5,FALSE)</f>
        <v>Customer Service</v>
      </c>
      <c r="F3738" t="str">
        <f>VLOOKUP(D3738,'B-Business Capability'!B:H,6,FALSE)</f>
        <v>Customer Service and Support</v>
      </c>
      <c r="G3738" t="str">
        <f>VLOOKUP(D3738,'B-Business Capability'!B:H,7,FALSE)</f>
        <v>Customer Returns Management</v>
      </c>
      <c r="I3738" t="s">
        <v>477</v>
      </c>
      <c r="J3738" t="s">
        <v>8624</v>
      </c>
      <c r="L3738" t="s">
        <v>170</v>
      </c>
      <c r="M3738" t="str">
        <f>VLOOKUP(L3738,'A-Applications'!B:D,3,FALSE)</f>
        <v>ServiceNow</v>
      </c>
      <c r="N3738" t="s">
        <v>46</v>
      </c>
      <c r="O3738" s="42" t="s">
        <v>47</v>
      </c>
      <c r="P3738" t="s">
        <v>229</v>
      </c>
      <c r="Q3738" t="str">
        <f>VLOOKUP(KamstrupData[[#This Row],[IdLevel123]],'B-Business Capability'!B:L,10,FALSE)</f>
        <v>Customer Service and Support</v>
      </c>
      <c r="R3738">
        <f>VLOOKUP(KamstrupData[[#This Row],[IdLevel123]],'B-Business Capability'!B:L,11,FALSE)</f>
        <v>0</v>
      </c>
    </row>
    <row r="3739" spans="4:20" hidden="1" x14ac:dyDescent="0.25">
      <c r="D3739" s="28" t="s">
        <v>1499</v>
      </c>
      <c r="E3739" t="str">
        <f>VLOOKUP(D3739,'B-Business Capability'!B:H,5,FALSE)</f>
        <v>Customer Service</v>
      </c>
      <c r="F3739" t="str">
        <f>VLOOKUP(D3739,'B-Business Capability'!B:H,6,FALSE)</f>
        <v>Customer Service and Support</v>
      </c>
      <c r="G3739" t="str">
        <f>VLOOKUP(D3739,'B-Business Capability'!B:H,7,FALSE)</f>
        <v>Customer Returns Management</v>
      </c>
      <c r="I3739" t="s">
        <v>487</v>
      </c>
      <c r="J3739" t="s">
        <v>8684</v>
      </c>
      <c r="K3739" t="s">
        <v>4553</v>
      </c>
      <c r="L3739" t="s">
        <v>170</v>
      </c>
      <c r="M3739" t="str">
        <f>VLOOKUP(L3739,'A-Applications'!B:D,3,FALSE)</f>
        <v>ServiceNow</v>
      </c>
      <c r="N3739" t="s">
        <v>46</v>
      </c>
      <c r="O3739" s="42" t="s">
        <v>47</v>
      </c>
      <c r="P3739" t="s">
        <v>229</v>
      </c>
      <c r="Q3739" t="str">
        <f>VLOOKUP(KamstrupData[[#This Row],[IdLevel123]],'B-Business Capability'!B:L,10,FALSE)</f>
        <v>Customer Service and Support</v>
      </c>
      <c r="R3739">
        <f>VLOOKUP(KamstrupData[[#This Row],[IdLevel123]],'B-Business Capability'!B:L,11,FALSE)</f>
        <v>0</v>
      </c>
    </row>
    <row r="3740" spans="4:20" hidden="1" x14ac:dyDescent="0.25">
      <c r="D3740" t="s">
        <v>1500</v>
      </c>
      <c r="E3740" t="str">
        <f>VLOOKUP(D3740,'B-Business Capability'!B:H,5,FALSE)</f>
        <v>Customer Service</v>
      </c>
      <c r="F3740" t="str">
        <f>VLOOKUP(D3740,'B-Business Capability'!B:H,6,FALSE)</f>
        <v>Customer Service and Support</v>
      </c>
      <c r="G3740" t="str">
        <f>VLOOKUP(D3740,'B-Business Capability'!B:H,7,FALSE)</f>
        <v>Customer Warranty Claim Processing</v>
      </c>
      <c r="I3740" t="s">
        <v>66</v>
      </c>
      <c r="J3740" t="s">
        <v>228</v>
      </c>
      <c r="L3740" t="s">
        <v>170</v>
      </c>
      <c r="M3740" t="str">
        <f>VLOOKUP(L3740,'A-Applications'!B:D,3,FALSE)</f>
        <v>ServiceNow</v>
      </c>
      <c r="N3740" t="s">
        <v>46</v>
      </c>
      <c r="O3740" s="42" t="s">
        <v>47</v>
      </c>
      <c r="P3740" t="s">
        <v>229</v>
      </c>
      <c r="Q3740" t="str">
        <f>VLOOKUP(KamstrupData[[#This Row],[IdLevel123]],'B-Business Capability'!B:L,10,FALSE)</f>
        <v>Customer Service and Support</v>
      </c>
      <c r="R3740">
        <f>VLOOKUP(KamstrupData[[#This Row],[IdLevel123]],'B-Business Capability'!B:L,11,FALSE)</f>
        <v>0</v>
      </c>
      <c r="T3740" t="s">
        <v>230</v>
      </c>
    </row>
    <row r="3741" spans="4:20" hidden="1" x14ac:dyDescent="0.25">
      <c r="D3741" t="s">
        <v>1500</v>
      </c>
      <c r="E3741" t="str">
        <f>VLOOKUP(D3741,'B-Business Capability'!B:H,5,FALSE)</f>
        <v>Customer Service</v>
      </c>
      <c r="F3741" t="str">
        <f>VLOOKUP(D3741,'B-Business Capability'!B:H,6,FALSE)</f>
        <v>Customer Service and Support</v>
      </c>
      <c r="G3741" t="str">
        <f>VLOOKUP(D3741,'B-Business Capability'!B:H,7,FALSE)</f>
        <v>Customer Warranty Claim Processing</v>
      </c>
      <c r="I3741" t="s">
        <v>43</v>
      </c>
      <c r="J3741" t="s">
        <v>109</v>
      </c>
      <c r="K3741" t="s">
        <v>231</v>
      </c>
      <c r="L3741" t="s">
        <v>170</v>
      </c>
      <c r="M3741" t="str">
        <f>VLOOKUP(L3741,'A-Applications'!B:D,3,FALSE)</f>
        <v>ServiceNow</v>
      </c>
      <c r="N3741" t="s">
        <v>138</v>
      </c>
      <c r="O3741" s="42" t="s">
        <v>102</v>
      </c>
      <c r="P3741" t="s">
        <v>235</v>
      </c>
      <c r="Q3741" t="str">
        <f>VLOOKUP(KamstrupData[[#This Row],[IdLevel123]],'B-Business Capability'!B:L,10,FALSE)</f>
        <v>Customer Service and Support</v>
      </c>
      <c r="R3741">
        <f>VLOOKUP(KamstrupData[[#This Row],[IdLevel123]],'B-Business Capability'!B:L,11,FALSE)</f>
        <v>0</v>
      </c>
      <c r="T3741" t="s">
        <v>1260</v>
      </c>
    </row>
    <row r="3742" spans="4:20" hidden="1" x14ac:dyDescent="0.25">
      <c r="D3742" s="28" t="s">
        <v>1500</v>
      </c>
      <c r="E3742" t="str">
        <f>VLOOKUP(D3742,'B-Business Capability'!B:H,5,FALSE)</f>
        <v>Customer Service</v>
      </c>
      <c r="F3742" t="str">
        <f>VLOOKUP(D3742,'B-Business Capability'!B:H,6,FALSE)</f>
        <v>Customer Service and Support</v>
      </c>
      <c r="G3742" t="str">
        <f>VLOOKUP(D3742,'B-Business Capability'!B:H,7,FALSE)</f>
        <v>Customer Warranty Claim Processing</v>
      </c>
      <c r="I3742" t="s">
        <v>53</v>
      </c>
      <c r="J3742" t="s">
        <v>8549</v>
      </c>
      <c r="L3742" t="s">
        <v>170</v>
      </c>
      <c r="M3742" t="str">
        <f>VLOOKUP(L3742,'A-Applications'!B:D,3,FALSE)</f>
        <v>ServiceNow</v>
      </c>
      <c r="N3742" t="s">
        <v>46</v>
      </c>
      <c r="O3742" s="42" t="s">
        <v>47</v>
      </c>
      <c r="P3742" t="s">
        <v>229</v>
      </c>
      <c r="Q3742" t="str">
        <f>VLOOKUP(KamstrupData[[#This Row],[IdLevel123]],'B-Business Capability'!B:L,10,FALSE)</f>
        <v>Customer Service and Support</v>
      </c>
      <c r="R3742">
        <f>VLOOKUP(KamstrupData[[#This Row],[IdLevel123]],'B-Business Capability'!B:L,11,FALSE)</f>
        <v>0</v>
      </c>
      <c r="T3742" t="s">
        <v>8521</v>
      </c>
    </row>
    <row r="3743" spans="4:20" hidden="1" x14ac:dyDescent="0.25">
      <c r="D3743" s="28" t="s">
        <v>1500</v>
      </c>
      <c r="E3743" t="str">
        <f>VLOOKUP(D3743,'B-Business Capability'!B:H,5,FALSE)</f>
        <v>Customer Service</v>
      </c>
      <c r="F3743" t="str">
        <f>VLOOKUP(D3743,'B-Business Capability'!B:H,6,FALSE)</f>
        <v>Customer Service and Support</v>
      </c>
      <c r="G3743" t="str">
        <f>VLOOKUP(D3743,'B-Business Capability'!B:H,7,FALSE)</f>
        <v>Customer Warranty Claim Processing</v>
      </c>
      <c r="I3743" t="s">
        <v>491</v>
      </c>
      <c r="J3743" t="s">
        <v>8531</v>
      </c>
      <c r="K3743" t="s">
        <v>8607</v>
      </c>
      <c r="L3743" t="s">
        <v>170</v>
      </c>
      <c r="M3743" t="str">
        <f>VLOOKUP(L3743,'A-Applications'!B:D,3,FALSE)</f>
        <v>ServiceNow</v>
      </c>
      <c r="N3743" t="s">
        <v>46</v>
      </c>
      <c r="O3743" s="42" t="s">
        <v>47</v>
      </c>
      <c r="P3743" t="s">
        <v>229</v>
      </c>
      <c r="Q3743" t="str">
        <f>VLOOKUP(KamstrupData[[#This Row],[IdLevel123]],'B-Business Capability'!B:L,10,FALSE)</f>
        <v>Customer Service and Support</v>
      </c>
      <c r="R3743">
        <f>VLOOKUP(KamstrupData[[#This Row],[IdLevel123]],'B-Business Capability'!B:L,11,FALSE)</f>
        <v>0</v>
      </c>
    </row>
    <row r="3744" spans="4:20" hidden="1" x14ac:dyDescent="0.25">
      <c r="D3744" s="28" t="s">
        <v>1500</v>
      </c>
      <c r="E3744" t="str">
        <f>VLOOKUP(D3744,'B-Business Capability'!B:H,5,FALSE)</f>
        <v>Customer Service</v>
      </c>
      <c r="F3744" t="str">
        <f>VLOOKUP(D3744,'B-Business Capability'!B:H,6,FALSE)</f>
        <v>Customer Service and Support</v>
      </c>
      <c r="G3744" t="str">
        <f>VLOOKUP(D3744,'B-Business Capability'!B:H,7,FALSE)</f>
        <v>Customer Warranty Claim Processing</v>
      </c>
      <c r="I3744" t="s">
        <v>477</v>
      </c>
      <c r="J3744" t="s">
        <v>8624</v>
      </c>
      <c r="L3744" t="s">
        <v>170</v>
      </c>
      <c r="M3744" t="str">
        <f>VLOOKUP(L3744,'A-Applications'!B:D,3,FALSE)</f>
        <v>ServiceNow</v>
      </c>
      <c r="N3744" t="s">
        <v>46</v>
      </c>
      <c r="O3744" s="42" t="s">
        <v>47</v>
      </c>
      <c r="P3744" t="s">
        <v>229</v>
      </c>
      <c r="Q3744" t="str">
        <f>VLOOKUP(KamstrupData[[#This Row],[IdLevel123]],'B-Business Capability'!B:L,10,FALSE)</f>
        <v>Customer Service and Support</v>
      </c>
      <c r="R3744">
        <f>VLOOKUP(KamstrupData[[#This Row],[IdLevel123]],'B-Business Capability'!B:L,11,FALSE)</f>
        <v>0</v>
      </c>
    </row>
    <row r="3745" spans="4:20" hidden="1" x14ac:dyDescent="0.25">
      <c r="D3745" s="28" t="s">
        <v>1500</v>
      </c>
      <c r="E3745" t="str">
        <f>VLOOKUP(D3745,'B-Business Capability'!B:H,5,FALSE)</f>
        <v>Customer Service</v>
      </c>
      <c r="F3745" t="str">
        <f>VLOOKUP(D3745,'B-Business Capability'!B:H,6,FALSE)</f>
        <v>Customer Service and Support</v>
      </c>
      <c r="G3745" t="str">
        <f>VLOOKUP(D3745,'B-Business Capability'!B:H,7,FALSE)</f>
        <v>Customer Warranty Claim Processing</v>
      </c>
      <c r="I3745" t="s">
        <v>487</v>
      </c>
      <c r="J3745" t="s">
        <v>8684</v>
      </c>
      <c r="K3745" t="s">
        <v>4553</v>
      </c>
      <c r="L3745" t="s">
        <v>170</v>
      </c>
      <c r="M3745" t="str">
        <f>VLOOKUP(L3745,'A-Applications'!B:D,3,FALSE)</f>
        <v>ServiceNow</v>
      </c>
      <c r="N3745" t="s">
        <v>46</v>
      </c>
      <c r="O3745" s="42" t="s">
        <v>47</v>
      </c>
      <c r="P3745" t="s">
        <v>229</v>
      </c>
      <c r="Q3745" t="str">
        <f>VLOOKUP(KamstrupData[[#This Row],[IdLevel123]],'B-Business Capability'!B:L,10,FALSE)</f>
        <v>Customer Service and Support</v>
      </c>
      <c r="R3745">
        <f>VLOOKUP(KamstrupData[[#This Row],[IdLevel123]],'B-Business Capability'!B:L,11,FALSE)</f>
        <v>0</v>
      </c>
    </row>
    <row r="3746" spans="4:20" hidden="1" x14ac:dyDescent="0.25">
      <c r="D3746" t="s">
        <v>1501</v>
      </c>
      <c r="E3746" t="str">
        <f>VLOOKUP(D3746,'B-Business Capability'!B:H,5,FALSE)</f>
        <v>Customer Service</v>
      </c>
      <c r="F3746" t="str">
        <f>VLOOKUP(D3746,'B-Business Capability'!B:H,6,FALSE)</f>
        <v>Customer Service and Support</v>
      </c>
      <c r="G3746" t="str">
        <f>VLOOKUP(D3746,'B-Business Capability'!B:H,7,FALSE)</f>
        <v>Inquiry Management</v>
      </c>
      <c r="I3746" t="s">
        <v>66</v>
      </c>
      <c r="J3746" t="s">
        <v>228</v>
      </c>
      <c r="L3746" t="s">
        <v>170</v>
      </c>
      <c r="M3746" t="str">
        <f>VLOOKUP(L3746,'A-Applications'!B:D,3,FALSE)</f>
        <v>ServiceNow</v>
      </c>
      <c r="N3746" t="s">
        <v>46</v>
      </c>
      <c r="O3746" s="42" t="s">
        <v>47</v>
      </c>
      <c r="P3746" t="s">
        <v>229</v>
      </c>
      <c r="Q3746" t="str">
        <f>VLOOKUP(KamstrupData[[#This Row],[IdLevel123]],'B-Business Capability'!B:L,10,FALSE)</f>
        <v>Customer Service and Support</v>
      </c>
      <c r="R3746">
        <f>VLOOKUP(KamstrupData[[#This Row],[IdLevel123]],'B-Business Capability'!B:L,11,FALSE)</f>
        <v>0</v>
      </c>
      <c r="T3746" t="s">
        <v>230</v>
      </c>
    </row>
    <row r="3747" spans="4:20" hidden="1" x14ac:dyDescent="0.25">
      <c r="D3747" t="s">
        <v>1501</v>
      </c>
      <c r="E3747" t="str">
        <f>VLOOKUP(D3747,'B-Business Capability'!B:H,5,FALSE)</f>
        <v>Customer Service</v>
      </c>
      <c r="F3747" t="str">
        <f>VLOOKUP(D3747,'B-Business Capability'!B:H,6,FALSE)</f>
        <v>Customer Service and Support</v>
      </c>
      <c r="G3747" t="str">
        <f>VLOOKUP(D3747,'B-Business Capability'!B:H,7,FALSE)</f>
        <v>Inquiry Management</v>
      </c>
      <c r="I3747" t="s">
        <v>43</v>
      </c>
      <c r="J3747" t="s">
        <v>109</v>
      </c>
      <c r="K3747" t="s">
        <v>231</v>
      </c>
      <c r="L3747" t="s">
        <v>170</v>
      </c>
      <c r="M3747" t="str">
        <f>VLOOKUP(L3747,'A-Applications'!B:D,3,FALSE)</f>
        <v>ServiceNow</v>
      </c>
      <c r="N3747" t="s">
        <v>46</v>
      </c>
      <c r="O3747" s="42" t="s">
        <v>47</v>
      </c>
      <c r="P3747" t="s">
        <v>235</v>
      </c>
      <c r="Q3747" t="str">
        <f>VLOOKUP(KamstrupData[[#This Row],[IdLevel123]],'B-Business Capability'!B:L,10,FALSE)</f>
        <v>Customer Service and Support</v>
      </c>
      <c r="R3747">
        <f>VLOOKUP(KamstrupData[[#This Row],[IdLevel123]],'B-Business Capability'!B:L,11,FALSE)</f>
        <v>0</v>
      </c>
      <c r="T3747" t="s">
        <v>1260</v>
      </c>
    </row>
    <row r="3748" spans="4:20" hidden="1" x14ac:dyDescent="0.25">
      <c r="D3748" s="28" t="s">
        <v>1501</v>
      </c>
      <c r="E3748" t="str">
        <f>VLOOKUP(D3748,'B-Business Capability'!B:H,5,FALSE)</f>
        <v>Customer Service</v>
      </c>
      <c r="F3748" t="str">
        <f>VLOOKUP(D3748,'B-Business Capability'!B:H,6,FALSE)</f>
        <v>Customer Service and Support</v>
      </c>
      <c r="G3748" t="str">
        <f>VLOOKUP(D3748,'B-Business Capability'!B:H,7,FALSE)</f>
        <v>Inquiry Management</v>
      </c>
      <c r="I3748" t="s">
        <v>53</v>
      </c>
      <c r="J3748" t="s">
        <v>8549</v>
      </c>
      <c r="L3748" t="s">
        <v>170</v>
      </c>
      <c r="M3748" t="str">
        <f>VLOOKUP(L3748,'A-Applications'!B:D,3,FALSE)</f>
        <v>ServiceNow</v>
      </c>
      <c r="N3748" t="s">
        <v>46</v>
      </c>
      <c r="O3748" s="42" t="s">
        <v>47</v>
      </c>
      <c r="P3748" t="s">
        <v>229</v>
      </c>
      <c r="Q3748" t="str">
        <f>VLOOKUP(KamstrupData[[#This Row],[IdLevel123]],'B-Business Capability'!B:L,10,FALSE)</f>
        <v>Customer Service and Support</v>
      </c>
      <c r="R3748">
        <f>VLOOKUP(KamstrupData[[#This Row],[IdLevel123]],'B-Business Capability'!B:L,11,FALSE)</f>
        <v>0</v>
      </c>
      <c r="T3748" t="s">
        <v>8521</v>
      </c>
    </row>
    <row r="3749" spans="4:20" hidden="1" x14ac:dyDescent="0.25">
      <c r="D3749" s="28" t="s">
        <v>1501</v>
      </c>
      <c r="E3749" t="str">
        <f>VLOOKUP(D3749,'B-Business Capability'!B:H,5,FALSE)</f>
        <v>Customer Service</v>
      </c>
      <c r="F3749" t="str">
        <f>VLOOKUP(D3749,'B-Business Capability'!B:H,6,FALSE)</f>
        <v>Customer Service and Support</v>
      </c>
      <c r="G3749" t="str">
        <f>VLOOKUP(D3749,'B-Business Capability'!B:H,7,FALSE)</f>
        <v>Inquiry Management</v>
      </c>
      <c r="I3749" t="s">
        <v>491</v>
      </c>
      <c r="J3749" t="s">
        <v>8531</v>
      </c>
      <c r="K3749" t="s">
        <v>8607</v>
      </c>
      <c r="L3749" t="s">
        <v>170</v>
      </c>
      <c r="M3749" t="str">
        <f>VLOOKUP(L3749,'A-Applications'!B:D,3,FALSE)</f>
        <v>ServiceNow</v>
      </c>
      <c r="N3749" t="s">
        <v>46</v>
      </c>
      <c r="O3749" s="42" t="s">
        <v>47</v>
      </c>
      <c r="P3749" t="s">
        <v>229</v>
      </c>
      <c r="Q3749" t="str">
        <f>VLOOKUP(KamstrupData[[#This Row],[IdLevel123]],'B-Business Capability'!B:L,10,FALSE)</f>
        <v>Customer Service and Support</v>
      </c>
      <c r="R3749">
        <f>VLOOKUP(KamstrupData[[#This Row],[IdLevel123]],'B-Business Capability'!B:L,11,FALSE)</f>
        <v>0</v>
      </c>
    </row>
    <row r="3750" spans="4:20" hidden="1" x14ac:dyDescent="0.25">
      <c r="D3750" s="28" t="s">
        <v>1501</v>
      </c>
      <c r="E3750" t="str">
        <f>VLOOKUP(D3750,'B-Business Capability'!B:H,5,FALSE)</f>
        <v>Customer Service</v>
      </c>
      <c r="F3750" t="str">
        <f>VLOOKUP(D3750,'B-Business Capability'!B:H,6,FALSE)</f>
        <v>Customer Service and Support</v>
      </c>
      <c r="G3750" t="str">
        <f>VLOOKUP(D3750,'B-Business Capability'!B:H,7,FALSE)</f>
        <v>Inquiry Management</v>
      </c>
      <c r="I3750" t="s">
        <v>477</v>
      </c>
      <c r="J3750" t="s">
        <v>8624</v>
      </c>
      <c r="L3750" t="s">
        <v>170</v>
      </c>
      <c r="M3750" t="str">
        <f>VLOOKUP(L3750,'A-Applications'!B:D,3,FALSE)</f>
        <v>ServiceNow</v>
      </c>
      <c r="N3750" t="s">
        <v>46</v>
      </c>
      <c r="O3750" s="42" t="s">
        <v>47</v>
      </c>
      <c r="P3750" t="s">
        <v>229</v>
      </c>
      <c r="Q3750" t="str">
        <f>VLOOKUP(KamstrupData[[#This Row],[IdLevel123]],'B-Business Capability'!B:L,10,FALSE)</f>
        <v>Customer Service and Support</v>
      </c>
      <c r="R3750">
        <f>VLOOKUP(KamstrupData[[#This Row],[IdLevel123]],'B-Business Capability'!B:L,11,FALSE)</f>
        <v>0</v>
      </c>
    </row>
    <row r="3751" spans="4:20" hidden="1" x14ac:dyDescent="0.25">
      <c r="D3751" s="28" t="s">
        <v>1501</v>
      </c>
      <c r="E3751" t="str">
        <f>VLOOKUP(D3751,'B-Business Capability'!B:H,5,FALSE)</f>
        <v>Customer Service</v>
      </c>
      <c r="F3751" t="str">
        <f>VLOOKUP(D3751,'B-Business Capability'!B:H,6,FALSE)</f>
        <v>Customer Service and Support</v>
      </c>
      <c r="G3751" t="str">
        <f>VLOOKUP(D3751,'B-Business Capability'!B:H,7,FALSE)</f>
        <v>Inquiry Management</v>
      </c>
      <c r="I3751" t="s">
        <v>487</v>
      </c>
      <c r="J3751" t="s">
        <v>8684</v>
      </c>
      <c r="K3751" t="s">
        <v>4553</v>
      </c>
      <c r="L3751" t="s">
        <v>170</v>
      </c>
      <c r="M3751" t="str">
        <f>VLOOKUP(L3751,'A-Applications'!B:D,3,FALSE)</f>
        <v>ServiceNow</v>
      </c>
      <c r="N3751" t="s">
        <v>46</v>
      </c>
      <c r="O3751" s="42" t="s">
        <v>47</v>
      </c>
      <c r="P3751" t="s">
        <v>229</v>
      </c>
      <c r="Q3751" t="str">
        <f>VLOOKUP(KamstrupData[[#This Row],[IdLevel123]],'B-Business Capability'!B:L,10,FALSE)</f>
        <v>Customer Service and Support</v>
      </c>
      <c r="R3751">
        <f>VLOOKUP(KamstrupData[[#This Row],[IdLevel123]],'B-Business Capability'!B:L,11,FALSE)</f>
        <v>0</v>
      </c>
    </row>
    <row r="3752" spans="4:20" hidden="1" x14ac:dyDescent="0.25">
      <c r="D3752" t="s">
        <v>1503</v>
      </c>
      <c r="E3752" t="str">
        <f>VLOOKUP(D3752,'B-Business Capability'!B:H,5,FALSE)</f>
        <v>Customer Service</v>
      </c>
      <c r="F3752" t="str">
        <f>VLOOKUP(D3752,'B-Business Capability'!B:H,6,FALSE)</f>
        <v>Customer Service and Support</v>
      </c>
      <c r="G3752" t="str">
        <f>VLOOKUP(D3752,'B-Business Capability'!B:H,7,FALSE)</f>
        <v>Recall Management</v>
      </c>
      <c r="I3752" t="s">
        <v>66</v>
      </c>
      <c r="J3752" t="s">
        <v>228</v>
      </c>
      <c r="L3752" t="s">
        <v>170</v>
      </c>
      <c r="M3752" t="str">
        <f>VLOOKUP(L3752,'A-Applications'!B:D,3,FALSE)</f>
        <v>ServiceNow</v>
      </c>
      <c r="N3752" t="s">
        <v>46</v>
      </c>
      <c r="O3752" s="42" t="s">
        <v>47</v>
      </c>
      <c r="P3752" t="s">
        <v>229</v>
      </c>
      <c r="Q3752" t="str">
        <f>VLOOKUP(KamstrupData[[#This Row],[IdLevel123]],'B-Business Capability'!B:L,10,FALSE)</f>
        <v>Customer Service and Support</v>
      </c>
      <c r="R3752">
        <f>VLOOKUP(KamstrupData[[#This Row],[IdLevel123]],'B-Business Capability'!B:L,11,FALSE)</f>
        <v>0</v>
      </c>
      <c r="T3752" t="s">
        <v>230</v>
      </c>
    </row>
    <row r="3753" spans="4:20" hidden="1" x14ac:dyDescent="0.25">
      <c r="D3753" t="s">
        <v>1503</v>
      </c>
      <c r="E3753" t="str">
        <f>VLOOKUP(D3753,'B-Business Capability'!B:H,5,FALSE)</f>
        <v>Customer Service</v>
      </c>
      <c r="F3753" t="str">
        <f>VLOOKUP(D3753,'B-Business Capability'!B:H,6,FALSE)</f>
        <v>Customer Service and Support</v>
      </c>
      <c r="G3753" t="str">
        <f>VLOOKUP(D3753,'B-Business Capability'!B:H,7,FALSE)</f>
        <v>Recall Management</v>
      </c>
      <c r="I3753" t="s">
        <v>43</v>
      </c>
      <c r="J3753" t="s">
        <v>109</v>
      </c>
      <c r="K3753" t="s">
        <v>231</v>
      </c>
      <c r="L3753" t="s">
        <v>170</v>
      </c>
      <c r="M3753" t="str">
        <f>VLOOKUP(L3753,'A-Applications'!B:D,3,FALSE)</f>
        <v>ServiceNow</v>
      </c>
      <c r="N3753" t="s">
        <v>138</v>
      </c>
      <c r="O3753" s="42" t="s">
        <v>102</v>
      </c>
      <c r="P3753" t="s">
        <v>235</v>
      </c>
      <c r="Q3753" t="str">
        <f>VLOOKUP(KamstrupData[[#This Row],[IdLevel123]],'B-Business Capability'!B:L,10,FALSE)</f>
        <v>Customer Service and Support</v>
      </c>
      <c r="R3753">
        <f>VLOOKUP(KamstrupData[[#This Row],[IdLevel123]],'B-Business Capability'!B:L,11,FALSE)</f>
        <v>0</v>
      </c>
      <c r="T3753" t="s">
        <v>1260</v>
      </c>
    </row>
    <row r="3754" spans="4:20" hidden="1" x14ac:dyDescent="0.25">
      <c r="D3754" s="28" t="s">
        <v>1503</v>
      </c>
      <c r="E3754" t="str">
        <f>VLOOKUP(D3754,'B-Business Capability'!B:H,5,FALSE)</f>
        <v>Customer Service</v>
      </c>
      <c r="F3754" t="str">
        <f>VLOOKUP(D3754,'B-Business Capability'!B:H,6,FALSE)</f>
        <v>Customer Service and Support</v>
      </c>
      <c r="G3754" t="str">
        <f>VLOOKUP(D3754,'B-Business Capability'!B:H,7,FALSE)</f>
        <v>Recall Management</v>
      </c>
      <c r="I3754" t="s">
        <v>53</v>
      </c>
      <c r="J3754" t="s">
        <v>8549</v>
      </c>
      <c r="L3754" t="s">
        <v>170</v>
      </c>
      <c r="M3754" t="str">
        <f>VLOOKUP(L3754,'A-Applications'!B:D,3,FALSE)</f>
        <v>ServiceNow</v>
      </c>
      <c r="N3754" t="s">
        <v>46</v>
      </c>
      <c r="O3754" s="42" t="s">
        <v>47</v>
      </c>
      <c r="P3754" t="s">
        <v>229</v>
      </c>
      <c r="Q3754" t="str">
        <f>VLOOKUP(KamstrupData[[#This Row],[IdLevel123]],'B-Business Capability'!B:L,10,FALSE)</f>
        <v>Customer Service and Support</v>
      </c>
      <c r="R3754">
        <f>VLOOKUP(KamstrupData[[#This Row],[IdLevel123]],'B-Business Capability'!B:L,11,FALSE)</f>
        <v>0</v>
      </c>
      <c r="T3754" t="s">
        <v>8521</v>
      </c>
    </row>
    <row r="3755" spans="4:20" hidden="1" x14ac:dyDescent="0.25">
      <c r="D3755" s="28" t="s">
        <v>1503</v>
      </c>
      <c r="E3755" t="str">
        <f>VLOOKUP(D3755,'B-Business Capability'!B:H,5,FALSE)</f>
        <v>Customer Service</v>
      </c>
      <c r="F3755" t="str">
        <f>VLOOKUP(D3755,'B-Business Capability'!B:H,6,FALSE)</f>
        <v>Customer Service and Support</v>
      </c>
      <c r="G3755" t="str">
        <f>VLOOKUP(D3755,'B-Business Capability'!B:H,7,FALSE)</f>
        <v>Recall Management</v>
      </c>
      <c r="I3755" t="s">
        <v>491</v>
      </c>
      <c r="J3755" t="s">
        <v>8531</v>
      </c>
      <c r="K3755" t="s">
        <v>8607</v>
      </c>
      <c r="L3755" t="s">
        <v>170</v>
      </c>
      <c r="M3755" t="str">
        <f>VLOOKUP(L3755,'A-Applications'!B:D,3,FALSE)</f>
        <v>ServiceNow</v>
      </c>
      <c r="N3755" t="s">
        <v>46</v>
      </c>
      <c r="O3755" s="42" t="s">
        <v>47</v>
      </c>
      <c r="P3755" t="s">
        <v>229</v>
      </c>
      <c r="Q3755" t="str">
        <f>VLOOKUP(KamstrupData[[#This Row],[IdLevel123]],'B-Business Capability'!B:L,10,FALSE)</f>
        <v>Customer Service and Support</v>
      </c>
      <c r="R3755">
        <f>VLOOKUP(KamstrupData[[#This Row],[IdLevel123]],'B-Business Capability'!B:L,11,FALSE)</f>
        <v>0</v>
      </c>
    </row>
    <row r="3756" spans="4:20" hidden="1" x14ac:dyDescent="0.25">
      <c r="D3756" s="28" t="s">
        <v>1503</v>
      </c>
      <c r="E3756" t="str">
        <f>VLOOKUP(D3756,'B-Business Capability'!B:H,5,FALSE)</f>
        <v>Customer Service</v>
      </c>
      <c r="F3756" t="str">
        <f>VLOOKUP(D3756,'B-Business Capability'!B:H,6,FALSE)</f>
        <v>Customer Service and Support</v>
      </c>
      <c r="G3756" t="str">
        <f>VLOOKUP(D3756,'B-Business Capability'!B:H,7,FALSE)</f>
        <v>Recall Management</v>
      </c>
      <c r="I3756" t="s">
        <v>477</v>
      </c>
      <c r="J3756" t="s">
        <v>8624</v>
      </c>
      <c r="L3756" t="s">
        <v>170</v>
      </c>
      <c r="M3756" t="str">
        <f>VLOOKUP(L3756,'A-Applications'!B:D,3,FALSE)</f>
        <v>ServiceNow</v>
      </c>
      <c r="N3756" t="s">
        <v>46</v>
      </c>
      <c r="O3756" s="42" t="s">
        <v>47</v>
      </c>
      <c r="P3756" t="s">
        <v>229</v>
      </c>
      <c r="Q3756" t="str">
        <f>VLOOKUP(KamstrupData[[#This Row],[IdLevel123]],'B-Business Capability'!B:L,10,FALSE)</f>
        <v>Customer Service and Support</v>
      </c>
      <c r="R3756">
        <f>VLOOKUP(KamstrupData[[#This Row],[IdLevel123]],'B-Business Capability'!B:L,11,FALSE)</f>
        <v>0</v>
      </c>
    </row>
    <row r="3757" spans="4:20" hidden="1" x14ac:dyDescent="0.25">
      <c r="D3757" s="28" t="s">
        <v>1503</v>
      </c>
      <c r="E3757" t="str">
        <f>VLOOKUP(D3757,'B-Business Capability'!B:H,5,FALSE)</f>
        <v>Customer Service</v>
      </c>
      <c r="F3757" t="str">
        <f>VLOOKUP(D3757,'B-Business Capability'!B:H,6,FALSE)</f>
        <v>Customer Service and Support</v>
      </c>
      <c r="G3757" t="str">
        <f>VLOOKUP(D3757,'B-Business Capability'!B:H,7,FALSE)</f>
        <v>Recall Management</v>
      </c>
      <c r="I3757" t="s">
        <v>487</v>
      </c>
      <c r="J3757" t="s">
        <v>8684</v>
      </c>
      <c r="K3757" t="s">
        <v>4553</v>
      </c>
      <c r="L3757" t="s">
        <v>170</v>
      </c>
      <c r="M3757" t="str">
        <f>VLOOKUP(L3757,'A-Applications'!B:D,3,FALSE)</f>
        <v>ServiceNow</v>
      </c>
      <c r="N3757" t="s">
        <v>46</v>
      </c>
      <c r="O3757" s="42" t="s">
        <v>47</v>
      </c>
      <c r="P3757" t="s">
        <v>229</v>
      </c>
      <c r="Q3757" t="str">
        <f>VLOOKUP(KamstrupData[[#This Row],[IdLevel123]],'B-Business Capability'!B:L,10,FALSE)</f>
        <v>Customer Service and Support</v>
      </c>
      <c r="R3757">
        <f>VLOOKUP(KamstrupData[[#This Row],[IdLevel123]],'B-Business Capability'!B:L,11,FALSE)</f>
        <v>0</v>
      </c>
    </row>
    <row r="3758" spans="4:20" hidden="1" x14ac:dyDescent="0.25">
      <c r="D3758" t="s">
        <v>1504</v>
      </c>
      <c r="E3758" t="str">
        <f>VLOOKUP(D3758,'B-Business Capability'!B:H,5,FALSE)</f>
        <v>Customer Service</v>
      </c>
      <c r="F3758" t="str">
        <f>VLOOKUP(D3758,'B-Business Capability'!B:H,6,FALSE)</f>
        <v>Customer Service and Support</v>
      </c>
      <c r="G3758" t="str">
        <f>VLOOKUP(D3758,'B-Business Capability'!B:H,7,FALSE)</f>
        <v>Self-Service Engagement</v>
      </c>
      <c r="I3758" t="s">
        <v>66</v>
      </c>
      <c r="J3758" t="s">
        <v>228</v>
      </c>
      <c r="L3758" t="s">
        <v>170</v>
      </c>
      <c r="M3758" t="str">
        <f>VLOOKUP(L3758,'A-Applications'!B:D,3,FALSE)</f>
        <v>ServiceNow</v>
      </c>
      <c r="N3758" t="s">
        <v>46</v>
      </c>
      <c r="O3758" s="42" t="s">
        <v>102</v>
      </c>
      <c r="P3758" t="s">
        <v>229</v>
      </c>
      <c r="Q3758" t="str">
        <f>VLOOKUP(KamstrupData[[#This Row],[IdLevel123]],'B-Business Capability'!B:L,10,FALSE)</f>
        <v>Customer Service and Support</v>
      </c>
      <c r="R3758">
        <f>VLOOKUP(KamstrupData[[#This Row],[IdLevel123]],'B-Business Capability'!B:L,11,FALSE)</f>
        <v>0</v>
      </c>
      <c r="T3758" t="s">
        <v>230</v>
      </c>
    </row>
    <row r="3759" spans="4:20" hidden="1" x14ac:dyDescent="0.25">
      <c r="D3759" t="s">
        <v>1504</v>
      </c>
      <c r="E3759" t="str">
        <f>VLOOKUP(D3759,'B-Business Capability'!B:H,5,FALSE)</f>
        <v>Customer Service</v>
      </c>
      <c r="F3759" t="str">
        <f>VLOOKUP(D3759,'B-Business Capability'!B:H,6,FALSE)</f>
        <v>Customer Service and Support</v>
      </c>
      <c r="G3759" t="str">
        <f>VLOOKUP(D3759,'B-Business Capability'!B:H,7,FALSE)</f>
        <v>Self-Service Engagement</v>
      </c>
      <c r="I3759" t="s">
        <v>43</v>
      </c>
      <c r="J3759" t="s">
        <v>109</v>
      </c>
      <c r="K3759" t="s">
        <v>231</v>
      </c>
      <c r="L3759" t="s">
        <v>170</v>
      </c>
      <c r="M3759" t="str">
        <f>VLOOKUP(L3759,'A-Applications'!B:D,3,FALSE)</f>
        <v>ServiceNow</v>
      </c>
      <c r="N3759" t="s">
        <v>138</v>
      </c>
      <c r="O3759" s="42" t="s">
        <v>47</v>
      </c>
      <c r="P3759" t="s">
        <v>235</v>
      </c>
      <c r="Q3759" t="str">
        <f>VLOOKUP(KamstrupData[[#This Row],[IdLevel123]],'B-Business Capability'!B:L,10,FALSE)</f>
        <v>Customer Service and Support</v>
      </c>
      <c r="R3759">
        <f>VLOOKUP(KamstrupData[[#This Row],[IdLevel123]],'B-Business Capability'!B:L,11,FALSE)</f>
        <v>0</v>
      </c>
      <c r="T3759" t="s">
        <v>1260</v>
      </c>
    </row>
    <row r="3760" spans="4:20" hidden="1" x14ac:dyDescent="0.25">
      <c r="D3760" s="28" t="s">
        <v>1504</v>
      </c>
      <c r="E3760" t="str">
        <f>VLOOKUP(D3760,'B-Business Capability'!B:H,5,FALSE)</f>
        <v>Customer Service</v>
      </c>
      <c r="F3760" t="str">
        <f>VLOOKUP(D3760,'B-Business Capability'!B:H,6,FALSE)</f>
        <v>Customer Service and Support</v>
      </c>
      <c r="G3760" t="str">
        <f>VLOOKUP(D3760,'B-Business Capability'!B:H,7,FALSE)</f>
        <v>Self-Service Engagement</v>
      </c>
      <c r="I3760" t="s">
        <v>53</v>
      </c>
      <c r="J3760" t="s">
        <v>8549</v>
      </c>
      <c r="L3760" t="s">
        <v>170</v>
      </c>
      <c r="M3760" t="str">
        <f>VLOOKUP(L3760,'A-Applications'!B:D,3,FALSE)</f>
        <v>ServiceNow</v>
      </c>
      <c r="N3760" t="s">
        <v>46</v>
      </c>
      <c r="O3760" s="42" t="s">
        <v>102</v>
      </c>
      <c r="P3760" t="s">
        <v>229</v>
      </c>
      <c r="Q3760" t="str">
        <f>VLOOKUP(KamstrupData[[#This Row],[IdLevel123]],'B-Business Capability'!B:L,10,FALSE)</f>
        <v>Customer Service and Support</v>
      </c>
      <c r="R3760">
        <f>VLOOKUP(KamstrupData[[#This Row],[IdLevel123]],'B-Business Capability'!B:L,11,FALSE)</f>
        <v>0</v>
      </c>
      <c r="T3760" t="s">
        <v>8521</v>
      </c>
    </row>
    <row r="3761" spans="4:20" hidden="1" x14ac:dyDescent="0.25">
      <c r="D3761" s="28" t="s">
        <v>1504</v>
      </c>
      <c r="E3761" t="str">
        <f>VLOOKUP(D3761,'B-Business Capability'!B:H,5,FALSE)</f>
        <v>Customer Service</v>
      </c>
      <c r="F3761" t="str">
        <f>VLOOKUP(D3761,'B-Business Capability'!B:H,6,FALSE)</f>
        <v>Customer Service and Support</v>
      </c>
      <c r="G3761" t="str">
        <f>VLOOKUP(D3761,'B-Business Capability'!B:H,7,FALSE)</f>
        <v>Self-Service Engagement</v>
      </c>
      <c r="I3761" t="s">
        <v>491</v>
      </c>
      <c r="J3761" t="s">
        <v>8531</v>
      </c>
      <c r="K3761" t="s">
        <v>8607</v>
      </c>
      <c r="L3761" t="s">
        <v>170</v>
      </c>
      <c r="M3761" t="str">
        <f>VLOOKUP(L3761,'A-Applications'!B:D,3,FALSE)</f>
        <v>ServiceNow</v>
      </c>
      <c r="N3761" t="s">
        <v>46</v>
      </c>
      <c r="O3761" s="42" t="s">
        <v>102</v>
      </c>
      <c r="P3761" t="s">
        <v>229</v>
      </c>
      <c r="Q3761" t="str">
        <f>VLOOKUP(KamstrupData[[#This Row],[IdLevel123]],'B-Business Capability'!B:L,10,FALSE)</f>
        <v>Customer Service and Support</v>
      </c>
      <c r="R3761">
        <f>VLOOKUP(KamstrupData[[#This Row],[IdLevel123]],'B-Business Capability'!B:L,11,FALSE)</f>
        <v>0</v>
      </c>
    </row>
    <row r="3762" spans="4:20" hidden="1" x14ac:dyDescent="0.25">
      <c r="D3762" s="28" t="s">
        <v>1504</v>
      </c>
      <c r="E3762" t="str">
        <f>VLOOKUP(D3762,'B-Business Capability'!B:H,5,FALSE)</f>
        <v>Customer Service</v>
      </c>
      <c r="F3762" t="str">
        <f>VLOOKUP(D3762,'B-Business Capability'!B:H,6,FALSE)</f>
        <v>Customer Service and Support</v>
      </c>
      <c r="G3762" t="str">
        <f>VLOOKUP(D3762,'B-Business Capability'!B:H,7,FALSE)</f>
        <v>Self-Service Engagement</v>
      </c>
      <c r="I3762" t="s">
        <v>477</v>
      </c>
      <c r="J3762" t="s">
        <v>8624</v>
      </c>
      <c r="L3762" t="s">
        <v>170</v>
      </c>
      <c r="M3762" t="str">
        <f>VLOOKUP(L3762,'A-Applications'!B:D,3,FALSE)</f>
        <v>ServiceNow</v>
      </c>
      <c r="N3762" t="s">
        <v>46</v>
      </c>
      <c r="O3762" s="42" t="s">
        <v>102</v>
      </c>
      <c r="P3762" t="s">
        <v>229</v>
      </c>
      <c r="Q3762" t="str">
        <f>VLOOKUP(KamstrupData[[#This Row],[IdLevel123]],'B-Business Capability'!B:L,10,FALSE)</f>
        <v>Customer Service and Support</v>
      </c>
      <c r="R3762">
        <f>VLOOKUP(KamstrupData[[#This Row],[IdLevel123]],'B-Business Capability'!B:L,11,FALSE)</f>
        <v>0</v>
      </c>
    </row>
    <row r="3763" spans="4:20" hidden="1" x14ac:dyDescent="0.25">
      <c r="D3763" s="28" t="s">
        <v>1504</v>
      </c>
      <c r="E3763" t="str">
        <f>VLOOKUP(D3763,'B-Business Capability'!B:H,5,FALSE)</f>
        <v>Customer Service</v>
      </c>
      <c r="F3763" t="str">
        <f>VLOOKUP(D3763,'B-Business Capability'!B:H,6,FALSE)</f>
        <v>Customer Service and Support</v>
      </c>
      <c r="G3763" t="str">
        <f>VLOOKUP(D3763,'B-Business Capability'!B:H,7,FALSE)</f>
        <v>Self-Service Engagement</v>
      </c>
      <c r="I3763" t="s">
        <v>487</v>
      </c>
      <c r="J3763" t="s">
        <v>8684</v>
      </c>
      <c r="K3763" t="s">
        <v>4553</v>
      </c>
      <c r="L3763" t="s">
        <v>170</v>
      </c>
      <c r="M3763" t="str">
        <f>VLOOKUP(L3763,'A-Applications'!B:D,3,FALSE)</f>
        <v>ServiceNow</v>
      </c>
      <c r="N3763" t="s">
        <v>46</v>
      </c>
      <c r="O3763" s="42" t="s">
        <v>102</v>
      </c>
      <c r="P3763" t="s">
        <v>229</v>
      </c>
      <c r="Q3763" t="str">
        <f>VLOOKUP(KamstrupData[[#This Row],[IdLevel123]],'B-Business Capability'!B:L,10,FALSE)</f>
        <v>Customer Service and Support</v>
      </c>
      <c r="R3763">
        <f>VLOOKUP(KamstrupData[[#This Row],[IdLevel123]],'B-Business Capability'!B:L,11,FALSE)</f>
        <v>0</v>
      </c>
    </row>
    <row r="3764" spans="4:20" hidden="1" x14ac:dyDescent="0.25">
      <c r="D3764" t="s">
        <v>1505</v>
      </c>
      <c r="E3764" t="str">
        <f>VLOOKUP(D3764,'B-Business Capability'!B:H,5,FALSE)</f>
        <v>Customer Service</v>
      </c>
      <c r="F3764" t="str">
        <f>VLOOKUP(D3764,'B-Business Capability'!B:H,6,FALSE)</f>
        <v>Customer Service and Support</v>
      </c>
      <c r="G3764" t="str">
        <f>VLOOKUP(D3764,'B-Business Capability'!B:H,7,FALSE)</f>
        <v>Service Knowledge Base Management</v>
      </c>
      <c r="I3764" t="s">
        <v>66</v>
      </c>
      <c r="J3764" t="s">
        <v>228</v>
      </c>
      <c r="L3764" t="s">
        <v>170</v>
      </c>
      <c r="M3764" t="str">
        <f>VLOOKUP(L3764,'A-Applications'!B:D,3,FALSE)</f>
        <v>ServiceNow</v>
      </c>
      <c r="N3764" t="s">
        <v>46</v>
      </c>
      <c r="O3764" s="42" t="s">
        <v>47</v>
      </c>
      <c r="P3764" t="s">
        <v>229</v>
      </c>
      <c r="Q3764" t="str">
        <f>VLOOKUP(KamstrupData[[#This Row],[IdLevel123]],'B-Business Capability'!B:L,10,FALSE)</f>
        <v>Customer Service and Support</v>
      </c>
      <c r="R3764">
        <f>VLOOKUP(KamstrupData[[#This Row],[IdLevel123]],'B-Business Capability'!B:L,11,FALSE)</f>
        <v>0</v>
      </c>
      <c r="T3764" t="s">
        <v>230</v>
      </c>
    </row>
    <row r="3765" spans="4:20" hidden="1" x14ac:dyDescent="0.25">
      <c r="D3765" t="s">
        <v>1505</v>
      </c>
      <c r="E3765" t="str">
        <f>VLOOKUP(D3765,'B-Business Capability'!B:H,5,FALSE)</f>
        <v>Customer Service</v>
      </c>
      <c r="F3765" t="str">
        <f>VLOOKUP(D3765,'B-Business Capability'!B:H,6,FALSE)</f>
        <v>Customer Service and Support</v>
      </c>
      <c r="G3765" t="str">
        <f>VLOOKUP(D3765,'B-Business Capability'!B:H,7,FALSE)</f>
        <v>Service Knowledge Base Management</v>
      </c>
      <c r="I3765" t="s">
        <v>43</v>
      </c>
      <c r="J3765" t="s">
        <v>278</v>
      </c>
      <c r="L3765" t="s">
        <v>170</v>
      </c>
      <c r="M3765" t="str">
        <f>VLOOKUP(L3765,'A-Applications'!B:D,3,FALSE)</f>
        <v>ServiceNow</v>
      </c>
      <c r="N3765" t="s">
        <v>46</v>
      </c>
      <c r="O3765" s="42" t="s">
        <v>47</v>
      </c>
      <c r="P3765" t="s">
        <v>229</v>
      </c>
      <c r="Q3765" t="str">
        <f>VLOOKUP(KamstrupData[[#This Row],[IdLevel123]],'B-Business Capability'!B:L,10,FALSE)</f>
        <v>Customer Service and Support</v>
      </c>
      <c r="R3765">
        <f>VLOOKUP(KamstrupData[[#This Row],[IdLevel123]],'B-Business Capability'!B:L,11,FALSE)</f>
        <v>0</v>
      </c>
      <c r="T3765" t="s">
        <v>1506</v>
      </c>
    </row>
    <row r="3766" spans="4:20" hidden="1" x14ac:dyDescent="0.25">
      <c r="D3766" t="s">
        <v>1505</v>
      </c>
      <c r="E3766" t="str">
        <f>VLOOKUP(D3766,'B-Business Capability'!B:H,5,FALSE)</f>
        <v>Customer Service</v>
      </c>
      <c r="F3766" t="str">
        <f>VLOOKUP(D3766,'B-Business Capability'!B:H,6,FALSE)</f>
        <v>Customer Service and Support</v>
      </c>
      <c r="G3766" t="str">
        <f>VLOOKUP(D3766,'B-Business Capability'!B:H,7,FALSE)</f>
        <v>Service Knowledge Base Management</v>
      </c>
      <c r="I3766" t="s">
        <v>43</v>
      </c>
      <c r="J3766" t="s">
        <v>279</v>
      </c>
      <c r="L3766" t="s">
        <v>170</v>
      </c>
      <c r="M3766" t="str">
        <f>VLOOKUP(L3766,'A-Applications'!B:D,3,FALSE)</f>
        <v>ServiceNow</v>
      </c>
      <c r="N3766" t="s">
        <v>138</v>
      </c>
      <c r="O3766" s="42" t="s">
        <v>47</v>
      </c>
      <c r="P3766" t="s">
        <v>229</v>
      </c>
      <c r="Q3766" t="str">
        <f>VLOOKUP(KamstrupData[[#This Row],[IdLevel123]],'B-Business Capability'!B:L,10,FALSE)</f>
        <v>Customer Service and Support</v>
      </c>
      <c r="R3766">
        <f>VLOOKUP(KamstrupData[[#This Row],[IdLevel123]],'B-Business Capability'!B:L,11,FALSE)</f>
        <v>0</v>
      </c>
      <c r="T3766" t="s">
        <v>1507</v>
      </c>
    </row>
    <row r="3767" spans="4:20" hidden="1" x14ac:dyDescent="0.25">
      <c r="D3767" t="s">
        <v>1505</v>
      </c>
      <c r="E3767" t="str">
        <f>VLOOKUP(D3767,'B-Business Capability'!B:H,5,FALSE)</f>
        <v>Customer Service</v>
      </c>
      <c r="F3767" t="str">
        <f>VLOOKUP(D3767,'B-Business Capability'!B:H,6,FALSE)</f>
        <v>Customer Service and Support</v>
      </c>
      <c r="G3767" t="str">
        <f>VLOOKUP(D3767,'B-Business Capability'!B:H,7,FALSE)</f>
        <v>Service Knowledge Base Management</v>
      </c>
      <c r="I3767" t="s">
        <v>43</v>
      </c>
      <c r="J3767" t="s">
        <v>109</v>
      </c>
      <c r="K3767" t="s">
        <v>231</v>
      </c>
      <c r="L3767" t="s">
        <v>170</v>
      </c>
      <c r="M3767" t="str">
        <f>VLOOKUP(L3767,'A-Applications'!B:D,3,FALSE)</f>
        <v>ServiceNow</v>
      </c>
      <c r="N3767" t="s">
        <v>46</v>
      </c>
      <c r="O3767" s="42" t="s">
        <v>47</v>
      </c>
      <c r="P3767" t="s">
        <v>235</v>
      </c>
      <c r="Q3767" t="str">
        <f>VLOOKUP(KamstrupData[[#This Row],[IdLevel123]],'B-Business Capability'!B:L,10,FALSE)</f>
        <v>Customer Service and Support</v>
      </c>
      <c r="R3767">
        <f>VLOOKUP(KamstrupData[[#This Row],[IdLevel123]],'B-Business Capability'!B:L,11,FALSE)</f>
        <v>0</v>
      </c>
      <c r="T3767" t="s">
        <v>1260</v>
      </c>
    </row>
    <row r="3768" spans="4:20" hidden="1" x14ac:dyDescent="0.25">
      <c r="D3768" t="s">
        <v>1505</v>
      </c>
      <c r="E3768" t="str">
        <f>VLOOKUP(D3768,'B-Business Capability'!B:H,5,FALSE)</f>
        <v>Customer Service</v>
      </c>
      <c r="F3768" t="str">
        <f>VLOOKUP(D3768,'B-Business Capability'!B:H,6,FALSE)</f>
        <v>Customer Service and Support</v>
      </c>
      <c r="G3768" t="str">
        <f>VLOOKUP(D3768,'B-Business Capability'!B:H,7,FALSE)</f>
        <v>Service Knowledge Base Management</v>
      </c>
      <c r="I3768" t="s">
        <v>43</v>
      </c>
      <c r="J3768" t="s">
        <v>282</v>
      </c>
      <c r="L3768" t="s">
        <v>170</v>
      </c>
      <c r="M3768" t="str">
        <f>VLOOKUP(L3768,'A-Applications'!B:D,3,FALSE)</f>
        <v>ServiceNow</v>
      </c>
      <c r="N3768" t="s">
        <v>46</v>
      </c>
      <c r="O3768" s="42" t="s">
        <v>47</v>
      </c>
      <c r="P3768" t="s">
        <v>229</v>
      </c>
      <c r="Q3768" t="str">
        <f>VLOOKUP(KamstrupData[[#This Row],[IdLevel123]],'B-Business Capability'!B:L,10,FALSE)</f>
        <v>Customer Service and Support</v>
      </c>
      <c r="R3768">
        <f>VLOOKUP(KamstrupData[[#This Row],[IdLevel123]],'B-Business Capability'!B:L,11,FALSE)</f>
        <v>0</v>
      </c>
      <c r="T3768" t="s">
        <v>1506</v>
      </c>
    </row>
    <row r="3769" spans="4:20" hidden="1" x14ac:dyDescent="0.25">
      <c r="D3769" s="28" t="s">
        <v>1505</v>
      </c>
      <c r="E3769" t="str">
        <f>VLOOKUP(D3769,'B-Business Capability'!B:H,5,FALSE)</f>
        <v>Customer Service</v>
      </c>
      <c r="F3769" t="str">
        <f>VLOOKUP(D3769,'B-Business Capability'!B:H,6,FALSE)</f>
        <v>Customer Service and Support</v>
      </c>
      <c r="G3769" t="str">
        <f>VLOOKUP(D3769,'B-Business Capability'!B:H,7,FALSE)</f>
        <v>Service Knowledge Base Management</v>
      </c>
      <c r="I3769" t="s">
        <v>53</v>
      </c>
      <c r="J3769" t="s">
        <v>8549</v>
      </c>
      <c r="L3769" t="s">
        <v>170</v>
      </c>
      <c r="M3769" t="str">
        <f>VLOOKUP(L3769,'A-Applications'!B:D,3,FALSE)</f>
        <v>ServiceNow</v>
      </c>
      <c r="N3769" t="s">
        <v>46</v>
      </c>
      <c r="O3769" s="42" t="s">
        <v>47</v>
      </c>
      <c r="P3769" t="s">
        <v>229</v>
      </c>
      <c r="Q3769" t="str">
        <f>VLOOKUP(KamstrupData[[#This Row],[IdLevel123]],'B-Business Capability'!B:L,10,FALSE)</f>
        <v>Customer Service and Support</v>
      </c>
      <c r="R3769">
        <f>VLOOKUP(KamstrupData[[#This Row],[IdLevel123]],'B-Business Capability'!B:L,11,FALSE)</f>
        <v>0</v>
      </c>
      <c r="T3769" t="s">
        <v>8521</v>
      </c>
    </row>
    <row r="3770" spans="4:20" hidden="1" x14ac:dyDescent="0.25">
      <c r="D3770" s="28" t="s">
        <v>1505</v>
      </c>
      <c r="E3770" t="str">
        <f>VLOOKUP(D3770,'B-Business Capability'!B:H,5,FALSE)</f>
        <v>Customer Service</v>
      </c>
      <c r="F3770" t="str">
        <f>VLOOKUP(D3770,'B-Business Capability'!B:H,6,FALSE)</f>
        <v>Customer Service and Support</v>
      </c>
      <c r="G3770" t="str">
        <f>VLOOKUP(D3770,'B-Business Capability'!B:H,7,FALSE)</f>
        <v>Service Knowledge Base Management</v>
      </c>
      <c r="I3770" t="s">
        <v>491</v>
      </c>
      <c r="J3770" t="s">
        <v>8531</v>
      </c>
      <c r="K3770" t="s">
        <v>8607</v>
      </c>
      <c r="L3770" t="s">
        <v>170</v>
      </c>
      <c r="M3770" t="str">
        <f>VLOOKUP(L3770,'A-Applications'!B:D,3,FALSE)</f>
        <v>ServiceNow</v>
      </c>
      <c r="N3770" t="s">
        <v>46</v>
      </c>
      <c r="O3770" s="42" t="s">
        <v>47</v>
      </c>
      <c r="P3770" t="s">
        <v>229</v>
      </c>
      <c r="Q3770" t="str">
        <f>VLOOKUP(KamstrupData[[#This Row],[IdLevel123]],'B-Business Capability'!B:L,10,FALSE)</f>
        <v>Customer Service and Support</v>
      </c>
      <c r="R3770">
        <f>VLOOKUP(KamstrupData[[#This Row],[IdLevel123]],'B-Business Capability'!B:L,11,FALSE)</f>
        <v>0</v>
      </c>
    </row>
    <row r="3771" spans="4:20" hidden="1" x14ac:dyDescent="0.25">
      <c r="D3771" s="28" t="s">
        <v>1505</v>
      </c>
      <c r="E3771" t="str">
        <f>VLOOKUP(D3771,'B-Business Capability'!B:H,5,FALSE)</f>
        <v>Customer Service</v>
      </c>
      <c r="F3771" t="str">
        <f>VLOOKUP(D3771,'B-Business Capability'!B:H,6,FALSE)</f>
        <v>Customer Service and Support</v>
      </c>
      <c r="G3771" t="str">
        <f>VLOOKUP(D3771,'B-Business Capability'!B:H,7,FALSE)</f>
        <v>Service Knowledge Base Management</v>
      </c>
      <c r="I3771" t="s">
        <v>477</v>
      </c>
      <c r="J3771" t="s">
        <v>8624</v>
      </c>
      <c r="L3771" t="s">
        <v>170</v>
      </c>
      <c r="M3771" t="str">
        <f>VLOOKUP(L3771,'A-Applications'!B:D,3,FALSE)</f>
        <v>ServiceNow</v>
      </c>
      <c r="N3771" t="s">
        <v>46</v>
      </c>
      <c r="O3771" s="42" t="s">
        <v>47</v>
      </c>
      <c r="P3771" t="s">
        <v>229</v>
      </c>
      <c r="Q3771" t="str">
        <f>VLOOKUP(KamstrupData[[#This Row],[IdLevel123]],'B-Business Capability'!B:L,10,FALSE)</f>
        <v>Customer Service and Support</v>
      </c>
      <c r="R3771">
        <f>VLOOKUP(KamstrupData[[#This Row],[IdLevel123]],'B-Business Capability'!B:L,11,FALSE)</f>
        <v>0</v>
      </c>
    </row>
    <row r="3772" spans="4:20" hidden="1" x14ac:dyDescent="0.25">
      <c r="D3772" s="28" t="s">
        <v>1505</v>
      </c>
      <c r="E3772" t="str">
        <f>VLOOKUP(D3772,'B-Business Capability'!B:H,5,FALSE)</f>
        <v>Customer Service</v>
      </c>
      <c r="F3772" t="str">
        <f>VLOOKUP(D3772,'B-Business Capability'!B:H,6,FALSE)</f>
        <v>Customer Service and Support</v>
      </c>
      <c r="G3772" t="str">
        <f>VLOOKUP(D3772,'B-Business Capability'!B:H,7,FALSE)</f>
        <v>Service Knowledge Base Management</v>
      </c>
      <c r="I3772" t="s">
        <v>487</v>
      </c>
      <c r="J3772" t="s">
        <v>8684</v>
      </c>
      <c r="K3772" t="s">
        <v>4553</v>
      </c>
      <c r="L3772" t="s">
        <v>170</v>
      </c>
      <c r="M3772" t="str">
        <f>VLOOKUP(L3772,'A-Applications'!B:D,3,FALSE)</f>
        <v>ServiceNow</v>
      </c>
      <c r="N3772" t="s">
        <v>46</v>
      </c>
      <c r="O3772" s="42" t="s">
        <v>47</v>
      </c>
      <c r="P3772" t="s">
        <v>229</v>
      </c>
      <c r="Q3772" t="str">
        <f>VLOOKUP(KamstrupData[[#This Row],[IdLevel123]],'B-Business Capability'!B:L,10,FALSE)</f>
        <v>Customer Service and Support</v>
      </c>
      <c r="R3772">
        <f>VLOOKUP(KamstrupData[[#This Row],[IdLevel123]],'B-Business Capability'!B:L,11,FALSE)</f>
        <v>0</v>
      </c>
    </row>
    <row r="3773" spans="4:20" hidden="1" x14ac:dyDescent="0.25">
      <c r="D3773" t="s">
        <v>1508</v>
      </c>
      <c r="E3773" t="str">
        <f>VLOOKUP(D3773,'B-Business Capability'!B:H,5,FALSE)</f>
        <v>Customer Service</v>
      </c>
      <c r="F3773" t="str">
        <f>VLOOKUP(D3773,'B-Business Capability'!B:H,6,FALSE)</f>
        <v>Customer Service and Support</v>
      </c>
      <c r="G3773" t="str">
        <f>VLOOKUP(D3773,'B-Business Capability'!B:H,7,FALSE)</f>
        <v>Service Level Management</v>
      </c>
      <c r="I3773" t="s">
        <v>66</v>
      </c>
      <c r="J3773" t="s">
        <v>228</v>
      </c>
      <c r="L3773" t="s">
        <v>170</v>
      </c>
      <c r="M3773" t="str">
        <f>VLOOKUP(L3773,'A-Applications'!B:D,3,FALSE)</f>
        <v>ServiceNow</v>
      </c>
      <c r="N3773" t="s">
        <v>46</v>
      </c>
      <c r="O3773" s="42" t="s">
        <v>47</v>
      </c>
      <c r="P3773" t="s">
        <v>229</v>
      </c>
      <c r="Q3773" t="str">
        <f>VLOOKUP(KamstrupData[[#This Row],[IdLevel123]],'B-Business Capability'!B:L,10,FALSE)</f>
        <v>Customer Service and Support</v>
      </c>
      <c r="R3773">
        <f>VLOOKUP(KamstrupData[[#This Row],[IdLevel123]],'B-Business Capability'!B:L,11,FALSE)</f>
        <v>0</v>
      </c>
      <c r="T3773" t="s">
        <v>230</v>
      </c>
    </row>
    <row r="3774" spans="4:20" hidden="1" x14ac:dyDescent="0.25">
      <c r="D3774" t="s">
        <v>1508</v>
      </c>
      <c r="E3774" t="str">
        <f>VLOOKUP(D3774,'B-Business Capability'!B:H,5,FALSE)</f>
        <v>Customer Service</v>
      </c>
      <c r="F3774" t="str">
        <f>VLOOKUP(D3774,'B-Business Capability'!B:H,6,FALSE)</f>
        <v>Customer Service and Support</v>
      </c>
      <c r="G3774" t="str">
        <f>VLOOKUP(D3774,'B-Business Capability'!B:H,7,FALSE)</f>
        <v>Service Level Management</v>
      </c>
      <c r="I3774" t="s">
        <v>43</v>
      </c>
      <c r="J3774" t="s">
        <v>109</v>
      </c>
      <c r="K3774" t="s">
        <v>231</v>
      </c>
      <c r="L3774" t="s">
        <v>170</v>
      </c>
      <c r="M3774" t="str">
        <f>VLOOKUP(L3774,'A-Applications'!B:D,3,FALSE)</f>
        <v>ServiceNow</v>
      </c>
      <c r="N3774" t="s">
        <v>46</v>
      </c>
      <c r="O3774" s="42" t="s">
        <v>47</v>
      </c>
      <c r="P3774" t="s">
        <v>235</v>
      </c>
      <c r="Q3774" t="str">
        <f>VLOOKUP(KamstrupData[[#This Row],[IdLevel123]],'B-Business Capability'!B:L,10,FALSE)</f>
        <v>Customer Service and Support</v>
      </c>
      <c r="R3774">
        <f>VLOOKUP(KamstrupData[[#This Row],[IdLevel123]],'B-Business Capability'!B:L,11,FALSE)</f>
        <v>0</v>
      </c>
      <c r="T3774" t="s">
        <v>1260</v>
      </c>
    </row>
    <row r="3775" spans="4:20" hidden="1" x14ac:dyDescent="0.25">
      <c r="D3775" s="28" t="s">
        <v>1508</v>
      </c>
      <c r="E3775" t="str">
        <f>VLOOKUP(D3775,'B-Business Capability'!B:H,5,FALSE)</f>
        <v>Customer Service</v>
      </c>
      <c r="F3775" t="str">
        <f>VLOOKUP(D3775,'B-Business Capability'!B:H,6,FALSE)</f>
        <v>Customer Service and Support</v>
      </c>
      <c r="G3775" t="str">
        <f>VLOOKUP(D3775,'B-Business Capability'!B:H,7,FALSE)</f>
        <v>Service Level Management</v>
      </c>
      <c r="I3775" t="s">
        <v>53</v>
      </c>
      <c r="J3775" t="s">
        <v>8549</v>
      </c>
      <c r="L3775" t="s">
        <v>170</v>
      </c>
      <c r="M3775" t="str">
        <f>VLOOKUP(L3775,'A-Applications'!B:D,3,FALSE)</f>
        <v>ServiceNow</v>
      </c>
      <c r="N3775" t="s">
        <v>46</v>
      </c>
      <c r="O3775" s="42" t="s">
        <v>47</v>
      </c>
      <c r="P3775" t="s">
        <v>229</v>
      </c>
      <c r="Q3775" t="str">
        <f>VLOOKUP(KamstrupData[[#This Row],[IdLevel123]],'B-Business Capability'!B:L,10,FALSE)</f>
        <v>Customer Service and Support</v>
      </c>
      <c r="R3775">
        <f>VLOOKUP(KamstrupData[[#This Row],[IdLevel123]],'B-Business Capability'!B:L,11,FALSE)</f>
        <v>0</v>
      </c>
      <c r="T3775" t="s">
        <v>8521</v>
      </c>
    </row>
    <row r="3776" spans="4:20" hidden="1" x14ac:dyDescent="0.25">
      <c r="D3776" s="28" t="s">
        <v>1508</v>
      </c>
      <c r="E3776" t="str">
        <f>VLOOKUP(D3776,'B-Business Capability'!B:H,5,FALSE)</f>
        <v>Customer Service</v>
      </c>
      <c r="F3776" t="str">
        <f>VLOOKUP(D3776,'B-Business Capability'!B:H,6,FALSE)</f>
        <v>Customer Service and Support</v>
      </c>
      <c r="G3776" t="str">
        <f>VLOOKUP(D3776,'B-Business Capability'!B:H,7,FALSE)</f>
        <v>Service Level Management</v>
      </c>
      <c r="I3776" t="s">
        <v>491</v>
      </c>
      <c r="J3776" t="s">
        <v>8531</v>
      </c>
      <c r="K3776" t="s">
        <v>8607</v>
      </c>
      <c r="L3776" t="s">
        <v>170</v>
      </c>
      <c r="M3776" t="str">
        <f>VLOOKUP(L3776,'A-Applications'!B:D,3,FALSE)</f>
        <v>ServiceNow</v>
      </c>
      <c r="N3776" t="s">
        <v>46</v>
      </c>
      <c r="O3776" s="42" t="s">
        <v>47</v>
      </c>
      <c r="P3776" t="s">
        <v>229</v>
      </c>
      <c r="Q3776" t="str">
        <f>VLOOKUP(KamstrupData[[#This Row],[IdLevel123]],'B-Business Capability'!B:L,10,FALSE)</f>
        <v>Customer Service and Support</v>
      </c>
      <c r="R3776">
        <f>VLOOKUP(KamstrupData[[#This Row],[IdLevel123]],'B-Business Capability'!B:L,11,FALSE)</f>
        <v>0</v>
      </c>
    </row>
    <row r="3777" spans="4:20" hidden="1" x14ac:dyDescent="0.25">
      <c r="D3777" s="28" t="s">
        <v>1508</v>
      </c>
      <c r="E3777" t="str">
        <f>VLOOKUP(D3777,'B-Business Capability'!B:H,5,FALSE)</f>
        <v>Customer Service</v>
      </c>
      <c r="F3777" t="str">
        <f>VLOOKUP(D3777,'B-Business Capability'!B:H,6,FALSE)</f>
        <v>Customer Service and Support</v>
      </c>
      <c r="G3777" t="str">
        <f>VLOOKUP(D3777,'B-Business Capability'!B:H,7,FALSE)</f>
        <v>Service Level Management</v>
      </c>
      <c r="I3777" t="s">
        <v>477</v>
      </c>
      <c r="J3777" t="s">
        <v>8624</v>
      </c>
      <c r="L3777" t="s">
        <v>170</v>
      </c>
      <c r="M3777" t="str">
        <f>VLOOKUP(L3777,'A-Applications'!B:D,3,FALSE)</f>
        <v>ServiceNow</v>
      </c>
      <c r="N3777" t="s">
        <v>46</v>
      </c>
      <c r="O3777" s="42" t="s">
        <v>47</v>
      </c>
      <c r="P3777" t="s">
        <v>229</v>
      </c>
      <c r="Q3777" t="str">
        <f>VLOOKUP(KamstrupData[[#This Row],[IdLevel123]],'B-Business Capability'!B:L,10,FALSE)</f>
        <v>Customer Service and Support</v>
      </c>
      <c r="R3777">
        <f>VLOOKUP(KamstrupData[[#This Row],[IdLevel123]],'B-Business Capability'!B:L,11,FALSE)</f>
        <v>0</v>
      </c>
    </row>
    <row r="3778" spans="4:20" hidden="1" x14ac:dyDescent="0.25">
      <c r="D3778" s="28" t="s">
        <v>1508</v>
      </c>
      <c r="E3778" t="str">
        <f>VLOOKUP(D3778,'B-Business Capability'!B:H,5,FALSE)</f>
        <v>Customer Service</v>
      </c>
      <c r="F3778" t="str">
        <f>VLOOKUP(D3778,'B-Business Capability'!B:H,6,FALSE)</f>
        <v>Customer Service and Support</v>
      </c>
      <c r="G3778" t="str">
        <f>VLOOKUP(D3778,'B-Business Capability'!B:H,7,FALSE)</f>
        <v>Service Level Management</v>
      </c>
      <c r="I3778" t="s">
        <v>487</v>
      </c>
      <c r="J3778" t="s">
        <v>8684</v>
      </c>
      <c r="K3778" t="s">
        <v>4553</v>
      </c>
      <c r="L3778" t="s">
        <v>170</v>
      </c>
      <c r="M3778" t="str">
        <f>VLOOKUP(L3778,'A-Applications'!B:D,3,FALSE)</f>
        <v>ServiceNow</v>
      </c>
      <c r="N3778" t="s">
        <v>46</v>
      </c>
      <c r="O3778" s="42" t="s">
        <v>47</v>
      </c>
      <c r="P3778" t="s">
        <v>229</v>
      </c>
      <c r="Q3778" t="str">
        <f>VLOOKUP(KamstrupData[[#This Row],[IdLevel123]],'B-Business Capability'!B:L,10,FALSE)</f>
        <v>Customer Service and Support</v>
      </c>
      <c r="R3778">
        <f>VLOOKUP(KamstrupData[[#This Row],[IdLevel123]],'B-Business Capability'!B:L,11,FALSE)</f>
        <v>0</v>
      </c>
    </row>
    <row r="3779" spans="4:20" hidden="1" x14ac:dyDescent="0.25">
      <c r="D3779" t="s">
        <v>1509</v>
      </c>
      <c r="E3779" t="str">
        <f>VLOOKUP(D3779,'B-Business Capability'!B:H,5,FALSE)</f>
        <v>Customer Service</v>
      </c>
      <c r="F3779" t="str">
        <f>VLOOKUP(D3779,'B-Business Capability'!B:H,6,FALSE)</f>
        <v>Customer Service Strategy and Planning</v>
      </c>
      <c r="G3779" t="str">
        <f>VLOOKUP(D3779,'B-Business Capability'!B:H,7,FALSE)</f>
        <v>Customer Service Analytics</v>
      </c>
      <c r="I3779" t="s">
        <v>66</v>
      </c>
      <c r="J3779" t="s">
        <v>228</v>
      </c>
      <c r="L3779" t="s">
        <v>170</v>
      </c>
      <c r="M3779" t="str">
        <f>VLOOKUP(L3779,'A-Applications'!B:D,3,FALSE)</f>
        <v>ServiceNow</v>
      </c>
      <c r="N3779" t="s">
        <v>46</v>
      </c>
      <c r="O3779" s="42" t="s">
        <v>47</v>
      </c>
      <c r="P3779" t="s">
        <v>229</v>
      </c>
      <c r="Q3779" t="str">
        <f>VLOOKUP(KamstrupData[[#This Row],[IdLevel123]],'B-Business Capability'!B:L,10,FALSE)</f>
        <v>Customer Service and Support</v>
      </c>
      <c r="R3779">
        <f>VLOOKUP(KamstrupData[[#This Row],[IdLevel123]],'B-Business Capability'!B:L,11,FALSE)</f>
        <v>0</v>
      </c>
      <c r="T3779" t="s">
        <v>230</v>
      </c>
    </row>
    <row r="3780" spans="4:20" hidden="1" x14ac:dyDescent="0.25">
      <c r="D3780" t="s">
        <v>1509</v>
      </c>
      <c r="E3780" t="str">
        <f>VLOOKUP(D3780,'B-Business Capability'!B:H,5,FALSE)</f>
        <v>Customer Service</v>
      </c>
      <c r="F3780" t="str">
        <f>VLOOKUP(D3780,'B-Business Capability'!B:H,6,FALSE)</f>
        <v>Customer Service Strategy and Planning</v>
      </c>
      <c r="G3780" t="str">
        <f>VLOOKUP(D3780,'B-Business Capability'!B:H,7,FALSE)</f>
        <v>Customer Service Analytics</v>
      </c>
      <c r="I3780" t="s">
        <v>43</v>
      </c>
      <c r="J3780" t="s">
        <v>109</v>
      </c>
      <c r="K3780" t="s">
        <v>231</v>
      </c>
      <c r="L3780" t="s">
        <v>170</v>
      </c>
      <c r="M3780" t="str">
        <f>VLOOKUP(L3780,'A-Applications'!B:D,3,FALSE)</f>
        <v>ServiceNow</v>
      </c>
      <c r="N3780" t="s">
        <v>46</v>
      </c>
      <c r="O3780" s="42" t="s">
        <v>47</v>
      </c>
      <c r="P3780" t="s">
        <v>235</v>
      </c>
      <c r="Q3780" t="str">
        <f>VLOOKUP(KamstrupData[[#This Row],[IdLevel123]],'B-Business Capability'!B:L,10,FALSE)</f>
        <v>Customer Service and Support</v>
      </c>
      <c r="R3780">
        <f>VLOOKUP(KamstrupData[[#This Row],[IdLevel123]],'B-Business Capability'!B:L,11,FALSE)</f>
        <v>0</v>
      </c>
      <c r="T3780" t="s">
        <v>1260</v>
      </c>
    </row>
    <row r="3781" spans="4:20" hidden="1" x14ac:dyDescent="0.25">
      <c r="D3781" s="28" t="s">
        <v>1509</v>
      </c>
      <c r="E3781" t="str">
        <f>VLOOKUP(D3781,'B-Business Capability'!B:H,5,FALSE)</f>
        <v>Customer Service</v>
      </c>
      <c r="F3781" t="str">
        <f>VLOOKUP(D3781,'B-Business Capability'!B:H,6,FALSE)</f>
        <v>Customer Service Strategy and Planning</v>
      </c>
      <c r="G3781" t="str">
        <f>VLOOKUP(D3781,'B-Business Capability'!B:H,7,FALSE)</f>
        <v>Customer Service Analytics</v>
      </c>
      <c r="I3781" t="s">
        <v>53</v>
      </c>
      <c r="J3781" t="s">
        <v>8549</v>
      </c>
      <c r="L3781" t="s">
        <v>170</v>
      </c>
      <c r="M3781" t="str">
        <f>VLOOKUP(L3781,'A-Applications'!B:D,3,FALSE)</f>
        <v>ServiceNow</v>
      </c>
      <c r="N3781" t="s">
        <v>46</v>
      </c>
      <c r="O3781" s="42" t="s">
        <v>47</v>
      </c>
      <c r="P3781" t="s">
        <v>229</v>
      </c>
      <c r="Q3781" t="str">
        <f>VLOOKUP(KamstrupData[[#This Row],[IdLevel123]],'B-Business Capability'!B:L,10,FALSE)</f>
        <v>Customer Service and Support</v>
      </c>
      <c r="R3781">
        <f>VLOOKUP(KamstrupData[[#This Row],[IdLevel123]],'B-Business Capability'!B:L,11,FALSE)</f>
        <v>0</v>
      </c>
      <c r="T3781" t="s">
        <v>8521</v>
      </c>
    </row>
    <row r="3782" spans="4:20" hidden="1" x14ac:dyDescent="0.25">
      <c r="D3782" s="28" t="s">
        <v>1509</v>
      </c>
      <c r="E3782" t="str">
        <f>VLOOKUP(D3782,'B-Business Capability'!B:H,5,FALSE)</f>
        <v>Customer Service</v>
      </c>
      <c r="F3782" t="str">
        <f>VLOOKUP(D3782,'B-Business Capability'!B:H,6,FALSE)</f>
        <v>Customer Service Strategy and Planning</v>
      </c>
      <c r="G3782" t="str">
        <f>VLOOKUP(D3782,'B-Business Capability'!B:H,7,FALSE)</f>
        <v>Customer Service Analytics</v>
      </c>
      <c r="I3782" t="s">
        <v>491</v>
      </c>
      <c r="J3782" t="s">
        <v>8531</v>
      </c>
      <c r="K3782" t="s">
        <v>8607</v>
      </c>
      <c r="L3782" t="s">
        <v>170</v>
      </c>
      <c r="M3782" t="str">
        <f>VLOOKUP(L3782,'A-Applications'!B:D,3,FALSE)</f>
        <v>ServiceNow</v>
      </c>
      <c r="N3782" t="s">
        <v>46</v>
      </c>
      <c r="O3782" s="42" t="s">
        <v>47</v>
      </c>
      <c r="P3782" t="s">
        <v>229</v>
      </c>
      <c r="Q3782" t="str">
        <f>VLOOKUP(KamstrupData[[#This Row],[IdLevel123]],'B-Business Capability'!B:L,10,FALSE)</f>
        <v>Customer Service and Support</v>
      </c>
      <c r="R3782">
        <f>VLOOKUP(KamstrupData[[#This Row],[IdLevel123]],'B-Business Capability'!B:L,11,FALSE)</f>
        <v>0</v>
      </c>
    </row>
    <row r="3783" spans="4:20" hidden="1" x14ac:dyDescent="0.25">
      <c r="D3783" s="28" t="s">
        <v>1509</v>
      </c>
      <c r="E3783" t="str">
        <f>VLOOKUP(D3783,'B-Business Capability'!B:H,5,FALSE)</f>
        <v>Customer Service</v>
      </c>
      <c r="F3783" t="str">
        <f>VLOOKUP(D3783,'B-Business Capability'!B:H,6,FALSE)</f>
        <v>Customer Service Strategy and Planning</v>
      </c>
      <c r="G3783" t="str">
        <f>VLOOKUP(D3783,'B-Business Capability'!B:H,7,FALSE)</f>
        <v>Customer Service Analytics</v>
      </c>
      <c r="I3783" t="s">
        <v>477</v>
      </c>
      <c r="J3783" t="s">
        <v>8624</v>
      </c>
      <c r="L3783" t="s">
        <v>170</v>
      </c>
      <c r="M3783" t="str">
        <f>VLOOKUP(L3783,'A-Applications'!B:D,3,FALSE)</f>
        <v>ServiceNow</v>
      </c>
      <c r="N3783" t="s">
        <v>46</v>
      </c>
      <c r="O3783" s="42" t="s">
        <v>47</v>
      </c>
      <c r="P3783" t="s">
        <v>229</v>
      </c>
      <c r="Q3783" t="str">
        <f>VLOOKUP(KamstrupData[[#This Row],[IdLevel123]],'B-Business Capability'!B:L,10,FALSE)</f>
        <v>Customer Service and Support</v>
      </c>
      <c r="R3783">
        <f>VLOOKUP(KamstrupData[[#This Row],[IdLevel123]],'B-Business Capability'!B:L,11,FALSE)</f>
        <v>0</v>
      </c>
    </row>
    <row r="3784" spans="4:20" hidden="1" x14ac:dyDescent="0.25">
      <c r="D3784" s="28" t="s">
        <v>1509</v>
      </c>
      <c r="E3784" t="str">
        <f>VLOOKUP(D3784,'B-Business Capability'!B:H,5,FALSE)</f>
        <v>Customer Service</v>
      </c>
      <c r="F3784" t="str">
        <f>VLOOKUP(D3784,'B-Business Capability'!B:H,6,FALSE)</f>
        <v>Customer Service Strategy and Planning</v>
      </c>
      <c r="G3784" t="str">
        <f>VLOOKUP(D3784,'B-Business Capability'!B:H,7,FALSE)</f>
        <v>Customer Service Analytics</v>
      </c>
      <c r="I3784" t="s">
        <v>487</v>
      </c>
      <c r="J3784" t="s">
        <v>8684</v>
      </c>
      <c r="K3784" t="s">
        <v>4553</v>
      </c>
      <c r="L3784" t="s">
        <v>170</v>
      </c>
      <c r="M3784" t="str">
        <f>VLOOKUP(L3784,'A-Applications'!B:D,3,FALSE)</f>
        <v>ServiceNow</v>
      </c>
      <c r="N3784" t="s">
        <v>46</v>
      </c>
      <c r="O3784" s="42" t="s">
        <v>47</v>
      </c>
      <c r="P3784" t="s">
        <v>229</v>
      </c>
      <c r="Q3784" t="str">
        <f>VLOOKUP(KamstrupData[[#This Row],[IdLevel123]],'B-Business Capability'!B:L,10,FALSE)</f>
        <v>Customer Service and Support</v>
      </c>
      <c r="R3784">
        <f>VLOOKUP(KamstrupData[[#This Row],[IdLevel123]],'B-Business Capability'!B:L,11,FALSE)</f>
        <v>0</v>
      </c>
    </row>
    <row r="3785" spans="4:20" hidden="1" x14ac:dyDescent="0.25">
      <c r="D3785" t="s">
        <v>1510</v>
      </c>
      <c r="E3785" t="str">
        <f>VLOOKUP(D3785,'B-Business Capability'!B:H,5,FALSE)</f>
        <v>Customer Service</v>
      </c>
      <c r="F3785" t="str">
        <f>VLOOKUP(D3785,'B-Business Capability'!B:H,6,FALSE)</f>
        <v>Customer Service Strategy and Planning</v>
      </c>
      <c r="G3785" t="str">
        <f>VLOOKUP(D3785,'B-Business Capability'!B:H,7,FALSE)</f>
        <v>Customer Service Planning and Forecasting</v>
      </c>
      <c r="I3785" t="s">
        <v>66</v>
      </c>
      <c r="J3785" t="s">
        <v>228</v>
      </c>
      <c r="L3785" t="s">
        <v>170</v>
      </c>
      <c r="M3785" t="str">
        <f>VLOOKUP(L3785,'A-Applications'!B:D,3,FALSE)</f>
        <v>ServiceNow</v>
      </c>
      <c r="N3785" t="s">
        <v>46</v>
      </c>
      <c r="O3785" s="42" t="s">
        <v>47</v>
      </c>
      <c r="P3785" t="s">
        <v>229</v>
      </c>
      <c r="Q3785" t="str">
        <f>VLOOKUP(KamstrupData[[#This Row],[IdLevel123]],'B-Business Capability'!B:L,10,FALSE)</f>
        <v>Customer Service and Support</v>
      </c>
      <c r="R3785">
        <f>VLOOKUP(KamstrupData[[#This Row],[IdLevel123]],'B-Business Capability'!B:L,11,FALSE)</f>
        <v>0</v>
      </c>
      <c r="T3785" t="s">
        <v>230</v>
      </c>
    </row>
    <row r="3786" spans="4:20" hidden="1" x14ac:dyDescent="0.25">
      <c r="D3786" t="s">
        <v>1510</v>
      </c>
      <c r="E3786" t="str">
        <f>VLOOKUP(D3786,'B-Business Capability'!B:H,5,FALSE)</f>
        <v>Customer Service</v>
      </c>
      <c r="F3786" t="str">
        <f>VLOOKUP(D3786,'B-Business Capability'!B:H,6,FALSE)</f>
        <v>Customer Service Strategy and Planning</v>
      </c>
      <c r="G3786" t="str">
        <f>VLOOKUP(D3786,'B-Business Capability'!B:H,7,FALSE)</f>
        <v>Customer Service Planning and Forecasting</v>
      </c>
      <c r="I3786" t="s">
        <v>43</v>
      </c>
      <c r="J3786" t="s">
        <v>109</v>
      </c>
      <c r="K3786" t="s">
        <v>231</v>
      </c>
      <c r="L3786" t="s">
        <v>170</v>
      </c>
      <c r="M3786" t="str">
        <f>VLOOKUP(L3786,'A-Applications'!B:D,3,FALSE)</f>
        <v>ServiceNow</v>
      </c>
      <c r="N3786" t="s">
        <v>46</v>
      </c>
      <c r="O3786" s="42" t="s">
        <v>47</v>
      </c>
      <c r="P3786" t="s">
        <v>235</v>
      </c>
      <c r="Q3786" t="str">
        <f>VLOOKUP(KamstrupData[[#This Row],[IdLevel123]],'B-Business Capability'!B:L,10,FALSE)</f>
        <v>Customer Service and Support</v>
      </c>
      <c r="R3786">
        <f>VLOOKUP(KamstrupData[[#This Row],[IdLevel123]],'B-Business Capability'!B:L,11,FALSE)</f>
        <v>0</v>
      </c>
      <c r="T3786" t="s">
        <v>1260</v>
      </c>
    </row>
    <row r="3787" spans="4:20" hidden="1" x14ac:dyDescent="0.25">
      <c r="D3787" s="28" t="s">
        <v>1510</v>
      </c>
      <c r="E3787" t="str">
        <f>VLOOKUP(D3787,'B-Business Capability'!B:H,5,FALSE)</f>
        <v>Customer Service</v>
      </c>
      <c r="F3787" t="str">
        <f>VLOOKUP(D3787,'B-Business Capability'!B:H,6,FALSE)</f>
        <v>Customer Service Strategy and Planning</v>
      </c>
      <c r="G3787" t="str">
        <f>VLOOKUP(D3787,'B-Business Capability'!B:H,7,FALSE)</f>
        <v>Customer Service Planning and Forecasting</v>
      </c>
      <c r="I3787" t="s">
        <v>53</v>
      </c>
      <c r="J3787" t="s">
        <v>8549</v>
      </c>
      <c r="L3787" t="s">
        <v>170</v>
      </c>
      <c r="M3787" t="str">
        <f>VLOOKUP(L3787,'A-Applications'!B:D,3,FALSE)</f>
        <v>ServiceNow</v>
      </c>
      <c r="N3787" t="s">
        <v>46</v>
      </c>
      <c r="O3787" s="42" t="s">
        <v>47</v>
      </c>
      <c r="P3787" t="s">
        <v>229</v>
      </c>
      <c r="Q3787" t="str">
        <f>VLOOKUP(KamstrupData[[#This Row],[IdLevel123]],'B-Business Capability'!B:L,10,FALSE)</f>
        <v>Customer Service and Support</v>
      </c>
      <c r="R3787">
        <f>VLOOKUP(KamstrupData[[#This Row],[IdLevel123]],'B-Business Capability'!B:L,11,FALSE)</f>
        <v>0</v>
      </c>
      <c r="T3787" t="s">
        <v>8521</v>
      </c>
    </row>
    <row r="3788" spans="4:20" hidden="1" x14ac:dyDescent="0.25">
      <c r="D3788" s="28" t="s">
        <v>1510</v>
      </c>
      <c r="E3788" t="str">
        <f>VLOOKUP(D3788,'B-Business Capability'!B:H,5,FALSE)</f>
        <v>Customer Service</v>
      </c>
      <c r="F3788" t="str">
        <f>VLOOKUP(D3788,'B-Business Capability'!B:H,6,FALSE)</f>
        <v>Customer Service Strategy and Planning</v>
      </c>
      <c r="G3788" t="str">
        <f>VLOOKUP(D3788,'B-Business Capability'!B:H,7,FALSE)</f>
        <v>Customer Service Planning and Forecasting</v>
      </c>
      <c r="I3788" t="s">
        <v>491</v>
      </c>
      <c r="J3788" t="s">
        <v>8531</v>
      </c>
      <c r="K3788" t="s">
        <v>8607</v>
      </c>
      <c r="L3788" t="s">
        <v>170</v>
      </c>
      <c r="M3788" t="str">
        <f>VLOOKUP(L3788,'A-Applications'!B:D,3,FALSE)</f>
        <v>ServiceNow</v>
      </c>
      <c r="N3788" t="s">
        <v>46</v>
      </c>
      <c r="O3788" s="42" t="s">
        <v>47</v>
      </c>
      <c r="P3788" t="s">
        <v>229</v>
      </c>
      <c r="Q3788" t="str">
        <f>VLOOKUP(KamstrupData[[#This Row],[IdLevel123]],'B-Business Capability'!B:L,10,FALSE)</f>
        <v>Customer Service and Support</v>
      </c>
      <c r="R3788">
        <f>VLOOKUP(KamstrupData[[#This Row],[IdLevel123]],'B-Business Capability'!B:L,11,FALSE)</f>
        <v>0</v>
      </c>
    </row>
    <row r="3789" spans="4:20" hidden="1" x14ac:dyDescent="0.25">
      <c r="D3789" s="28" t="s">
        <v>1510</v>
      </c>
      <c r="E3789" t="str">
        <f>VLOOKUP(D3789,'B-Business Capability'!B:H,5,FALSE)</f>
        <v>Customer Service</v>
      </c>
      <c r="F3789" t="str">
        <f>VLOOKUP(D3789,'B-Business Capability'!B:H,6,FALSE)</f>
        <v>Customer Service Strategy and Planning</v>
      </c>
      <c r="G3789" t="str">
        <f>VLOOKUP(D3789,'B-Business Capability'!B:H,7,FALSE)</f>
        <v>Customer Service Planning and Forecasting</v>
      </c>
      <c r="I3789" t="s">
        <v>477</v>
      </c>
      <c r="J3789" t="s">
        <v>8624</v>
      </c>
      <c r="L3789" t="s">
        <v>170</v>
      </c>
      <c r="M3789" t="str">
        <f>VLOOKUP(L3789,'A-Applications'!B:D,3,FALSE)</f>
        <v>ServiceNow</v>
      </c>
      <c r="N3789" t="s">
        <v>46</v>
      </c>
      <c r="O3789" s="42" t="s">
        <v>47</v>
      </c>
      <c r="P3789" t="s">
        <v>229</v>
      </c>
      <c r="Q3789" t="str">
        <f>VLOOKUP(KamstrupData[[#This Row],[IdLevel123]],'B-Business Capability'!B:L,10,FALSE)</f>
        <v>Customer Service and Support</v>
      </c>
      <c r="R3789">
        <f>VLOOKUP(KamstrupData[[#This Row],[IdLevel123]],'B-Business Capability'!B:L,11,FALSE)</f>
        <v>0</v>
      </c>
    </row>
    <row r="3790" spans="4:20" hidden="1" x14ac:dyDescent="0.25">
      <c r="D3790" s="28" t="s">
        <v>1510</v>
      </c>
      <c r="E3790" t="str">
        <f>VLOOKUP(D3790,'B-Business Capability'!B:H,5,FALSE)</f>
        <v>Customer Service</v>
      </c>
      <c r="F3790" t="str">
        <f>VLOOKUP(D3790,'B-Business Capability'!B:H,6,FALSE)</f>
        <v>Customer Service Strategy and Planning</v>
      </c>
      <c r="G3790" t="str">
        <f>VLOOKUP(D3790,'B-Business Capability'!B:H,7,FALSE)</f>
        <v>Customer Service Planning and Forecasting</v>
      </c>
      <c r="I3790" t="s">
        <v>487</v>
      </c>
      <c r="J3790" t="s">
        <v>8684</v>
      </c>
      <c r="K3790" t="s">
        <v>4553</v>
      </c>
      <c r="L3790" t="s">
        <v>170</v>
      </c>
      <c r="M3790" t="str">
        <f>VLOOKUP(L3790,'A-Applications'!B:D,3,FALSE)</f>
        <v>ServiceNow</v>
      </c>
      <c r="N3790" t="s">
        <v>46</v>
      </c>
      <c r="O3790" s="42" t="s">
        <v>47</v>
      </c>
      <c r="P3790" t="s">
        <v>229</v>
      </c>
      <c r="Q3790" t="str">
        <f>VLOOKUP(KamstrupData[[#This Row],[IdLevel123]],'B-Business Capability'!B:L,10,FALSE)</f>
        <v>Customer Service and Support</v>
      </c>
      <c r="R3790">
        <f>VLOOKUP(KamstrupData[[#This Row],[IdLevel123]],'B-Business Capability'!B:L,11,FALSE)</f>
        <v>0</v>
      </c>
    </row>
    <row r="3791" spans="4:20" hidden="1" x14ac:dyDescent="0.25">
      <c r="D3791" t="s">
        <v>1511</v>
      </c>
      <c r="E3791" t="str">
        <f>VLOOKUP(D3791,'B-Business Capability'!B:H,5,FALSE)</f>
        <v>Customer Service</v>
      </c>
      <c r="F3791" t="str">
        <f>VLOOKUP(D3791,'B-Business Capability'!B:H,6,FALSE)</f>
        <v>Customer Service Strategy and Planning</v>
      </c>
      <c r="G3791" t="str">
        <f>VLOOKUP(D3791,'B-Business Capability'!B:H,7,FALSE)</f>
        <v>Customer Service Strategy Management</v>
      </c>
      <c r="I3791" t="s">
        <v>66</v>
      </c>
      <c r="J3791" t="s">
        <v>228</v>
      </c>
      <c r="L3791" t="s">
        <v>170</v>
      </c>
      <c r="M3791" t="str">
        <f>VLOOKUP(L3791,'A-Applications'!B:D,3,FALSE)</f>
        <v>ServiceNow</v>
      </c>
      <c r="N3791" t="s">
        <v>46</v>
      </c>
      <c r="O3791" s="42" t="s">
        <v>47</v>
      </c>
      <c r="P3791" t="s">
        <v>229</v>
      </c>
      <c r="Q3791" t="str">
        <f>VLOOKUP(KamstrupData[[#This Row],[IdLevel123]],'B-Business Capability'!B:L,10,FALSE)</f>
        <v>Customer Service and Support</v>
      </c>
      <c r="R3791">
        <f>VLOOKUP(KamstrupData[[#This Row],[IdLevel123]],'B-Business Capability'!B:L,11,FALSE)</f>
        <v>0</v>
      </c>
      <c r="T3791" t="s">
        <v>230</v>
      </c>
    </row>
    <row r="3792" spans="4:20" hidden="1" x14ac:dyDescent="0.25">
      <c r="D3792" t="s">
        <v>1511</v>
      </c>
      <c r="E3792" t="str">
        <f>VLOOKUP(D3792,'B-Business Capability'!B:H,5,FALSE)</f>
        <v>Customer Service</v>
      </c>
      <c r="F3792" t="str">
        <f>VLOOKUP(D3792,'B-Business Capability'!B:H,6,FALSE)</f>
        <v>Customer Service Strategy and Planning</v>
      </c>
      <c r="G3792" t="str">
        <f>VLOOKUP(D3792,'B-Business Capability'!B:H,7,FALSE)</f>
        <v>Customer Service Strategy Management</v>
      </c>
      <c r="I3792" t="s">
        <v>43</v>
      </c>
      <c r="J3792" t="s">
        <v>109</v>
      </c>
      <c r="K3792" t="s">
        <v>231</v>
      </c>
      <c r="L3792" t="s">
        <v>170</v>
      </c>
      <c r="M3792" t="str">
        <f>VLOOKUP(L3792,'A-Applications'!B:D,3,FALSE)</f>
        <v>ServiceNow</v>
      </c>
      <c r="N3792" t="s">
        <v>46</v>
      </c>
      <c r="O3792" s="42" t="s">
        <v>47</v>
      </c>
      <c r="P3792" t="s">
        <v>235</v>
      </c>
      <c r="Q3792" t="str">
        <f>VLOOKUP(KamstrupData[[#This Row],[IdLevel123]],'B-Business Capability'!B:L,10,FALSE)</f>
        <v>Customer Service and Support</v>
      </c>
      <c r="R3792">
        <f>VLOOKUP(KamstrupData[[#This Row],[IdLevel123]],'B-Business Capability'!B:L,11,FALSE)</f>
        <v>0</v>
      </c>
      <c r="T3792" t="s">
        <v>1260</v>
      </c>
    </row>
    <row r="3793" spans="2:20" hidden="1" x14ac:dyDescent="0.25">
      <c r="D3793" s="28" t="s">
        <v>1511</v>
      </c>
      <c r="E3793" t="str">
        <f>VLOOKUP(D3793,'B-Business Capability'!B:H,5,FALSE)</f>
        <v>Customer Service</v>
      </c>
      <c r="F3793" t="str">
        <f>VLOOKUP(D3793,'B-Business Capability'!B:H,6,FALSE)</f>
        <v>Customer Service Strategy and Planning</v>
      </c>
      <c r="G3793" t="str">
        <f>VLOOKUP(D3793,'B-Business Capability'!B:H,7,FALSE)</f>
        <v>Customer Service Strategy Management</v>
      </c>
      <c r="I3793" t="s">
        <v>53</v>
      </c>
      <c r="J3793" t="s">
        <v>8549</v>
      </c>
      <c r="L3793" t="s">
        <v>170</v>
      </c>
      <c r="M3793" t="str">
        <f>VLOOKUP(L3793,'A-Applications'!B:D,3,FALSE)</f>
        <v>ServiceNow</v>
      </c>
      <c r="N3793" t="s">
        <v>46</v>
      </c>
      <c r="O3793" s="42" t="s">
        <v>47</v>
      </c>
      <c r="P3793" t="s">
        <v>229</v>
      </c>
      <c r="Q3793" t="str">
        <f>VLOOKUP(KamstrupData[[#This Row],[IdLevel123]],'B-Business Capability'!B:L,10,FALSE)</f>
        <v>Customer Service and Support</v>
      </c>
      <c r="R3793">
        <f>VLOOKUP(KamstrupData[[#This Row],[IdLevel123]],'B-Business Capability'!B:L,11,FALSE)</f>
        <v>0</v>
      </c>
      <c r="T3793" t="s">
        <v>8521</v>
      </c>
    </row>
    <row r="3794" spans="2:20" hidden="1" x14ac:dyDescent="0.25">
      <c r="D3794" s="28" t="s">
        <v>1511</v>
      </c>
      <c r="E3794" t="str">
        <f>VLOOKUP(D3794,'B-Business Capability'!B:H,5,FALSE)</f>
        <v>Customer Service</v>
      </c>
      <c r="F3794" t="str">
        <f>VLOOKUP(D3794,'B-Business Capability'!B:H,6,FALSE)</f>
        <v>Customer Service Strategy and Planning</v>
      </c>
      <c r="G3794" t="str">
        <f>VLOOKUP(D3794,'B-Business Capability'!B:H,7,FALSE)</f>
        <v>Customer Service Strategy Management</v>
      </c>
      <c r="I3794" t="s">
        <v>491</v>
      </c>
      <c r="J3794" t="s">
        <v>8531</v>
      </c>
      <c r="K3794" t="s">
        <v>8607</v>
      </c>
      <c r="L3794" t="s">
        <v>170</v>
      </c>
      <c r="M3794" t="str">
        <f>VLOOKUP(L3794,'A-Applications'!B:D,3,FALSE)</f>
        <v>ServiceNow</v>
      </c>
      <c r="N3794" t="s">
        <v>46</v>
      </c>
      <c r="O3794" s="42" t="s">
        <v>47</v>
      </c>
      <c r="P3794" t="s">
        <v>229</v>
      </c>
      <c r="Q3794" t="str">
        <f>VLOOKUP(KamstrupData[[#This Row],[IdLevel123]],'B-Business Capability'!B:L,10,FALSE)</f>
        <v>Customer Service and Support</v>
      </c>
      <c r="R3794">
        <f>VLOOKUP(KamstrupData[[#This Row],[IdLevel123]],'B-Business Capability'!B:L,11,FALSE)</f>
        <v>0</v>
      </c>
    </row>
    <row r="3795" spans="2:20" hidden="1" x14ac:dyDescent="0.25">
      <c r="D3795" s="28" t="s">
        <v>1511</v>
      </c>
      <c r="E3795" t="str">
        <f>VLOOKUP(D3795,'B-Business Capability'!B:H,5,FALSE)</f>
        <v>Customer Service</v>
      </c>
      <c r="F3795" t="str">
        <f>VLOOKUP(D3795,'B-Business Capability'!B:H,6,FALSE)</f>
        <v>Customer Service Strategy and Planning</v>
      </c>
      <c r="G3795" t="str">
        <f>VLOOKUP(D3795,'B-Business Capability'!B:H,7,FALSE)</f>
        <v>Customer Service Strategy Management</v>
      </c>
      <c r="I3795" t="s">
        <v>477</v>
      </c>
      <c r="J3795" t="s">
        <v>8624</v>
      </c>
      <c r="L3795" t="s">
        <v>170</v>
      </c>
      <c r="M3795" t="str">
        <f>VLOOKUP(L3795,'A-Applications'!B:D,3,FALSE)</f>
        <v>ServiceNow</v>
      </c>
      <c r="N3795" t="s">
        <v>46</v>
      </c>
      <c r="O3795" s="42" t="s">
        <v>47</v>
      </c>
      <c r="P3795" t="s">
        <v>229</v>
      </c>
      <c r="Q3795" t="str">
        <f>VLOOKUP(KamstrupData[[#This Row],[IdLevel123]],'B-Business Capability'!B:L,10,FALSE)</f>
        <v>Customer Service and Support</v>
      </c>
      <c r="R3795">
        <f>VLOOKUP(KamstrupData[[#This Row],[IdLevel123]],'B-Business Capability'!B:L,11,FALSE)</f>
        <v>0</v>
      </c>
    </row>
    <row r="3796" spans="2:20" hidden="1" x14ac:dyDescent="0.25">
      <c r="D3796" s="28" t="s">
        <v>1511</v>
      </c>
      <c r="E3796" t="str">
        <f>VLOOKUP(D3796,'B-Business Capability'!B:H,5,FALSE)</f>
        <v>Customer Service</v>
      </c>
      <c r="F3796" t="str">
        <f>VLOOKUP(D3796,'B-Business Capability'!B:H,6,FALSE)</f>
        <v>Customer Service Strategy and Planning</v>
      </c>
      <c r="G3796" t="str">
        <f>VLOOKUP(D3796,'B-Business Capability'!B:H,7,FALSE)</f>
        <v>Customer Service Strategy Management</v>
      </c>
      <c r="I3796" t="s">
        <v>487</v>
      </c>
      <c r="J3796" t="s">
        <v>8684</v>
      </c>
      <c r="K3796" t="s">
        <v>4553</v>
      </c>
      <c r="L3796" t="s">
        <v>170</v>
      </c>
      <c r="M3796" t="str">
        <f>VLOOKUP(L3796,'A-Applications'!B:D,3,FALSE)</f>
        <v>ServiceNow</v>
      </c>
      <c r="N3796" t="s">
        <v>46</v>
      </c>
      <c r="O3796" s="42" t="s">
        <v>47</v>
      </c>
      <c r="P3796" t="s">
        <v>229</v>
      </c>
      <c r="Q3796" t="str">
        <f>VLOOKUP(KamstrupData[[#This Row],[IdLevel123]],'B-Business Capability'!B:L,10,FALSE)</f>
        <v>Customer Service and Support</v>
      </c>
      <c r="R3796">
        <f>VLOOKUP(KamstrupData[[#This Row],[IdLevel123]],'B-Business Capability'!B:L,11,FALSE)</f>
        <v>0</v>
      </c>
    </row>
    <row r="3797" spans="2:20" hidden="1" x14ac:dyDescent="0.25">
      <c r="D3797" t="s">
        <v>1517</v>
      </c>
      <c r="E3797" t="str">
        <f>VLOOKUP(D3797,'B-Business Capability'!B:H,5,FALSE)</f>
        <v>Customer Service</v>
      </c>
      <c r="F3797" t="str">
        <f>VLOOKUP(D3797,'B-Business Capability'!B:H,6,FALSE)</f>
        <v>Customer Project Management</v>
      </c>
      <c r="G3797" t="str">
        <f>VLOOKUP(D3797,'B-Business Capability'!B:H,7,FALSE)</f>
        <v>Project Management</v>
      </c>
      <c r="I3797" t="s">
        <v>66</v>
      </c>
      <c r="J3797" t="s">
        <v>228</v>
      </c>
      <c r="L3797" t="s">
        <v>170</v>
      </c>
      <c r="M3797" t="str">
        <f>VLOOKUP(L3797,'A-Applications'!B:D,3,FALSE)</f>
        <v>ServiceNow</v>
      </c>
      <c r="N3797" t="s">
        <v>46</v>
      </c>
      <c r="O3797" s="42" t="s">
        <v>47</v>
      </c>
      <c r="P3797" t="s">
        <v>1040</v>
      </c>
      <c r="Q3797" t="str">
        <f>VLOOKUP(KamstrupData[[#This Row],[IdLevel123]],'B-Business Capability'!B:L,10,FALSE)</f>
        <v>Order-to-Cash (O2C)</v>
      </c>
      <c r="R3797">
        <f>VLOOKUP(KamstrupData[[#This Row],[IdLevel123]],'B-Business Capability'!B:L,11,FALSE)</f>
        <v>0</v>
      </c>
      <c r="T3797" t="s">
        <v>230</v>
      </c>
    </row>
    <row r="3798" spans="2:20" hidden="1" x14ac:dyDescent="0.25">
      <c r="D3798" s="28" t="s">
        <v>1517</v>
      </c>
      <c r="E3798" t="str">
        <f>VLOOKUP(D3798,'B-Business Capability'!B:H,5,FALSE)</f>
        <v>Customer Service</v>
      </c>
      <c r="F3798" t="str">
        <f>VLOOKUP(D3798,'B-Business Capability'!B:H,6,FALSE)</f>
        <v>Customer Project Management</v>
      </c>
      <c r="G3798" t="str">
        <f>VLOOKUP(D3798,'B-Business Capability'!B:H,7,FALSE)</f>
        <v>Project Management</v>
      </c>
      <c r="I3798" t="s">
        <v>53</v>
      </c>
      <c r="J3798" t="s">
        <v>8549</v>
      </c>
      <c r="L3798" t="s">
        <v>170</v>
      </c>
      <c r="M3798" t="str">
        <f>VLOOKUP(L3798,'A-Applications'!B:D,3,FALSE)</f>
        <v>ServiceNow</v>
      </c>
      <c r="N3798" t="s">
        <v>46</v>
      </c>
      <c r="O3798" s="42" t="s">
        <v>47</v>
      </c>
      <c r="P3798" t="s">
        <v>1040</v>
      </c>
      <c r="Q3798" t="str">
        <f>VLOOKUP(KamstrupData[[#This Row],[IdLevel123]],'B-Business Capability'!B:L,10,FALSE)</f>
        <v>Order-to-Cash (O2C)</v>
      </c>
      <c r="R3798">
        <f>VLOOKUP(KamstrupData[[#This Row],[IdLevel123]],'B-Business Capability'!B:L,11,FALSE)</f>
        <v>0</v>
      </c>
      <c r="T3798" t="s">
        <v>8521</v>
      </c>
    </row>
    <row r="3799" spans="2:20" hidden="1" x14ac:dyDescent="0.25">
      <c r="D3799" s="28" t="s">
        <v>1517</v>
      </c>
      <c r="E3799" t="str">
        <f>VLOOKUP(D3799,'B-Business Capability'!B:H,5,FALSE)</f>
        <v>Customer Service</v>
      </c>
      <c r="F3799" t="str">
        <f>VLOOKUP(D3799,'B-Business Capability'!B:H,6,FALSE)</f>
        <v>Customer Project Management</v>
      </c>
      <c r="G3799" t="str">
        <f>VLOOKUP(D3799,'B-Business Capability'!B:H,7,FALSE)</f>
        <v>Project Management</v>
      </c>
      <c r="I3799" t="s">
        <v>491</v>
      </c>
      <c r="J3799" t="s">
        <v>8531</v>
      </c>
      <c r="K3799" t="s">
        <v>8607</v>
      </c>
      <c r="L3799" t="s">
        <v>170</v>
      </c>
      <c r="M3799" t="str">
        <f>VLOOKUP(L3799,'A-Applications'!B:D,3,FALSE)</f>
        <v>ServiceNow</v>
      </c>
      <c r="N3799" t="s">
        <v>46</v>
      </c>
      <c r="O3799" s="42" t="s">
        <v>47</v>
      </c>
      <c r="P3799" t="s">
        <v>1040</v>
      </c>
      <c r="Q3799" t="str">
        <f>VLOOKUP(KamstrupData[[#This Row],[IdLevel123]],'B-Business Capability'!B:L,10,FALSE)</f>
        <v>Order-to-Cash (O2C)</v>
      </c>
      <c r="R3799">
        <f>VLOOKUP(KamstrupData[[#This Row],[IdLevel123]],'B-Business Capability'!B:L,11,FALSE)</f>
        <v>0</v>
      </c>
    </row>
    <row r="3800" spans="2:20" hidden="1" x14ac:dyDescent="0.25">
      <c r="D3800" s="28" t="s">
        <v>1517</v>
      </c>
      <c r="E3800" t="str">
        <f>VLOOKUP(D3800,'B-Business Capability'!B:H,5,FALSE)</f>
        <v>Customer Service</v>
      </c>
      <c r="F3800" t="str">
        <f>VLOOKUP(D3800,'B-Business Capability'!B:H,6,FALSE)</f>
        <v>Customer Project Management</v>
      </c>
      <c r="G3800" t="str">
        <f>VLOOKUP(D3800,'B-Business Capability'!B:H,7,FALSE)</f>
        <v>Project Management</v>
      </c>
      <c r="I3800" t="s">
        <v>477</v>
      </c>
      <c r="J3800" t="s">
        <v>8624</v>
      </c>
      <c r="L3800" t="s">
        <v>170</v>
      </c>
      <c r="M3800" t="str">
        <f>VLOOKUP(L3800,'A-Applications'!B:D,3,FALSE)</f>
        <v>ServiceNow</v>
      </c>
      <c r="N3800" t="s">
        <v>46</v>
      </c>
      <c r="O3800" s="42" t="s">
        <v>47</v>
      </c>
      <c r="P3800" t="s">
        <v>1040</v>
      </c>
      <c r="Q3800" t="str">
        <f>VLOOKUP(KamstrupData[[#This Row],[IdLevel123]],'B-Business Capability'!B:L,10,FALSE)</f>
        <v>Order-to-Cash (O2C)</v>
      </c>
      <c r="R3800">
        <f>VLOOKUP(KamstrupData[[#This Row],[IdLevel123]],'B-Business Capability'!B:L,11,FALSE)</f>
        <v>0</v>
      </c>
    </row>
    <row r="3801" spans="2:20" hidden="1" x14ac:dyDescent="0.25">
      <c r="D3801" s="28" t="s">
        <v>1517</v>
      </c>
      <c r="E3801" t="str">
        <f>VLOOKUP(D3801,'B-Business Capability'!B:H,5,FALSE)</f>
        <v>Customer Service</v>
      </c>
      <c r="F3801" t="str">
        <f>VLOOKUP(D3801,'B-Business Capability'!B:H,6,FALSE)</f>
        <v>Customer Project Management</v>
      </c>
      <c r="G3801" t="str">
        <f>VLOOKUP(D3801,'B-Business Capability'!B:H,7,FALSE)</f>
        <v>Project Management</v>
      </c>
      <c r="I3801" t="s">
        <v>487</v>
      </c>
      <c r="J3801" t="s">
        <v>8684</v>
      </c>
      <c r="K3801" t="s">
        <v>4553</v>
      </c>
      <c r="L3801" t="s">
        <v>170</v>
      </c>
      <c r="M3801" t="str">
        <f>VLOOKUP(L3801,'A-Applications'!B:D,3,FALSE)</f>
        <v>ServiceNow</v>
      </c>
      <c r="N3801" t="s">
        <v>46</v>
      </c>
      <c r="O3801" s="42" t="s">
        <v>47</v>
      </c>
      <c r="P3801" t="s">
        <v>1040</v>
      </c>
      <c r="Q3801" t="str">
        <f>VLOOKUP(KamstrupData[[#This Row],[IdLevel123]],'B-Business Capability'!B:L,10,FALSE)</f>
        <v>Order-to-Cash (O2C)</v>
      </c>
      <c r="R3801">
        <f>VLOOKUP(KamstrupData[[#This Row],[IdLevel123]],'B-Business Capability'!B:L,11,FALSE)</f>
        <v>0</v>
      </c>
    </row>
    <row r="3802" spans="2:20" hidden="1" x14ac:dyDescent="0.25">
      <c r="D3802" t="s">
        <v>1545</v>
      </c>
      <c r="E3802" t="str">
        <f>VLOOKUP(D3802,'B-Business Capability'!B:H,5,FALSE)</f>
        <v>Manufacturing</v>
      </c>
      <c r="F3802" t="str">
        <f>VLOOKUP(D3802,'B-Business Capability'!B:H,6,FALSE)</f>
        <v>Manufacturing Software</v>
      </c>
      <c r="G3802" t="str">
        <f>VLOOKUP(D3802,'B-Business Capability'!B:H,7,FALSE)</f>
        <v>Support</v>
      </c>
      <c r="I3802" t="s">
        <v>43</v>
      </c>
      <c r="J3802" t="s">
        <v>109</v>
      </c>
      <c r="K3802" t="s">
        <v>110</v>
      </c>
      <c r="L3802" t="s">
        <v>170</v>
      </c>
      <c r="M3802" t="str">
        <f>VLOOKUP(L3802,'A-Applications'!B:D,3,FALSE)</f>
        <v>ServiceNow</v>
      </c>
      <c r="N3802" t="s">
        <v>138</v>
      </c>
      <c r="O3802" s="42" t="s">
        <v>47</v>
      </c>
      <c r="P3802" t="s">
        <v>112</v>
      </c>
      <c r="Q3802" t="str">
        <f>VLOOKUP(KamstrupData[[#This Row],[IdLevel123]],'B-Business Capability'!B:L,10,FALSE)</f>
        <v>N/A</v>
      </c>
      <c r="R3802">
        <f>VLOOKUP(KamstrupData[[#This Row],[IdLevel123]],'B-Business Capability'!B:L,11,FALSE)</f>
        <v>0</v>
      </c>
      <c r="T3802" t="s">
        <v>993</v>
      </c>
    </row>
    <row r="3803" spans="2:20" hidden="1" x14ac:dyDescent="0.25">
      <c r="D3803" t="s">
        <v>1545</v>
      </c>
      <c r="E3803" t="str">
        <f>VLOOKUP(D3803,'B-Business Capability'!B:H,5,FALSE)</f>
        <v>Manufacturing</v>
      </c>
      <c r="F3803" t="str">
        <f>VLOOKUP(D3803,'B-Business Capability'!B:H,6,FALSE)</f>
        <v>Manufacturing Software</v>
      </c>
      <c r="G3803" t="str">
        <f>VLOOKUP(D3803,'B-Business Capability'!B:H,7,FALSE)</f>
        <v>Support</v>
      </c>
      <c r="I3803" t="s">
        <v>66</v>
      </c>
      <c r="J3803" t="s">
        <v>109</v>
      </c>
      <c r="K3803" t="s">
        <v>110</v>
      </c>
      <c r="L3803" t="s">
        <v>170</v>
      </c>
      <c r="M3803" t="str">
        <f>VLOOKUP(L3803,'A-Applications'!B:D,3,FALSE)</f>
        <v>ServiceNow</v>
      </c>
      <c r="N3803" t="s">
        <v>138</v>
      </c>
      <c r="O3803" s="42" t="s">
        <v>47</v>
      </c>
      <c r="P3803" t="s">
        <v>112</v>
      </c>
      <c r="Q3803" t="str">
        <f>VLOOKUP(KamstrupData[[#This Row],[IdLevel123]],'B-Business Capability'!B:L,10,FALSE)</f>
        <v>N/A</v>
      </c>
      <c r="R3803">
        <f>VLOOKUP(KamstrupData[[#This Row],[IdLevel123]],'B-Business Capability'!B:L,11,FALSE)</f>
        <v>0</v>
      </c>
      <c r="T3803" t="s">
        <v>188</v>
      </c>
    </row>
    <row r="3804" spans="2:20" hidden="1" x14ac:dyDescent="0.25">
      <c r="B3804" s="28">
        <v>45292</v>
      </c>
      <c r="D3804" t="s">
        <v>1552</v>
      </c>
      <c r="E3804" t="str">
        <f>VLOOKUP(D3804,'B-Business Capability'!B:H,5,FALSE)</f>
        <v>People and Culture</v>
      </c>
      <c r="F3804" t="str">
        <f>VLOOKUP(D3804,'B-Business Capability'!B:H,6,FALSE)</f>
        <v>Seperation</v>
      </c>
      <c r="G3804">
        <f>VLOOKUP(D3804,'B-Business Capability'!B:H,7,FALSE)</f>
        <v>0</v>
      </c>
      <c r="I3804" t="s">
        <v>43</v>
      </c>
      <c r="J3804" t="s">
        <v>264</v>
      </c>
      <c r="L3804" t="s">
        <v>170</v>
      </c>
      <c r="M3804" t="str">
        <f>VLOOKUP(L3804,'A-Applications'!B:D,3,FALSE)</f>
        <v>ServiceNow</v>
      </c>
      <c r="N3804" t="s">
        <v>46</v>
      </c>
      <c r="O3804" s="42" t="s">
        <v>47</v>
      </c>
      <c r="P3804" t="s">
        <v>1553</v>
      </c>
      <c r="Q3804" t="str">
        <f>VLOOKUP(KamstrupData[[#This Row],[IdLevel123]],'B-Business Capability'!B:L,10,FALSE)</f>
        <v>Hire-to-Retire (H2R)</v>
      </c>
      <c r="R3804">
        <f>VLOOKUP(KamstrupData[[#This Row],[IdLevel123]],'B-Business Capability'!B:L,11,FALSE)</f>
        <v>800</v>
      </c>
      <c r="S3804" t="s">
        <v>267</v>
      </c>
    </row>
    <row r="3805" spans="2:20" hidden="1" x14ac:dyDescent="0.25">
      <c r="D3805" t="s">
        <v>1570</v>
      </c>
      <c r="E3805" t="str">
        <f>VLOOKUP(D3805,'B-Business Capability'!B:H,5,FALSE)</f>
        <v xml:space="preserve">Digital Management </v>
      </c>
      <c r="F3805" t="str">
        <f>VLOOKUP(D3805,'B-Business Capability'!B:H,6,FALSE)</f>
        <v>Information Security</v>
      </c>
      <c r="G3805" t="str">
        <f>VLOOKUP(D3805,'B-Business Capability'!B:H,7,FALSE)</f>
        <v>Information Security Management System</v>
      </c>
      <c r="I3805" t="s">
        <v>43</v>
      </c>
      <c r="J3805" t="s">
        <v>1566</v>
      </c>
      <c r="K3805" t="s">
        <v>1568</v>
      </c>
      <c r="L3805" t="s">
        <v>170</v>
      </c>
      <c r="M3805" t="str">
        <f>VLOOKUP(L3805,'A-Applications'!B:D,3,FALSE)</f>
        <v>ServiceNow</v>
      </c>
      <c r="N3805" t="s">
        <v>138</v>
      </c>
      <c r="O3805" s="42" t="s">
        <v>102</v>
      </c>
      <c r="P3805" t="s">
        <v>56</v>
      </c>
      <c r="Q3805" t="str">
        <f>VLOOKUP(KamstrupData[[#This Row],[IdLevel123]],'B-Business Capability'!B:L,10,FALSE)</f>
        <v>N/A</v>
      </c>
      <c r="R3805">
        <f>VLOOKUP(KamstrupData[[#This Row],[IdLevel123]],'B-Business Capability'!B:L,11,FALSE)</f>
        <v>0</v>
      </c>
    </row>
    <row r="3806" spans="2:20" hidden="1" x14ac:dyDescent="0.25">
      <c r="D3806" t="s">
        <v>1597</v>
      </c>
      <c r="E3806" t="str">
        <f>VLOOKUP(D3806,'B-Business Capability'!B:H,5,FALSE)</f>
        <v>Digital Platform and Operations</v>
      </c>
      <c r="F3806" t="str">
        <f>VLOOKUP(D3806,'B-Business Capability'!B:H,6,FALSE)</f>
        <v>AI, Data &amp; Analytics</v>
      </c>
      <c r="G3806" t="str">
        <f>VLOOKUP(D3806,'B-Business Capability'!B:H,7,FALSE)</f>
        <v>BI Enablement</v>
      </c>
      <c r="I3806" t="s">
        <v>43</v>
      </c>
      <c r="J3806" t="s">
        <v>151</v>
      </c>
      <c r="K3806" t="s">
        <v>340</v>
      </c>
      <c r="L3806" t="s">
        <v>170</v>
      </c>
      <c r="M3806" t="str">
        <f>VLOOKUP(L3806,'A-Applications'!B:D,3,FALSE)</f>
        <v>ServiceNow</v>
      </c>
      <c r="N3806" t="s">
        <v>46</v>
      </c>
      <c r="O3806" s="42" t="s">
        <v>102</v>
      </c>
      <c r="P3806" t="s">
        <v>68</v>
      </c>
      <c r="Q3806" t="str">
        <f>VLOOKUP(KamstrupData[[#This Row],[IdLevel123]],'B-Business Capability'!B:L,10,FALSE)</f>
        <v>N/A</v>
      </c>
      <c r="R3806">
        <f>VLOOKUP(KamstrupData[[#This Row],[IdLevel123]],'B-Business Capability'!B:L,11,FALSE)</f>
        <v>0</v>
      </c>
      <c r="T3806" t="s">
        <v>342</v>
      </c>
    </row>
    <row r="3807" spans="2:20" hidden="1" x14ac:dyDescent="0.25">
      <c r="D3807" t="s">
        <v>1598</v>
      </c>
      <c r="E3807" t="str">
        <f>VLOOKUP(D3807,'B-Business Capability'!B:H,5,FALSE)</f>
        <v>Digital Platform and Operations</v>
      </c>
      <c r="F3807" t="str">
        <f>VLOOKUP(D3807,'B-Business Capability'!B:H,6,FALSE)</f>
        <v>AI, Data &amp; Analytics</v>
      </c>
      <c r="G3807" t="str">
        <f>VLOOKUP(D3807,'B-Business Capability'!B:H,7,FALSE)</f>
        <v>Data Governance</v>
      </c>
      <c r="I3807" t="s">
        <v>43</v>
      </c>
      <c r="J3807" t="s">
        <v>151</v>
      </c>
      <c r="K3807" t="s">
        <v>340</v>
      </c>
      <c r="L3807" t="s">
        <v>170</v>
      </c>
      <c r="M3807" t="str">
        <f>VLOOKUP(L3807,'A-Applications'!B:D,3,FALSE)</f>
        <v>ServiceNow</v>
      </c>
      <c r="N3807" t="s">
        <v>46</v>
      </c>
      <c r="O3807" s="42" t="s">
        <v>102</v>
      </c>
      <c r="P3807" t="s">
        <v>68</v>
      </c>
      <c r="Q3807" t="str">
        <f>VLOOKUP(KamstrupData[[#This Row],[IdLevel123]],'B-Business Capability'!B:L,10,FALSE)</f>
        <v>N/A</v>
      </c>
      <c r="R3807">
        <f>VLOOKUP(KamstrupData[[#This Row],[IdLevel123]],'B-Business Capability'!B:L,11,FALSE)</f>
        <v>0</v>
      </c>
      <c r="T3807" t="s">
        <v>342</v>
      </c>
    </row>
    <row r="3808" spans="2:20" hidden="1" x14ac:dyDescent="0.25">
      <c r="D3808" t="s">
        <v>1612</v>
      </c>
      <c r="E3808" t="str">
        <f>VLOOKUP(D3808,'B-Business Capability'!B:H,5,FALSE)</f>
        <v>OT Hosting</v>
      </c>
      <c r="F3808" t="str">
        <f>VLOOKUP(D3808,'B-Business Capability'!B:H,6,FALSE)</f>
        <v>OT Operations &amp; Service</v>
      </c>
      <c r="G3808">
        <f>VLOOKUP(D3808,'B-Business Capability'!B:H,7,FALSE)</f>
        <v>0</v>
      </c>
      <c r="I3808" t="s">
        <v>66</v>
      </c>
      <c r="J3808" t="s">
        <v>228</v>
      </c>
      <c r="L3808" t="s">
        <v>170</v>
      </c>
      <c r="M3808" t="str">
        <f>VLOOKUP(L3808,'A-Applications'!B:D,3,FALSE)</f>
        <v>ServiceNow</v>
      </c>
      <c r="N3808" t="s">
        <v>46</v>
      </c>
      <c r="O3808" s="42" t="s">
        <v>102</v>
      </c>
      <c r="P3808" t="s">
        <v>229</v>
      </c>
      <c r="Q3808" t="str">
        <f>VLOOKUP(KamstrupData[[#This Row],[IdLevel123]],'B-Business Capability'!B:L,10,FALSE)</f>
        <v>N/A</v>
      </c>
      <c r="R3808">
        <f>VLOOKUP(KamstrupData[[#This Row],[IdLevel123]],'B-Business Capability'!B:L,11,FALSE)</f>
        <v>0</v>
      </c>
      <c r="T3808" t="s">
        <v>230</v>
      </c>
    </row>
    <row r="3809" spans="2:18" hidden="1" x14ac:dyDescent="0.25">
      <c r="D3809" t="s">
        <v>1612</v>
      </c>
      <c r="E3809" t="str">
        <f>VLOOKUP(D3809,'B-Business Capability'!B:H,5,FALSE)</f>
        <v>OT Hosting</v>
      </c>
      <c r="F3809" t="str">
        <f>VLOOKUP(D3809,'B-Business Capability'!B:H,6,FALSE)</f>
        <v>OT Operations &amp; Service</v>
      </c>
      <c r="G3809">
        <f>VLOOKUP(D3809,'B-Business Capability'!B:H,7,FALSE)</f>
        <v>0</v>
      </c>
      <c r="I3809" t="s">
        <v>43</v>
      </c>
      <c r="J3809" t="s">
        <v>278</v>
      </c>
      <c r="L3809" t="s">
        <v>170</v>
      </c>
      <c r="M3809" t="str">
        <f>VLOOKUP(L3809,'A-Applications'!B:D,3,FALSE)</f>
        <v>ServiceNow</v>
      </c>
      <c r="N3809" t="s">
        <v>138</v>
      </c>
      <c r="O3809" s="42" t="s">
        <v>102</v>
      </c>
      <c r="P3809" t="s">
        <v>229</v>
      </c>
      <c r="Q3809" t="str">
        <f>VLOOKUP(KamstrupData[[#This Row],[IdLevel123]],'B-Business Capability'!B:L,10,FALSE)</f>
        <v>N/A</v>
      </c>
      <c r="R3809">
        <f>VLOOKUP(KamstrupData[[#This Row],[IdLevel123]],'B-Business Capability'!B:L,11,FALSE)</f>
        <v>0</v>
      </c>
    </row>
    <row r="3810" spans="2:18" hidden="1" x14ac:dyDescent="0.25">
      <c r="D3810" t="s">
        <v>1612</v>
      </c>
      <c r="E3810" t="str">
        <f>VLOOKUP(D3810,'B-Business Capability'!B:H,5,FALSE)</f>
        <v>OT Hosting</v>
      </c>
      <c r="F3810" t="str">
        <f>VLOOKUP(D3810,'B-Business Capability'!B:H,6,FALSE)</f>
        <v>OT Operations &amp; Service</v>
      </c>
      <c r="G3810">
        <f>VLOOKUP(D3810,'B-Business Capability'!B:H,7,FALSE)</f>
        <v>0</v>
      </c>
      <c r="I3810" t="s">
        <v>43</v>
      </c>
      <c r="J3810" t="s">
        <v>279</v>
      </c>
      <c r="L3810" t="s">
        <v>170</v>
      </c>
      <c r="M3810" t="str">
        <f>VLOOKUP(L3810,'A-Applications'!B:D,3,FALSE)</f>
        <v>ServiceNow</v>
      </c>
      <c r="N3810" t="s">
        <v>138</v>
      </c>
      <c r="O3810" s="42" t="s">
        <v>102</v>
      </c>
      <c r="P3810" t="s">
        <v>229</v>
      </c>
      <c r="Q3810" t="str">
        <f>VLOOKUP(KamstrupData[[#This Row],[IdLevel123]],'B-Business Capability'!B:L,10,FALSE)</f>
        <v>N/A</v>
      </c>
      <c r="R3810">
        <f>VLOOKUP(KamstrupData[[#This Row],[IdLevel123]],'B-Business Capability'!B:L,11,FALSE)</f>
        <v>0</v>
      </c>
    </row>
    <row r="3811" spans="2:18" hidden="1" x14ac:dyDescent="0.25">
      <c r="D3811" t="s">
        <v>1612</v>
      </c>
      <c r="E3811" t="str">
        <f>VLOOKUP(D3811,'B-Business Capability'!B:H,5,FALSE)</f>
        <v>OT Hosting</v>
      </c>
      <c r="F3811" t="str">
        <f>VLOOKUP(D3811,'B-Business Capability'!B:H,6,FALSE)</f>
        <v>OT Operations &amp; Service</v>
      </c>
      <c r="G3811">
        <f>VLOOKUP(D3811,'B-Business Capability'!B:H,7,FALSE)</f>
        <v>0</v>
      </c>
      <c r="I3811" t="s">
        <v>43</v>
      </c>
      <c r="J3811" t="s">
        <v>282</v>
      </c>
      <c r="L3811" t="s">
        <v>170</v>
      </c>
      <c r="M3811" t="str">
        <f>VLOOKUP(L3811,'A-Applications'!B:D,3,FALSE)</f>
        <v>ServiceNow</v>
      </c>
      <c r="N3811" t="s">
        <v>138</v>
      </c>
      <c r="O3811" s="42" t="s">
        <v>102</v>
      </c>
      <c r="P3811" t="s">
        <v>229</v>
      </c>
      <c r="Q3811" t="str">
        <f>VLOOKUP(KamstrupData[[#This Row],[IdLevel123]],'B-Business Capability'!B:L,10,FALSE)</f>
        <v>N/A</v>
      </c>
      <c r="R3811">
        <f>VLOOKUP(KamstrupData[[#This Row],[IdLevel123]],'B-Business Capability'!B:L,11,FALSE)</f>
        <v>0</v>
      </c>
    </row>
    <row r="3812" spans="2:18" hidden="1" x14ac:dyDescent="0.25">
      <c r="D3812" s="28" t="s">
        <v>1612</v>
      </c>
      <c r="E3812" t="str">
        <f>VLOOKUP(D3812,'B-Business Capability'!B:H,5,FALSE)</f>
        <v>OT Hosting</v>
      </c>
      <c r="F3812" t="str">
        <f>VLOOKUP(D3812,'B-Business Capability'!B:H,6,FALSE)</f>
        <v>OT Operations &amp; Service</v>
      </c>
      <c r="G3812">
        <f>VLOOKUP(D3812,'B-Business Capability'!B:H,7,FALSE)</f>
        <v>0</v>
      </c>
      <c r="I3812" t="s">
        <v>491</v>
      </c>
      <c r="J3812" t="s">
        <v>8531</v>
      </c>
      <c r="K3812" t="s">
        <v>8607</v>
      </c>
      <c r="L3812" t="s">
        <v>170</v>
      </c>
      <c r="M3812" t="str">
        <f>VLOOKUP(L3812,'A-Applications'!B:D,3,FALSE)</f>
        <v>ServiceNow</v>
      </c>
      <c r="N3812" t="s">
        <v>46</v>
      </c>
      <c r="O3812" s="42" t="s">
        <v>102</v>
      </c>
      <c r="P3812" t="s">
        <v>229</v>
      </c>
      <c r="Q3812" t="str">
        <f>VLOOKUP(KamstrupData[[#This Row],[IdLevel123]],'B-Business Capability'!B:L,10,FALSE)</f>
        <v>N/A</v>
      </c>
      <c r="R3812">
        <f>VLOOKUP(KamstrupData[[#This Row],[IdLevel123]],'B-Business Capability'!B:L,11,FALSE)</f>
        <v>0</v>
      </c>
    </row>
    <row r="3813" spans="2:18" hidden="1" x14ac:dyDescent="0.25">
      <c r="D3813" s="28" t="s">
        <v>1612</v>
      </c>
      <c r="E3813" t="str">
        <f>VLOOKUP(D3813,'B-Business Capability'!B:H,5,FALSE)</f>
        <v>OT Hosting</v>
      </c>
      <c r="F3813" t="str">
        <f>VLOOKUP(D3813,'B-Business Capability'!B:H,6,FALSE)</f>
        <v>OT Operations &amp; Service</v>
      </c>
      <c r="G3813">
        <f>VLOOKUP(D3813,'B-Business Capability'!B:H,7,FALSE)</f>
        <v>0</v>
      </c>
      <c r="I3813" t="s">
        <v>477</v>
      </c>
      <c r="J3813" t="s">
        <v>8624</v>
      </c>
      <c r="L3813" t="s">
        <v>170</v>
      </c>
      <c r="M3813" t="str">
        <f>VLOOKUP(L3813,'A-Applications'!B:D,3,FALSE)</f>
        <v>ServiceNow</v>
      </c>
      <c r="N3813" t="s">
        <v>138</v>
      </c>
      <c r="O3813" s="42" t="s">
        <v>102</v>
      </c>
      <c r="P3813" t="s">
        <v>229</v>
      </c>
      <c r="Q3813" t="str">
        <f>VLOOKUP(KamstrupData[[#This Row],[IdLevel123]],'B-Business Capability'!B:L,10,FALSE)</f>
        <v>N/A</v>
      </c>
      <c r="R3813">
        <f>VLOOKUP(KamstrupData[[#This Row],[IdLevel123]],'B-Business Capability'!B:L,11,FALSE)</f>
        <v>0</v>
      </c>
    </row>
    <row r="3814" spans="2:18" hidden="1" x14ac:dyDescent="0.25">
      <c r="D3814" s="28" t="s">
        <v>1612</v>
      </c>
      <c r="E3814" t="str">
        <f>VLOOKUP(D3814,'B-Business Capability'!B:H,5,FALSE)</f>
        <v>OT Hosting</v>
      </c>
      <c r="F3814" t="str">
        <f>VLOOKUP(D3814,'B-Business Capability'!B:H,6,FALSE)</f>
        <v>OT Operations &amp; Service</v>
      </c>
      <c r="G3814">
        <f>VLOOKUP(D3814,'B-Business Capability'!B:H,7,FALSE)</f>
        <v>0</v>
      </c>
      <c r="I3814" t="s">
        <v>487</v>
      </c>
      <c r="J3814" t="s">
        <v>8684</v>
      </c>
      <c r="K3814" t="s">
        <v>4553</v>
      </c>
      <c r="L3814" t="s">
        <v>170</v>
      </c>
      <c r="M3814" t="str">
        <f>VLOOKUP(L3814,'A-Applications'!B:D,3,FALSE)</f>
        <v>ServiceNow</v>
      </c>
      <c r="N3814" t="s">
        <v>46</v>
      </c>
      <c r="O3814" s="42" t="s">
        <v>102</v>
      </c>
      <c r="P3814" t="s">
        <v>229</v>
      </c>
      <c r="Q3814" t="str">
        <f>VLOOKUP(KamstrupData[[#This Row],[IdLevel123]],'B-Business Capability'!B:L,10,FALSE)</f>
        <v>N/A</v>
      </c>
      <c r="R3814">
        <f>VLOOKUP(KamstrupData[[#This Row],[IdLevel123]],'B-Business Capability'!B:L,11,FALSE)</f>
        <v>0</v>
      </c>
    </row>
    <row r="3815" spans="2:18" hidden="1" x14ac:dyDescent="0.25">
      <c r="B3815" s="28">
        <v>45292</v>
      </c>
      <c r="D3815" s="28" t="s">
        <v>8506</v>
      </c>
      <c r="E3815" t="str">
        <f>VLOOKUP(D3815,'B-Business Capability'!B:H,5,FALSE)</f>
        <v>OT Hosting</v>
      </c>
      <c r="F3815" t="str">
        <f>VLOOKUP(D3815,'B-Business Capability'!B:H,6,FALSE)</f>
        <v>OT Operations &amp; Service</v>
      </c>
      <c r="G3815" t="str">
        <f>VLOOKUP(D3815,'B-Business Capability'!B:H,7,FALSE)</f>
        <v>Customer Incident &amp; Problem Management</v>
      </c>
      <c r="I3815" t="s">
        <v>43</v>
      </c>
      <c r="J3815" t="s">
        <v>285</v>
      </c>
      <c r="K3815" t="s">
        <v>1639</v>
      </c>
      <c r="L3815" t="s">
        <v>170</v>
      </c>
      <c r="M3815" t="str">
        <f>VLOOKUP(L3815,'A-Applications'!B:D,3,FALSE)</f>
        <v>ServiceNow</v>
      </c>
      <c r="N3815" s="230" t="s">
        <v>46</v>
      </c>
      <c r="O3815" s="42" t="s">
        <v>102</v>
      </c>
      <c r="Q3815" t="str">
        <f>VLOOKUP(KamstrupData[[#This Row],[IdLevel123]],'B-Business Capability'!B:L,10,FALSE)</f>
        <v>N/A</v>
      </c>
      <c r="R3815">
        <f>VLOOKUP(KamstrupData[[#This Row],[IdLevel123]],'B-Business Capability'!B:L,11,FALSE)</f>
        <v>0</v>
      </c>
    </row>
    <row r="3816" spans="2:18" hidden="1" x14ac:dyDescent="0.25">
      <c r="B3816" s="28">
        <v>45292</v>
      </c>
      <c r="D3816" s="28" t="s">
        <v>8506</v>
      </c>
      <c r="E3816" t="str">
        <f>VLOOKUP(D3816,'B-Business Capability'!B:H,5,FALSE)</f>
        <v>OT Hosting</v>
      </c>
      <c r="F3816" t="str">
        <f>VLOOKUP(D3816,'B-Business Capability'!B:H,6,FALSE)</f>
        <v>OT Operations &amp; Service</v>
      </c>
      <c r="G3816" t="str">
        <f>VLOOKUP(D3816,'B-Business Capability'!B:H,7,FALSE)</f>
        <v>Customer Incident &amp; Problem Management</v>
      </c>
      <c r="I3816" t="s">
        <v>43</v>
      </c>
      <c r="J3816" t="s">
        <v>285</v>
      </c>
      <c r="K3816" t="s">
        <v>1615</v>
      </c>
      <c r="L3816" t="s">
        <v>170</v>
      </c>
      <c r="M3816" t="str">
        <f>VLOOKUP(L3816,'A-Applications'!B:D,3,FALSE)</f>
        <v>ServiceNow</v>
      </c>
      <c r="N3816" t="s">
        <v>46</v>
      </c>
      <c r="O3816" s="42" t="s">
        <v>102</v>
      </c>
      <c r="P3816" t="s">
        <v>38</v>
      </c>
      <c r="Q3816" t="str">
        <f>VLOOKUP(KamstrupData[[#This Row],[IdLevel123]],'B-Business Capability'!B:L,10,FALSE)</f>
        <v>N/A</v>
      </c>
      <c r="R3816">
        <f>VLOOKUP(KamstrupData[[#This Row],[IdLevel123]],'B-Business Capability'!B:L,11,FALSE)</f>
        <v>0</v>
      </c>
    </row>
    <row r="3817" spans="2:18" hidden="1" x14ac:dyDescent="0.25">
      <c r="D3817" s="28" t="s">
        <v>227</v>
      </c>
      <c r="E3817" t="str">
        <f>VLOOKUP(D3817,'B-Business Capability'!B:H,5,FALSE)</f>
        <v>Customer Relationship</v>
      </c>
      <c r="F3817" t="str">
        <f>VLOOKUP(D3817,'B-Business Capability'!B:H,6,FALSE)</f>
        <v>Customer Management</v>
      </c>
      <c r="G3817" t="str">
        <f>VLOOKUP(D3817,'B-Business Capability'!B:H,7,FALSE)</f>
        <v>Manage Customer</v>
      </c>
      <c r="I3817" t="s">
        <v>62</v>
      </c>
      <c r="J3817" t="s">
        <v>8633</v>
      </c>
      <c r="L3817" t="s">
        <v>170</v>
      </c>
      <c r="M3817" t="str">
        <f>VLOOKUP(L3817,'A-Applications'!B:D,3,FALSE)</f>
        <v>ServiceNow</v>
      </c>
      <c r="N3817" t="s">
        <v>46</v>
      </c>
      <c r="O3817" s="42" t="s">
        <v>47</v>
      </c>
      <c r="P3817" t="s">
        <v>229</v>
      </c>
      <c r="Q3817" t="str">
        <f>VLOOKUP(KamstrupData[[#This Row],[IdLevel123]],'B-Business Capability'!B:L,10,FALSE)</f>
        <v>Customer Service and Support</v>
      </c>
      <c r="R3817">
        <f>VLOOKUP(KamstrupData[[#This Row],[IdLevel123]],'B-Business Capability'!B:L,11,FALSE)</f>
        <v>0</v>
      </c>
    </row>
    <row r="3818" spans="2:18" hidden="1" x14ac:dyDescent="0.25">
      <c r="D3818" s="28" t="s">
        <v>1255</v>
      </c>
      <c r="E3818" t="str">
        <f>VLOOKUP(D3818,'B-Business Capability'!B:H,5,FALSE)</f>
        <v>Sales</v>
      </c>
      <c r="F3818" t="str">
        <f>VLOOKUP(D3818,'B-Business Capability'!B:H,6,FALSE)</f>
        <v>Quotation, Order, and Contract Management</v>
      </c>
      <c r="G3818" t="str">
        <f>VLOOKUP(D3818,'B-Business Capability'!B:H,7,FALSE)</f>
        <v>Sales order management and processing</v>
      </c>
      <c r="I3818" t="s">
        <v>62</v>
      </c>
      <c r="J3818" t="s">
        <v>8633</v>
      </c>
      <c r="L3818" t="s">
        <v>170</v>
      </c>
      <c r="M3818" t="str">
        <f>VLOOKUP(L3818,'A-Applications'!B:D,3,FALSE)</f>
        <v>ServiceNow</v>
      </c>
      <c r="N3818" t="s">
        <v>46</v>
      </c>
      <c r="O3818" s="42" t="s">
        <v>47</v>
      </c>
      <c r="P3818" t="s">
        <v>229</v>
      </c>
      <c r="Q3818" t="str">
        <f>VLOOKUP(KamstrupData[[#This Row],[IdLevel123]],'B-Business Capability'!B:L,10,FALSE)</f>
        <v>Order-to-Cash (O2C)</v>
      </c>
      <c r="R3818">
        <f>VLOOKUP(KamstrupData[[#This Row],[IdLevel123]],'B-Business Capability'!B:L,11,FALSE)</f>
        <v>107</v>
      </c>
    </row>
    <row r="3819" spans="2:18" hidden="1" x14ac:dyDescent="0.25">
      <c r="D3819" s="28" t="s">
        <v>1449</v>
      </c>
      <c r="E3819" t="str">
        <f>VLOOKUP(D3819,'B-Business Capability'!B:H,5,FALSE)</f>
        <v>Customer Service</v>
      </c>
      <c r="F3819" t="str">
        <f>VLOOKUP(D3819,'B-Business Capability'!B:H,6,FALSE)</f>
        <v>Customer Service and Support</v>
      </c>
      <c r="G3819">
        <f>VLOOKUP(D3819,'B-Business Capability'!B:H,7,FALSE)</f>
        <v>0</v>
      </c>
      <c r="I3819" t="s">
        <v>62</v>
      </c>
      <c r="J3819" t="s">
        <v>8633</v>
      </c>
      <c r="L3819" t="s">
        <v>170</v>
      </c>
      <c r="M3819" t="str">
        <f>VLOOKUP(L3819,'A-Applications'!B:D,3,FALSE)</f>
        <v>ServiceNow</v>
      </c>
      <c r="N3819" t="s">
        <v>46</v>
      </c>
      <c r="O3819" s="42" t="s">
        <v>47</v>
      </c>
      <c r="P3819" t="s">
        <v>229</v>
      </c>
      <c r="Q3819" t="str">
        <f>VLOOKUP(KamstrupData[[#This Row],[IdLevel123]],'B-Business Capability'!B:L,10,FALSE)</f>
        <v>Customer Service and Support</v>
      </c>
      <c r="R3819">
        <f>VLOOKUP(KamstrupData[[#This Row],[IdLevel123]],'B-Business Capability'!B:L,11,FALSE)</f>
        <v>0</v>
      </c>
    </row>
    <row r="3820" spans="2:18" hidden="1" x14ac:dyDescent="0.25">
      <c r="D3820" s="28" t="s">
        <v>1459</v>
      </c>
      <c r="E3820" t="str">
        <f>VLOOKUP(D3820,'B-Business Capability'!B:H,5,FALSE)</f>
        <v>Customer Service</v>
      </c>
      <c r="F3820" t="str">
        <f>VLOOKUP(D3820,'B-Business Capability'!B:H,6,FALSE)</f>
        <v>Customer Service and Support</v>
      </c>
      <c r="G3820" t="str">
        <f>VLOOKUP(D3820,'B-Business Capability'!B:H,7,FALSE)</f>
        <v>Service Request Management</v>
      </c>
      <c r="I3820" t="s">
        <v>62</v>
      </c>
      <c r="J3820" t="s">
        <v>8633</v>
      </c>
      <c r="L3820" t="s">
        <v>170</v>
      </c>
      <c r="M3820" t="str">
        <f>VLOOKUP(L3820,'A-Applications'!B:D,3,FALSE)</f>
        <v>ServiceNow</v>
      </c>
      <c r="N3820" t="s">
        <v>46</v>
      </c>
      <c r="O3820" s="42" t="s">
        <v>102</v>
      </c>
      <c r="P3820" t="s">
        <v>229</v>
      </c>
      <c r="Q3820" t="str">
        <f>VLOOKUP(KamstrupData[[#This Row],[IdLevel123]],'B-Business Capability'!B:L,10,FALSE)</f>
        <v>Customer Service and Support</v>
      </c>
      <c r="R3820">
        <f>VLOOKUP(KamstrupData[[#This Row],[IdLevel123]],'B-Business Capability'!B:L,11,FALSE)</f>
        <v>0</v>
      </c>
    </row>
    <row r="3821" spans="2:18" hidden="1" x14ac:dyDescent="0.25">
      <c r="D3821" s="28" t="s">
        <v>1497</v>
      </c>
      <c r="E3821" t="str">
        <f>VLOOKUP(D3821,'B-Business Capability'!B:H,5,FALSE)</f>
        <v>Customer Service</v>
      </c>
      <c r="F3821" t="str">
        <f>VLOOKUP(D3821,'B-Business Capability'!B:H,6,FALSE)</f>
        <v>Customer Service and Support</v>
      </c>
      <c r="G3821" t="str">
        <f>VLOOKUP(D3821,'B-Business Capability'!B:H,7,FALSE)</f>
        <v>Complaints Management</v>
      </c>
      <c r="I3821" t="s">
        <v>62</v>
      </c>
      <c r="J3821" t="s">
        <v>8633</v>
      </c>
      <c r="L3821" t="s">
        <v>170</v>
      </c>
      <c r="M3821" t="str">
        <f>VLOOKUP(L3821,'A-Applications'!B:D,3,FALSE)</f>
        <v>ServiceNow</v>
      </c>
      <c r="N3821" t="s">
        <v>46</v>
      </c>
      <c r="O3821" s="42" t="s">
        <v>47</v>
      </c>
      <c r="P3821" t="s">
        <v>229</v>
      </c>
      <c r="Q3821" t="str">
        <f>VLOOKUP(KamstrupData[[#This Row],[IdLevel123]],'B-Business Capability'!B:L,10,FALSE)</f>
        <v>Customer Service and Support</v>
      </c>
      <c r="R3821">
        <f>VLOOKUP(KamstrupData[[#This Row],[IdLevel123]],'B-Business Capability'!B:L,11,FALSE)</f>
        <v>0</v>
      </c>
    </row>
    <row r="3822" spans="2:18" hidden="1" x14ac:dyDescent="0.25">
      <c r="D3822" s="28" t="s">
        <v>1498</v>
      </c>
      <c r="E3822" t="str">
        <f>VLOOKUP(D3822,'B-Business Capability'!B:H,5,FALSE)</f>
        <v>Customer Service</v>
      </c>
      <c r="F3822" t="str">
        <f>VLOOKUP(D3822,'B-Business Capability'!B:H,6,FALSE)</f>
        <v>Customer Service and Support</v>
      </c>
      <c r="G3822" t="str">
        <f>VLOOKUP(D3822,'B-Business Capability'!B:H,7,FALSE)</f>
        <v>Customer Claims Management</v>
      </c>
      <c r="I3822" t="s">
        <v>62</v>
      </c>
      <c r="J3822" t="s">
        <v>8633</v>
      </c>
      <c r="L3822" t="s">
        <v>170</v>
      </c>
      <c r="M3822" t="str">
        <f>VLOOKUP(L3822,'A-Applications'!B:D,3,FALSE)</f>
        <v>ServiceNow</v>
      </c>
      <c r="N3822" t="s">
        <v>46</v>
      </c>
      <c r="O3822" s="42" t="s">
        <v>47</v>
      </c>
      <c r="P3822" t="s">
        <v>229</v>
      </c>
      <c r="Q3822" t="str">
        <f>VLOOKUP(KamstrupData[[#This Row],[IdLevel123]],'B-Business Capability'!B:L,10,FALSE)</f>
        <v>Customer Service and Support</v>
      </c>
      <c r="R3822">
        <f>VLOOKUP(KamstrupData[[#This Row],[IdLevel123]],'B-Business Capability'!B:L,11,FALSE)</f>
        <v>0</v>
      </c>
    </row>
    <row r="3823" spans="2:18" hidden="1" x14ac:dyDescent="0.25">
      <c r="D3823" s="28" t="s">
        <v>1499</v>
      </c>
      <c r="E3823" t="str">
        <f>VLOOKUP(D3823,'B-Business Capability'!B:H,5,FALSE)</f>
        <v>Customer Service</v>
      </c>
      <c r="F3823" t="str">
        <f>VLOOKUP(D3823,'B-Business Capability'!B:H,6,FALSE)</f>
        <v>Customer Service and Support</v>
      </c>
      <c r="G3823" t="str">
        <f>VLOOKUP(D3823,'B-Business Capability'!B:H,7,FALSE)</f>
        <v>Customer Returns Management</v>
      </c>
      <c r="I3823" t="s">
        <v>62</v>
      </c>
      <c r="J3823" t="s">
        <v>8633</v>
      </c>
      <c r="L3823" t="s">
        <v>170</v>
      </c>
      <c r="M3823" t="str">
        <f>VLOOKUP(L3823,'A-Applications'!B:D,3,FALSE)</f>
        <v>ServiceNow</v>
      </c>
      <c r="N3823" t="s">
        <v>46</v>
      </c>
      <c r="O3823" s="42" t="s">
        <v>47</v>
      </c>
      <c r="P3823" t="s">
        <v>229</v>
      </c>
      <c r="Q3823" t="str">
        <f>VLOOKUP(KamstrupData[[#This Row],[IdLevel123]],'B-Business Capability'!B:L,10,FALSE)</f>
        <v>Customer Service and Support</v>
      </c>
      <c r="R3823">
        <f>VLOOKUP(KamstrupData[[#This Row],[IdLevel123]],'B-Business Capability'!B:L,11,FALSE)</f>
        <v>0</v>
      </c>
    </row>
    <row r="3824" spans="2:18" hidden="1" x14ac:dyDescent="0.25">
      <c r="D3824" s="28" t="s">
        <v>1500</v>
      </c>
      <c r="E3824" t="str">
        <f>VLOOKUP(D3824,'B-Business Capability'!B:H,5,FALSE)</f>
        <v>Customer Service</v>
      </c>
      <c r="F3824" t="str">
        <f>VLOOKUP(D3824,'B-Business Capability'!B:H,6,FALSE)</f>
        <v>Customer Service and Support</v>
      </c>
      <c r="G3824" t="str">
        <f>VLOOKUP(D3824,'B-Business Capability'!B:H,7,FALSE)</f>
        <v>Customer Warranty Claim Processing</v>
      </c>
      <c r="I3824" t="s">
        <v>62</v>
      </c>
      <c r="J3824" t="s">
        <v>8633</v>
      </c>
      <c r="L3824" t="s">
        <v>170</v>
      </c>
      <c r="M3824" t="str">
        <f>VLOOKUP(L3824,'A-Applications'!B:D,3,FALSE)</f>
        <v>ServiceNow</v>
      </c>
      <c r="N3824" t="s">
        <v>46</v>
      </c>
      <c r="O3824" s="42" t="s">
        <v>47</v>
      </c>
      <c r="P3824" t="s">
        <v>229</v>
      </c>
      <c r="Q3824" t="str">
        <f>VLOOKUP(KamstrupData[[#This Row],[IdLevel123]],'B-Business Capability'!B:L,10,FALSE)</f>
        <v>Customer Service and Support</v>
      </c>
      <c r="R3824">
        <f>VLOOKUP(KamstrupData[[#This Row],[IdLevel123]],'B-Business Capability'!B:L,11,FALSE)</f>
        <v>0</v>
      </c>
    </row>
    <row r="3825" spans="4:20" hidden="1" x14ac:dyDescent="0.25">
      <c r="D3825" s="28" t="s">
        <v>1501</v>
      </c>
      <c r="E3825" t="str">
        <f>VLOOKUP(D3825,'B-Business Capability'!B:H,5,FALSE)</f>
        <v>Customer Service</v>
      </c>
      <c r="F3825" t="str">
        <f>VLOOKUP(D3825,'B-Business Capability'!B:H,6,FALSE)</f>
        <v>Customer Service and Support</v>
      </c>
      <c r="G3825" t="str">
        <f>VLOOKUP(D3825,'B-Business Capability'!B:H,7,FALSE)</f>
        <v>Inquiry Management</v>
      </c>
      <c r="I3825" t="s">
        <v>62</v>
      </c>
      <c r="J3825" t="s">
        <v>8633</v>
      </c>
      <c r="L3825" t="s">
        <v>170</v>
      </c>
      <c r="M3825" t="str">
        <f>VLOOKUP(L3825,'A-Applications'!B:D,3,FALSE)</f>
        <v>ServiceNow</v>
      </c>
      <c r="N3825" t="s">
        <v>46</v>
      </c>
      <c r="O3825" s="42" t="s">
        <v>47</v>
      </c>
      <c r="P3825" t="s">
        <v>229</v>
      </c>
      <c r="Q3825" t="str">
        <f>VLOOKUP(KamstrupData[[#This Row],[IdLevel123]],'B-Business Capability'!B:L,10,FALSE)</f>
        <v>Customer Service and Support</v>
      </c>
      <c r="R3825">
        <f>VLOOKUP(KamstrupData[[#This Row],[IdLevel123]],'B-Business Capability'!B:L,11,FALSE)</f>
        <v>0</v>
      </c>
    </row>
    <row r="3826" spans="4:20" hidden="1" x14ac:dyDescent="0.25">
      <c r="D3826" s="28" t="s">
        <v>1503</v>
      </c>
      <c r="E3826" t="str">
        <f>VLOOKUP(D3826,'B-Business Capability'!B:H,5,FALSE)</f>
        <v>Customer Service</v>
      </c>
      <c r="F3826" t="str">
        <f>VLOOKUP(D3826,'B-Business Capability'!B:H,6,FALSE)</f>
        <v>Customer Service and Support</v>
      </c>
      <c r="G3826" t="str">
        <f>VLOOKUP(D3826,'B-Business Capability'!B:H,7,FALSE)</f>
        <v>Recall Management</v>
      </c>
      <c r="I3826" t="s">
        <v>62</v>
      </c>
      <c r="J3826" t="s">
        <v>8633</v>
      </c>
      <c r="L3826" t="s">
        <v>170</v>
      </c>
      <c r="M3826" t="str">
        <f>VLOOKUP(L3826,'A-Applications'!B:D,3,FALSE)</f>
        <v>ServiceNow</v>
      </c>
      <c r="N3826" t="s">
        <v>46</v>
      </c>
      <c r="O3826" s="42" t="s">
        <v>47</v>
      </c>
      <c r="P3826" t="s">
        <v>229</v>
      </c>
      <c r="Q3826" t="str">
        <f>VLOOKUP(KamstrupData[[#This Row],[IdLevel123]],'B-Business Capability'!B:L,10,FALSE)</f>
        <v>Customer Service and Support</v>
      </c>
      <c r="R3826">
        <f>VLOOKUP(KamstrupData[[#This Row],[IdLevel123]],'B-Business Capability'!B:L,11,FALSE)</f>
        <v>0</v>
      </c>
    </row>
    <row r="3827" spans="4:20" hidden="1" x14ac:dyDescent="0.25">
      <c r="D3827" s="28" t="s">
        <v>1504</v>
      </c>
      <c r="E3827" t="str">
        <f>VLOOKUP(D3827,'B-Business Capability'!B:H,5,FALSE)</f>
        <v>Customer Service</v>
      </c>
      <c r="F3827" t="str">
        <f>VLOOKUP(D3827,'B-Business Capability'!B:H,6,FALSE)</f>
        <v>Customer Service and Support</v>
      </c>
      <c r="G3827" t="str">
        <f>VLOOKUP(D3827,'B-Business Capability'!B:H,7,FALSE)</f>
        <v>Self-Service Engagement</v>
      </c>
      <c r="I3827" t="s">
        <v>62</v>
      </c>
      <c r="J3827" t="s">
        <v>8633</v>
      </c>
      <c r="L3827" t="s">
        <v>170</v>
      </c>
      <c r="M3827" t="str">
        <f>VLOOKUP(L3827,'A-Applications'!B:D,3,FALSE)</f>
        <v>ServiceNow</v>
      </c>
      <c r="N3827" t="s">
        <v>46</v>
      </c>
      <c r="O3827" s="42" t="s">
        <v>102</v>
      </c>
      <c r="P3827" t="s">
        <v>229</v>
      </c>
      <c r="Q3827" t="str">
        <f>VLOOKUP(KamstrupData[[#This Row],[IdLevel123]],'B-Business Capability'!B:L,10,FALSE)</f>
        <v>Customer Service and Support</v>
      </c>
      <c r="R3827">
        <f>VLOOKUP(KamstrupData[[#This Row],[IdLevel123]],'B-Business Capability'!B:L,11,FALSE)</f>
        <v>0</v>
      </c>
    </row>
    <row r="3828" spans="4:20" hidden="1" x14ac:dyDescent="0.25">
      <c r="D3828" s="28" t="s">
        <v>1505</v>
      </c>
      <c r="E3828" t="str">
        <f>VLOOKUP(D3828,'B-Business Capability'!B:H,5,FALSE)</f>
        <v>Customer Service</v>
      </c>
      <c r="F3828" t="str">
        <f>VLOOKUP(D3828,'B-Business Capability'!B:H,6,FALSE)</f>
        <v>Customer Service and Support</v>
      </c>
      <c r="G3828" t="str">
        <f>VLOOKUP(D3828,'B-Business Capability'!B:H,7,FALSE)</f>
        <v>Service Knowledge Base Management</v>
      </c>
      <c r="I3828" t="s">
        <v>62</v>
      </c>
      <c r="J3828" t="s">
        <v>8633</v>
      </c>
      <c r="L3828" t="s">
        <v>170</v>
      </c>
      <c r="M3828" t="str">
        <f>VLOOKUP(L3828,'A-Applications'!B:D,3,FALSE)</f>
        <v>ServiceNow</v>
      </c>
      <c r="N3828" t="s">
        <v>46</v>
      </c>
      <c r="O3828" s="42" t="s">
        <v>47</v>
      </c>
      <c r="P3828" t="s">
        <v>229</v>
      </c>
      <c r="Q3828" t="str">
        <f>VLOOKUP(KamstrupData[[#This Row],[IdLevel123]],'B-Business Capability'!B:L,10,FALSE)</f>
        <v>Customer Service and Support</v>
      </c>
      <c r="R3828">
        <f>VLOOKUP(KamstrupData[[#This Row],[IdLevel123]],'B-Business Capability'!B:L,11,FALSE)</f>
        <v>0</v>
      </c>
    </row>
    <row r="3829" spans="4:20" hidden="1" x14ac:dyDescent="0.25">
      <c r="D3829" s="28" t="s">
        <v>1508</v>
      </c>
      <c r="E3829" t="str">
        <f>VLOOKUP(D3829,'B-Business Capability'!B:H,5,FALSE)</f>
        <v>Customer Service</v>
      </c>
      <c r="F3829" t="str">
        <f>VLOOKUP(D3829,'B-Business Capability'!B:H,6,FALSE)</f>
        <v>Customer Service and Support</v>
      </c>
      <c r="G3829" t="str">
        <f>VLOOKUP(D3829,'B-Business Capability'!B:H,7,FALSE)</f>
        <v>Service Level Management</v>
      </c>
      <c r="I3829" t="s">
        <v>62</v>
      </c>
      <c r="J3829" t="s">
        <v>8633</v>
      </c>
      <c r="L3829" t="s">
        <v>170</v>
      </c>
      <c r="M3829" t="str">
        <f>VLOOKUP(L3829,'A-Applications'!B:D,3,FALSE)</f>
        <v>ServiceNow</v>
      </c>
      <c r="N3829" t="s">
        <v>46</v>
      </c>
      <c r="O3829" s="42" t="s">
        <v>47</v>
      </c>
      <c r="P3829" t="s">
        <v>229</v>
      </c>
      <c r="Q3829" t="str">
        <f>VLOOKUP(KamstrupData[[#This Row],[IdLevel123]],'B-Business Capability'!B:L,10,FALSE)</f>
        <v>Customer Service and Support</v>
      </c>
      <c r="R3829">
        <f>VLOOKUP(KamstrupData[[#This Row],[IdLevel123]],'B-Business Capability'!B:L,11,FALSE)</f>
        <v>0</v>
      </c>
    </row>
    <row r="3830" spans="4:20" hidden="1" x14ac:dyDescent="0.25">
      <c r="D3830" s="28" t="s">
        <v>1509</v>
      </c>
      <c r="E3830" t="str">
        <f>VLOOKUP(D3830,'B-Business Capability'!B:H,5,FALSE)</f>
        <v>Customer Service</v>
      </c>
      <c r="F3830" t="str">
        <f>VLOOKUP(D3830,'B-Business Capability'!B:H,6,FALSE)</f>
        <v>Customer Service Strategy and Planning</v>
      </c>
      <c r="G3830" t="str">
        <f>VLOOKUP(D3830,'B-Business Capability'!B:H,7,FALSE)</f>
        <v>Customer Service Analytics</v>
      </c>
      <c r="I3830" t="s">
        <v>62</v>
      </c>
      <c r="J3830" t="s">
        <v>8633</v>
      </c>
      <c r="L3830" t="s">
        <v>170</v>
      </c>
      <c r="M3830" t="str">
        <f>VLOOKUP(L3830,'A-Applications'!B:D,3,FALSE)</f>
        <v>ServiceNow</v>
      </c>
      <c r="N3830" t="s">
        <v>46</v>
      </c>
      <c r="O3830" s="42" t="s">
        <v>47</v>
      </c>
      <c r="P3830" t="s">
        <v>229</v>
      </c>
      <c r="Q3830" t="str">
        <f>VLOOKUP(KamstrupData[[#This Row],[IdLevel123]],'B-Business Capability'!B:L,10,FALSE)</f>
        <v>Customer Service and Support</v>
      </c>
      <c r="R3830">
        <f>VLOOKUP(KamstrupData[[#This Row],[IdLevel123]],'B-Business Capability'!B:L,11,FALSE)</f>
        <v>0</v>
      </c>
    </row>
    <row r="3831" spans="4:20" hidden="1" x14ac:dyDescent="0.25">
      <c r="D3831" s="28" t="s">
        <v>1510</v>
      </c>
      <c r="E3831" t="str">
        <f>VLOOKUP(D3831,'B-Business Capability'!B:H,5,FALSE)</f>
        <v>Customer Service</v>
      </c>
      <c r="F3831" t="str">
        <f>VLOOKUP(D3831,'B-Business Capability'!B:H,6,FALSE)</f>
        <v>Customer Service Strategy and Planning</v>
      </c>
      <c r="G3831" t="str">
        <f>VLOOKUP(D3831,'B-Business Capability'!B:H,7,FALSE)</f>
        <v>Customer Service Planning and Forecasting</v>
      </c>
      <c r="I3831" t="s">
        <v>62</v>
      </c>
      <c r="J3831" t="s">
        <v>8633</v>
      </c>
      <c r="L3831" t="s">
        <v>170</v>
      </c>
      <c r="M3831" t="str">
        <f>VLOOKUP(L3831,'A-Applications'!B:D,3,FALSE)</f>
        <v>ServiceNow</v>
      </c>
      <c r="N3831" t="s">
        <v>46</v>
      </c>
      <c r="O3831" s="42" t="s">
        <v>47</v>
      </c>
      <c r="P3831" t="s">
        <v>229</v>
      </c>
      <c r="Q3831" t="str">
        <f>VLOOKUP(KamstrupData[[#This Row],[IdLevel123]],'B-Business Capability'!B:L,10,FALSE)</f>
        <v>Customer Service and Support</v>
      </c>
      <c r="R3831">
        <f>VLOOKUP(KamstrupData[[#This Row],[IdLevel123]],'B-Business Capability'!B:L,11,FALSE)</f>
        <v>0</v>
      </c>
    </row>
    <row r="3832" spans="4:20" hidden="1" x14ac:dyDescent="0.25">
      <c r="D3832" s="28" t="s">
        <v>1511</v>
      </c>
      <c r="E3832" t="str">
        <f>VLOOKUP(D3832,'B-Business Capability'!B:H,5,FALSE)</f>
        <v>Customer Service</v>
      </c>
      <c r="F3832" t="str">
        <f>VLOOKUP(D3832,'B-Business Capability'!B:H,6,FALSE)</f>
        <v>Customer Service Strategy and Planning</v>
      </c>
      <c r="G3832" t="str">
        <f>VLOOKUP(D3832,'B-Business Capability'!B:H,7,FALSE)</f>
        <v>Customer Service Strategy Management</v>
      </c>
      <c r="I3832" t="s">
        <v>62</v>
      </c>
      <c r="J3832" t="s">
        <v>8633</v>
      </c>
      <c r="L3832" t="s">
        <v>170</v>
      </c>
      <c r="M3832" t="str">
        <f>VLOOKUP(L3832,'A-Applications'!B:D,3,FALSE)</f>
        <v>ServiceNow</v>
      </c>
      <c r="N3832" t="s">
        <v>46</v>
      </c>
      <c r="O3832" s="42" t="s">
        <v>47</v>
      </c>
      <c r="P3832" t="s">
        <v>229</v>
      </c>
      <c r="Q3832" t="str">
        <f>VLOOKUP(KamstrupData[[#This Row],[IdLevel123]],'B-Business Capability'!B:L,10,FALSE)</f>
        <v>Customer Service and Support</v>
      </c>
      <c r="R3832">
        <f>VLOOKUP(KamstrupData[[#This Row],[IdLevel123]],'B-Business Capability'!B:L,11,FALSE)</f>
        <v>0</v>
      </c>
    </row>
    <row r="3833" spans="4:20" hidden="1" x14ac:dyDescent="0.25">
      <c r="D3833" s="28" t="s">
        <v>1612</v>
      </c>
      <c r="E3833" t="str">
        <f>VLOOKUP(D3833,'B-Business Capability'!B:H,5,FALSE)</f>
        <v>OT Hosting</v>
      </c>
      <c r="F3833" t="str">
        <f>VLOOKUP(D3833,'B-Business Capability'!B:H,6,FALSE)</f>
        <v>OT Operations &amp; Service</v>
      </c>
      <c r="G3833">
        <f>VLOOKUP(D3833,'B-Business Capability'!B:H,7,FALSE)</f>
        <v>0</v>
      </c>
      <c r="I3833" t="s">
        <v>62</v>
      </c>
      <c r="J3833" t="s">
        <v>8633</v>
      </c>
      <c r="L3833" t="s">
        <v>170</v>
      </c>
      <c r="M3833" t="str">
        <f>VLOOKUP(L3833,'A-Applications'!B:D,3,FALSE)</f>
        <v>ServiceNow</v>
      </c>
      <c r="N3833" t="s">
        <v>138</v>
      </c>
      <c r="O3833" s="42" t="s">
        <v>102</v>
      </c>
      <c r="P3833" t="s">
        <v>229</v>
      </c>
      <c r="Q3833" t="str">
        <f>VLOOKUP(KamstrupData[[#This Row],[IdLevel123]],'B-Business Capability'!B:L,10,FALSE)</f>
        <v>N/A</v>
      </c>
      <c r="R3833">
        <f>VLOOKUP(KamstrupData[[#This Row],[IdLevel123]],'B-Business Capability'!B:L,11,FALSE)</f>
        <v>0</v>
      </c>
    </row>
    <row r="3834" spans="4:20" hidden="1" x14ac:dyDescent="0.25">
      <c r="D3834" s="28" t="s">
        <v>370</v>
      </c>
      <c r="E3834" t="str">
        <f>VLOOKUP(D3834,'B-Business Capability'!B:H,5,FALSE)</f>
        <v>Digital Platform and Operations</v>
      </c>
      <c r="F3834" t="str">
        <f>VLOOKUP(D3834,'B-Business Capability'!B:H,6,FALSE)</f>
        <v>Operations</v>
      </c>
      <c r="G3834" t="str">
        <f>VLOOKUP(D3834,'B-Business Capability'!B:H,7,FALSE)</f>
        <v>IT Service Management</v>
      </c>
      <c r="I3834" t="s">
        <v>43</v>
      </c>
      <c r="J3834" t="s">
        <v>239</v>
      </c>
      <c r="K3834" t="s">
        <v>1672</v>
      </c>
      <c r="L3834" t="s">
        <v>170</v>
      </c>
      <c r="M3834" t="str">
        <f>VLOOKUP(L3834,'A-Applications'!B:D,3,FALSE)</f>
        <v>ServiceNow</v>
      </c>
      <c r="N3834" t="s">
        <v>138</v>
      </c>
      <c r="O3834" s="42" t="s">
        <v>102</v>
      </c>
      <c r="P3834" t="s">
        <v>38</v>
      </c>
      <c r="Q3834" t="str">
        <f>VLOOKUP(KamstrupData[[#This Row],[IdLevel123]],'B-Business Capability'!B:L,10,FALSE)</f>
        <v>N/A</v>
      </c>
      <c r="R3834">
        <f>VLOOKUP(KamstrupData[[#This Row],[IdLevel123]],'B-Business Capability'!B:L,11,FALSE)</f>
        <v>0</v>
      </c>
    </row>
    <row r="3835" spans="4:20" hidden="1" x14ac:dyDescent="0.25">
      <c r="D3835" s="28" t="s">
        <v>1634</v>
      </c>
      <c r="E3835" t="str">
        <f>VLOOKUP(D3835,'B-Business Capability'!B:H,5,FALSE)</f>
        <v>Not mapped to capability</v>
      </c>
      <c r="F3835">
        <f>VLOOKUP(D3835,'B-Business Capability'!B:H,6,FALSE)</f>
        <v>0</v>
      </c>
      <c r="G3835">
        <f>VLOOKUP(D3835,'B-Business Capability'!B:H,7,FALSE)</f>
        <v>0</v>
      </c>
      <c r="I3835" t="s">
        <v>487</v>
      </c>
      <c r="J3835" t="s">
        <v>8684</v>
      </c>
      <c r="K3835" t="s">
        <v>3176</v>
      </c>
      <c r="L3835" t="s">
        <v>170</v>
      </c>
      <c r="M3835" t="str">
        <f>VLOOKUP(L3835,'A-Applications'!B:D,3,FALSE)</f>
        <v>ServiceNow</v>
      </c>
      <c r="N3835" t="s">
        <v>46</v>
      </c>
      <c r="O3835" s="42" t="s">
        <v>102</v>
      </c>
      <c r="Q3835" t="str">
        <f>VLOOKUP(KamstrupData[[#This Row],[IdLevel123]],'B-Business Capability'!B:L,10,FALSE)</f>
        <v>N/A</v>
      </c>
      <c r="R3835">
        <f>VLOOKUP(KamstrupData[[#This Row],[IdLevel123]],'B-Business Capability'!B:L,11,FALSE)</f>
        <v>0</v>
      </c>
    </row>
    <row r="3836" spans="4:20" hidden="1" x14ac:dyDescent="0.25">
      <c r="D3836" t="s">
        <v>583</v>
      </c>
      <c r="E3836" t="str">
        <f>VLOOKUP(D3836,'B-Business Capability'!B:H,5,FALSE)</f>
        <v>Product &amp; Software Development</v>
      </c>
      <c r="F3836" t="str">
        <f>VLOOKUP(D3836,'B-Business Capability'!B:H,6,FALSE)</f>
        <v>Engineering</v>
      </c>
      <c r="G3836" t="str">
        <f>VLOOKUP(D3836,'B-Business Capability'!B:H,7,FALSE)</f>
        <v>Construction &amp; Development</v>
      </c>
      <c r="I3836" t="s">
        <v>43</v>
      </c>
      <c r="J3836" t="s">
        <v>91</v>
      </c>
      <c r="K3836" t="s">
        <v>293</v>
      </c>
      <c r="L3836" t="s">
        <v>747</v>
      </c>
      <c r="M3836" t="str">
        <f>VLOOKUP(L3836,'A-Applications'!B:D,3,FALSE)</f>
        <v>YABE (Yest Another BACnet Exlporer)</v>
      </c>
      <c r="N3836" t="s">
        <v>46</v>
      </c>
      <c r="O3836" t="s">
        <v>47</v>
      </c>
      <c r="P3836" t="s">
        <v>75</v>
      </c>
      <c r="Q3836" t="str">
        <f>VLOOKUP(KamstrupData[[#This Row],[IdLevel123]],'B-Business Capability'!B:L,10,FALSE)</f>
        <v>Idea-to-Release (I2R)</v>
      </c>
      <c r="R3836">
        <f>VLOOKUP(KamstrupData[[#This Row],[IdLevel123]],'B-Business Capability'!B:L,11,FALSE)</f>
        <v>420</v>
      </c>
      <c r="T3836" t="s">
        <v>294</v>
      </c>
    </row>
    <row r="3837" spans="4:20" hidden="1" x14ac:dyDescent="0.25">
      <c r="D3837" s="28" t="s">
        <v>1517</v>
      </c>
      <c r="E3837" t="str">
        <f>VLOOKUP(D3837,'B-Business Capability'!B:H,5,FALSE)</f>
        <v>Customer Service</v>
      </c>
      <c r="F3837" t="str">
        <f>VLOOKUP(D3837,'B-Business Capability'!B:H,6,FALSE)</f>
        <v>Customer Project Management</v>
      </c>
      <c r="G3837" t="str">
        <f>VLOOKUP(D3837,'B-Business Capability'!B:H,7,FALSE)</f>
        <v>Project Management</v>
      </c>
      <c r="I3837" t="s">
        <v>491</v>
      </c>
      <c r="J3837" t="s">
        <v>8531</v>
      </c>
      <c r="K3837" t="s">
        <v>8607</v>
      </c>
      <c r="L3837" t="s">
        <v>747</v>
      </c>
      <c r="M3837" t="str">
        <f>VLOOKUP(L3837,'A-Applications'!B:D,3,FALSE)</f>
        <v>YABE (Yest Another BACnet Exlporer)</v>
      </c>
      <c r="N3837" t="s">
        <v>46</v>
      </c>
      <c r="O3837" s="42" t="s">
        <v>47</v>
      </c>
      <c r="P3837" t="s">
        <v>1040</v>
      </c>
      <c r="Q3837" t="str">
        <f>VLOOKUP(KamstrupData[[#This Row],[IdLevel123]],'B-Business Capability'!B:L,10,FALSE)</f>
        <v>Order-to-Cash (O2C)</v>
      </c>
      <c r="R3837">
        <f>VLOOKUP(KamstrupData[[#This Row],[IdLevel123]],'B-Business Capability'!B:L,11,FALSE)</f>
        <v>0</v>
      </c>
    </row>
    <row r="3838" spans="4:20" hidden="1" x14ac:dyDescent="0.25">
      <c r="D3838" s="28" t="s">
        <v>1517</v>
      </c>
      <c r="E3838" t="str">
        <f>VLOOKUP(D3838,'B-Business Capability'!B:H,5,FALSE)</f>
        <v>Customer Service</v>
      </c>
      <c r="F3838" t="str">
        <f>VLOOKUP(D3838,'B-Business Capability'!B:H,6,FALSE)</f>
        <v>Customer Project Management</v>
      </c>
      <c r="G3838" t="str">
        <f>VLOOKUP(D3838,'B-Business Capability'!B:H,7,FALSE)</f>
        <v>Project Management</v>
      </c>
      <c r="I3838" t="s">
        <v>487</v>
      </c>
      <c r="J3838" t="s">
        <v>8684</v>
      </c>
      <c r="K3838" t="s">
        <v>4553</v>
      </c>
      <c r="L3838" t="s">
        <v>747</v>
      </c>
      <c r="M3838" t="str">
        <f>VLOOKUP(L3838,'A-Applications'!B:D,3,FALSE)</f>
        <v>YABE (Yest Another BACnet Exlporer)</v>
      </c>
      <c r="N3838" t="s">
        <v>46</v>
      </c>
      <c r="O3838" s="42" t="s">
        <v>47</v>
      </c>
      <c r="Q3838" t="str">
        <f>VLOOKUP(KamstrupData[[#This Row],[IdLevel123]],'B-Business Capability'!B:L,10,FALSE)</f>
        <v>Order-to-Cash (O2C)</v>
      </c>
      <c r="R3838">
        <f>VLOOKUP(KamstrupData[[#This Row],[IdLevel123]],'B-Business Capability'!B:L,11,FALSE)</f>
        <v>0</v>
      </c>
    </row>
    <row r="3839" spans="4:20" hidden="1" x14ac:dyDescent="0.25">
      <c r="D3839" t="s">
        <v>1630</v>
      </c>
      <c r="E3839" t="str">
        <f>VLOOKUP(D3839,'B-Business Capability'!B:H,5,FALSE)</f>
        <v>OT Hosting</v>
      </c>
      <c r="F3839" t="str">
        <f>VLOOKUP(D3839,'B-Business Capability'!B:H,6,FALSE)</f>
        <v>OT Operations &amp; Service</v>
      </c>
      <c r="G3839" t="str">
        <f>VLOOKUP(D3839,'B-Business Capability'!B:H,7,FALSE)</f>
        <v>Third-Party Software</v>
      </c>
      <c r="I3839" t="s">
        <v>43</v>
      </c>
      <c r="J3839" t="s">
        <v>109</v>
      </c>
      <c r="K3839" t="s">
        <v>231</v>
      </c>
      <c r="L3839" t="s">
        <v>747</v>
      </c>
      <c r="M3839" t="str">
        <f>VLOOKUP(L3839,'A-Applications'!B:D,3,FALSE)</f>
        <v>YABE (Yest Another BACnet Exlporer)</v>
      </c>
      <c r="N3839" t="s">
        <v>46</v>
      </c>
      <c r="O3839" s="42" t="s">
        <v>52</v>
      </c>
      <c r="P3839" t="s">
        <v>68</v>
      </c>
      <c r="Q3839" t="str">
        <f>VLOOKUP(KamstrupData[[#This Row],[IdLevel123]],'B-Business Capability'!B:L,10,FALSE)</f>
        <v>N/A</v>
      </c>
      <c r="R3839">
        <f>VLOOKUP(KamstrupData[[#This Row],[IdLevel123]],'B-Business Capability'!B:L,11,FALSE)</f>
        <v>0</v>
      </c>
      <c r="T3839" t="s">
        <v>329</v>
      </c>
    </row>
    <row r="3840" spans="4:20" hidden="1" x14ac:dyDescent="0.25">
      <c r="D3840" s="28" t="s">
        <v>1459</v>
      </c>
      <c r="E3840" t="str">
        <f>VLOOKUP(D3840,'B-Business Capability'!B:H,5,FALSE)</f>
        <v>Customer Service</v>
      </c>
      <c r="F3840" t="str">
        <f>VLOOKUP(D3840,'B-Business Capability'!B:H,6,FALSE)</f>
        <v>Customer Service and Support</v>
      </c>
      <c r="G3840" t="str">
        <f>VLOOKUP(D3840,'B-Business Capability'!B:H,7,FALSE)</f>
        <v>Service Request Management</v>
      </c>
      <c r="I3840" t="s">
        <v>8625</v>
      </c>
      <c r="J3840" t="s">
        <v>8684</v>
      </c>
      <c r="K3840" t="s">
        <v>8686</v>
      </c>
      <c r="L3840" t="s">
        <v>747</v>
      </c>
      <c r="M3840" t="str">
        <f>VLOOKUP(L3840,'A-Applications'!B:D,3,FALSE)</f>
        <v>YABE (Yest Another BACnet Exlporer)</v>
      </c>
      <c r="N3840" t="s">
        <v>46</v>
      </c>
      <c r="O3840" s="42" t="s">
        <v>47</v>
      </c>
      <c r="Q3840" t="str">
        <f>VLOOKUP(KamstrupData[[#This Row],[IdLevel123]],'B-Business Capability'!B:L,10,FALSE)</f>
        <v>Customer Service and Support</v>
      </c>
      <c r="R3840">
        <f>VLOOKUP(KamstrupData[[#This Row],[IdLevel123]],'B-Business Capability'!B:L,11,FALSE)</f>
        <v>0</v>
      </c>
    </row>
    <row r="3841" spans="2:20" hidden="1" x14ac:dyDescent="0.25">
      <c r="B3841" s="28">
        <v>46387</v>
      </c>
      <c r="C3841" s="28">
        <v>46387</v>
      </c>
      <c r="D3841" t="s">
        <v>1537</v>
      </c>
      <c r="E3841" t="str">
        <f>VLOOKUP(D3841,'B-Business Capability'!B:H,5,FALSE)</f>
        <v>Manufacturing</v>
      </c>
      <c r="F3841" t="str">
        <f>VLOOKUP(D3841,'B-Business Capability'!B:H,6,FALSE)</f>
        <v>Manufacturing Software</v>
      </c>
      <c r="G3841" t="str">
        <f>VLOOKUP(D3841,'B-Business Capability'!B:H,7,FALSE)</f>
        <v>Software development</v>
      </c>
      <c r="I3841" t="s">
        <v>43</v>
      </c>
      <c r="J3841" t="s">
        <v>109</v>
      </c>
      <c r="K3841" t="s">
        <v>110</v>
      </c>
      <c r="L3841" t="s">
        <v>1539</v>
      </c>
      <c r="M3841" t="str">
        <f>VLOOKUP(L3841,'A-Applications'!B:D,3,FALSE)</f>
        <v>Infragistics</v>
      </c>
      <c r="N3841" t="s">
        <v>308</v>
      </c>
      <c r="O3841" s="42" t="s">
        <v>47</v>
      </c>
      <c r="P3841" t="s">
        <v>112</v>
      </c>
      <c r="Q3841" t="str">
        <f>VLOOKUP(KamstrupData[[#This Row],[IdLevel123]],'B-Business Capability'!B:L,10,FALSE)</f>
        <v>Idea-to-Release (I2R)</v>
      </c>
      <c r="R3841">
        <f>VLOOKUP(KamstrupData[[#This Row],[IdLevel123]],'B-Business Capability'!B:L,11,FALSE)</f>
        <v>970</v>
      </c>
      <c r="T3841" t="s">
        <v>1540</v>
      </c>
    </row>
    <row r="3842" spans="2:20" hidden="1" x14ac:dyDescent="0.25">
      <c r="B3842" s="28">
        <v>46387</v>
      </c>
      <c r="C3842" s="28">
        <v>46387</v>
      </c>
      <c r="D3842" t="s">
        <v>1537</v>
      </c>
      <c r="E3842" t="str">
        <f>VLOOKUP(D3842,'B-Business Capability'!B:H,5,FALSE)</f>
        <v>Manufacturing</v>
      </c>
      <c r="F3842" t="str">
        <f>VLOOKUP(D3842,'B-Business Capability'!B:H,6,FALSE)</f>
        <v>Manufacturing Software</v>
      </c>
      <c r="G3842" t="str">
        <f>VLOOKUP(D3842,'B-Business Capability'!B:H,7,FALSE)</f>
        <v>Software development</v>
      </c>
      <c r="I3842" t="s">
        <v>66</v>
      </c>
      <c r="J3842" t="s">
        <v>109</v>
      </c>
      <c r="K3842" t="s">
        <v>110</v>
      </c>
      <c r="L3842" t="s">
        <v>1539</v>
      </c>
      <c r="M3842" t="str">
        <f>VLOOKUP(L3842,'A-Applications'!B:D,3,FALSE)</f>
        <v>Infragistics</v>
      </c>
      <c r="N3842" t="s">
        <v>308</v>
      </c>
      <c r="O3842" s="42" t="s">
        <v>47</v>
      </c>
      <c r="P3842" t="s">
        <v>112</v>
      </c>
      <c r="Q3842" t="str">
        <f>VLOOKUP(KamstrupData[[#This Row],[IdLevel123]],'B-Business Capability'!B:L,10,FALSE)</f>
        <v>Idea-to-Release (I2R)</v>
      </c>
      <c r="R3842">
        <f>VLOOKUP(KamstrupData[[#This Row],[IdLevel123]],'B-Business Capability'!B:L,11,FALSE)</f>
        <v>970</v>
      </c>
      <c r="T3842" t="s">
        <v>1543</v>
      </c>
    </row>
    <row r="3843" spans="2:20" hidden="1" x14ac:dyDescent="0.25">
      <c r="D3843" t="s">
        <v>70</v>
      </c>
      <c r="E3843" t="str">
        <f>VLOOKUP(D3843,'B-Business Capability'!B:H,5,FALSE)</f>
        <v>Product &amp; Software Development</v>
      </c>
      <c r="F3843">
        <f>VLOOKUP(D3843,'B-Business Capability'!B:H,6,FALSE)</f>
        <v>0</v>
      </c>
      <c r="G3843">
        <f>VLOOKUP(D3843,'B-Business Capability'!B:H,7,FALSE)</f>
        <v>0</v>
      </c>
      <c r="I3843" t="s">
        <v>66</v>
      </c>
      <c r="J3843" t="s">
        <v>106</v>
      </c>
      <c r="L3843" t="s">
        <v>107</v>
      </c>
      <c r="M3843" t="str">
        <f>VLOOKUP(L3843,'A-Applications'!B:D,3,FALSE)</f>
        <v>ReadyAPI</v>
      </c>
      <c r="N3843" t="s">
        <v>46</v>
      </c>
      <c r="O3843" s="42" t="s">
        <v>102</v>
      </c>
      <c r="P3843" t="s">
        <v>68</v>
      </c>
      <c r="Q3843" t="str">
        <f>VLOOKUP(KamstrupData[[#This Row],[IdLevel123]],'B-Business Capability'!B:L,10,FALSE)</f>
        <v>Idea-to-Release (I2R)</v>
      </c>
      <c r="R3843">
        <f>VLOOKUP(KamstrupData[[#This Row],[IdLevel123]],'B-Business Capability'!B:L,11,FALSE)</f>
        <v>100</v>
      </c>
      <c r="T3843" t="s">
        <v>108</v>
      </c>
    </row>
    <row r="3844" spans="2:20" hidden="1" x14ac:dyDescent="0.25">
      <c r="D3844" t="s">
        <v>1449</v>
      </c>
      <c r="E3844" t="str">
        <f>VLOOKUP(D3844,'B-Business Capability'!B:H,5,FALSE)</f>
        <v>Customer Service</v>
      </c>
      <c r="F3844" t="str">
        <f>VLOOKUP(D3844,'B-Business Capability'!B:H,6,FALSE)</f>
        <v>Customer Service and Support</v>
      </c>
      <c r="G3844">
        <f>VLOOKUP(D3844,'B-Business Capability'!B:H,7,FALSE)</f>
        <v>0</v>
      </c>
      <c r="I3844" t="s">
        <v>66</v>
      </c>
      <c r="J3844" t="s">
        <v>106</v>
      </c>
      <c r="L3844" t="s">
        <v>107</v>
      </c>
      <c r="M3844" t="str">
        <f>VLOOKUP(L3844,'A-Applications'!B:D,3,FALSE)</f>
        <v>ReadyAPI</v>
      </c>
      <c r="N3844" t="s">
        <v>46</v>
      </c>
      <c r="O3844" s="42" t="s">
        <v>102</v>
      </c>
      <c r="P3844" t="s">
        <v>68</v>
      </c>
      <c r="Q3844" t="str">
        <f>VLOOKUP(KamstrupData[[#This Row],[IdLevel123]],'B-Business Capability'!B:L,10,FALSE)</f>
        <v>Customer Service and Support</v>
      </c>
      <c r="R3844">
        <f>VLOOKUP(KamstrupData[[#This Row],[IdLevel123]],'B-Business Capability'!B:L,11,FALSE)</f>
        <v>0</v>
      </c>
      <c r="T3844" t="s">
        <v>108</v>
      </c>
    </row>
    <row r="3845" spans="2:20" hidden="1" x14ac:dyDescent="0.25">
      <c r="D3845" t="s">
        <v>1458</v>
      </c>
      <c r="E3845" t="str">
        <f>VLOOKUP(D3845,'B-Business Capability'!B:H,5,FALSE)</f>
        <v>Customer Service</v>
      </c>
      <c r="F3845" t="str">
        <f>VLOOKUP(D3845,'B-Business Capability'!B:H,6,FALSE)</f>
        <v>Customer Service Strategy and Planning</v>
      </c>
      <c r="G3845">
        <f>VLOOKUP(D3845,'B-Business Capability'!B:H,7,FALSE)</f>
        <v>0</v>
      </c>
      <c r="I3845" t="s">
        <v>43</v>
      </c>
      <c r="J3845" t="s">
        <v>279</v>
      </c>
      <c r="L3845" t="s">
        <v>107</v>
      </c>
      <c r="M3845" t="str">
        <f>VLOOKUP(L3845,'A-Applications'!B:D,3,FALSE)</f>
        <v>ReadyAPI</v>
      </c>
      <c r="N3845" t="s">
        <v>46</v>
      </c>
      <c r="O3845" s="42" t="s">
        <v>47</v>
      </c>
      <c r="P3845" t="s">
        <v>1040</v>
      </c>
      <c r="Q3845" t="str">
        <f>VLOOKUP(KamstrupData[[#This Row],[IdLevel123]],'B-Business Capability'!B:L,10,FALSE)</f>
        <v>Customer Service and Support</v>
      </c>
      <c r="R3845">
        <f>VLOOKUP(KamstrupData[[#This Row],[IdLevel123]],'B-Business Capability'!B:L,11,FALSE)</f>
        <v>0</v>
      </c>
    </row>
    <row r="3846" spans="2:20" hidden="1" x14ac:dyDescent="0.25">
      <c r="D3846" t="s">
        <v>1458</v>
      </c>
      <c r="E3846" t="str">
        <f>VLOOKUP(D3846,'B-Business Capability'!B:H,5,FALSE)</f>
        <v>Customer Service</v>
      </c>
      <c r="F3846" t="str">
        <f>VLOOKUP(D3846,'B-Business Capability'!B:H,6,FALSE)</f>
        <v>Customer Service Strategy and Planning</v>
      </c>
      <c r="G3846">
        <f>VLOOKUP(D3846,'B-Business Capability'!B:H,7,FALSE)</f>
        <v>0</v>
      </c>
      <c r="I3846" t="s">
        <v>43</v>
      </c>
      <c r="J3846" t="s">
        <v>282</v>
      </c>
      <c r="L3846" t="s">
        <v>107</v>
      </c>
      <c r="M3846" t="str">
        <f>VLOOKUP(L3846,'A-Applications'!B:D,3,FALSE)</f>
        <v>ReadyAPI</v>
      </c>
      <c r="N3846" t="s">
        <v>46</v>
      </c>
      <c r="O3846" s="42" t="s">
        <v>47</v>
      </c>
      <c r="P3846" t="s">
        <v>1040</v>
      </c>
      <c r="Q3846" t="str">
        <f>VLOOKUP(KamstrupData[[#This Row],[IdLevel123]],'B-Business Capability'!B:L,10,FALSE)</f>
        <v>Customer Service and Support</v>
      </c>
      <c r="R3846">
        <f>VLOOKUP(KamstrupData[[#This Row],[IdLevel123]],'B-Business Capability'!B:L,11,FALSE)</f>
        <v>0</v>
      </c>
    </row>
    <row r="3847" spans="2:20" hidden="1" x14ac:dyDescent="0.25">
      <c r="D3847" t="s">
        <v>1517</v>
      </c>
      <c r="E3847" t="str">
        <f>VLOOKUP(D3847,'B-Business Capability'!B:H,5,FALSE)</f>
        <v>Customer Service</v>
      </c>
      <c r="F3847" t="str">
        <f>VLOOKUP(D3847,'B-Business Capability'!B:H,6,FALSE)</f>
        <v>Customer Project Management</v>
      </c>
      <c r="G3847" t="str">
        <f>VLOOKUP(D3847,'B-Business Capability'!B:H,7,FALSE)</f>
        <v>Project Management</v>
      </c>
      <c r="I3847" t="s">
        <v>43</v>
      </c>
      <c r="J3847" t="s">
        <v>279</v>
      </c>
      <c r="L3847" t="s">
        <v>107</v>
      </c>
      <c r="M3847" t="str">
        <f>VLOOKUP(L3847,'A-Applications'!B:D,3,FALSE)</f>
        <v>ReadyAPI</v>
      </c>
      <c r="N3847" t="s">
        <v>46</v>
      </c>
      <c r="O3847" s="42" t="s">
        <v>47</v>
      </c>
      <c r="P3847" t="s">
        <v>229</v>
      </c>
      <c r="Q3847" t="str">
        <f>VLOOKUP(KamstrupData[[#This Row],[IdLevel123]],'B-Business Capability'!B:L,10,FALSE)</f>
        <v>Order-to-Cash (O2C)</v>
      </c>
      <c r="R3847">
        <f>VLOOKUP(KamstrupData[[#This Row],[IdLevel123]],'B-Business Capability'!B:L,11,FALSE)</f>
        <v>0</v>
      </c>
    </row>
    <row r="3848" spans="2:20" hidden="1" x14ac:dyDescent="0.25">
      <c r="D3848" t="s">
        <v>1517</v>
      </c>
      <c r="E3848" t="str">
        <f>VLOOKUP(D3848,'B-Business Capability'!B:H,5,FALSE)</f>
        <v>Customer Service</v>
      </c>
      <c r="F3848" t="str">
        <f>VLOOKUP(D3848,'B-Business Capability'!B:H,6,FALSE)</f>
        <v>Customer Project Management</v>
      </c>
      <c r="G3848" t="str">
        <f>VLOOKUP(D3848,'B-Business Capability'!B:H,7,FALSE)</f>
        <v>Project Management</v>
      </c>
      <c r="I3848" t="s">
        <v>43</v>
      </c>
      <c r="J3848" t="s">
        <v>282</v>
      </c>
      <c r="L3848" t="s">
        <v>107</v>
      </c>
      <c r="M3848" t="str">
        <f>VLOOKUP(L3848,'A-Applications'!B:D,3,FALSE)</f>
        <v>ReadyAPI</v>
      </c>
      <c r="N3848" t="s">
        <v>46</v>
      </c>
      <c r="O3848" s="42" t="s">
        <v>47</v>
      </c>
      <c r="P3848" t="s">
        <v>229</v>
      </c>
      <c r="Q3848" t="str">
        <f>VLOOKUP(KamstrupData[[#This Row],[IdLevel123]],'B-Business Capability'!B:L,10,FALSE)</f>
        <v>Order-to-Cash (O2C)</v>
      </c>
      <c r="R3848">
        <f>VLOOKUP(KamstrupData[[#This Row],[IdLevel123]],'B-Business Capability'!B:L,11,FALSE)</f>
        <v>0</v>
      </c>
    </row>
    <row r="3849" spans="2:20" hidden="1" x14ac:dyDescent="0.25">
      <c r="C3849" s="28">
        <v>46022</v>
      </c>
      <c r="D3849" t="s">
        <v>1537</v>
      </c>
      <c r="E3849" t="str">
        <f>VLOOKUP(D3849,'B-Business Capability'!B:H,5,FALSE)</f>
        <v>Manufacturing</v>
      </c>
      <c r="F3849" t="str">
        <f>VLOOKUP(D3849,'B-Business Capability'!B:H,6,FALSE)</f>
        <v>Manufacturing Software</v>
      </c>
      <c r="G3849" t="str">
        <f>VLOOKUP(D3849,'B-Business Capability'!B:H,7,FALSE)</f>
        <v>Software development</v>
      </c>
      <c r="I3849" t="s">
        <v>43</v>
      </c>
      <c r="J3849" t="s">
        <v>109</v>
      </c>
      <c r="K3849" t="s">
        <v>110</v>
      </c>
      <c r="L3849" t="s">
        <v>107</v>
      </c>
      <c r="M3849" t="str">
        <f>VLOOKUP(L3849,'A-Applications'!B:D,3,FALSE)</f>
        <v>ReadyAPI</v>
      </c>
      <c r="N3849" t="s">
        <v>74</v>
      </c>
      <c r="O3849" s="42" t="s">
        <v>47</v>
      </c>
      <c r="P3849" t="s">
        <v>112</v>
      </c>
      <c r="Q3849" t="str">
        <f>VLOOKUP(KamstrupData[[#This Row],[IdLevel123]],'B-Business Capability'!B:L,10,FALSE)</f>
        <v>Idea-to-Release (I2R)</v>
      </c>
      <c r="R3849">
        <f>VLOOKUP(KamstrupData[[#This Row],[IdLevel123]],'B-Business Capability'!B:L,11,FALSE)</f>
        <v>970</v>
      </c>
      <c r="T3849" t="s">
        <v>1541</v>
      </c>
    </row>
    <row r="3850" spans="2:20" hidden="1" x14ac:dyDescent="0.25">
      <c r="B3850" s="28">
        <v>45292</v>
      </c>
      <c r="D3850" s="28" t="s">
        <v>8545</v>
      </c>
      <c r="E3850" t="str">
        <f>VLOOKUP(D3850,'B-Business Capability'!B:H,5,FALSE)</f>
        <v>OT Hosting</v>
      </c>
      <c r="F3850" t="str">
        <f>VLOOKUP(D3850,'B-Business Capability'!B:H,6,FALSE)</f>
        <v>OT Platform &amp; Hosting</v>
      </c>
      <c r="G3850" t="str">
        <f>VLOOKUP(D3850,'B-Business Capability'!B:H,7,FALSE)</f>
        <v>API &amp; Integration Services</v>
      </c>
      <c r="I3850" t="s">
        <v>43</v>
      </c>
      <c r="J3850" t="s">
        <v>285</v>
      </c>
      <c r="K3850" t="s">
        <v>1615</v>
      </c>
      <c r="L3850" t="s">
        <v>107</v>
      </c>
      <c r="M3850" t="str">
        <f>VLOOKUP(L3850,'A-Applications'!B:D,3,FALSE)</f>
        <v>ReadyAPI</v>
      </c>
      <c r="N3850" t="s">
        <v>46</v>
      </c>
      <c r="O3850" s="42" t="s">
        <v>210</v>
      </c>
      <c r="P3850" t="s">
        <v>38</v>
      </c>
      <c r="Q3850" t="str">
        <f>VLOOKUP(KamstrupData[[#This Row],[IdLevel123]],'B-Business Capability'!B:L,10,FALSE)</f>
        <v>N/A</v>
      </c>
      <c r="R3850">
        <f>VLOOKUP(KamstrupData[[#This Row],[IdLevel123]],'B-Business Capability'!B:L,11,FALSE)</f>
        <v>0</v>
      </c>
    </row>
    <row r="3851" spans="2:20" hidden="1" x14ac:dyDescent="0.25">
      <c r="D3851" t="s">
        <v>1623</v>
      </c>
      <c r="E3851" t="str">
        <f>VLOOKUP(D3851,'B-Business Capability'!B:H,5,FALSE)</f>
        <v>OT Hosting</v>
      </c>
      <c r="F3851" t="str">
        <f>VLOOKUP(D3851,'B-Business Capability'!B:H,6,FALSE)</f>
        <v>Customer Experience &amp; Interface</v>
      </c>
      <c r="G3851" t="str">
        <f>VLOOKUP(D3851,'B-Business Capability'!B:H,7,FALSE)</f>
        <v>Licens, Usage &amp; Billing Management</v>
      </c>
      <c r="I3851" t="s">
        <v>66</v>
      </c>
      <c r="J3851" t="s">
        <v>325</v>
      </c>
      <c r="K3851" t="s">
        <v>379</v>
      </c>
      <c r="L3851" s="101" t="s">
        <v>107</v>
      </c>
      <c r="M3851" t="str">
        <f>VLOOKUP(L3851,'A-Applications'!B:D,3,FALSE)</f>
        <v>ReadyAPI</v>
      </c>
      <c r="N3851" t="s">
        <v>46</v>
      </c>
      <c r="O3851" s="42" t="s">
        <v>47</v>
      </c>
      <c r="P3851" t="s">
        <v>68</v>
      </c>
      <c r="Q3851" t="str">
        <f>VLOOKUP(KamstrupData[[#This Row],[IdLevel123]],'B-Business Capability'!B:L,10,FALSE)</f>
        <v>N/A</v>
      </c>
      <c r="R3851">
        <f>VLOOKUP(KamstrupData[[#This Row],[IdLevel123]],'B-Business Capability'!B:L,11,FALSE)</f>
        <v>0</v>
      </c>
      <c r="T3851" t="s">
        <v>381</v>
      </c>
    </row>
    <row r="3852" spans="2:20" hidden="1" x14ac:dyDescent="0.25">
      <c r="B3852" s="28">
        <v>45292</v>
      </c>
      <c r="D3852" s="28" t="s">
        <v>7426</v>
      </c>
      <c r="E3852" t="str">
        <f>VLOOKUP(D3852,'B-Business Capability'!B:H,5,FALSE)</f>
        <v>Customer Relationship</v>
      </c>
      <c r="F3852" t="str">
        <f>VLOOKUP(D3852,'B-Business Capability'!B:H,6,FALSE)</f>
        <v>Contact Management</v>
      </c>
      <c r="G3852">
        <f>VLOOKUP(D3852,'B-Business Capability'!B:H,7,FALSE)</f>
        <v>0</v>
      </c>
      <c r="I3852" t="s">
        <v>43</v>
      </c>
      <c r="J3852" t="s">
        <v>285</v>
      </c>
      <c r="K3852" t="s">
        <v>1615</v>
      </c>
      <c r="L3852" t="s">
        <v>1243</v>
      </c>
      <c r="M3852" t="str">
        <f>VLOOKUP(L3852,'A-Applications'!B:D,3,FALSE)</f>
        <v>License Tool</v>
      </c>
      <c r="N3852" t="s">
        <v>46</v>
      </c>
      <c r="O3852" s="42" t="s">
        <v>210</v>
      </c>
      <c r="P3852" t="s">
        <v>38</v>
      </c>
      <c r="Q3852" t="str">
        <f>VLOOKUP(KamstrupData[[#This Row],[IdLevel123]],'B-Business Capability'!B:L,10,FALSE)</f>
        <v>Customer Service and Support</v>
      </c>
      <c r="R3852">
        <f>VLOOKUP(KamstrupData[[#This Row],[IdLevel123]],'B-Business Capability'!B:L,11,FALSE)</f>
        <v>0</v>
      </c>
    </row>
    <row r="3853" spans="2:20" hidden="1" x14ac:dyDescent="0.25">
      <c r="D3853" t="s">
        <v>1242</v>
      </c>
      <c r="E3853" t="str">
        <f>VLOOKUP(D3853,'B-Business Capability'!B:H,5,FALSE)</f>
        <v>Sales</v>
      </c>
      <c r="F3853" t="str">
        <f>VLOOKUP(D3853,'B-Business Capability'!B:H,6,FALSE)</f>
        <v>Quotation, Order, and Contract Management</v>
      </c>
      <c r="G3853" t="str">
        <f>VLOOKUP(D3853,'B-Business Capability'!B:H,7,FALSE)</f>
        <v>Bundling, configuration and subscription management</v>
      </c>
      <c r="I3853" t="s">
        <v>43</v>
      </c>
      <c r="J3853" t="s">
        <v>325</v>
      </c>
      <c r="K3853" t="s">
        <v>379</v>
      </c>
      <c r="L3853" t="s">
        <v>1243</v>
      </c>
      <c r="M3853" t="str">
        <f>VLOOKUP(L3853,'A-Applications'!B:D,3,FALSE)</f>
        <v>License Tool</v>
      </c>
      <c r="N3853" t="s">
        <v>46</v>
      </c>
      <c r="O3853" s="42" t="s">
        <v>102</v>
      </c>
      <c r="P3853" t="s">
        <v>1042</v>
      </c>
      <c r="Q3853" t="str">
        <f>VLOOKUP(KamstrupData[[#This Row],[IdLevel123]],'B-Business Capability'!B:L,10,FALSE)</f>
        <v>Subscribtion-to-Pay (S2P)</v>
      </c>
      <c r="R3853">
        <f>VLOOKUP(KamstrupData[[#This Row],[IdLevel123]],'B-Business Capability'!B:L,11,FALSE)</f>
        <v>100</v>
      </c>
      <c r="S3853" t="s">
        <v>1179</v>
      </c>
      <c r="T3853" t="s">
        <v>1181</v>
      </c>
    </row>
    <row r="3854" spans="2:20" hidden="1" x14ac:dyDescent="0.25">
      <c r="D3854" t="s">
        <v>1459</v>
      </c>
      <c r="E3854" t="str">
        <f>VLOOKUP(D3854,'B-Business Capability'!B:H,5,FALSE)</f>
        <v>Customer Service</v>
      </c>
      <c r="F3854" t="str">
        <f>VLOOKUP(D3854,'B-Business Capability'!B:H,6,FALSE)</f>
        <v>Customer Service and Support</v>
      </c>
      <c r="G3854" t="str">
        <f>VLOOKUP(D3854,'B-Business Capability'!B:H,7,FALSE)</f>
        <v>Service Request Management</v>
      </c>
      <c r="I3854" t="s">
        <v>66</v>
      </c>
      <c r="J3854" t="s">
        <v>228</v>
      </c>
      <c r="L3854" t="s">
        <v>1243</v>
      </c>
      <c r="M3854" t="str">
        <f>VLOOKUP(L3854,'A-Applications'!B:D,3,FALSE)</f>
        <v>License Tool</v>
      </c>
      <c r="N3854" t="s">
        <v>46</v>
      </c>
      <c r="O3854" s="42" t="s">
        <v>47</v>
      </c>
      <c r="P3854" t="s">
        <v>229</v>
      </c>
      <c r="Q3854" t="str">
        <f>VLOOKUP(KamstrupData[[#This Row],[IdLevel123]],'B-Business Capability'!B:L,10,FALSE)</f>
        <v>Customer Service and Support</v>
      </c>
      <c r="R3854">
        <f>VLOOKUP(KamstrupData[[#This Row],[IdLevel123]],'B-Business Capability'!B:L,11,FALSE)</f>
        <v>0</v>
      </c>
      <c r="T3854" t="s">
        <v>230</v>
      </c>
    </row>
    <row r="3855" spans="2:20" hidden="1" x14ac:dyDescent="0.25">
      <c r="D3855" s="28" t="s">
        <v>1459</v>
      </c>
      <c r="E3855" t="str">
        <f>VLOOKUP(D3855,'B-Business Capability'!B:H,5,FALSE)</f>
        <v>Customer Service</v>
      </c>
      <c r="F3855" t="str">
        <f>VLOOKUP(D3855,'B-Business Capability'!B:H,6,FALSE)</f>
        <v>Customer Service and Support</v>
      </c>
      <c r="G3855" t="str">
        <f>VLOOKUP(D3855,'B-Business Capability'!B:H,7,FALSE)</f>
        <v>Service Request Management</v>
      </c>
      <c r="I3855" t="s">
        <v>53</v>
      </c>
      <c r="J3855" t="s">
        <v>8549</v>
      </c>
      <c r="L3855" t="s">
        <v>1243</v>
      </c>
      <c r="M3855" t="str">
        <f>VLOOKUP(L3855,'A-Applications'!B:D,3,FALSE)</f>
        <v>License Tool</v>
      </c>
      <c r="N3855" t="s">
        <v>46</v>
      </c>
      <c r="O3855" s="42" t="s">
        <v>47</v>
      </c>
      <c r="P3855" t="s">
        <v>229</v>
      </c>
      <c r="Q3855" t="str">
        <f>VLOOKUP(KamstrupData[[#This Row],[IdLevel123]],'B-Business Capability'!B:L,10,FALSE)</f>
        <v>Customer Service and Support</v>
      </c>
      <c r="R3855">
        <f>VLOOKUP(KamstrupData[[#This Row],[IdLevel123]],'B-Business Capability'!B:L,11,FALSE)</f>
        <v>0</v>
      </c>
      <c r="T3855" t="s">
        <v>8521</v>
      </c>
    </row>
    <row r="3856" spans="2:20" hidden="1" x14ac:dyDescent="0.25">
      <c r="D3856" s="28" t="s">
        <v>1459</v>
      </c>
      <c r="E3856" t="str">
        <f>VLOOKUP(D3856,'B-Business Capability'!B:H,5,FALSE)</f>
        <v>Customer Service</v>
      </c>
      <c r="F3856" t="str">
        <f>VLOOKUP(D3856,'B-Business Capability'!B:H,6,FALSE)</f>
        <v>Customer Service and Support</v>
      </c>
      <c r="G3856" t="str">
        <f>VLOOKUP(D3856,'B-Business Capability'!B:H,7,FALSE)</f>
        <v>Service Request Management</v>
      </c>
      <c r="I3856" t="s">
        <v>491</v>
      </c>
      <c r="J3856" t="s">
        <v>8531</v>
      </c>
      <c r="K3856" t="s">
        <v>8607</v>
      </c>
      <c r="L3856" t="s">
        <v>1243</v>
      </c>
      <c r="M3856" t="str">
        <f>VLOOKUP(L3856,'A-Applications'!B:D,3,FALSE)</f>
        <v>License Tool</v>
      </c>
      <c r="N3856" t="s">
        <v>46</v>
      </c>
      <c r="O3856" s="42" t="s">
        <v>47</v>
      </c>
      <c r="P3856" t="s">
        <v>229</v>
      </c>
      <c r="Q3856" t="str">
        <f>VLOOKUP(KamstrupData[[#This Row],[IdLevel123]],'B-Business Capability'!B:L,10,FALSE)</f>
        <v>Customer Service and Support</v>
      </c>
      <c r="R3856">
        <f>VLOOKUP(KamstrupData[[#This Row],[IdLevel123]],'B-Business Capability'!B:L,11,FALSE)</f>
        <v>0</v>
      </c>
    </row>
    <row r="3857" spans="2:20" hidden="1" x14ac:dyDescent="0.25">
      <c r="D3857" s="28" t="s">
        <v>1459</v>
      </c>
      <c r="E3857" t="str">
        <f>VLOOKUP(D3857,'B-Business Capability'!B:H,5,FALSE)</f>
        <v>Customer Service</v>
      </c>
      <c r="F3857" t="str">
        <f>VLOOKUP(D3857,'B-Business Capability'!B:H,6,FALSE)</f>
        <v>Customer Service and Support</v>
      </c>
      <c r="G3857" t="str">
        <f>VLOOKUP(D3857,'B-Business Capability'!B:H,7,FALSE)</f>
        <v>Service Request Management</v>
      </c>
      <c r="I3857" t="s">
        <v>477</v>
      </c>
      <c r="J3857" t="s">
        <v>8624</v>
      </c>
      <c r="L3857" t="s">
        <v>1243</v>
      </c>
      <c r="M3857" t="str">
        <f>VLOOKUP(L3857,'A-Applications'!B:D,3,FALSE)</f>
        <v>License Tool</v>
      </c>
      <c r="N3857" t="s">
        <v>46</v>
      </c>
      <c r="O3857" s="42" t="s">
        <v>47</v>
      </c>
      <c r="P3857" t="s">
        <v>229</v>
      </c>
      <c r="Q3857" t="str">
        <f>VLOOKUP(KamstrupData[[#This Row],[IdLevel123]],'B-Business Capability'!B:L,10,FALSE)</f>
        <v>Customer Service and Support</v>
      </c>
      <c r="R3857">
        <f>VLOOKUP(KamstrupData[[#This Row],[IdLevel123]],'B-Business Capability'!B:L,11,FALSE)</f>
        <v>0</v>
      </c>
    </row>
    <row r="3858" spans="2:20" hidden="1" x14ac:dyDescent="0.25">
      <c r="D3858" t="s">
        <v>1517</v>
      </c>
      <c r="E3858" t="str">
        <f>VLOOKUP(D3858,'B-Business Capability'!B:H,5,FALSE)</f>
        <v>Customer Service</v>
      </c>
      <c r="F3858" t="str">
        <f>VLOOKUP(D3858,'B-Business Capability'!B:H,6,FALSE)</f>
        <v>Customer Project Management</v>
      </c>
      <c r="G3858" t="str">
        <f>VLOOKUP(D3858,'B-Business Capability'!B:H,7,FALSE)</f>
        <v>Project Management</v>
      </c>
      <c r="I3858" t="s">
        <v>66</v>
      </c>
      <c r="J3858" t="s">
        <v>228</v>
      </c>
      <c r="L3858" t="s">
        <v>1243</v>
      </c>
      <c r="M3858" t="str">
        <f>VLOOKUP(L3858,'A-Applications'!B:D,3,FALSE)</f>
        <v>License Tool</v>
      </c>
      <c r="N3858" t="s">
        <v>46</v>
      </c>
      <c r="O3858" s="42" t="s">
        <v>47</v>
      </c>
      <c r="P3858" t="s">
        <v>1040</v>
      </c>
      <c r="Q3858" t="str">
        <f>VLOOKUP(KamstrupData[[#This Row],[IdLevel123]],'B-Business Capability'!B:L,10,FALSE)</f>
        <v>Order-to-Cash (O2C)</v>
      </c>
      <c r="R3858">
        <f>VLOOKUP(KamstrupData[[#This Row],[IdLevel123]],'B-Business Capability'!B:L,11,FALSE)</f>
        <v>0</v>
      </c>
      <c r="T3858" t="s">
        <v>230</v>
      </c>
    </row>
    <row r="3859" spans="2:20" hidden="1" x14ac:dyDescent="0.25">
      <c r="D3859" t="s">
        <v>1517</v>
      </c>
      <c r="E3859" t="str">
        <f>VLOOKUP(D3859,'B-Business Capability'!B:H,5,FALSE)</f>
        <v>Customer Service</v>
      </c>
      <c r="F3859" t="str">
        <f>VLOOKUP(D3859,'B-Business Capability'!B:H,6,FALSE)</f>
        <v>Customer Project Management</v>
      </c>
      <c r="G3859" t="str">
        <f>VLOOKUP(D3859,'B-Business Capability'!B:H,7,FALSE)</f>
        <v>Project Management</v>
      </c>
      <c r="I3859" t="s">
        <v>43</v>
      </c>
      <c r="J3859" t="s">
        <v>278</v>
      </c>
      <c r="L3859" t="s">
        <v>1243</v>
      </c>
      <c r="M3859" t="str">
        <f>VLOOKUP(L3859,'A-Applications'!B:D,3,FALSE)</f>
        <v>License Tool</v>
      </c>
      <c r="N3859" t="s">
        <v>46</v>
      </c>
      <c r="O3859" s="42" t="s">
        <v>47</v>
      </c>
      <c r="P3859" t="s">
        <v>1040</v>
      </c>
      <c r="Q3859" t="str">
        <f>VLOOKUP(KamstrupData[[#This Row],[IdLevel123]],'B-Business Capability'!B:L,10,FALSE)</f>
        <v>Order-to-Cash (O2C)</v>
      </c>
      <c r="R3859">
        <f>VLOOKUP(KamstrupData[[#This Row],[IdLevel123]],'B-Business Capability'!B:L,11,FALSE)</f>
        <v>0</v>
      </c>
      <c r="T3859" t="s">
        <v>410</v>
      </c>
    </row>
    <row r="3860" spans="2:20" hidden="1" x14ac:dyDescent="0.25">
      <c r="D3860" t="s">
        <v>1517</v>
      </c>
      <c r="E3860" t="str">
        <f>VLOOKUP(D3860,'B-Business Capability'!B:H,5,FALSE)</f>
        <v>Customer Service</v>
      </c>
      <c r="F3860" t="str">
        <f>VLOOKUP(D3860,'B-Business Capability'!B:H,6,FALSE)</f>
        <v>Customer Project Management</v>
      </c>
      <c r="G3860" t="str">
        <f>VLOOKUP(D3860,'B-Business Capability'!B:H,7,FALSE)</f>
        <v>Project Management</v>
      </c>
      <c r="I3860" t="s">
        <v>43</v>
      </c>
      <c r="J3860" t="s">
        <v>279</v>
      </c>
      <c r="L3860" t="s">
        <v>1243</v>
      </c>
      <c r="M3860" t="str">
        <f>VLOOKUP(L3860,'A-Applications'!B:D,3,FALSE)</f>
        <v>License Tool</v>
      </c>
      <c r="N3860" t="s">
        <v>46</v>
      </c>
      <c r="O3860" s="42" t="s">
        <v>47</v>
      </c>
      <c r="P3860" t="s">
        <v>1040</v>
      </c>
      <c r="Q3860" t="str">
        <f>VLOOKUP(KamstrupData[[#This Row],[IdLevel123]],'B-Business Capability'!B:L,10,FALSE)</f>
        <v>Order-to-Cash (O2C)</v>
      </c>
      <c r="R3860">
        <f>VLOOKUP(KamstrupData[[#This Row],[IdLevel123]],'B-Business Capability'!B:L,11,FALSE)</f>
        <v>0</v>
      </c>
    </row>
    <row r="3861" spans="2:20" hidden="1" x14ac:dyDescent="0.25">
      <c r="D3861" t="s">
        <v>1517</v>
      </c>
      <c r="E3861" t="str">
        <f>VLOOKUP(D3861,'B-Business Capability'!B:H,5,FALSE)</f>
        <v>Customer Service</v>
      </c>
      <c r="F3861" t="str">
        <f>VLOOKUP(D3861,'B-Business Capability'!B:H,6,FALSE)</f>
        <v>Customer Project Management</v>
      </c>
      <c r="G3861" t="str">
        <f>VLOOKUP(D3861,'B-Business Capability'!B:H,7,FALSE)</f>
        <v>Project Management</v>
      </c>
      <c r="I3861" t="s">
        <v>43</v>
      </c>
      <c r="J3861" t="s">
        <v>282</v>
      </c>
      <c r="L3861" t="s">
        <v>1243</v>
      </c>
      <c r="M3861" t="str">
        <f>VLOOKUP(L3861,'A-Applications'!B:D,3,FALSE)</f>
        <v>License Tool</v>
      </c>
      <c r="N3861" t="s">
        <v>46</v>
      </c>
      <c r="O3861" s="42" t="s">
        <v>47</v>
      </c>
      <c r="P3861" t="s">
        <v>1040</v>
      </c>
      <c r="Q3861" t="str">
        <f>VLOOKUP(KamstrupData[[#This Row],[IdLevel123]],'B-Business Capability'!B:L,10,FALSE)</f>
        <v>Order-to-Cash (O2C)</v>
      </c>
      <c r="R3861">
        <f>VLOOKUP(KamstrupData[[#This Row],[IdLevel123]],'B-Business Capability'!B:L,11,FALSE)</f>
        <v>0</v>
      </c>
    </row>
    <row r="3862" spans="2:20" hidden="1" x14ac:dyDescent="0.25">
      <c r="D3862" s="28" t="s">
        <v>1517</v>
      </c>
      <c r="E3862" t="str">
        <f>VLOOKUP(D3862,'B-Business Capability'!B:H,5,FALSE)</f>
        <v>Customer Service</v>
      </c>
      <c r="F3862" t="str">
        <f>VLOOKUP(D3862,'B-Business Capability'!B:H,6,FALSE)</f>
        <v>Customer Project Management</v>
      </c>
      <c r="G3862" t="str">
        <f>VLOOKUP(D3862,'B-Business Capability'!B:H,7,FALSE)</f>
        <v>Project Management</v>
      </c>
      <c r="I3862" t="s">
        <v>53</v>
      </c>
      <c r="J3862" t="s">
        <v>8549</v>
      </c>
      <c r="L3862" t="s">
        <v>1243</v>
      </c>
      <c r="M3862" t="str">
        <f>VLOOKUP(L3862,'A-Applications'!B:D,3,FALSE)</f>
        <v>License Tool</v>
      </c>
      <c r="N3862" t="s">
        <v>46</v>
      </c>
      <c r="O3862" s="42" t="s">
        <v>47</v>
      </c>
      <c r="P3862" t="s">
        <v>1040</v>
      </c>
      <c r="Q3862" t="str">
        <f>VLOOKUP(KamstrupData[[#This Row],[IdLevel123]],'B-Business Capability'!B:L,10,FALSE)</f>
        <v>Order-to-Cash (O2C)</v>
      </c>
      <c r="R3862">
        <f>VLOOKUP(KamstrupData[[#This Row],[IdLevel123]],'B-Business Capability'!B:L,11,FALSE)</f>
        <v>0</v>
      </c>
      <c r="T3862" t="s">
        <v>8521</v>
      </c>
    </row>
    <row r="3863" spans="2:20" hidden="1" x14ac:dyDescent="0.25">
      <c r="D3863" s="28" t="s">
        <v>1517</v>
      </c>
      <c r="E3863" t="str">
        <f>VLOOKUP(D3863,'B-Business Capability'!B:H,5,FALSE)</f>
        <v>Customer Service</v>
      </c>
      <c r="F3863" t="str">
        <f>VLOOKUP(D3863,'B-Business Capability'!B:H,6,FALSE)</f>
        <v>Customer Project Management</v>
      </c>
      <c r="G3863" t="str">
        <f>VLOOKUP(D3863,'B-Business Capability'!B:H,7,FALSE)</f>
        <v>Project Management</v>
      </c>
      <c r="I3863" t="s">
        <v>491</v>
      </c>
      <c r="J3863" t="s">
        <v>8531</v>
      </c>
      <c r="K3863" t="s">
        <v>8607</v>
      </c>
      <c r="L3863" t="s">
        <v>1243</v>
      </c>
      <c r="M3863" t="str">
        <f>VLOOKUP(L3863,'A-Applications'!B:D,3,FALSE)</f>
        <v>License Tool</v>
      </c>
      <c r="N3863" t="s">
        <v>46</v>
      </c>
      <c r="O3863" s="42" t="s">
        <v>47</v>
      </c>
      <c r="P3863" t="s">
        <v>1040</v>
      </c>
      <c r="Q3863" t="str">
        <f>VLOOKUP(KamstrupData[[#This Row],[IdLevel123]],'B-Business Capability'!B:L,10,FALSE)</f>
        <v>Order-to-Cash (O2C)</v>
      </c>
      <c r="R3863">
        <f>VLOOKUP(KamstrupData[[#This Row],[IdLevel123]],'B-Business Capability'!B:L,11,FALSE)</f>
        <v>0</v>
      </c>
    </row>
    <row r="3864" spans="2:20" hidden="1" x14ac:dyDescent="0.25">
      <c r="D3864" s="28" t="s">
        <v>1517</v>
      </c>
      <c r="E3864" t="str">
        <f>VLOOKUP(D3864,'B-Business Capability'!B:H,5,FALSE)</f>
        <v>Customer Service</v>
      </c>
      <c r="F3864" t="str">
        <f>VLOOKUP(D3864,'B-Business Capability'!B:H,6,FALSE)</f>
        <v>Customer Project Management</v>
      </c>
      <c r="G3864" t="str">
        <f>VLOOKUP(D3864,'B-Business Capability'!B:H,7,FALSE)</f>
        <v>Project Management</v>
      </c>
      <c r="I3864" t="s">
        <v>477</v>
      </c>
      <c r="J3864" t="s">
        <v>8624</v>
      </c>
      <c r="L3864" t="s">
        <v>1243</v>
      </c>
      <c r="M3864" t="str">
        <f>VLOOKUP(L3864,'A-Applications'!B:D,3,FALSE)</f>
        <v>License Tool</v>
      </c>
      <c r="N3864" t="s">
        <v>46</v>
      </c>
      <c r="O3864" s="42" t="s">
        <v>47</v>
      </c>
      <c r="P3864" t="s">
        <v>1040</v>
      </c>
      <c r="Q3864" t="str">
        <f>VLOOKUP(KamstrupData[[#This Row],[IdLevel123]],'B-Business Capability'!B:L,10,FALSE)</f>
        <v>Order-to-Cash (O2C)</v>
      </c>
      <c r="R3864">
        <f>VLOOKUP(KamstrupData[[#This Row],[IdLevel123]],'B-Business Capability'!B:L,11,FALSE)</f>
        <v>0</v>
      </c>
    </row>
    <row r="3865" spans="2:20" hidden="1" x14ac:dyDescent="0.25">
      <c r="D3865" s="28" t="s">
        <v>1517</v>
      </c>
      <c r="E3865" t="str">
        <f>VLOOKUP(D3865,'B-Business Capability'!B:H,5,FALSE)</f>
        <v>Customer Service</v>
      </c>
      <c r="F3865" t="str">
        <f>VLOOKUP(D3865,'B-Business Capability'!B:H,6,FALSE)</f>
        <v>Customer Project Management</v>
      </c>
      <c r="G3865" t="str">
        <f>VLOOKUP(D3865,'B-Business Capability'!B:H,7,FALSE)</f>
        <v>Project Management</v>
      </c>
      <c r="I3865" t="s">
        <v>477</v>
      </c>
      <c r="J3865" t="s">
        <v>8624</v>
      </c>
      <c r="L3865" t="s">
        <v>1243</v>
      </c>
      <c r="M3865" t="str">
        <f>VLOOKUP(L3865,'A-Applications'!B:D,3,FALSE)</f>
        <v>License Tool</v>
      </c>
      <c r="N3865" t="s">
        <v>46</v>
      </c>
      <c r="O3865" s="42" t="s">
        <v>47</v>
      </c>
      <c r="P3865" t="s">
        <v>1040</v>
      </c>
      <c r="Q3865" t="str">
        <f>VLOOKUP(KamstrupData[[#This Row],[IdLevel123]],'B-Business Capability'!B:L,10,FALSE)</f>
        <v>Order-to-Cash (O2C)</v>
      </c>
      <c r="R3865">
        <f>VLOOKUP(KamstrupData[[#This Row],[IdLevel123]],'B-Business Capability'!B:L,11,FALSE)</f>
        <v>0</v>
      </c>
    </row>
    <row r="3866" spans="2:20" hidden="1" x14ac:dyDescent="0.25">
      <c r="D3866" s="28" t="s">
        <v>1459</v>
      </c>
      <c r="E3866" t="str">
        <f>VLOOKUP(D3866,'B-Business Capability'!B:H,5,FALSE)</f>
        <v>Customer Service</v>
      </c>
      <c r="F3866" t="str">
        <f>VLOOKUP(D3866,'B-Business Capability'!B:H,6,FALSE)</f>
        <v>Customer Service and Support</v>
      </c>
      <c r="G3866" t="str">
        <f>VLOOKUP(D3866,'B-Business Capability'!B:H,7,FALSE)</f>
        <v>Service Request Management</v>
      </c>
      <c r="I3866" t="s">
        <v>62</v>
      </c>
      <c r="J3866" t="s">
        <v>8633</v>
      </c>
      <c r="L3866" t="s">
        <v>1243</v>
      </c>
      <c r="M3866" t="str">
        <f>VLOOKUP(L3866,'A-Applications'!B:D,3,FALSE)</f>
        <v>License Tool</v>
      </c>
      <c r="N3866" t="s">
        <v>46</v>
      </c>
      <c r="O3866" s="42" t="s">
        <v>47</v>
      </c>
      <c r="P3866" t="s">
        <v>229</v>
      </c>
      <c r="Q3866" t="str">
        <f>VLOOKUP(KamstrupData[[#This Row],[IdLevel123]],'B-Business Capability'!B:L,10,FALSE)</f>
        <v>Customer Service and Support</v>
      </c>
      <c r="R3866">
        <f>VLOOKUP(KamstrupData[[#This Row],[IdLevel123]],'B-Business Capability'!B:L,11,FALSE)</f>
        <v>0</v>
      </c>
    </row>
    <row r="3867" spans="2:20" hidden="1" x14ac:dyDescent="0.25">
      <c r="B3867" s="28">
        <v>45292</v>
      </c>
      <c r="C3867" s="28">
        <v>46203</v>
      </c>
      <c r="D3867" t="s">
        <v>1603</v>
      </c>
      <c r="E3867" t="str">
        <f>VLOOKUP(D3867,'B-Business Capability'!B:H,5,FALSE)</f>
        <v>Digital Platform and Operations</v>
      </c>
      <c r="F3867" t="str">
        <f>VLOOKUP(D3867,'B-Business Capability'!B:H,6,FALSE)</f>
        <v>AI, Data &amp; Analytics</v>
      </c>
      <c r="G3867" t="str">
        <f>VLOOKUP(D3867,'B-Business Capability'!B:H,7,FALSE)</f>
        <v>Data Processing &amp; Modeling</v>
      </c>
      <c r="I3867" t="s">
        <v>43</v>
      </c>
      <c r="J3867" t="s">
        <v>161</v>
      </c>
      <c r="L3867" t="s">
        <v>1606</v>
      </c>
      <c r="M3867" t="str">
        <f>VLOOKUP(L3867,'A-Applications'!B:D,3,FALSE)</f>
        <v>FlowForce</v>
      </c>
      <c r="N3867" t="s">
        <v>46</v>
      </c>
      <c r="O3867" s="42" t="s">
        <v>47</v>
      </c>
      <c r="P3867" t="s">
        <v>68</v>
      </c>
      <c r="Q3867" t="str">
        <f>VLOOKUP(KamstrupData[[#This Row],[IdLevel123]],'B-Business Capability'!B:L,10,FALSE)</f>
        <v>N/A</v>
      </c>
      <c r="R3867">
        <f>VLOOKUP(KamstrupData[[#This Row],[IdLevel123]],'B-Business Capability'!B:L,11,FALSE)</f>
        <v>0</v>
      </c>
      <c r="S3867" t="s">
        <v>1483</v>
      </c>
      <c r="T3867" t="s">
        <v>1607</v>
      </c>
    </row>
    <row r="3868" spans="2:20" hidden="1" x14ac:dyDescent="0.25">
      <c r="B3868" s="28">
        <v>45292</v>
      </c>
      <c r="C3868" s="28">
        <v>46203</v>
      </c>
      <c r="D3868" t="s">
        <v>1634</v>
      </c>
      <c r="E3868" t="str">
        <f>VLOOKUP(D3868,'B-Business Capability'!B:H,5,FALSE)</f>
        <v>Not mapped to capability</v>
      </c>
      <c r="F3868">
        <f>VLOOKUP(D3868,'B-Business Capability'!B:H,6,FALSE)</f>
        <v>0</v>
      </c>
      <c r="G3868">
        <f>VLOOKUP(D3868,'B-Business Capability'!B:H,7,FALSE)</f>
        <v>0</v>
      </c>
      <c r="I3868" t="s">
        <v>43</v>
      </c>
      <c r="J3868" t="s">
        <v>411</v>
      </c>
      <c r="L3868" t="s">
        <v>1606</v>
      </c>
      <c r="M3868" t="str">
        <f>VLOOKUP(L3868,'A-Applications'!B:D,3,FALSE)</f>
        <v>FlowForce</v>
      </c>
      <c r="O3868" s="42"/>
      <c r="P3868" t="s">
        <v>56</v>
      </c>
      <c r="Q3868" t="str">
        <f>VLOOKUP(KamstrupData[[#This Row],[IdLevel123]],'B-Business Capability'!B:L,10,FALSE)</f>
        <v>N/A</v>
      </c>
      <c r="R3868">
        <f>VLOOKUP(KamstrupData[[#This Row],[IdLevel123]],'B-Business Capability'!B:L,11,FALSE)</f>
        <v>0</v>
      </c>
      <c r="S3868" t="s">
        <v>1483</v>
      </c>
      <c r="T3868" t="s">
        <v>1686</v>
      </c>
    </row>
    <row r="3869" spans="2:20" hidden="1" x14ac:dyDescent="0.25">
      <c r="D3869" t="s">
        <v>438</v>
      </c>
      <c r="E3869" t="str">
        <f>VLOOKUP(D3869,'B-Business Capability'!B:H,5,FALSE)</f>
        <v>Finance</v>
      </c>
      <c r="F3869" t="str">
        <f>VLOOKUP(D3869,'B-Business Capability'!B:H,6,FALSE)</f>
        <v>Asset Management</v>
      </c>
      <c r="G3869" t="str">
        <f>VLOOKUP(D3869,'B-Business Capability'!B:H,7,FALSE)</f>
        <v>Asset Performance Mgmt</v>
      </c>
      <c r="I3869" t="s">
        <v>43</v>
      </c>
      <c r="J3869" t="s">
        <v>439</v>
      </c>
      <c r="L3869" t="s">
        <v>450</v>
      </c>
      <c r="M3869" t="str">
        <f>VLOOKUP(L3869,'A-Applications'!B:D,3,FALSE)</f>
        <v>VMS</v>
      </c>
      <c r="N3869" t="s">
        <v>138</v>
      </c>
      <c r="O3869" s="42" t="s">
        <v>52</v>
      </c>
      <c r="P3869" t="s">
        <v>441</v>
      </c>
      <c r="Q3869" t="str">
        <f>VLOOKUP(KamstrupData[[#This Row],[IdLevel123]],'B-Business Capability'!B:L,10,FALSE)</f>
        <v>N/A</v>
      </c>
      <c r="R3869">
        <f>VLOOKUP(KamstrupData[[#This Row],[IdLevel123]],'B-Business Capability'!B:L,11,FALSE)</f>
        <v>0</v>
      </c>
      <c r="T3869" t="s">
        <v>442</v>
      </c>
    </row>
    <row r="3870" spans="2:20" hidden="1" x14ac:dyDescent="0.25">
      <c r="D3870" t="s">
        <v>458</v>
      </c>
      <c r="E3870" t="str">
        <f>VLOOKUP(D3870,'B-Business Capability'!B:H,5,FALSE)</f>
        <v>Finance</v>
      </c>
      <c r="F3870" t="str">
        <f>VLOOKUP(D3870,'B-Business Capability'!B:H,6,FALSE)</f>
        <v>Asset Management</v>
      </c>
      <c r="G3870" t="str">
        <f>VLOOKUP(D3870,'B-Business Capability'!B:H,7,FALSE)</f>
        <v>Decommissioning</v>
      </c>
      <c r="I3870" t="s">
        <v>43</v>
      </c>
      <c r="J3870" t="s">
        <v>439</v>
      </c>
      <c r="L3870" t="s">
        <v>450</v>
      </c>
      <c r="M3870" t="str">
        <f>VLOOKUP(L3870,'A-Applications'!B:D,3,FALSE)</f>
        <v>VMS</v>
      </c>
      <c r="N3870" t="s">
        <v>46</v>
      </c>
      <c r="O3870" s="42" t="s">
        <v>52</v>
      </c>
      <c r="P3870" t="s">
        <v>441</v>
      </c>
      <c r="Q3870" t="str">
        <f>VLOOKUP(KamstrupData[[#This Row],[IdLevel123]],'B-Business Capability'!B:L,10,FALSE)</f>
        <v>N/A</v>
      </c>
      <c r="R3870">
        <f>VLOOKUP(KamstrupData[[#This Row],[IdLevel123]],'B-Business Capability'!B:L,11,FALSE)</f>
        <v>0</v>
      </c>
      <c r="T3870" t="s">
        <v>442</v>
      </c>
    </row>
    <row r="3871" spans="2:20" hidden="1" x14ac:dyDescent="0.25">
      <c r="D3871" t="s">
        <v>460</v>
      </c>
      <c r="E3871" t="str">
        <f>VLOOKUP(D3871,'B-Business Capability'!B:H,5,FALSE)</f>
        <v>Finance</v>
      </c>
      <c r="F3871" t="str">
        <f>VLOOKUP(D3871,'B-Business Capability'!B:H,6,FALSE)</f>
        <v>Asset Management</v>
      </c>
      <c r="G3871" t="str">
        <f>VLOOKUP(D3871,'B-Business Capability'!B:H,7,FALSE)</f>
        <v>Investment Planning</v>
      </c>
      <c r="I3871" t="s">
        <v>43</v>
      </c>
      <c r="J3871" t="s">
        <v>439</v>
      </c>
      <c r="L3871" t="s">
        <v>450</v>
      </c>
      <c r="M3871" t="str">
        <f>VLOOKUP(L3871,'A-Applications'!B:D,3,FALSE)</f>
        <v>VMS</v>
      </c>
      <c r="N3871" t="s">
        <v>46</v>
      </c>
      <c r="O3871" s="42" t="s">
        <v>52</v>
      </c>
      <c r="P3871" t="s">
        <v>441</v>
      </c>
      <c r="Q3871" t="str">
        <f>VLOOKUP(KamstrupData[[#This Row],[IdLevel123]],'B-Business Capability'!B:L,10,FALSE)</f>
        <v>N/A</v>
      </c>
      <c r="R3871">
        <f>VLOOKUP(KamstrupData[[#This Row],[IdLevel123]],'B-Business Capability'!B:L,11,FALSE)</f>
        <v>0</v>
      </c>
      <c r="T3871" t="s">
        <v>442</v>
      </c>
    </row>
    <row r="3872" spans="2:20" hidden="1" x14ac:dyDescent="0.25">
      <c r="D3872" t="s">
        <v>438</v>
      </c>
      <c r="E3872" t="str">
        <f>VLOOKUP(D3872,'B-Business Capability'!B:H,5,FALSE)</f>
        <v>Finance</v>
      </c>
      <c r="F3872" t="str">
        <f>VLOOKUP(D3872,'B-Business Capability'!B:H,6,FALSE)</f>
        <v>Asset Management</v>
      </c>
      <c r="G3872" t="str">
        <f>VLOOKUP(D3872,'B-Business Capability'!B:H,7,FALSE)</f>
        <v>Asset Performance Mgmt</v>
      </c>
      <c r="I3872" t="s">
        <v>43</v>
      </c>
      <c r="J3872" t="s">
        <v>439</v>
      </c>
      <c r="L3872" t="s">
        <v>440</v>
      </c>
      <c r="M3872" t="str">
        <f>VLOOKUP(L3872,'A-Applications'!B:D,3,FALSE)</f>
        <v>Acra Introcucion</v>
      </c>
      <c r="N3872" t="s">
        <v>46</v>
      </c>
      <c r="O3872" s="42" t="s">
        <v>47</v>
      </c>
      <c r="P3872" t="s">
        <v>441</v>
      </c>
      <c r="Q3872" t="str">
        <f>VLOOKUP(KamstrupData[[#This Row],[IdLevel123]],'B-Business Capability'!B:L,10,FALSE)</f>
        <v>N/A</v>
      </c>
      <c r="R3872">
        <f>VLOOKUP(KamstrupData[[#This Row],[IdLevel123]],'B-Business Capability'!B:L,11,FALSE)</f>
        <v>0</v>
      </c>
      <c r="T3872" t="s">
        <v>442</v>
      </c>
    </row>
    <row r="3873" spans="2:20" hidden="1" x14ac:dyDescent="0.25">
      <c r="D3873" t="s">
        <v>458</v>
      </c>
      <c r="E3873" t="str">
        <f>VLOOKUP(D3873,'B-Business Capability'!B:H,5,FALSE)</f>
        <v>Finance</v>
      </c>
      <c r="F3873" t="str">
        <f>VLOOKUP(D3873,'B-Business Capability'!B:H,6,FALSE)</f>
        <v>Asset Management</v>
      </c>
      <c r="G3873" t="str">
        <f>VLOOKUP(D3873,'B-Business Capability'!B:H,7,FALSE)</f>
        <v>Decommissioning</v>
      </c>
      <c r="I3873" t="s">
        <v>43</v>
      </c>
      <c r="J3873" t="s">
        <v>439</v>
      </c>
      <c r="L3873" t="s">
        <v>440</v>
      </c>
      <c r="M3873" t="str">
        <f>VLOOKUP(L3873,'A-Applications'!B:D,3,FALSE)</f>
        <v>Acra Introcucion</v>
      </c>
      <c r="N3873" t="s">
        <v>46</v>
      </c>
      <c r="O3873" s="42" t="s">
        <v>47</v>
      </c>
      <c r="P3873" t="s">
        <v>441</v>
      </c>
      <c r="Q3873" t="str">
        <f>VLOOKUP(KamstrupData[[#This Row],[IdLevel123]],'B-Business Capability'!B:L,10,FALSE)</f>
        <v>N/A</v>
      </c>
      <c r="R3873">
        <f>VLOOKUP(KamstrupData[[#This Row],[IdLevel123]],'B-Business Capability'!B:L,11,FALSE)</f>
        <v>0</v>
      </c>
      <c r="T3873" t="s">
        <v>442</v>
      </c>
    </row>
    <row r="3874" spans="2:20" hidden="1" x14ac:dyDescent="0.25">
      <c r="D3874" t="s">
        <v>460</v>
      </c>
      <c r="E3874" t="str">
        <f>VLOOKUP(D3874,'B-Business Capability'!B:H,5,FALSE)</f>
        <v>Finance</v>
      </c>
      <c r="F3874" t="str">
        <f>VLOOKUP(D3874,'B-Business Capability'!B:H,6,FALSE)</f>
        <v>Asset Management</v>
      </c>
      <c r="G3874" t="str">
        <f>VLOOKUP(D3874,'B-Business Capability'!B:H,7,FALSE)</f>
        <v>Investment Planning</v>
      </c>
      <c r="I3874" t="s">
        <v>43</v>
      </c>
      <c r="J3874" t="s">
        <v>439</v>
      </c>
      <c r="L3874" t="s">
        <v>440</v>
      </c>
      <c r="M3874" t="str">
        <f>VLOOKUP(L3874,'A-Applications'!B:D,3,FALSE)</f>
        <v>Acra Introcucion</v>
      </c>
      <c r="N3874" t="s">
        <v>46</v>
      </c>
      <c r="O3874" s="42" t="s">
        <v>47</v>
      </c>
      <c r="P3874" t="s">
        <v>441</v>
      </c>
      <c r="Q3874" t="str">
        <f>VLOOKUP(KamstrupData[[#This Row],[IdLevel123]],'B-Business Capability'!B:L,10,FALSE)</f>
        <v>N/A</v>
      </c>
      <c r="R3874">
        <f>VLOOKUP(KamstrupData[[#This Row],[IdLevel123]],'B-Business Capability'!B:L,11,FALSE)</f>
        <v>0</v>
      </c>
      <c r="T3874" t="s">
        <v>442</v>
      </c>
    </row>
    <row r="3875" spans="2:20" hidden="1" x14ac:dyDescent="0.25">
      <c r="D3875" t="s">
        <v>438</v>
      </c>
      <c r="E3875" t="str">
        <f>VLOOKUP(D3875,'B-Business Capability'!B:H,5,FALSE)</f>
        <v>Finance</v>
      </c>
      <c r="F3875" t="str">
        <f>VLOOKUP(D3875,'B-Business Capability'!B:H,6,FALSE)</f>
        <v>Asset Management</v>
      </c>
      <c r="G3875" t="str">
        <f>VLOOKUP(D3875,'B-Business Capability'!B:H,7,FALSE)</f>
        <v>Asset Performance Mgmt</v>
      </c>
      <c r="I3875" t="s">
        <v>43</v>
      </c>
      <c r="J3875" t="s">
        <v>439</v>
      </c>
      <c r="L3875" t="s">
        <v>443</v>
      </c>
      <c r="M3875" t="str">
        <f>VLOOKUP(L3875,'A-Applications'!B:D,3,FALSE)</f>
        <v>Bluebeam</v>
      </c>
      <c r="N3875" t="s">
        <v>46</v>
      </c>
      <c r="O3875" s="42" t="s">
        <v>52</v>
      </c>
      <c r="P3875" t="s">
        <v>441</v>
      </c>
      <c r="Q3875" t="str">
        <f>VLOOKUP(KamstrupData[[#This Row],[IdLevel123]],'B-Business Capability'!B:L,10,FALSE)</f>
        <v>N/A</v>
      </c>
      <c r="R3875">
        <f>VLOOKUP(KamstrupData[[#This Row],[IdLevel123]],'B-Business Capability'!B:L,11,FALSE)</f>
        <v>0</v>
      </c>
      <c r="T3875" t="s">
        <v>442</v>
      </c>
    </row>
    <row r="3876" spans="2:20" hidden="1" x14ac:dyDescent="0.25">
      <c r="D3876" t="s">
        <v>438</v>
      </c>
      <c r="E3876" t="str">
        <f>VLOOKUP(D3876,'B-Business Capability'!B:H,5,FALSE)</f>
        <v>Finance</v>
      </c>
      <c r="F3876" t="str">
        <f>VLOOKUP(D3876,'B-Business Capability'!B:H,6,FALSE)</f>
        <v>Asset Management</v>
      </c>
      <c r="G3876" t="str">
        <f>VLOOKUP(D3876,'B-Business Capability'!B:H,7,FALSE)</f>
        <v>Asset Performance Mgmt</v>
      </c>
      <c r="I3876" t="s">
        <v>43</v>
      </c>
      <c r="J3876" t="s">
        <v>439</v>
      </c>
      <c r="L3876" t="s">
        <v>448</v>
      </c>
      <c r="M3876" t="str">
        <f>VLOOKUP(L3876,'A-Applications'!B:D,3,FALSE)</f>
        <v>SEEV8R3</v>
      </c>
      <c r="N3876" t="s">
        <v>46</v>
      </c>
      <c r="O3876" s="42" t="s">
        <v>52</v>
      </c>
      <c r="P3876" t="s">
        <v>441</v>
      </c>
      <c r="Q3876" t="str">
        <f>VLOOKUP(KamstrupData[[#This Row],[IdLevel123]],'B-Business Capability'!B:L,10,FALSE)</f>
        <v>N/A</v>
      </c>
      <c r="R3876">
        <f>VLOOKUP(KamstrupData[[#This Row],[IdLevel123]],'B-Business Capability'!B:L,11,FALSE)</f>
        <v>0</v>
      </c>
      <c r="T3876" t="s">
        <v>442</v>
      </c>
    </row>
    <row r="3877" spans="2:20" hidden="1" x14ac:dyDescent="0.25">
      <c r="D3877" t="s">
        <v>438</v>
      </c>
      <c r="E3877" t="str">
        <f>VLOOKUP(D3877,'B-Business Capability'!B:H,5,FALSE)</f>
        <v>Finance</v>
      </c>
      <c r="F3877" t="str">
        <f>VLOOKUP(D3877,'B-Business Capability'!B:H,6,FALSE)</f>
        <v>Asset Management</v>
      </c>
      <c r="G3877" t="str">
        <f>VLOOKUP(D3877,'B-Business Capability'!B:H,7,FALSE)</f>
        <v>Asset Performance Mgmt</v>
      </c>
      <c r="I3877" t="s">
        <v>43</v>
      </c>
      <c r="J3877" t="s">
        <v>439</v>
      </c>
      <c r="L3877" t="s">
        <v>445</v>
      </c>
      <c r="M3877" t="str">
        <f>VLOOKUP(L3877,'A-Applications'!B:D,3,FALSE)</f>
        <v>EUROTest Metrell (New structure Aurostat)</v>
      </c>
      <c r="N3877" t="s">
        <v>46</v>
      </c>
      <c r="O3877" s="42" t="s">
        <v>52</v>
      </c>
      <c r="P3877" t="s">
        <v>441</v>
      </c>
      <c r="Q3877" t="str">
        <f>VLOOKUP(KamstrupData[[#This Row],[IdLevel123]],'B-Business Capability'!B:L,10,FALSE)</f>
        <v>N/A</v>
      </c>
      <c r="R3877">
        <f>VLOOKUP(KamstrupData[[#This Row],[IdLevel123]],'B-Business Capability'!B:L,11,FALSE)</f>
        <v>0</v>
      </c>
      <c r="T3877" t="s">
        <v>442</v>
      </c>
    </row>
    <row r="3878" spans="2:20" hidden="1" x14ac:dyDescent="0.25">
      <c r="D3878" t="s">
        <v>438</v>
      </c>
      <c r="E3878" t="str">
        <f>VLOOKUP(D3878,'B-Business Capability'!B:H,5,FALSE)</f>
        <v>Finance</v>
      </c>
      <c r="F3878" t="str">
        <f>VLOOKUP(D3878,'B-Business Capability'!B:H,6,FALSE)</f>
        <v>Asset Management</v>
      </c>
      <c r="G3878" t="str">
        <f>VLOOKUP(D3878,'B-Business Capability'!B:H,7,FALSE)</f>
        <v>Asset Performance Mgmt</v>
      </c>
      <c r="I3878" t="s">
        <v>43</v>
      </c>
      <c r="J3878" t="s">
        <v>439</v>
      </c>
      <c r="L3878" t="s">
        <v>444</v>
      </c>
      <c r="M3878" t="str">
        <f>VLOOKUP(L3878,'A-Applications'!B:D,3,FALSE)</f>
        <v>ECO Struxure</v>
      </c>
      <c r="N3878" t="s">
        <v>138</v>
      </c>
      <c r="O3878" s="42" t="s">
        <v>47</v>
      </c>
      <c r="P3878" t="s">
        <v>441</v>
      </c>
      <c r="Q3878" t="str">
        <f>VLOOKUP(KamstrupData[[#This Row],[IdLevel123]],'B-Business Capability'!B:L,10,FALSE)</f>
        <v>N/A</v>
      </c>
      <c r="R3878">
        <f>VLOOKUP(KamstrupData[[#This Row],[IdLevel123]],'B-Business Capability'!B:L,11,FALSE)</f>
        <v>0</v>
      </c>
      <c r="T3878" t="s">
        <v>442</v>
      </c>
    </row>
    <row r="3879" spans="2:20" hidden="1" x14ac:dyDescent="0.25">
      <c r="D3879" t="s">
        <v>438</v>
      </c>
      <c r="E3879" t="str">
        <f>VLOOKUP(D3879,'B-Business Capability'!B:H,5,FALSE)</f>
        <v>Finance</v>
      </c>
      <c r="F3879" t="str">
        <f>VLOOKUP(D3879,'B-Business Capability'!B:H,6,FALSE)</f>
        <v>Asset Management</v>
      </c>
      <c r="G3879" t="str">
        <f>VLOOKUP(D3879,'B-Business Capability'!B:H,7,FALSE)</f>
        <v>Asset Performance Mgmt</v>
      </c>
      <c r="I3879" t="s">
        <v>66</v>
      </c>
      <c r="J3879" t="s">
        <v>208</v>
      </c>
      <c r="L3879" t="s">
        <v>444</v>
      </c>
      <c r="M3879" t="str">
        <f>VLOOKUP(L3879,'A-Applications'!B:D,3,FALSE)</f>
        <v>ECO Struxure</v>
      </c>
      <c r="N3879" t="s">
        <v>46</v>
      </c>
      <c r="O3879" s="42" t="s">
        <v>102</v>
      </c>
      <c r="P3879" t="s">
        <v>441</v>
      </c>
      <c r="Q3879" t="str">
        <f>VLOOKUP(KamstrupData[[#This Row],[IdLevel123]],'B-Business Capability'!B:L,10,FALSE)</f>
        <v>N/A</v>
      </c>
      <c r="R3879">
        <f>VLOOKUP(KamstrupData[[#This Row],[IdLevel123]],'B-Business Capability'!B:L,11,FALSE)</f>
        <v>0</v>
      </c>
      <c r="T3879" t="s">
        <v>456</v>
      </c>
    </row>
    <row r="3880" spans="2:20" hidden="1" x14ac:dyDescent="0.25">
      <c r="D3880" t="s">
        <v>458</v>
      </c>
      <c r="E3880" t="str">
        <f>VLOOKUP(D3880,'B-Business Capability'!B:H,5,FALSE)</f>
        <v>Finance</v>
      </c>
      <c r="F3880" t="str">
        <f>VLOOKUP(D3880,'B-Business Capability'!B:H,6,FALSE)</f>
        <v>Asset Management</v>
      </c>
      <c r="G3880" t="str">
        <f>VLOOKUP(D3880,'B-Business Capability'!B:H,7,FALSE)</f>
        <v>Decommissioning</v>
      </c>
      <c r="I3880" t="s">
        <v>43</v>
      </c>
      <c r="J3880" t="s">
        <v>439</v>
      </c>
      <c r="L3880" t="s">
        <v>444</v>
      </c>
      <c r="M3880" t="str">
        <f>VLOOKUP(L3880,'A-Applications'!B:D,3,FALSE)</f>
        <v>ECO Struxure</v>
      </c>
      <c r="N3880" t="s">
        <v>46</v>
      </c>
      <c r="O3880" s="42" t="s">
        <v>47</v>
      </c>
      <c r="P3880" t="s">
        <v>441</v>
      </c>
      <c r="Q3880" t="str">
        <f>VLOOKUP(KamstrupData[[#This Row],[IdLevel123]],'B-Business Capability'!B:L,10,FALSE)</f>
        <v>N/A</v>
      </c>
      <c r="R3880">
        <f>VLOOKUP(KamstrupData[[#This Row],[IdLevel123]],'B-Business Capability'!B:L,11,FALSE)</f>
        <v>0</v>
      </c>
      <c r="T3880" t="s">
        <v>442</v>
      </c>
    </row>
    <row r="3881" spans="2:20" hidden="1" x14ac:dyDescent="0.25">
      <c r="D3881" t="s">
        <v>458</v>
      </c>
      <c r="E3881" t="str">
        <f>VLOOKUP(D3881,'B-Business Capability'!B:H,5,FALSE)</f>
        <v>Finance</v>
      </c>
      <c r="F3881" t="str">
        <f>VLOOKUP(D3881,'B-Business Capability'!B:H,6,FALSE)</f>
        <v>Asset Management</v>
      </c>
      <c r="G3881" t="str">
        <f>VLOOKUP(D3881,'B-Business Capability'!B:H,7,FALSE)</f>
        <v>Decommissioning</v>
      </c>
      <c r="I3881" t="s">
        <v>66</v>
      </c>
      <c r="J3881" t="s">
        <v>208</v>
      </c>
      <c r="L3881" t="s">
        <v>444</v>
      </c>
      <c r="M3881" t="str">
        <f>VLOOKUP(L3881,'A-Applications'!B:D,3,FALSE)</f>
        <v>ECO Struxure</v>
      </c>
      <c r="N3881" t="s">
        <v>46</v>
      </c>
      <c r="O3881" s="42" t="s">
        <v>47</v>
      </c>
      <c r="P3881" t="s">
        <v>441</v>
      </c>
      <c r="Q3881" t="str">
        <f>VLOOKUP(KamstrupData[[#This Row],[IdLevel123]],'B-Business Capability'!B:L,10,FALSE)</f>
        <v>N/A</v>
      </c>
      <c r="R3881">
        <f>VLOOKUP(KamstrupData[[#This Row],[IdLevel123]],'B-Business Capability'!B:L,11,FALSE)</f>
        <v>0</v>
      </c>
      <c r="T3881" t="s">
        <v>457</v>
      </c>
    </row>
    <row r="3882" spans="2:20" hidden="1" x14ac:dyDescent="0.25">
      <c r="D3882" t="s">
        <v>460</v>
      </c>
      <c r="E3882" t="str">
        <f>VLOOKUP(D3882,'B-Business Capability'!B:H,5,FALSE)</f>
        <v>Finance</v>
      </c>
      <c r="F3882" t="str">
        <f>VLOOKUP(D3882,'B-Business Capability'!B:H,6,FALSE)</f>
        <v>Asset Management</v>
      </c>
      <c r="G3882" t="str">
        <f>VLOOKUP(D3882,'B-Business Capability'!B:H,7,FALSE)</f>
        <v>Investment Planning</v>
      </c>
      <c r="I3882" t="s">
        <v>43</v>
      </c>
      <c r="J3882" t="s">
        <v>439</v>
      </c>
      <c r="L3882" t="s">
        <v>444</v>
      </c>
      <c r="M3882" t="str">
        <f>VLOOKUP(L3882,'A-Applications'!B:D,3,FALSE)</f>
        <v>ECO Struxure</v>
      </c>
      <c r="N3882" t="s">
        <v>46</v>
      </c>
      <c r="O3882" s="42" t="s">
        <v>47</v>
      </c>
      <c r="P3882" t="s">
        <v>441</v>
      </c>
      <c r="Q3882" t="str">
        <f>VLOOKUP(KamstrupData[[#This Row],[IdLevel123]],'B-Business Capability'!B:L,10,FALSE)</f>
        <v>N/A</v>
      </c>
      <c r="R3882">
        <f>VLOOKUP(KamstrupData[[#This Row],[IdLevel123]],'B-Business Capability'!B:L,11,FALSE)</f>
        <v>0</v>
      </c>
      <c r="T3882" t="s">
        <v>442</v>
      </c>
    </row>
    <row r="3883" spans="2:20" hidden="1" x14ac:dyDescent="0.25">
      <c r="D3883" t="s">
        <v>460</v>
      </c>
      <c r="E3883" t="str">
        <f>VLOOKUP(D3883,'B-Business Capability'!B:H,5,FALSE)</f>
        <v>Finance</v>
      </c>
      <c r="F3883" t="str">
        <f>VLOOKUP(D3883,'B-Business Capability'!B:H,6,FALSE)</f>
        <v>Asset Management</v>
      </c>
      <c r="G3883" t="str">
        <f>VLOOKUP(D3883,'B-Business Capability'!B:H,7,FALSE)</f>
        <v>Investment Planning</v>
      </c>
      <c r="I3883" t="s">
        <v>66</v>
      </c>
      <c r="J3883" t="s">
        <v>208</v>
      </c>
      <c r="L3883" t="s">
        <v>444</v>
      </c>
      <c r="M3883" t="str">
        <f>VLOOKUP(L3883,'A-Applications'!B:D,3,FALSE)</f>
        <v>ECO Struxure</v>
      </c>
      <c r="N3883" t="s">
        <v>46</v>
      </c>
      <c r="O3883" s="42" t="s">
        <v>47</v>
      </c>
      <c r="P3883" t="s">
        <v>441</v>
      </c>
      <c r="Q3883" t="str">
        <f>VLOOKUP(KamstrupData[[#This Row],[IdLevel123]],'B-Business Capability'!B:L,10,FALSE)</f>
        <v>N/A</v>
      </c>
      <c r="R3883">
        <f>VLOOKUP(KamstrupData[[#This Row],[IdLevel123]],'B-Business Capability'!B:L,11,FALSE)</f>
        <v>0</v>
      </c>
      <c r="T3883" t="s">
        <v>457</v>
      </c>
    </row>
    <row r="3884" spans="2:20" hidden="1" x14ac:dyDescent="0.25">
      <c r="D3884" t="s">
        <v>934</v>
      </c>
      <c r="E3884" t="str">
        <f>VLOOKUP(D3884,'B-Business Capability'!B:H,5,FALSE)</f>
        <v>Product &amp; Software Development</v>
      </c>
      <c r="F3884" t="str">
        <f>VLOOKUP(D3884,'B-Business Capability'!B:H,6,FALSE)</f>
        <v>Quality Management</v>
      </c>
      <c r="G3884" t="str">
        <f>VLOOKUP(D3884,'B-Business Capability'!B:H,7,FALSE)</f>
        <v>Manage Product Document</v>
      </c>
      <c r="I3884" t="s">
        <v>43</v>
      </c>
      <c r="J3884" t="s">
        <v>411</v>
      </c>
      <c r="L3884" t="s">
        <v>941</v>
      </c>
      <c r="M3884" t="str">
        <f>VLOOKUP(L3884,'A-Applications'!B:D,3,FALSE)</f>
        <v>Camtasia</v>
      </c>
      <c r="N3884" t="s">
        <v>46</v>
      </c>
      <c r="O3884" s="42" t="s">
        <v>47</v>
      </c>
      <c r="P3884" t="s">
        <v>386</v>
      </c>
      <c r="Q3884" t="str">
        <f>VLOOKUP(KamstrupData[[#This Row],[IdLevel123]],'B-Business Capability'!B:L,10,FALSE)</f>
        <v>Idea-to-Release (I2R)</v>
      </c>
      <c r="R3884">
        <f>VLOOKUP(KamstrupData[[#This Row],[IdLevel123]],'B-Business Capability'!B:L,11,FALSE)</f>
        <v>904</v>
      </c>
      <c r="T3884" t="s">
        <v>468</v>
      </c>
    </row>
    <row r="3885" spans="2:20" hidden="1" x14ac:dyDescent="0.25">
      <c r="B3885" s="28">
        <v>45292</v>
      </c>
      <c r="D3885" t="s">
        <v>198</v>
      </c>
      <c r="E3885" t="str">
        <f>VLOOKUP(D3885,'B-Business Capability'!B:H,5,FALSE)</f>
        <v>Product &amp; Software Development</v>
      </c>
      <c r="F3885" t="str">
        <f>VLOOKUP(D3885,'B-Business Capability'!B:H,6,FALSE)</f>
        <v>Product &amp; Software Delivery</v>
      </c>
      <c r="G3885">
        <f>VLOOKUP(D3885,'B-Business Capability'!B:H,7,FALSE)</f>
        <v>0</v>
      </c>
      <c r="I3885" t="s">
        <v>43</v>
      </c>
      <c r="J3885" t="s">
        <v>285</v>
      </c>
      <c r="K3885" t="s">
        <v>286</v>
      </c>
      <c r="L3885" t="s">
        <v>942</v>
      </c>
      <c r="M3885" t="str">
        <f>VLOOKUP(L3885,'A-Applications'!B:D,3,FALSE)</f>
        <v>Crowdin</v>
      </c>
      <c r="N3885" t="s">
        <v>46</v>
      </c>
      <c r="O3885" s="42" t="s">
        <v>47</v>
      </c>
      <c r="P3885" t="s">
        <v>38</v>
      </c>
      <c r="Q3885" t="str">
        <f>VLOOKUP(KamstrupData[[#This Row],[IdLevel123]],'B-Business Capability'!B:L,10,FALSE)</f>
        <v>Idea-to-Release (I2R)</v>
      </c>
      <c r="R3885">
        <f>VLOOKUP(KamstrupData[[#This Row],[IdLevel123]],'B-Business Capability'!B:L,11,FALSE)</f>
        <v>500</v>
      </c>
      <c r="S3885" t="s">
        <v>940</v>
      </c>
      <c r="T3885" t="s">
        <v>288</v>
      </c>
    </row>
    <row r="3886" spans="2:20" hidden="1" x14ac:dyDescent="0.25">
      <c r="D3886" t="s">
        <v>934</v>
      </c>
      <c r="E3886" t="str">
        <f>VLOOKUP(D3886,'B-Business Capability'!B:H,5,FALSE)</f>
        <v>Product &amp; Software Development</v>
      </c>
      <c r="F3886" t="str">
        <f>VLOOKUP(D3886,'B-Business Capability'!B:H,6,FALSE)</f>
        <v>Quality Management</v>
      </c>
      <c r="G3886" t="str">
        <f>VLOOKUP(D3886,'B-Business Capability'!B:H,7,FALSE)</f>
        <v>Manage Product Document</v>
      </c>
      <c r="I3886" t="s">
        <v>43</v>
      </c>
      <c r="J3886" t="s">
        <v>411</v>
      </c>
      <c r="L3886" t="s">
        <v>942</v>
      </c>
      <c r="M3886" t="str">
        <f>VLOOKUP(L3886,'A-Applications'!B:D,3,FALSE)</f>
        <v>Crowdin</v>
      </c>
      <c r="N3886" t="s">
        <v>46</v>
      </c>
      <c r="O3886" s="42" t="s">
        <v>102</v>
      </c>
      <c r="P3886" t="s">
        <v>386</v>
      </c>
      <c r="Q3886" t="str">
        <f>VLOOKUP(KamstrupData[[#This Row],[IdLevel123]],'B-Business Capability'!B:L,10,FALSE)</f>
        <v>Idea-to-Release (I2R)</v>
      </c>
      <c r="R3886">
        <f>VLOOKUP(KamstrupData[[#This Row],[IdLevel123]],'B-Business Capability'!B:L,11,FALSE)</f>
        <v>904</v>
      </c>
      <c r="S3886" t="s">
        <v>940</v>
      </c>
      <c r="T3886" t="s">
        <v>468</v>
      </c>
    </row>
    <row r="3887" spans="2:20" hidden="1" x14ac:dyDescent="0.25">
      <c r="D3887" t="s">
        <v>980</v>
      </c>
      <c r="E3887" t="str">
        <f>VLOOKUP(D3887,'B-Business Capability'!B:H,5,FALSE)</f>
        <v>Product &amp; Software Development</v>
      </c>
      <c r="F3887" t="str">
        <f>VLOOKUP(D3887,'B-Business Capability'!B:H,6,FALSE)</f>
        <v>R&amp;D</v>
      </c>
      <c r="G3887" t="str">
        <f>VLOOKUP(D3887,'B-Business Capability'!B:H,7,FALSE)</f>
        <v>Manage Innovation</v>
      </c>
      <c r="I3887" t="s">
        <v>43</v>
      </c>
      <c r="J3887" t="s">
        <v>411</v>
      </c>
      <c r="L3887" t="s">
        <v>942</v>
      </c>
      <c r="M3887" t="str">
        <f>VLOOKUP(L3887,'A-Applications'!B:D,3,FALSE)</f>
        <v>Crowdin</v>
      </c>
      <c r="N3887" t="s">
        <v>46</v>
      </c>
      <c r="O3887" s="42" t="s">
        <v>102</v>
      </c>
      <c r="P3887" t="s">
        <v>75</v>
      </c>
      <c r="Q3887" t="str">
        <f>VLOOKUP(KamstrupData[[#This Row],[IdLevel123]],'B-Business Capability'!B:L,10,FALSE)</f>
        <v>Idea-to-Release (I2R)</v>
      </c>
      <c r="R3887">
        <f>VLOOKUP(KamstrupData[[#This Row],[IdLevel123]],'B-Business Capability'!B:L,11,FALSE)</f>
        <v>310</v>
      </c>
      <c r="S3887" t="s">
        <v>940</v>
      </c>
      <c r="T3887" t="s">
        <v>468</v>
      </c>
    </row>
    <row r="3888" spans="2:20" hidden="1" x14ac:dyDescent="0.25">
      <c r="D3888" t="s">
        <v>1634</v>
      </c>
      <c r="E3888" t="str">
        <f>VLOOKUP(D3888,'B-Business Capability'!B:H,5,FALSE)</f>
        <v>Not mapped to capability</v>
      </c>
      <c r="F3888">
        <f>VLOOKUP(D3888,'B-Business Capability'!B:H,6,FALSE)</f>
        <v>0</v>
      </c>
      <c r="G3888">
        <f>VLOOKUP(D3888,'B-Business Capability'!B:H,7,FALSE)</f>
        <v>0</v>
      </c>
      <c r="I3888" t="s">
        <v>43</v>
      </c>
      <c r="J3888" t="s">
        <v>161</v>
      </c>
      <c r="K3888" t="s">
        <v>164</v>
      </c>
      <c r="L3888" t="s">
        <v>942</v>
      </c>
      <c r="M3888" t="str">
        <f>VLOOKUP(L3888,'A-Applications'!B:D,3,FALSE)</f>
        <v>Crowdin</v>
      </c>
      <c r="N3888" t="s">
        <v>46</v>
      </c>
      <c r="O3888" s="42" t="s">
        <v>47</v>
      </c>
      <c r="P3888" t="s">
        <v>56</v>
      </c>
      <c r="Q3888" t="str">
        <f>VLOOKUP(KamstrupData[[#This Row],[IdLevel123]],'B-Business Capability'!B:L,10,FALSE)</f>
        <v>N/A</v>
      </c>
      <c r="R3888">
        <f>VLOOKUP(KamstrupData[[#This Row],[IdLevel123]],'B-Business Capability'!B:L,11,FALSE)</f>
        <v>0</v>
      </c>
      <c r="S3888" t="s">
        <v>940</v>
      </c>
      <c r="T3888" t="s">
        <v>1731</v>
      </c>
    </row>
    <row r="3889" spans="4:20" hidden="1" x14ac:dyDescent="0.25">
      <c r="D3889" t="s">
        <v>934</v>
      </c>
      <c r="E3889" t="str">
        <f>VLOOKUP(D3889,'B-Business Capability'!B:H,5,FALSE)</f>
        <v>Product &amp; Software Development</v>
      </c>
      <c r="F3889" t="str">
        <f>VLOOKUP(D3889,'B-Business Capability'!B:H,6,FALSE)</f>
        <v>Quality Management</v>
      </c>
      <c r="G3889" t="str">
        <f>VLOOKUP(D3889,'B-Business Capability'!B:H,7,FALSE)</f>
        <v>Manage Product Document</v>
      </c>
      <c r="I3889" t="s">
        <v>43</v>
      </c>
      <c r="J3889" t="s">
        <v>244</v>
      </c>
      <c r="L3889" t="s">
        <v>937</v>
      </c>
      <c r="M3889" t="str">
        <f>VLOOKUP(L3889,'A-Applications'!B:D,3,FALSE)</f>
        <v>Passolo</v>
      </c>
      <c r="N3889" t="s">
        <v>74</v>
      </c>
      <c r="O3889" s="42" t="s">
        <v>47</v>
      </c>
      <c r="P3889" t="s">
        <v>386</v>
      </c>
      <c r="Q3889" t="str">
        <f>VLOOKUP(KamstrupData[[#This Row],[IdLevel123]],'B-Business Capability'!B:L,10,FALSE)</f>
        <v>Idea-to-Release (I2R)</v>
      </c>
      <c r="R3889">
        <f>VLOOKUP(KamstrupData[[#This Row],[IdLevel123]],'B-Business Capability'!B:L,11,FALSE)</f>
        <v>904</v>
      </c>
      <c r="T3889" t="s">
        <v>936</v>
      </c>
    </row>
    <row r="3890" spans="4:20" hidden="1" x14ac:dyDescent="0.25">
      <c r="D3890" t="s">
        <v>934</v>
      </c>
      <c r="E3890" t="str">
        <f>VLOOKUP(D3890,'B-Business Capability'!B:H,5,FALSE)</f>
        <v>Product &amp; Software Development</v>
      </c>
      <c r="F3890" t="str">
        <f>VLOOKUP(D3890,'B-Business Capability'!B:H,6,FALSE)</f>
        <v>Quality Management</v>
      </c>
      <c r="G3890" t="str">
        <f>VLOOKUP(D3890,'B-Business Capability'!B:H,7,FALSE)</f>
        <v>Manage Product Document</v>
      </c>
      <c r="I3890" t="s">
        <v>43</v>
      </c>
      <c r="J3890" t="s">
        <v>411</v>
      </c>
      <c r="L3890" t="s">
        <v>937</v>
      </c>
      <c r="M3890" t="str">
        <f>VLOOKUP(L3890,'A-Applications'!B:D,3,FALSE)</f>
        <v>Passolo</v>
      </c>
      <c r="N3890" t="s">
        <v>74</v>
      </c>
      <c r="O3890" s="42" t="s">
        <v>102</v>
      </c>
      <c r="P3890" t="s">
        <v>386</v>
      </c>
      <c r="Q3890" t="str">
        <f>VLOOKUP(KamstrupData[[#This Row],[IdLevel123]],'B-Business Capability'!B:L,10,FALSE)</f>
        <v>Idea-to-Release (I2R)</v>
      </c>
      <c r="R3890">
        <f>VLOOKUP(KamstrupData[[#This Row],[IdLevel123]],'B-Business Capability'!B:L,11,FALSE)</f>
        <v>904</v>
      </c>
      <c r="T3890" t="s">
        <v>468</v>
      </c>
    </row>
    <row r="3891" spans="4:20" hidden="1" x14ac:dyDescent="0.25">
      <c r="D3891" t="s">
        <v>980</v>
      </c>
      <c r="E3891" t="str">
        <f>VLOOKUP(D3891,'B-Business Capability'!B:H,5,FALSE)</f>
        <v>Product &amp; Software Development</v>
      </c>
      <c r="F3891" t="str">
        <f>VLOOKUP(D3891,'B-Business Capability'!B:H,6,FALSE)</f>
        <v>R&amp;D</v>
      </c>
      <c r="G3891" t="str">
        <f>VLOOKUP(D3891,'B-Business Capability'!B:H,7,FALSE)</f>
        <v>Manage Innovation</v>
      </c>
      <c r="I3891" t="s">
        <v>43</v>
      </c>
      <c r="J3891" t="s">
        <v>411</v>
      </c>
      <c r="L3891" t="s">
        <v>937</v>
      </c>
      <c r="M3891" t="str">
        <f>VLOOKUP(L3891,'A-Applications'!B:D,3,FALSE)</f>
        <v>Passolo</v>
      </c>
      <c r="N3891" t="s">
        <v>74</v>
      </c>
      <c r="O3891" s="42" t="s">
        <v>102</v>
      </c>
      <c r="P3891" t="s">
        <v>75</v>
      </c>
      <c r="Q3891" t="str">
        <f>VLOOKUP(KamstrupData[[#This Row],[IdLevel123]],'B-Business Capability'!B:L,10,FALSE)</f>
        <v>Idea-to-Release (I2R)</v>
      </c>
      <c r="R3891">
        <f>VLOOKUP(KamstrupData[[#This Row],[IdLevel123]],'B-Business Capability'!B:L,11,FALSE)</f>
        <v>310</v>
      </c>
      <c r="T3891" t="s">
        <v>468</v>
      </c>
    </row>
    <row r="3892" spans="4:20" hidden="1" x14ac:dyDescent="0.25">
      <c r="D3892" t="s">
        <v>934</v>
      </c>
      <c r="E3892" t="str">
        <f>VLOOKUP(D3892,'B-Business Capability'!B:H,5,FALSE)</f>
        <v>Product &amp; Software Development</v>
      </c>
      <c r="F3892" t="str">
        <f>VLOOKUP(D3892,'B-Business Capability'!B:H,6,FALSE)</f>
        <v>Quality Management</v>
      </c>
      <c r="G3892" t="str">
        <f>VLOOKUP(D3892,'B-Business Capability'!B:H,7,FALSE)</f>
        <v>Manage Product Document</v>
      </c>
      <c r="I3892" t="s">
        <v>43</v>
      </c>
      <c r="J3892" t="s">
        <v>411</v>
      </c>
      <c r="L3892" t="s">
        <v>943</v>
      </c>
      <c r="M3892" t="str">
        <f>VLOOKUP(L3892,'A-Applications'!B:D,3,FALSE)</f>
        <v>Multiterm</v>
      </c>
      <c r="N3892" t="s">
        <v>46</v>
      </c>
      <c r="O3892" s="42" t="s">
        <v>47</v>
      </c>
      <c r="P3892" t="s">
        <v>386</v>
      </c>
      <c r="Q3892" t="str">
        <f>VLOOKUP(KamstrupData[[#This Row],[IdLevel123]],'B-Business Capability'!B:L,10,FALSE)</f>
        <v>Idea-to-Release (I2R)</v>
      </c>
      <c r="R3892">
        <f>VLOOKUP(KamstrupData[[#This Row],[IdLevel123]],'B-Business Capability'!B:L,11,FALSE)</f>
        <v>904</v>
      </c>
      <c r="T3892" t="s">
        <v>468</v>
      </c>
    </row>
    <row r="3893" spans="4:20" hidden="1" x14ac:dyDescent="0.25">
      <c r="D3893" t="s">
        <v>934</v>
      </c>
      <c r="E3893" t="str">
        <f>VLOOKUP(D3893,'B-Business Capability'!B:H,5,FALSE)</f>
        <v>Product &amp; Software Development</v>
      </c>
      <c r="F3893" t="str">
        <f>VLOOKUP(D3893,'B-Business Capability'!B:H,6,FALSE)</f>
        <v>Quality Management</v>
      </c>
      <c r="G3893" t="str">
        <f>VLOOKUP(D3893,'B-Business Capability'!B:H,7,FALSE)</f>
        <v>Manage Product Document</v>
      </c>
      <c r="I3893" t="s">
        <v>43</v>
      </c>
      <c r="J3893" t="s">
        <v>244</v>
      </c>
      <c r="L3893" t="s">
        <v>935</v>
      </c>
      <c r="M3893" t="str">
        <f>VLOOKUP(L3893,'A-Applications'!B:D,3,FALSE)</f>
        <v>Help+Manual</v>
      </c>
      <c r="N3893" t="s">
        <v>74</v>
      </c>
      <c r="O3893" s="42" t="s">
        <v>47</v>
      </c>
      <c r="P3893" t="s">
        <v>386</v>
      </c>
      <c r="Q3893" t="str">
        <f>VLOOKUP(KamstrupData[[#This Row],[IdLevel123]],'B-Business Capability'!B:L,10,FALSE)</f>
        <v>Idea-to-Release (I2R)</v>
      </c>
      <c r="R3893">
        <f>VLOOKUP(KamstrupData[[#This Row],[IdLevel123]],'B-Business Capability'!B:L,11,FALSE)</f>
        <v>904</v>
      </c>
      <c r="T3893" t="s">
        <v>936</v>
      </c>
    </row>
    <row r="3894" spans="4:20" hidden="1" x14ac:dyDescent="0.25">
      <c r="D3894" t="s">
        <v>934</v>
      </c>
      <c r="E3894" t="str">
        <f>VLOOKUP(D3894,'B-Business Capability'!B:H,5,FALSE)</f>
        <v>Product &amp; Software Development</v>
      </c>
      <c r="F3894" t="str">
        <f>VLOOKUP(D3894,'B-Business Capability'!B:H,6,FALSE)</f>
        <v>Quality Management</v>
      </c>
      <c r="G3894" t="str">
        <f>VLOOKUP(D3894,'B-Business Capability'!B:H,7,FALSE)</f>
        <v>Manage Product Document</v>
      </c>
      <c r="I3894" t="s">
        <v>43</v>
      </c>
      <c r="J3894" t="s">
        <v>411</v>
      </c>
      <c r="L3894" t="s">
        <v>935</v>
      </c>
      <c r="M3894" t="str">
        <f>VLOOKUP(L3894,'A-Applications'!B:D,3,FALSE)</f>
        <v>Help+Manual</v>
      </c>
      <c r="N3894" t="s">
        <v>46</v>
      </c>
      <c r="O3894" s="42" t="s">
        <v>47</v>
      </c>
      <c r="P3894" t="s">
        <v>386</v>
      </c>
      <c r="Q3894" t="str">
        <f>VLOOKUP(KamstrupData[[#This Row],[IdLevel123]],'B-Business Capability'!B:L,10,FALSE)</f>
        <v>Idea-to-Release (I2R)</v>
      </c>
      <c r="R3894">
        <f>VLOOKUP(KamstrupData[[#This Row],[IdLevel123]],'B-Business Capability'!B:L,11,FALSE)</f>
        <v>904</v>
      </c>
      <c r="T3894" t="s">
        <v>468</v>
      </c>
    </row>
    <row r="3895" spans="4:20" hidden="1" x14ac:dyDescent="0.25">
      <c r="D3895" t="s">
        <v>934</v>
      </c>
      <c r="E3895" t="str">
        <f>VLOOKUP(D3895,'B-Business Capability'!B:H,5,FALSE)</f>
        <v>Product &amp; Software Development</v>
      </c>
      <c r="F3895" t="str">
        <f>VLOOKUP(D3895,'B-Business Capability'!B:H,6,FALSE)</f>
        <v>Quality Management</v>
      </c>
      <c r="G3895" t="str">
        <f>VLOOKUP(D3895,'B-Business Capability'!B:H,7,FALSE)</f>
        <v>Manage Product Document</v>
      </c>
      <c r="I3895" t="s">
        <v>43</v>
      </c>
      <c r="J3895" t="s">
        <v>411</v>
      </c>
      <c r="L3895" t="s">
        <v>944</v>
      </c>
      <c r="M3895" t="str">
        <f>VLOOKUP(L3895,'A-Applications'!B:D,3,FALSE)</f>
        <v>Trados</v>
      </c>
      <c r="N3895" t="s">
        <v>74</v>
      </c>
      <c r="O3895" s="42" t="s">
        <v>102</v>
      </c>
      <c r="P3895" t="s">
        <v>386</v>
      </c>
      <c r="Q3895" t="str">
        <f>VLOOKUP(KamstrupData[[#This Row],[IdLevel123]],'B-Business Capability'!B:L,10,FALSE)</f>
        <v>Idea-to-Release (I2R)</v>
      </c>
      <c r="R3895">
        <f>VLOOKUP(KamstrupData[[#This Row],[IdLevel123]],'B-Business Capability'!B:L,11,FALSE)</f>
        <v>904</v>
      </c>
      <c r="S3895" t="s">
        <v>940</v>
      </c>
      <c r="T3895" t="s">
        <v>468</v>
      </c>
    </row>
    <row r="3896" spans="4:20" hidden="1" x14ac:dyDescent="0.25">
      <c r="D3896" t="s">
        <v>70</v>
      </c>
      <c r="E3896" t="str">
        <f>VLOOKUP(D3896,'B-Business Capability'!B:H,5,FALSE)</f>
        <v>Product &amp; Software Development</v>
      </c>
      <c r="F3896">
        <f>VLOOKUP(D3896,'B-Business Capability'!B:H,6,FALSE)</f>
        <v>0</v>
      </c>
      <c r="G3896">
        <f>VLOOKUP(D3896,'B-Business Capability'!B:H,7,FALSE)</f>
        <v>0</v>
      </c>
      <c r="I3896" t="s">
        <v>43</v>
      </c>
      <c r="J3896" t="s">
        <v>71</v>
      </c>
      <c r="L3896" t="s">
        <v>82</v>
      </c>
      <c r="M3896" t="str">
        <f>VLOOKUP(L3896,'A-Applications'!B:D,3,FALSE)</f>
        <v>7-Zip</v>
      </c>
      <c r="N3896" t="s">
        <v>46</v>
      </c>
      <c r="O3896" s="42" t="s">
        <v>52</v>
      </c>
      <c r="P3896" t="s">
        <v>75</v>
      </c>
      <c r="Q3896" t="str">
        <f>VLOOKUP(KamstrupData[[#This Row],[IdLevel123]],'B-Business Capability'!B:L,10,FALSE)</f>
        <v>Idea-to-Release (I2R)</v>
      </c>
      <c r="R3896">
        <f>VLOOKUP(KamstrupData[[#This Row],[IdLevel123]],'B-Business Capability'!B:L,11,FALSE)</f>
        <v>100</v>
      </c>
      <c r="T3896" t="s">
        <v>76</v>
      </c>
    </row>
    <row r="3897" spans="4:20" hidden="1" x14ac:dyDescent="0.25">
      <c r="D3897" t="s">
        <v>70</v>
      </c>
      <c r="E3897" t="str">
        <f>VLOOKUP(D3897,'B-Business Capability'!B:H,5,FALSE)</f>
        <v>Product &amp; Software Development</v>
      </c>
      <c r="F3897">
        <f>VLOOKUP(D3897,'B-Business Capability'!B:H,6,FALSE)</f>
        <v>0</v>
      </c>
      <c r="G3897">
        <f>VLOOKUP(D3897,'B-Business Capability'!B:H,7,FALSE)</f>
        <v>0</v>
      </c>
      <c r="I3897" t="s">
        <v>43</v>
      </c>
      <c r="J3897" t="s">
        <v>114</v>
      </c>
      <c r="K3897" t="s">
        <v>115</v>
      </c>
      <c r="L3897" t="s">
        <v>82</v>
      </c>
      <c r="M3897" t="str">
        <f>VLOOKUP(L3897,'A-Applications'!B:D,3,FALSE)</f>
        <v>7-Zip</v>
      </c>
      <c r="N3897" t="s">
        <v>46</v>
      </c>
      <c r="O3897" s="42" t="s">
        <v>47</v>
      </c>
      <c r="P3897" t="s">
        <v>75</v>
      </c>
      <c r="Q3897" t="str">
        <f>VLOOKUP(KamstrupData[[#This Row],[IdLevel123]],'B-Business Capability'!B:L,10,FALSE)</f>
        <v>Idea-to-Release (I2R)</v>
      </c>
      <c r="R3897">
        <f>VLOOKUP(KamstrupData[[#This Row],[IdLevel123]],'B-Business Capability'!B:L,11,FALSE)</f>
        <v>100</v>
      </c>
      <c r="T3897" t="s">
        <v>116</v>
      </c>
    </row>
    <row r="3898" spans="4:20" hidden="1" x14ac:dyDescent="0.25">
      <c r="D3898" t="s">
        <v>70</v>
      </c>
      <c r="E3898" t="str">
        <f>VLOOKUP(D3898,'B-Business Capability'!B:H,5,FALSE)</f>
        <v>Product &amp; Software Development</v>
      </c>
      <c r="F3898">
        <f>VLOOKUP(D3898,'B-Business Capability'!B:H,6,FALSE)</f>
        <v>0</v>
      </c>
      <c r="G3898">
        <f>VLOOKUP(D3898,'B-Business Capability'!B:H,7,FALSE)</f>
        <v>0</v>
      </c>
      <c r="I3898" t="s">
        <v>43</v>
      </c>
      <c r="J3898" t="s">
        <v>114</v>
      </c>
      <c r="K3898" t="s">
        <v>125</v>
      </c>
      <c r="L3898" t="s">
        <v>82</v>
      </c>
      <c r="M3898" t="str">
        <f>VLOOKUP(L3898,'A-Applications'!B:D,3,FALSE)</f>
        <v>7-Zip</v>
      </c>
      <c r="N3898" t="s">
        <v>46</v>
      </c>
      <c r="O3898" t="s">
        <v>47</v>
      </c>
      <c r="P3898" t="s">
        <v>75</v>
      </c>
      <c r="Q3898" t="str">
        <f>VLOOKUP(KamstrupData[[#This Row],[IdLevel123]],'B-Business Capability'!B:L,10,FALSE)</f>
        <v>Idea-to-Release (I2R)</v>
      </c>
      <c r="R3898">
        <f>VLOOKUP(KamstrupData[[#This Row],[IdLevel123]],'B-Business Capability'!B:L,11,FALSE)</f>
        <v>100</v>
      </c>
      <c r="T3898" t="s">
        <v>126</v>
      </c>
    </row>
    <row r="3899" spans="4:20" hidden="1" x14ac:dyDescent="0.25">
      <c r="D3899" t="s">
        <v>70</v>
      </c>
      <c r="E3899" t="str">
        <f>VLOOKUP(D3899,'B-Business Capability'!B:H,5,FALSE)</f>
        <v>Product &amp; Software Development</v>
      </c>
      <c r="F3899">
        <f>VLOOKUP(D3899,'B-Business Capability'!B:H,6,FALSE)</f>
        <v>0</v>
      </c>
      <c r="G3899">
        <f>VLOOKUP(D3899,'B-Business Capability'!B:H,7,FALSE)</f>
        <v>0</v>
      </c>
      <c r="I3899" t="s">
        <v>43</v>
      </c>
      <c r="J3899" t="s">
        <v>128</v>
      </c>
      <c r="K3899" t="s">
        <v>87</v>
      </c>
      <c r="L3899" t="s">
        <v>82</v>
      </c>
      <c r="M3899" t="str">
        <f>VLOOKUP(L3899,'A-Applications'!B:D,3,FALSE)</f>
        <v>7-Zip</v>
      </c>
      <c r="N3899" t="s">
        <v>46</v>
      </c>
      <c r="O3899" s="42" t="s">
        <v>52</v>
      </c>
      <c r="P3899" t="s">
        <v>75</v>
      </c>
      <c r="Q3899" t="str">
        <f>VLOOKUP(KamstrupData[[#This Row],[IdLevel123]],'B-Business Capability'!B:L,10,FALSE)</f>
        <v>Idea-to-Release (I2R)</v>
      </c>
      <c r="R3899">
        <f>VLOOKUP(KamstrupData[[#This Row],[IdLevel123]],'B-Business Capability'!B:L,11,FALSE)</f>
        <v>100</v>
      </c>
      <c r="T3899" t="s">
        <v>129</v>
      </c>
    </row>
    <row r="3900" spans="4:20" hidden="1" x14ac:dyDescent="0.25">
      <c r="D3900" t="s">
        <v>583</v>
      </c>
      <c r="E3900" t="str">
        <f>VLOOKUP(D3900,'B-Business Capability'!B:H,5,FALSE)</f>
        <v>Product &amp; Software Development</v>
      </c>
      <c r="F3900" t="str">
        <f>VLOOKUP(D3900,'B-Business Capability'!B:H,6,FALSE)</f>
        <v>Engineering</v>
      </c>
      <c r="G3900" t="str">
        <f>VLOOKUP(D3900,'B-Business Capability'!B:H,7,FALSE)</f>
        <v>Construction &amp; Development</v>
      </c>
      <c r="I3900" t="s">
        <v>43</v>
      </c>
      <c r="J3900" t="s">
        <v>91</v>
      </c>
      <c r="K3900" t="s">
        <v>291</v>
      </c>
      <c r="L3900" t="s">
        <v>82</v>
      </c>
      <c r="M3900" t="str">
        <f>VLOOKUP(L3900,'A-Applications'!B:D,3,FALSE)</f>
        <v>7-Zip</v>
      </c>
      <c r="N3900" t="s">
        <v>46</v>
      </c>
      <c r="O3900" s="42" t="s">
        <v>47</v>
      </c>
      <c r="P3900" t="s">
        <v>75</v>
      </c>
      <c r="Q3900" t="str">
        <f>VLOOKUP(KamstrupData[[#This Row],[IdLevel123]],'B-Business Capability'!B:L,10,FALSE)</f>
        <v>Idea-to-Release (I2R)</v>
      </c>
      <c r="R3900">
        <f>VLOOKUP(KamstrupData[[#This Row],[IdLevel123]],'B-Business Capability'!B:L,11,FALSE)</f>
        <v>420</v>
      </c>
      <c r="T3900" t="s">
        <v>292</v>
      </c>
    </row>
    <row r="3901" spans="4:20" hidden="1" x14ac:dyDescent="0.25">
      <c r="D3901" t="s">
        <v>583</v>
      </c>
      <c r="E3901" t="str">
        <f>VLOOKUP(D3901,'B-Business Capability'!B:H,5,FALSE)</f>
        <v>Product &amp; Software Development</v>
      </c>
      <c r="F3901" t="str">
        <f>VLOOKUP(D3901,'B-Business Capability'!B:H,6,FALSE)</f>
        <v>Engineering</v>
      </c>
      <c r="G3901" t="str">
        <f>VLOOKUP(D3901,'B-Business Capability'!B:H,7,FALSE)</f>
        <v>Construction &amp; Development</v>
      </c>
      <c r="I3901" t="s">
        <v>43</v>
      </c>
      <c r="J3901" t="s">
        <v>91</v>
      </c>
      <c r="K3901" t="s">
        <v>72</v>
      </c>
      <c r="L3901" t="s">
        <v>82</v>
      </c>
      <c r="M3901" t="str">
        <f>VLOOKUP(L3901,'A-Applications'!B:D,3,FALSE)</f>
        <v>7-Zip</v>
      </c>
      <c r="N3901" t="s">
        <v>46</v>
      </c>
      <c r="O3901" t="s">
        <v>47</v>
      </c>
      <c r="P3901" t="s">
        <v>75</v>
      </c>
      <c r="Q3901" t="str">
        <f>VLOOKUP(KamstrupData[[#This Row],[IdLevel123]],'B-Business Capability'!B:L,10,FALSE)</f>
        <v>Idea-to-Release (I2R)</v>
      </c>
      <c r="R3901">
        <f>VLOOKUP(KamstrupData[[#This Row],[IdLevel123]],'B-Business Capability'!B:L,11,FALSE)</f>
        <v>420</v>
      </c>
      <c r="T3901" t="s">
        <v>92</v>
      </c>
    </row>
    <row r="3902" spans="4:20" hidden="1" x14ac:dyDescent="0.25">
      <c r="D3902" t="s">
        <v>583</v>
      </c>
      <c r="E3902" t="str">
        <f>VLOOKUP(D3902,'B-Business Capability'!B:H,5,FALSE)</f>
        <v>Product &amp; Software Development</v>
      </c>
      <c r="F3902" t="str">
        <f>VLOOKUP(D3902,'B-Business Capability'!B:H,6,FALSE)</f>
        <v>Engineering</v>
      </c>
      <c r="G3902" t="str">
        <f>VLOOKUP(D3902,'B-Business Capability'!B:H,7,FALSE)</f>
        <v>Construction &amp; Development</v>
      </c>
      <c r="I3902" t="s">
        <v>43</v>
      </c>
      <c r="J3902" t="s">
        <v>91</v>
      </c>
      <c r="K3902" t="s">
        <v>293</v>
      </c>
      <c r="L3902" t="s">
        <v>82</v>
      </c>
      <c r="M3902" t="str">
        <f>VLOOKUP(L3902,'A-Applications'!B:D,3,FALSE)</f>
        <v>7-Zip</v>
      </c>
      <c r="N3902" t="s">
        <v>46</v>
      </c>
      <c r="O3902" t="s">
        <v>47</v>
      </c>
      <c r="P3902" t="s">
        <v>75</v>
      </c>
      <c r="Q3902" t="str">
        <f>VLOOKUP(KamstrupData[[#This Row],[IdLevel123]],'B-Business Capability'!B:L,10,FALSE)</f>
        <v>Idea-to-Release (I2R)</v>
      </c>
      <c r="R3902">
        <f>VLOOKUP(KamstrupData[[#This Row],[IdLevel123]],'B-Business Capability'!B:L,11,FALSE)</f>
        <v>420</v>
      </c>
      <c r="T3902" t="s">
        <v>294</v>
      </c>
    </row>
    <row r="3903" spans="4:20" hidden="1" x14ac:dyDescent="0.25">
      <c r="D3903" t="s">
        <v>583</v>
      </c>
      <c r="E3903" t="str">
        <f>VLOOKUP(D3903,'B-Business Capability'!B:H,5,FALSE)</f>
        <v>Product &amp; Software Development</v>
      </c>
      <c r="F3903" t="str">
        <f>VLOOKUP(D3903,'B-Business Capability'!B:H,6,FALSE)</f>
        <v>Engineering</v>
      </c>
      <c r="G3903" t="str">
        <f>VLOOKUP(D3903,'B-Business Capability'!B:H,7,FALSE)</f>
        <v>Construction &amp; Development</v>
      </c>
      <c r="I3903" t="s">
        <v>43</v>
      </c>
      <c r="J3903" t="s">
        <v>91</v>
      </c>
      <c r="K3903" t="s">
        <v>78</v>
      </c>
      <c r="L3903" t="s">
        <v>82</v>
      </c>
      <c r="M3903" t="str">
        <f>VLOOKUP(L3903,'A-Applications'!B:D,3,FALSE)</f>
        <v>7-Zip</v>
      </c>
      <c r="N3903" t="s">
        <v>46</v>
      </c>
      <c r="O3903" t="s">
        <v>47</v>
      </c>
      <c r="P3903" t="s">
        <v>75</v>
      </c>
      <c r="Q3903" t="str">
        <f>VLOOKUP(KamstrupData[[#This Row],[IdLevel123]],'B-Business Capability'!B:L,10,FALSE)</f>
        <v>Idea-to-Release (I2R)</v>
      </c>
      <c r="R3903">
        <f>VLOOKUP(KamstrupData[[#This Row],[IdLevel123]],'B-Business Capability'!B:L,11,FALSE)</f>
        <v>420</v>
      </c>
      <c r="T3903" t="s">
        <v>93</v>
      </c>
    </row>
    <row r="3904" spans="4:20" hidden="1" x14ac:dyDescent="0.25">
      <c r="D3904" t="s">
        <v>583</v>
      </c>
      <c r="E3904" t="str">
        <f>VLOOKUP(D3904,'B-Business Capability'!B:H,5,FALSE)</f>
        <v>Product &amp; Software Development</v>
      </c>
      <c r="F3904" t="str">
        <f>VLOOKUP(D3904,'B-Business Capability'!B:H,6,FALSE)</f>
        <v>Engineering</v>
      </c>
      <c r="G3904" t="str">
        <f>VLOOKUP(D3904,'B-Business Capability'!B:H,7,FALSE)</f>
        <v>Construction &amp; Development</v>
      </c>
      <c r="I3904" t="s">
        <v>43</v>
      </c>
      <c r="J3904" t="s">
        <v>91</v>
      </c>
      <c r="K3904" t="s">
        <v>81</v>
      </c>
      <c r="L3904" t="s">
        <v>82</v>
      </c>
      <c r="M3904" t="str">
        <f>VLOOKUP(L3904,'A-Applications'!B:D,3,FALSE)</f>
        <v>7-Zip</v>
      </c>
      <c r="N3904" t="s">
        <v>46</v>
      </c>
      <c r="O3904" s="42" t="s">
        <v>47</v>
      </c>
      <c r="P3904" t="s">
        <v>75</v>
      </c>
      <c r="Q3904" t="str">
        <f>VLOOKUP(KamstrupData[[#This Row],[IdLevel123]],'B-Business Capability'!B:L,10,FALSE)</f>
        <v>Idea-to-Release (I2R)</v>
      </c>
      <c r="R3904">
        <f>VLOOKUP(KamstrupData[[#This Row],[IdLevel123]],'B-Business Capability'!B:L,11,FALSE)</f>
        <v>420</v>
      </c>
      <c r="T3904" t="s">
        <v>96</v>
      </c>
    </row>
    <row r="3905" spans="2:20" hidden="1" x14ac:dyDescent="0.25">
      <c r="D3905" t="s">
        <v>583</v>
      </c>
      <c r="E3905" t="str">
        <f>VLOOKUP(D3905,'B-Business Capability'!B:H,5,FALSE)</f>
        <v>Product &amp; Software Development</v>
      </c>
      <c r="F3905" t="str">
        <f>VLOOKUP(D3905,'B-Business Capability'!B:H,6,FALSE)</f>
        <v>Engineering</v>
      </c>
      <c r="G3905" t="str">
        <f>VLOOKUP(D3905,'B-Business Capability'!B:H,7,FALSE)</f>
        <v>Construction &amp; Development</v>
      </c>
      <c r="I3905" t="s">
        <v>43</v>
      </c>
      <c r="J3905" t="s">
        <v>114</v>
      </c>
      <c r="K3905" t="s">
        <v>78</v>
      </c>
      <c r="L3905" t="s">
        <v>82</v>
      </c>
      <c r="M3905" t="str">
        <f>VLOOKUP(L3905,'A-Applications'!B:D,3,FALSE)</f>
        <v>7-Zip</v>
      </c>
      <c r="N3905" t="s">
        <v>46</v>
      </c>
      <c r="O3905" s="42" t="s">
        <v>47</v>
      </c>
      <c r="P3905" t="s">
        <v>75</v>
      </c>
      <c r="Q3905" t="str">
        <f>VLOOKUP(KamstrupData[[#This Row],[IdLevel123]],'B-Business Capability'!B:L,10,FALSE)</f>
        <v>Idea-to-Release (I2R)</v>
      </c>
      <c r="R3905">
        <f>VLOOKUP(KamstrupData[[#This Row],[IdLevel123]],'B-Business Capability'!B:L,11,FALSE)</f>
        <v>420</v>
      </c>
      <c r="T3905" t="s">
        <v>120</v>
      </c>
    </row>
    <row r="3906" spans="2:20" hidden="1" x14ac:dyDescent="0.25">
      <c r="D3906" t="s">
        <v>934</v>
      </c>
      <c r="E3906" t="str">
        <f>VLOOKUP(D3906,'B-Business Capability'!B:H,5,FALSE)</f>
        <v>Product &amp; Software Development</v>
      </c>
      <c r="F3906" t="str">
        <f>VLOOKUP(D3906,'B-Business Capability'!B:H,6,FALSE)</f>
        <v>Quality Management</v>
      </c>
      <c r="G3906" t="str">
        <f>VLOOKUP(D3906,'B-Business Capability'!B:H,7,FALSE)</f>
        <v>Manage Product Document</v>
      </c>
      <c r="I3906" t="s">
        <v>43</v>
      </c>
      <c r="J3906" t="s">
        <v>411</v>
      </c>
      <c r="L3906" t="s">
        <v>82</v>
      </c>
      <c r="M3906" t="str">
        <f>VLOOKUP(L3906,'A-Applications'!B:D,3,FALSE)</f>
        <v>7-Zip</v>
      </c>
      <c r="N3906" t="s">
        <v>46</v>
      </c>
      <c r="O3906" s="42" t="s">
        <v>47</v>
      </c>
      <c r="P3906" t="s">
        <v>386</v>
      </c>
      <c r="Q3906" t="str">
        <f>VLOOKUP(KamstrupData[[#This Row],[IdLevel123]],'B-Business Capability'!B:L,10,FALSE)</f>
        <v>Idea-to-Release (I2R)</v>
      </c>
      <c r="R3906">
        <f>VLOOKUP(KamstrupData[[#This Row],[IdLevel123]],'B-Business Capability'!B:L,11,FALSE)</f>
        <v>904</v>
      </c>
      <c r="T3906" t="s">
        <v>468</v>
      </c>
    </row>
    <row r="3907" spans="2:20" hidden="1" x14ac:dyDescent="0.25">
      <c r="D3907" t="s">
        <v>934</v>
      </c>
      <c r="E3907" t="str">
        <f>VLOOKUP(D3907,'B-Business Capability'!B:H,5,FALSE)</f>
        <v>Product &amp; Software Development</v>
      </c>
      <c r="F3907" t="str">
        <f>VLOOKUP(D3907,'B-Business Capability'!B:H,6,FALSE)</f>
        <v>Quality Management</v>
      </c>
      <c r="G3907" t="str">
        <f>VLOOKUP(D3907,'B-Business Capability'!B:H,7,FALSE)</f>
        <v>Manage Product Document</v>
      </c>
      <c r="I3907" t="s">
        <v>43</v>
      </c>
      <c r="J3907" t="s">
        <v>161</v>
      </c>
      <c r="K3907" t="s">
        <v>581</v>
      </c>
      <c r="L3907" t="s">
        <v>82</v>
      </c>
      <c r="M3907" t="str">
        <f>VLOOKUP(L3907,'A-Applications'!B:D,3,FALSE)</f>
        <v>7-Zip</v>
      </c>
      <c r="N3907" t="s">
        <v>46</v>
      </c>
      <c r="O3907" s="42" t="s">
        <v>52</v>
      </c>
      <c r="P3907" t="s">
        <v>68</v>
      </c>
      <c r="Q3907" t="str">
        <f>VLOOKUP(KamstrupData[[#This Row],[IdLevel123]],'B-Business Capability'!B:L,10,FALSE)</f>
        <v>Idea-to-Release (I2R)</v>
      </c>
      <c r="R3907">
        <f>VLOOKUP(KamstrupData[[#This Row],[IdLevel123]],'B-Business Capability'!B:L,11,FALSE)</f>
        <v>904</v>
      </c>
    </row>
    <row r="3908" spans="2:20" hidden="1" x14ac:dyDescent="0.25">
      <c r="D3908" t="s">
        <v>934</v>
      </c>
      <c r="E3908" t="str">
        <f>VLOOKUP(D3908,'B-Business Capability'!B:H,5,FALSE)</f>
        <v>Product &amp; Software Development</v>
      </c>
      <c r="F3908" t="str">
        <f>VLOOKUP(D3908,'B-Business Capability'!B:H,6,FALSE)</f>
        <v>Quality Management</v>
      </c>
      <c r="G3908" t="str">
        <f>VLOOKUP(D3908,'B-Business Capability'!B:H,7,FALSE)</f>
        <v>Manage Product Document</v>
      </c>
      <c r="I3908" t="s">
        <v>43</v>
      </c>
      <c r="J3908" t="s">
        <v>161</v>
      </c>
      <c r="K3908" t="s">
        <v>948</v>
      </c>
      <c r="L3908" t="s">
        <v>82</v>
      </c>
      <c r="M3908" t="str">
        <f>VLOOKUP(L3908,'A-Applications'!B:D,3,FALSE)</f>
        <v>7-Zip</v>
      </c>
      <c r="N3908" t="s">
        <v>46</v>
      </c>
      <c r="O3908" s="42" t="s">
        <v>52</v>
      </c>
      <c r="P3908" t="s">
        <v>68</v>
      </c>
      <c r="Q3908" t="str">
        <f>VLOOKUP(KamstrupData[[#This Row],[IdLevel123]],'B-Business Capability'!B:L,10,FALSE)</f>
        <v>Idea-to-Release (I2R)</v>
      </c>
      <c r="R3908">
        <f>VLOOKUP(KamstrupData[[#This Row],[IdLevel123]],'B-Business Capability'!B:L,11,FALSE)</f>
        <v>904</v>
      </c>
    </row>
    <row r="3909" spans="2:20" hidden="1" x14ac:dyDescent="0.25">
      <c r="D3909" t="s">
        <v>934</v>
      </c>
      <c r="E3909" t="str">
        <f>VLOOKUP(D3909,'B-Business Capability'!B:H,5,FALSE)</f>
        <v>Product &amp; Software Development</v>
      </c>
      <c r="F3909" t="str">
        <f>VLOOKUP(D3909,'B-Business Capability'!B:H,6,FALSE)</f>
        <v>Quality Management</v>
      </c>
      <c r="G3909" t="str">
        <f>VLOOKUP(D3909,'B-Business Capability'!B:H,7,FALSE)</f>
        <v>Manage Product Document</v>
      </c>
      <c r="I3909" t="s">
        <v>43</v>
      </c>
      <c r="J3909" t="s">
        <v>161</v>
      </c>
      <c r="K3909" t="s">
        <v>165</v>
      </c>
      <c r="L3909" t="s">
        <v>82</v>
      </c>
      <c r="M3909" t="str">
        <f>VLOOKUP(L3909,'A-Applications'!B:D,3,FALSE)</f>
        <v>7-Zip</v>
      </c>
      <c r="N3909" t="s">
        <v>46</v>
      </c>
      <c r="O3909" s="42" t="s">
        <v>52</v>
      </c>
      <c r="P3909" t="s">
        <v>68</v>
      </c>
      <c r="Q3909" t="str">
        <f>VLOOKUP(KamstrupData[[#This Row],[IdLevel123]],'B-Business Capability'!B:L,10,FALSE)</f>
        <v>Idea-to-Release (I2R)</v>
      </c>
      <c r="R3909">
        <f>VLOOKUP(KamstrupData[[#This Row],[IdLevel123]],'B-Business Capability'!B:L,11,FALSE)</f>
        <v>904</v>
      </c>
    </row>
    <row r="3910" spans="2:20" hidden="1" x14ac:dyDescent="0.25">
      <c r="B3910" s="28">
        <v>46023</v>
      </c>
      <c r="D3910" s="28" t="s">
        <v>8511</v>
      </c>
      <c r="E3910" t="str">
        <f>VLOOKUP(D3910,'B-Business Capability'!B:H,5,FALSE)</f>
        <v>Digital Platform and Operations</v>
      </c>
      <c r="F3910" t="str">
        <f>VLOOKUP(D3910,'B-Business Capability'!B:H,6,FALSE)</f>
        <v>Digital Workplace &amp; Infrastructure Development</v>
      </c>
      <c r="G3910">
        <f>VLOOKUP(D3910,'B-Business Capability'!B:H,7,FALSE)</f>
        <v>0</v>
      </c>
      <c r="I3910" t="s">
        <v>43</v>
      </c>
      <c r="J3910" t="s">
        <v>239</v>
      </c>
      <c r="K3910" t="s">
        <v>1742</v>
      </c>
      <c r="L3910" t="s">
        <v>82</v>
      </c>
      <c r="M3910" t="str">
        <f>VLOOKUP(L3910,'A-Applications'!B:D,3,FALSE)</f>
        <v>7-Zip</v>
      </c>
      <c r="N3910" t="s">
        <v>46</v>
      </c>
      <c r="O3910" s="42" t="s">
        <v>52</v>
      </c>
      <c r="Q3910" t="str">
        <f>VLOOKUP(KamstrupData[[#This Row],[IdLevel123]],'B-Business Capability'!B:L,10,FALSE)</f>
        <v>N/A</v>
      </c>
      <c r="R3910">
        <f>VLOOKUP(KamstrupData[[#This Row],[IdLevel123]],'B-Business Capability'!B:L,11,FALSE)</f>
        <v>0</v>
      </c>
    </row>
    <row r="3911" spans="2:20" hidden="1" x14ac:dyDescent="0.25">
      <c r="B3911" s="28">
        <v>45292</v>
      </c>
      <c r="D3911" s="28" t="s">
        <v>8511</v>
      </c>
      <c r="E3911" t="str">
        <f>VLOOKUP(D3911,'B-Business Capability'!B:H,5,FALSE)</f>
        <v>Digital Platform and Operations</v>
      </c>
      <c r="F3911" t="str">
        <f>VLOOKUP(D3911,'B-Business Capability'!B:H,6,FALSE)</f>
        <v>Digital Workplace &amp; Infrastructure Development</v>
      </c>
      <c r="G3911">
        <f>VLOOKUP(D3911,'B-Business Capability'!B:H,7,FALSE)</f>
        <v>0</v>
      </c>
      <c r="I3911" t="s">
        <v>43</v>
      </c>
      <c r="J3911" t="s">
        <v>239</v>
      </c>
      <c r="K3911" t="s">
        <v>7296</v>
      </c>
      <c r="L3911" t="s">
        <v>82</v>
      </c>
      <c r="M3911" t="str">
        <f>VLOOKUP(L3911,'A-Applications'!B:D,3,FALSE)</f>
        <v>7-Zip</v>
      </c>
      <c r="N3911" t="s">
        <v>46</v>
      </c>
      <c r="O3911" s="42" t="s">
        <v>52</v>
      </c>
      <c r="Q3911" t="str">
        <f>VLOOKUP(KamstrupData[[#This Row],[IdLevel123]],'B-Business Capability'!B:L,10,FALSE)</f>
        <v>N/A</v>
      </c>
      <c r="R3911">
        <f>VLOOKUP(KamstrupData[[#This Row],[IdLevel123]],'B-Business Capability'!B:L,11,FALSE)</f>
        <v>0</v>
      </c>
    </row>
    <row r="3912" spans="2:20" hidden="1" x14ac:dyDescent="0.25">
      <c r="B3912" s="28">
        <v>45292</v>
      </c>
      <c r="D3912" s="28" t="s">
        <v>1610</v>
      </c>
      <c r="E3912" t="str">
        <f>VLOOKUP(D3912,'B-Business Capability'!B:H,5,FALSE)</f>
        <v>Digital Platform and Operations</v>
      </c>
      <c r="F3912" t="str">
        <f>VLOOKUP(D3912,'B-Business Capability'!B:H,6,FALSE)</f>
        <v>Digital Workplace &amp; Infrastructure Development</v>
      </c>
      <c r="G3912" t="str">
        <f>VLOOKUP(D3912,'B-Business Capability'!B:H,7,FALSE)</f>
        <v>Communication &amp; Collaboration</v>
      </c>
      <c r="I3912" t="s">
        <v>43</v>
      </c>
      <c r="J3912" t="s">
        <v>285</v>
      </c>
      <c r="K3912" t="s">
        <v>1639</v>
      </c>
      <c r="L3912" t="s">
        <v>82</v>
      </c>
      <c r="M3912" t="str">
        <f>VLOOKUP(L3912,'A-Applications'!B:D,3,FALSE)</f>
        <v>7-Zip</v>
      </c>
      <c r="N3912" s="230" t="s">
        <v>46</v>
      </c>
      <c r="O3912" s="42" t="s">
        <v>47</v>
      </c>
      <c r="Q3912" t="str">
        <f>VLOOKUP(KamstrupData[[#This Row],[IdLevel123]],'B-Business Capability'!B:L,10,FALSE)</f>
        <v>N/A</v>
      </c>
      <c r="R3912">
        <f>VLOOKUP(KamstrupData[[#This Row],[IdLevel123]],'B-Business Capability'!B:L,11,FALSE)</f>
        <v>0</v>
      </c>
    </row>
    <row r="3913" spans="2:20" hidden="1" x14ac:dyDescent="0.25">
      <c r="B3913" s="28">
        <v>45292</v>
      </c>
      <c r="D3913" t="s">
        <v>1641</v>
      </c>
      <c r="E3913" t="str">
        <f>VLOOKUP(D3913,'B-Business Capability'!B:H,5,FALSE)</f>
        <v>OT Hosting</v>
      </c>
      <c r="F3913" t="str">
        <f>VLOOKUP(D3913,'B-Business Capability'!B:H,6,FALSE)</f>
        <v>OT Data &amp; Integration</v>
      </c>
      <c r="G3913" t="str">
        <f>VLOOKUP(D3913,'B-Business Capability'!B:H,7,FALSE)</f>
        <v>Data Acquisition &amp; Ingestion</v>
      </c>
      <c r="I3913" t="s">
        <v>43</v>
      </c>
      <c r="J3913" t="s">
        <v>285</v>
      </c>
      <c r="K3913" t="s">
        <v>306</v>
      </c>
      <c r="L3913" t="s">
        <v>82</v>
      </c>
      <c r="M3913" t="str">
        <f>VLOOKUP(L3913,'A-Applications'!B:D,3,FALSE)</f>
        <v>7-Zip</v>
      </c>
      <c r="N3913" t="s">
        <v>46</v>
      </c>
      <c r="O3913" s="42" t="s">
        <v>47</v>
      </c>
      <c r="P3913" t="s">
        <v>38</v>
      </c>
      <c r="Q3913" t="str">
        <f>VLOOKUP(KamstrupData[[#This Row],[IdLevel123]],'B-Business Capability'!B:L,10,FALSE)</f>
        <v>N/A</v>
      </c>
      <c r="R3913">
        <f>VLOOKUP(KamstrupData[[#This Row],[IdLevel123]],'B-Business Capability'!B:L,11,FALSE)</f>
        <v>0</v>
      </c>
      <c r="T3913" t="s">
        <v>309</v>
      </c>
    </row>
    <row r="3914" spans="2:20" hidden="1" x14ac:dyDescent="0.25">
      <c r="D3914" t="s">
        <v>1634</v>
      </c>
      <c r="E3914" t="str">
        <f>VLOOKUP(D3914,'B-Business Capability'!B:H,5,FALSE)</f>
        <v>Not mapped to capability</v>
      </c>
      <c r="F3914">
        <f>VLOOKUP(D3914,'B-Business Capability'!B:H,6,FALSE)</f>
        <v>0</v>
      </c>
      <c r="G3914">
        <f>VLOOKUP(D3914,'B-Business Capability'!B:H,7,FALSE)</f>
        <v>0</v>
      </c>
      <c r="I3914" t="s">
        <v>43</v>
      </c>
      <c r="J3914" t="s">
        <v>86</v>
      </c>
      <c r="L3914" t="s">
        <v>82</v>
      </c>
      <c r="M3914" t="str">
        <f>VLOOKUP(L3914,'A-Applications'!B:D,3,FALSE)</f>
        <v>7-Zip</v>
      </c>
      <c r="O3914" s="42"/>
      <c r="P3914" t="s">
        <v>56</v>
      </c>
      <c r="Q3914" t="str">
        <f>VLOOKUP(KamstrupData[[#This Row],[IdLevel123]],'B-Business Capability'!B:L,10,FALSE)</f>
        <v>N/A</v>
      </c>
      <c r="R3914">
        <f>VLOOKUP(KamstrupData[[#This Row],[IdLevel123]],'B-Business Capability'!B:L,11,FALSE)</f>
        <v>0</v>
      </c>
      <c r="T3914" t="s">
        <v>196</v>
      </c>
    </row>
    <row r="3915" spans="2:20" hidden="1" x14ac:dyDescent="0.25">
      <c r="D3915" s="28" t="s">
        <v>1634</v>
      </c>
      <c r="E3915" t="str">
        <f>VLOOKUP(D3915,'B-Business Capability'!B:H,5,FALSE)</f>
        <v>Not mapped to capability</v>
      </c>
      <c r="F3915">
        <f>VLOOKUP(D3915,'B-Business Capability'!B:H,6,FALSE)</f>
        <v>0</v>
      </c>
      <c r="G3915">
        <f>VLOOKUP(D3915,'B-Business Capability'!B:H,7,FALSE)</f>
        <v>0</v>
      </c>
      <c r="I3915" t="s">
        <v>487</v>
      </c>
      <c r="J3915" t="s">
        <v>8712</v>
      </c>
      <c r="K3915" t="s">
        <v>8713</v>
      </c>
      <c r="L3915" t="s">
        <v>82</v>
      </c>
      <c r="M3915" t="str">
        <f>VLOOKUP(L3915,'A-Applications'!B:D,3,FALSE)</f>
        <v>7-Zip</v>
      </c>
      <c r="N3915" t="s">
        <v>46</v>
      </c>
      <c r="O3915" s="42" t="s">
        <v>52</v>
      </c>
      <c r="Q3915" t="str">
        <f>VLOOKUP(KamstrupData[[#This Row],[IdLevel123]],'B-Business Capability'!B:L,10,FALSE)</f>
        <v>N/A</v>
      </c>
      <c r="R3915">
        <f>VLOOKUP(KamstrupData[[#This Row],[IdLevel123]],'B-Business Capability'!B:L,11,FALSE)</f>
        <v>0</v>
      </c>
    </row>
    <row r="3916" spans="2:20" hidden="1" x14ac:dyDescent="0.25">
      <c r="D3916" t="s">
        <v>583</v>
      </c>
      <c r="E3916" t="str">
        <f>VLOOKUP(D3916,'B-Business Capability'!B:H,5,FALSE)</f>
        <v>Product &amp; Software Development</v>
      </c>
      <c r="F3916" t="str">
        <f>VLOOKUP(D3916,'B-Business Capability'!B:H,6,FALSE)</f>
        <v>Engineering</v>
      </c>
      <c r="G3916" t="str">
        <f>VLOOKUP(D3916,'B-Business Capability'!B:H,7,FALSE)</f>
        <v>Construction &amp; Development</v>
      </c>
      <c r="I3916" t="s">
        <v>43</v>
      </c>
      <c r="J3916" t="s">
        <v>71</v>
      </c>
      <c r="K3916" t="s">
        <v>81</v>
      </c>
      <c r="L3916" t="s">
        <v>654</v>
      </c>
      <c r="M3916" t="str">
        <f>VLOOKUP(L3916,'A-Applications'!B:D,3,FALSE)</f>
        <v>Eclipse</v>
      </c>
      <c r="N3916" t="s">
        <v>74</v>
      </c>
      <c r="O3916" s="42" t="s">
        <v>47</v>
      </c>
      <c r="P3916" t="s">
        <v>75</v>
      </c>
      <c r="Q3916" t="str">
        <f>VLOOKUP(KamstrupData[[#This Row],[IdLevel123]],'B-Business Capability'!B:L,10,FALSE)</f>
        <v>Idea-to-Release (I2R)</v>
      </c>
      <c r="R3916">
        <f>VLOOKUP(KamstrupData[[#This Row],[IdLevel123]],'B-Business Capability'!B:L,11,FALSE)</f>
        <v>420</v>
      </c>
      <c r="T3916" t="s">
        <v>655</v>
      </c>
    </row>
    <row r="3917" spans="2:20" hidden="1" x14ac:dyDescent="0.25">
      <c r="D3917" t="s">
        <v>583</v>
      </c>
      <c r="E3917" t="str">
        <f>VLOOKUP(D3917,'B-Business Capability'!B:H,5,FALSE)</f>
        <v>Product &amp; Software Development</v>
      </c>
      <c r="F3917" t="str">
        <f>VLOOKUP(D3917,'B-Business Capability'!B:H,6,FALSE)</f>
        <v>Engineering</v>
      </c>
      <c r="G3917" t="str">
        <f>VLOOKUP(D3917,'B-Business Capability'!B:H,7,FALSE)</f>
        <v>Construction &amp; Development</v>
      </c>
      <c r="I3917" t="s">
        <v>43</v>
      </c>
      <c r="J3917" t="s">
        <v>114</v>
      </c>
      <c r="K3917" t="s">
        <v>115</v>
      </c>
      <c r="L3917" t="s">
        <v>654</v>
      </c>
      <c r="M3917" t="str">
        <f>VLOOKUP(L3917,'A-Applications'!B:D,3,FALSE)</f>
        <v>Eclipse</v>
      </c>
      <c r="N3917" t="s">
        <v>46</v>
      </c>
      <c r="O3917" s="42" t="s">
        <v>47</v>
      </c>
      <c r="P3917" t="s">
        <v>602</v>
      </c>
      <c r="Q3917" t="str">
        <f>VLOOKUP(KamstrupData[[#This Row],[IdLevel123]],'B-Business Capability'!B:L,10,FALSE)</f>
        <v>Idea-to-Release (I2R)</v>
      </c>
      <c r="R3917">
        <f>VLOOKUP(KamstrupData[[#This Row],[IdLevel123]],'B-Business Capability'!B:L,11,FALSE)</f>
        <v>420</v>
      </c>
      <c r="T3917" t="s">
        <v>116</v>
      </c>
    </row>
    <row r="3918" spans="2:20" hidden="1" x14ac:dyDescent="0.25">
      <c r="D3918" t="s">
        <v>583</v>
      </c>
      <c r="E3918" t="str">
        <f>VLOOKUP(D3918,'B-Business Capability'!B:H,5,FALSE)</f>
        <v>Product &amp; Software Development</v>
      </c>
      <c r="F3918" t="str">
        <f>VLOOKUP(D3918,'B-Business Capability'!B:H,6,FALSE)</f>
        <v>Engineering</v>
      </c>
      <c r="G3918" t="str">
        <f>VLOOKUP(D3918,'B-Business Capability'!B:H,7,FALSE)</f>
        <v>Construction &amp; Development</v>
      </c>
      <c r="I3918" t="s">
        <v>43</v>
      </c>
      <c r="J3918" t="s">
        <v>114</v>
      </c>
      <c r="K3918" t="s">
        <v>125</v>
      </c>
      <c r="L3918" t="s">
        <v>654</v>
      </c>
      <c r="M3918" t="str">
        <f>VLOOKUP(L3918,'A-Applications'!B:D,3,FALSE)</f>
        <v>Eclipse</v>
      </c>
      <c r="N3918" t="s">
        <v>46</v>
      </c>
      <c r="O3918" t="s">
        <v>47</v>
      </c>
      <c r="P3918" t="s">
        <v>75</v>
      </c>
      <c r="Q3918" t="str">
        <f>VLOOKUP(KamstrupData[[#This Row],[IdLevel123]],'B-Business Capability'!B:L,10,FALSE)</f>
        <v>Idea-to-Release (I2R)</v>
      </c>
      <c r="R3918">
        <f>VLOOKUP(KamstrupData[[#This Row],[IdLevel123]],'B-Business Capability'!B:L,11,FALSE)</f>
        <v>420</v>
      </c>
      <c r="T3918" t="s">
        <v>873</v>
      </c>
    </row>
    <row r="3919" spans="2:20" hidden="1" x14ac:dyDescent="0.25">
      <c r="B3919" s="28">
        <v>45292</v>
      </c>
      <c r="D3919" s="28" t="s">
        <v>7610</v>
      </c>
      <c r="E3919" t="str">
        <f>VLOOKUP(D3919,'B-Business Capability'!B:H,5,FALSE)</f>
        <v>Product &amp; Software Development</v>
      </c>
      <c r="F3919" t="str">
        <f>VLOOKUP(D3919,'B-Business Capability'!B:H,6,FALSE)</f>
        <v>Engineering</v>
      </c>
      <c r="G3919">
        <f>VLOOKUP(D3919,'B-Business Capability'!B:H,7,FALSE)</f>
        <v>0</v>
      </c>
      <c r="I3919" t="s">
        <v>43</v>
      </c>
      <c r="J3919" t="s">
        <v>239</v>
      </c>
      <c r="K3919" t="s">
        <v>7296</v>
      </c>
      <c r="L3919" t="s">
        <v>334</v>
      </c>
      <c r="M3919" t="str">
        <f>VLOOKUP(L3919,'A-Applications'!B:D,3,FALSE)</f>
        <v>Adobe Premier Pro</v>
      </c>
      <c r="N3919" t="s">
        <v>46</v>
      </c>
      <c r="O3919" s="42" t="s">
        <v>47</v>
      </c>
      <c r="Q3919" t="str">
        <f>VLOOKUP(KamstrupData[[#This Row],[IdLevel123]],'B-Business Capability'!B:L,10,FALSE)</f>
        <v>Idea-to-Release (I2R)</v>
      </c>
      <c r="R3919">
        <f>VLOOKUP(KamstrupData[[#This Row],[IdLevel123]],'B-Business Capability'!B:L,11,FALSE)</f>
        <v>400</v>
      </c>
    </row>
    <row r="3920" spans="2:20" hidden="1" x14ac:dyDescent="0.25">
      <c r="B3920" s="28">
        <v>45292</v>
      </c>
      <c r="D3920" t="s">
        <v>332</v>
      </c>
      <c r="E3920" t="str">
        <f>VLOOKUP(D3920,'B-Business Capability'!B:H,5,FALSE)</f>
        <v>People and Culture</v>
      </c>
      <c r="F3920" t="str">
        <f>VLOOKUP(D3920,'B-Business Capability'!B:H,6,FALSE)</f>
        <v>Recruiting</v>
      </c>
      <c r="G3920">
        <f>VLOOKUP(D3920,'B-Business Capability'!B:H,7,FALSE)</f>
        <v>0</v>
      </c>
      <c r="I3920" t="s">
        <v>43</v>
      </c>
      <c r="J3920" t="s">
        <v>264</v>
      </c>
      <c r="L3920" t="s">
        <v>334</v>
      </c>
      <c r="M3920" t="str">
        <f>VLOOKUP(L3920,'A-Applications'!B:D,3,FALSE)</f>
        <v>Adobe Premier Pro</v>
      </c>
      <c r="N3920" t="s">
        <v>46</v>
      </c>
      <c r="O3920" s="42" t="s">
        <v>52</v>
      </c>
      <c r="P3920" t="s">
        <v>335</v>
      </c>
      <c r="Q3920" t="str">
        <f>VLOOKUP(KamstrupData[[#This Row],[IdLevel123]],'B-Business Capability'!B:L,10,FALSE)</f>
        <v>Hire-to-Retire (H2R)</v>
      </c>
      <c r="R3920">
        <f>VLOOKUP(KamstrupData[[#This Row],[IdLevel123]],'B-Business Capability'!B:L,11,FALSE)</f>
        <v>300</v>
      </c>
      <c r="S3920" t="s">
        <v>267</v>
      </c>
      <c r="T3920" t="s">
        <v>268</v>
      </c>
    </row>
    <row r="3921" spans="4:20" hidden="1" x14ac:dyDescent="0.25">
      <c r="D3921" t="s">
        <v>136</v>
      </c>
      <c r="E3921" t="str">
        <f>VLOOKUP(D3921,'B-Business Capability'!B:H,5,FALSE)</f>
        <v>Strategic Management</v>
      </c>
      <c r="F3921">
        <f>VLOOKUP(D3921,'B-Business Capability'!B:H,6,FALSE)</f>
        <v>0</v>
      </c>
      <c r="G3921">
        <f>VLOOKUP(D3921,'B-Business Capability'!B:H,7,FALSE)</f>
        <v>0</v>
      </c>
      <c r="I3921" t="s">
        <v>43</v>
      </c>
      <c r="J3921" t="s">
        <v>137</v>
      </c>
      <c r="L3921" t="s">
        <v>141</v>
      </c>
      <c r="M3921" t="str">
        <f>VLOOKUP(L3921,'A-Applications'!B:D,3,FALSE)</f>
        <v>Dansk Standard - Distribute</v>
      </c>
      <c r="N3921" t="s">
        <v>46</v>
      </c>
      <c r="O3921" s="42" t="s">
        <v>47</v>
      </c>
      <c r="P3921" t="s">
        <v>68</v>
      </c>
      <c r="Q3921" t="str">
        <f>VLOOKUP(KamstrupData[[#This Row],[IdLevel123]],'B-Business Capability'!B:L,10,FALSE)</f>
        <v>N/A</v>
      </c>
      <c r="R3921">
        <f>VLOOKUP(KamstrupData[[#This Row],[IdLevel123]],'B-Business Capability'!B:L,11,FALSE)</f>
        <v>0</v>
      </c>
      <c r="T3921" t="s">
        <v>139</v>
      </c>
    </row>
    <row r="3922" spans="4:20" hidden="1" x14ac:dyDescent="0.25">
      <c r="D3922" t="s">
        <v>583</v>
      </c>
      <c r="E3922" t="str">
        <f>VLOOKUP(D3922,'B-Business Capability'!B:H,5,FALSE)</f>
        <v>Product &amp; Software Development</v>
      </c>
      <c r="F3922" t="str">
        <f>VLOOKUP(D3922,'B-Business Capability'!B:H,6,FALSE)</f>
        <v>Engineering</v>
      </c>
      <c r="G3922" t="str">
        <f>VLOOKUP(D3922,'B-Business Capability'!B:H,7,FALSE)</f>
        <v>Construction &amp; Development</v>
      </c>
      <c r="I3922" t="s">
        <v>43</v>
      </c>
      <c r="J3922" t="s">
        <v>114</v>
      </c>
      <c r="K3922" t="s">
        <v>78</v>
      </c>
      <c r="L3922" t="s">
        <v>141</v>
      </c>
      <c r="M3922" t="str">
        <f>VLOOKUP(L3922,'A-Applications'!B:D,3,FALSE)</f>
        <v>Dansk Standard - Distribute</v>
      </c>
      <c r="N3922" t="s">
        <v>46</v>
      </c>
      <c r="O3922" s="42" t="s">
        <v>47</v>
      </c>
      <c r="P3922" t="s">
        <v>75</v>
      </c>
      <c r="Q3922" t="str">
        <f>VLOOKUP(KamstrupData[[#This Row],[IdLevel123]],'B-Business Capability'!B:L,10,FALSE)</f>
        <v>Idea-to-Release (I2R)</v>
      </c>
      <c r="R3922">
        <f>VLOOKUP(KamstrupData[[#This Row],[IdLevel123]],'B-Business Capability'!B:L,11,FALSE)</f>
        <v>420</v>
      </c>
      <c r="T3922" t="s">
        <v>120</v>
      </c>
    </row>
    <row r="3923" spans="4:20" hidden="1" x14ac:dyDescent="0.25">
      <c r="D3923" t="s">
        <v>1412</v>
      </c>
      <c r="E3923" t="str">
        <f>VLOOKUP(D3923,'B-Business Capability'!B:H,5,FALSE)</f>
        <v>Governance, Risk and Compliance</v>
      </c>
      <c r="F3923" t="str">
        <f>VLOOKUP(D3923,'B-Business Capability'!B:H,6,FALSE)</f>
        <v>Product Market Compliance</v>
      </c>
      <c r="G3923">
        <f>VLOOKUP(D3923,'B-Business Capability'!B:H,7,FALSE)</f>
        <v>0</v>
      </c>
      <c r="I3923" t="s">
        <v>43</v>
      </c>
      <c r="J3923" t="s">
        <v>244</v>
      </c>
      <c r="L3923" t="s">
        <v>141</v>
      </c>
      <c r="M3923" t="str">
        <f>VLOOKUP(L3923,'A-Applications'!B:D,3,FALSE)</f>
        <v>Dansk Standard - Distribute</v>
      </c>
      <c r="N3923" t="s">
        <v>46</v>
      </c>
      <c r="O3923" s="42" t="s">
        <v>47</v>
      </c>
      <c r="P3923" t="s">
        <v>1413</v>
      </c>
      <c r="Q3923" t="str">
        <f>VLOOKUP(KamstrupData[[#This Row],[IdLevel123]],'B-Business Capability'!B:L,10,FALSE)</f>
        <v>N/A</v>
      </c>
      <c r="R3923">
        <f>VLOOKUP(KamstrupData[[#This Row],[IdLevel123]],'B-Business Capability'!B:L,11,FALSE)</f>
        <v>0</v>
      </c>
      <c r="T3923" t="s">
        <v>246</v>
      </c>
    </row>
    <row r="3924" spans="4:20" hidden="1" x14ac:dyDescent="0.25">
      <c r="D3924" t="s">
        <v>1412</v>
      </c>
      <c r="E3924" t="str">
        <f>VLOOKUP(D3924,'B-Business Capability'!B:H,5,FALSE)</f>
        <v>Governance, Risk and Compliance</v>
      </c>
      <c r="F3924" t="str">
        <f>VLOOKUP(D3924,'B-Business Capability'!B:H,6,FALSE)</f>
        <v>Product Market Compliance</v>
      </c>
      <c r="G3924">
        <f>VLOOKUP(D3924,'B-Business Capability'!B:H,7,FALSE)</f>
        <v>0</v>
      </c>
      <c r="I3924" t="s">
        <v>43</v>
      </c>
      <c r="J3924" t="s">
        <v>411</v>
      </c>
      <c r="L3924" t="s">
        <v>141</v>
      </c>
      <c r="M3924" t="str">
        <f>VLOOKUP(L3924,'A-Applications'!B:D,3,FALSE)</f>
        <v>Dansk Standard - Distribute</v>
      </c>
      <c r="N3924" t="s">
        <v>46</v>
      </c>
      <c r="O3924" s="42" t="s">
        <v>102</v>
      </c>
      <c r="P3924" t="s">
        <v>1413</v>
      </c>
      <c r="Q3924" t="str">
        <f>VLOOKUP(KamstrupData[[#This Row],[IdLevel123]],'B-Business Capability'!B:L,10,FALSE)</f>
        <v>N/A</v>
      </c>
      <c r="R3924">
        <f>VLOOKUP(KamstrupData[[#This Row],[IdLevel123]],'B-Business Capability'!B:L,11,FALSE)</f>
        <v>0</v>
      </c>
      <c r="T3924" t="s">
        <v>468</v>
      </c>
    </row>
    <row r="3925" spans="4:20" hidden="1" x14ac:dyDescent="0.25">
      <c r="D3925" t="s">
        <v>1412</v>
      </c>
      <c r="E3925" t="str">
        <f>VLOOKUP(D3925,'B-Business Capability'!B:H,5,FALSE)</f>
        <v>Governance, Risk and Compliance</v>
      </c>
      <c r="F3925" t="str">
        <f>VLOOKUP(D3925,'B-Business Capability'!B:H,6,FALSE)</f>
        <v>Product Market Compliance</v>
      </c>
      <c r="G3925">
        <f>VLOOKUP(D3925,'B-Business Capability'!B:H,7,FALSE)</f>
        <v>0</v>
      </c>
      <c r="I3925" t="s">
        <v>43</v>
      </c>
      <c r="J3925" t="s">
        <v>91</v>
      </c>
      <c r="K3925" t="s">
        <v>291</v>
      </c>
      <c r="L3925" t="s">
        <v>141</v>
      </c>
      <c r="M3925" t="str">
        <f>VLOOKUP(L3925,'A-Applications'!B:D,3,FALSE)</f>
        <v>Dansk Standard - Distribute</v>
      </c>
      <c r="N3925" t="s">
        <v>46</v>
      </c>
      <c r="O3925" s="42" t="s">
        <v>47</v>
      </c>
      <c r="P3925" t="s">
        <v>75</v>
      </c>
      <c r="Q3925" t="str">
        <f>VLOOKUP(KamstrupData[[#This Row],[IdLevel123]],'B-Business Capability'!B:L,10,FALSE)</f>
        <v>N/A</v>
      </c>
      <c r="R3925">
        <f>VLOOKUP(KamstrupData[[#This Row],[IdLevel123]],'B-Business Capability'!B:L,11,FALSE)</f>
        <v>0</v>
      </c>
    </row>
    <row r="3926" spans="4:20" hidden="1" x14ac:dyDescent="0.25">
      <c r="D3926" t="s">
        <v>1412</v>
      </c>
      <c r="E3926" t="str">
        <f>VLOOKUP(D3926,'B-Business Capability'!B:H,5,FALSE)</f>
        <v>Governance, Risk and Compliance</v>
      </c>
      <c r="F3926" t="str">
        <f>VLOOKUP(D3926,'B-Business Capability'!B:H,6,FALSE)</f>
        <v>Product Market Compliance</v>
      </c>
      <c r="G3926">
        <f>VLOOKUP(D3926,'B-Business Capability'!B:H,7,FALSE)</f>
        <v>0</v>
      </c>
      <c r="I3926" t="s">
        <v>43</v>
      </c>
      <c r="J3926" t="s">
        <v>91</v>
      </c>
      <c r="K3926" t="s">
        <v>72</v>
      </c>
      <c r="L3926" t="s">
        <v>141</v>
      </c>
      <c r="M3926" t="str">
        <f>VLOOKUP(L3926,'A-Applications'!B:D,3,FALSE)</f>
        <v>Dansk Standard - Distribute</v>
      </c>
      <c r="N3926" t="s">
        <v>46</v>
      </c>
      <c r="O3926" s="42" t="s">
        <v>47</v>
      </c>
      <c r="P3926" t="s">
        <v>75</v>
      </c>
      <c r="Q3926" t="str">
        <f>VLOOKUP(KamstrupData[[#This Row],[IdLevel123]],'B-Business Capability'!B:L,10,FALSE)</f>
        <v>N/A</v>
      </c>
      <c r="R3926">
        <f>VLOOKUP(KamstrupData[[#This Row],[IdLevel123]],'B-Business Capability'!B:L,11,FALSE)</f>
        <v>0</v>
      </c>
      <c r="T3926" t="s">
        <v>92</v>
      </c>
    </row>
    <row r="3927" spans="4:20" hidden="1" x14ac:dyDescent="0.25">
      <c r="D3927" t="s">
        <v>1412</v>
      </c>
      <c r="E3927" t="str">
        <f>VLOOKUP(D3927,'B-Business Capability'!B:H,5,FALSE)</f>
        <v>Governance, Risk and Compliance</v>
      </c>
      <c r="F3927" t="str">
        <f>VLOOKUP(D3927,'B-Business Capability'!B:H,6,FALSE)</f>
        <v>Product Market Compliance</v>
      </c>
      <c r="G3927">
        <f>VLOOKUP(D3927,'B-Business Capability'!B:H,7,FALSE)</f>
        <v>0</v>
      </c>
      <c r="I3927" t="s">
        <v>43</v>
      </c>
      <c r="J3927" t="s">
        <v>91</v>
      </c>
      <c r="K3927" t="s">
        <v>293</v>
      </c>
      <c r="L3927" t="s">
        <v>141</v>
      </c>
      <c r="M3927" t="str">
        <f>VLOOKUP(L3927,'A-Applications'!B:D,3,FALSE)</f>
        <v>Dansk Standard - Distribute</v>
      </c>
      <c r="N3927" t="s">
        <v>46</v>
      </c>
      <c r="O3927" s="42" t="s">
        <v>47</v>
      </c>
      <c r="P3927" t="s">
        <v>75</v>
      </c>
      <c r="Q3927" t="str">
        <f>VLOOKUP(KamstrupData[[#This Row],[IdLevel123]],'B-Business Capability'!B:L,10,FALSE)</f>
        <v>N/A</v>
      </c>
      <c r="R3927">
        <f>VLOOKUP(KamstrupData[[#This Row],[IdLevel123]],'B-Business Capability'!B:L,11,FALSE)</f>
        <v>0</v>
      </c>
      <c r="T3927" t="s">
        <v>294</v>
      </c>
    </row>
    <row r="3928" spans="4:20" hidden="1" x14ac:dyDescent="0.25">
      <c r="D3928" t="s">
        <v>1412</v>
      </c>
      <c r="E3928" t="str">
        <f>VLOOKUP(D3928,'B-Business Capability'!B:H,5,FALSE)</f>
        <v>Governance, Risk and Compliance</v>
      </c>
      <c r="F3928" t="str">
        <f>VLOOKUP(D3928,'B-Business Capability'!B:H,6,FALSE)</f>
        <v>Product Market Compliance</v>
      </c>
      <c r="G3928">
        <f>VLOOKUP(D3928,'B-Business Capability'!B:H,7,FALSE)</f>
        <v>0</v>
      </c>
      <c r="I3928" t="s">
        <v>43</v>
      </c>
      <c r="J3928" t="s">
        <v>91</v>
      </c>
      <c r="K3928" t="s">
        <v>78</v>
      </c>
      <c r="L3928" t="s">
        <v>141</v>
      </c>
      <c r="M3928" t="str">
        <f>VLOOKUP(L3928,'A-Applications'!B:D,3,FALSE)</f>
        <v>Dansk Standard - Distribute</v>
      </c>
      <c r="N3928" t="s">
        <v>46</v>
      </c>
      <c r="O3928" s="42" t="s">
        <v>47</v>
      </c>
      <c r="P3928" t="s">
        <v>75</v>
      </c>
      <c r="Q3928" t="str">
        <f>VLOOKUP(KamstrupData[[#This Row],[IdLevel123]],'B-Business Capability'!B:L,10,FALSE)</f>
        <v>N/A</v>
      </c>
      <c r="R3928">
        <f>VLOOKUP(KamstrupData[[#This Row],[IdLevel123]],'B-Business Capability'!B:L,11,FALSE)</f>
        <v>0</v>
      </c>
    </row>
    <row r="3929" spans="4:20" hidden="1" x14ac:dyDescent="0.25">
      <c r="D3929" t="s">
        <v>1412</v>
      </c>
      <c r="E3929" t="str">
        <f>VLOOKUP(D3929,'B-Business Capability'!B:H,5,FALSE)</f>
        <v>Governance, Risk and Compliance</v>
      </c>
      <c r="F3929" t="str">
        <f>VLOOKUP(D3929,'B-Business Capability'!B:H,6,FALSE)</f>
        <v>Product Market Compliance</v>
      </c>
      <c r="G3929">
        <f>VLOOKUP(D3929,'B-Business Capability'!B:H,7,FALSE)</f>
        <v>0</v>
      </c>
      <c r="I3929" t="s">
        <v>43</v>
      </c>
      <c r="J3929" t="s">
        <v>91</v>
      </c>
      <c r="K3929" t="s">
        <v>81</v>
      </c>
      <c r="L3929" t="s">
        <v>141</v>
      </c>
      <c r="M3929" t="str">
        <f>VLOOKUP(L3929,'A-Applications'!B:D,3,FALSE)</f>
        <v>Dansk Standard - Distribute</v>
      </c>
      <c r="N3929" t="s">
        <v>46</v>
      </c>
      <c r="O3929" s="42" t="s">
        <v>47</v>
      </c>
      <c r="P3929" t="s">
        <v>75</v>
      </c>
      <c r="Q3929" t="str">
        <f>VLOOKUP(KamstrupData[[#This Row],[IdLevel123]],'B-Business Capability'!B:L,10,FALSE)</f>
        <v>N/A</v>
      </c>
      <c r="R3929">
        <f>VLOOKUP(KamstrupData[[#This Row],[IdLevel123]],'B-Business Capability'!B:L,11,FALSE)</f>
        <v>0</v>
      </c>
    </row>
    <row r="3930" spans="4:20" hidden="1" x14ac:dyDescent="0.25">
      <c r="D3930" t="s">
        <v>1412</v>
      </c>
      <c r="E3930" t="str">
        <f>VLOOKUP(D3930,'B-Business Capability'!B:H,5,FALSE)</f>
        <v>Governance, Risk and Compliance</v>
      </c>
      <c r="F3930" t="str">
        <f>VLOOKUP(D3930,'B-Business Capability'!B:H,6,FALSE)</f>
        <v>Product Market Compliance</v>
      </c>
      <c r="G3930">
        <f>VLOOKUP(D3930,'B-Business Capability'!B:H,7,FALSE)</f>
        <v>0</v>
      </c>
      <c r="I3930" t="s">
        <v>43</v>
      </c>
      <c r="J3930" t="s">
        <v>161</v>
      </c>
      <c r="K3930" t="s">
        <v>581</v>
      </c>
      <c r="L3930" t="s">
        <v>141</v>
      </c>
      <c r="M3930" t="str">
        <f>VLOOKUP(L3930,'A-Applications'!B:D,3,FALSE)</f>
        <v>Dansk Standard - Distribute</v>
      </c>
      <c r="N3930" t="s">
        <v>46</v>
      </c>
      <c r="O3930" s="42" t="s">
        <v>47</v>
      </c>
      <c r="P3930" t="s">
        <v>1413</v>
      </c>
      <c r="Q3930" t="str">
        <f>VLOOKUP(KamstrupData[[#This Row],[IdLevel123]],'B-Business Capability'!B:L,10,FALSE)</f>
        <v>N/A</v>
      </c>
      <c r="R3930">
        <f>VLOOKUP(KamstrupData[[#This Row],[IdLevel123]],'B-Business Capability'!B:L,11,FALSE)</f>
        <v>0</v>
      </c>
    </row>
    <row r="3931" spans="4:20" hidden="1" x14ac:dyDescent="0.25">
      <c r="D3931" t="s">
        <v>1412</v>
      </c>
      <c r="E3931" t="str">
        <f>VLOOKUP(D3931,'B-Business Capability'!B:H,5,FALSE)</f>
        <v>Governance, Risk and Compliance</v>
      </c>
      <c r="F3931" t="str">
        <f>VLOOKUP(D3931,'B-Business Capability'!B:H,6,FALSE)</f>
        <v>Product Market Compliance</v>
      </c>
      <c r="G3931">
        <f>VLOOKUP(D3931,'B-Business Capability'!B:H,7,FALSE)</f>
        <v>0</v>
      </c>
      <c r="I3931" t="s">
        <v>43</v>
      </c>
      <c r="J3931" t="s">
        <v>161</v>
      </c>
      <c r="K3931" t="s">
        <v>166</v>
      </c>
      <c r="L3931" t="s">
        <v>141</v>
      </c>
      <c r="M3931" t="str">
        <f>VLOOKUP(L3931,'A-Applications'!B:D,3,FALSE)</f>
        <v>Dansk Standard - Distribute</v>
      </c>
      <c r="N3931" t="s">
        <v>46</v>
      </c>
      <c r="O3931" s="42" t="s">
        <v>47</v>
      </c>
      <c r="P3931" t="s">
        <v>1413</v>
      </c>
      <c r="Q3931" t="str">
        <f>VLOOKUP(KamstrupData[[#This Row],[IdLevel123]],'B-Business Capability'!B:L,10,FALSE)</f>
        <v>N/A</v>
      </c>
      <c r="R3931">
        <f>VLOOKUP(KamstrupData[[#This Row],[IdLevel123]],'B-Business Capability'!B:L,11,FALSE)</f>
        <v>0</v>
      </c>
    </row>
    <row r="3932" spans="4:20" hidden="1" x14ac:dyDescent="0.25">
      <c r="D3932" t="s">
        <v>1412</v>
      </c>
      <c r="E3932" t="str">
        <f>VLOOKUP(D3932,'B-Business Capability'!B:H,5,FALSE)</f>
        <v>Governance, Risk and Compliance</v>
      </c>
      <c r="F3932" t="str">
        <f>VLOOKUP(D3932,'B-Business Capability'!B:H,6,FALSE)</f>
        <v>Product Market Compliance</v>
      </c>
      <c r="G3932">
        <f>VLOOKUP(D3932,'B-Business Capability'!B:H,7,FALSE)</f>
        <v>0</v>
      </c>
      <c r="I3932" t="s">
        <v>43</v>
      </c>
      <c r="J3932" t="s">
        <v>114</v>
      </c>
      <c r="K3932" t="s">
        <v>78</v>
      </c>
      <c r="L3932" t="s">
        <v>141</v>
      </c>
      <c r="M3932" t="str">
        <f>VLOOKUP(L3932,'A-Applications'!B:D,3,FALSE)</f>
        <v>Dansk Standard - Distribute</v>
      </c>
      <c r="N3932" t="s">
        <v>46</v>
      </c>
      <c r="O3932" s="42" t="s">
        <v>47</v>
      </c>
      <c r="P3932" t="s">
        <v>75</v>
      </c>
      <c r="Q3932" t="str">
        <f>VLOOKUP(KamstrupData[[#This Row],[IdLevel123]],'B-Business Capability'!B:L,10,FALSE)</f>
        <v>N/A</v>
      </c>
      <c r="R3932">
        <f>VLOOKUP(KamstrupData[[#This Row],[IdLevel123]],'B-Business Capability'!B:L,11,FALSE)</f>
        <v>0</v>
      </c>
      <c r="T3932" t="s">
        <v>120</v>
      </c>
    </row>
    <row r="3933" spans="4:20" hidden="1" x14ac:dyDescent="0.25">
      <c r="D3933" t="s">
        <v>1023</v>
      </c>
      <c r="E3933" t="str">
        <f>VLOOKUP(D3933,'B-Business Capability'!B:H,5,FALSE)</f>
        <v>Strategic Management</v>
      </c>
      <c r="F3933" t="str">
        <f>VLOOKUP(D3933,'B-Business Capability'!B:H,6,FALSE)</f>
        <v>Business Concept</v>
      </c>
      <c r="G3933" t="str">
        <f>VLOOKUP(D3933,'B-Business Capability'!B:H,7,FALSE)</f>
        <v>Concept Establishment</v>
      </c>
      <c r="I3933" t="s">
        <v>43</v>
      </c>
      <c r="J3933" t="s">
        <v>137</v>
      </c>
      <c r="L3933" t="s">
        <v>1024</v>
      </c>
      <c r="M3933" t="str">
        <f>VLOOKUP(L3933,'A-Applications'!B:D,3,FALSE)</f>
        <v>Efficient Elements</v>
      </c>
      <c r="N3933" t="s">
        <v>46</v>
      </c>
      <c r="O3933" s="42" t="s">
        <v>47</v>
      </c>
      <c r="P3933" t="s">
        <v>68</v>
      </c>
      <c r="Q3933" t="str">
        <f>VLOOKUP(KamstrupData[[#This Row],[IdLevel123]],'B-Business Capability'!B:L,10,FALSE)</f>
        <v>N/A</v>
      </c>
      <c r="R3933">
        <f>VLOOKUP(KamstrupData[[#This Row],[IdLevel123]],'B-Business Capability'!B:L,11,FALSE)</f>
        <v>0</v>
      </c>
      <c r="T3933" t="s">
        <v>139</v>
      </c>
    </row>
    <row r="3934" spans="4:20" hidden="1" x14ac:dyDescent="0.25">
      <c r="D3934" t="s">
        <v>1025</v>
      </c>
      <c r="E3934" t="str">
        <f>VLOOKUP(D3934,'B-Business Capability'!B:H,5,FALSE)</f>
        <v>Strategic Management</v>
      </c>
      <c r="F3934" t="str">
        <f>VLOOKUP(D3934,'B-Business Capability'!B:H,6,FALSE)</f>
        <v>Business Concept</v>
      </c>
      <c r="G3934" t="str">
        <f>VLOOKUP(D3934,'B-Business Capability'!B:H,7,FALSE)</f>
        <v>External Assessment</v>
      </c>
      <c r="I3934" t="s">
        <v>43</v>
      </c>
      <c r="J3934" t="s">
        <v>137</v>
      </c>
      <c r="L3934" t="s">
        <v>1024</v>
      </c>
      <c r="M3934" t="str">
        <f>VLOOKUP(L3934,'A-Applications'!B:D,3,FALSE)</f>
        <v>Efficient Elements</v>
      </c>
      <c r="N3934" t="s">
        <v>46</v>
      </c>
      <c r="O3934" s="42" t="s">
        <v>47</v>
      </c>
      <c r="P3934" t="s">
        <v>68</v>
      </c>
      <c r="Q3934" t="str">
        <f>VLOOKUP(KamstrupData[[#This Row],[IdLevel123]],'B-Business Capability'!B:L,10,FALSE)</f>
        <v>N/A</v>
      </c>
      <c r="R3934">
        <f>VLOOKUP(KamstrupData[[#This Row],[IdLevel123]],'B-Business Capability'!B:L,11,FALSE)</f>
        <v>0</v>
      </c>
      <c r="T3934" t="s">
        <v>139</v>
      </c>
    </row>
    <row r="3935" spans="4:20" hidden="1" x14ac:dyDescent="0.25">
      <c r="D3935" t="s">
        <v>1026</v>
      </c>
      <c r="E3935" t="str">
        <f>VLOOKUP(D3935,'B-Business Capability'!B:H,5,FALSE)</f>
        <v>Strategic Management</v>
      </c>
      <c r="F3935" t="str">
        <f>VLOOKUP(D3935,'B-Business Capability'!B:H,6,FALSE)</f>
        <v>Business Concept</v>
      </c>
      <c r="G3935" t="str">
        <f>VLOOKUP(D3935,'B-Business Capability'!B:H,7,FALSE)</f>
        <v>Internal Analysis</v>
      </c>
      <c r="I3935" t="s">
        <v>43</v>
      </c>
      <c r="J3935" t="s">
        <v>137</v>
      </c>
      <c r="L3935" t="s">
        <v>1024</v>
      </c>
      <c r="M3935" t="str">
        <f>VLOOKUP(L3935,'A-Applications'!B:D,3,FALSE)</f>
        <v>Efficient Elements</v>
      </c>
      <c r="N3935" t="s">
        <v>46</v>
      </c>
      <c r="O3935" s="42" t="s">
        <v>47</v>
      </c>
      <c r="P3935" t="s">
        <v>68</v>
      </c>
      <c r="Q3935" t="str">
        <f>VLOOKUP(KamstrupData[[#This Row],[IdLevel123]],'B-Business Capability'!B:L,10,FALSE)</f>
        <v>N/A</v>
      </c>
      <c r="R3935">
        <f>VLOOKUP(KamstrupData[[#This Row],[IdLevel123]],'B-Business Capability'!B:L,11,FALSE)</f>
        <v>0</v>
      </c>
      <c r="T3935" t="s">
        <v>139</v>
      </c>
    </row>
    <row r="3936" spans="4:20" hidden="1" x14ac:dyDescent="0.25">
      <c r="D3936" t="s">
        <v>1027</v>
      </c>
      <c r="E3936" t="str">
        <f>VLOOKUP(D3936,'B-Business Capability'!B:H,5,FALSE)</f>
        <v>Strategic Management</v>
      </c>
      <c r="F3936" t="str">
        <f>VLOOKUP(D3936,'B-Business Capability'!B:H,6,FALSE)</f>
        <v>Business Concept</v>
      </c>
      <c r="G3936" t="str">
        <f>VLOOKUP(D3936,'B-Business Capability'!B:H,7,FALSE)</f>
        <v>Market Intelligence</v>
      </c>
      <c r="I3936" t="s">
        <v>43</v>
      </c>
      <c r="J3936" t="s">
        <v>137</v>
      </c>
      <c r="L3936" t="s">
        <v>1024</v>
      </c>
      <c r="M3936" t="str">
        <f>VLOOKUP(L3936,'A-Applications'!B:D,3,FALSE)</f>
        <v>Efficient Elements</v>
      </c>
      <c r="N3936" t="s">
        <v>46</v>
      </c>
      <c r="O3936" s="42" t="s">
        <v>47</v>
      </c>
      <c r="P3936" t="s">
        <v>68</v>
      </c>
      <c r="Q3936" t="str">
        <f>VLOOKUP(KamstrupData[[#This Row],[IdLevel123]],'B-Business Capability'!B:L,10,FALSE)</f>
        <v>N/A</v>
      </c>
      <c r="R3936">
        <f>VLOOKUP(KamstrupData[[#This Row],[IdLevel123]],'B-Business Capability'!B:L,11,FALSE)</f>
        <v>0</v>
      </c>
      <c r="T3936" t="s">
        <v>139</v>
      </c>
    </row>
    <row r="3937" spans="4:20" hidden="1" x14ac:dyDescent="0.25">
      <c r="D3937" t="s">
        <v>1030</v>
      </c>
      <c r="E3937" t="str">
        <f>VLOOKUP(D3937,'B-Business Capability'!B:H,5,FALSE)</f>
        <v>Strategic Management</v>
      </c>
      <c r="F3937" t="str">
        <f>VLOOKUP(D3937,'B-Business Capability'!B:H,6,FALSE)</f>
        <v>Business Concept</v>
      </c>
      <c r="G3937" t="str">
        <f>VLOOKUP(D3937,'B-Business Capability'!B:H,7,FALSE)</f>
        <v>Restructure Organization</v>
      </c>
      <c r="I3937" t="s">
        <v>43</v>
      </c>
      <c r="J3937" t="s">
        <v>137</v>
      </c>
      <c r="L3937" t="s">
        <v>1024</v>
      </c>
      <c r="M3937" t="str">
        <f>VLOOKUP(L3937,'A-Applications'!B:D,3,FALSE)</f>
        <v>Efficient Elements</v>
      </c>
      <c r="N3937" t="s">
        <v>46</v>
      </c>
      <c r="O3937" s="42" t="s">
        <v>47</v>
      </c>
      <c r="P3937" t="s">
        <v>68</v>
      </c>
      <c r="Q3937" t="str">
        <f>VLOOKUP(KamstrupData[[#This Row],[IdLevel123]],'B-Business Capability'!B:L,10,FALSE)</f>
        <v>N/A</v>
      </c>
      <c r="R3937">
        <f>VLOOKUP(KamstrupData[[#This Row],[IdLevel123]],'B-Business Capability'!B:L,11,FALSE)</f>
        <v>0</v>
      </c>
      <c r="T3937" t="s">
        <v>139</v>
      </c>
    </row>
    <row r="3938" spans="4:20" hidden="1" x14ac:dyDescent="0.25">
      <c r="D3938" t="s">
        <v>1031</v>
      </c>
      <c r="E3938" t="str">
        <f>VLOOKUP(D3938,'B-Business Capability'!B:H,5,FALSE)</f>
        <v>Strategic Management</v>
      </c>
      <c r="F3938" t="str">
        <f>VLOOKUP(D3938,'B-Business Capability'!B:H,6,FALSE)</f>
        <v>Innovation &amp; Technology Management</v>
      </c>
      <c r="G3938" t="str">
        <f>VLOOKUP(D3938,'B-Business Capability'!B:H,7,FALSE)</f>
        <v>Manage External Innovation</v>
      </c>
      <c r="I3938" t="s">
        <v>43</v>
      </c>
      <c r="J3938" t="s">
        <v>137</v>
      </c>
      <c r="L3938" t="s">
        <v>1024</v>
      </c>
      <c r="M3938" t="str">
        <f>VLOOKUP(L3938,'A-Applications'!B:D,3,FALSE)</f>
        <v>Efficient Elements</v>
      </c>
      <c r="N3938" t="s">
        <v>46</v>
      </c>
      <c r="O3938" s="42" t="s">
        <v>47</v>
      </c>
      <c r="P3938" t="s">
        <v>68</v>
      </c>
      <c r="Q3938" t="str">
        <f>VLOOKUP(KamstrupData[[#This Row],[IdLevel123]],'B-Business Capability'!B:L,10,FALSE)</f>
        <v>Idea-to-Release (I2R)</v>
      </c>
      <c r="R3938">
        <f>VLOOKUP(KamstrupData[[#This Row],[IdLevel123]],'B-Business Capability'!B:L,11,FALSE)</f>
        <v>962</v>
      </c>
      <c r="T3938" t="s">
        <v>139</v>
      </c>
    </row>
    <row r="3939" spans="4:20" hidden="1" x14ac:dyDescent="0.25">
      <c r="D3939" t="s">
        <v>1032</v>
      </c>
      <c r="E3939" t="str">
        <f>VLOOKUP(D3939,'B-Business Capability'!B:H,5,FALSE)</f>
        <v>Strategic Management</v>
      </c>
      <c r="F3939" t="str">
        <f>VLOOKUP(D3939,'B-Business Capability'!B:H,6,FALSE)</f>
        <v>Innovation &amp; Technology Management</v>
      </c>
      <c r="G3939" t="str">
        <f>VLOOKUP(D3939,'B-Business Capability'!B:H,7,FALSE)</f>
        <v>Manage Innovation and solution development process</v>
      </c>
      <c r="I3939" t="s">
        <v>43</v>
      </c>
      <c r="J3939" t="s">
        <v>137</v>
      </c>
      <c r="L3939" t="s">
        <v>1024</v>
      </c>
      <c r="M3939" t="str">
        <f>VLOOKUP(L3939,'A-Applications'!B:D,3,FALSE)</f>
        <v>Efficient Elements</v>
      </c>
      <c r="N3939" t="s">
        <v>46</v>
      </c>
      <c r="O3939" s="42" t="s">
        <v>47</v>
      </c>
      <c r="P3939" t="s">
        <v>68</v>
      </c>
      <c r="Q3939" t="str">
        <f>VLOOKUP(KamstrupData[[#This Row],[IdLevel123]],'B-Business Capability'!B:L,10,FALSE)</f>
        <v>Idea-to-Release (I2R)</v>
      </c>
      <c r="R3939">
        <f>VLOOKUP(KamstrupData[[#This Row],[IdLevel123]],'B-Business Capability'!B:L,11,FALSE)</f>
        <v>964</v>
      </c>
      <c r="T3939" t="s">
        <v>139</v>
      </c>
    </row>
    <row r="3940" spans="4:20" hidden="1" x14ac:dyDescent="0.25">
      <c r="D3940" t="s">
        <v>1033</v>
      </c>
      <c r="E3940" t="str">
        <f>VLOOKUP(D3940,'B-Business Capability'!B:H,5,FALSE)</f>
        <v>Strategic Management</v>
      </c>
      <c r="F3940" t="str">
        <f>VLOOKUP(D3940,'B-Business Capability'!B:H,6,FALSE)</f>
        <v>Innovation &amp; Technology Management</v>
      </c>
      <c r="G3940" t="str">
        <f>VLOOKUP(D3940,'B-Business Capability'!B:H,7,FALSE)</f>
        <v>Manage Internal Innovation</v>
      </c>
      <c r="I3940" t="s">
        <v>43</v>
      </c>
      <c r="J3940" t="s">
        <v>137</v>
      </c>
      <c r="L3940" t="s">
        <v>1024</v>
      </c>
      <c r="M3940" t="str">
        <f>VLOOKUP(L3940,'A-Applications'!B:D,3,FALSE)</f>
        <v>Efficient Elements</v>
      </c>
      <c r="N3940" t="s">
        <v>46</v>
      </c>
      <c r="O3940" s="42" t="s">
        <v>47</v>
      </c>
      <c r="P3940" t="s">
        <v>68</v>
      </c>
      <c r="Q3940" t="str">
        <f>VLOOKUP(KamstrupData[[#This Row],[IdLevel123]],'B-Business Capability'!B:L,10,FALSE)</f>
        <v>Idea-to-Release (I2R)</v>
      </c>
      <c r="R3940">
        <f>VLOOKUP(KamstrupData[[#This Row],[IdLevel123]],'B-Business Capability'!B:L,11,FALSE)</f>
        <v>966</v>
      </c>
      <c r="T3940" t="s">
        <v>139</v>
      </c>
    </row>
    <row r="3941" spans="4:20" hidden="1" x14ac:dyDescent="0.25">
      <c r="D3941" t="s">
        <v>1034</v>
      </c>
      <c r="E3941" t="str">
        <f>VLOOKUP(D3941,'B-Business Capability'!B:H,5,FALSE)</f>
        <v>Strategic Management</v>
      </c>
      <c r="F3941" t="str">
        <f>VLOOKUP(D3941,'B-Business Capability'!B:H,6,FALSE)</f>
        <v>Innovation &amp; Technology Management</v>
      </c>
      <c r="G3941" t="str">
        <f>VLOOKUP(D3941,'B-Business Capability'!B:H,7,FALSE)</f>
        <v>Scout Trends</v>
      </c>
      <c r="I3941" t="s">
        <v>43</v>
      </c>
      <c r="J3941" t="s">
        <v>137</v>
      </c>
      <c r="L3941" t="s">
        <v>1024</v>
      </c>
      <c r="M3941" t="str">
        <f>VLOOKUP(L3941,'A-Applications'!B:D,3,FALSE)</f>
        <v>Efficient Elements</v>
      </c>
      <c r="N3941" t="s">
        <v>46</v>
      </c>
      <c r="O3941" s="42" t="s">
        <v>47</v>
      </c>
      <c r="P3941" t="s">
        <v>68</v>
      </c>
      <c r="Q3941" t="str">
        <f>VLOOKUP(KamstrupData[[#This Row],[IdLevel123]],'B-Business Capability'!B:L,10,FALSE)</f>
        <v>N/A</v>
      </c>
      <c r="R3941">
        <f>VLOOKUP(KamstrupData[[#This Row],[IdLevel123]],'B-Business Capability'!B:L,11,FALSE)</f>
        <v>0</v>
      </c>
      <c r="T3941" t="s">
        <v>139</v>
      </c>
    </row>
    <row r="3942" spans="4:20" hidden="1" x14ac:dyDescent="0.25">
      <c r="D3942" t="s">
        <v>1035</v>
      </c>
      <c r="E3942" t="str">
        <f>VLOOKUP(D3942,'B-Business Capability'!B:H,5,FALSE)</f>
        <v>Strategic Management</v>
      </c>
      <c r="F3942" t="str">
        <f>VLOOKUP(D3942,'B-Business Capability'!B:H,6,FALSE)</f>
        <v>Innovation &amp; Technology Management</v>
      </c>
      <c r="G3942" t="str">
        <f>VLOOKUP(D3942,'B-Business Capability'!B:H,7,FALSE)</f>
        <v>Track Innovation</v>
      </c>
      <c r="I3942" t="s">
        <v>43</v>
      </c>
      <c r="J3942" t="s">
        <v>137</v>
      </c>
      <c r="L3942" t="s">
        <v>1024</v>
      </c>
      <c r="M3942" t="str">
        <f>VLOOKUP(L3942,'A-Applications'!B:D,3,FALSE)</f>
        <v>Efficient Elements</v>
      </c>
      <c r="N3942" t="s">
        <v>46</v>
      </c>
      <c r="O3942" s="42" t="s">
        <v>47</v>
      </c>
      <c r="P3942" t="s">
        <v>68</v>
      </c>
      <c r="Q3942" t="str">
        <f>VLOOKUP(KamstrupData[[#This Row],[IdLevel123]],'B-Business Capability'!B:L,10,FALSE)</f>
        <v>Idea-to-Release (I2R)</v>
      </c>
      <c r="R3942">
        <f>VLOOKUP(KamstrupData[[#This Row],[IdLevel123]],'B-Business Capability'!B:L,11,FALSE)</f>
        <v>968</v>
      </c>
      <c r="T3942" t="s">
        <v>139</v>
      </c>
    </row>
    <row r="3943" spans="4:20" hidden="1" x14ac:dyDescent="0.25">
      <c r="D3943" t="s">
        <v>1036</v>
      </c>
      <c r="E3943" t="str">
        <f>VLOOKUP(D3943,'B-Business Capability'!B:H,5,FALSE)</f>
        <v>Strategic Management</v>
      </c>
      <c r="F3943" t="str">
        <f>VLOOKUP(D3943,'B-Business Capability'!B:H,6,FALSE)</f>
        <v>Manage Core Business</v>
      </c>
      <c r="G3943" t="str">
        <f>VLOOKUP(D3943,'B-Business Capability'!B:H,7,FALSE)</f>
        <v>Coordinate Projects</v>
      </c>
      <c r="I3943" t="s">
        <v>43</v>
      </c>
      <c r="J3943" t="s">
        <v>137</v>
      </c>
      <c r="L3943" t="s">
        <v>1024</v>
      </c>
      <c r="M3943" t="str">
        <f>VLOOKUP(L3943,'A-Applications'!B:D,3,FALSE)</f>
        <v>Efficient Elements</v>
      </c>
      <c r="N3943" t="s">
        <v>46</v>
      </c>
      <c r="O3943" s="42" t="s">
        <v>47</v>
      </c>
      <c r="P3943" t="s">
        <v>68</v>
      </c>
      <c r="Q3943" t="str">
        <f>VLOOKUP(KamstrupData[[#This Row],[IdLevel123]],'B-Business Capability'!B:L,10,FALSE)</f>
        <v>N/A</v>
      </c>
      <c r="R3943">
        <f>VLOOKUP(KamstrupData[[#This Row],[IdLevel123]],'B-Business Capability'!B:L,11,FALSE)</f>
        <v>0</v>
      </c>
      <c r="T3943" t="s">
        <v>139</v>
      </c>
    </row>
    <row r="3944" spans="4:20" hidden="1" x14ac:dyDescent="0.25">
      <c r="D3944" t="s">
        <v>1037</v>
      </c>
      <c r="E3944" t="str">
        <f>VLOOKUP(D3944,'B-Business Capability'!B:H,5,FALSE)</f>
        <v>Strategic Management</v>
      </c>
      <c r="F3944" t="str">
        <f>VLOOKUP(D3944,'B-Business Capability'!B:H,6,FALSE)</f>
        <v>Manage Core Business</v>
      </c>
      <c r="G3944" t="str">
        <f>VLOOKUP(D3944,'B-Business Capability'!B:H,7,FALSE)</f>
        <v>Manage Bus. Performance &amp; Ops</v>
      </c>
      <c r="I3944" t="s">
        <v>43</v>
      </c>
      <c r="J3944" t="s">
        <v>137</v>
      </c>
      <c r="L3944" t="s">
        <v>1024</v>
      </c>
      <c r="M3944" t="str">
        <f>VLOOKUP(L3944,'A-Applications'!B:D,3,FALSE)</f>
        <v>Efficient Elements</v>
      </c>
      <c r="N3944" t="s">
        <v>46</v>
      </c>
      <c r="O3944" s="42" t="s">
        <v>47</v>
      </c>
      <c r="P3944" t="s">
        <v>68</v>
      </c>
      <c r="Q3944" t="str">
        <f>VLOOKUP(KamstrupData[[#This Row],[IdLevel123]],'B-Business Capability'!B:L,10,FALSE)</f>
        <v>N/A</v>
      </c>
      <c r="R3944">
        <f>VLOOKUP(KamstrupData[[#This Row],[IdLevel123]],'B-Business Capability'!B:L,11,FALSE)</f>
        <v>0</v>
      </c>
      <c r="T3944" t="s">
        <v>139</v>
      </c>
    </row>
    <row r="3945" spans="4:20" hidden="1" x14ac:dyDescent="0.25">
      <c r="D3945" t="s">
        <v>1060</v>
      </c>
      <c r="E3945" t="str">
        <f>VLOOKUP(D3945,'B-Business Capability'!B:H,5,FALSE)</f>
        <v>Strategic Management</v>
      </c>
      <c r="F3945" t="str">
        <f>VLOOKUP(D3945,'B-Business Capability'!B:H,6,FALSE)</f>
        <v>Mergers &amp; Acquisitions</v>
      </c>
      <c r="G3945" t="str">
        <f>VLOOKUP(D3945,'B-Business Capability'!B:H,7,FALSE)</f>
        <v>Manage M&amp;A</v>
      </c>
      <c r="I3945" t="s">
        <v>43</v>
      </c>
      <c r="J3945" t="s">
        <v>137</v>
      </c>
      <c r="L3945" t="s">
        <v>1024</v>
      </c>
      <c r="M3945" t="str">
        <f>VLOOKUP(L3945,'A-Applications'!B:D,3,FALSE)</f>
        <v>Efficient Elements</v>
      </c>
      <c r="N3945" t="s">
        <v>46</v>
      </c>
      <c r="O3945" s="42" t="s">
        <v>47</v>
      </c>
      <c r="P3945" t="s">
        <v>68</v>
      </c>
      <c r="Q3945" t="str">
        <f>VLOOKUP(KamstrupData[[#This Row],[IdLevel123]],'B-Business Capability'!B:L,10,FALSE)</f>
        <v>N/A</v>
      </c>
      <c r="R3945">
        <f>VLOOKUP(KamstrupData[[#This Row],[IdLevel123]],'B-Business Capability'!B:L,11,FALSE)</f>
        <v>0</v>
      </c>
      <c r="T3945" t="s">
        <v>139</v>
      </c>
    </row>
    <row r="3946" spans="4:20" hidden="1" x14ac:dyDescent="0.25">
      <c r="D3946" t="s">
        <v>1061</v>
      </c>
      <c r="E3946" t="str">
        <f>VLOOKUP(D3946,'B-Business Capability'!B:H,5,FALSE)</f>
        <v>Strategic Management</v>
      </c>
      <c r="F3946" t="str">
        <f>VLOOKUP(D3946,'B-Business Capability'!B:H,6,FALSE)</f>
        <v>Mergers &amp; Acquisitions</v>
      </c>
      <c r="G3946" t="str">
        <f>VLOOKUP(D3946,'B-Business Capability'!B:H,7,FALSE)</f>
        <v>Manage M&amp;A Strategy</v>
      </c>
      <c r="I3946" t="s">
        <v>43</v>
      </c>
      <c r="J3946" t="s">
        <v>137</v>
      </c>
      <c r="L3946" t="s">
        <v>1024</v>
      </c>
      <c r="M3946" t="str">
        <f>VLOOKUP(L3946,'A-Applications'!B:D,3,FALSE)</f>
        <v>Efficient Elements</v>
      </c>
      <c r="N3946" t="s">
        <v>46</v>
      </c>
      <c r="O3946" s="42" t="s">
        <v>47</v>
      </c>
      <c r="P3946" t="s">
        <v>68</v>
      </c>
      <c r="Q3946" t="str">
        <f>VLOOKUP(KamstrupData[[#This Row],[IdLevel123]],'B-Business Capability'!B:L,10,FALSE)</f>
        <v>N/A</v>
      </c>
      <c r="R3946">
        <f>VLOOKUP(KamstrupData[[#This Row],[IdLevel123]],'B-Business Capability'!B:L,11,FALSE)</f>
        <v>0</v>
      </c>
      <c r="T3946" t="s">
        <v>139</v>
      </c>
    </row>
    <row r="3947" spans="4:20" hidden="1" x14ac:dyDescent="0.25">
      <c r="D3947" t="s">
        <v>1063</v>
      </c>
      <c r="E3947" t="str">
        <f>VLOOKUP(D3947,'B-Business Capability'!B:H,5,FALSE)</f>
        <v>Strategic Management</v>
      </c>
      <c r="F3947" t="str">
        <f>VLOOKUP(D3947,'B-Business Capability'!B:H,6,FALSE)</f>
        <v>Organization Development</v>
      </c>
      <c r="G3947" t="str">
        <f>VLOOKUP(D3947,'B-Business Capability'!B:H,7,FALSE)</f>
        <v>Plan Long Term</v>
      </c>
      <c r="I3947" t="s">
        <v>43</v>
      </c>
      <c r="J3947" t="s">
        <v>137</v>
      </c>
      <c r="L3947" t="s">
        <v>1024</v>
      </c>
      <c r="M3947" t="str">
        <f>VLOOKUP(L3947,'A-Applications'!B:D,3,FALSE)</f>
        <v>Efficient Elements</v>
      </c>
      <c r="N3947" t="s">
        <v>46</v>
      </c>
      <c r="O3947" s="42" t="s">
        <v>47</v>
      </c>
      <c r="P3947" t="s">
        <v>68</v>
      </c>
      <c r="Q3947" t="str">
        <f>VLOOKUP(KamstrupData[[#This Row],[IdLevel123]],'B-Business Capability'!B:L,10,FALSE)</f>
        <v>N/A</v>
      </c>
      <c r="R3947">
        <f>VLOOKUP(KamstrupData[[#This Row],[IdLevel123]],'B-Business Capability'!B:L,11,FALSE)</f>
        <v>0</v>
      </c>
      <c r="T3947" t="s">
        <v>139</v>
      </c>
    </row>
    <row r="3948" spans="4:20" hidden="1" x14ac:dyDescent="0.25">
      <c r="D3948" t="s">
        <v>1064</v>
      </c>
      <c r="E3948" t="str">
        <f>VLOOKUP(D3948,'B-Business Capability'!B:H,5,FALSE)</f>
        <v>Strategic Management</v>
      </c>
      <c r="F3948" t="str">
        <f>VLOOKUP(D3948,'B-Business Capability'!B:H,6,FALSE)</f>
        <v>Organization Development</v>
      </c>
      <c r="G3948" t="str">
        <f>VLOOKUP(D3948,'B-Business Capability'!B:H,7,FALSE)</f>
        <v>Strategize Business Units</v>
      </c>
      <c r="I3948" t="s">
        <v>43</v>
      </c>
      <c r="J3948" t="s">
        <v>137</v>
      </c>
      <c r="L3948" t="s">
        <v>1024</v>
      </c>
      <c r="M3948" t="str">
        <f>VLOOKUP(L3948,'A-Applications'!B:D,3,FALSE)</f>
        <v>Efficient Elements</v>
      </c>
      <c r="N3948" t="s">
        <v>46</v>
      </c>
      <c r="O3948" s="42" t="s">
        <v>47</v>
      </c>
      <c r="P3948" t="s">
        <v>68</v>
      </c>
      <c r="Q3948" t="str">
        <f>VLOOKUP(KamstrupData[[#This Row],[IdLevel123]],'B-Business Capability'!B:L,10,FALSE)</f>
        <v>N/A</v>
      </c>
      <c r="R3948">
        <f>VLOOKUP(KamstrupData[[#This Row],[IdLevel123]],'B-Business Capability'!B:L,11,FALSE)</f>
        <v>0</v>
      </c>
      <c r="T3948" t="s">
        <v>139</v>
      </c>
    </row>
    <row r="3949" spans="4:20" hidden="1" x14ac:dyDescent="0.25">
      <c r="D3949" t="s">
        <v>1065</v>
      </c>
      <c r="E3949" t="str">
        <f>VLOOKUP(D3949,'B-Business Capability'!B:H,5,FALSE)</f>
        <v>Strategic Management</v>
      </c>
      <c r="F3949" t="str">
        <f>VLOOKUP(D3949,'B-Business Capability'!B:H,6,FALSE)</f>
        <v>Strategic Business Initiatives</v>
      </c>
      <c r="G3949" t="str">
        <f>VLOOKUP(D3949,'B-Business Capability'!B:H,7,FALSE)</f>
        <v>Develop Strategic Initiatives</v>
      </c>
      <c r="I3949" t="s">
        <v>43</v>
      </c>
      <c r="J3949" t="s">
        <v>137</v>
      </c>
      <c r="L3949" t="s">
        <v>1024</v>
      </c>
      <c r="M3949" t="str">
        <f>VLOOKUP(L3949,'A-Applications'!B:D,3,FALSE)</f>
        <v>Efficient Elements</v>
      </c>
      <c r="N3949" t="s">
        <v>46</v>
      </c>
      <c r="O3949" s="42" t="s">
        <v>47</v>
      </c>
      <c r="P3949" t="s">
        <v>68</v>
      </c>
      <c r="Q3949" t="str">
        <f>VLOOKUP(KamstrupData[[#This Row],[IdLevel123]],'B-Business Capability'!B:L,10,FALSE)</f>
        <v>N/A</v>
      </c>
      <c r="R3949">
        <f>VLOOKUP(KamstrupData[[#This Row],[IdLevel123]],'B-Business Capability'!B:L,11,FALSE)</f>
        <v>0</v>
      </c>
      <c r="T3949" t="s">
        <v>139</v>
      </c>
    </row>
    <row r="3950" spans="4:20" hidden="1" x14ac:dyDescent="0.25">
      <c r="D3950" t="s">
        <v>1066</v>
      </c>
      <c r="E3950" t="str">
        <f>VLOOKUP(D3950,'B-Business Capability'!B:H,5,FALSE)</f>
        <v>Strategic Management</v>
      </c>
      <c r="F3950" t="str">
        <f>VLOOKUP(D3950,'B-Business Capability'!B:H,6,FALSE)</f>
        <v>Strategic Business Initiatives</v>
      </c>
      <c r="G3950" t="str">
        <f>VLOOKUP(D3950,'B-Business Capability'!B:H,7,FALSE)</f>
        <v>Establish High-Level Measures</v>
      </c>
      <c r="I3950" t="s">
        <v>43</v>
      </c>
      <c r="J3950" t="s">
        <v>137</v>
      </c>
      <c r="L3950" t="s">
        <v>1024</v>
      </c>
      <c r="M3950" t="str">
        <f>VLOOKUP(L3950,'A-Applications'!B:D,3,FALSE)</f>
        <v>Efficient Elements</v>
      </c>
      <c r="N3950" t="s">
        <v>46</v>
      </c>
      <c r="O3950" s="42" t="s">
        <v>47</v>
      </c>
      <c r="P3950" t="s">
        <v>68</v>
      </c>
      <c r="Q3950" t="str">
        <f>VLOOKUP(KamstrupData[[#This Row],[IdLevel123]],'B-Business Capability'!B:L,10,FALSE)</f>
        <v>N/A</v>
      </c>
      <c r="R3950">
        <f>VLOOKUP(KamstrupData[[#This Row],[IdLevel123]],'B-Business Capability'!B:L,11,FALSE)</f>
        <v>0</v>
      </c>
      <c r="T3950" t="s">
        <v>139</v>
      </c>
    </row>
    <row r="3951" spans="4:20" hidden="1" x14ac:dyDescent="0.25">
      <c r="D3951" t="s">
        <v>1067</v>
      </c>
      <c r="E3951" t="str">
        <f>VLOOKUP(D3951,'B-Business Capability'!B:H,5,FALSE)</f>
        <v>Strategic Management</v>
      </c>
      <c r="F3951" t="str">
        <f>VLOOKUP(D3951,'B-Business Capability'!B:H,6,FALSE)</f>
        <v>Strategic Business Initiatives</v>
      </c>
      <c r="G3951" t="str">
        <f>VLOOKUP(D3951,'B-Business Capability'!B:H,7,FALSE)</f>
        <v>Evaluate Strategic Initiatives</v>
      </c>
      <c r="I3951" t="s">
        <v>43</v>
      </c>
      <c r="J3951" t="s">
        <v>137</v>
      </c>
      <c r="L3951" t="s">
        <v>1024</v>
      </c>
      <c r="M3951" t="str">
        <f>VLOOKUP(L3951,'A-Applications'!B:D,3,FALSE)</f>
        <v>Efficient Elements</v>
      </c>
      <c r="N3951" t="s">
        <v>46</v>
      </c>
      <c r="O3951" s="42" t="s">
        <v>47</v>
      </c>
      <c r="P3951" t="s">
        <v>68</v>
      </c>
      <c r="Q3951" t="str">
        <f>VLOOKUP(KamstrupData[[#This Row],[IdLevel123]],'B-Business Capability'!B:L,10,FALSE)</f>
        <v>N/A</v>
      </c>
      <c r="R3951">
        <f>VLOOKUP(KamstrupData[[#This Row],[IdLevel123]],'B-Business Capability'!B:L,11,FALSE)</f>
        <v>0</v>
      </c>
      <c r="T3951" t="s">
        <v>139</v>
      </c>
    </row>
    <row r="3952" spans="4:20" hidden="1" x14ac:dyDescent="0.25">
      <c r="D3952" t="s">
        <v>1068</v>
      </c>
      <c r="E3952" t="str">
        <f>VLOOKUP(D3952,'B-Business Capability'!B:H,5,FALSE)</f>
        <v>Strategic Management</v>
      </c>
      <c r="F3952" t="str">
        <f>VLOOKUP(D3952,'B-Business Capability'!B:H,6,FALSE)</f>
        <v>Strategic Business Initiatives</v>
      </c>
      <c r="G3952" t="str">
        <f>VLOOKUP(D3952,'B-Business Capability'!B:H,7,FALSE)</f>
        <v>Select Strategy</v>
      </c>
      <c r="I3952" t="s">
        <v>43</v>
      </c>
      <c r="J3952" t="s">
        <v>137</v>
      </c>
      <c r="L3952" t="s">
        <v>1024</v>
      </c>
      <c r="M3952" t="str">
        <f>VLOOKUP(L3952,'A-Applications'!B:D,3,FALSE)</f>
        <v>Efficient Elements</v>
      </c>
      <c r="N3952" t="s">
        <v>46</v>
      </c>
      <c r="O3952" s="42" t="s">
        <v>47</v>
      </c>
      <c r="P3952" t="s">
        <v>68</v>
      </c>
      <c r="Q3952" t="str">
        <f>VLOOKUP(KamstrupData[[#This Row],[IdLevel123]],'B-Business Capability'!B:L,10,FALSE)</f>
        <v>N/A</v>
      </c>
      <c r="R3952">
        <f>VLOOKUP(KamstrupData[[#This Row],[IdLevel123]],'B-Business Capability'!B:L,11,FALSE)</f>
        <v>0</v>
      </c>
      <c r="T3952" t="s">
        <v>139</v>
      </c>
    </row>
    <row r="3953" spans="2:20" hidden="1" x14ac:dyDescent="0.25">
      <c r="D3953" t="s">
        <v>1069</v>
      </c>
      <c r="E3953" t="str">
        <f>VLOOKUP(D3953,'B-Business Capability'!B:H,5,FALSE)</f>
        <v>Strategic Management</v>
      </c>
      <c r="F3953" t="str">
        <f>VLOOKUP(D3953,'B-Business Capability'!B:H,6,FALSE)</f>
        <v>Strategy Development</v>
      </c>
      <c r="G3953" t="str">
        <f>VLOOKUP(D3953,'B-Business Capability'!B:H,7,FALSE)</f>
        <v>Adapt Strategy</v>
      </c>
      <c r="I3953" t="s">
        <v>43</v>
      </c>
      <c r="J3953" t="s">
        <v>137</v>
      </c>
      <c r="L3953" t="s">
        <v>1024</v>
      </c>
      <c r="M3953" t="str">
        <f>VLOOKUP(L3953,'A-Applications'!B:D,3,FALSE)</f>
        <v>Efficient Elements</v>
      </c>
      <c r="N3953" t="s">
        <v>46</v>
      </c>
      <c r="O3953" s="42" t="s">
        <v>47</v>
      </c>
      <c r="P3953" t="s">
        <v>68</v>
      </c>
      <c r="Q3953" t="str">
        <f>VLOOKUP(KamstrupData[[#This Row],[IdLevel123]],'B-Business Capability'!B:L,10,FALSE)</f>
        <v>N/A</v>
      </c>
      <c r="R3953">
        <f>VLOOKUP(KamstrupData[[#This Row],[IdLevel123]],'B-Business Capability'!B:L,11,FALSE)</f>
        <v>0</v>
      </c>
      <c r="T3953" t="s">
        <v>139</v>
      </c>
    </row>
    <row r="3954" spans="2:20" hidden="1" x14ac:dyDescent="0.25">
      <c r="D3954" t="s">
        <v>1070</v>
      </c>
      <c r="E3954" t="str">
        <f>VLOOKUP(D3954,'B-Business Capability'!B:H,5,FALSE)</f>
        <v>Strategic Management</v>
      </c>
      <c r="F3954" t="str">
        <f>VLOOKUP(D3954,'B-Business Capability'!B:H,6,FALSE)</f>
        <v>Strategy Development</v>
      </c>
      <c r="G3954" t="str">
        <f>VLOOKUP(D3954,'B-Business Capability'!B:H,7,FALSE)</f>
        <v>Define Strategy</v>
      </c>
      <c r="I3954" t="s">
        <v>43</v>
      </c>
      <c r="J3954" t="s">
        <v>137</v>
      </c>
      <c r="L3954" t="s">
        <v>1024</v>
      </c>
      <c r="M3954" t="str">
        <f>VLOOKUP(L3954,'A-Applications'!B:D,3,FALSE)</f>
        <v>Efficient Elements</v>
      </c>
      <c r="N3954" t="s">
        <v>46</v>
      </c>
      <c r="O3954" s="42" t="s">
        <v>47</v>
      </c>
      <c r="P3954" t="s">
        <v>68</v>
      </c>
      <c r="Q3954" t="str">
        <f>VLOOKUP(KamstrupData[[#This Row],[IdLevel123]],'B-Business Capability'!B:L,10,FALSE)</f>
        <v>N/A</v>
      </c>
      <c r="R3954">
        <f>VLOOKUP(KamstrupData[[#This Row],[IdLevel123]],'B-Business Capability'!B:L,11,FALSE)</f>
        <v>0</v>
      </c>
      <c r="T3954" t="s">
        <v>139</v>
      </c>
    </row>
    <row r="3955" spans="2:20" hidden="1" x14ac:dyDescent="0.25">
      <c r="D3955" t="s">
        <v>1071</v>
      </c>
      <c r="E3955" t="str">
        <f>VLOOKUP(D3955,'B-Business Capability'!B:H,5,FALSE)</f>
        <v>Strategic Management</v>
      </c>
      <c r="F3955" t="str">
        <f>VLOOKUP(D3955,'B-Business Capability'!B:H,6,FALSE)</f>
        <v>Strategy Development</v>
      </c>
      <c r="G3955" t="str">
        <f>VLOOKUP(D3955,'B-Business Capability'!B:H,7,FALSE)</f>
        <v>Develop Vision/Mission</v>
      </c>
      <c r="I3955" t="s">
        <v>43</v>
      </c>
      <c r="J3955" t="s">
        <v>137</v>
      </c>
      <c r="L3955" t="s">
        <v>1024</v>
      </c>
      <c r="M3955" t="str">
        <f>VLOOKUP(L3955,'A-Applications'!B:D,3,FALSE)</f>
        <v>Efficient Elements</v>
      </c>
      <c r="N3955" t="s">
        <v>46</v>
      </c>
      <c r="O3955" s="42" t="s">
        <v>47</v>
      </c>
      <c r="P3955" t="s">
        <v>68</v>
      </c>
      <c r="Q3955" t="str">
        <f>VLOOKUP(KamstrupData[[#This Row],[IdLevel123]],'B-Business Capability'!B:L,10,FALSE)</f>
        <v>N/A</v>
      </c>
      <c r="R3955">
        <f>VLOOKUP(KamstrupData[[#This Row],[IdLevel123]],'B-Business Capability'!B:L,11,FALSE)</f>
        <v>0</v>
      </c>
      <c r="T3955" t="s">
        <v>139</v>
      </c>
    </row>
    <row r="3956" spans="2:20" hidden="1" x14ac:dyDescent="0.25">
      <c r="D3956" t="s">
        <v>1072</v>
      </c>
      <c r="E3956" t="str">
        <f>VLOOKUP(D3956,'B-Business Capability'!B:H,5,FALSE)</f>
        <v>Strategic Management</v>
      </c>
      <c r="F3956" t="str">
        <f>VLOOKUP(D3956,'B-Business Capability'!B:H,6,FALSE)</f>
        <v>Strategy Development</v>
      </c>
      <c r="G3956" t="str">
        <f>VLOOKUP(D3956,'B-Business Capability'!B:H,7,FALSE)</f>
        <v>Manage Strategy</v>
      </c>
      <c r="I3956" t="s">
        <v>43</v>
      </c>
      <c r="J3956" t="s">
        <v>137</v>
      </c>
      <c r="L3956" t="s">
        <v>1024</v>
      </c>
      <c r="M3956" t="str">
        <f>VLOOKUP(L3956,'A-Applications'!B:D,3,FALSE)</f>
        <v>Efficient Elements</v>
      </c>
      <c r="N3956" t="s">
        <v>46</v>
      </c>
      <c r="O3956" s="42" t="s">
        <v>47</v>
      </c>
      <c r="P3956" t="s">
        <v>68</v>
      </c>
      <c r="Q3956" t="str">
        <f>VLOOKUP(KamstrupData[[#This Row],[IdLevel123]],'B-Business Capability'!B:L,10,FALSE)</f>
        <v>N/A</v>
      </c>
      <c r="R3956">
        <f>VLOOKUP(KamstrupData[[#This Row],[IdLevel123]],'B-Business Capability'!B:L,11,FALSE)</f>
        <v>0</v>
      </c>
      <c r="T3956" t="s">
        <v>139</v>
      </c>
    </row>
    <row r="3957" spans="2:20" hidden="1" x14ac:dyDescent="0.25">
      <c r="D3957" t="s">
        <v>1073</v>
      </c>
      <c r="E3957" t="str">
        <f>VLOOKUP(D3957,'B-Business Capability'!B:H,5,FALSE)</f>
        <v>Strategic Management</v>
      </c>
      <c r="F3957" t="str">
        <f>VLOOKUP(D3957,'B-Business Capability'!B:H,6,FALSE)</f>
        <v>Strategy Development</v>
      </c>
      <c r="G3957" t="str">
        <f>VLOOKUP(D3957,'B-Business Capability'!B:H,7,FALSE)</f>
        <v>Track Strategy</v>
      </c>
      <c r="I3957" t="s">
        <v>43</v>
      </c>
      <c r="J3957" t="s">
        <v>137</v>
      </c>
      <c r="L3957" t="s">
        <v>1024</v>
      </c>
      <c r="M3957" t="str">
        <f>VLOOKUP(L3957,'A-Applications'!B:D,3,FALSE)</f>
        <v>Efficient Elements</v>
      </c>
      <c r="N3957" t="s">
        <v>46</v>
      </c>
      <c r="O3957" s="42" t="s">
        <v>47</v>
      </c>
      <c r="P3957" t="s">
        <v>68</v>
      </c>
      <c r="Q3957" t="str">
        <f>VLOOKUP(KamstrupData[[#This Row],[IdLevel123]],'B-Business Capability'!B:L,10,FALSE)</f>
        <v>N/A</v>
      </c>
      <c r="R3957">
        <f>VLOOKUP(KamstrupData[[#This Row],[IdLevel123]],'B-Business Capability'!B:L,11,FALSE)</f>
        <v>0</v>
      </c>
      <c r="T3957" t="s">
        <v>139</v>
      </c>
    </row>
    <row r="3958" spans="2:20" hidden="1" x14ac:dyDescent="0.25">
      <c r="D3958" t="s">
        <v>583</v>
      </c>
      <c r="E3958" t="str">
        <f>VLOOKUP(D3958,'B-Business Capability'!B:H,5,FALSE)</f>
        <v>Product &amp; Software Development</v>
      </c>
      <c r="F3958" t="str">
        <f>VLOOKUP(D3958,'B-Business Capability'!B:H,6,FALSE)</f>
        <v>Engineering</v>
      </c>
      <c r="G3958" t="str">
        <f>VLOOKUP(D3958,'B-Business Capability'!B:H,7,FALSE)</f>
        <v>Construction &amp; Development</v>
      </c>
      <c r="I3958" t="s">
        <v>43</v>
      </c>
      <c r="J3958" t="s">
        <v>71</v>
      </c>
      <c r="K3958" t="s">
        <v>72</v>
      </c>
      <c r="L3958" t="s">
        <v>599</v>
      </c>
      <c r="M3958" t="str">
        <f>VLOOKUP(L3958,'A-Applications'!B:D,3,FALSE)</f>
        <v>Draw.IO</v>
      </c>
      <c r="N3958" t="s">
        <v>46</v>
      </c>
      <c r="O3958" s="42" t="s">
        <v>47</v>
      </c>
      <c r="P3958" t="s">
        <v>75</v>
      </c>
      <c r="Q3958" t="str">
        <f>VLOOKUP(KamstrupData[[#This Row],[IdLevel123]],'B-Business Capability'!B:L,10,FALSE)</f>
        <v>Idea-to-Release (I2R)</v>
      </c>
      <c r="R3958">
        <f>VLOOKUP(KamstrupData[[#This Row],[IdLevel123]],'B-Business Capability'!B:L,11,FALSE)</f>
        <v>420</v>
      </c>
      <c r="T3958" t="s">
        <v>76</v>
      </c>
    </row>
    <row r="3959" spans="2:20" hidden="1" x14ac:dyDescent="0.25">
      <c r="D3959" t="s">
        <v>583</v>
      </c>
      <c r="E3959" t="str">
        <f>VLOOKUP(D3959,'B-Business Capability'!B:H,5,FALSE)</f>
        <v>Product &amp; Software Development</v>
      </c>
      <c r="F3959" t="str">
        <f>VLOOKUP(D3959,'B-Business Capability'!B:H,6,FALSE)</f>
        <v>Engineering</v>
      </c>
      <c r="G3959" t="str">
        <f>VLOOKUP(D3959,'B-Business Capability'!B:H,7,FALSE)</f>
        <v>Construction &amp; Development</v>
      </c>
      <c r="I3959" t="s">
        <v>43</v>
      </c>
      <c r="J3959" t="s">
        <v>71</v>
      </c>
      <c r="K3959" t="s">
        <v>81</v>
      </c>
      <c r="L3959" t="s">
        <v>599</v>
      </c>
      <c r="M3959" t="str">
        <f>VLOOKUP(L3959,'A-Applications'!B:D,3,FALSE)</f>
        <v>Draw.IO</v>
      </c>
      <c r="N3959" t="s">
        <v>46</v>
      </c>
      <c r="O3959" s="42" t="s">
        <v>47</v>
      </c>
      <c r="P3959" t="s">
        <v>75</v>
      </c>
      <c r="Q3959" t="str">
        <f>VLOOKUP(KamstrupData[[#This Row],[IdLevel123]],'B-Business Capability'!B:L,10,FALSE)</f>
        <v>Idea-to-Release (I2R)</v>
      </c>
      <c r="R3959">
        <f>VLOOKUP(KamstrupData[[#This Row],[IdLevel123]],'B-Business Capability'!B:L,11,FALSE)</f>
        <v>420</v>
      </c>
      <c r="T3959" t="s">
        <v>76</v>
      </c>
    </row>
    <row r="3960" spans="2:20" hidden="1" x14ac:dyDescent="0.25">
      <c r="D3960" t="s">
        <v>583</v>
      </c>
      <c r="E3960" t="str">
        <f>VLOOKUP(D3960,'B-Business Capability'!B:H,5,FALSE)</f>
        <v>Product &amp; Software Development</v>
      </c>
      <c r="F3960" t="str">
        <f>VLOOKUP(D3960,'B-Business Capability'!B:H,6,FALSE)</f>
        <v>Engineering</v>
      </c>
      <c r="G3960" t="str">
        <f>VLOOKUP(D3960,'B-Business Capability'!B:H,7,FALSE)</f>
        <v>Construction &amp; Development</v>
      </c>
      <c r="I3960" t="s">
        <v>43</v>
      </c>
      <c r="J3960" t="s">
        <v>114</v>
      </c>
      <c r="K3960" t="s">
        <v>115</v>
      </c>
      <c r="L3960" t="s">
        <v>599</v>
      </c>
      <c r="M3960" t="str">
        <f>VLOOKUP(L3960,'A-Applications'!B:D,3,FALSE)</f>
        <v>Draw.IO</v>
      </c>
      <c r="N3960" t="s">
        <v>46</v>
      </c>
      <c r="O3960" s="42" t="s">
        <v>47</v>
      </c>
      <c r="P3960" t="s">
        <v>602</v>
      </c>
      <c r="Q3960" t="str">
        <f>VLOOKUP(KamstrupData[[#This Row],[IdLevel123]],'B-Business Capability'!B:L,10,FALSE)</f>
        <v>Idea-to-Release (I2R)</v>
      </c>
      <c r="R3960">
        <f>VLOOKUP(KamstrupData[[#This Row],[IdLevel123]],'B-Business Capability'!B:L,11,FALSE)</f>
        <v>420</v>
      </c>
      <c r="T3960" t="s">
        <v>116</v>
      </c>
    </row>
    <row r="3961" spans="2:20" hidden="1" x14ac:dyDescent="0.25">
      <c r="D3961" t="s">
        <v>583</v>
      </c>
      <c r="E3961" t="str">
        <f>VLOOKUP(D3961,'B-Business Capability'!B:H,5,FALSE)</f>
        <v>Product &amp; Software Development</v>
      </c>
      <c r="F3961" t="str">
        <f>VLOOKUP(D3961,'B-Business Capability'!B:H,6,FALSE)</f>
        <v>Engineering</v>
      </c>
      <c r="G3961" t="str">
        <f>VLOOKUP(D3961,'B-Business Capability'!B:H,7,FALSE)</f>
        <v>Construction &amp; Development</v>
      </c>
      <c r="I3961" t="s">
        <v>43</v>
      </c>
      <c r="J3961" t="s">
        <v>114</v>
      </c>
      <c r="K3961" t="s">
        <v>125</v>
      </c>
      <c r="L3961" t="s">
        <v>599</v>
      </c>
      <c r="M3961" t="str">
        <f>VLOOKUP(L3961,'A-Applications'!B:D,3,FALSE)</f>
        <v>Draw.IO</v>
      </c>
      <c r="N3961" t="s">
        <v>46</v>
      </c>
      <c r="O3961" t="s">
        <v>47</v>
      </c>
      <c r="P3961" t="s">
        <v>75</v>
      </c>
      <c r="Q3961" t="str">
        <f>VLOOKUP(KamstrupData[[#This Row],[IdLevel123]],'B-Business Capability'!B:L,10,FALSE)</f>
        <v>Idea-to-Release (I2R)</v>
      </c>
      <c r="R3961">
        <f>VLOOKUP(KamstrupData[[#This Row],[IdLevel123]],'B-Business Capability'!B:L,11,FALSE)</f>
        <v>420</v>
      </c>
      <c r="T3961" t="s">
        <v>126</v>
      </c>
    </row>
    <row r="3962" spans="2:20" hidden="1" x14ac:dyDescent="0.25">
      <c r="D3962" t="s">
        <v>583</v>
      </c>
      <c r="E3962" t="str">
        <f>VLOOKUP(D3962,'B-Business Capability'!B:H,5,FALSE)</f>
        <v>Product &amp; Software Development</v>
      </c>
      <c r="F3962" t="str">
        <f>VLOOKUP(D3962,'B-Business Capability'!B:H,6,FALSE)</f>
        <v>Engineering</v>
      </c>
      <c r="G3962" t="str">
        <f>VLOOKUP(D3962,'B-Business Capability'!B:H,7,FALSE)</f>
        <v>Construction &amp; Development</v>
      </c>
      <c r="I3962" t="s">
        <v>43</v>
      </c>
      <c r="J3962" t="s">
        <v>128</v>
      </c>
      <c r="K3962" t="s">
        <v>87</v>
      </c>
      <c r="L3962" t="s">
        <v>599</v>
      </c>
      <c r="M3962" t="str">
        <f>VLOOKUP(L3962,'A-Applications'!B:D,3,FALSE)</f>
        <v>Draw.IO</v>
      </c>
      <c r="N3962" t="s">
        <v>46</v>
      </c>
      <c r="O3962" s="42" t="s">
        <v>47</v>
      </c>
      <c r="P3962" t="s">
        <v>75</v>
      </c>
      <c r="Q3962" t="str">
        <f>VLOOKUP(KamstrupData[[#This Row],[IdLevel123]],'B-Business Capability'!B:L,10,FALSE)</f>
        <v>Idea-to-Release (I2R)</v>
      </c>
      <c r="R3962">
        <f>VLOOKUP(KamstrupData[[#This Row],[IdLevel123]],'B-Business Capability'!B:L,11,FALSE)</f>
        <v>420</v>
      </c>
      <c r="T3962" t="s">
        <v>129</v>
      </c>
    </row>
    <row r="3963" spans="2:20" hidden="1" x14ac:dyDescent="0.25">
      <c r="B3963" s="28">
        <v>45292</v>
      </c>
      <c r="D3963" t="s">
        <v>920</v>
      </c>
      <c r="E3963" t="str">
        <f>VLOOKUP(D3963,'B-Business Capability'!B:H,5,FALSE)</f>
        <v>Product &amp; Software Development</v>
      </c>
      <c r="F3963" t="str">
        <f>VLOOKUP(D3963,'B-Business Capability'!B:H,6,FALSE)</f>
        <v>Product &amp; Software Delivery</v>
      </c>
      <c r="G3963" t="str">
        <f>VLOOKUP(D3963,'B-Business Capability'!B:H,7,FALSE)</f>
        <v>Manage Production &amp; Development</v>
      </c>
      <c r="I3963" t="s">
        <v>43</v>
      </c>
      <c r="J3963" t="s">
        <v>285</v>
      </c>
      <c r="K3963" t="s">
        <v>286</v>
      </c>
      <c r="L3963" t="s">
        <v>599</v>
      </c>
      <c r="M3963" t="str">
        <f>VLOOKUP(L3963,'A-Applications'!B:D,3,FALSE)</f>
        <v>Draw.IO</v>
      </c>
      <c r="N3963" t="s">
        <v>46</v>
      </c>
      <c r="O3963" s="42" t="s">
        <v>47</v>
      </c>
      <c r="P3963" t="s">
        <v>38</v>
      </c>
      <c r="Q3963" t="str">
        <f>VLOOKUP(KamstrupData[[#This Row],[IdLevel123]],'B-Business Capability'!B:L,10,FALSE)</f>
        <v>Idea-to-Release (I2R)</v>
      </c>
      <c r="R3963">
        <f>VLOOKUP(KamstrupData[[#This Row],[IdLevel123]],'B-Business Capability'!B:L,11,FALSE)</f>
        <v>520</v>
      </c>
      <c r="T3963" t="s">
        <v>288</v>
      </c>
    </row>
    <row r="3964" spans="2:20" hidden="1" x14ac:dyDescent="0.25">
      <c r="D3964" t="s">
        <v>934</v>
      </c>
      <c r="E3964" t="str">
        <f>VLOOKUP(D3964,'B-Business Capability'!B:H,5,FALSE)</f>
        <v>Product &amp; Software Development</v>
      </c>
      <c r="F3964" t="str">
        <f>VLOOKUP(D3964,'B-Business Capability'!B:H,6,FALSE)</f>
        <v>Quality Management</v>
      </c>
      <c r="G3964" t="str">
        <f>VLOOKUP(D3964,'B-Business Capability'!B:H,7,FALSE)</f>
        <v>Manage Product Document</v>
      </c>
      <c r="I3964" t="s">
        <v>43</v>
      </c>
      <c r="J3964" t="s">
        <v>71</v>
      </c>
      <c r="K3964" t="s">
        <v>72</v>
      </c>
      <c r="L3964" t="s">
        <v>599</v>
      </c>
      <c r="M3964" t="str">
        <f>VLOOKUP(L3964,'A-Applications'!B:D,3,FALSE)</f>
        <v>Draw.IO</v>
      </c>
      <c r="N3964" t="s">
        <v>46</v>
      </c>
      <c r="O3964" s="42" t="s">
        <v>47</v>
      </c>
      <c r="P3964" t="s">
        <v>75</v>
      </c>
      <c r="Q3964" t="str">
        <f>VLOOKUP(KamstrupData[[#This Row],[IdLevel123]],'B-Business Capability'!B:L,10,FALSE)</f>
        <v>Idea-to-Release (I2R)</v>
      </c>
      <c r="R3964">
        <f>VLOOKUP(KamstrupData[[#This Row],[IdLevel123]],'B-Business Capability'!B:L,11,FALSE)</f>
        <v>904</v>
      </c>
      <c r="T3964" t="s">
        <v>76</v>
      </c>
    </row>
    <row r="3965" spans="2:20" hidden="1" x14ac:dyDescent="0.25">
      <c r="D3965" t="s">
        <v>934</v>
      </c>
      <c r="E3965" t="str">
        <f>VLOOKUP(D3965,'B-Business Capability'!B:H,5,FALSE)</f>
        <v>Product &amp; Software Development</v>
      </c>
      <c r="F3965" t="str">
        <f>VLOOKUP(D3965,'B-Business Capability'!B:H,6,FALSE)</f>
        <v>Quality Management</v>
      </c>
      <c r="G3965" t="str">
        <f>VLOOKUP(D3965,'B-Business Capability'!B:H,7,FALSE)</f>
        <v>Manage Product Document</v>
      </c>
      <c r="I3965" t="s">
        <v>43</v>
      </c>
      <c r="J3965" t="s">
        <v>71</v>
      </c>
      <c r="K3965" t="s">
        <v>81</v>
      </c>
      <c r="L3965" t="s">
        <v>599</v>
      </c>
      <c r="M3965" t="str">
        <f>VLOOKUP(L3965,'A-Applications'!B:D,3,FALSE)</f>
        <v>Draw.IO</v>
      </c>
      <c r="N3965" t="s">
        <v>46</v>
      </c>
      <c r="O3965" s="42" t="s">
        <v>47</v>
      </c>
      <c r="P3965" t="s">
        <v>75</v>
      </c>
      <c r="Q3965" t="str">
        <f>VLOOKUP(KamstrupData[[#This Row],[IdLevel123]],'B-Business Capability'!B:L,10,FALSE)</f>
        <v>Idea-to-Release (I2R)</v>
      </c>
      <c r="R3965">
        <f>VLOOKUP(KamstrupData[[#This Row],[IdLevel123]],'B-Business Capability'!B:L,11,FALSE)</f>
        <v>904</v>
      </c>
      <c r="T3965" t="s">
        <v>76</v>
      </c>
    </row>
    <row r="3966" spans="2:20" hidden="1" x14ac:dyDescent="0.25">
      <c r="D3966" t="s">
        <v>934</v>
      </c>
      <c r="E3966" t="str">
        <f>VLOOKUP(D3966,'B-Business Capability'!B:H,5,FALSE)</f>
        <v>Product &amp; Software Development</v>
      </c>
      <c r="F3966" t="str">
        <f>VLOOKUP(D3966,'B-Business Capability'!B:H,6,FALSE)</f>
        <v>Quality Management</v>
      </c>
      <c r="G3966" t="str">
        <f>VLOOKUP(D3966,'B-Business Capability'!B:H,7,FALSE)</f>
        <v>Manage Product Document</v>
      </c>
      <c r="I3966" t="s">
        <v>43</v>
      </c>
      <c r="J3966" t="s">
        <v>91</v>
      </c>
      <c r="K3966" t="s">
        <v>291</v>
      </c>
      <c r="L3966" t="s">
        <v>599</v>
      </c>
      <c r="M3966" t="str">
        <f>VLOOKUP(L3966,'A-Applications'!B:D,3,FALSE)</f>
        <v>Draw.IO</v>
      </c>
      <c r="N3966" t="s">
        <v>46</v>
      </c>
      <c r="O3966" s="42" t="s">
        <v>47</v>
      </c>
      <c r="P3966" t="s">
        <v>75</v>
      </c>
      <c r="Q3966" t="str">
        <f>VLOOKUP(KamstrupData[[#This Row],[IdLevel123]],'B-Business Capability'!B:L,10,FALSE)</f>
        <v>Idea-to-Release (I2R)</v>
      </c>
      <c r="R3966">
        <f>VLOOKUP(KamstrupData[[#This Row],[IdLevel123]],'B-Business Capability'!B:L,11,FALSE)</f>
        <v>904</v>
      </c>
      <c r="T3966" t="s">
        <v>292</v>
      </c>
    </row>
    <row r="3967" spans="2:20" hidden="1" x14ac:dyDescent="0.25">
      <c r="D3967" t="s">
        <v>934</v>
      </c>
      <c r="E3967" t="str">
        <f>VLOOKUP(D3967,'B-Business Capability'!B:H,5,FALSE)</f>
        <v>Product &amp; Software Development</v>
      </c>
      <c r="F3967" t="str">
        <f>VLOOKUP(D3967,'B-Business Capability'!B:H,6,FALSE)</f>
        <v>Quality Management</v>
      </c>
      <c r="G3967" t="str">
        <f>VLOOKUP(D3967,'B-Business Capability'!B:H,7,FALSE)</f>
        <v>Manage Product Document</v>
      </c>
      <c r="I3967" t="s">
        <v>43</v>
      </c>
      <c r="J3967" t="s">
        <v>91</v>
      </c>
      <c r="K3967" t="s">
        <v>293</v>
      </c>
      <c r="L3967" t="s">
        <v>599</v>
      </c>
      <c r="M3967" t="str">
        <f>VLOOKUP(L3967,'A-Applications'!B:D,3,FALSE)</f>
        <v>Draw.IO</v>
      </c>
      <c r="N3967" t="s">
        <v>46</v>
      </c>
      <c r="O3967" t="s">
        <v>47</v>
      </c>
      <c r="P3967" t="s">
        <v>75</v>
      </c>
      <c r="Q3967" t="str">
        <f>VLOOKUP(KamstrupData[[#This Row],[IdLevel123]],'B-Business Capability'!B:L,10,FALSE)</f>
        <v>Idea-to-Release (I2R)</v>
      </c>
      <c r="R3967">
        <f>VLOOKUP(KamstrupData[[#This Row],[IdLevel123]],'B-Business Capability'!B:L,11,FALSE)</f>
        <v>904</v>
      </c>
      <c r="T3967" t="s">
        <v>294</v>
      </c>
    </row>
    <row r="3968" spans="2:20" hidden="1" x14ac:dyDescent="0.25">
      <c r="D3968" t="s">
        <v>934</v>
      </c>
      <c r="E3968" t="str">
        <f>VLOOKUP(D3968,'B-Business Capability'!B:H,5,FALSE)</f>
        <v>Product &amp; Software Development</v>
      </c>
      <c r="F3968" t="str">
        <f>VLOOKUP(D3968,'B-Business Capability'!B:H,6,FALSE)</f>
        <v>Quality Management</v>
      </c>
      <c r="G3968" t="str">
        <f>VLOOKUP(D3968,'B-Business Capability'!B:H,7,FALSE)</f>
        <v>Manage Product Document</v>
      </c>
      <c r="I3968" t="s">
        <v>43</v>
      </c>
      <c r="J3968" t="s">
        <v>114</v>
      </c>
      <c r="K3968" t="s">
        <v>115</v>
      </c>
      <c r="L3968" t="s">
        <v>599</v>
      </c>
      <c r="M3968" t="str">
        <f>VLOOKUP(L3968,'A-Applications'!B:D,3,FALSE)</f>
        <v>Draw.IO</v>
      </c>
      <c r="N3968" t="s">
        <v>46</v>
      </c>
      <c r="O3968" s="42" t="s">
        <v>47</v>
      </c>
      <c r="P3968" t="s">
        <v>75</v>
      </c>
      <c r="Q3968" t="str">
        <f>VLOOKUP(KamstrupData[[#This Row],[IdLevel123]],'B-Business Capability'!B:L,10,FALSE)</f>
        <v>Idea-to-Release (I2R)</v>
      </c>
      <c r="R3968">
        <f>VLOOKUP(KamstrupData[[#This Row],[IdLevel123]],'B-Business Capability'!B:L,11,FALSE)</f>
        <v>904</v>
      </c>
      <c r="T3968" t="s">
        <v>116</v>
      </c>
    </row>
    <row r="3969" spans="4:20" hidden="1" x14ac:dyDescent="0.25">
      <c r="D3969" t="s">
        <v>934</v>
      </c>
      <c r="E3969" t="str">
        <f>VLOOKUP(D3969,'B-Business Capability'!B:H,5,FALSE)</f>
        <v>Product &amp; Software Development</v>
      </c>
      <c r="F3969" t="str">
        <f>VLOOKUP(D3969,'B-Business Capability'!B:H,6,FALSE)</f>
        <v>Quality Management</v>
      </c>
      <c r="G3969" t="str">
        <f>VLOOKUP(D3969,'B-Business Capability'!B:H,7,FALSE)</f>
        <v>Manage Product Document</v>
      </c>
      <c r="I3969" t="s">
        <v>43</v>
      </c>
      <c r="J3969" t="s">
        <v>114</v>
      </c>
      <c r="K3969" t="s">
        <v>78</v>
      </c>
      <c r="L3969" t="s">
        <v>599</v>
      </c>
      <c r="M3969" t="str">
        <f>VLOOKUP(L3969,'A-Applications'!B:D,3,FALSE)</f>
        <v>Draw.IO</v>
      </c>
      <c r="N3969" t="s">
        <v>46</v>
      </c>
      <c r="O3969" s="42" t="s">
        <v>47</v>
      </c>
      <c r="P3969" t="s">
        <v>75</v>
      </c>
      <c r="Q3969" t="str">
        <f>VLOOKUP(KamstrupData[[#This Row],[IdLevel123]],'B-Business Capability'!B:L,10,FALSE)</f>
        <v>Idea-to-Release (I2R)</v>
      </c>
      <c r="R3969">
        <f>VLOOKUP(KamstrupData[[#This Row],[IdLevel123]],'B-Business Capability'!B:L,11,FALSE)</f>
        <v>904</v>
      </c>
      <c r="T3969" t="s">
        <v>120</v>
      </c>
    </row>
    <row r="3970" spans="4:20" hidden="1" x14ac:dyDescent="0.25">
      <c r="D3970" t="s">
        <v>934</v>
      </c>
      <c r="E3970" t="str">
        <f>VLOOKUP(D3970,'B-Business Capability'!B:H,5,FALSE)</f>
        <v>Product &amp; Software Development</v>
      </c>
      <c r="F3970" t="str">
        <f>VLOOKUP(D3970,'B-Business Capability'!B:H,6,FALSE)</f>
        <v>Quality Management</v>
      </c>
      <c r="G3970" t="str">
        <f>VLOOKUP(D3970,'B-Business Capability'!B:H,7,FALSE)</f>
        <v>Manage Product Document</v>
      </c>
      <c r="I3970" t="s">
        <v>43</v>
      </c>
      <c r="J3970" t="s">
        <v>114</v>
      </c>
      <c r="K3970" t="s">
        <v>125</v>
      </c>
      <c r="L3970" t="s">
        <v>599</v>
      </c>
      <c r="M3970" t="str">
        <f>VLOOKUP(L3970,'A-Applications'!B:D,3,FALSE)</f>
        <v>Draw.IO</v>
      </c>
      <c r="N3970" t="s">
        <v>46</v>
      </c>
      <c r="O3970" t="s">
        <v>47</v>
      </c>
      <c r="P3970" t="s">
        <v>75</v>
      </c>
      <c r="Q3970" t="str">
        <f>VLOOKUP(KamstrupData[[#This Row],[IdLevel123]],'B-Business Capability'!B:L,10,FALSE)</f>
        <v>Idea-to-Release (I2R)</v>
      </c>
      <c r="R3970">
        <f>VLOOKUP(KamstrupData[[#This Row],[IdLevel123]],'B-Business Capability'!B:L,11,FALSE)</f>
        <v>904</v>
      </c>
      <c r="T3970" t="s">
        <v>126</v>
      </c>
    </row>
    <row r="3971" spans="4:20" hidden="1" x14ac:dyDescent="0.25">
      <c r="D3971" t="s">
        <v>934</v>
      </c>
      <c r="E3971" t="str">
        <f>VLOOKUP(D3971,'B-Business Capability'!B:H,5,FALSE)</f>
        <v>Product &amp; Software Development</v>
      </c>
      <c r="F3971" t="str">
        <f>VLOOKUP(D3971,'B-Business Capability'!B:H,6,FALSE)</f>
        <v>Quality Management</v>
      </c>
      <c r="G3971" t="str">
        <f>VLOOKUP(D3971,'B-Business Capability'!B:H,7,FALSE)</f>
        <v>Manage Product Document</v>
      </c>
      <c r="I3971" t="s">
        <v>43</v>
      </c>
      <c r="J3971" t="s">
        <v>128</v>
      </c>
      <c r="K3971" t="s">
        <v>87</v>
      </c>
      <c r="L3971" t="s">
        <v>599</v>
      </c>
      <c r="M3971" t="str">
        <f>VLOOKUP(L3971,'A-Applications'!B:D,3,FALSE)</f>
        <v>Draw.IO</v>
      </c>
      <c r="N3971" t="s">
        <v>46</v>
      </c>
      <c r="O3971" s="42" t="s">
        <v>47</v>
      </c>
      <c r="P3971" t="s">
        <v>75</v>
      </c>
      <c r="Q3971" t="str">
        <f>VLOOKUP(KamstrupData[[#This Row],[IdLevel123]],'B-Business Capability'!B:L,10,FALSE)</f>
        <v>Idea-to-Release (I2R)</v>
      </c>
      <c r="R3971">
        <f>VLOOKUP(KamstrupData[[#This Row],[IdLevel123]],'B-Business Capability'!B:L,11,FALSE)</f>
        <v>904</v>
      </c>
      <c r="T3971" t="s">
        <v>129</v>
      </c>
    </row>
    <row r="3972" spans="4:20" hidden="1" x14ac:dyDescent="0.25">
      <c r="D3972" t="s">
        <v>1023</v>
      </c>
      <c r="E3972" t="str">
        <f>VLOOKUP(D3972,'B-Business Capability'!B:H,5,FALSE)</f>
        <v>Strategic Management</v>
      </c>
      <c r="F3972" t="str">
        <f>VLOOKUP(D3972,'B-Business Capability'!B:H,6,FALSE)</f>
        <v>Business Concept</v>
      </c>
      <c r="G3972" t="str">
        <f>VLOOKUP(D3972,'B-Business Capability'!B:H,7,FALSE)</f>
        <v>Concept Establishment</v>
      </c>
      <c r="I3972" t="s">
        <v>43</v>
      </c>
      <c r="J3972" t="s">
        <v>137</v>
      </c>
      <c r="L3972" t="s">
        <v>599</v>
      </c>
      <c r="M3972" t="str">
        <f>VLOOKUP(L3972,'A-Applications'!B:D,3,FALSE)</f>
        <v>Draw.IO</v>
      </c>
      <c r="N3972" t="s">
        <v>46</v>
      </c>
      <c r="O3972" s="42" t="s">
        <v>47</v>
      </c>
      <c r="P3972" t="s">
        <v>68</v>
      </c>
      <c r="Q3972" t="str">
        <f>VLOOKUP(KamstrupData[[#This Row],[IdLevel123]],'B-Business Capability'!B:L,10,FALSE)</f>
        <v>N/A</v>
      </c>
      <c r="R3972">
        <f>VLOOKUP(KamstrupData[[#This Row],[IdLevel123]],'B-Business Capability'!B:L,11,FALSE)</f>
        <v>0</v>
      </c>
      <c r="T3972" t="s">
        <v>139</v>
      </c>
    </row>
    <row r="3973" spans="4:20" hidden="1" x14ac:dyDescent="0.25">
      <c r="D3973" t="s">
        <v>1025</v>
      </c>
      <c r="E3973" t="str">
        <f>VLOOKUP(D3973,'B-Business Capability'!B:H,5,FALSE)</f>
        <v>Strategic Management</v>
      </c>
      <c r="F3973" t="str">
        <f>VLOOKUP(D3973,'B-Business Capability'!B:H,6,FALSE)</f>
        <v>Business Concept</v>
      </c>
      <c r="G3973" t="str">
        <f>VLOOKUP(D3973,'B-Business Capability'!B:H,7,FALSE)</f>
        <v>External Assessment</v>
      </c>
      <c r="I3973" t="s">
        <v>43</v>
      </c>
      <c r="J3973" t="s">
        <v>137</v>
      </c>
      <c r="L3973" t="s">
        <v>599</v>
      </c>
      <c r="M3973" t="str">
        <f>VLOOKUP(L3973,'A-Applications'!B:D,3,FALSE)</f>
        <v>Draw.IO</v>
      </c>
      <c r="N3973" t="s">
        <v>46</v>
      </c>
      <c r="O3973" s="42" t="s">
        <v>47</v>
      </c>
      <c r="P3973" t="s">
        <v>68</v>
      </c>
      <c r="Q3973" t="str">
        <f>VLOOKUP(KamstrupData[[#This Row],[IdLevel123]],'B-Business Capability'!B:L,10,FALSE)</f>
        <v>N/A</v>
      </c>
      <c r="R3973">
        <f>VLOOKUP(KamstrupData[[#This Row],[IdLevel123]],'B-Business Capability'!B:L,11,FALSE)</f>
        <v>0</v>
      </c>
      <c r="T3973" t="s">
        <v>139</v>
      </c>
    </row>
    <row r="3974" spans="4:20" hidden="1" x14ac:dyDescent="0.25">
      <c r="D3974" t="s">
        <v>1026</v>
      </c>
      <c r="E3974" t="str">
        <f>VLOOKUP(D3974,'B-Business Capability'!B:H,5,FALSE)</f>
        <v>Strategic Management</v>
      </c>
      <c r="F3974" t="str">
        <f>VLOOKUP(D3974,'B-Business Capability'!B:H,6,FALSE)</f>
        <v>Business Concept</v>
      </c>
      <c r="G3974" t="str">
        <f>VLOOKUP(D3974,'B-Business Capability'!B:H,7,FALSE)</f>
        <v>Internal Analysis</v>
      </c>
      <c r="I3974" t="s">
        <v>43</v>
      </c>
      <c r="J3974" t="s">
        <v>137</v>
      </c>
      <c r="L3974" t="s">
        <v>599</v>
      </c>
      <c r="M3974" t="str">
        <f>VLOOKUP(L3974,'A-Applications'!B:D,3,FALSE)</f>
        <v>Draw.IO</v>
      </c>
      <c r="N3974" t="s">
        <v>46</v>
      </c>
      <c r="O3974" s="42" t="s">
        <v>47</v>
      </c>
      <c r="P3974" t="s">
        <v>68</v>
      </c>
      <c r="Q3974" t="str">
        <f>VLOOKUP(KamstrupData[[#This Row],[IdLevel123]],'B-Business Capability'!B:L,10,FALSE)</f>
        <v>N/A</v>
      </c>
      <c r="R3974">
        <f>VLOOKUP(KamstrupData[[#This Row],[IdLevel123]],'B-Business Capability'!B:L,11,FALSE)</f>
        <v>0</v>
      </c>
      <c r="T3974" t="s">
        <v>139</v>
      </c>
    </row>
    <row r="3975" spans="4:20" hidden="1" x14ac:dyDescent="0.25">
      <c r="D3975" t="s">
        <v>1027</v>
      </c>
      <c r="E3975" t="str">
        <f>VLOOKUP(D3975,'B-Business Capability'!B:H,5,FALSE)</f>
        <v>Strategic Management</v>
      </c>
      <c r="F3975" t="str">
        <f>VLOOKUP(D3975,'B-Business Capability'!B:H,6,FALSE)</f>
        <v>Business Concept</v>
      </c>
      <c r="G3975" t="str">
        <f>VLOOKUP(D3975,'B-Business Capability'!B:H,7,FALSE)</f>
        <v>Market Intelligence</v>
      </c>
      <c r="I3975" t="s">
        <v>43</v>
      </c>
      <c r="J3975" t="s">
        <v>137</v>
      </c>
      <c r="L3975" t="s">
        <v>599</v>
      </c>
      <c r="M3975" t="str">
        <f>VLOOKUP(L3975,'A-Applications'!B:D,3,FALSE)</f>
        <v>Draw.IO</v>
      </c>
      <c r="N3975" t="s">
        <v>46</v>
      </c>
      <c r="O3975" s="42" t="s">
        <v>47</v>
      </c>
      <c r="P3975" t="s">
        <v>68</v>
      </c>
      <c r="Q3975" t="str">
        <f>VLOOKUP(KamstrupData[[#This Row],[IdLevel123]],'B-Business Capability'!B:L,10,FALSE)</f>
        <v>N/A</v>
      </c>
      <c r="R3975">
        <f>VLOOKUP(KamstrupData[[#This Row],[IdLevel123]],'B-Business Capability'!B:L,11,FALSE)</f>
        <v>0</v>
      </c>
      <c r="T3975" t="s">
        <v>139</v>
      </c>
    </row>
    <row r="3976" spans="4:20" hidden="1" x14ac:dyDescent="0.25">
      <c r="D3976" t="s">
        <v>1030</v>
      </c>
      <c r="E3976" t="str">
        <f>VLOOKUP(D3976,'B-Business Capability'!B:H,5,FALSE)</f>
        <v>Strategic Management</v>
      </c>
      <c r="F3976" t="str">
        <f>VLOOKUP(D3976,'B-Business Capability'!B:H,6,FALSE)</f>
        <v>Business Concept</v>
      </c>
      <c r="G3976" t="str">
        <f>VLOOKUP(D3976,'B-Business Capability'!B:H,7,FALSE)</f>
        <v>Restructure Organization</v>
      </c>
      <c r="I3976" t="s">
        <v>43</v>
      </c>
      <c r="J3976" t="s">
        <v>137</v>
      </c>
      <c r="L3976" t="s">
        <v>599</v>
      </c>
      <c r="M3976" t="str">
        <f>VLOOKUP(L3976,'A-Applications'!B:D,3,FALSE)</f>
        <v>Draw.IO</v>
      </c>
      <c r="N3976" t="s">
        <v>46</v>
      </c>
      <c r="O3976" s="42" t="s">
        <v>47</v>
      </c>
      <c r="P3976" t="s">
        <v>68</v>
      </c>
      <c r="Q3976" t="str">
        <f>VLOOKUP(KamstrupData[[#This Row],[IdLevel123]],'B-Business Capability'!B:L,10,FALSE)</f>
        <v>N/A</v>
      </c>
      <c r="R3976">
        <f>VLOOKUP(KamstrupData[[#This Row],[IdLevel123]],'B-Business Capability'!B:L,11,FALSE)</f>
        <v>0</v>
      </c>
      <c r="T3976" t="s">
        <v>139</v>
      </c>
    </row>
    <row r="3977" spans="4:20" hidden="1" x14ac:dyDescent="0.25">
      <c r="D3977" t="s">
        <v>1634</v>
      </c>
      <c r="E3977" t="str">
        <f>VLOOKUP(D3977,'B-Business Capability'!B:H,5,FALSE)</f>
        <v>Not mapped to capability</v>
      </c>
      <c r="F3977">
        <f>VLOOKUP(D3977,'B-Business Capability'!B:H,6,FALSE)</f>
        <v>0</v>
      </c>
      <c r="G3977">
        <f>VLOOKUP(D3977,'B-Business Capability'!B:H,7,FALSE)</f>
        <v>0</v>
      </c>
      <c r="I3977" t="s">
        <v>43</v>
      </c>
      <c r="J3977" t="s">
        <v>86</v>
      </c>
      <c r="L3977" t="s">
        <v>599</v>
      </c>
      <c r="M3977" t="str">
        <f>VLOOKUP(L3977,'A-Applications'!B:D,3,FALSE)</f>
        <v>Draw.IO</v>
      </c>
      <c r="O3977" s="42"/>
      <c r="P3977" t="s">
        <v>56</v>
      </c>
      <c r="Q3977" t="str">
        <f>VLOOKUP(KamstrupData[[#This Row],[IdLevel123]],'B-Business Capability'!B:L,10,FALSE)</f>
        <v>N/A</v>
      </c>
      <c r="R3977">
        <f>VLOOKUP(KamstrupData[[#This Row],[IdLevel123]],'B-Business Capability'!B:L,11,FALSE)</f>
        <v>0</v>
      </c>
      <c r="T3977" t="s">
        <v>196</v>
      </c>
    </row>
    <row r="3978" spans="4:20" hidden="1" x14ac:dyDescent="0.25">
      <c r="D3978" t="s">
        <v>136</v>
      </c>
      <c r="E3978" t="str">
        <f>VLOOKUP(D3978,'B-Business Capability'!B:H,5,FALSE)</f>
        <v>Strategic Management</v>
      </c>
      <c r="F3978">
        <f>VLOOKUP(D3978,'B-Business Capability'!B:H,6,FALSE)</f>
        <v>0</v>
      </c>
      <c r="G3978">
        <f>VLOOKUP(D3978,'B-Business Capability'!B:H,7,FALSE)</f>
        <v>0</v>
      </c>
      <c r="I3978" t="s">
        <v>43</v>
      </c>
      <c r="J3978" t="s">
        <v>137</v>
      </c>
      <c r="L3978" t="s">
        <v>140</v>
      </c>
      <c r="M3978" t="str">
        <f>VLOOKUP(L3978,'A-Applications'!B:D,3,FALSE)</f>
        <v>Claude</v>
      </c>
      <c r="N3978" t="s">
        <v>138</v>
      </c>
      <c r="O3978" s="42" t="s">
        <v>47</v>
      </c>
      <c r="P3978" t="s">
        <v>68</v>
      </c>
      <c r="Q3978" t="str">
        <f>VLOOKUP(KamstrupData[[#This Row],[IdLevel123]],'B-Business Capability'!B:L,10,FALSE)</f>
        <v>N/A</v>
      </c>
      <c r="R3978">
        <f>VLOOKUP(KamstrupData[[#This Row],[IdLevel123]],'B-Business Capability'!B:L,11,FALSE)</f>
        <v>0</v>
      </c>
      <c r="T3978" t="s">
        <v>139</v>
      </c>
    </row>
    <row r="3979" spans="4:20" hidden="1" x14ac:dyDescent="0.25">
      <c r="D3979" t="s">
        <v>393</v>
      </c>
      <c r="E3979" t="str">
        <f>VLOOKUP(D3979,'B-Business Capability'!B:H,5,FALSE)</f>
        <v>Legal</v>
      </c>
      <c r="F3979" t="str">
        <f>VLOOKUP(D3979,'B-Business Capability'!B:H,6,FALSE)</f>
        <v>Ensure Compliance</v>
      </c>
      <c r="G3979">
        <f>VLOOKUP(D3979,'B-Business Capability'!B:H,7,FALSE)</f>
        <v>0</v>
      </c>
      <c r="I3979" t="s">
        <v>43</v>
      </c>
      <c r="J3979" t="s">
        <v>303</v>
      </c>
      <c r="L3979" t="s">
        <v>140</v>
      </c>
      <c r="M3979" t="str">
        <f>VLOOKUP(L3979,'A-Applications'!B:D,3,FALSE)</f>
        <v>Claude</v>
      </c>
      <c r="N3979" t="s">
        <v>138</v>
      </c>
      <c r="O3979" s="42" t="s">
        <v>47</v>
      </c>
      <c r="P3979" t="s">
        <v>68</v>
      </c>
      <c r="Q3979" t="str">
        <f>VLOOKUP(KamstrupData[[#This Row],[IdLevel123]],'B-Business Capability'!B:L,10,FALSE)</f>
        <v>N/A</v>
      </c>
      <c r="R3979">
        <f>VLOOKUP(KamstrupData[[#This Row],[IdLevel123]],'B-Business Capability'!B:L,11,FALSE)</f>
        <v>0</v>
      </c>
      <c r="T3979" t="s">
        <v>394</v>
      </c>
    </row>
    <row r="3980" spans="4:20" hidden="1" x14ac:dyDescent="0.25">
      <c r="D3980" t="s">
        <v>980</v>
      </c>
      <c r="E3980" t="str">
        <f>VLOOKUP(D3980,'B-Business Capability'!B:H,5,FALSE)</f>
        <v>Product &amp; Software Development</v>
      </c>
      <c r="F3980" t="str">
        <f>VLOOKUP(D3980,'B-Business Capability'!B:H,6,FALSE)</f>
        <v>R&amp;D</v>
      </c>
      <c r="G3980" t="str">
        <f>VLOOKUP(D3980,'B-Business Capability'!B:H,7,FALSE)</f>
        <v>Manage Innovation</v>
      </c>
      <c r="I3980" t="s">
        <v>43</v>
      </c>
      <c r="J3980" t="s">
        <v>303</v>
      </c>
      <c r="L3980" t="s">
        <v>140</v>
      </c>
      <c r="M3980" t="str">
        <f>VLOOKUP(L3980,'A-Applications'!B:D,3,FALSE)</f>
        <v>Claude</v>
      </c>
      <c r="N3980" t="s">
        <v>138</v>
      </c>
      <c r="O3980" s="42" t="s">
        <v>47</v>
      </c>
      <c r="P3980" t="s">
        <v>68</v>
      </c>
      <c r="Q3980" t="str">
        <f>VLOOKUP(KamstrupData[[#This Row],[IdLevel123]],'B-Business Capability'!B:L,10,FALSE)</f>
        <v>Idea-to-Release (I2R)</v>
      </c>
      <c r="R3980">
        <f>VLOOKUP(KamstrupData[[#This Row],[IdLevel123]],'B-Business Capability'!B:L,11,FALSE)</f>
        <v>310</v>
      </c>
      <c r="T3980" t="s">
        <v>394</v>
      </c>
    </row>
    <row r="3981" spans="4:20" hidden="1" x14ac:dyDescent="0.25">
      <c r="D3981" s="28" t="s">
        <v>1634</v>
      </c>
      <c r="E3981" t="str">
        <f>VLOOKUP(D3981,'B-Business Capability'!B:H,5,FALSE)</f>
        <v>Not mapped to capability</v>
      </c>
      <c r="F3981">
        <f>VLOOKUP(D3981,'B-Business Capability'!B:H,6,FALSE)</f>
        <v>0</v>
      </c>
      <c r="G3981">
        <f>VLOOKUP(D3981,'B-Business Capability'!B:H,7,FALSE)</f>
        <v>0</v>
      </c>
      <c r="I3981" t="s">
        <v>43</v>
      </c>
      <c r="J3981" t="s">
        <v>148</v>
      </c>
      <c r="K3981" t="s">
        <v>149</v>
      </c>
      <c r="L3981" t="s">
        <v>140</v>
      </c>
      <c r="M3981" t="str">
        <f>VLOOKUP(L3981,'A-Applications'!B:D,3,FALSE)</f>
        <v>Claude</v>
      </c>
      <c r="O3981" s="42"/>
      <c r="P3981" t="s">
        <v>38</v>
      </c>
      <c r="Q3981" t="str">
        <f>VLOOKUP(KamstrupData[[#This Row],[IdLevel123]],'B-Business Capability'!B:L,10,FALSE)</f>
        <v>N/A</v>
      </c>
      <c r="R3981">
        <f>VLOOKUP(KamstrupData[[#This Row],[IdLevel123]],'B-Business Capability'!B:L,11,FALSE)</f>
        <v>0</v>
      </c>
    </row>
    <row r="3982" spans="4:20" hidden="1" x14ac:dyDescent="0.25">
      <c r="D3982" t="s">
        <v>1027</v>
      </c>
      <c r="E3982" t="str">
        <f>VLOOKUP(D3982,'B-Business Capability'!B:H,5,FALSE)</f>
        <v>Strategic Management</v>
      </c>
      <c r="F3982" t="str">
        <f>VLOOKUP(D3982,'B-Business Capability'!B:H,6,FALSE)</f>
        <v>Business Concept</v>
      </c>
      <c r="G3982" t="str">
        <f>VLOOKUP(D3982,'B-Business Capability'!B:H,7,FALSE)</f>
        <v>Market Intelligence</v>
      </c>
      <c r="I3982" t="s">
        <v>43</v>
      </c>
      <c r="J3982" t="s">
        <v>137</v>
      </c>
      <c r="L3982" t="s">
        <v>1029</v>
      </c>
      <c r="M3982" t="str">
        <f>VLOOKUP(L3982,'A-Applications'!B:D,3,FALSE)</f>
        <v>Omdia</v>
      </c>
      <c r="N3982" t="s">
        <v>46</v>
      </c>
      <c r="O3982" s="42" t="s">
        <v>47</v>
      </c>
      <c r="P3982" t="s">
        <v>68</v>
      </c>
      <c r="Q3982" t="str">
        <f>VLOOKUP(KamstrupData[[#This Row],[IdLevel123]],'B-Business Capability'!B:L,10,FALSE)</f>
        <v>N/A</v>
      </c>
      <c r="R3982">
        <f>VLOOKUP(KamstrupData[[#This Row],[IdLevel123]],'B-Business Capability'!B:L,11,FALSE)</f>
        <v>0</v>
      </c>
      <c r="T3982" t="s">
        <v>139</v>
      </c>
    </row>
    <row r="3983" spans="4:20" hidden="1" x14ac:dyDescent="0.25">
      <c r="D3983" t="s">
        <v>1027</v>
      </c>
      <c r="E3983" t="str">
        <f>VLOOKUP(D3983,'B-Business Capability'!B:H,5,FALSE)</f>
        <v>Strategic Management</v>
      </c>
      <c r="F3983" t="str">
        <f>VLOOKUP(D3983,'B-Business Capability'!B:H,6,FALSE)</f>
        <v>Business Concept</v>
      </c>
      <c r="G3983" t="str">
        <f>VLOOKUP(D3983,'B-Business Capability'!B:H,7,FALSE)</f>
        <v>Market Intelligence</v>
      </c>
      <c r="I3983" t="s">
        <v>43</v>
      </c>
      <c r="J3983" t="s">
        <v>137</v>
      </c>
      <c r="L3983" t="s">
        <v>1028</v>
      </c>
      <c r="M3983" t="str">
        <f>VLOOKUP(L3983,'A-Applications'!B:D,3,FALSE)</f>
        <v>Bluefield</v>
      </c>
      <c r="N3983" t="s">
        <v>46</v>
      </c>
      <c r="O3983" s="42" t="s">
        <v>47</v>
      </c>
      <c r="P3983" t="s">
        <v>68</v>
      </c>
      <c r="Q3983" t="str">
        <f>VLOOKUP(KamstrupData[[#This Row],[IdLevel123]],'B-Business Capability'!B:L,10,FALSE)</f>
        <v>N/A</v>
      </c>
      <c r="R3983">
        <f>VLOOKUP(KamstrupData[[#This Row],[IdLevel123]],'B-Business Capability'!B:L,11,FALSE)</f>
        <v>0</v>
      </c>
      <c r="T3983" t="s">
        <v>139</v>
      </c>
    </row>
    <row r="3984" spans="4:20" hidden="1" x14ac:dyDescent="0.25">
      <c r="D3984" t="s">
        <v>136</v>
      </c>
      <c r="E3984" t="str">
        <f>VLOOKUP(D3984,'B-Business Capability'!B:H,5,FALSE)</f>
        <v>Strategic Management</v>
      </c>
      <c r="F3984">
        <f>VLOOKUP(D3984,'B-Business Capability'!B:H,6,FALSE)</f>
        <v>0</v>
      </c>
      <c r="G3984">
        <f>VLOOKUP(D3984,'B-Business Capability'!B:H,7,FALSE)</f>
        <v>0</v>
      </c>
      <c r="I3984" t="s">
        <v>43</v>
      </c>
      <c r="J3984" t="s">
        <v>137</v>
      </c>
      <c r="L3984" t="s">
        <v>146</v>
      </c>
      <c r="M3984" t="str">
        <f>VLOOKUP(L3984,'A-Applications'!B:D,3,FALSE)</f>
        <v>VSCode</v>
      </c>
      <c r="N3984" t="s">
        <v>46</v>
      </c>
      <c r="O3984" s="42" t="s">
        <v>47</v>
      </c>
      <c r="P3984" t="s">
        <v>68</v>
      </c>
      <c r="Q3984" t="str">
        <f>VLOOKUP(KamstrupData[[#This Row],[IdLevel123]],'B-Business Capability'!B:L,10,FALSE)</f>
        <v>N/A</v>
      </c>
      <c r="R3984">
        <f>VLOOKUP(KamstrupData[[#This Row],[IdLevel123]],'B-Business Capability'!B:L,11,FALSE)</f>
        <v>0</v>
      </c>
      <c r="T3984" t="s">
        <v>139</v>
      </c>
    </row>
    <row r="3985" spans="2:20" hidden="1" x14ac:dyDescent="0.25">
      <c r="B3985" s="28">
        <v>45292</v>
      </c>
      <c r="D3985" s="28" t="s">
        <v>7610</v>
      </c>
      <c r="E3985" t="str">
        <f>VLOOKUP(D3985,'B-Business Capability'!B:H,5,FALSE)</f>
        <v>Product &amp; Software Development</v>
      </c>
      <c r="F3985" t="str">
        <f>VLOOKUP(D3985,'B-Business Capability'!B:H,6,FALSE)</f>
        <v>Engineering</v>
      </c>
      <c r="G3985">
        <f>VLOOKUP(D3985,'B-Business Capability'!B:H,7,FALSE)</f>
        <v>0</v>
      </c>
      <c r="I3985" t="s">
        <v>43</v>
      </c>
      <c r="J3985" t="s">
        <v>239</v>
      </c>
      <c r="K3985" t="s">
        <v>7296</v>
      </c>
      <c r="L3985" t="s">
        <v>146</v>
      </c>
      <c r="M3985" t="str">
        <f>VLOOKUP(L3985,'A-Applications'!B:D,3,FALSE)</f>
        <v>VSCode</v>
      </c>
      <c r="N3985" t="s">
        <v>46</v>
      </c>
      <c r="O3985" s="42" t="s">
        <v>47</v>
      </c>
      <c r="Q3985" t="str">
        <f>VLOOKUP(KamstrupData[[#This Row],[IdLevel123]],'B-Business Capability'!B:L,10,FALSE)</f>
        <v>Idea-to-Release (I2R)</v>
      </c>
      <c r="R3985">
        <f>VLOOKUP(KamstrupData[[#This Row],[IdLevel123]],'B-Business Capability'!B:L,11,FALSE)</f>
        <v>400</v>
      </c>
    </row>
    <row r="3986" spans="2:20" hidden="1" x14ac:dyDescent="0.25">
      <c r="D3986" t="s">
        <v>583</v>
      </c>
      <c r="E3986" t="str">
        <f>VLOOKUP(D3986,'B-Business Capability'!B:H,5,FALSE)</f>
        <v>Product &amp; Software Development</v>
      </c>
      <c r="F3986" t="str">
        <f>VLOOKUP(D3986,'B-Business Capability'!B:H,6,FALSE)</f>
        <v>Engineering</v>
      </c>
      <c r="G3986" t="str">
        <f>VLOOKUP(D3986,'B-Business Capability'!B:H,7,FALSE)</f>
        <v>Construction &amp; Development</v>
      </c>
      <c r="I3986" t="s">
        <v>43</v>
      </c>
      <c r="J3986" t="s">
        <v>91</v>
      </c>
      <c r="K3986" t="s">
        <v>291</v>
      </c>
      <c r="L3986" t="s">
        <v>146</v>
      </c>
      <c r="M3986" t="str">
        <f>VLOOKUP(L3986,'A-Applications'!B:D,3,FALSE)</f>
        <v>VSCode</v>
      </c>
      <c r="N3986" t="s">
        <v>46</v>
      </c>
      <c r="O3986" s="42" t="s">
        <v>102</v>
      </c>
      <c r="P3986" t="s">
        <v>602</v>
      </c>
      <c r="Q3986" t="str">
        <f>VLOOKUP(KamstrupData[[#This Row],[IdLevel123]],'B-Business Capability'!B:L,10,FALSE)</f>
        <v>Idea-to-Release (I2R)</v>
      </c>
      <c r="R3986">
        <f>VLOOKUP(KamstrupData[[#This Row],[IdLevel123]],'B-Business Capability'!B:L,11,FALSE)</f>
        <v>420</v>
      </c>
      <c r="T3986" t="s">
        <v>292</v>
      </c>
    </row>
    <row r="3987" spans="2:20" hidden="1" x14ac:dyDescent="0.25">
      <c r="D3987" t="s">
        <v>583</v>
      </c>
      <c r="E3987" t="str">
        <f>VLOOKUP(D3987,'B-Business Capability'!B:H,5,FALSE)</f>
        <v>Product &amp; Software Development</v>
      </c>
      <c r="F3987" t="str">
        <f>VLOOKUP(D3987,'B-Business Capability'!B:H,6,FALSE)</f>
        <v>Engineering</v>
      </c>
      <c r="G3987" t="str">
        <f>VLOOKUP(D3987,'B-Business Capability'!B:H,7,FALSE)</f>
        <v>Construction &amp; Development</v>
      </c>
      <c r="I3987" t="s">
        <v>43</v>
      </c>
      <c r="J3987" t="s">
        <v>114</v>
      </c>
      <c r="K3987" t="s">
        <v>78</v>
      </c>
      <c r="L3987" t="s">
        <v>146</v>
      </c>
      <c r="M3987" t="str">
        <f>VLOOKUP(L3987,'A-Applications'!B:D,3,FALSE)</f>
        <v>VSCode</v>
      </c>
      <c r="N3987" t="s">
        <v>46</v>
      </c>
      <c r="O3987" s="42" t="s">
        <v>47</v>
      </c>
      <c r="P3987" t="s">
        <v>75</v>
      </c>
      <c r="Q3987" t="str">
        <f>VLOOKUP(KamstrupData[[#This Row],[IdLevel123]],'B-Business Capability'!B:L,10,FALSE)</f>
        <v>Idea-to-Release (I2R)</v>
      </c>
      <c r="R3987">
        <f>VLOOKUP(KamstrupData[[#This Row],[IdLevel123]],'B-Business Capability'!B:L,11,FALSE)</f>
        <v>420</v>
      </c>
      <c r="T3987" t="s">
        <v>120</v>
      </c>
    </row>
    <row r="3988" spans="2:20" hidden="1" x14ac:dyDescent="0.25">
      <c r="D3988" s="28" t="s">
        <v>1593</v>
      </c>
      <c r="E3988" t="str">
        <f>VLOOKUP(D3988,'B-Business Capability'!B:H,5,FALSE)</f>
        <v>Digital Platform and Operations</v>
      </c>
      <c r="F3988" t="str">
        <f>VLOOKUP(D3988,'B-Business Capability'!B:H,6,FALSE)</f>
        <v>Engineering &amp; Platform</v>
      </c>
      <c r="G3988" t="str">
        <f>VLOOKUP(D3988,'B-Business Capability'!B:H,7,FALSE)</f>
        <v>Software development</v>
      </c>
      <c r="I3988" t="s">
        <v>43</v>
      </c>
      <c r="J3988" t="s">
        <v>148</v>
      </c>
      <c r="K3988" t="s">
        <v>149</v>
      </c>
      <c r="L3988" t="s">
        <v>146</v>
      </c>
      <c r="M3988" t="str">
        <f>VLOOKUP(L3988,'A-Applications'!B:D,3,FALSE)</f>
        <v>VSCode</v>
      </c>
      <c r="N3988" t="s">
        <v>138</v>
      </c>
      <c r="O3988" s="42" t="s">
        <v>102</v>
      </c>
      <c r="P3988" t="s">
        <v>56</v>
      </c>
      <c r="Q3988" t="str">
        <f>VLOOKUP(KamstrupData[[#This Row],[IdLevel123]],'B-Business Capability'!B:L,10,FALSE)</f>
        <v>N/A</v>
      </c>
      <c r="R3988">
        <f>VLOOKUP(KamstrupData[[#This Row],[IdLevel123]],'B-Business Capability'!B:L,11,FALSE)</f>
        <v>0</v>
      </c>
    </row>
    <row r="3989" spans="2:20" hidden="1" x14ac:dyDescent="0.25">
      <c r="B3989" s="28">
        <v>45292</v>
      </c>
      <c r="D3989" s="28" t="s">
        <v>8547</v>
      </c>
      <c r="E3989" t="str">
        <f>VLOOKUP(D3989,'B-Business Capability'!B:H,5,FALSE)</f>
        <v>OT Hosting</v>
      </c>
      <c r="F3989" t="str">
        <f>VLOOKUP(D3989,'B-Business Capability'!B:H,6,FALSE)</f>
        <v>OT Data &amp; Integration</v>
      </c>
      <c r="G3989">
        <f>VLOOKUP(D3989,'B-Business Capability'!B:H,7,FALSE)</f>
        <v>0</v>
      </c>
      <c r="I3989" t="s">
        <v>43</v>
      </c>
      <c r="J3989" t="s">
        <v>285</v>
      </c>
      <c r="K3989" t="s">
        <v>1615</v>
      </c>
      <c r="L3989" t="s">
        <v>146</v>
      </c>
      <c r="M3989" t="str">
        <f>VLOOKUP(L3989,'A-Applications'!B:D,3,FALSE)</f>
        <v>VSCode</v>
      </c>
      <c r="N3989" t="s">
        <v>46</v>
      </c>
      <c r="O3989" s="42" t="s">
        <v>47</v>
      </c>
      <c r="P3989" t="s">
        <v>38</v>
      </c>
      <c r="Q3989" t="str">
        <f>VLOOKUP(KamstrupData[[#This Row],[IdLevel123]],'B-Business Capability'!B:L,10,FALSE)</f>
        <v>N/A</v>
      </c>
      <c r="R3989">
        <f>VLOOKUP(KamstrupData[[#This Row],[IdLevel123]],'B-Business Capability'!B:L,11,FALSE)</f>
        <v>0</v>
      </c>
    </row>
    <row r="3990" spans="2:20" hidden="1" x14ac:dyDescent="0.25">
      <c r="D3990" t="s">
        <v>583</v>
      </c>
      <c r="E3990" t="str">
        <f>VLOOKUP(D3990,'B-Business Capability'!B:H,5,FALSE)</f>
        <v>Product &amp; Software Development</v>
      </c>
      <c r="F3990" t="str">
        <f>VLOOKUP(D3990,'B-Business Capability'!B:H,6,FALSE)</f>
        <v>Engineering</v>
      </c>
      <c r="G3990" t="str">
        <f>VLOOKUP(D3990,'B-Business Capability'!B:H,7,FALSE)</f>
        <v>Construction &amp; Development</v>
      </c>
      <c r="I3990" t="s">
        <v>43</v>
      </c>
      <c r="J3990" t="s">
        <v>98</v>
      </c>
      <c r="K3990" t="s">
        <v>87</v>
      </c>
      <c r="L3990" t="s">
        <v>784</v>
      </c>
      <c r="M3990" t="str">
        <f>VLOOKUP(L3990,'A-Applications'!B:D,3,FALSE)</f>
        <v>Archi</v>
      </c>
      <c r="N3990" t="s">
        <v>46</v>
      </c>
      <c r="O3990" s="42" t="s">
        <v>47</v>
      </c>
      <c r="P3990" t="s">
        <v>75</v>
      </c>
      <c r="Q3990" t="str">
        <f>VLOOKUP(KamstrupData[[#This Row],[IdLevel123]],'B-Business Capability'!B:L,10,FALSE)</f>
        <v>Idea-to-Release (I2R)</v>
      </c>
      <c r="R3990">
        <f>VLOOKUP(KamstrupData[[#This Row],[IdLevel123]],'B-Business Capability'!B:L,11,FALSE)</f>
        <v>420</v>
      </c>
      <c r="T3990" t="s">
        <v>100</v>
      </c>
    </row>
    <row r="3991" spans="2:20" hidden="1" x14ac:dyDescent="0.25">
      <c r="D3991" t="s">
        <v>1025</v>
      </c>
      <c r="E3991" t="str">
        <f>VLOOKUP(D3991,'B-Business Capability'!B:H,5,FALSE)</f>
        <v>Strategic Management</v>
      </c>
      <c r="F3991" t="str">
        <f>VLOOKUP(D3991,'B-Business Capability'!B:H,6,FALSE)</f>
        <v>Business Concept</v>
      </c>
      <c r="G3991" t="str">
        <f>VLOOKUP(D3991,'B-Business Capability'!B:H,7,FALSE)</f>
        <v>External Assessment</v>
      </c>
      <c r="I3991" t="s">
        <v>43</v>
      </c>
      <c r="J3991" t="s">
        <v>137</v>
      </c>
      <c r="L3991" t="s">
        <v>784</v>
      </c>
      <c r="M3991" t="str">
        <f>VLOOKUP(L3991,'A-Applications'!B:D,3,FALSE)</f>
        <v>Archi</v>
      </c>
      <c r="N3991" t="s">
        <v>46</v>
      </c>
      <c r="O3991" s="42" t="s">
        <v>47</v>
      </c>
      <c r="P3991" t="s">
        <v>68</v>
      </c>
      <c r="Q3991" t="str">
        <f>VLOOKUP(KamstrupData[[#This Row],[IdLevel123]],'B-Business Capability'!B:L,10,FALSE)</f>
        <v>N/A</v>
      </c>
      <c r="R3991">
        <f>VLOOKUP(KamstrupData[[#This Row],[IdLevel123]],'B-Business Capability'!B:L,11,FALSE)</f>
        <v>0</v>
      </c>
      <c r="T3991" t="s">
        <v>139</v>
      </c>
    </row>
    <row r="3992" spans="2:20" hidden="1" x14ac:dyDescent="0.25">
      <c r="D3992" t="s">
        <v>1026</v>
      </c>
      <c r="E3992" t="str">
        <f>VLOOKUP(D3992,'B-Business Capability'!B:H,5,FALSE)</f>
        <v>Strategic Management</v>
      </c>
      <c r="F3992" t="str">
        <f>VLOOKUP(D3992,'B-Business Capability'!B:H,6,FALSE)</f>
        <v>Business Concept</v>
      </c>
      <c r="G3992" t="str">
        <f>VLOOKUP(D3992,'B-Business Capability'!B:H,7,FALSE)</f>
        <v>Internal Analysis</v>
      </c>
      <c r="I3992" t="s">
        <v>43</v>
      </c>
      <c r="J3992" t="s">
        <v>137</v>
      </c>
      <c r="L3992" t="s">
        <v>784</v>
      </c>
      <c r="M3992" t="str">
        <f>VLOOKUP(L3992,'A-Applications'!B:D,3,FALSE)</f>
        <v>Archi</v>
      </c>
      <c r="N3992" t="s">
        <v>46</v>
      </c>
      <c r="O3992" s="42" t="s">
        <v>47</v>
      </c>
      <c r="P3992" t="s">
        <v>68</v>
      </c>
      <c r="Q3992" t="str">
        <f>VLOOKUP(KamstrupData[[#This Row],[IdLevel123]],'B-Business Capability'!B:L,10,FALSE)</f>
        <v>N/A</v>
      </c>
      <c r="R3992">
        <f>VLOOKUP(KamstrupData[[#This Row],[IdLevel123]],'B-Business Capability'!B:L,11,FALSE)</f>
        <v>0</v>
      </c>
      <c r="T3992" t="s">
        <v>139</v>
      </c>
    </row>
    <row r="3993" spans="2:20" hidden="1" x14ac:dyDescent="0.25">
      <c r="D3993" t="s">
        <v>1634</v>
      </c>
      <c r="E3993" t="str">
        <f>VLOOKUP(D3993,'B-Business Capability'!B:H,5,FALSE)</f>
        <v>Not mapped to capability</v>
      </c>
      <c r="F3993">
        <f>VLOOKUP(D3993,'B-Business Capability'!B:H,6,FALSE)</f>
        <v>0</v>
      </c>
      <c r="G3993">
        <f>VLOOKUP(D3993,'B-Business Capability'!B:H,7,FALSE)</f>
        <v>0</v>
      </c>
      <c r="I3993" t="s">
        <v>43</v>
      </c>
      <c r="J3993" t="s">
        <v>86</v>
      </c>
      <c r="L3993" t="s">
        <v>784</v>
      </c>
      <c r="M3993" t="str">
        <f>VLOOKUP(L3993,'A-Applications'!B:D,3,FALSE)</f>
        <v>Archi</v>
      </c>
      <c r="O3993" s="42"/>
      <c r="P3993" t="s">
        <v>56</v>
      </c>
      <c r="Q3993" t="str">
        <f>VLOOKUP(KamstrupData[[#This Row],[IdLevel123]],'B-Business Capability'!B:L,10,FALSE)</f>
        <v>N/A</v>
      </c>
      <c r="R3993">
        <f>VLOOKUP(KamstrupData[[#This Row],[IdLevel123]],'B-Business Capability'!B:L,11,FALSE)</f>
        <v>0</v>
      </c>
      <c r="T3993" t="s">
        <v>196</v>
      </c>
    </row>
    <row r="3994" spans="2:20" hidden="1" x14ac:dyDescent="0.25">
      <c r="D3994" t="s">
        <v>136</v>
      </c>
      <c r="E3994" t="str">
        <f>VLOOKUP(D3994,'B-Business Capability'!B:H,5,FALSE)</f>
        <v>Strategic Management</v>
      </c>
      <c r="F3994">
        <f>VLOOKUP(D3994,'B-Business Capability'!B:H,6,FALSE)</f>
        <v>0</v>
      </c>
      <c r="G3994">
        <f>VLOOKUP(D3994,'B-Business Capability'!B:H,7,FALSE)</f>
        <v>0</v>
      </c>
      <c r="I3994" t="s">
        <v>43</v>
      </c>
      <c r="J3994" t="s">
        <v>137</v>
      </c>
      <c r="L3994" t="s">
        <v>143</v>
      </c>
      <c r="M3994" t="str">
        <f>VLOOKUP(L3994,'A-Applications'!B:D,3,FALSE)</f>
        <v xml:space="preserve">MentiMeter </v>
      </c>
      <c r="N3994" t="s">
        <v>46</v>
      </c>
      <c r="O3994" s="42" t="s">
        <v>47</v>
      </c>
      <c r="P3994" t="s">
        <v>68</v>
      </c>
      <c r="Q3994" t="str">
        <f>VLOOKUP(KamstrupData[[#This Row],[IdLevel123]],'B-Business Capability'!B:L,10,FALSE)</f>
        <v>N/A</v>
      </c>
      <c r="R3994">
        <f>VLOOKUP(KamstrupData[[#This Row],[IdLevel123]],'B-Business Capability'!B:L,11,FALSE)</f>
        <v>0</v>
      </c>
      <c r="T3994" t="s">
        <v>139</v>
      </c>
    </row>
    <row r="3995" spans="2:20" hidden="1" x14ac:dyDescent="0.25">
      <c r="D3995" t="s">
        <v>1330</v>
      </c>
      <c r="E3995" t="str">
        <f>VLOOKUP(D3995,'B-Business Capability'!B:H,5,FALSE)</f>
        <v>Marketing</v>
      </c>
      <c r="F3995">
        <f>VLOOKUP(D3995,'B-Business Capability'!B:H,6,FALSE)</f>
        <v>0</v>
      </c>
      <c r="G3995">
        <f>VLOOKUP(D3995,'B-Business Capability'!B:H,7,FALSE)</f>
        <v>0</v>
      </c>
      <c r="I3995" t="s">
        <v>43</v>
      </c>
      <c r="J3995" t="s">
        <v>325</v>
      </c>
      <c r="K3995" t="s">
        <v>416</v>
      </c>
      <c r="L3995" t="s">
        <v>143</v>
      </c>
      <c r="M3995" t="str">
        <f>VLOOKUP(L3995,'A-Applications'!B:D,3,FALSE)</f>
        <v xml:space="preserve">MentiMeter </v>
      </c>
      <c r="N3995" t="s">
        <v>46</v>
      </c>
      <c r="O3995" s="42" t="s">
        <v>52</v>
      </c>
      <c r="P3995" t="s">
        <v>56</v>
      </c>
      <c r="Q3995" t="str">
        <f>VLOOKUP(KamstrupData[[#This Row],[IdLevel123]],'B-Business Capability'!B:L,10,FALSE)</f>
        <v>N/A</v>
      </c>
      <c r="R3995">
        <f>VLOOKUP(KamstrupData[[#This Row],[IdLevel123]],'B-Business Capability'!B:L,11,FALSE)</f>
        <v>0</v>
      </c>
      <c r="T3995" t="s">
        <v>1331</v>
      </c>
    </row>
    <row r="3996" spans="2:20" hidden="1" x14ac:dyDescent="0.25">
      <c r="D3996" t="s">
        <v>1334</v>
      </c>
      <c r="E3996" t="str">
        <f>VLOOKUP(D3996,'B-Business Capability'!B:H,5,FALSE)</f>
        <v>Sales</v>
      </c>
      <c r="F3996" t="str">
        <f>VLOOKUP(D3996,'B-Business Capability'!B:H,6,FALSE)</f>
        <v>Sales Execution and Customer Engagement</v>
      </c>
      <c r="G3996">
        <f>VLOOKUP(D3996,'B-Business Capability'!B:H,7,FALSE)</f>
        <v>0</v>
      </c>
      <c r="I3996" t="s">
        <v>43</v>
      </c>
      <c r="J3996" t="s">
        <v>325</v>
      </c>
      <c r="K3996" t="s">
        <v>379</v>
      </c>
      <c r="L3996" t="s">
        <v>143</v>
      </c>
      <c r="M3996" t="str">
        <f>VLOOKUP(L3996,'A-Applications'!B:D,3,FALSE)</f>
        <v xml:space="preserve">MentiMeter </v>
      </c>
      <c r="N3996" t="s">
        <v>46</v>
      </c>
      <c r="O3996" s="42" t="s">
        <v>52</v>
      </c>
      <c r="P3996" t="s">
        <v>56</v>
      </c>
      <c r="Q3996" t="str">
        <f>VLOOKUP(KamstrupData[[#This Row],[IdLevel123]],'B-Business Capability'!B:L,10,FALSE)</f>
        <v>Order-to-Cash (O2C)</v>
      </c>
      <c r="R3996">
        <f>VLOOKUP(KamstrupData[[#This Row],[IdLevel123]],'B-Business Capability'!B:L,11,FALSE)</f>
        <v>500</v>
      </c>
      <c r="T3996" t="s">
        <v>1335</v>
      </c>
    </row>
    <row r="3997" spans="2:20" hidden="1" x14ac:dyDescent="0.25">
      <c r="D3997" s="28" t="s">
        <v>1334</v>
      </c>
      <c r="E3997" t="str">
        <f>VLOOKUP(D3997,'B-Business Capability'!B:H,5,FALSE)</f>
        <v>Sales</v>
      </c>
      <c r="F3997" t="str">
        <f>VLOOKUP(D3997,'B-Business Capability'!B:H,6,FALSE)</f>
        <v>Sales Execution and Customer Engagement</v>
      </c>
      <c r="G3997">
        <f>VLOOKUP(D3997,'B-Business Capability'!B:H,7,FALSE)</f>
        <v>0</v>
      </c>
      <c r="I3997" t="s">
        <v>62</v>
      </c>
      <c r="J3997" t="s">
        <v>8632</v>
      </c>
      <c r="L3997" t="s">
        <v>143</v>
      </c>
      <c r="M3997" t="str">
        <f>VLOOKUP(L3997,'A-Applications'!B:D,3,FALSE)</f>
        <v xml:space="preserve">MentiMeter </v>
      </c>
      <c r="N3997" t="s">
        <v>46</v>
      </c>
      <c r="O3997" s="42" t="s">
        <v>52</v>
      </c>
      <c r="P3997" t="s">
        <v>56</v>
      </c>
      <c r="Q3997" t="str">
        <f>VLOOKUP(KamstrupData[[#This Row],[IdLevel123]],'B-Business Capability'!B:L,10,FALSE)</f>
        <v>Order-to-Cash (O2C)</v>
      </c>
      <c r="R3997">
        <f>VLOOKUP(KamstrupData[[#This Row],[IdLevel123]],'B-Business Capability'!B:L,11,FALSE)</f>
        <v>500</v>
      </c>
    </row>
    <row r="3998" spans="2:20" hidden="1" x14ac:dyDescent="0.25">
      <c r="D3998" t="s">
        <v>1330</v>
      </c>
      <c r="E3998" t="str">
        <f>VLOOKUP(D3998,'B-Business Capability'!B:H,5,FALSE)</f>
        <v>Marketing</v>
      </c>
      <c r="F3998">
        <f>VLOOKUP(D3998,'B-Business Capability'!B:H,6,FALSE)</f>
        <v>0</v>
      </c>
      <c r="G3998">
        <f>VLOOKUP(D3998,'B-Business Capability'!B:H,7,FALSE)</f>
        <v>0</v>
      </c>
      <c r="I3998" t="s">
        <v>64</v>
      </c>
      <c r="J3998" t="s">
        <v>8649</v>
      </c>
      <c r="K3998" t="s">
        <v>416</v>
      </c>
      <c r="L3998" t="s">
        <v>143</v>
      </c>
      <c r="M3998" t="str">
        <f>VLOOKUP(L3998,'A-Applications'!B:D,3,FALSE)</f>
        <v xml:space="preserve">MentiMeter </v>
      </c>
      <c r="N3998" t="s">
        <v>46</v>
      </c>
      <c r="O3998" s="42" t="s">
        <v>52</v>
      </c>
      <c r="P3998" t="s">
        <v>56</v>
      </c>
      <c r="Q3998" t="str">
        <f>VLOOKUP(KamstrupData[[#This Row],[IdLevel123]],'B-Business Capability'!B:L,10,FALSE)</f>
        <v>N/A</v>
      </c>
      <c r="R3998">
        <f>VLOOKUP(KamstrupData[[#This Row],[IdLevel123]],'B-Business Capability'!B:L,11,FALSE)</f>
        <v>0</v>
      </c>
    </row>
    <row r="3999" spans="2:20" hidden="1" x14ac:dyDescent="0.25">
      <c r="D3999" t="s">
        <v>1278</v>
      </c>
      <c r="E3999" t="str">
        <f>VLOOKUP(D3999,'B-Business Capability'!B:H,5,FALSE)</f>
        <v>Strategic Management</v>
      </c>
      <c r="F3999" t="str">
        <f>VLOOKUP(D3999,'B-Business Capability'!B:H,6,FALSE)</f>
        <v>Enterprise Effectiveness &amp; Project Management</v>
      </c>
      <c r="G3999" t="str">
        <f>VLOOKUP(D3999,'B-Business Capability'!B:H,7,FALSE)</f>
        <v>Task Tracking and Planning</v>
      </c>
      <c r="I3999" t="s">
        <v>43</v>
      </c>
      <c r="J3999" t="s">
        <v>151</v>
      </c>
      <c r="K3999" t="s">
        <v>152</v>
      </c>
      <c r="L3999" t="s">
        <v>1279</v>
      </c>
      <c r="M3999" t="str">
        <f>VLOOKUP(L3999,'A-Applications'!B:D,3,FALSE)</f>
        <v>Microsoft To Do</v>
      </c>
      <c r="N3999" t="s">
        <v>46</v>
      </c>
      <c r="O3999" s="42" t="s">
        <v>47</v>
      </c>
      <c r="P3999" t="s">
        <v>68</v>
      </c>
      <c r="Q3999" t="str">
        <f>VLOOKUP(KamstrupData[[#This Row],[IdLevel123]],'B-Business Capability'!B:L,10,FALSE)</f>
        <v>N/A</v>
      </c>
      <c r="R3999">
        <f>VLOOKUP(KamstrupData[[#This Row],[IdLevel123]],'B-Business Capability'!B:L,11,FALSE)</f>
        <v>0</v>
      </c>
      <c r="T3999" t="s">
        <v>153</v>
      </c>
    </row>
    <row r="4000" spans="2:20" hidden="1" x14ac:dyDescent="0.25">
      <c r="D4000" t="s">
        <v>150</v>
      </c>
      <c r="E4000" t="str">
        <f>VLOOKUP(D4000,'B-Business Capability'!B:H,5,FALSE)</f>
        <v>Strategic Management</v>
      </c>
      <c r="F4000" t="str">
        <f>VLOOKUP(D4000,'B-Business Capability'!B:H,6,FALSE)</f>
        <v>Enterprise Effectiveness &amp; Project Management</v>
      </c>
      <c r="G4000">
        <f>VLOOKUP(D4000,'B-Business Capability'!B:H,7,FALSE)</f>
        <v>0</v>
      </c>
      <c r="I4000" t="s">
        <v>43</v>
      </c>
      <c r="J4000" t="s">
        <v>91</v>
      </c>
      <c r="K4000" t="s">
        <v>72</v>
      </c>
      <c r="L4000" t="s">
        <v>1279</v>
      </c>
      <c r="M4000" t="str">
        <f>VLOOKUP(L4000,'A-Applications'!B:D,3,FALSE)</f>
        <v>Microsoft To Do</v>
      </c>
      <c r="N4000" t="s">
        <v>46</v>
      </c>
      <c r="O4000" t="s">
        <v>52</v>
      </c>
      <c r="P4000" t="s">
        <v>68</v>
      </c>
      <c r="Q4000" t="str">
        <f>VLOOKUP(KamstrupData[[#This Row],[IdLevel123]],'B-Business Capability'!B:L,10,FALSE)</f>
        <v>N/A</v>
      </c>
      <c r="R4000">
        <f>VLOOKUP(KamstrupData[[#This Row],[IdLevel123]],'B-Business Capability'!B:L,11,FALSE)</f>
        <v>0</v>
      </c>
      <c r="T4000" t="s">
        <v>92</v>
      </c>
    </row>
    <row r="4001" spans="2:20" hidden="1" x14ac:dyDescent="0.25">
      <c r="D4001" t="s">
        <v>150</v>
      </c>
      <c r="E4001" t="str">
        <f>VLOOKUP(D4001,'B-Business Capability'!B:H,5,FALSE)</f>
        <v>Strategic Management</v>
      </c>
      <c r="F4001" t="str">
        <f>VLOOKUP(D4001,'B-Business Capability'!B:H,6,FALSE)</f>
        <v>Enterprise Effectiveness &amp; Project Management</v>
      </c>
      <c r="G4001">
        <f>VLOOKUP(D4001,'B-Business Capability'!B:H,7,FALSE)</f>
        <v>0</v>
      </c>
      <c r="I4001" t="s">
        <v>43</v>
      </c>
      <c r="J4001" t="s">
        <v>91</v>
      </c>
      <c r="K4001" t="s">
        <v>81</v>
      </c>
      <c r="L4001" t="s">
        <v>1279</v>
      </c>
      <c r="M4001" t="str">
        <f>VLOOKUP(L4001,'A-Applications'!B:D,3,FALSE)</f>
        <v>Microsoft To Do</v>
      </c>
      <c r="N4001" t="s">
        <v>46</v>
      </c>
      <c r="O4001" s="42" t="s">
        <v>52</v>
      </c>
      <c r="P4001" t="s">
        <v>68</v>
      </c>
      <c r="Q4001" t="str">
        <f>VLOOKUP(KamstrupData[[#This Row],[IdLevel123]],'B-Business Capability'!B:L,10,FALSE)</f>
        <v>N/A</v>
      </c>
      <c r="R4001">
        <f>VLOOKUP(KamstrupData[[#This Row],[IdLevel123]],'B-Business Capability'!B:L,11,FALSE)</f>
        <v>0</v>
      </c>
      <c r="T4001" t="s">
        <v>96</v>
      </c>
    </row>
    <row r="4002" spans="2:20" hidden="1" x14ac:dyDescent="0.25">
      <c r="D4002" t="s">
        <v>1459</v>
      </c>
      <c r="E4002" t="str">
        <f>VLOOKUP(D4002,'B-Business Capability'!B:H,5,FALSE)</f>
        <v>Customer Service</v>
      </c>
      <c r="F4002" t="str">
        <f>VLOOKUP(D4002,'B-Business Capability'!B:H,6,FALSE)</f>
        <v>Customer Service and Support</v>
      </c>
      <c r="G4002" t="str">
        <f>VLOOKUP(D4002,'B-Business Capability'!B:H,7,FALSE)</f>
        <v>Service Request Management</v>
      </c>
      <c r="I4002" t="s">
        <v>66</v>
      </c>
      <c r="J4002" t="s">
        <v>228</v>
      </c>
      <c r="L4002" t="s">
        <v>1466</v>
      </c>
      <c r="M4002" t="str">
        <f>VLOOKUP(L4002,'A-Applications'!B:D,3,FALSE)</f>
        <v>Performance Center</v>
      </c>
      <c r="N4002" t="s">
        <v>46</v>
      </c>
      <c r="O4002" s="42" t="s">
        <v>47</v>
      </c>
      <c r="P4002" t="s">
        <v>229</v>
      </c>
      <c r="Q4002" t="str">
        <f>VLOOKUP(KamstrupData[[#This Row],[IdLevel123]],'B-Business Capability'!B:L,10,FALSE)</f>
        <v>Customer Service and Support</v>
      </c>
      <c r="R4002">
        <f>VLOOKUP(KamstrupData[[#This Row],[IdLevel123]],'B-Business Capability'!B:L,11,FALSE)</f>
        <v>0</v>
      </c>
      <c r="T4002" t="s">
        <v>230</v>
      </c>
    </row>
    <row r="4003" spans="2:20" hidden="1" x14ac:dyDescent="0.25">
      <c r="D4003" t="s">
        <v>1459</v>
      </c>
      <c r="E4003" t="str">
        <f>VLOOKUP(D4003,'B-Business Capability'!B:H,5,FALSE)</f>
        <v>Customer Service</v>
      </c>
      <c r="F4003" t="str">
        <f>VLOOKUP(D4003,'B-Business Capability'!B:H,6,FALSE)</f>
        <v>Customer Service and Support</v>
      </c>
      <c r="G4003" t="str">
        <f>VLOOKUP(D4003,'B-Business Capability'!B:H,7,FALSE)</f>
        <v>Service Request Management</v>
      </c>
      <c r="I4003" t="s">
        <v>43</v>
      </c>
      <c r="J4003" t="s">
        <v>278</v>
      </c>
      <c r="L4003" t="s">
        <v>1466</v>
      </c>
      <c r="M4003" t="str">
        <f>VLOOKUP(L4003,'A-Applications'!B:D,3,FALSE)</f>
        <v>Performance Center</v>
      </c>
      <c r="N4003" t="s">
        <v>138</v>
      </c>
      <c r="O4003" s="42" t="s">
        <v>102</v>
      </c>
      <c r="P4003" t="s">
        <v>229</v>
      </c>
      <c r="Q4003" t="str">
        <f>VLOOKUP(KamstrupData[[#This Row],[IdLevel123]],'B-Business Capability'!B:L,10,FALSE)</f>
        <v>Customer Service and Support</v>
      </c>
      <c r="R4003">
        <f>VLOOKUP(KamstrupData[[#This Row],[IdLevel123]],'B-Business Capability'!B:L,11,FALSE)</f>
        <v>0</v>
      </c>
    </row>
    <row r="4004" spans="2:20" hidden="1" x14ac:dyDescent="0.25">
      <c r="D4004" t="s">
        <v>1459</v>
      </c>
      <c r="E4004" t="str">
        <f>VLOOKUP(D4004,'B-Business Capability'!B:H,5,FALSE)</f>
        <v>Customer Service</v>
      </c>
      <c r="F4004" t="str">
        <f>VLOOKUP(D4004,'B-Business Capability'!B:H,6,FALSE)</f>
        <v>Customer Service and Support</v>
      </c>
      <c r="G4004" t="str">
        <f>VLOOKUP(D4004,'B-Business Capability'!B:H,7,FALSE)</f>
        <v>Service Request Management</v>
      </c>
      <c r="I4004" t="s">
        <v>43</v>
      </c>
      <c r="J4004" t="s">
        <v>279</v>
      </c>
      <c r="L4004" t="s">
        <v>1466</v>
      </c>
      <c r="M4004" t="str">
        <f>VLOOKUP(L4004,'A-Applications'!B:D,3,FALSE)</f>
        <v>Performance Center</v>
      </c>
      <c r="N4004" t="s">
        <v>138</v>
      </c>
      <c r="O4004" s="42" t="s">
        <v>102</v>
      </c>
      <c r="P4004" t="s">
        <v>229</v>
      </c>
      <c r="Q4004" t="str">
        <f>VLOOKUP(KamstrupData[[#This Row],[IdLevel123]],'B-Business Capability'!B:L,10,FALSE)</f>
        <v>Customer Service and Support</v>
      </c>
      <c r="R4004">
        <f>VLOOKUP(KamstrupData[[#This Row],[IdLevel123]],'B-Business Capability'!B:L,11,FALSE)</f>
        <v>0</v>
      </c>
      <c r="T4004" t="s">
        <v>410</v>
      </c>
    </row>
    <row r="4005" spans="2:20" hidden="1" x14ac:dyDescent="0.25">
      <c r="D4005" t="s">
        <v>1459</v>
      </c>
      <c r="E4005" t="str">
        <f>VLOOKUP(D4005,'B-Business Capability'!B:H,5,FALSE)</f>
        <v>Customer Service</v>
      </c>
      <c r="F4005" t="str">
        <f>VLOOKUP(D4005,'B-Business Capability'!B:H,6,FALSE)</f>
        <v>Customer Service and Support</v>
      </c>
      <c r="G4005" t="str">
        <f>VLOOKUP(D4005,'B-Business Capability'!B:H,7,FALSE)</f>
        <v>Service Request Management</v>
      </c>
      <c r="I4005" t="s">
        <v>43</v>
      </c>
      <c r="J4005" t="s">
        <v>282</v>
      </c>
      <c r="L4005" t="s">
        <v>1466</v>
      </c>
      <c r="M4005" t="str">
        <f>VLOOKUP(L4005,'A-Applications'!B:D,3,FALSE)</f>
        <v>Performance Center</v>
      </c>
      <c r="N4005" t="s">
        <v>138</v>
      </c>
      <c r="O4005" s="42" t="s">
        <v>102</v>
      </c>
      <c r="P4005" t="s">
        <v>229</v>
      </c>
      <c r="Q4005" t="str">
        <f>VLOOKUP(KamstrupData[[#This Row],[IdLevel123]],'B-Business Capability'!B:L,10,FALSE)</f>
        <v>Customer Service and Support</v>
      </c>
      <c r="R4005">
        <f>VLOOKUP(KamstrupData[[#This Row],[IdLevel123]],'B-Business Capability'!B:L,11,FALSE)</f>
        <v>0</v>
      </c>
    </row>
    <row r="4006" spans="2:20" hidden="1" x14ac:dyDescent="0.25">
      <c r="D4006" s="28" t="s">
        <v>1459</v>
      </c>
      <c r="E4006" t="str">
        <f>VLOOKUP(D4006,'B-Business Capability'!B:H,5,FALSE)</f>
        <v>Customer Service</v>
      </c>
      <c r="F4006" t="str">
        <f>VLOOKUP(D4006,'B-Business Capability'!B:H,6,FALSE)</f>
        <v>Customer Service and Support</v>
      </c>
      <c r="G4006" t="str">
        <f>VLOOKUP(D4006,'B-Business Capability'!B:H,7,FALSE)</f>
        <v>Service Request Management</v>
      </c>
      <c r="I4006" t="s">
        <v>477</v>
      </c>
      <c r="J4006" t="s">
        <v>8624</v>
      </c>
      <c r="L4006" t="s">
        <v>1466</v>
      </c>
      <c r="M4006" t="str">
        <f>VLOOKUP(L4006,'A-Applications'!B:D,3,FALSE)</f>
        <v>Performance Center</v>
      </c>
      <c r="N4006" t="s">
        <v>138</v>
      </c>
      <c r="O4006" s="42" t="s">
        <v>102</v>
      </c>
      <c r="P4006" t="s">
        <v>229</v>
      </c>
      <c r="Q4006" t="str">
        <f>VLOOKUP(KamstrupData[[#This Row],[IdLevel123]],'B-Business Capability'!B:L,10,FALSE)</f>
        <v>Customer Service and Support</v>
      </c>
      <c r="R4006">
        <f>VLOOKUP(KamstrupData[[#This Row],[IdLevel123]],'B-Business Capability'!B:L,11,FALSE)</f>
        <v>0</v>
      </c>
    </row>
    <row r="4007" spans="2:20" hidden="1" x14ac:dyDescent="0.25">
      <c r="D4007" s="28" t="s">
        <v>1459</v>
      </c>
      <c r="E4007" t="str">
        <f>VLOOKUP(D4007,'B-Business Capability'!B:H,5,FALSE)</f>
        <v>Customer Service</v>
      </c>
      <c r="F4007" t="str">
        <f>VLOOKUP(D4007,'B-Business Capability'!B:H,6,FALSE)</f>
        <v>Customer Service and Support</v>
      </c>
      <c r="G4007" t="str">
        <f>VLOOKUP(D4007,'B-Business Capability'!B:H,7,FALSE)</f>
        <v>Service Request Management</v>
      </c>
      <c r="I4007" t="s">
        <v>62</v>
      </c>
      <c r="J4007" t="s">
        <v>8633</v>
      </c>
      <c r="L4007" t="s">
        <v>1466</v>
      </c>
      <c r="M4007" t="str">
        <f>VLOOKUP(L4007,'A-Applications'!B:D,3,FALSE)</f>
        <v>Performance Center</v>
      </c>
      <c r="N4007" t="s">
        <v>138</v>
      </c>
      <c r="O4007" s="42" t="s">
        <v>102</v>
      </c>
      <c r="P4007" t="s">
        <v>229</v>
      </c>
      <c r="Q4007" t="str">
        <f>VLOOKUP(KamstrupData[[#This Row],[IdLevel123]],'B-Business Capability'!B:L,10,FALSE)</f>
        <v>Customer Service and Support</v>
      </c>
      <c r="R4007">
        <f>VLOOKUP(KamstrupData[[#This Row],[IdLevel123]],'B-Business Capability'!B:L,11,FALSE)</f>
        <v>0</v>
      </c>
    </row>
    <row r="4008" spans="2:20" hidden="1" x14ac:dyDescent="0.25">
      <c r="D4008" t="s">
        <v>1217</v>
      </c>
      <c r="E4008" t="str">
        <f>VLOOKUP(D4008,'B-Business Capability'!B:H,5,FALSE)</f>
        <v>Sales</v>
      </c>
      <c r="F4008" t="str">
        <f>VLOOKUP(D4008,'B-Business Capability'!B:H,6,FALSE)</f>
        <v>Sales Execution and Customer Engagement</v>
      </c>
      <c r="G4008" t="str">
        <f>VLOOKUP(D4008,'B-Business Capability'!B:H,7,FALSE)</f>
        <v>Project selling</v>
      </c>
      <c r="I4008" t="s">
        <v>43</v>
      </c>
      <c r="J4008" t="s">
        <v>278</v>
      </c>
      <c r="L4008" t="s">
        <v>1219</v>
      </c>
      <c r="M4008" t="str">
        <f>VLOOKUP(L4008,'A-Applications'!B:D,3,FALSE)</f>
        <v>Automatic Concentrator Placement</v>
      </c>
      <c r="N4008" t="s">
        <v>46</v>
      </c>
      <c r="O4008" s="42" t="s">
        <v>47</v>
      </c>
      <c r="P4008" t="s">
        <v>1040</v>
      </c>
      <c r="Q4008" t="str">
        <f>VLOOKUP(KamstrupData[[#This Row],[IdLevel123]],'B-Business Capability'!B:L,10,FALSE)</f>
        <v>Order-to-Cash (O2C)</v>
      </c>
      <c r="R4008">
        <f>VLOOKUP(KamstrupData[[#This Row],[IdLevel123]],'B-Business Capability'!B:L,11,FALSE)</f>
        <v>550</v>
      </c>
      <c r="T4008" t="s">
        <v>1220</v>
      </c>
    </row>
    <row r="4009" spans="2:20" hidden="1" x14ac:dyDescent="0.25">
      <c r="D4009" s="28" t="s">
        <v>1217</v>
      </c>
      <c r="E4009" t="str">
        <f>VLOOKUP(D4009,'B-Business Capability'!B:H,5,FALSE)</f>
        <v>Sales</v>
      </c>
      <c r="F4009" t="str">
        <f>VLOOKUP(D4009,'B-Business Capability'!B:H,6,FALSE)</f>
        <v>Sales Execution and Customer Engagement</v>
      </c>
      <c r="G4009" t="str">
        <f>VLOOKUP(D4009,'B-Business Capability'!B:H,7,FALSE)</f>
        <v>Project selling</v>
      </c>
      <c r="I4009" t="s">
        <v>477</v>
      </c>
      <c r="J4009" t="s">
        <v>8624</v>
      </c>
      <c r="L4009" t="s">
        <v>1219</v>
      </c>
      <c r="M4009" t="str">
        <f>VLOOKUP(L4009,'A-Applications'!B:D,3,FALSE)</f>
        <v>Automatic Concentrator Placement</v>
      </c>
      <c r="N4009" t="s">
        <v>46</v>
      </c>
      <c r="O4009" s="42" t="s">
        <v>47</v>
      </c>
      <c r="P4009" t="s">
        <v>1040</v>
      </c>
      <c r="Q4009" t="str">
        <f>VLOOKUP(KamstrupData[[#This Row],[IdLevel123]],'B-Business Capability'!B:L,10,FALSE)</f>
        <v>Order-to-Cash (O2C)</v>
      </c>
      <c r="R4009">
        <f>VLOOKUP(KamstrupData[[#This Row],[IdLevel123]],'B-Business Capability'!B:L,11,FALSE)</f>
        <v>550</v>
      </c>
    </row>
    <row r="4010" spans="2:20" hidden="1" x14ac:dyDescent="0.25">
      <c r="D4010" t="s">
        <v>1517</v>
      </c>
      <c r="E4010" t="str">
        <f>VLOOKUP(D4010,'B-Business Capability'!B:H,5,FALSE)</f>
        <v>Customer Service</v>
      </c>
      <c r="F4010" t="str">
        <f>VLOOKUP(D4010,'B-Business Capability'!B:H,6,FALSE)</f>
        <v>Customer Project Management</v>
      </c>
      <c r="G4010" t="str">
        <f>VLOOKUP(D4010,'B-Business Capability'!B:H,7,FALSE)</f>
        <v>Project Management</v>
      </c>
      <c r="I4010" t="s">
        <v>43</v>
      </c>
      <c r="J4010" t="s">
        <v>278</v>
      </c>
      <c r="L4010" t="s">
        <v>1219</v>
      </c>
      <c r="M4010" t="str">
        <f>VLOOKUP(L4010,'A-Applications'!B:D,3,FALSE)</f>
        <v>Automatic Concentrator Placement</v>
      </c>
      <c r="N4010" t="s">
        <v>46</v>
      </c>
      <c r="O4010" s="42" t="s">
        <v>47</v>
      </c>
      <c r="P4010" t="s">
        <v>1040</v>
      </c>
      <c r="Q4010" t="str">
        <f>VLOOKUP(KamstrupData[[#This Row],[IdLevel123]],'B-Business Capability'!B:L,10,FALSE)</f>
        <v>Order-to-Cash (O2C)</v>
      </c>
      <c r="R4010">
        <f>VLOOKUP(KamstrupData[[#This Row],[IdLevel123]],'B-Business Capability'!B:L,11,FALSE)</f>
        <v>0</v>
      </c>
      <c r="T4010" t="s">
        <v>1220</v>
      </c>
    </row>
    <row r="4011" spans="2:20" hidden="1" x14ac:dyDescent="0.25">
      <c r="D4011" s="28" t="s">
        <v>1517</v>
      </c>
      <c r="E4011" t="str">
        <f>VLOOKUP(D4011,'B-Business Capability'!B:H,5,FALSE)</f>
        <v>Customer Service</v>
      </c>
      <c r="F4011" t="str">
        <f>VLOOKUP(D4011,'B-Business Capability'!B:H,6,FALSE)</f>
        <v>Customer Project Management</v>
      </c>
      <c r="G4011" t="str">
        <f>VLOOKUP(D4011,'B-Business Capability'!B:H,7,FALSE)</f>
        <v>Project Management</v>
      </c>
      <c r="I4011" t="s">
        <v>477</v>
      </c>
      <c r="J4011" t="s">
        <v>8624</v>
      </c>
      <c r="L4011" t="s">
        <v>1219</v>
      </c>
      <c r="M4011" t="str">
        <f>VLOOKUP(L4011,'A-Applications'!B:D,3,FALSE)</f>
        <v>Automatic Concentrator Placement</v>
      </c>
      <c r="N4011" t="s">
        <v>46</v>
      </c>
      <c r="O4011" s="42" t="s">
        <v>47</v>
      </c>
      <c r="P4011" t="s">
        <v>1040</v>
      </c>
      <c r="Q4011" t="str">
        <f>VLOOKUP(KamstrupData[[#This Row],[IdLevel123]],'B-Business Capability'!B:L,10,FALSE)</f>
        <v>Order-to-Cash (O2C)</v>
      </c>
      <c r="R4011">
        <f>VLOOKUP(KamstrupData[[#This Row],[IdLevel123]],'B-Business Capability'!B:L,11,FALSE)</f>
        <v>0</v>
      </c>
    </row>
    <row r="4012" spans="2:20" hidden="1" x14ac:dyDescent="0.25">
      <c r="B4012" s="28">
        <v>45292</v>
      </c>
      <c r="D4012" t="s">
        <v>923</v>
      </c>
      <c r="E4012" t="str">
        <f>VLOOKUP(D4012,'B-Business Capability'!B:H,5,FALSE)</f>
        <v>Product &amp; Software Development</v>
      </c>
      <c r="F4012" t="str">
        <f>VLOOKUP(D4012,'B-Business Capability'!B:H,6,FALSE)</f>
        <v>Product &amp; Software Delivery</v>
      </c>
      <c r="G4012" t="str">
        <f>VLOOKUP(D4012,'B-Business Capability'!B:H,7,FALSE)</f>
        <v>Test Quality Performance</v>
      </c>
      <c r="I4012" t="s">
        <v>43</v>
      </c>
      <c r="J4012" t="s">
        <v>285</v>
      </c>
      <c r="K4012" t="s">
        <v>286</v>
      </c>
      <c r="L4012" t="s">
        <v>959</v>
      </c>
      <c r="M4012" t="str">
        <f>VLOOKUP(L4012,'A-Applications'!B:D,3,FALSE)</f>
        <v>Jira Xray</v>
      </c>
      <c r="N4012" t="s">
        <v>138</v>
      </c>
      <c r="O4012" s="42" t="s">
        <v>47</v>
      </c>
      <c r="P4012" t="s">
        <v>38</v>
      </c>
      <c r="Q4012" t="str">
        <f>VLOOKUP(KamstrupData[[#This Row],[IdLevel123]],'B-Business Capability'!B:L,10,FALSE)</f>
        <v>Idea-to-Release (I2R)</v>
      </c>
      <c r="R4012">
        <f>VLOOKUP(KamstrupData[[#This Row],[IdLevel123]],'B-Business Capability'!B:L,11,FALSE)</f>
        <v>530</v>
      </c>
      <c r="T4012" t="s">
        <v>288</v>
      </c>
    </row>
    <row r="4013" spans="2:20" hidden="1" x14ac:dyDescent="0.25">
      <c r="D4013" t="s">
        <v>955</v>
      </c>
      <c r="E4013" t="str">
        <f>VLOOKUP(D4013,'B-Business Capability'!B:H,5,FALSE)</f>
        <v>Product &amp; Software Development</v>
      </c>
      <c r="F4013" t="str">
        <f>VLOOKUP(D4013,'B-Business Capability'!B:H,6,FALSE)</f>
        <v>Quality Management</v>
      </c>
      <c r="G4013" t="str">
        <f>VLOOKUP(D4013,'B-Business Capability'!B:H,7,FALSE)</f>
        <v>Test Quality</v>
      </c>
      <c r="I4013" t="s">
        <v>43</v>
      </c>
      <c r="J4013" t="s">
        <v>86</v>
      </c>
      <c r="K4013" t="s">
        <v>87</v>
      </c>
      <c r="L4013" t="s">
        <v>959</v>
      </c>
      <c r="M4013" t="str">
        <f>VLOOKUP(L4013,'A-Applications'!B:D,3,FALSE)</f>
        <v>Jira Xray</v>
      </c>
      <c r="N4013" t="s">
        <v>46</v>
      </c>
      <c r="O4013" s="42" t="s">
        <v>47</v>
      </c>
      <c r="P4013" t="s">
        <v>89</v>
      </c>
      <c r="Q4013" t="str">
        <f>VLOOKUP(KamstrupData[[#This Row],[IdLevel123]],'B-Business Capability'!B:L,10,FALSE)</f>
        <v>Idea-to-Release (I2R)</v>
      </c>
      <c r="R4013">
        <f>VLOOKUP(KamstrupData[[#This Row],[IdLevel123]],'B-Business Capability'!B:L,11,FALSE)</f>
        <v>906</v>
      </c>
      <c r="T4013" t="s">
        <v>196</v>
      </c>
    </row>
    <row r="4014" spans="2:20" hidden="1" x14ac:dyDescent="0.25">
      <c r="D4014" t="s">
        <v>955</v>
      </c>
      <c r="E4014" t="str">
        <f>VLOOKUP(D4014,'B-Business Capability'!B:H,5,FALSE)</f>
        <v>Product &amp; Software Development</v>
      </c>
      <c r="F4014" t="str">
        <f>VLOOKUP(D4014,'B-Business Capability'!B:H,6,FALSE)</f>
        <v>Quality Management</v>
      </c>
      <c r="G4014" t="str">
        <f>VLOOKUP(D4014,'B-Business Capability'!B:H,7,FALSE)</f>
        <v>Test Quality</v>
      </c>
      <c r="I4014" t="s">
        <v>43</v>
      </c>
      <c r="J4014" t="s">
        <v>98</v>
      </c>
      <c r="K4014" t="s">
        <v>87</v>
      </c>
      <c r="L4014" t="s">
        <v>959</v>
      </c>
      <c r="M4014" t="str">
        <f>VLOOKUP(L4014,'A-Applications'!B:D,3,FALSE)</f>
        <v>Jira Xray</v>
      </c>
      <c r="N4014" t="s">
        <v>46</v>
      </c>
      <c r="O4014" s="42" t="s">
        <v>102</v>
      </c>
      <c r="P4014" t="s">
        <v>75</v>
      </c>
      <c r="Q4014" t="str">
        <f>VLOOKUP(KamstrupData[[#This Row],[IdLevel123]],'B-Business Capability'!B:L,10,FALSE)</f>
        <v>Idea-to-Release (I2R)</v>
      </c>
      <c r="R4014">
        <f>VLOOKUP(KamstrupData[[#This Row],[IdLevel123]],'B-Business Capability'!B:L,11,FALSE)</f>
        <v>906</v>
      </c>
      <c r="T4014" t="s">
        <v>100</v>
      </c>
    </row>
    <row r="4015" spans="2:20" hidden="1" x14ac:dyDescent="0.25">
      <c r="D4015" t="s">
        <v>955</v>
      </c>
      <c r="E4015" t="str">
        <f>VLOOKUP(D4015,'B-Business Capability'!B:H,5,FALSE)</f>
        <v>Product &amp; Software Development</v>
      </c>
      <c r="F4015" t="str">
        <f>VLOOKUP(D4015,'B-Business Capability'!B:H,6,FALSE)</f>
        <v>Quality Management</v>
      </c>
      <c r="G4015" t="str">
        <f>VLOOKUP(D4015,'B-Business Capability'!B:H,7,FALSE)</f>
        <v>Test Quality</v>
      </c>
      <c r="I4015" t="s">
        <v>43</v>
      </c>
      <c r="J4015" t="s">
        <v>128</v>
      </c>
      <c r="K4015" t="s">
        <v>87</v>
      </c>
      <c r="L4015" t="s">
        <v>959</v>
      </c>
      <c r="M4015" t="str">
        <f>VLOOKUP(L4015,'A-Applications'!B:D,3,FALSE)</f>
        <v>Jira Xray</v>
      </c>
      <c r="N4015" t="s">
        <v>46</v>
      </c>
      <c r="O4015" s="42" t="s">
        <v>47</v>
      </c>
      <c r="P4015" t="s">
        <v>75</v>
      </c>
      <c r="Q4015" t="str">
        <f>VLOOKUP(KamstrupData[[#This Row],[IdLevel123]],'B-Business Capability'!B:L,10,FALSE)</f>
        <v>Idea-to-Release (I2R)</v>
      </c>
      <c r="R4015">
        <f>VLOOKUP(KamstrupData[[#This Row],[IdLevel123]],'B-Business Capability'!B:L,11,FALSE)</f>
        <v>906</v>
      </c>
      <c r="T4015" t="s">
        <v>129</v>
      </c>
    </row>
    <row r="4016" spans="2:20" hidden="1" x14ac:dyDescent="0.25">
      <c r="D4016" t="s">
        <v>1532</v>
      </c>
      <c r="E4016" t="str">
        <f>VLOOKUP(D4016,'B-Business Capability'!B:H,5,FALSE)</f>
        <v>Customer Service</v>
      </c>
      <c r="F4016" t="str">
        <f>VLOOKUP(D4016,'B-Business Capability'!B:H,6,FALSE)</f>
        <v>Customer Project Management</v>
      </c>
      <c r="G4016" t="str">
        <f>VLOOKUP(D4016,'B-Business Capability'!B:H,7,FALSE)</f>
        <v>Test Management</v>
      </c>
      <c r="I4016" t="s">
        <v>43</v>
      </c>
      <c r="J4016" t="s">
        <v>278</v>
      </c>
      <c r="L4016" t="s">
        <v>959</v>
      </c>
      <c r="M4016" t="str">
        <f>VLOOKUP(L4016,'A-Applications'!B:D,3,FALSE)</f>
        <v>Jira Xray</v>
      </c>
      <c r="N4016" t="s">
        <v>138</v>
      </c>
      <c r="O4016" s="42" t="s">
        <v>47</v>
      </c>
      <c r="P4016" t="s">
        <v>1040</v>
      </c>
      <c r="Q4016" t="str">
        <f>VLOOKUP(KamstrupData[[#This Row],[IdLevel123]],'B-Business Capability'!B:L,10,FALSE)</f>
        <v>Order-to-Cash (O2C)</v>
      </c>
      <c r="R4016">
        <f>VLOOKUP(KamstrupData[[#This Row],[IdLevel123]],'B-Business Capability'!B:L,11,FALSE)</f>
        <v>0</v>
      </c>
    </row>
    <row r="4017" spans="2:20" hidden="1" x14ac:dyDescent="0.25">
      <c r="D4017" t="s">
        <v>1532</v>
      </c>
      <c r="E4017" t="str">
        <f>VLOOKUP(D4017,'B-Business Capability'!B:H,5,FALSE)</f>
        <v>Customer Service</v>
      </c>
      <c r="F4017" t="str">
        <f>VLOOKUP(D4017,'B-Business Capability'!B:H,6,FALSE)</f>
        <v>Customer Project Management</v>
      </c>
      <c r="G4017" t="str">
        <f>VLOOKUP(D4017,'B-Business Capability'!B:H,7,FALSE)</f>
        <v>Test Management</v>
      </c>
      <c r="I4017" t="s">
        <v>43</v>
      </c>
      <c r="J4017" t="s">
        <v>279</v>
      </c>
      <c r="L4017" t="s">
        <v>959</v>
      </c>
      <c r="M4017" t="str">
        <f>VLOOKUP(L4017,'A-Applications'!B:D,3,FALSE)</f>
        <v>Jira Xray</v>
      </c>
      <c r="N4017" t="s">
        <v>138</v>
      </c>
      <c r="O4017" s="42" t="s">
        <v>47</v>
      </c>
      <c r="P4017" t="s">
        <v>1040</v>
      </c>
      <c r="Q4017" t="str">
        <f>VLOOKUP(KamstrupData[[#This Row],[IdLevel123]],'B-Business Capability'!B:L,10,FALSE)</f>
        <v>Order-to-Cash (O2C)</v>
      </c>
      <c r="R4017">
        <f>VLOOKUP(KamstrupData[[#This Row],[IdLevel123]],'B-Business Capability'!B:L,11,FALSE)</f>
        <v>0</v>
      </c>
      <c r="T4017" t="s">
        <v>1533</v>
      </c>
    </row>
    <row r="4018" spans="2:20" hidden="1" x14ac:dyDescent="0.25">
      <c r="D4018" s="28" t="s">
        <v>1532</v>
      </c>
      <c r="E4018" t="str">
        <f>VLOOKUP(D4018,'B-Business Capability'!B:H,5,FALSE)</f>
        <v>Customer Service</v>
      </c>
      <c r="F4018" t="str">
        <f>VLOOKUP(D4018,'B-Business Capability'!B:H,6,FALSE)</f>
        <v>Customer Project Management</v>
      </c>
      <c r="G4018" t="str">
        <f>VLOOKUP(D4018,'B-Business Capability'!B:H,7,FALSE)</f>
        <v>Test Management</v>
      </c>
      <c r="I4018" t="s">
        <v>477</v>
      </c>
      <c r="J4018" t="s">
        <v>8624</v>
      </c>
      <c r="L4018" t="s">
        <v>959</v>
      </c>
      <c r="M4018" t="str">
        <f>VLOOKUP(L4018,'A-Applications'!B:D,3,FALSE)</f>
        <v>Jira Xray</v>
      </c>
      <c r="N4018" t="s">
        <v>138</v>
      </c>
      <c r="O4018" s="42" t="s">
        <v>47</v>
      </c>
      <c r="P4018" t="s">
        <v>1040</v>
      </c>
      <c r="Q4018" t="str">
        <f>VLOOKUP(KamstrupData[[#This Row],[IdLevel123]],'B-Business Capability'!B:L,10,FALSE)</f>
        <v>Order-to-Cash (O2C)</v>
      </c>
      <c r="R4018">
        <f>VLOOKUP(KamstrupData[[#This Row],[IdLevel123]],'B-Business Capability'!B:L,11,FALSE)</f>
        <v>0</v>
      </c>
    </row>
    <row r="4019" spans="2:20" hidden="1" x14ac:dyDescent="0.25">
      <c r="D4019" t="s">
        <v>1459</v>
      </c>
      <c r="E4019" t="str">
        <f>VLOOKUP(D4019,'B-Business Capability'!B:H,5,FALSE)</f>
        <v>Customer Service</v>
      </c>
      <c r="F4019" t="str">
        <f>VLOOKUP(D4019,'B-Business Capability'!B:H,6,FALSE)</f>
        <v>Customer Service and Support</v>
      </c>
      <c r="G4019" t="str">
        <f>VLOOKUP(D4019,'B-Business Capability'!B:H,7,FALSE)</f>
        <v>Service Request Management</v>
      </c>
      <c r="I4019" t="s">
        <v>43</v>
      </c>
      <c r="J4019" t="s">
        <v>279</v>
      </c>
      <c r="L4019" t="s">
        <v>1486</v>
      </c>
      <c r="M4019" t="str">
        <f>VLOOKUP(L4019,'A-Applications'!B:D,3,FALSE)</f>
        <v>Heat Intelligence</v>
      </c>
      <c r="N4019" t="s">
        <v>46</v>
      </c>
      <c r="O4019" s="42" t="s">
        <v>102</v>
      </c>
      <c r="P4019" t="s">
        <v>229</v>
      </c>
      <c r="Q4019" t="str">
        <f>VLOOKUP(KamstrupData[[#This Row],[IdLevel123]],'B-Business Capability'!B:L,10,FALSE)</f>
        <v>Customer Service and Support</v>
      </c>
      <c r="R4019">
        <f>VLOOKUP(KamstrupData[[#This Row],[IdLevel123]],'B-Business Capability'!B:L,11,FALSE)</f>
        <v>0</v>
      </c>
      <c r="T4019" t="s">
        <v>410</v>
      </c>
    </row>
    <row r="4020" spans="2:20" hidden="1" x14ac:dyDescent="0.25">
      <c r="D4020" t="s">
        <v>1517</v>
      </c>
      <c r="E4020" t="str">
        <f>VLOOKUP(D4020,'B-Business Capability'!B:H,5,FALSE)</f>
        <v>Customer Service</v>
      </c>
      <c r="F4020" t="str">
        <f>VLOOKUP(D4020,'B-Business Capability'!B:H,6,FALSE)</f>
        <v>Customer Project Management</v>
      </c>
      <c r="G4020" t="str">
        <f>VLOOKUP(D4020,'B-Business Capability'!B:H,7,FALSE)</f>
        <v>Project Management</v>
      </c>
      <c r="I4020" t="s">
        <v>43</v>
      </c>
      <c r="J4020" t="s">
        <v>279</v>
      </c>
      <c r="L4020" t="s">
        <v>1486</v>
      </c>
      <c r="M4020" t="str">
        <f>VLOOKUP(L4020,'A-Applications'!B:D,3,FALSE)</f>
        <v>Heat Intelligence</v>
      </c>
      <c r="N4020" t="s">
        <v>46</v>
      </c>
      <c r="O4020" s="42" t="s">
        <v>102</v>
      </c>
      <c r="P4020" t="s">
        <v>1040</v>
      </c>
      <c r="Q4020" t="str">
        <f>VLOOKUP(KamstrupData[[#This Row],[IdLevel123]],'B-Business Capability'!B:L,10,FALSE)</f>
        <v>Order-to-Cash (O2C)</v>
      </c>
      <c r="R4020">
        <f>VLOOKUP(KamstrupData[[#This Row],[IdLevel123]],'B-Business Capability'!B:L,11,FALSE)</f>
        <v>0</v>
      </c>
      <c r="T4020" t="s">
        <v>410</v>
      </c>
    </row>
    <row r="4021" spans="2:20" hidden="1" x14ac:dyDescent="0.25">
      <c r="D4021" t="s">
        <v>1531</v>
      </c>
      <c r="E4021" t="str">
        <f>VLOOKUP(D4021,'B-Business Capability'!B:H,5,FALSE)</f>
        <v>Customer Service</v>
      </c>
      <c r="F4021" t="str">
        <f>VLOOKUP(D4021,'B-Business Capability'!B:H,6,FALSE)</f>
        <v>Customer Service and Support</v>
      </c>
      <c r="G4021" t="str">
        <f>VLOOKUP(D4021,'B-Business Capability'!B:H,7,FALSE)</f>
        <v>Customer Operations</v>
      </c>
      <c r="I4021" t="s">
        <v>43</v>
      </c>
      <c r="J4021" t="s">
        <v>279</v>
      </c>
      <c r="L4021" t="s">
        <v>1486</v>
      </c>
      <c r="M4021" t="str">
        <f>VLOOKUP(L4021,'A-Applications'!B:D,3,FALSE)</f>
        <v>Heat Intelligence</v>
      </c>
      <c r="N4021" t="s">
        <v>46</v>
      </c>
      <c r="O4021" s="42" t="s">
        <v>102</v>
      </c>
      <c r="P4021" t="s">
        <v>1040</v>
      </c>
      <c r="Q4021" t="str">
        <f>VLOOKUP(KamstrupData[[#This Row],[IdLevel123]],'B-Business Capability'!B:L,10,FALSE)</f>
        <v>Order-to-Cash (O2C)</v>
      </c>
      <c r="R4021">
        <f>VLOOKUP(KamstrupData[[#This Row],[IdLevel123]],'B-Business Capability'!B:L,11,FALSE)</f>
        <v>0</v>
      </c>
      <c r="T4021" t="s">
        <v>410</v>
      </c>
    </row>
    <row r="4022" spans="2:20" hidden="1" x14ac:dyDescent="0.25">
      <c r="D4022" t="s">
        <v>1459</v>
      </c>
      <c r="E4022" t="str">
        <f>VLOOKUP(D4022,'B-Business Capability'!B:H,5,FALSE)</f>
        <v>Customer Service</v>
      </c>
      <c r="F4022" t="str">
        <f>VLOOKUP(D4022,'B-Business Capability'!B:H,6,FALSE)</f>
        <v>Customer Service and Support</v>
      </c>
      <c r="G4022" t="str">
        <f>VLOOKUP(D4022,'B-Business Capability'!B:H,7,FALSE)</f>
        <v>Service Request Management</v>
      </c>
      <c r="I4022" t="s">
        <v>43</v>
      </c>
      <c r="J4022" t="s">
        <v>279</v>
      </c>
      <c r="L4022" t="s">
        <v>1489</v>
      </c>
      <c r="M4022" t="str">
        <f>VLOOKUP(L4022,'A-Applications'!B:D,3,FALSE)</f>
        <v>RTO - Heat Intelligence</v>
      </c>
      <c r="N4022" t="s">
        <v>46</v>
      </c>
      <c r="O4022" s="42" t="s">
        <v>47</v>
      </c>
      <c r="P4022" t="s">
        <v>229</v>
      </c>
      <c r="Q4022" t="str">
        <f>VLOOKUP(KamstrupData[[#This Row],[IdLevel123]],'B-Business Capability'!B:L,10,FALSE)</f>
        <v>Customer Service and Support</v>
      </c>
      <c r="R4022">
        <f>VLOOKUP(KamstrupData[[#This Row],[IdLevel123]],'B-Business Capability'!B:L,11,FALSE)</f>
        <v>0</v>
      </c>
      <c r="T4022" t="s">
        <v>410</v>
      </c>
    </row>
    <row r="4023" spans="2:20" hidden="1" x14ac:dyDescent="0.25">
      <c r="D4023" t="s">
        <v>1517</v>
      </c>
      <c r="E4023" t="str">
        <f>VLOOKUP(D4023,'B-Business Capability'!B:H,5,FALSE)</f>
        <v>Customer Service</v>
      </c>
      <c r="F4023" t="str">
        <f>VLOOKUP(D4023,'B-Business Capability'!B:H,6,FALSE)</f>
        <v>Customer Project Management</v>
      </c>
      <c r="G4023" t="str">
        <f>VLOOKUP(D4023,'B-Business Capability'!B:H,7,FALSE)</f>
        <v>Project Management</v>
      </c>
      <c r="I4023" t="s">
        <v>43</v>
      </c>
      <c r="J4023" t="s">
        <v>279</v>
      </c>
      <c r="L4023" t="s">
        <v>1489</v>
      </c>
      <c r="M4023" t="str">
        <f>VLOOKUP(L4023,'A-Applications'!B:D,3,FALSE)</f>
        <v>RTO - Heat Intelligence</v>
      </c>
      <c r="N4023" t="s">
        <v>46</v>
      </c>
      <c r="O4023" s="42" t="s">
        <v>102</v>
      </c>
      <c r="P4023" t="s">
        <v>1040</v>
      </c>
      <c r="Q4023" t="str">
        <f>VLOOKUP(KamstrupData[[#This Row],[IdLevel123]],'B-Business Capability'!B:L,10,FALSE)</f>
        <v>Order-to-Cash (O2C)</v>
      </c>
      <c r="R4023">
        <f>VLOOKUP(KamstrupData[[#This Row],[IdLevel123]],'B-Business Capability'!B:L,11,FALSE)</f>
        <v>0</v>
      </c>
      <c r="T4023" t="s">
        <v>410</v>
      </c>
    </row>
    <row r="4024" spans="2:20" hidden="1" x14ac:dyDescent="0.25">
      <c r="D4024" t="s">
        <v>1531</v>
      </c>
      <c r="E4024" t="str">
        <f>VLOOKUP(D4024,'B-Business Capability'!B:H,5,FALSE)</f>
        <v>Customer Service</v>
      </c>
      <c r="F4024" t="str">
        <f>VLOOKUP(D4024,'B-Business Capability'!B:H,6,FALSE)</f>
        <v>Customer Service and Support</v>
      </c>
      <c r="G4024" t="str">
        <f>VLOOKUP(D4024,'B-Business Capability'!B:H,7,FALSE)</f>
        <v>Customer Operations</v>
      </c>
      <c r="I4024" t="s">
        <v>43</v>
      </c>
      <c r="J4024" t="s">
        <v>279</v>
      </c>
      <c r="L4024" t="s">
        <v>1489</v>
      </c>
      <c r="M4024" t="str">
        <f>VLOOKUP(L4024,'A-Applications'!B:D,3,FALSE)</f>
        <v>RTO - Heat Intelligence</v>
      </c>
      <c r="N4024" t="s">
        <v>46</v>
      </c>
      <c r="O4024" s="42" t="s">
        <v>47</v>
      </c>
      <c r="P4024" t="s">
        <v>1040</v>
      </c>
      <c r="Q4024" t="str">
        <f>VLOOKUP(KamstrupData[[#This Row],[IdLevel123]],'B-Business Capability'!B:L,10,FALSE)</f>
        <v>Order-to-Cash (O2C)</v>
      </c>
      <c r="R4024">
        <f>VLOOKUP(KamstrupData[[#This Row],[IdLevel123]],'B-Business Capability'!B:L,11,FALSE)</f>
        <v>0</v>
      </c>
      <c r="T4024" t="s">
        <v>410</v>
      </c>
    </row>
    <row r="4025" spans="2:20" hidden="1" x14ac:dyDescent="0.25">
      <c r="B4025" s="28">
        <v>45717</v>
      </c>
      <c r="D4025" t="s">
        <v>1116</v>
      </c>
      <c r="E4025" t="str">
        <f>VLOOKUP(D4025,'B-Business Capability'!B:H,5,FALSE)</f>
        <v>Marketing</v>
      </c>
      <c r="F4025" t="str">
        <f>VLOOKUP(D4025,'B-Business Capability'!B:H,6,FALSE)</f>
        <v>Corporate communication and brand management</v>
      </c>
      <c r="G4025" t="str">
        <f>VLOOKUP(D4025,'B-Business Capability'!B:H,7,FALSE)</f>
        <v>Content management</v>
      </c>
      <c r="I4025" t="s">
        <v>43</v>
      </c>
      <c r="J4025" t="s">
        <v>325</v>
      </c>
      <c r="K4025" t="s">
        <v>416</v>
      </c>
      <c r="L4025" t="s">
        <v>1122</v>
      </c>
      <c r="M4025" t="str">
        <f>VLOOKUP(L4025,'A-Applications'!B:D,3,FALSE)</f>
        <v>Sitecore Content HUB</v>
      </c>
      <c r="N4025" t="s">
        <v>138</v>
      </c>
      <c r="O4025" s="42" t="s">
        <v>47</v>
      </c>
      <c r="P4025" t="s">
        <v>1117</v>
      </c>
      <c r="Q4025" t="str">
        <f>VLOOKUP(KamstrupData[[#This Row],[IdLevel123]],'B-Business Capability'!B:L,10,FALSE)</f>
        <v>N/A</v>
      </c>
      <c r="R4025">
        <f>VLOOKUP(KamstrupData[[#This Row],[IdLevel123]],'B-Business Capability'!B:L,11,FALSE)</f>
        <v>0</v>
      </c>
      <c r="S4025" t="s">
        <v>1123</v>
      </c>
      <c r="T4025" t="s">
        <v>1109</v>
      </c>
    </row>
    <row r="4026" spans="2:20" hidden="1" x14ac:dyDescent="0.25">
      <c r="B4026" s="28">
        <v>45717</v>
      </c>
      <c r="D4026" t="s">
        <v>1116</v>
      </c>
      <c r="E4026" t="str">
        <f>VLOOKUP(D4026,'B-Business Capability'!B:H,5,FALSE)</f>
        <v>Marketing</v>
      </c>
      <c r="F4026" t="str">
        <f>VLOOKUP(D4026,'B-Business Capability'!B:H,6,FALSE)</f>
        <v>Corporate communication and brand management</v>
      </c>
      <c r="G4026" t="str">
        <f>VLOOKUP(D4026,'B-Business Capability'!B:H,7,FALSE)</f>
        <v>Content management</v>
      </c>
      <c r="I4026" t="s">
        <v>66</v>
      </c>
      <c r="J4026" t="s">
        <v>325</v>
      </c>
      <c r="K4026" t="s">
        <v>416</v>
      </c>
      <c r="L4026" t="s">
        <v>1122</v>
      </c>
      <c r="M4026" t="str">
        <f>VLOOKUP(L4026,'A-Applications'!B:D,3,FALSE)</f>
        <v>Sitecore Content HUB</v>
      </c>
      <c r="N4026" t="s">
        <v>74</v>
      </c>
      <c r="O4026" s="42" t="s">
        <v>102</v>
      </c>
      <c r="P4026" t="s">
        <v>1087</v>
      </c>
      <c r="Q4026" t="str">
        <f>VLOOKUP(KamstrupData[[#This Row],[IdLevel123]],'B-Business Capability'!B:L,10,FALSE)</f>
        <v>N/A</v>
      </c>
      <c r="R4026">
        <f>VLOOKUP(KamstrupData[[#This Row],[IdLevel123]],'B-Business Capability'!B:L,11,FALSE)</f>
        <v>0</v>
      </c>
      <c r="S4026" t="s">
        <v>1123</v>
      </c>
      <c r="T4026" t="s">
        <v>417</v>
      </c>
    </row>
    <row r="4027" spans="2:20" hidden="1" x14ac:dyDescent="0.25">
      <c r="B4027" s="28">
        <v>45717</v>
      </c>
      <c r="D4027" t="s">
        <v>1133</v>
      </c>
      <c r="E4027" t="str">
        <f>VLOOKUP(D4027,'B-Business Capability'!B:H,5,FALSE)</f>
        <v>Marketing</v>
      </c>
      <c r="F4027" t="str">
        <f>VLOOKUP(D4027,'B-Business Capability'!B:H,6,FALSE)</f>
        <v>Marketing demand management</v>
      </c>
      <c r="G4027" t="str">
        <f>VLOOKUP(D4027,'B-Business Capability'!B:H,7,FALSE)</f>
        <v>Content management</v>
      </c>
      <c r="I4027" t="s">
        <v>43</v>
      </c>
      <c r="J4027" t="s">
        <v>325</v>
      </c>
      <c r="K4027" t="s">
        <v>416</v>
      </c>
      <c r="L4027" t="s">
        <v>1122</v>
      </c>
      <c r="M4027" t="str">
        <f>VLOOKUP(L4027,'A-Applications'!B:D,3,FALSE)</f>
        <v>Sitecore Content HUB</v>
      </c>
      <c r="N4027" t="s">
        <v>138</v>
      </c>
      <c r="O4027" s="42" t="s">
        <v>47</v>
      </c>
      <c r="P4027" t="s">
        <v>1117</v>
      </c>
      <c r="Q4027" t="str">
        <f>VLOOKUP(KamstrupData[[#This Row],[IdLevel123]],'B-Business Capability'!B:L,10,FALSE)</f>
        <v>N/A</v>
      </c>
      <c r="R4027">
        <f>VLOOKUP(KamstrupData[[#This Row],[IdLevel123]],'B-Business Capability'!B:L,11,FALSE)</f>
        <v>0</v>
      </c>
      <c r="S4027" t="s">
        <v>1123</v>
      </c>
      <c r="T4027" t="s">
        <v>1109</v>
      </c>
    </row>
    <row r="4028" spans="2:20" hidden="1" x14ac:dyDescent="0.25">
      <c r="B4028" s="28">
        <v>45717</v>
      </c>
      <c r="D4028" t="s">
        <v>1139</v>
      </c>
      <c r="E4028" t="str">
        <f>VLOOKUP(D4028,'B-Business Capability'!B:H,5,FALSE)</f>
        <v>Sales</v>
      </c>
      <c r="F4028" t="str">
        <f>VLOOKUP(D4028,'B-Business Capability'!B:H,6,FALSE)</f>
        <v>Sales Operations</v>
      </c>
      <c r="G4028" t="str">
        <f>VLOOKUP(D4028,'B-Business Capability'!B:H,7,FALSE)</f>
        <v>Product content and catalog management</v>
      </c>
      <c r="I4028" t="s">
        <v>43</v>
      </c>
      <c r="J4028" t="s">
        <v>325</v>
      </c>
      <c r="K4028" t="s">
        <v>379</v>
      </c>
      <c r="L4028" t="s">
        <v>1122</v>
      </c>
      <c r="M4028" t="str">
        <f>VLOOKUP(L4028,'A-Applications'!B:D,3,FALSE)</f>
        <v>Sitecore Content HUB</v>
      </c>
      <c r="N4028" t="s">
        <v>138</v>
      </c>
      <c r="O4028" s="42" t="s">
        <v>47</v>
      </c>
      <c r="P4028" t="s">
        <v>1140</v>
      </c>
      <c r="Q4028" t="str">
        <f>VLOOKUP(KamstrupData[[#This Row],[IdLevel123]],'B-Business Capability'!B:L,10,FALSE)</f>
        <v>N/A</v>
      </c>
      <c r="R4028">
        <f>VLOOKUP(KamstrupData[[#This Row],[IdLevel123]],'B-Business Capability'!B:L,11,FALSE)</f>
        <v>0</v>
      </c>
      <c r="S4028" t="s">
        <v>1123</v>
      </c>
      <c r="T4028" t="s">
        <v>1109</v>
      </c>
    </row>
    <row r="4029" spans="2:20" hidden="1" x14ac:dyDescent="0.25">
      <c r="B4029" s="28">
        <v>45717</v>
      </c>
      <c r="D4029" t="s">
        <v>1285</v>
      </c>
      <c r="E4029" t="str">
        <f>VLOOKUP(D4029,'B-Business Capability'!B:H,5,FALSE)</f>
        <v>Marketing</v>
      </c>
      <c r="F4029" t="str">
        <f>VLOOKUP(D4029,'B-Business Capability'!B:H,6,FALSE)</f>
        <v>Corporate communication and brand management</v>
      </c>
      <c r="G4029" t="str">
        <f>VLOOKUP(D4029,'B-Business Capability'!B:H,7,FALSE)</f>
        <v>Global brand management</v>
      </c>
      <c r="I4029" t="s">
        <v>43</v>
      </c>
      <c r="J4029" t="s">
        <v>325</v>
      </c>
      <c r="K4029" t="s">
        <v>416</v>
      </c>
      <c r="L4029" t="s">
        <v>1122</v>
      </c>
      <c r="M4029" t="str">
        <f>VLOOKUP(L4029,'A-Applications'!B:D,3,FALSE)</f>
        <v>Sitecore Content HUB</v>
      </c>
      <c r="N4029" t="s">
        <v>138</v>
      </c>
      <c r="O4029" s="42" t="s">
        <v>47</v>
      </c>
      <c r="P4029" t="s">
        <v>1117</v>
      </c>
      <c r="Q4029" t="str">
        <f>VLOOKUP(KamstrupData[[#This Row],[IdLevel123]],'B-Business Capability'!B:L,10,FALSE)</f>
        <v>N/A</v>
      </c>
      <c r="R4029">
        <f>VLOOKUP(KamstrupData[[#This Row],[IdLevel123]],'B-Business Capability'!B:L,11,FALSE)</f>
        <v>0</v>
      </c>
      <c r="S4029" t="s">
        <v>1123</v>
      </c>
      <c r="T4029" t="s">
        <v>1109</v>
      </c>
    </row>
    <row r="4030" spans="2:20" hidden="1" x14ac:dyDescent="0.25">
      <c r="B4030" s="28">
        <v>45717</v>
      </c>
      <c r="D4030" t="s">
        <v>1285</v>
      </c>
      <c r="E4030" t="str">
        <f>VLOOKUP(D4030,'B-Business Capability'!B:H,5,FALSE)</f>
        <v>Marketing</v>
      </c>
      <c r="F4030" t="str">
        <f>VLOOKUP(D4030,'B-Business Capability'!B:H,6,FALSE)</f>
        <v>Corporate communication and brand management</v>
      </c>
      <c r="G4030" t="str">
        <f>VLOOKUP(D4030,'B-Business Capability'!B:H,7,FALSE)</f>
        <v>Global brand management</v>
      </c>
      <c r="I4030" t="s">
        <v>43</v>
      </c>
      <c r="J4030" t="s">
        <v>325</v>
      </c>
      <c r="K4030" t="s">
        <v>416</v>
      </c>
      <c r="L4030" t="s">
        <v>1122</v>
      </c>
      <c r="M4030" t="str">
        <f>VLOOKUP(L4030,'A-Applications'!B:D,3,FALSE)</f>
        <v>Sitecore Content HUB</v>
      </c>
      <c r="N4030" t="s">
        <v>138</v>
      </c>
      <c r="O4030" s="42" t="s">
        <v>47</v>
      </c>
      <c r="P4030" t="s">
        <v>1286</v>
      </c>
      <c r="Q4030" t="str">
        <f>VLOOKUP(KamstrupData[[#This Row],[IdLevel123]],'B-Business Capability'!B:L,10,FALSE)</f>
        <v>N/A</v>
      </c>
      <c r="R4030">
        <f>VLOOKUP(KamstrupData[[#This Row],[IdLevel123]],'B-Business Capability'!B:L,11,FALSE)</f>
        <v>0</v>
      </c>
      <c r="S4030" t="s">
        <v>1123</v>
      </c>
      <c r="T4030" t="s">
        <v>1109</v>
      </c>
    </row>
    <row r="4031" spans="2:20" hidden="1" x14ac:dyDescent="0.25">
      <c r="D4031" t="s">
        <v>1313</v>
      </c>
      <c r="E4031" t="str">
        <f>VLOOKUP(D4031,'B-Business Capability'!B:H,5,FALSE)</f>
        <v>Marketing</v>
      </c>
      <c r="F4031" t="str">
        <f>VLOOKUP(D4031,'B-Business Capability'!B:H,6,FALSE)</f>
        <v>Digital channel management</v>
      </c>
      <c r="G4031" t="str">
        <f>VLOOKUP(D4031,'B-Business Capability'!B:H,7,FALSE)</f>
        <v>User experience (UX) design and testing</v>
      </c>
      <c r="I4031" t="s">
        <v>43</v>
      </c>
      <c r="J4031" t="s">
        <v>325</v>
      </c>
      <c r="K4031" t="s">
        <v>416</v>
      </c>
      <c r="L4031" t="s">
        <v>1122</v>
      </c>
      <c r="M4031" t="str">
        <f>VLOOKUP(L4031,'A-Applications'!B:D,3,FALSE)</f>
        <v>Sitecore Content HUB</v>
      </c>
      <c r="N4031" t="s">
        <v>46</v>
      </c>
      <c r="O4031" s="42" t="s">
        <v>47</v>
      </c>
      <c r="P4031" t="s">
        <v>1087</v>
      </c>
      <c r="Q4031" t="str">
        <f>VLOOKUP(KamstrupData[[#This Row],[IdLevel123]],'B-Business Capability'!B:L,10,FALSE)</f>
        <v>Idea-to-Release (I2R)</v>
      </c>
      <c r="R4031">
        <f>VLOOKUP(KamstrupData[[#This Row],[IdLevel123]],'B-Business Capability'!B:L,11,FALSE)</f>
        <v>0</v>
      </c>
      <c r="T4031" t="s">
        <v>1109</v>
      </c>
    </row>
    <row r="4032" spans="2:20" hidden="1" x14ac:dyDescent="0.25">
      <c r="D4032" s="28" t="s">
        <v>1139</v>
      </c>
      <c r="E4032" t="str">
        <f>VLOOKUP(D4032,'B-Business Capability'!B:H,5,FALSE)</f>
        <v>Sales</v>
      </c>
      <c r="F4032" t="str">
        <f>VLOOKUP(D4032,'B-Business Capability'!B:H,6,FALSE)</f>
        <v>Sales Operations</v>
      </c>
      <c r="G4032" t="str">
        <f>VLOOKUP(D4032,'B-Business Capability'!B:H,7,FALSE)</f>
        <v>Product content and catalog management</v>
      </c>
      <c r="I4032" t="s">
        <v>62</v>
      </c>
      <c r="J4032" t="s">
        <v>8632</v>
      </c>
      <c r="L4032" t="s">
        <v>1122</v>
      </c>
      <c r="M4032" t="str">
        <f>VLOOKUP(L4032,'A-Applications'!B:D,3,FALSE)</f>
        <v>Sitecore Content HUB</v>
      </c>
      <c r="N4032" t="s">
        <v>138</v>
      </c>
      <c r="O4032" s="42" t="s">
        <v>47</v>
      </c>
      <c r="P4032" t="s">
        <v>1140</v>
      </c>
      <c r="Q4032" t="str">
        <f>VLOOKUP(KamstrupData[[#This Row],[IdLevel123]],'B-Business Capability'!B:L,10,FALSE)</f>
        <v>N/A</v>
      </c>
      <c r="R4032">
        <f>VLOOKUP(KamstrupData[[#This Row],[IdLevel123]],'B-Business Capability'!B:L,11,FALSE)</f>
        <v>0</v>
      </c>
      <c r="S4032" t="s">
        <v>1123</v>
      </c>
    </row>
    <row r="4033" spans="4:20" hidden="1" x14ac:dyDescent="0.25">
      <c r="D4033" t="s">
        <v>934</v>
      </c>
      <c r="E4033" t="str">
        <f>VLOOKUP(D4033,'B-Business Capability'!B:H,5,FALSE)</f>
        <v>Product &amp; Software Development</v>
      </c>
      <c r="F4033" t="str">
        <f>VLOOKUP(D4033,'B-Business Capability'!B:H,6,FALSE)</f>
        <v>Quality Management</v>
      </c>
      <c r="G4033" t="str">
        <f>VLOOKUP(D4033,'B-Business Capability'!B:H,7,FALSE)</f>
        <v>Manage Product Document</v>
      </c>
      <c r="I4033" t="s">
        <v>43</v>
      </c>
      <c r="J4033" t="s">
        <v>411</v>
      </c>
      <c r="L4033" t="s">
        <v>939</v>
      </c>
      <c r="M4033" t="str">
        <f>VLOOKUP(L4033,'A-Applications'!B:D,3,FALSE)</f>
        <v>Azure AI Translator</v>
      </c>
      <c r="N4033" t="s">
        <v>138</v>
      </c>
      <c r="O4033" s="42" t="s">
        <v>47</v>
      </c>
      <c r="P4033" t="s">
        <v>386</v>
      </c>
      <c r="Q4033" t="str">
        <f>VLOOKUP(KamstrupData[[#This Row],[IdLevel123]],'B-Business Capability'!B:L,10,FALSE)</f>
        <v>Idea-to-Release (I2R)</v>
      </c>
      <c r="R4033">
        <f>VLOOKUP(KamstrupData[[#This Row],[IdLevel123]],'B-Business Capability'!B:L,11,FALSE)</f>
        <v>904</v>
      </c>
      <c r="S4033" t="s">
        <v>940</v>
      </c>
      <c r="T4033" t="s">
        <v>468</v>
      </c>
    </row>
    <row r="4034" spans="4:20" hidden="1" x14ac:dyDescent="0.25">
      <c r="D4034" t="s">
        <v>1295</v>
      </c>
      <c r="E4034" t="str">
        <f>VLOOKUP(D4034,'B-Business Capability'!B:H,5,FALSE)</f>
        <v>Marketing</v>
      </c>
      <c r="F4034" t="str">
        <f>VLOOKUP(D4034,'B-Business Capability'!B:H,6,FALSE)</f>
        <v>Corporate communication and brand management</v>
      </c>
      <c r="G4034" t="str">
        <f>VLOOKUP(D4034,'B-Business Capability'!B:H,7,FALSE)</f>
        <v>Localization and translation management</v>
      </c>
      <c r="I4034" t="s">
        <v>43</v>
      </c>
      <c r="J4034" t="s">
        <v>91</v>
      </c>
      <c r="K4034" t="s">
        <v>78</v>
      </c>
      <c r="L4034" t="s">
        <v>939</v>
      </c>
      <c r="M4034" t="str">
        <f>VLOOKUP(L4034,'A-Applications'!B:D,3,FALSE)</f>
        <v>Azure AI Translator</v>
      </c>
      <c r="N4034" t="s">
        <v>46</v>
      </c>
      <c r="O4034" s="42" t="s">
        <v>52</v>
      </c>
      <c r="P4034" t="s">
        <v>56</v>
      </c>
      <c r="Q4034" t="str">
        <f>VLOOKUP(KamstrupData[[#This Row],[IdLevel123]],'B-Business Capability'!B:L,10,FALSE)</f>
        <v>N/A</v>
      </c>
      <c r="R4034">
        <f>VLOOKUP(KamstrupData[[#This Row],[IdLevel123]],'B-Business Capability'!B:L,11,FALSE)</f>
        <v>0</v>
      </c>
      <c r="S4034" t="s">
        <v>940</v>
      </c>
      <c r="T4034" t="s">
        <v>1296</v>
      </c>
    </row>
    <row r="4035" spans="4:20" hidden="1" x14ac:dyDescent="0.25">
      <c r="D4035" t="s">
        <v>1295</v>
      </c>
      <c r="E4035" t="str">
        <f>VLOOKUP(D4035,'B-Business Capability'!B:H,5,FALSE)</f>
        <v>Marketing</v>
      </c>
      <c r="F4035" t="str">
        <f>VLOOKUP(D4035,'B-Business Capability'!B:H,6,FALSE)</f>
        <v>Corporate communication and brand management</v>
      </c>
      <c r="G4035" t="str">
        <f>VLOOKUP(D4035,'B-Business Capability'!B:H,7,FALSE)</f>
        <v>Localization and translation management</v>
      </c>
      <c r="I4035" t="s">
        <v>43</v>
      </c>
      <c r="J4035" t="s">
        <v>325</v>
      </c>
      <c r="K4035" t="s">
        <v>416</v>
      </c>
      <c r="L4035" t="s">
        <v>939</v>
      </c>
      <c r="M4035" t="str">
        <f>VLOOKUP(L4035,'A-Applications'!B:D,3,FALSE)</f>
        <v>Azure AI Translator</v>
      </c>
      <c r="N4035" t="s">
        <v>308</v>
      </c>
      <c r="O4035" s="42" t="s">
        <v>47</v>
      </c>
      <c r="P4035" t="s">
        <v>1087</v>
      </c>
      <c r="Q4035" t="str">
        <f>VLOOKUP(KamstrupData[[#This Row],[IdLevel123]],'B-Business Capability'!B:L,10,FALSE)</f>
        <v>N/A</v>
      </c>
      <c r="R4035">
        <f>VLOOKUP(KamstrupData[[#This Row],[IdLevel123]],'B-Business Capability'!B:L,11,FALSE)</f>
        <v>0</v>
      </c>
      <c r="S4035" t="s">
        <v>940</v>
      </c>
      <c r="T4035" t="s">
        <v>1088</v>
      </c>
    </row>
    <row r="4036" spans="4:20" hidden="1" x14ac:dyDescent="0.25">
      <c r="D4036" t="s">
        <v>583</v>
      </c>
      <c r="E4036" t="str">
        <f>VLOOKUP(D4036,'B-Business Capability'!B:H,5,FALSE)</f>
        <v>Product &amp; Software Development</v>
      </c>
      <c r="F4036" t="str">
        <f>VLOOKUP(D4036,'B-Business Capability'!B:H,6,FALSE)</f>
        <v>Engineering</v>
      </c>
      <c r="G4036" t="str">
        <f>VLOOKUP(D4036,'B-Business Capability'!B:H,7,FALSE)</f>
        <v>Construction &amp; Development</v>
      </c>
      <c r="I4036" t="s">
        <v>43</v>
      </c>
      <c r="J4036" t="s">
        <v>98</v>
      </c>
      <c r="K4036" t="s">
        <v>87</v>
      </c>
      <c r="L4036" t="s">
        <v>785</v>
      </c>
      <c r="M4036" t="str">
        <f>VLOOKUP(L4036,'A-Applications'!B:D,3,FALSE)</f>
        <v>InstallShield</v>
      </c>
      <c r="N4036" t="s">
        <v>308</v>
      </c>
      <c r="O4036" s="42" t="s">
        <v>47</v>
      </c>
      <c r="P4036" t="s">
        <v>75</v>
      </c>
      <c r="Q4036" t="str">
        <f>VLOOKUP(KamstrupData[[#This Row],[IdLevel123]],'B-Business Capability'!B:L,10,FALSE)</f>
        <v>Idea-to-Release (I2R)</v>
      </c>
      <c r="R4036">
        <f>VLOOKUP(KamstrupData[[#This Row],[IdLevel123]],'B-Business Capability'!B:L,11,FALSE)</f>
        <v>420</v>
      </c>
      <c r="T4036" t="s">
        <v>786</v>
      </c>
    </row>
    <row r="4037" spans="4:20" hidden="1" x14ac:dyDescent="0.25">
      <c r="D4037" t="s">
        <v>955</v>
      </c>
      <c r="E4037" t="str">
        <f>VLOOKUP(D4037,'B-Business Capability'!B:H,5,FALSE)</f>
        <v>Product &amp; Software Development</v>
      </c>
      <c r="F4037" t="str">
        <f>VLOOKUP(D4037,'B-Business Capability'!B:H,6,FALSE)</f>
        <v>Quality Management</v>
      </c>
      <c r="G4037" t="str">
        <f>VLOOKUP(D4037,'B-Business Capability'!B:H,7,FALSE)</f>
        <v>Test Quality</v>
      </c>
      <c r="I4037" t="s">
        <v>43</v>
      </c>
      <c r="J4037" t="s">
        <v>86</v>
      </c>
      <c r="K4037" t="s">
        <v>87</v>
      </c>
      <c r="L4037" t="s">
        <v>785</v>
      </c>
      <c r="M4037" t="str">
        <f>VLOOKUP(L4037,'A-Applications'!B:D,3,FALSE)</f>
        <v>InstallShield</v>
      </c>
      <c r="N4037" t="s">
        <v>46</v>
      </c>
      <c r="O4037" s="42" t="s">
        <v>47</v>
      </c>
      <c r="P4037" t="s">
        <v>89</v>
      </c>
      <c r="Q4037" t="str">
        <f>VLOOKUP(KamstrupData[[#This Row],[IdLevel123]],'B-Business Capability'!B:L,10,FALSE)</f>
        <v>Idea-to-Release (I2R)</v>
      </c>
      <c r="R4037">
        <f>VLOOKUP(KamstrupData[[#This Row],[IdLevel123]],'B-Business Capability'!B:L,11,FALSE)</f>
        <v>906</v>
      </c>
      <c r="T4037" t="s">
        <v>196</v>
      </c>
    </row>
    <row r="4038" spans="4:20" hidden="1" x14ac:dyDescent="0.25">
      <c r="D4038" t="s">
        <v>955</v>
      </c>
      <c r="E4038" t="str">
        <f>VLOOKUP(D4038,'B-Business Capability'!B:H,5,FALSE)</f>
        <v>Product &amp; Software Development</v>
      </c>
      <c r="F4038" t="str">
        <f>VLOOKUP(D4038,'B-Business Capability'!B:H,6,FALSE)</f>
        <v>Quality Management</v>
      </c>
      <c r="G4038" t="str">
        <f>VLOOKUP(D4038,'B-Business Capability'!B:H,7,FALSE)</f>
        <v>Test Quality</v>
      </c>
      <c r="I4038" t="s">
        <v>43</v>
      </c>
      <c r="J4038" t="s">
        <v>86</v>
      </c>
      <c r="K4038" t="s">
        <v>87</v>
      </c>
      <c r="L4038" t="s">
        <v>958</v>
      </c>
      <c r="M4038" t="str">
        <f>VLOOKUP(L4038,'A-Applications'!B:D,3,FALSE)</f>
        <v>Blue2Link</v>
      </c>
      <c r="N4038" t="s">
        <v>46</v>
      </c>
      <c r="O4038" s="42" t="s">
        <v>47</v>
      </c>
      <c r="P4038" t="s">
        <v>89</v>
      </c>
      <c r="Q4038" t="str">
        <f>VLOOKUP(KamstrupData[[#This Row],[IdLevel123]],'B-Business Capability'!B:L,10,FALSE)</f>
        <v>Idea-to-Release (I2R)</v>
      </c>
      <c r="R4038">
        <f>VLOOKUP(KamstrupData[[#This Row],[IdLevel123]],'B-Business Capability'!B:L,11,FALSE)</f>
        <v>906</v>
      </c>
      <c r="T4038" t="s">
        <v>196</v>
      </c>
    </row>
    <row r="4039" spans="4:20" hidden="1" x14ac:dyDescent="0.25">
      <c r="D4039" t="s">
        <v>1623</v>
      </c>
      <c r="E4039" t="str">
        <f>VLOOKUP(D4039,'B-Business Capability'!B:H,5,FALSE)</f>
        <v>OT Hosting</v>
      </c>
      <c r="F4039" t="str">
        <f>VLOOKUP(D4039,'B-Business Capability'!B:H,6,FALSE)</f>
        <v>Customer Experience &amp; Interface</v>
      </c>
      <c r="G4039" t="str">
        <f>VLOOKUP(D4039,'B-Business Capability'!B:H,7,FALSE)</f>
        <v>Licens, Usage &amp; Billing Management</v>
      </c>
      <c r="I4039" t="s">
        <v>43</v>
      </c>
      <c r="J4039" t="s">
        <v>86</v>
      </c>
      <c r="K4039" t="s">
        <v>87</v>
      </c>
      <c r="L4039" t="s">
        <v>1625</v>
      </c>
      <c r="M4039" t="str">
        <f>VLOOKUP(L4039,'A-Applications'!B:D,3,FALSE)</f>
        <v>Progress (Telerik)</v>
      </c>
      <c r="N4039" t="s">
        <v>46</v>
      </c>
      <c r="O4039" s="42" t="s">
        <v>47</v>
      </c>
      <c r="P4039" t="s">
        <v>89</v>
      </c>
      <c r="Q4039" t="str">
        <f>VLOOKUP(KamstrupData[[#This Row],[IdLevel123]],'B-Business Capability'!B:L,10,FALSE)</f>
        <v>N/A</v>
      </c>
      <c r="R4039">
        <f>VLOOKUP(KamstrupData[[#This Row],[IdLevel123]],'B-Business Capability'!B:L,11,FALSE)</f>
        <v>0</v>
      </c>
      <c r="T4039" t="s">
        <v>196</v>
      </c>
    </row>
    <row r="4040" spans="4:20" hidden="1" x14ac:dyDescent="0.25">
      <c r="D4040" t="s">
        <v>1630</v>
      </c>
      <c r="E4040" t="str">
        <f>VLOOKUP(D4040,'B-Business Capability'!B:H,5,FALSE)</f>
        <v>OT Hosting</v>
      </c>
      <c r="F4040" t="str">
        <f>VLOOKUP(D4040,'B-Business Capability'!B:H,6,FALSE)</f>
        <v>OT Operations &amp; Service</v>
      </c>
      <c r="G4040" t="str">
        <f>VLOOKUP(D4040,'B-Business Capability'!B:H,7,FALSE)</f>
        <v>Third-Party Software</v>
      </c>
      <c r="I4040" t="s">
        <v>43</v>
      </c>
      <c r="J4040" t="s">
        <v>86</v>
      </c>
      <c r="K4040" t="s">
        <v>87</v>
      </c>
      <c r="L4040" t="s">
        <v>1625</v>
      </c>
      <c r="M4040" t="str">
        <f>VLOOKUP(L4040,'A-Applications'!B:D,3,FALSE)</f>
        <v>Progress (Telerik)</v>
      </c>
      <c r="N4040" t="s">
        <v>46</v>
      </c>
      <c r="O4040" s="42" t="s">
        <v>47</v>
      </c>
      <c r="P4040" t="s">
        <v>89</v>
      </c>
      <c r="Q4040" t="str">
        <f>VLOOKUP(KamstrupData[[#This Row],[IdLevel123]],'B-Business Capability'!B:L,10,FALSE)</f>
        <v>N/A</v>
      </c>
      <c r="R4040">
        <f>VLOOKUP(KamstrupData[[#This Row],[IdLevel123]],'B-Business Capability'!B:L,11,FALSE)</f>
        <v>0</v>
      </c>
      <c r="T4040" t="s">
        <v>196</v>
      </c>
    </row>
    <row r="4041" spans="4:20" hidden="1" x14ac:dyDescent="0.25">
      <c r="D4041" t="s">
        <v>1623</v>
      </c>
      <c r="E4041" t="str">
        <f>VLOOKUP(D4041,'B-Business Capability'!B:H,5,FALSE)</f>
        <v>OT Hosting</v>
      </c>
      <c r="F4041" t="str">
        <f>VLOOKUP(D4041,'B-Business Capability'!B:H,6,FALSE)</f>
        <v>Customer Experience &amp; Interface</v>
      </c>
      <c r="G4041" t="str">
        <f>VLOOKUP(D4041,'B-Business Capability'!B:H,7,FALSE)</f>
        <v>Licens, Usage &amp; Billing Management</v>
      </c>
      <c r="I4041" t="s">
        <v>43</v>
      </c>
      <c r="J4041" t="s">
        <v>86</v>
      </c>
      <c r="K4041" t="s">
        <v>87</v>
      </c>
      <c r="L4041" t="s">
        <v>1624</v>
      </c>
      <c r="M4041" t="str">
        <f>VLOOKUP(L4041,'A-Applications'!B:D,3,FALSE)</f>
        <v>ArcGIS</v>
      </c>
      <c r="N4041" t="s">
        <v>46</v>
      </c>
      <c r="O4041" s="42" t="s">
        <v>47</v>
      </c>
      <c r="P4041" t="s">
        <v>89</v>
      </c>
      <c r="Q4041" t="str">
        <f>VLOOKUP(KamstrupData[[#This Row],[IdLevel123]],'B-Business Capability'!B:L,10,FALSE)</f>
        <v>N/A</v>
      </c>
      <c r="R4041">
        <f>VLOOKUP(KamstrupData[[#This Row],[IdLevel123]],'B-Business Capability'!B:L,11,FALSE)</f>
        <v>0</v>
      </c>
      <c r="T4041" t="s">
        <v>196</v>
      </c>
    </row>
    <row r="4042" spans="4:20" hidden="1" x14ac:dyDescent="0.25">
      <c r="D4042" t="s">
        <v>1630</v>
      </c>
      <c r="E4042" t="str">
        <f>VLOOKUP(D4042,'B-Business Capability'!B:H,5,FALSE)</f>
        <v>OT Hosting</v>
      </c>
      <c r="F4042" t="str">
        <f>VLOOKUP(D4042,'B-Business Capability'!B:H,6,FALSE)</f>
        <v>OT Operations &amp; Service</v>
      </c>
      <c r="G4042" t="str">
        <f>VLOOKUP(D4042,'B-Business Capability'!B:H,7,FALSE)</f>
        <v>Third-Party Software</v>
      </c>
      <c r="I4042" t="s">
        <v>43</v>
      </c>
      <c r="J4042" t="s">
        <v>86</v>
      </c>
      <c r="K4042" t="s">
        <v>87</v>
      </c>
      <c r="L4042" t="s">
        <v>1624</v>
      </c>
      <c r="M4042" t="str">
        <f>VLOOKUP(L4042,'A-Applications'!B:D,3,FALSE)</f>
        <v>ArcGIS</v>
      </c>
      <c r="N4042" t="s">
        <v>46</v>
      </c>
      <c r="O4042" s="42" t="s">
        <v>47</v>
      </c>
      <c r="P4042" t="s">
        <v>89</v>
      </c>
      <c r="Q4042" t="str">
        <f>VLOOKUP(KamstrupData[[#This Row],[IdLevel123]],'B-Business Capability'!B:L,10,FALSE)</f>
        <v>N/A</v>
      </c>
      <c r="R4042">
        <f>VLOOKUP(KamstrupData[[#This Row],[IdLevel123]],'B-Business Capability'!B:L,11,FALSE)</f>
        <v>0</v>
      </c>
      <c r="T4042" t="s">
        <v>196</v>
      </c>
    </row>
    <row r="4043" spans="4:20" hidden="1" x14ac:dyDescent="0.25">
      <c r="D4043" t="s">
        <v>1623</v>
      </c>
      <c r="E4043" t="str">
        <f>VLOOKUP(D4043,'B-Business Capability'!B:H,5,FALSE)</f>
        <v>OT Hosting</v>
      </c>
      <c r="F4043" t="str">
        <f>VLOOKUP(D4043,'B-Business Capability'!B:H,6,FALSE)</f>
        <v>Customer Experience &amp; Interface</v>
      </c>
      <c r="G4043" t="str">
        <f>VLOOKUP(D4043,'B-Business Capability'!B:H,7,FALSE)</f>
        <v>Licens, Usage &amp; Billing Management</v>
      </c>
      <c r="I4043" t="s">
        <v>43</v>
      </c>
      <c r="J4043" t="s">
        <v>86</v>
      </c>
      <c r="K4043" t="s">
        <v>87</v>
      </c>
      <c r="L4043" t="s">
        <v>1626</v>
      </c>
      <c r="M4043" t="str">
        <f>VLOOKUP(L4043,'A-Applications'!B:D,3,FALSE)</f>
        <v>Rebex Total Pack for .Net</v>
      </c>
      <c r="N4043" t="s">
        <v>46</v>
      </c>
      <c r="O4043" s="42" t="s">
        <v>47</v>
      </c>
      <c r="P4043" t="s">
        <v>89</v>
      </c>
      <c r="Q4043" t="str">
        <f>VLOOKUP(KamstrupData[[#This Row],[IdLevel123]],'B-Business Capability'!B:L,10,FALSE)</f>
        <v>N/A</v>
      </c>
      <c r="R4043">
        <f>VLOOKUP(KamstrupData[[#This Row],[IdLevel123]],'B-Business Capability'!B:L,11,FALSE)</f>
        <v>0</v>
      </c>
      <c r="T4043" t="s">
        <v>196</v>
      </c>
    </row>
    <row r="4044" spans="4:20" hidden="1" x14ac:dyDescent="0.25">
      <c r="D4044" t="s">
        <v>1630</v>
      </c>
      <c r="E4044" t="str">
        <f>VLOOKUP(D4044,'B-Business Capability'!B:H,5,FALSE)</f>
        <v>OT Hosting</v>
      </c>
      <c r="F4044" t="str">
        <f>VLOOKUP(D4044,'B-Business Capability'!B:H,6,FALSE)</f>
        <v>OT Operations &amp; Service</v>
      </c>
      <c r="G4044" t="str">
        <f>VLOOKUP(D4044,'B-Business Capability'!B:H,7,FALSE)</f>
        <v>Third-Party Software</v>
      </c>
      <c r="I4044" t="s">
        <v>43</v>
      </c>
      <c r="J4044" t="s">
        <v>86</v>
      </c>
      <c r="K4044" t="s">
        <v>87</v>
      </c>
      <c r="L4044" t="s">
        <v>1626</v>
      </c>
      <c r="M4044" t="str">
        <f>VLOOKUP(L4044,'A-Applications'!B:D,3,FALSE)</f>
        <v>Rebex Total Pack for .Net</v>
      </c>
      <c r="N4044" t="s">
        <v>46</v>
      </c>
      <c r="O4044" s="42" t="s">
        <v>47</v>
      </c>
      <c r="P4044" t="s">
        <v>89</v>
      </c>
      <c r="Q4044" t="str">
        <f>VLOOKUP(KamstrupData[[#This Row],[IdLevel123]],'B-Business Capability'!B:L,10,FALSE)</f>
        <v>N/A</v>
      </c>
      <c r="R4044">
        <f>VLOOKUP(KamstrupData[[#This Row],[IdLevel123]],'B-Business Capability'!B:L,11,FALSE)</f>
        <v>0</v>
      </c>
      <c r="T4044" t="s">
        <v>196</v>
      </c>
    </row>
    <row r="4045" spans="4:20" hidden="1" x14ac:dyDescent="0.25">
      <c r="D4045" t="s">
        <v>583</v>
      </c>
      <c r="E4045" t="str">
        <f>VLOOKUP(D4045,'B-Business Capability'!B:H,5,FALSE)</f>
        <v>Product &amp; Software Development</v>
      </c>
      <c r="F4045" t="str">
        <f>VLOOKUP(D4045,'B-Business Capability'!B:H,6,FALSE)</f>
        <v>Engineering</v>
      </c>
      <c r="G4045" t="str">
        <f>VLOOKUP(D4045,'B-Business Capability'!B:H,7,FALSE)</f>
        <v>Construction &amp; Development</v>
      </c>
      <c r="I4045" t="s">
        <v>43</v>
      </c>
      <c r="J4045" t="s">
        <v>71</v>
      </c>
      <c r="K4045" t="s">
        <v>72</v>
      </c>
      <c r="L4045" t="s">
        <v>618</v>
      </c>
      <c r="M4045" t="str">
        <f>VLOOKUP(L4045,'A-Applications'!B:D,3,FALSE)</f>
        <v>Microsoft Visual Studio Code</v>
      </c>
      <c r="N4045" t="s">
        <v>46</v>
      </c>
      <c r="O4045" s="42" t="s">
        <v>47</v>
      </c>
      <c r="P4045" t="s">
        <v>75</v>
      </c>
      <c r="Q4045" t="str">
        <f>VLOOKUP(KamstrupData[[#This Row],[IdLevel123]],'B-Business Capability'!B:L,10,FALSE)</f>
        <v>Idea-to-Release (I2R)</v>
      </c>
      <c r="R4045">
        <f>VLOOKUP(KamstrupData[[#This Row],[IdLevel123]],'B-Business Capability'!B:L,11,FALSE)</f>
        <v>420</v>
      </c>
      <c r="T4045" t="s">
        <v>76</v>
      </c>
    </row>
    <row r="4046" spans="4:20" hidden="1" x14ac:dyDescent="0.25">
      <c r="D4046" t="s">
        <v>583</v>
      </c>
      <c r="E4046" t="str">
        <f>VLOOKUP(D4046,'B-Business Capability'!B:H,5,FALSE)</f>
        <v>Product &amp; Software Development</v>
      </c>
      <c r="F4046" t="str">
        <f>VLOOKUP(D4046,'B-Business Capability'!B:H,6,FALSE)</f>
        <v>Engineering</v>
      </c>
      <c r="G4046" t="str">
        <f>VLOOKUP(D4046,'B-Business Capability'!B:H,7,FALSE)</f>
        <v>Construction &amp; Development</v>
      </c>
      <c r="I4046" t="s">
        <v>43</v>
      </c>
      <c r="J4046" t="s">
        <v>71</v>
      </c>
      <c r="K4046" t="s">
        <v>81</v>
      </c>
      <c r="L4046" t="s">
        <v>618</v>
      </c>
      <c r="M4046" t="str">
        <f>VLOOKUP(L4046,'A-Applications'!B:D,3,FALSE)</f>
        <v>Microsoft Visual Studio Code</v>
      </c>
      <c r="N4046" t="s">
        <v>46</v>
      </c>
      <c r="O4046" s="42" t="s">
        <v>47</v>
      </c>
      <c r="P4046" t="s">
        <v>75</v>
      </c>
      <c r="Q4046" t="str">
        <f>VLOOKUP(KamstrupData[[#This Row],[IdLevel123]],'B-Business Capability'!B:L,10,FALSE)</f>
        <v>Idea-to-Release (I2R)</v>
      </c>
      <c r="R4046">
        <f>VLOOKUP(KamstrupData[[#This Row],[IdLevel123]],'B-Business Capability'!B:L,11,FALSE)</f>
        <v>420</v>
      </c>
      <c r="T4046" t="s">
        <v>76</v>
      </c>
    </row>
    <row r="4047" spans="4:20" hidden="1" x14ac:dyDescent="0.25">
      <c r="D4047" t="s">
        <v>583</v>
      </c>
      <c r="E4047" t="str">
        <f>VLOOKUP(D4047,'B-Business Capability'!B:H,5,FALSE)</f>
        <v>Product &amp; Software Development</v>
      </c>
      <c r="F4047" t="str">
        <f>VLOOKUP(D4047,'B-Business Capability'!B:H,6,FALSE)</f>
        <v>Engineering</v>
      </c>
      <c r="G4047" t="str">
        <f>VLOOKUP(D4047,'B-Business Capability'!B:H,7,FALSE)</f>
        <v>Construction &amp; Development</v>
      </c>
      <c r="I4047" t="s">
        <v>43</v>
      </c>
      <c r="J4047" t="s">
        <v>71</v>
      </c>
      <c r="K4047" t="s">
        <v>659</v>
      </c>
      <c r="L4047" t="s">
        <v>618</v>
      </c>
      <c r="M4047" t="str">
        <f>VLOOKUP(L4047,'A-Applications'!B:D,3,FALSE)</f>
        <v>Microsoft Visual Studio Code</v>
      </c>
      <c r="N4047" t="s">
        <v>46</v>
      </c>
      <c r="O4047" s="42" t="s">
        <v>47</v>
      </c>
      <c r="P4047" t="s">
        <v>75</v>
      </c>
      <c r="Q4047" t="str">
        <f>VLOOKUP(KamstrupData[[#This Row],[IdLevel123]],'B-Business Capability'!B:L,10,FALSE)</f>
        <v>Idea-to-Release (I2R)</v>
      </c>
      <c r="R4047">
        <f>VLOOKUP(KamstrupData[[#This Row],[IdLevel123]],'B-Business Capability'!B:L,11,FALSE)</f>
        <v>420</v>
      </c>
      <c r="T4047" t="s">
        <v>76</v>
      </c>
    </row>
    <row r="4048" spans="4:20" hidden="1" x14ac:dyDescent="0.25">
      <c r="D4048" t="s">
        <v>583</v>
      </c>
      <c r="E4048" t="str">
        <f>VLOOKUP(D4048,'B-Business Capability'!B:H,5,FALSE)</f>
        <v>Product &amp; Software Development</v>
      </c>
      <c r="F4048" t="str">
        <f>VLOOKUP(D4048,'B-Business Capability'!B:H,6,FALSE)</f>
        <v>Engineering</v>
      </c>
      <c r="G4048" t="str">
        <f>VLOOKUP(D4048,'B-Business Capability'!B:H,7,FALSE)</f>
        <v>Construction &amp; Development</v>
      </c>
      <c r="I4048" t="s">
        <v>43</v>
      </c>
      <c r="J4048" t="s">
        <v>86</v>
      </c>
      <c r="K4048" t="s">
        <v>87</v>
      </c>
      <c r="L4048" t="s">
        <v>618</v>
      </c>
      <c r="M4048" t="str">
        <f>VLOOKUP(L4048,'A-Applications'!B:D,3,FALSE)</f>
        <v>Microsoft Visual Studio Code</v>
      </c>
      <c r="N4048" t="s">
        <v>46</v>
      </c>
      <c r="O4048" s="42" t="s">
        <v>47</v>
      </c>
      <c r="P4048" t="s">
        <v>89</v>
      </c>
      <c r="Q4048" t="str">
        <f>VLOOKUP(KamstrupData[[#This Row],[IdLevel123]],'B-Business Capability'!B:L,10,FALSE)</f>
        <v>Idea-to-Release (I2R)</v>
      </c>
      <c r="R4048">
        <f>VLOOKUP(KamstrupData[[#This Row],[IdLevel123]],'B-Business Capability'!B:L,11,FALSE)</f>
        <v>420</v>
      </c>
      <c r="T4048" t="s">
        <v>196</v>
      </c>
    </row>
    <row r="4049" spans="2:20" hidden="1" x14ac:dyDescent="0.25">
      <c r="D4049" t="s">
        <v>583</v>
      </c>
      <c r="E4049" t="str">
        <f>VLOOKUP(D4049,'B-Business Capability'!B:H,5,FALSE)</f>
        <v>Product &amp; Software Development</v>
      </c>
      <c r="F4049" t="str">
        <f>VLOOKUP(D4049,'B-Business Capability'!B:H,6,FALSE)</f>
        <v>Engineering</v>
      </c>
      <c r="G4049" t="str">
        <f>VLOOKUP(D4049,'B-Business Capability'!B:H,7,FALSE)</f>
        <v>Construction &amp; Development</v>
      </c>
      <c r="I4049" t="s">
        <v>43</v>
      </c>
      <c r="J4049" t="s">
        <v>91</v>
      </c>
      <c r="K4049" t="s">
        <v>72</v>
      </c>
      <c r="L4049" t="s">
        <v>618</v>
      </c>
      <c r="M4049" t="str">
        <f>VLOOKUP(L4049,'A-Applications'!B:D,3,FALSE)</f>
        <v>Microsoft Visual Studio Code</v>
      </c>
      <c r="N4049" t="s">
        <v>46</v>
      </c>
      <c r="O4049" t="s">
        <v>47</v>
      </c>
      <c r="P4049" t="s">
        <v>75</v>
      </c>
      <c r="Q4049" t="str">
        <f>VLOOKUP(KamstrupData[[#This Row],[IdLevel123]],'B-Business Capability'!B:L,10,FALSE)</f>
        <v>Idea-to-Release (I2R)</v>
      </c>
      <c r="R4049">
        <f>VLOOKUP(KamstrupData[[#This Row],[IdLevel123]],'B-Business Capability'!B:L,11,FALSE)</f>
        <v>420</v>
      </c>
      <c r="T4049" t="s">
        <v>92</v>
      </c>
    </row>
    <row r="4050" spans="2:20" hidden="1" x14ac:dyDescent="0.25">
      <c r="D4050" t="s">
        <v>583</v>
      </c>
      <c r="E4050" t="str">
        <f>VLOOKUP(D4050,'B-Business Capability'!B:H,5,FALSE)</f>
        <v>Product &amp; Software Development</v>
      </c>
      <c r="F4050" t="str">
        <f>VLOOKUP(D4050,'B-Business Capability'!B:H,6,FALSE)</f>
        <v>Engineering</v>
      </c>
      <c r="G4050" t="str">
        <f>VLOOKUP(D4050,'B-Business Capability'!B:H,7,FALSE)</f>
        <v>Construction &amp; Development</v>
      </c>
      <c r="I4050" t="s">
        <v>43</v>
      </c>
      <c r="J4050" t="s">
        <v>91</v>
      </c>
      <c r="K4050" t="s">
        <v>81</v>
      </c>
      <c r="L4050" t="s">
        <v>618</v>
      </c>
      <c r="M4050" t="str">
        <f>VLOOKUP(L4050,'A-Applications'!B:D,3,FALSE)</f>
        <v>Microsoft Visual Studio Code</v>
      </c>
      <c r="N4050" t="s">
        <v>46</v>
      </c>
      <c r="O4050" s="42" t="s">
        <v>47</v>
      </c>
      <c r="P4050" t="s">
        <v>75</v>
      </c>
      <c r="Q4050" t="str">
        <f>VLOOKUP(KamstrupData[[#This Row],[IdLevel123]],'B-Business Capability'!B:L,10,FALSE)</f>
        <v>Idea-to-Release (I2R)</v>
      </c>
      <c r="R4050">
        <f>VLOOKUP(KamstrupData[[#This Row],[IdLevel123]],'B-Business Capability'!B:L,11,FALSE)</f>
        <v>420</v>
      </c>
      <c r="T4050" t="s">
        <v>96</v>
      </c>
    </row>
    <row r="4051" spans="2:20" hidden="1" x14ac:dyDescent="0.25">
      <c r="D4051" t="s">
        <v>583</v>
      </c>
      <c r="E4051" t="str">
        <f>VLOOKUP(D4051,'B-Business Capability'!B:H,5,FALSE)</f>
        <v>Product &amp; Software Development</v>
      </c>
      <c r="F4051" t="str">
        <f>VLOOKUP(D4051,'B-Business Capability'!B:H,6,FALSE)</f>
        <v>Engineering</v>
      </c>
      <c r="G4051" t="str">
        <f>VLOOKUP(D4051,'B-Business Capability'!B:H,7,FALSE)</f>
        <v>Construction &amp; Development</v>
      </c>
      <c r="I4051" t="s">
        <v>43</v>
      </c>
      <c r="J4051" t="s">
        <v>98</v>
      </c>
      <c r="K4051" t="s">
        <v>761</v>
      </c>
      <c r="L4051" t="s">
        <v>618</v>
      </c>
      <c r="M4051" t="str">
        <f>VLOOKUP(L4051,'A-Applications'!B:D,3,FALSE)</f>
        <v>Microsoft Visual Studio Code</v>
      </c>
      <c r="N4051" t="s">
        <v>138</v>
      </c>
      <c r="O4051" s="42" t="s">
        <v>102</v>
      </c>
      <c r="P4051" t="s">
        <v>75</v>
      </c>
      <c r="Q4051" t="str">
        <f>VLOOKUP(KamstrupData[[#This Row],[IdLevel123]],'B-Business Capability'!B:L,10,FALSE)</f>
        <v>Idea-to-Release (I2R)</v>
      </c>
      <c r="R4051">
        <f>VLOOKUP(KamstrupData[[#This Row],[IdLevel123]],'B-Business Capability'!B:L,11,FALSE)</f>
        <v>420</v>
      </c>
      <c r="T4051" t="s">
        <v>763</v>
      </c>
    </row>
    <row r="4052" spans="2:20" hidden="1" x14ac:dyDescent="0.25">
      <c r="D4052" t="s">
        <v>583</v>
      </c>
      <c r="E4052" t="str">
        <f>VLOOKUP(D4052,'B-Business Capability'!B:H,5,FALSE)</f>
        <v>Product &amp; Software Development</v>
      </c>
      <c r="F4052" t="str">
        <f>VLOOKUP(D4052,'B-Business Capability'!B:H,6,FALSE)</f>
        <v>Engineering</v>
      </c>
      <c r="G4052" t="str">
        <f>VLOOKUP(D4052,'B-Business Capability'!B:H,7,FALSE)</f>
        <v>Construction &amp; Development</v>
      </c>
      <c r="I4052" t="s">
        <v>43</v>
      </c>
      <c r="J4052" t="s">
        <v>98</v>
      </c>
      <c r="K4052" t="s">
        <v>87</v>
      </c>
      <c r="L4052" t="s">
        <v>618</v>
      </c>
      <c r="M4052" t="str">
        <f>VLOOKUP(L4052,'A-Applications'!B:D,3,FALSE)</f>
        <v>Microsoft Visual Studio Code</v>
      </c>
      <c r="N4052" t="s">
        <v>46</v>
      </c>
      <c r="O4052" s="42" t="s">
        <v>47</v>
      </c>
      <c r="P4052" t="s">
        <v>75</v>
      </c>
      <c r="Q4052" t="str">
        <f>VLOOKUP(KamstrupData[[#This Row],[IdLevel123]],'B-Business Capability'!B:L,10,FALSE)</f>
        <v>Idea-to-Release (I2R)</v>
      </c>
      <c r="R4052">
        <f>VLOOKUP(KamstrupData[[#This Row],[IdLevel123]],'B-Business Capability'!B:L,11,FALSE)</f>
        <v>420</v>
      </c>
      <c r="T4052" t="s">
        <v>100</v>
      </c>
    </row>
    <row r="4053" spans="2:20" hidden="1" x14ac:dyDescent="0.25">
      <c r="D4053" t="s">
        <v>583</v>
      </c>
      <c r="E4053" t="str">
        <f>VLOOKUP(D4053,'B-Business Capability'!B:H,5,FALSE)</f>
        <v>Product &amp; Software Development</v>
      </c>
      <c r="F4053" t="str">
        <f>VLOOKUP(D4053,'B-Business Capability'!B:H,6,FALSE)</f>
        <v>Engineering</v>
      </c>
      <c r="G4053" t="str">
        <f>VLOOKUP(D4053,'B-Business Capability'!B:H,7,FALSE)</f>
        <v>Construction &amp; Development</v>
      </c>
      <c r="I4053" t="s">
        <v>43</v>
      </c>
      <c r="J4053" t="s">
        <v>114</v>
      </c>
      <c r="K4053" t="s">
        <v>115</v>
      </c>
      <c r="L4053" t="s">
        <v>618</v>
      </c>
      <c r="M4053" t="str">
        <f>VLOOKUP(L4053,'A-Applications'!B:D,3,FALSE)</f>
        <v>Microsoft Visual Studio Code</v>
      </c>
      <c r="N4053" t="s">
        <v>46</v>
      </c>
      <c r="O4053" s="42" t="s">
        <v>47</v>
      </c>
      <c r="P4053" t="s">
        <v>602</v>
      </c>
      <c r="Q4053" t="str">
        <f>VLOOKUP(KamstrupData[[#This Row],[IdLevel123]],'B-Business Capability'!B:L,10,FALSE)</f>
        <v>Idea-to-Release (I2R)</v>
      </c>
      <c r="R4053">
        <f>VLOOKUP(KamstrupData[[#This Row],[IdLevel123]],'B-Business Capability'!B:L,11,FALSE)</f>
        <v>420</v>
      </c>
      <c r="T4053" t="s">
        <v>116</v>
      </c>
    </row>
    <row r="4054" spans="2:20" hidden="1" x14ac:dyDescent="0.25">
      <c r="D4054" t="s">
        <v>583</v>
      </c>
      <c r="E4054" t="str">
        <f>VLOOKUP(D4054,'B-Business Capability'!B:H,5,FALSE)</f>
        <v>Product &amp; Software Development</v>
      </c>
      <c r="F4054" t="str">
        <f>VLOOKUP(D4054,'B-Business Capability'!B:H,6,FALSE)</f>
        <v>Engineering</v>
      </c>
      <c r="G4054" t="str">
        <f>VLOOKUP(D4054,'B-Business Capability'!B:H,7,FALSE)</f>
        <v>Construction &amp; Development</v>
      </c>
      <c r="I4054" t="s">
        <v>43</v>
      </c>
      <c r="J4054" t="s">
        <v>114</v>
      </c>
      <c r="K4054" t="s">
        <v>78</v>
      </c>
      <c r="L4054" t="s">
        <v>618</v>
      </c>
      <c r="M4054" t="str">
        <f>VLOOKUP(L4054,'A-Applications'!B:D,3,FALSE)</f>
        <v>Microsoft Visual Studio Code</v>
      </c>
      <c r="N4054" t="s">
        <v>46</v>
      </c>
      <c r="O4054" s="42" t="s">
        <v>47</v>
      </c>
      <c r="P4054" t="s">
        <v>75</v>
      </c>
      <c r="Q4054" t="str">
        <f>VLOOKUP(KamstrupData[[#This Row],[IdLevel123]],'B-Business Capability'!B:L,10,FALSE)</f>
        <v>Idea-to-Release (I2R)</v>
      </c>
      <c r="R4054">
        <f>VLOOKUP(KamstrupData[[#This Row],[IdLevel123]],'B-Business Capability'!B:L,11,FALSE)</f>
        <v>420</v>
      </c>
      <c r="T4054" t="s">
        <v>120</v>
      </c>
    </row>
    <row r="4055" spans="2:20" hidden="1" x14ac:dyDescent="0.25">
      <c r="D4055" t="s">
        <v>583</v>
      </c>
      <c r="E4055" t="str">
        <f>VLOOKUP(D4055,'B-Business Capability'!B:H,5,FALSE)</f>
        <v>Product &amp; Software Development</v>
      </c>
      <c r="F4055" t="str">
        <f>VLOOKUP(D4055,'B-Business Capability'!B:H,6,FALSE)</f>
        <v>Engineering</v>
      </c>
      <c r="G4055" t="str">
        <f>VLOOKUP(D4055,'B-Business Capability'!B:H,7,FALSE)</f>
        <v>Construction &amp; Development</v>
      </c>
      <c r="I4055" t="s">
        <v>43</v>
      </c>
      <c r="J4055" t="s">
        <v>114</v>
      </c>
      <c r="K4055" t="s">
        <v>125</v>
      </c>
      <c r="L4055" t="s">
        <v>618</v>
      </c>
      <c r="M4055" t="str">
        <f>VLOOKUP(L4055,'A-Applications'!B:D,3,FALSE)</f>
        <v>Microsoft Visual Studio Code</v>
      </c>
      <c r="N4055" t="s">
        <v>46</v>
      </c>
      <c r="O4055" s="42" t="s">
        <v>47</v>
      </c>
      <c r="P4055" t="s">
        <v>75</v>
      </c>
      <c r="Q4055" t="str">
        <f>VLOOKUP(KamstrupData[[#This Row],[IdLevel123]],'B-Business Capability'!B:L,10,FALSE)</f>
        <v>Idea-to-Release (I2R)</v>
      </c>
      <c r="R4055">
        <f>VLOOKUP(KamstrupData[[#This Row],[IdLevel123]],'B-Business Capability'!B:L,11,FALSE)</f>
        <v>420</v>
      </c>
      <c r="T4055" t="s">
        <v>126</v>
      </c>
    </row>
    <row r="4056" spans="2:20" hidden="1" x14ac:dyDescent="0.25">
      <c r="D4056" t="s">
        <v>583</v>
      </c>
      <c r="E4056" t="str">
        <f>VLOOKUP(D4056,'B-Business Capability'!B:H,5,FALSE)</f>
        <v>Product &amp; Software Development</v>
      </c>
      <c r="F4056" t="str">
        <f>VLOOKUP(D4056,'B-Business Capability'!B:H,6,FALSE)</f>
        <v>Engineering</v>
      </c>
      <c r="G4056" t="str">
        <f>VLOOKUP(D4056,'B-Business Capability'!B:H,7,FALSE)</f>
        <v>Construction &amp; Development</v>
      </c>
      <c r="I4056" t="s">
        <v>43</v>
      </c>
      <c r="J4056" t="s">
        <v>114</v>
      </c>
      <c r="K4056" t="s">
        <v>659</v>
      </c>
      <c r="L4056" t="s">
        <v>618</v>
      </c>
      <c r="M4056" t="str">
        <f>VLOOKUP(L4056,'A-Applications'!B:D,3,FALSE)</f>
        <v>Microsoft Visual Studio Code</v>
      </c>
      <c r="N4056" t="s">
        <v>46</v>
      </c>
      <c r="O4056" s="42" t="s">
        <v>47</v>
      </c>
      <c r="P4056" t="s">
        <v>75</v>
      </c>
      <c r="Q4056" t="str">
        <f>VLOOKUP(KamstrupData[[#This Row],[IdLevel123]],'B-Business Capability'!B:L,10,FALSE)</f>
        <v>Idea-to-Release (I2R)</v>
      </c>
      <c r="R4056">
        <f>VLOOKUP(KamstrupData[[#This Row],[IdLevel123]],'B-Business Capability'!B:L,11,FALSE)</f>
        <v>420</v>
      </c>
      <c r="T4056" t="s">
        <v>888</v>
      </c>
    </row>
    <row r="4057" spans="2:20" hidden="1" x14ac:dyDescent="0.25">
      <c r="D4057" t="s">
        <v>583</v>
      </c>
      <c r="E4057" t="str">
        <f>VLOOKUP(D4057,'B-Business Capability'!B:H,5,FALSE)</f>
        <v>Product &amp; Software Development</v>
      </c>
      <c r="F4057" t="str">
        <f>VLOOKUP(D4057,'B-Business Capability'!B:H,6,FALSE)</f>
        <v>Engineering</v>
      </c>
      <c r="G4057" t="str">
        <f>VLOOKUP(D4057,'B-Business Capability'!B:H,7,FALSE)</f>
        <v>Construction &amp; Development</v>
      </c>
      <c r="I4057" t="s">
        <v>43</v>
      </c>
      <c r="J4057" t="s">
        <v>128</v>
      </c>
      <c r="K4057" t="s">
        <v>87</v>
      </c>
      <c r="L4057" t="s">
        <v>618</v>
      </c>
      <c r="M4057" t="str">
        <f>VLOOKUP(L4057,'A-Applications'!B:D,3,FALSE)</f>
        <v>Microsoft Visual Studio Code</v>
      </c>
      <c r="N4057" t="s">
        <v>46</v>
      </c>
      <c r="O4057" s="42" t="s">
        <v>47</v>
      </c>
      <c r="P4057" t="s">
        <v>75</v>
      </c>
      <c r="Q4057" t="str">
        <f>VLOOKUP(KamstrupData[[#This Row],[IdLevel123]],'B-Business Capability'!B:L,10,FALSE)</f>
        <v>Idea-to-Release (I2R)</v>
      </c>
      <c r="R4057">
        <f>VLOOKUP(KamstrupData[[#This Row],[IdLevel123]],'B-Business Capability'!B:L,11,FALSE)</f>
        <v>420</v>
      </c>
      <c r="T4057" t="s">
        <v>129</v>
      </c>
    </row>
    <row r="4058" spans="2:20" hidden="1" x14ac:dyDescent="0.25">
      <c r="D4058" t="s">
        <v>1517</v>
      </c>
      <c r="E4058" t="str">
        <f>VLOOKUP(D4058,'B-Business Capability'!B:H,5,FALSE)</f>
        <v>Customer Service</v>
      </c>
      <c r="F4058" t="str">
        <f>VLOOKUP(D4058,'B-Business Capability'!B:H,6,FALSE)</f>
        <v>Customer Project Management</v>
      </c>
      <c r="G4058" t="str">
        <f>VLOOKUP(D4058,'B-Business Capability'!B:H,7,FALSE)</f>
        <v>Project Management</v>
      </c>
      <c r="I4058" t="s">
        <v>43</v>
      </c>
      <c r="J4058" t="s">
        <v>279</v>
      </c>
      <c r="L4058" t="s">
        <v>618</v>
      </c>
      <c r="M4058" t="str">
        <f>VLOOKUP(L4058,'A-Applications'!B:D,3,FALSE)</f>
        <v>Microsoft Visual Studio Code</v>
      </c>
      <c r="N4058" t="s">
        <v>46</v>
      </c>
      <c r="O4058" s="42" t="s">
        <v>47</v>
      </c>
      <c r="P4058" t="s">
        <v>1040</v>
      </c>
      <c r="Q4058" t="str">
        <f>VLOOKUP(KamstrupData[[#This Row],[IdLevel123]],'B-Business Capability'!B:L,10,FALSE)</f>
        <v>Order-to-Cash (O2C)</v>
      </c>
      <c r="R4058">
        <f>VLOOKUP(KamstrupData[[#This Row],[IdLevel123]],'B-Business Capability'!B:L,11,FALSE)</f>
        <v>0</v>
      </c>
      <c r="T4058" t="s">
        <v>1482</v>
      </c>
    </row>
    <row r="4059" spans="2:20" hidden="1" x14ac:dyDescent="0.25">
      <c r="D4059" t="s">
        <v>1517</v>
      </c>
      <c r="E4059" t="str">
        <f>VLOOKUP(D4059,'B-Business Capability'!B:H,5,FALSE)</f>
        <v>Customer Service</v>
      </c>
      <c r="F4059" t="str">
        <f>VLOOKUP(D4059,'B-Business Capability'!B:H,6,FALSE)</f>
        <v>Customer Project Management</v>
      </c>
      <c r="G4059" t="str">
        <f>VLOOKUP(D4059,'B-Business Capability'!B:H,7,FALSE)</f>
        <v>Project Management</v>
      </c>
      <c r="I4059" t="s">
        <v>43</v>
      </c>
      <c r="J4059" t="s">
        <v>282</v>
      </c>
      <c r="L4059" t="s">
        <v>618</v>
      </c>
      <c r="M4059" t="str">
        <f>VLOOKUP(L4059,'A-Applications'!B:D,3,FALSE)</f>
        <v>Microsoft Visual Studio Code</v>
      </c>
      <c r="N4059" t="s">
        <v>46</v>
      </c>
      <c r="O4059" s="42" t="s">
        <v>47</v>
      </c>
      <c r="P4059" t="s">
        <v>1040</v>
      </c>
      <c r="Q4059" t="str">
        <f>VLOOKUP(KamstrupData[[#This Row],[IdLevel123]],'B-Business Capability'!B:L,10,FALSE)</f>
        <v>Order-to-Cash (O2C)</v>
      </c>
      <c r="R4059">
        <f>VLOOKUP(KamstrupData[[#This Row],[IdLevel123]],'B-Business Capability'!B:L,11,FALSE)</f>
        <v>0</v>
      </c>
    </row>
    <row r="4060" spans="2:20" hidden="1" x14ac:dyDescent="0.25">
      <c r="D4060" t="s">
        <v>1554</v>
      </c>
      <c r="E4060" t="str">
        <f>VLOOKUP(D4060,'B-Business Capability'!B:H,5,FALSE)</f>
        <v>Digital Management</v>
      </c>
      <c r="F4060">
        <f>VLOOKUP(D4060,'B-Business Capability'!B:H,6,FALSE)</f>
        <v>0</v>
      </c>
      <c r="G4060">
        <f>VLOOKUP(D4060,'B-Business Capability'!B:H,7,FALSE)</f>
        <v>0</v>
      </c>
      <c r="I4060" t="s">
        <v>66</v>
      </c>
      <c r="J4060" t="s">
        <v>351</v>
      </c>
      <c r="L4060" t="s">
        <v>618</v>
      </c>
      <c r="M4060" t="str">
        <f>VLOOKUP(L4060,'A-Applications'!B:D,3,FALSE)</f>
        <v>Microsoft Visual Studio Code</v>
      </c>
      <c r="N4060" t="s">
        <v>46</v>
      </c>
      <c r="O4060" s="42" t="s">
        <v>52</v>
      </c>
      <c r="P4060" t="s">
        <v>68</v>
      </c>
      <c r="Q4060" t="str">
        <f>VLOOKUP(KamstrupData[[#This Row],[IdLevel123]],'B-Business Capability'!B:L,10,FALSE)</f>
        <v>N/A</v>
      </c>
      <c r="R4060">
        <f>VLOOKUP(KamstrupData[[#This Row],[IdLevel123]],'B-Business Capability'!B:L,11,FALSE)</f>
        <v>0</v>
      </c>
      <c r="T4060" t="s">
        <v>352</v>
      </c>
    </row>
    <row r="4061" spans="2:20" hidden="1" x14ac:dyDescent="0.25">
      <c r="B4061" s="28">
        <v>45292</v>
      </c>
      <c r="D4061" t="s">
        <v>1593</v>
      </c>
      <c r="E4061" t="str">
        <f>VLOOKUP(D4061,'B-Business Capability'!B:H,5,FALSE)</f>
        <v>Digital Platform and Operations</v>
      </c>
      <c r="F4061" t="str">
        <f>VLOOKUP(D4061,'B-Business Capability'!B:H,6,FALSE)</f>
        <v>Engineering &amp; Platform</v>
      </c>
      <c r="G4061" t="str">
        <f>VLOOKUP(D4061,'B-Business Capability'!B:H,7,FALSE)</f>
        <v>Software development</v>
      </c>
      <c r="I4061" t="s">
        <v>43</v>
      </c>
      <c r="J4061" t="s">
        <v>285</v>
      </c>
      <c r="K4061" t="s">
        <v>306</v>
      </c>
      <c r="L4061" t="s">
        <v>618</v>
      </c>
      <c r="M4061" t="str">
        <f>VLOOKUP(L4061,'A-Applications'!B:D,3,FALSE)</f>
        <v>Microsoft Visual Studio Code</v>
      </c>
      <c r="N4061" t="s">
        <v>46</v>
      </c>
      <c r="O4061" s="42" t="s">
        <v>47</v>
      </c>
      <c r="P4061" t="s">
        <v>38</v>
      </c>
      <c r="Q4061" t="str">
        <f>VLOOKUP(KamstrupData[[#This Row],[IdLevel123]],'B-Business Capability'!B:L,10,FALSE)</f>
        <v>N/A</v>
      </c>
      <c r="R4061">
        <f>VLOOKUP(KamstrupData[[#This Row],[IdLevel123]],'B-Business Capability'!B:L,11,FALSE)</f>
        <v>0</v>
      </c>
      <c r="T4061" t="s">
        <v>309</v>
      </c>
    </row>
    <row r="4062" spans="2:20" hidden="1" x14ac:dyDescent="0.25">
      <c r="D4062" t="s">
        <v>583</v>
      </c>
      <c r="E4062" t="str">
        <f>VLOOKUP(D4062,'B-Business Capability'!B:H,5,FALSE)</f>
        <v>Product &amp; Software Development</v>
      </c>
      <c r="F4062" t="str">
        <f>VLOOKUP(D4062,'B-Business Capability'!B:H,6,FALSE)</f>
        <v>Engineering</v>
      </c>
      <c r="G4062" t="str">
        <f>VLOOKUP(D4062,'B-Business Capability'!B:H,7,FALSE)</f>
        <v>Construction &amp; Development</v>
      </c>
      <c r="I4062" t="s">
        <v>43</v>
      </c>
      <c r="J4062" t="s">
        <v>86</v>
      </c>
      <c r="K4062" t="s">
        <v>87</v>
      </c>
      <c r="L4062" t="s">
        <v>670</v>
      </c>
      <c r="M4062" t="str">
        <f>VLOOKUP(L4062,'A-Applications'!B:D,3,FALSE)</f>
        <v>InstallShield Development</v>
      </c>
      <c r="N4062" t="s">
        <v>46</v>
      </c>
      <c r="O4062" s="42" t="s">
        <v>47</v>
      </c>
      <c r="P4062" t="s">
        <v>89</v>
      </c>
      <c r="Q4062" t="str">
        <f>VLOOKUP(KamstrupData[[#This Row],[IdLevel123]],'B-Business Capability'!B:L,10,FALSE)</f>
        <v>Idea-to-Release (I2R)</v>
      </c>
      <c r="R4062">
        <f>VLOOKUP(KamstrupData[[#This Row],[IdLevel123]],'B-Business Capability'!B:L,11,FALSE)</f>
        <v>420</v>
      </c>
      <c r="T4062" t="s">
        <v>196</v>
      </c>
    </row>
    <row r="4063" spans="2:20" hidden="1" x14ac:dyDescent="0.25">
      <c r="D4063" t="s">
        <v>923</v>
      </c>
      <c r="E4063" t="str">
        <f>VLOOKUP(D4063,'B-Business Capability'!B:H,5,FALSE)</f>
        <v>Product &amp; Software Development</v>
      </c>
      <c r="F4063" t="str">
        <f>VLOOKUP(D4063,'B-Business Capability'!B:H,6,FALSE)</f>
        <v>Product &amp; Software Delivery</v>
      </c>
      <c r="G4063" t="str">
        <f>VLOOKUP(D4063,'B-Business Capability'!B:H,7,FALSE)</f>
        <v>Test Quality Performance</v>
      </c>
      <c r="I4063" t="s">
        <v>43</v>
      </c>
      <c r="J4063" t="s">
        <v>86</v>
      </c>
      <c r="K4063" t="s">
        <v>87</v>
      </c>
      <c r="L4063" t="s">
        <v>924</v>
      </c>
      <c r="M4063" t="str">
        <f>VLOOKUP(L4063,'A-Applications'!B:D,3,FALSE)</f>
        <v>Vmware workstation</v>
      </c>
      <c r="N4063" t="s">
        <v>46</v>
      </c>
      <c r="O4063" s="42" t="s">
        <v>47</v>
      </c>
      <c r="P4063" t="s">
        <v>89</v>
      </c>
      <c r="Q4063" t="str">
        <f>VLOOKUP(KamstrupData[[#This Row],[IdLevel123]],'B-Business Capability'!B:L,10,FALSE)</f>
        <v>Idea-to-Release (I2R)</v>
      </c>
      <c r="R4063">
        <f>VLOOKUP(KamstrupData[[#This Row],[IdLevel123]],'B-Business Capability'!B:L,11,FALSE)</f>
        <v>530</v>
      </c>
      <c r="T4063" t="s">
        <v>196</v>
      </c>
    </row>
    <row r="4064" spans="2:20" hidden="1" x14ac:dyDescent="0.25">
      <c r="D4064" t="s">
        <v>923</v>
      </c>
      <c r="E4064" t="str">
        <f>VLOOKUP(D4064,'B-Business Capability'!B:H,5,FALSE)</f>
        <v>Product &amp; Software Development</v>
      </c>
      <c r="F4064" t="str">
        <f>VLOOKUP(D4064,'B-Business Capability'!B:H,6,FALSE)</f>
        <v>Product &amp; Software Delivery</v>
      </c>
      <c r="G4064" t="str">
        <f>VLOOKUP(D4064,'B-Business Capability'!B:H,7,FALSE)</f>
        <v>Test Quality Performance</v>
      </c>
      <c r="I4064" t="s">
        <v>43</v>
      </c>
      <c r="J4064" t="s">
        <v>98</v>
      </c>
      <c r="K4064" t="s">
        <v>87</v>
      </c>
      <c r="L4064" t="s">
        <v>924</v>
      </c>
      <c r="M4064" t="str">
        <f>VLOOKUP(L4064,'A-Applications'!B:D,3,FALSE)</f>
        <v>Vmware workstation</v>
      </c>
      <c r="N4064" t="s">
        <v>46</v>
      </c>
      <c r="O4064" s="42" t="s">
        <v>102</v>
      </c>
      <c r="P4064" t="s">
        <v>75</v>
      </c>
      <c r="Q4064" t="str">
        <f>VLOOKUP(KamstrupData[[#This Row],[IdLevel123]],'B-Business Capability'!B:L,10,FALSE)</f>
        <v>Idea-to-Release (I2R)</v>
      </c>
      <c r="R4064">
        <f>VLOOKUP(KamstrupData[[#This Row],[IdLevel123]],'B-Business Capability'!B:L,11,FALSE)</f>
        <v>530</v>
      </c>
      <c r="T4064" t="s">
        <v>100</v>
      </c>
    </row>
    <row r="4065" spans="2:20" hidden="1" x14ac:dyDescent="0.25">
      <c r="D4065" t="s">
        <v>1077</v>
      </c>
      <c r="E4065" t="str">
        <f>VLOOKUP(D4065,'B-Business Capability'!B:H,5,FALSE)</f>
        <v>Digital Platform and Operations</v>
      </c>
      <c r="F4065" t="str">
        <f>VLOOKUP(D4065,'B-Business Capability'!B:H,6,FALSE)</f>
        <v>Operations</v>
      </c>
      <c r="G4065" t="str">
        <f>VLOOKUP(D4065,'B-Business Capability'!B:H,7,FALSE)</f>
        <v>IT Operations &amp; Support</v>
      </c>
      <c r="I4065" t="s">
        <v>43</v>
      </c>
      <c r="J4065" t="s">
        <v>148</v>
      </c>
      <c r="K4065" t="s">
        <v>1079</v>
      </c>
      <c r="L4065" t="s">
        <v>1080</v>
      </c>
      <c r="M4065" t="str">
        <f>VLOOKUP(L4065,'A-Applications'!B:D,3,FALSE)</f>
        <v>Zabbix</v>
      </c>
      <c r="N4065" t="s">
        <v>138</v>
      </c>
      <c r="O4065" s="42" t="s">
        <v>47</v>
      </c>
      <c r="P4065" t="s">
        <v>38</v>
      </c>
      <c r="Q4065" t="str">
        <f>VLOOKUP(KamstrupData[[#This Row],[IdLevel123]],'B-Business Capability'!B:L,10,FALSE)</f>
        <v>N/A</v>
      </c>
      <c r="R4065">
        <f>VLOOKUP(KamstrupData[[#This Row],[IdLevel123]],'B-Business Capability'!B:L,11,FALSE)</f>
        <v>0</v>
      </c>
      <c r="T4065" t="s">
        <v>1081</v>
      </c>
    </row>
    <row r="4066" spans="2:20" hidden="1" x14ac:dyDescent="0.25">
      <c r="D4066" t="s">
        <v>1077</v>
      </c>
      <c r="E4066" t="str">
        <f>VLOOKUP(D4066,'B-Business Capability'!B:H,5,FALSE)</f>
        <v>Digital Platform and Operations</v>
      </c>
      <c r="F4066" t="str">
        <f>VLOOKUP(D4066,'B-Business Capability'!B:H,6,FALSE)</f>
        <v>Operations</v>
      </c>
      <c r="G4066" t="str">
        <f>VLOOKUP(D4066,'B-Business Capability'!B:H,7,FALSE)</f>
        <v>IT Operations &amp; Support</v>
      </c>
      <c r="I4066" t="s">
        <v>66</v>
      </c>
      <c r="J4066" t="s">
        <v>351</v>
      </c>
      <c r="L4066" t="s">
        <v>1080</v>
      </c>
      <c r="M4066" t="str">
        <f>VLOOKUP(L4066,'A-Applications'!B:D,3,FALSE)</f>
        <v>Zabbix</v>
      </c>
      <c r="N4066" t="s">
        <v>46</v>
      </c>
      <c r="O4066" s="42" t="s">
        <v>102</v>
      </c>
      <c r="P4066" t="s">
        <v>68</v>
      </c>
      <c r="Q4066" t="str">
        <f>VLOOKUP(KamstrupData[[#This Row],[IdLevel123]],'B-Business Capability'!B:L,10,FALSE)</f>
        <v>N/A</v>
      </c>
      <c r="R4066">
        <f>VLOOKUP(KamstrupData[[#This Row],[IdLevel123]],'B-Business Capability'!B:L,11,FALSE)</f>
        <v>0</v>
      </c>
      <c r="T4066" t="s">
        <v>1084</v>
      </c>
    </row>
    <row r="4067" spans="2:20" hidden="1" x14ac:dyDescent="0.25">
      <c r="D4067" t="s">
        <v>1077</v>
      </c>
      <c r="E4067" t="str">
        <f>VLOOKUP(D4067,'B-Business Capability'!B:H,5,FALSE)</f>
        <v>Digital Platform and Operations</v>
      </c>
      <c r="F4067" t="str">
        <f>VLOOKUP(D4067,'B-Business Capability'!B:H,6,FALSE)</f>
        <v>Operations</v>
      </c>
      <c r="G4067" t="str">
        <f>VLOOKUP(D4067,'B-Business Capability'!B:H,7,FALSE)</f>
        <v>IT Operations &amp; Support</v>
      </c>
      <c r="I4067" t="s">
        <v>66</v>
      </c>
      <c r="J4067" t="s">
        <v>351</v>
      </c>
      <c r="L4067" t="s">
        <v>1080</v>
      </c>
      <c r="M4067" t="str">
        <f>VLOOKUP(L4067,'A-Applications'!B:D,3,FALSE)</f>
        <v>Zabbix</v>
      </c>
      <c r="N4067" t="s">
        <v>46</v>
      </c>
      <c r="O4067" s="42" t="s">
        <v>102</v>
      </c>
      <c r="P4067" t="s">
        <v>68</v>
      </c>
      <c r="Q4067" t="str">
        <f>VLOOKUP(KamstrupData[[#This Row],[IdLevel123]],'B-Business Capability'!B:L,10,FALSE)</f>
        <v>N/A</v>
      </c>
      <c r="R4067">
        <f>VLOOKUP(KamstrupData[[#This Row],[IdLevel123]],'B-Business Capability'!B:L,11,FALSE)</f>
        <v>0</v>
      </c>
      <c r="T4067" t="s">
        <v>352</v>
      </c>
    </row>
    <row r="4068" spans="2:20" hidden="1" x14ac:dyDescent="0.25">
      <c r="D4068" t="s">
        <v>1292</v>
      </c>
      <c r="E4068" t="str">
        <f>VLOOKUP(D4068,'B-Business Capability'!B:H,5,FALSE)</f>
        <v>Marketing</v>
      </c>
      <c r="F4068" t="str">
        <f>VLOOKUP(D4068,'B-Business Capability'!B:H,6,FALSE)</f>
        <v>Corporate communication and brand management</v>
      </c>
      <c r="G4068" t="str">
        <f>VLOOKUP(D4068,'B-Business Capability'!B:H,7,FALSE)</f>
        <v>Corporate website management</v>
      </c>
      <c r="I4068" t="s">
        <v>43</v>
      </c>
      <c r="J4068" t="s">
        <v>325</v>
      </c>
      <c r="K4068" t="s">
        <v>416</v>
      </c>
      <c r="L4068" t="s">
        <v>1080</v>
      </c>
      <c r="M4068" t="str">
        <f>VLOOKUP(L4068,'A-Applications'!B:D,3,FALSE)</f>
        <v>Zabbix</v>
      </c>
      <c r="N4068" t="s">
        <v>46</v>
      </c>
      <c r="O4068" s="42" t="s">
        <v>47</v>
      </c>
      <c r="P4068" t="s">
        <v>1087</v>
      </c>
      <c r="Q4068" t="str">
        <f>VLOOKUP(KamstrupData[[#This Row],[IdLevel123]],'B-Business Capability'!B:L,10,FALSE)</f>
        <v>N/A</v>
      </c>
      <c r="R4068">
        <f>VLOOKUP(KamstrupData[[#This Row],[IdLevel123]],'B-Business Capability'!B:L,11,FALSE)</f>
        <v>0</v>
      </c>
      <c r="T4068" t="s">
        <v>1088</v>
      </c>
    </row>
    <row r="4069" spans="2:20" hidden="1" x14ac:dyDescent="0.25">
      <c r="D4069" t="s">
        <v>1309</v>
      </c>
      <c r="E4069" t="str">
        <f>VLOOKUP(D4069,'B-Business Capability'!B:H,5,FALSE)</f>
        <v>Marketing</v>
      </c>
      <c r="F4069" t="str">
        <f>VLOOKUP(D4069,'B-Business Capability'!B:H,6,FALSE)</f>
        <v>Digital channel management</v>
      </c>
      <c r="G4069" t="str">
        <f>VLOOKUP(D4069,'B-Business Capability'!B:H,7,FALSE)</f>
        <v>Corporate website management</v>
      </c>
      <c r="I4069" t="s">
        <v>43</v>
      </c>
      <c r="J4069" t="s">
        <v>325</v>
      </c>
      <c r="K4069" t="s">
        <v>416</v>
      </c>
      <c r="L4069" t="s">
        <v>1080</v>
      </c>
      <c r="M4069" t="str">
        <f>VLOOKUP(L4069,'A-Applications'!B:D,3,FALSE)</f>
        <v>Zabbix</v>
      </c>
      <c r="N4069" t="s">
        <v>46</v>
      </c>
      <c r="O4069" s="42" t="s">
        <v>47</v>
      </c>
      <c r="P4069" t="s">
        <v>1103</v>
      </c>
      <c r="Q4069" t="str">
        <f>VLOOKUP(KamstrupData[[#This Row],[IdLevel123]],'B-Business Capability'!B:L,10,FALSE)</f>
        <v>N/A</v>
      </c>
      <c r="R4069">
        <f>VLOOKUP(KamstrupData[[#This Row],[IdLevel123]],'B-Business Capability'!B:L,11,FALSE)</f>
        <v>0</v>
      </c>
      <c r="T4069" t="s">
        <v>1088</v>
      </c>
    </row>
    <row r="4070" spans="2:20" hidden="1" x14ac:dyDescent="0.25">
      <c r="D4070" t="s">
        <v>1314</v>
      </c>
      <c r="E4070" t="str">
        <f>VLOOKUP(D4070,'B-Business Capability'!B:H,5,FALSE)</f>
        <v>Marketing</v>
      </c>
      <c r="F4070" t="str">
        <f>VLOOKUP(D4070,'B-Business Capability'!B:H,6,FALSE)</f>
        <v>Digital channel management</v>
      </c>
      <c r="G4070" t="str">
        <f>VLOOKUP(D4070,'B-Business Capability'!B:H,7,FALSE)</f>
        <v>Hosting and infrastucture management</v>
      </c>
      <c r="I4070" t="s">
        <v>43</v>
      </c>
      <c r="J4070" t="s">
        <v>325</v>
      </c>
      <c r="K4070" t="s">
        <v>416</v>
      </c>
      <c r="L4070" t="s">
        <v>1080</v>
      </c>
      <c r="M4070" t="str">
        <f>VLOOKUP(L4070,'A-Applications'!B:D,3,FALSE)</f>
        <v>Zabbix</v>
      </c>
      <c r="N4070" t="s">
        <v>46</v>
      </c>
      <c r="O4070" s="42" t="s">
        <v>47</v>
      </c>
      <c r="P4070" t="s">
        <v>1103</v>
      </c>
      <c r="Q4070" t="str">
        <f>VLOOKUP(KamstrupData[[#This Row],[IdLevel123]],'B-Business Capability'!B:L,10,FALSE)</f>
        <v>N/A</v>
      </c>
      <c r="R4070">
        <f>VLOOKUP(KamstrupData[[#This Row],[IdLevel123]],'B-Business Capability'!B:L,11,FALSE)</f>
        <v>0</v>
      </c>
      <c r="T4070" t="s">
        <v>1088</v>
      </c>
    </row>
    <row r="4071" spans="2:20" hidden="1" x14ac:dyDescent="0.25">
      <c r="B4071" s="28">
        <v>46023</v>
      </c>
      <c r="D4071" s="28" t="s">
        <v>8602</v>
      </c>
      <c r="E4071" t="str">
        <f>VLOOKUP(D4071,'B-Business Capability'!B:H,5,FALSE)</f>
        <v>OT Manufacturing</v>
      </c>
      <c r="F4071" t="str">
        <f>VLOOKUP(D4071,'B-Business Capability'!B:H,6,FALSE)</f>
        <v>OT Governance &amp; Risk Management</v>
      </c>
      <c r="G4071" t="str">
        <f>VLOOKUP(D4071,'B-Business Capability'!B:H,7,FALSE)</f>
        <v>OT Monitoring &amp; Logging</v>
      </c>
      <c r="I4071" t="s">
        <v>43</v>
      </c>
      <c r="J4071" t="s">
        <v>239</v>
      </c>
      <c r="K4071" t="s">
        <v>1742</v>
      </c>
      <c r="L4071" t="s">
        <v>1080</v>
      </c>
      <c r="M4071" t="str">
        <f>VLOOKUP(L4071,'A-Applications'!B:D,3,FALSE)</f>
        <v>Zabbix</v>
      </c>
      <c r="N4071" t="s">
        <v>46</v>
      </c>
      <c r="O4071" s="42" t="s">
        <v>52</v>
      </c>
      <c r="P4071" t="s">
        <v>56</v>
      </c>
      <c r="Q4071" t="str">
        <f>VLOOKUP(KamstrupData[[#This Row],[IdLevel123]],'B-Business Capability'!B:L,10,FALSE)</f>
        <v>N/A</v>
      </c>
      <c r="R4071">
        <f>VLOOKUP(KamstrupData[[#This Row],[IdLevel123]],'B-Business Capability'!B:L,11,FALSE)</f>
        <v>0</v>
      </c>
    </row>
    <row r="4072" spans="2:20" hidden="1" x14ac:dyDescent="0.25">
      <c r="D4072" t="s">
        <v>1614</v>
      </c>
      <c r="E4072" t="str">
        <f>VLOOKUP(D4072,'B-Business Capability'!B:H,5,FALSE)</f>
        <v>OT Hosting</v>
      </c>
      <c r="F4072" t="str">
        <f>VLOOKUP(D4072,'B-Business Capability'!B:H,6,FALSE)</f>
        <v>OT Operations &amp; Service</v>
      </c>
      <c r="G4072" t="str">
        <f>VLOOKUP(D4072,'B-Business Capability'!B:H,7,FALSE)</f>
        <v>Telemetry &amp; Event Processing</v>
      </c>
      <c r="I4072" t="s">
        <v>43</v>
      </c>
      <c r="J4072" t="s">
        <v>91</v>
      </c>
      <c r="K4072" t="s">
        <v>291</v>
      </c>
      <c r="L4072" t="s">
        <v>1080</v>
      </c>
      <c r="M4072" t="str">
        <f>VLOOKUP(L4072,'A-Applications'!B:D,3,FALSE)</f>
        <v>Zabbix</v>
      </c>
      <c r="N4072" t="s">
        <v>46</v>
      </c>
      <c r="O4072" s="42" t="s">
        <v>47</v>
      </c>
      <c r="P4072" t="s">
        <v>75</v>
      </c>
      <c r="Q4072" t="str">
        <f>VLOOKUP(KamstrupData[[#This Row],[IdLevel123]],'B-Business Capability'!B:L,10,FALSE)</f>
        <v>N/A</v>
      </c>
      <c r="R4072">
        <f>VLOOKUP(KamstrupData[[#This Row],[IdLevel123]],'B-Business Capability'!B:L,11,FALSE)</f>
        <v>0</v>
      </c>
      <c r="T4072" t="s">
        <v>294</v>
      </c>
    </row>
    <row r="4073" spans="2:20" hidden="1" x14ac:dyDescent="0.25">
      <c r="D4073" t="s">
        <v>1517</v>
      </c>
      <c r="E4073" t="str">
        <f>VLOOKUP(D4073,'B-Business Capability'!B:H,5,FALSE)</f>
        <v>Customer Service</v>
      </c>
      <c r="F4073" t="str">
        <f>VLOOKUP(D4073,'B-Business Capability'!B:H,6,FALSE)</f>
        <v>Customer Project Management</v>
      </c>
      <c r="G4073" t="str">
        <f>VLOOKUP(D4073,'B-Business Capability'!B:H,7,FALSE)</f>
        <v>Project Management</v>
      </c>
      <c r="I4073" t="s">
        <v>43</v>
      </c>
      <c r="J4073" t="s">
        <v>279</v>
      </c>
      <c r="L4073" t="s">
        <v>1525</v>
      </c>
      <c r="M4073" t="str">
        <f>VLOOKUP(L4073,'A-Applications'!B:D,3,FALSE)</f>
        <v>Antenna Pattern Editor</v>
      </c>
      <c r="N4073" t="s">
        <v>46</v>
      </c>
      <c r="O4073" s="42" t="s">
        <v>47</v>
      </c>
      <c r="P4073" t="s">
        <v>1040</v>
      </c>
      <c r="Q4073" t="str">
        <f>VLOOKUP(KamstrupData[[#This Row],[IdLevel123]],'B-Business Capability'!B:L,10,FALSE)</f>
        <v>Order-to-Cash (O2C)</v>
      </c>
      <c r="R4073">
        <f>VLOOKUP(KamstrupData[[#This Row],[IdLevel123]],'B-Business Capability'!B:L,11,FALSE)</f>
        <v>0</v>
      </c>
      <c r="T4073" t="s">
        <v>410</v>
      </c>
    </row>
    <row r="4074" spans="2:20" hidden="1" x14ac:dyDescent="0.25">
      <c r="D4074" t="s">
        <v>569</v>
      </c>
      <c r="E4074" t="str">
        <f>VLOOKUP(D4074,'B-Business Capability'!B:H,5,FALSE)</f>
        <v>Product &amp; Software Development</v>
      </c>
      <c r="F4074" t="str">
        <f>VLOOKUP(D4074,'B-Business Capability'!B:H,6,FALSE)</f>
        <v>Engineering</v>
      </c>
      <c r="G4074" t="str">
        <f>VLOOKUP(D4074,'B-Business Capability'!B:H,7,FALSE)</f>
        <v>Conceptualization</v>
      </c>
      <c r="I4074" t="s">
        <v>43</v>
      </c>
      <c r="J4074" t="s">
        <v>91</v>
      </c>
      <c r="K4074" t="s">
        <v>81</v>
      </c>
      <c r="L4074" t="s">
        <v>577</v>
      </c>
      <c r="M4074" t="str">
        <f>VLOOKUP(L4074,'A-Applications'!B:D,3,FALSE)</f>
        <v>QGIS</v>
      </c>
      <c r="N4074" t="s">
        <v>46</v>
      </c>
      <c r="O4074" s="42" t="s">
        <v>47</v>
      </c>
      <c r="P4074" t="s">
        <v>75</v>
      </c>
      <c r="Q4074" t="str">
        <f>VLOOKUP(KamstrupData[[#This Row],[IdLevel123]],'B-Business Capability'!B:L,10,FALSE)</f>
        <v>Idea-to-Release (I2R)</v>
      </c>
      <c r="R4074">
        <f>VLOOKUP(KamstrupData[[#This Row],[IdLevel123]],'B-Business Capability'!B:L,11,FALSE)</f>
        <v>410</v>
      </c>
      <c r="T4074" t="s">
        <v>96</v>
      </c>
    </row>
    <row r="4075" spans="2:20" hidden="1" x14ac:dyDescent="0.25">
      <c r="D4075" t="s">
        <v>583</v>
      </c>
      <c r="E4075" t="str">
        <f>VLOOKUP(D4075,'B-Business Capability'!B:H,5,FALSE)</f>
        <v>Product &amp; Software Development</v>
      </c>
      <c r="F4075" t="str">
        <f>VLOOKUP(D4075,'B-Business Capability'!B:H,6,FALSE)</f>
        <v>Engineering</v>
      </c>
      <c r="G4075" t="str">
        <f>VLOOKUP(D4075,'B-Business Capability'!B:H,7,FALSE)</f>
        <v>Construction &amp; Development</v>
      </c>
      <c r="I4075" t="s">
        <v>43</v>
      </c>
      <c r="J4075" t="s">
        <v>98</v>
      </c>
      <c r="K4075" t="s">
        <v>761</v>
      </c>
      <c r="L4075" t="s">
        <v>577</v>
      </c>
      <c r="M4075" t="str">
        <f>VLOOKUP(L4075,'A-Applications'!B:D,3,FALSE)</f>
        <v>QGIS</v>
      </c>
      <c r="N4075" t="s">
        <v>46</v>
      </c>
      <c r="O4075" s="42" t="s">
        <v>47</v>
      </c>
      <c r="P4075" t="s">
        <v>75</v>
      </c>
      <c r="Q4075" t="str">
        <f>VLOOKUP(KamstrupData[[#This Row],[IdLevel123]],'B-Business Capability'!B:L,10,FALSE)</f>
        <v>Idea-to-Release (I2R)</v>
      </c>
      <c r="R4075">
        <f>VLOOKUP(KamstrupData[[#This Row],[IdLevel123]],'B-Business Capability'!B:L,11,FALSE)</f>
        <v>420</v>
      </c>
      <c r="T4075" t="s">
        <v>763</v>
      </c>
    </row>
    <row r="4076" spans="2:20" hidden="1" x14ac:dyDescent="0.25">
      <c r="D4076" t="s">
        <v>1459</v>
      </c>
      <c r="E4076" t="str">
        <f>VLOOKUP(D4076,'B-Business Capability'!B:H,5,FALSE)</f>
        <v>Customer Service</v>
      </c>
      <c r="F4076" t="str">
        <f>VLOOKUP(D4076,'B-Business Capability'!B:H,6,FALSE)</f>
        <v>Customer Service and Support</v>
      </c>
      <c r="G4076" t="str">
        <f>VLOOKUP(D4076,'B-Business Capability'!B:H,7,FALSE)</f>
        <v>Service Request Management</v>
      </c>
      <c r="I4076" t="s">
        <v>66</v>
      </c>
      <c r="J4076" t="s">
        <v>228</v>
      </c>
      <c r="L4076" t="s">
        <v>577</v>
      </c>
      <c r="M4076" t="str">
        <f>VLOOKUP(L4076,'A-Applications'!B:D,3,FALSE)</f>
        <v>QGIS</v>
      </c>
      <c r="N4076" t="s">
        <v>46</v>
      </c>
      <c r="O4076" s="42" t="s">
        <v>47</v>
      </c>
      <c r="P4076" t="s">
        <v>229</v>
      </c>
      <c r="Q4076" t="str">
        <f>VLOOKUP(KamstrupData[[#This Row],[IdLevel123]],'B-Business Capability'!B:L,10,FALSE)</f>
        <v>Customer Service and Support</v>
      </c>
      <c r="R4076">
        <f>VLOOKUP(KamstrupData[[#This Row],[IdLevel123]],'B-Business Capability'!B:L,11,FALSE)</f>
        <v>0</v>
      </c>
      <c r="T4076" t="s">
        <v>230</v>
      </c>
    </row>
    <row r="4077" spans="2:20" hidden="1" x14ac:dyDescent="0.25">
      <c r="D4077" t="s">
        <v>1459</v>
      </c>
      <c r="E4077" t="str">
        <f>VLOOKUP(D4077,'B-Business Capability'!B:H,5,FALSE)</f>
        <v>Customer Service</v>
      </c>
      <c r="F4077" t="str">
        <f>VLOOKUP(D4077,'B-Business Capability'!B:H,6,FALSE)</f>
        <v>Customer Service and Support</v>
      </c>
      <c r="G4077" t="str">
        <f>VLOOKUP(D4077,'B-Business Capability'!B:H,7,FALSE)</f>
        <v>Service Request Management</v>
      </c>
      <c r="I4077" t="s">
        <v>43</v>
      </c>
      <c r="J4077" t="s">
        <v>278</v>
      </c>
      <c r="L4077" t="s">
        <v>577</v>
      </c>
      <c r="M4077" t="str">
        <f>VLOOKUP(L4077,'A-Applications'!B:D,3,FALSE)</f>
        <v>QGIS</v>
      </c>
      <c r="N4077" t="s">
        <v>46</v>
      </c>
      <c r="O4077" s="42" t="s">
        <v>47</v>
      </c>
      <c r="P4077" t="s">
        <v>229</v>
      </c>
      <c r="Q4077" t="str">
        <f>VLOOKUP(KamstrupData[[#This Row],[IdLevel123]],'B-Business Capability'!B:L,10,FALSE)</f>
        <v>Customer Service and Support</v>
      </c>
      <c r="R4077">
        <f>VLOOKUP(KamstrupData[[#This Row],[IdLevel123]],'B-Business Capability'!B:L,11,FALSE)</f>
        <v>0</v>
      </c>
    </row>
    <row r="4078" spans="2:20" hidden="1" x14ac:dyDescent="0.25">
      <c r="D4078" t="s">
        <v>1459</v>
      </c>
      <c r="E4078" t="str">
        <f>VLOOKUP(D4078,'B-Business Capability'!B:H,5,FALSE)</f>
        <v>Customer Service</v>
      </c>
      <c r="F4078" t="str">
        <f>VLOOKUP(D4078,'B-Business Capability'!B:H,6,FALSE)</f>
        <v>Customer Service and Support</v>
      </c>
      <c r="G4078" t="str">
        <f>VLOOKUP(D4078,'B-Business Capability'!B:H,7,FALSE)</f>
        <v>Service Request Management</v>
      </c>
      <c r="I4078" t="s">
        <v>43</v>
      </c>
      <c r="J4078" t="s">
        <v>279</v>
      </c>
      <c r="L4078" t="s">
        <v>577</v>
      </c>
      <c r="M4078" t="str">
        <f>VLOOKUP(L4078,'A-Applications'!B:D,3,FALSE)</f>
        <v>QGIS</v>
      </c>
      <c r="N4078" t="s">
        <v>46</v>
      </c>
      <c r="O4078" s="42" t="s">
        <v>47</v>
      </c>
      <c r="P4078" t="s">
        <v>229</v>
      </c>
      <c r="Q4078" t="str">
        <f>VLOOKUP(KamstrupData[[#This Row],[IdLevel123]],'B-Business Capability'!B:L,10,FALSE)</f>
        <v>Customer Service and Support</v>
      </c>
      <c r="R4078">
        <f>VLOOKUP(KamstrupData[[#This Row],[IdLevel123]],'B-Business Capability'!B:L,11,FALSE)</f>
        <v>0</v>
      </c>
      <c r="T4078" t="s">
        <v>1482</v>
      </c>
    </row>
    <row r="4079" spans="2:20" hidden="1" x14ac:dyDescent="0.25">
      <c r="D4079" t="s">
        <v>1459</v>
      </c>
      <c r="E4079" t="str">
        <f>VLOOKUP(D4079,'B-Business Capability'!B:H,5,FALSE)</f>
        <v>Customer Service</v>
      </c>
      <c r="F4079" t="str">
        <f>VLOOKUP(D4079,'B-Business Capability'!B:H,6,FALSE)</f>
        <v>Customer Service and Support</v>
      </c>
      <c r="G4079" t="str">
        <f>VLOOKUP(D4079,'B-Business Capability'!B:H,7,FALSE)</f>
        <v>Service Request Management</v>
      </c>
      <c r="I4079" t="s">
        <v>43</v>
      </c>
      <c r="J4079" t="s">
        <v>282</v>
      </c>
      <c r="L4079" t="s">
        <v>577</v>
      </c>
      <c r="M4079" t="str">
        <f>VLOOKUP(L4079,'A-Applications'!B:D,3,FALSE)</f>
        <v>QGIS</v>
      </c>
      <c r="N4079" t="s">
        <v>46</v>
      </c>
      <c r="O4079" s="42" t="s">
        <v>47</v>
      </c>
      <c r="P4079" t="s">
        <v>229</v>
      </c>
      <c r="Q4079" t="str">
        <f>VLOOKUP(KamstrupData[[#This Row],[IdLevel123]],'B-Business Capability'!B:L,10,FALSE)</f>
        <v>Customer Service and Support</v>
      </c>
      <c r="R4079">
        <f>VLOOKUP(KamstrupData[[#This Row],[IdLevel123]],'B-Business Capability'!B:L,11,FALSE)</f>
        <v>0</v>
      </c>
      <c r="T4079" t="s">
        <v>1482</v>
      </c>
    </row>
    <row r="4080" spans="2:20" hidden="1" x14ac:dyDescent="0.25">
      <c r="D4080" t="s">
        <v>1459</v>
      </c>
      <c r="E4080" t="str">
        <f>VLOOKUP(D4080,'B-Business Capability'!B:H,5,FALSE)</f>
        <v>Customer Service</v>
      </c>
      <c r="F4080" t="str">
        <f>VLOOKUP(D4080,'B-Business Capability'!B:H,6,FALSE)</f>
        <v>Customer Service and Support</v>
      </c>
      <c r="G4080" t="str">
        <f>VLOOKUP(D4080,'B-Business Capability'!B:H,7,FALSE)</f>
        <v>Service Request Management</v>
      </c>
      <c r="I4080" t="s">
        <v>43</v>
      </c>
      <c r="J4080" t="s">
        <v>114</v>
      </c>
      <c r="K4080" t="s">
        <v>115</v>
      </c>
      <c r="L4080" t="s">
        <v>577</v>
      </c>
      <c r="M4080" t="str">
        <f>VLOOKUP(L4080,'A-Applications'!B:D,3,FALSE)</f>
        <v>QGIS</v>
      </c>
      <c r="N4080" t="s">
        <v>46</v>
      </c>
      <c r="O4080" s="42" t="s">
        <v>47</v>
      </c>
      <c r="P4080" t="s">
        <v>75</v>
      </c>
      <c r="Q4080" t="str">
        <f>VLOOKUP(KamstrupData[[#This Row],[IdLevel123]],'B-Business Capability'!B:L,10,FALSE)</f>
        <v>Customer Service and Support</v>
      </c>
      <c r="R4080">
        <f>VLOOKUP(KamstrupData[[#This Row],[IdLevel123]],'B-Business Capability'!B:L,11,FALSE)</f>
        <v>0</v>
      </c>
      <c r="T4080" t="s">
        <v>116</v>
      </c>
    </row>
    <row r="4081" spans="2:20" hidden="1" x14ac:dyDescent="0.25">
      <c r="D4081" s="28" t="s">
        <v>1459</v>
      </c>
      <c r="E4081" t="str">
        <f>VLOOKUP(D4081,'B-Business Capability'!B:H,5,FALSE)</f>
        <v>Customer Service</v>
      </c>
      <c r="F4081" t="str">
        <f>VLOOKUP(D4081,'B-Business Capability'!B:H,6,FALSE)</f>
        <v>Customer Service and Support</v>
      </c>
      <c r="G4081" t="str">
        <f>VLOOKUP(D4081,'B-Business Capability'!B:H,7,FALSE)</f>
        <v>Service Request Management</v>
      </c>
      <c r="I4081" t="s">
        <v>477</v>
      </c>
      <c r="J4081" t="s">
        <v>8624</v>
      </c>
      <c r="L4081" t="s">
        <v>577</v>
      </c>
      <c r="M4081" t="str">
        <f>VLOOKUP(L4081,'A-Applications'!B:D,3,FALSE)</f>
        <v>QGIS</v>
      </c>
      <c r="N4081" t="s">
        <v>46</v>
      </c>
      <c r="O4081" s="42" t="s">
        <v>47</v>
      </c>
      <c r="P4081" t="s">
        <v>229</v>
      </c>
      <c r="Q4081" t="str">
        <f>VLOOKUP(KamstrupData[[#This Row],[IdLevel123]],'B-Business Capability'!B:L,10,FALSE)</f>
        <v>Customer Service and Support</v>
      </c>
      <c r="R4081">
        <f>VLOOKUP(KamstrupData[[#This Row],[IdLevel123]],'B-Business Capability'!B:L,11,FALSE)</f>
        <v>0</v>
      </c>
    </row>
    <row r="4082" spans="2:20" hidden="1" x14ac:dyDescent="0.25">
      <c r="D4082" t="s">
        <v>1517</v>
      </c>
      <c r="E4082" t="str">
        <f>VLOOKUP(D4082,'B-Business Capability'!B:H,5,FALSE)</f>
        <v>Customer Service</v>
      </c>
      <c r="F4082" t="str">
        <f>VLOOKUP(D4082,'B-Business Capability'!B:H,6,FALSE)</f>
        <v>Customer Project Management</v>
      </c>
      <c r="G4082" t="str">
        <f>VLOOKUP(D4082,'B-Business Capability'!B:H,7,FALSE)</f>
        <v>Project Management</v>
      </c>
      <c r="I4082" t="s">
        <v>66</v>
      </c>
      <c r="J4082" t="s">
        <v>228</v>
      </c>
      <c r="L4082" t="s">
        <v>577</v>
      </c>
      <c r="M4082" t="str">
        <f>VLOOKUP(L4082,'A-Applications'!B:D,3,FALSE)</f>
        <v>QGIS</v>
      </c>
      <c r="N4082" t="s">
        <v>46</v>
      </c>
      <c r="O4082" s="42" t="s">
        <v>47</v>
      </c>
      <c r="P4082" t="s">
        <v>1040</v>
      </c>
      <c r="Q4082" t="str">
        <f>VLOOKUP(KamstrupData[[#This Row],[IdLevel123]],'B-Business Capability'!B:L,10,FALSE)</f>
        <v>Order-to-Cash (O2C)</v>
      </c>
      <c r="R4082">
        <f>VLOOKUP(KamstrupData[[#This Row],[IdLevel123]],'B-Business Capability'!B:L,11,FALSE)</f>
        <v>0</v>
      </c>
      <c r="T4082" t="s">
        <v>230</v>
      </c>
    </row>
    <row r="4083" spans="2:20" hidden="1" x14ac:dyDescent="0.25">
      <c r="D4083" t="s">
        <v>1517</v>
      </c>
      <c r="E4083" t="str">
        <f>VLOOKUP(D4083,'B-Business Capability'!B:H,5,FALSE)</f>
        <v>Customer Service</v>
      </c>
      <c r="F4083" t="str">
        <f>VLOOKUP(D4083,'B-Business Capability'!B:H,6,FALSE)</f>
        <v>Customer Project Management</v>
      </c>
      <c r="G4083" t="str">
        <f>VLOOKUP(D4083,'B-Business Capability'!B:H,7,FALSE)</f>
        <v>Project Management</v>
      </c>
      <c r="I4083" t="s">
        <v>43</v>
      </c>
      <c r="J4083" t="s">
        <v>278</v>
      </c>
      <c r="L4083" t="s">
        <v>577</v>
      </c>
      <c r="M4083" t="str">
        <f>VLOOKUP(L4083,'A-Applications'!B:D,3,FALSE)</f>
        <v>QGIS</v>
      </c>
      <c r="N4083" t="s">
        <v>46</v>
      </c>
      <c r="O4083" s="42" t="s">
        <v>47</v>
      </c>
      <c r="P4083" t="s">
        <v>1040</v>
      </c>
      <c r="Q4083" t="str">
        <f>VLOOKUP(KamstrupData[[#This Row],[IdLevel123]],'B-Business Capability'!B:L,10,FALSE)</f>
        <v>Order-to-Cash (O2C)</v>
      </c>
      <c r="R4083">
        <f>VLOOKUP(KamstrupData[[#This Row],[IdLevel123]],'B-Business Capability'!B:L,11,FALSE)</f>
        <v>0</v>
      </c>
    </row>
    <row r="4084" spans="2:20" hidden="1" x14ac:dyDescent="0.25">
      <c r="D4084" t="s">
        <v>1517</v>
      </c>
      <c r="E4084" t="str">
        <f>VLOOKUP(D4084,'B-Business Capability'!B:H,5,FALSE)</f>
        <v>Customer Service</v>
      </c>
      <c r="F4084" t="str">
        <f>VLOOKUP(D4084,'B-Business Capability'!B:H,6,FALSE)</f>
        <v>Customer Project Management</v>
      </c>
      <c r="G4084" t="str">
        <f>VLOOKUP(D4084,'B-Business Capability'!B:H,7,FALSE)</f>
        <v>Project Management</v>
      </c>
      <c r="I4084" t="s">
        <v>43</v>
      </c>
      <c r="J4084" t="s">
        <v>279</v>
      </c>
      <c r="L4084" t="s">
        <v>577</v>
      </c>
      <c r="M4084" t="str">
        <f>VLOOKUP(L4084,'A-Applications'!B:D,3,FALSE)</f>
        <v>QGIS</v>
      </c>
      <c r="N4084" t="s">
        <v>46</v>
      </c>
      <c r="O4084" s="42" t="s">
        <v>47</v>
      </c>
      <c r="P4084" t="s">
        <v>1040</v>
      </c>
      <c r="Q4084" t="str">
        <f>VLOOKUP(KamstrupData[[#This Row],[IdLevel123]],'B-Business Capability'!B:L,10,FALSE)</f>
        <v>Order-to-Cash (O2C)</v>
      </c>
      <c r="R4084">
        <f>VLOOKUP(KamstrupData[[#This Row],[IdLevel123]],'B-Business Capability'!B:L,11,FALSE)</f>
        <v>0</v>
      </c>
      <c r="T4084" t="s">
        <v>410</v>
      </c>
    </row>
    <row r="4085" spans="2:20" hidden="1" x14ac:dyDescent="0.25">
      <c r="D4085" t="s">
        <v>1517</v>
      </c>
      <c r="E4085" t="str">
        <f>VLOOKUP(D4085,'B-Business Capability'!B:H,5,FALSE)</f>
        <v>Customer Service</v>
      </c>
      <c r="F4085" t="str">
        <f>VLOOKUP(D4085,'B-Business Capability'!B:H,6,FALSE)</f>
        <v>Customer Project Management</v>
      </c>
      <c r="G4085" t="str">
        <f>VLOOKUP(D4085,'B-Business Capability'!B:H,7,FALSE)</f>
        <v>Project Management</v>
      </c>
      <c r="I4085" t="s">
        <v>43</v>
      </c>
      <c r="J4085" t="s">
        <v>282</v>
      </c>
      <c r="L4085" t="s">
        <v>577</v>
      </c>
      <c r="M4085" t="str">
        <f>VLOOKUP(L4085,'A-Applications'!B:D,3,FALSE)</f>
        <v>QGIS</v>
      </c>
      <c r="N4085" t="s">
        <v>46</v>
      </c>
      <c r="O4085" s="42" t="s">
        <v>47</v>
      </c>
      <c r="P4085" t="s">
        <v>1040</v>
      </c>
      <c r="Q4085" t="str">
        <f>VLOOKUP(KamstrupData[[#This Row],[IdLevel123]],'B-Business Capability'!B:L,10,FALSE)</f>
        <v>Order-to-Cash (O2C)</v>
      </c>
      <c r="R4085">
        <f>VLOOKUP(KamstrupData[[#This Row],[IdLevel123]],'B-Business Capability'!B:L,11,FALSE)</f>
        <v>0</v>
      </c>
      <c r="T4085" t="s">
        <v>410</v>
      </c>
    </row>
    <row r="4086" spans="2:20" hidden="1" x14ac:dyDescent="0.25">
      <c r="D4086" s="28" t="s">
        <v>1517</v>
      </c>
      <c r="E4086" t="str">
        <f>VLOOKUP(D4086,'B-Business Capability'!B:H,5,FALSE)</f>
        <v>Customer Service</v>
      </c>
      <c r="F4086" t="str">
        <f>VLOOKUP(D4086,'B-Business Capability'!B:H,6,FALSE)</f>
        <v>Customer Project Management</v>
      </c>
      <c r="G4086" t="str">
        <f>VLOOKUP(D4086,'B-Business Capability'!B:H,7,FALSE)</f>
        <v>Project Management</v>
      </c>
      <c r="I4086" t="s">
        <v>477</v>
      </c>
      <c r="J4086" t="s">
        <v>8624</v>
      </c>
      <c r="L4086" t="s">
        <v>577</v>
      </c>
      <c r="M4086" t="str">
        <f>VLOOKUP(L4086,'A-Applications'!B:D,3,FALSE)</f>
        <v>QGIS</v>
      </c>
      <c r="N4086" t="s">
        <v>46</v>
      </c>
      <c r="O4086" s="42" t="s">
        <v>47</v>
      </c>
      <c r="P4086" t="s">
        <v>1040</v>
      </c>
      <c r="Q4086" t="str">
        <f>VLOOKUP(KamstrupData[[#This Row],[IdLevel123]],'B-Business Capability'!B:L,10,FALSE)</f>
        <v>Order-to-Cash (O2C)</v>
      </c>
      <c r="R4086">
        <f>VLOOKUP(KamstrupData[[#This Row],[IdLevel123]],'B-Business Capability'!B:L,11,FALSE)</f>
        <v>0</v>
      </c>
    </row>
    <row r="4087" spans="2:20" hidden="1" x14ac:dyDescent="0.25">
      <c r="D4087" s="28" t="s">
        <v>1634</v>
      </c>
      <c r="E4087" t="str">
        <f>VLOOKUP(D4087,'B-Business Capability'!B:H,5,FALSE)</f>
        <v>Not mapped to capability</v>
      </c>
      <c r="F4087">
        <f>VLOOKUP(D4087,'B-Business Capability'!B:H,6,FALSE)</f>
        <v>0</v>
      </c>
      <c r="G4087">
        <f>VLOOKUP(D4087,'B-Business Capability'!B:H,7,FALSE)</f>
        <v>0</v>
      </c>
      <c r="I4087" t="s">
        <v>487</v>
      </c>
      <c r="J4087" t="s">
        <v>8712</v>
      </c>
      <c r="K4087" t="s">
        <v>8713</v>
      </c>
      <c r="L4087" t="s">
        <v>577</v>
      </c>
      <c r="M4087" t="str">
        <f>VLOOKUP(L4087,'A-Applications'!B:D,3,FALSE)</f>
        <v>QGIS</v>
      </c>
      <c r="N4087" t="s">
        <v>46</v>
      </c>
      <c r="O4087" s="42" t="s">
        <v>47</v>
      </c>
      <c r="Q4087" t="str">
        <f>VLOOKUP(KamstrupData[[#This Row],[IdLevel123]],'B-Business Capability'!B:L,10,FALSE)</f>
        <v>N/A</v>
      </c>
      <c r="R4087">
        <f>VLOOKUP(KamstrupData[[#This Row],[IdLevel123]],'B-Business Capability'!B:L,11,FALSE)</f>
        <v>0</v>
      </c>
    </row>
    <row r="4088" spans="2:20" hidden="1" x14ac:dyDescent="0.25">
      <c r="D4088" t="s">
        <v>583</v>
      </c>
      <c r="E4088" t="str">
        <f>VLOOKUP(D4088,'B-Business Capability'!B:H,5,FALSE)</f>
        <v>Product &amp; Software Development</v>
      </c>
      <c r="F4088" t="str">
        <f>VLOOKUP(D4088,'B-Business Capability'!B:H,6,FALSE)</f>
        <v>Engineering</v>
      </c>
      <c r="G4088" t="str">
        <f>VLOOKUP(D4088,'B-Business Capability'!B:H,7,FALSE)</f>
        <v>Construction &amp; Development</v>
      </c>
      <c r="I4088" t="s">
        <v>43</v>
      </c>
      <c r="J4088" t="s">
        <v>114</v>
      </c>
      <c r="K4088" t="s">
        <v>125</v>
      </c>
      <c r="L4088" t="s">
        <v>883</v>
      </c>
      <c r="M4088" t="str">
        <f>VLOOKUP(L4088,'A-Applications'!B:D,3,FALSE)</f>
        <v>Radio Survey</v>
      </c>
      <c r="N4088" t="s">
        <v>46</v>
      </c>
      <c r="O4088" s="42" t="s">
        <v>102</v>
      </c>
      <c r="P4088" t="s">
        <v>75</v>
      </c>
      <c r="Q4088" t="str">
        <f>VLOOKUP(KamstrupData[[#This Row],[IdLevel123]],'B-Business Capability'!B:L,10,FALSE)</f>
        <v>Idea-to-Release (I2R)</v>
      </c>
      <c r="R4088">
        <f>VLOOKUP(KamstrupData[[#This Row],[IdLevel123]],'B-Business Capability'!B:L,11,FALSE)</f>
        <v>420</v>
      </c>
      <c r="T4088" t="s">
        <v>126</v>
      </c>
    </row>
    <row r="4089" spans="2:20" hidden="1" x14ac:dyDescent="0.25">
      <c r="B4089" s="28">
        <v>45292</v>
      </c>
      <c r="D4089" s="28" t="s">
        <v>1136</v>
      </c>
      <c r="E4089" t="str">
        <f>VLOOKUP(D4089,'B-Business Capability'!B:H,5,FALSE)</f>
        <v>Marketing</v>
      </c>
      <c r="F4089" t="str">
        <f>VLOOKUP(D4089,'B-Business Capability'!B:H,6,FALSE)</f>
        <v>Data and insights management</v>
      </c>
      <c r="G4089" t="str">
        <f>VLOOKUP(D4089,'B-Business Capability'!B:H,7,FALSE)</f>
        <v>Marketing surveys</v>
      </c>
      <c r="I4089" t="s">
        <v>43</v>
      </c>
      <c r="J4089" t="s">
        <v>285</v>
      </c>
      <c r="K4089" t="s">
        <v>1639</v>
      </c>
      <c r="L4089" t="s">
        <v>883</v>
      </c>
      <c r="M4089" t="str">
        <f>VLOOKUP(L4089,'A-Applications'!B:D,3,FALSE)</f>
        <v>Radio Survey</v>
      </c>
      <c r="N4089" s="230" t="s">
        <v>46</v>
      </c>
      <c r="O4089" s="42" t="s">
        <v>52</v>
      </c>
      <c r="Q4089" t="str">
        <f>VLOOKUP(KamstrupData[[#This Row],[IdLevel123]],'B-Business Capability'!B:L,10,FALSE)</f>
        <v>N/A</v>
      </c>
      <c r="R4089">
        <f>VLOOKUP(KamstrupData[[#This Row],[IdLevel123]],'B-Business Capability'!B:L,11,FALSE)</f>
        <v>0</v>
      </c>
    </row>
    <row r="4090" spans="2:20" hidden="1" x14ac:dyDescent="0.25">
      <c r="D4090" t="s">
        <v>1459</v>
      </c>
      <c r="E4090" t="str">
        <f>VLOOKUP(D4090,'B-Business Capability'!B:H,5,FALSE)</f>
        <v>Customer Service</v>
      </c>
      <c r="F4090" t="str">
        <f>VLOOKUP(D4090,'B-Business Capability'!B:H,6,FALSE)</f>
        <v>Customer Service and Support</v>
      </c>
      <c r="G4090" t="str">
        <f>VLOOKUP(D4090,'B-Business Capability'!B:H,7,FALSE)</f>
        <v>Service Request Management</v>
      </c>
      <c r="I4090" t="s">
        <v>43</v>
      </c>
      <c r="J4090" t="s">
        <v>114</v>
      </c>
      <c r="K4090" t="s">
        <v>125</v>
      </c>
      <c r="L4090" t="s">
        <v>883</v>
      </c>
      <c r="M4090" t="str">
        <f>VLOOKUP(L4090,'A-Applications'!B:D,3,FALSE)</f>
        <v>Radio Survey</v>
      </c>
      <c r="N4090" t="s">
        <v>46</v>
      </c>
      <c r="O4090" s="42" t="s">
        <v>102</v>
      </c>
      <c r="P4090" t="s">
        <v>75</v>
      </c>
      <c r="Q4090" t="str">
        <f>VLOOKUP(KamstrupData[[#This Row],[IdLevel123]],'B-Business Capability'!B:L,10,FALSE)</f>
        <v>Customer Service and Support</v>
      </c>
      <c r="R4090">
        <f>VLOOKUP(KamstrupData[[#This Row],[IdLevel123]],'B-Business Capability'!B:L,11,FALSE)</f>
        <v>0</v>
      </c>
      <c r="T4090" t="s">
        <v>126</v>
      </c>
    </row>
    <row r="4091" spans="2:20" hidden="1" x14ac:dyDescent="0.25">
      <c r="D4091" t="s">
        <v>1517</v>
      </c>
      <c r="E4091" t="str">
        <f>VLOOKUP(D4091,'B-Business Capability'!B:H,5,FALSE)</f>
        <v>Customer Service</v>
      </c>
      <c r="F4091" t="str">
        <f>VLOOKUP(D4091,'B-Business Capability'!B:H,6,FALSE)</f>
        <v>Customer Project Management</v>
      </c>
      <c r="G4091" t="str">
        <f>VLOOKUP(D4091,'B-Business Capability'!B:H,7,FALSE)</f>
        <v>Project Management</v>
      </c>
      <c r="I4091" t="s">
        <v>66</v>
      </c>
      <c r="J4091" t="s">
        <v>228</v>
      </c>
      <c r="L4091" t="s">
        <v>883</v>
      </c>
      <c r="M4091" t="str">
        <f>VLOOKUP(L4091,'A-Applications'!B:D,3,FALSE)</f>
        <v>Radio Survey</v>
      </c>
      <c r="N4091" t="s">
        <v>46</v>
      </c>
      <c r="O4091" s="42" t="s">
        <v>47</v>
      </c>
      <c r="P4091" t="s">
        <v>1040</v>
      </c>
      <c r="Q4091" t="str">
        <f>VLOOKUP(KamstrupData[[#This Row],[IdLevel123]],'B-Business Capability'!B:L,10,FALSE)</f>
        <v>Order-to-Cash (O2C)</v>
      </c>
      <c r="R4091">
        <f>VLOOKUP(KamstrupData[[#This Row],[IdLevel123]],'B-Business Capability'!B:L,11,FALSE)</f>
        <v>0</v>
      </c>
      <c r="T4091" t="s">
        <v>230</v>
      </c>
    </row>
    <row r="4092" spans="2:20" hidden="1" x14ac:dyDescent="0.25">
      <c r="D4092" t="s">
        <v>1517</v>
      </c>
      <c r="E4092" t="str">
        <f>VLOOKUP(D4092,'B-Business Capability'!B:H,5,FALSE)</f>
        <v>Customer Service</v>
      </c>
      <c r="F4092" t="str">
        <f>VLOOKUP(D4092,'B-Business Capability'!B:H,6,FALSE)</f>
        <v>Customer Project Management</v>
      </c>
      <c r="G4092" t="str">
        <f>VLOOKUP(D4092,'B-Business Capability'!B:H,7,FALSE)</f>
        <v>Project Management</v>
      </c>
      <c r="I4092" t="s">
        <v>43</v>
      </c>
      <c r="J4092" t="s">
        <v>279</v>
      </c>
      <c r="L4092" t="s">
        <v>883</v>
      </c>
      <c r="M4092" t="str">
        <f>VLOOKUP(L4092,'A-Applications'!B:D,3,FALSE)</f>
        <v>Radio Survey</v>
      </c>
      <c r="N4092" t="s">
        <v>46</v>
      </c>
      <c r="O4092" s="42" t="s">
        <v>47</v>
      </c>
      <c r="P4092" t="s">
        <v>1040</v>
      </c>
      <c r="Q4092" t="str">
        <f>VLOOKUP(KamstrupData[[#This Row],[IdLevel123]],'B-Business Capability'!B:L,10,FALSE)</f>
        <v>Order-to-Cash (O2C)</v>
      </c>
      <c r="R4092">
        <f>VLOOKUP(KamstrupData[[#This Row],[IdLevel123]],'B-Business Capability'!B:L,11,FALSE)</f>
        <v>0</v>
      </c>
      <c r="T4092" t="s">
        <v>410</v>
      </c>
    </row>
    <row r="4093" spans="2:20" hidden="1" x14ac:dyDescent="0.25">
      <c r="D4093" t="s">
        <v>1517</v>
      </c>
      <c r="E4093" t="str">
        <f>VLOOKUP(D4093,'B-Business Capability'!B:H,5,FALSE)</f>
        <v>Customer Service</v>
      </c>
      <c r="F4093" t="str">
        <f>VLOOKUP(D4093,'B-Business Capability'!B:H,6,FALSE)</f>
        <v>Customer Project Management</v>
      </c>
      <c r="G4093" t="str">
        <f>VLOOKUP(D4093,'B-Business Capability'!B:H,7,FALSE)</f>
        <v>Project Management</v>
      </c>
      <c r="I4093" t="s">
        <v>43</v>
      </c>
      <c r="J4093" t="s">
        <v>282</v>
      </c>
      <c r="L4093" t="s">
        <v>883</v>
      </c>
      <c r="M4093" t="str">
        <f>VLOOKUP(L4093,'A-Applications'!B:D,3,FALSE)</f>
        <v>Radio Survey</v>
      </c>
      <c r="N4093" t="s">
        <v>46</v>
      </c>
      <c r="O4093" s="42" t="s">
        <v>47</v>
      </c>
      <c r="P4093" t="s">
        <v>1040</v>
      </c>
      <c r="Q4093" t="str">
        <f>VLOOKUP(KamstrupData[[#This Row],[IdLevel123]],'B-Business Capability'!B:L,10,FALSE)</f>
        <v>Order-to-Cash (O2C)</v>
      </c>
      <c r="R4093">
        <f>VLOOKUP(KamstrupData[[#This Row],[IdLevel123]],'B-Business Capability'!B:L,11,FALSE)</f>
        <v>0</v>
      </c>
      <c r="T4093" t="s">
        <v>410</v>
      </c>
    </row>
    <row r="4094" spans="2:20" hidden="1" x14ac:dyDescent="0.25">
      <c r="D4094" s="28" t="s">
        <v>1517</v>
      </c>
      <c r="E4094" t="str">
        <f>VLOOKUP(D4094,'B-Business Capability'!B:H,5,FALSE)</f>
        <v>Customer Service</v>
      </c>
      <c r="F4094" t="str">
        <f>VLOOKUP(D4094,'B-Business Capability'!B:H,6,FALSE)</f>
        <v>Customer Project Management</v>
      </c>
      <c r="G4094" t="str">
        <f>VLOOKUP(D4094,'B-Business Capability'!B:H,7,FALSE)</f>
        <v>Project Management</v>
      </c>
      <c r="I4094" t="s">
        <v>491</v>
      </c>
      <c r="J4094" t="s">
        <v>8531</v>
      </c>
      <c r="K4094" t="s">
        <v>8607</v>
      </c>
      <c r="L4094" t="s">
        <v>883</v>
      </c>
      <c r="M4094" t="str">
        <f>VLOOKUP(L4094,'A-Applications'!B:D,3,FALSE)</f>
        <v>Radio Survey</v>
      </c>
      <c r="N4094" t="s">
        <v>46</v>
      </c>
      <c r="O4094" s="42" t="s">
        <v>47</v>
      </c>
      <c r="P4094" t="s">
        <v>1040</v>
      </c>
      <c r="Q4094" t="str">
        <f>VLOOKUP(KamstrupData[[#This Row],[IdLevel123]],'B-Business Capability'!B:L,10,FALSE)</f>
        <v>Order-to-Cash (O2C)</v>
      </c>
      <c r="R4094">
        <f>VLOOKUP(KamstrupData[[#This Row],[IdLevel123]],'B-Business Capability'!B:L,11,FALSE)</f>
        <v>0</v>
      </c>
    </row>
    <row r="4095" spans="2:20" hidden="1" x14ac:dyDescent="0.25">
      <c r="D4095" t="s">
        <v>1614</v>
      </c>
      <c r="E4095" t="str">
        <f>VLOOKUP(D4095,'B-Business Capability'!B:H,5,FALSE)</f>
        <v>OT Hosting</v>
      </c>
      <c r="F4095" t="str">
        <f>VLOOKUP(D4095,'B-Business Capability'!B:H,6,FALSE)</f>
        <v>OT Operations &amp; Service</v>
      </c>
      <c r="G4095" t="str">
        <f>VLOOKUP(D4095,'B-Business Capability'!B:H,7,FALSE)</f>
        <v>Telemetry &amp; Event Processing</v>
      </c>
      <c r="I4095" t="s">
        <v>43</v>
      </c>
      <c r="J4095" t="s">
        <v>91</v>
      </c>
      <c r="K4095" t="s">
        <v>291</v>
      </c>
      <c r="L4095" t="s">
        <v>883</v>
      </c>
      <c r="M4095" t="str">
        <f>VLOOKUP(L4095,'A-Applications'!B:D,3,FALSE)</f>
        <v>Radio Survey</v>
      </c>
      <c r="N4095" t="s">
        <v>138</v>
      </c>
      <c r="O4095" s="42" t="s">
        <v>210</v>
      </c>
      <c r="P4095" t="s">
        <v>75</v>
      </c>
      <c r="Q4095" t="str">
        <f>VLOOKUP(KamstrupData[[#This Row],[IdLevel123]],'B-Business Capability'!B:L,10,FALSE)</f>
        <v>N/A</v>
      </c>
      <c r="R4095">
        <f>VLOOKUP(KamstrupData[[#This Row],[IdLevel123]],'B-Business Capability'!B:L,11,FALSE)</f>
        <v>0</v>
      </c>
      <c r="T4095" t="s">
        <v>1619</v>
      </c>
    </row>
    <row r="4096" spans="2:20" hidden="1" x14ac:dyDescent="0.25">
      <c r="D4096" t="s">
        <v>1614</v>
      </c>
      <c r="E4096" t="str">
        <f>VLOOKUP(D4096,'B-Business Capability'!B:H,5,FALSE)</f>
        <v>OT Hosting</v>
      </c>
      <c r="F4096" t="str">
        <f>VLOOKUP(D4096,'B-Business Capability'!B:H,6,FALSE)</f>
        <v>OT Operations &amp; Service</v>
      </c>
      <c r="G4096" t="str">
        <f>VLOOKUP(D4096,'B-Business Capability'!B:H,7,FALSE)</f>
        <v>Telemetry &amp; Event Processing</v>
      </c>
      <c r="I4096" t="s">
        <v>43</v>
      </c>
      <c r="J4096" t="s">
        <v>91</v>
      </c>
      <c r="K4096" t="s">
        <v>72</v>
      </c>
      <c r="L4096" t="s">
        <v>883</v>
      </c>
      <c r="M4096" t="str">
        <f>VLOOKUP(L4096,'A-Applications'!B:D,3,FALSE)</f>
        <v>Radio Survey</v>
      </c>
      <c r="N4096" t="s">
        <v>46</v>
      </c>
      <c r="O4096" s="42" t="s">
        <v>47</v>
      </c>
      <c r="P4096" t="s">
        <v>75</v>
      </c>
      <c r="Q4096" t="str">
        <f>VLOOKUP(KamstrupData[[#This Row],[IdLevel123]],'B-Business Capability'!B:L,10,FALSE)</f>
        <v>N/A</v>
      </c>
      <c r="R4096">
        <f>VLOOKUP(KamstrupData[[#This Row],[IdLevel123]],'B-Business Capability'!B:L,11,FALSE)</f>
        <v>0</v>
      </c>
    </row>
    <row r="4097" spans="4:20" hidden="1" x14ac:dyDescent="0.25">
      <c r="D4097" t="s">
        <v>1614</v>
      </c>
      <c r="E4097" t="str">
        <f>VLOOKUP(D4097,'B-Business Capability'!B:H,5,FALSE)</f>
        <v>OT Hosting</v>
      </c>
      <c r="F4097" t="str">
        <f>VLOOKUP(D4097,'B-Business Capability'!B:H,6,FALSE)</f>
        <v>OT Operations &amp; Service</v>
      </c>
      <c r="G4097" t="str">
        <f>VLOOKUP(D4097,'B-Business Capability'!B:H,7,FALSE)</f>
        <v>Telemetry &amp; Event Processing</v>
      </c>
      <c r="I4097" t="s">
        <v>43</v>
      </c>
      <c r="J4097" t="s">
        <v>91</v>
      </c>
      <c r="K4097" t="s">
        <v>293</v>
      </c>
      <c r="L4097" t="s">
        <v>883</v>
      </c>
      <c r="M4097" t="str">
        <f>VLOOKUP(L4097,'A-Applications'!B:D,3,FALSE)</f>
        <v>Radio Survey</v>
      </c>
      <c r="N4097" t="s">
        <v>46</v>
      </c>
      <c r="O4097" s="42" t="s">
        <v>47</v>
      </c>
      <c r="P4097" t="s">
        <v>75</v>
      </c>
      <c r="Q4097" t="str">
        <f>VLOOKUP(KamstrupData[[#This Row],[IdLevel123]],'B-Business Capability'!B:L,10,FALSE)</f>
        <v>N/A</v>
      </c>
      <c r="R4097">
        <f>VLOOKUP(KamstrupData[[#This Row],[IdLevel123]],'B-Business Capability'!B:L,11,FALSE)</f>
        <v>0</v>
      </c>
      <c r="T4097" t="s">
        <v>294</v>
      </c>
    </row>
    <row r="4098" spans="4:20" hidden="1" x14ac:dyDescent="0.25">
      <c r="D4098" t="s">
        <v>1614</v>
      </c>
      <c r="E4098" t="str">
        <f>VLOOKUP(D4098,'B-Business Capability'!B:H,5,FALSE)</f>
        <v>OT Hosting</v>
      </c>
      <c r="F4098" t="str">
        <f>VLOOKUP(D4098,'B-Business Capability'!B:H,6,FALSE)</f>
        <v>OT Operations &amp; Service</v>
      </c>
      <c r="G4098" t="str">
        <f>VLOOKUP(D4098,'B-Business Capability'!B:H,7,FALSE)</f>
        <v>Telemetry &amp; Event Processing</v>
      </c>
      <c r="I4098" t="s">
        <v>43</v>
      </c>
      <c r="J4098" t="s">
        <v>91</v>
      </c>
      <c r="K4098" t="s">
        <v>78</v>
      </c>
      <c r="L4098" t="s">
        <v>883</v>
      </c>
      <c r="M4098" t="str">
        <f>VLOOKUP(L4098,'A-Applications'!B:D,3,FALSE)</f>
        <v>Radio Survey</v>
      </c>
      <c r="N4098" t="s">
        <v>46</v>
      </c>
      <c r="O4098" s="42" t="s">
        <v>47</v>
      </c>
      <c r="P4098" t="s">
        <v>75</v>
      </c>
      <c r="Q4098" t="str">
        <f>VLOOKUP(KamstrupData[[#This Row],[IdLevel123]],'B-Business Capability'!B:L,10,FALSE)</f>
        <v>N/A</v>
      </c>
      <c r="R4098">
        <f>VLOOKUP(KamstrupData[[#This Row],[IdLevel123]],'B-Business Capability'!B:L,11,FALSE)</f>
        <v>0</v>
      </c>
    </row>
    <row r="4099" spans="4:20" hidden="1" x14ac:dyDescent="0.25">
      <c r="D4099" t="s">
        <v>1614</v>
      </c>
      <c r="E4099" t="str">
        <f>VLOOKUP(D4099,'B-Business Capability'!B:H,5,FALSE)</f>
        <v>OT Hosting</v>
      </c>
      <c r="F4099" t="str">
        <f>VLOOKUP(D4099,'B-Business Capability'!B:H,6,FALSE)</f>
        <v>OT Operations &amp; Service</v>
      </c>
      <c r="G4099" t="str">
        <f>VLOOKUP(D4099,'B-Business Capability'!B:H,7,FALSE)</f>
        <v>Telemetry &amp; Event Processing</v>
      </c>
      <c r="I4099" t="s">
        <v>43</v>
      </c>
      <c r="J4099" t="s">
        <v>91</v>
      </c>
      <c r="K4099" t="s">
        <v>81</v>
      </c>
      <c r="L4099" t="s">
        <v>883</v>
      </c>
      <c r="M4099" t="str">
        <f>VLOOKUP(L4099,'A-Applications'!B:D,3,FALSE)</f>
        <v>Radio Survey</v>
      </c>
      <c r="N4099" t="s">
        <v>46</v>
      </c>
      <c r="O4099" s="42" t="s">
        <v>47</v>
      </c>
      <c r="P4099" t="s">
        <v>75</v>
      </c>
      <c r="Q4099" t="str">
        <f>VLOOKUP(KamstrupData[[#This Row],[IdLevel123]],'B-Business Capability'!B:L,10,FALSE)</f>
        <v>N/A</v>
      </c>
      <c r="R4099">
        <f>VLOOKUP(KamstrupData[[#This Row],[IdLevel123]],'B-Business Capability'!B:L,11,FALSE)</f>
        <v>0</v>
      </c>
    </row>
    <row r="4100" spans="4:20" hidden="1" x14ac:dyDescent="0.25">
      <c r="D4100" t="s">
        <v>1614</v>
      </c>
      <c r="E4100" t="str">
        <f>VLOOKUP(D4100,'B-Business Capability'!B:H,5,FALSE)</f>
        <v>OT Hosting</v>
      </c>
      <c r="F4100" t="str">
        <f>VLOOKUP(D4100,'B-Business Capability'!B:H,6,FALSE)</f>
        <v>OT Operations &amp; Service</v>
      </c>
      <c r="G4100" t="str">
        <f>VLOOKUP(D4100,'B-Business Capability'!B:H,7,FALSE)</f>
        <v>Telemetry &amp; Event Processing</v>
      </c>
      <c r="I4100" t="s">
        <v>43</v>
      </c>
      <c r="J4100" t="s">
        <v>114</v>
      </c>
      <c r="K4100" t="s">
        <v>78</v>
      </c>
      <c r="L4100" t="s">
        <v>883</v>
      </c>
      <c r="M4100" t="str">
        <f>VLOOKUP(L4100,'A-Applications'!B:D,3,FALSE)</f>
        <v>Radio Survey</v>
      </c>
      <c r="N4100" t="s">
        <v>46</v>
      </c>
      <c r="O4100" s="42" t="s">
        <v>47</v>
      </c>
      <c r="P4100" t="s">
        <v>75</v>
      </c>
      <c r="Q4100" t="str">
        <f>VLOOKUP(KamstrupData[[#This Row],[IdLevel123]],'B-Business Capability'!B:L,10,FALSE)</f>
        <v>N/A</v>
      </c>
      <c r="R4100">
        <f>VLOOKUP(KamstrupData[[#This Row],[IdLevel123]],'B-Business Capability'!B:L,11,FALSE)</f>
        <v>0</v>
      </c>
      <c r="T4100" t="s">
        <v>120</v>
      </c>
    </row>
    <row r="4101" spans="4:20" hidden="1" x14ac:dyDescent="0.25">
      <c r="D4101" t="s">
        <v>1217</v>
      </c>
      <c r="E4101" t="str">
        <f>VLOOKUP(D4101,'B-Business Capability'!B:H,5,FALSE)</f>
        <v>Sales</v>
      </c>
      <c r="F4101" t="str">
        <f>VLOOKUP(D4101,'B-Business Capability'!B:H,6,FALSE)</f>
        <v>Sales Execution and Customer Engagement</v>
      </c>
      <c r="G4101" t="str">
        <f>VLOOKUP(D4101,'B-Business Capability'!B:H,7,FALSE)</f>
        <v>Project selling</v>
      </c>
      <c r="I4101" t="s">
        <v>43</v>
      </c>
      <c r="J4101" t="s">
        <v>279</v>
      </c>
      <c r="L4101" t="s">
        <v>1221</v>
      </c>
      <c r="M4101" t="str">
        <f>VLOOKUP(L4101,'A-Applications'!B:D,3,FALSE)</f>
        <v>Mastedatabasen</v>
      </c>
      <c r="N4101" t="s">
        <v>46</v>
      </c>
      <c r="O4101" s="42" t="s">
        <v>47</v>
      </c>
      <c r="P4101" t="s">
        <v>1040</v>
      </c>
      <c r="Q4101" t="str">
        <f>VLOOKUP(KamstrupData[[#This Row],[IdLevel123]],'B-Business Capability'!B:L,10,FALSE)</f>
        <v>Order-to-Cash (O2C)</v>
      </c>
      <c r="R4101">
        <f>VLOOKUP(KamstrupData[[#This Row],[IdLevel123]],'B-Business Capability'!B:L,11,FALSE)</f>
        <v>550</v>
      </c>
      <c r="T4101" t="s">
        <v>410</v>
      </c>
    </row>
    <row r="4102" spans="4:20" hidden="1" x14ac:dyDescent="0.25">
      <c r="D4102" t="s">
        <v>1217</v>
      </c>
      <c r="E4102" t="str">
        <f>VLOOKUP(D4102,'B-Business Capability'!B:H,5,FALSE)</f>
        <v>Sales</v>
      </c>
      <c r="F4102" t="str">
        <f>VLOOKUP(D4102,'B-Business Capability'!B:H,6,FALSE)</f>
        <v>Sales Execution and Customer Engagement</v>
      </c>
      <c r="G4102" t="str">
        <f>VLOOKUP(D4102,'B-Business Capability'!B:H,7,FALSE)</f>
        <v>Project selling</v>
      </c>
      <c r="I4102" t="s">
        <v>43</v>
      </c>
      <c r="J4102" t="s">
        <v>282</v>
      </c>
      <c r="L4102" t="s">
        <v>1221</v>
      </c>
      <c r="M4102" t="str">
        <f>VLOOKUP(L4102,'A-Applications'!B:D,3,FALSE)</f>
        <v>Mastedatabasen</v>
      </c>
      <c r="N4102" t="s">
        <v>46</v>
      </c>
      <c r="O4102" s="42" t="s">
        <v>47</v>
      </c>
      <c r="P4102" t="s">
        <v>1040</v>
      </c>
      <c r="Q4102" t="str">
        <f>VLOOKUP(KamstrupData[[#This Row],[IdLevel123]],'B-Business Capability'!B:L,10,FALSE)</f>
        <v>Order-to-Cash (O2C)</v>
      </c>
      <c r="R4102">
        <f>VLOOKUP(KamstrupData[[#This Row],[IdLevel123]],'B-Business Capability'!B:L,11,FALSE)</f>
        <v>550</v>
      </c>
      <c r="T4102" t="s">
        <v>410</v>
      </c>
    </row>
    <row r="4103" spans="4:20" hidden="1" x14ac:dyDescent="0.25">
      <c r="D4103" t="s">
        <v>1517</v>
      </c>
      <c r="E4103" t="str">
        <f>VLOOKUP(D4103,'B-Business Capability'!B:H,5,FALSE)</f>
        <v>Customer Service</v>
      </c>
      <c r="F4103" t="str">
        <f>VLOOKUP(D4103,'B-Business Capability'!B:H,6,FALSE)</f>
        <v>Customer Project Management</v>
      </c>
      <c r="G4103" t="str">
        <f>VLOOKUP(D4103,'B-Business Capability'!B:H,7,FALSE)</f>
        <v>Project Management</v>
      </c>
      <c r="I4103" t="s">
        <v>43</v>
      </c>
      <c r="J4103" t="s">
        <v>279</v>
      </c>
      <c r="L4103" t="s">
        <v>1221</v>
      </c>
      <c r="M4103" t="str">
        <f>VLOOKUP(L4103,'A-Applications'!B:D,3,FALSE)</f>
        <v>Mastedatabasen</v>
      </c>
      <c r="N4103" t="s">
        <v>46</v>
      </c>
      <c r="O4103" s="42" t="s">
        <v>47</v>
      </c>
      <c r="P4103" t="s">
        <v>1040</v>
      </c>
      <c r="Q4103" t="str">
        <f>VLOOKUP(KamstrupData[[#This Row],[IdLevel123]],'B-Business Capability'!B:L,10,FALSE)</f>
        <v>Order-to-Cash (O2C)</v>
      </c>
      <c r="R4103">
        <f>VLOOKUP(KamstrupData[[#This Row],[IdLevel123]],'B-Business Capability'!B:L,11,FALSE)</f>
        <v>0</v>
      </c>
      <c r="T4103" t="s">
        <v>410</v>
      </c>
    </row>
    <row r="4104" spans="4:20" hidden="1" x14ac:dyDescent="0.25">
      <c r="D4104" t="s">
        <v>1517</v>
      </c>
      <c r="E4104" t="str">
        <f>VLOOKUP(D4104,'B-Business Capability'!B:H,5,FALSE)</f>
        <v>Customer Service</v>
      </c>
      <c r="F4104" t="str">
        <f>VLOOKUP(D4104,'B-Business Capability'!B:H,6,FALSE)</f>
        <v>Customer Project Management</v>
      </c>
      <c r="G4104" t="str">
        <f>VLOOKUP(D4104,'B-Business Capability'!B:H,7,FALSE)</f>
        <v>Project Management</v>
      </c>
      <c r="I4104" t="s">
        <v>43</v>
      </c>
      <c r="J4104" t="s">
        <v>282</v>
      </c>
      <c r="L4104" t="s">
        <v>1221</v>
      </c>
      <c r="M4104" t="str">
        <f>VLOOKUP(L4104,'A-Applications'!B:D,3,FALSE)</f>
        <v>Mastedatabasen</v>
      </c>
      <c r="N4104" t="s">
        <v>46</v>
      </c>
      <c r="O4104" s="42" t="s">
        <v>47</v>
      </c>
      <c r="P4104" t="s">
        <v>1040</v>
      </c>
      <c r="Q4104" t="str">
        <f>VLOOKUP(KamstrupData[[#This Row],[IdLevel123]],'B-Business Capability'!B:L,10,FALSE)</f>
        <v>Order-to-Cash (O2C)</v>
      </c>
      <c r="R4104">
        <f>VLOOKUP(KamstrupData[[#This Row],[IdLevel123]],'B-Business Capability'!B:L,11,FALSE)</f>
        <v>0</v>
      </c>
      <c r="T4104" t="s">
        <v>410</v>
      </c>
    </row>
    <row r="4105" spans="4:20" hidden="1" x14ac:dyDescent="0.25">
      <c r="D4105" t="s">
        <v>1217</v>
      </c>
      <c r="E4105" t="str">
        <f>VLOOKUP(D4105,'B-Business Capability'!B:H,5,FALSE)</f>
        <v>Sales</v>
      </c>
      <c r="F4105" t="str">
        <f>VLOOKUP(D4105,'B-Business Capability'!B:H,6,FALSE)</f>
        <v>Sales Execution and Customer Engagement</v>
      </c>
      <c r="G4105" t="str">
        <f>VLOOKUP(D4105,'B-Business Capability'!B:H,7,FALSE)</f>
        <v>Project selling</v>
      </c>
      <c r="I4105" t="s">
        <v>43</v>
      </c>
      <c r="J4105" t="s">
        <v>279</v>
      </c>
      <c r="L4105" t="s">
        <v>1222</v>
      </c>
      <c r="M4105" t="str">
        <f>VLOOKUP(L4105,'A-Applications'!B:D,3,FALSE)</f>
        <v>Skråfoto - Dataforsyningen</v>
      </c>
      <c r="N4105" t="s">
        <v>46</v>
      </c>
      <c r="O4105" s="42" t="s">
        <v>47</v>
      </c>
      <c r="P4105" t="s">
        <v>1040</v>
      </c>
      <c r="Q4105" t="str">
        <f>VLOOKUP(KamstrupData[[#This Row],[IdLevel123]],'B-Business Capability'!B:L,10,FALSE)</f>
        <v>Order-to-Cash (O2C)</v>
      </c>
      <c r="R4105">
        <f>VLOOKUP(KamstrupData[[#This Row],[IdLevel123]],'B-Business Capability'!B:L,11,FALSE)</f>
        <v>550</v>
      </c>
      <c r="T4105" t="s">
        <v>410</v>
      </c>
    </row>
    <row r="4106" spans="4:20" hidden="1" x14ac:dyDescent="0.25">
      <c r="D4106" t="s">
        <v>1217</v>
      </c>
      <c r="E4106" t="str">
        <f>VLOOKUP(D4106,'B-Business Capability'!B:H,5,FALSE)</f>
        <v>Sales</v>
      </c>
      <c r="F4106" t="str">
        <f>VLOOKUP(D4106,'B-Business Capability'!B:H,6,FALSE)</f>
        <v>Sales Execution and Customer Engagement</v>
      </c>
      <c r="G4106" t="str">
        <f>VLOOKUP(D4106,'B-Business Capability'!B:H,7,FALSE)</f>
        <v>Project selling</v>
      </c>
      <c r="I4106" t="s">
        <v>43</v>
      </c>
      <c r="J4106" t="s">
        <v>282</v>
      </c>
      <c r="L4106" t="s">
        <v>1222</v>
      </c>
      <c r="M4106" t="str">
        <f>VLOOKUP(L4106,'A-Applications'!B:D,3,FALSE)</f>
        <v>Skråfoto - Dataforsyningen</v>
      </c>
      <c r="N4106" t="s">
        <v>46</v>
      </c>
      <c r="O4106" s="42" t="s">
        <v>47</v>
      </c>
      <c r="P4106" t="s">
        <v>1040</v>
      </c>
      <c r="Q4106" t="str">
        <f>VLOOKUP(KamstrupData[[#This Row],[IdLevel123]],'B-Business Capability'!B:L,10,FALSE)</f>
        <v>Order-to-Cash (O2C)</v>
      </c>
      <c r="R4106">
        <f>VLOOKUP(KamstrupData[[#This Row],[IdLevel123]],'B-Business Capability'!B:L,11,FALSE)</f>
        <v>550</v>
      </c>
    </row>
    <row r="4107" spans="4:20" hidden="1" x14ac:dyDescent="0.25">
      <c r="D4107" t="s">
        <v>1517</v>
      </c>
      <c r="E4107" t="str">
        <f>VLOOKUP(D4107,'B-Business Capability'!B:H,5,FALSE)</f>
        <v>Customer Service</v>
      </c>
      <c r="F4107" t="str">
        <f>VLOOKUP(D4107,'B-Business Capability'!B:H,6,FALSE)</f>
        <v>Customer Project Management</v>
      </c>
      <c r="G4107" t="str">
        <f>VLOOKUP(D4107,'B-Business Capability'!B:H,7,FALSE)</f>
        <v>Project Management</v>
      </c>
      <c r="I4107" t="s">
        <v>43</v>
      </c>
      <c r="J4107" t="s">
        <v>279</v>
      </c>
      <c r="L4107" t="s">
        <v>1222</v>
      </c>
      <c r="M4107" t="str">
        <f>VLOOKUP(L4107,'A-Applications'!B:D,3,FALSE)</f>
        <v>Skråfoto - Dataforsyningen</v>
      </c>
      <c r="N4107" t="s">
        <v>46</v>
      </c>
      <c r="O4107" s="42" t="s">
        <v>47</v>
      </c>
      <c r="P4107" t="s">
        <v>1040</v>
      </c>
      <c r="Q4107" t="str">
        <f>VLOOKUP(KamstrupData[[#This Row],[IdLevel123]],'B-Business Capability'!B:L,10,FALSE)</f>
        <v>Order-to-Cash (O2C)</v>
      </c>
      <c r="R4107">
        <f>VLOOKUP(KamstrupData[[#This Row],[IdLevel123]],'B-Business Capability'!B:L,11,FALSE)</f>
        <v>0</v>
      </c>
      <c r="T4107" t="s">
        <v>410</v>
      </c>
    </row>
    <row r="4108" spans="4:20" hidden="1" x14ac:dyDescent="0.25">
      <c r="D4108" t="s">
        <v>1517</v>
      </c>
      <c r="E4108" t="str">
        <f>VLOOKUP(D4108,'B-Business Capability'!B:H,5,FALSE)</f>
        <v>Customer Service</v>
      </c>
      <c r="F4108" t="str">
        <f>VLOOKUP(D4108,'B-Business Capability'!B:H,6,FALSE)</f>
        <v>Customer Project Management</v>
      </c>
      <c r="G4108" t="str">
        <f>VLOOKUP(D4108,'B-Business Capability'!B:H,7,FALSE)</f>
        <v>Project Management</v>
      </c>
      <c r="I4108" t="s">
        <v>43</v>
      </c>
      <c r="J4108" t="s">
        <v>282</v>
      </c>
      <c r="L4108" t="s">
        <v>1222</v>
      </c>
      <c r="M4108" t="str">
        <f>VLOOKUP(L4108,'A-Applications'!B:D,3,FALSE)</f>
        <v>Skråfoto - Dataforsyningen</v>
      </c>
      <c r="N4108" t="s">
        <v>46</v>
      </c>
      <c r="O4108" s="42" t="s">
        <v>47</v>
      </c>
      <c r="P4108" t="s">
        <v>1040</v>
      </c>
      <c r="Q4108" t="str">
        <f>VLOOKUP(KamstrupData[[#This Row],[IdLevel123]],'B-Business Capability'!B:L,10,FALSE)</f>
        <v>Order-to-Cash (O2C)</v>
      </c>
      <c r="R4108">
        <f>VLOOKUP(KamstrupData[[#This Row],[IdLevel123]],'B-Business Capability'!B:L,11,FALSE)</f>
        <v>0</v>
      </c>
    </row>
    <row r="4109" spans="4:20" hidden="1" x14ac:dyDescent="0.25">
      <c r="D4109" t="s">
        <v>1517</v>
      </c>
      <c r="E4109" t="str">
        <f>VLOOKUP(D4109,'B-Business Capability'!B:H,5,FALSE)</f>
        <v>Customer Service</v>
      </c>
      <c r="F4109" t="str">
        <f>VLOOKUP(D4109,'B-Business Capability'!B:H,6,FALSE)</f>
        <v>Customer Project Management</v>
      </c>
      <c r="G4109" t="str">
        <f>VLOOKUP(D4109,'B-Business Capability'!B:H,7,FALSE)</f>
        <v>Project Management</v>
      </c>
      <c r="I4109" t="s">
        <v>66</v>
      </c>
      <c r="J4109" t="s">
        <v>228</v>
      </c>
      <c r="L4109" t="s">
        <v>1518</v>
      </c>
      <c r="M4109" t="str">
        <f>VLOOKUP(L4109,'A-Applications'!B:D,3,FALSE)</f>
        <v>Check.Kamstrup (READy device check)</v>
      </c>
      <c r="N4109" t="s">
        <v>46</v>
      </c>
      <c r="O4109" s="42" t="s">
        <v>47</v>
      </c>
      <c r="P4109" t="s">
        <v>1040</v>
      </c>
      <c r="Q4109" t="str">
        <f>VLOOKUP(KamstrupData[[#This Row],[IdLevel123]],'B-Business Capability'!B:L,10,FALSE)</f>
        <v>Order-to-Cash (O2C)</v>
      </c>
      <c r="R4109">
        <f>VLOOKUP(KamstrupData[[#This Row],[IdLevel123]],'B-Business Capability'!B:L,11,FALSE)</f>
        <v>0</v>
      </c>
      <c r="T4109" t="s">
        <v>230</v>
      </c>
    </row>
    <row r="4110" spans="4:20" hidden="1" x14ac:dyDescent="0.25">
      <c r="D4110" t="s">
        <v>1517</v>
      </c>
      <c r="E4110" t="str">
        <f>VLOOKUP(D4110,'B-Business Capability'!B:H,5,FALSE)</f>
        <v>Customer Service</v>
      </c>
      <c r="F4110" t="str">
        <f>VLOOKUP(D4110,'B-Business Capability'!B:H,6,FALSE)</f>
        <v>Customer Project Management</v>
      </c>
      <c r="G4110" t="str">
        <f>VLOOKUP(D4110,'B-Business Capability'!B:H,7,FALSE)</f>
        <v>Project Management</v>
      </c>
      <c r="I4110" t="s">
        <v>43</v>
      </c>
      <c r="J4110" t="s">
        <v>279</v>
      </c>
      <c r="L4110" t="s">
        <v>1518</v>
      </c>
      <c r="M4110" t="str">
        <f>VLOOKUP(L4110,'A-Applications'!B:D,3,FALSE)</f>
        <v>Check.Kamstrup (READy device check)</v>
      </c>
      <c r="N4110" t="s">
        <v>46</v>
      </c>
      <c r="O4110" s="42" t="s">
        <v>102</v>
      </c>
      <c r="P4110" t="s">
        <v>1040</v>
      </c>
      <c r="Q4110" t="str">
        <f>VLOOKUP(KamstrupData[[#This Row],[IdLevel123]],'B-Business Capability'!B:L,10,FALSE)</f>
        <v>Order-to-Cash (O2C)</v>
      </c>
      <c r="R4110">
        <f>VLOOKUP(KamstrupData[[#This Row],[IdLevel123]],'B-Business Capability'!B:L,11,FALSE)</f>
        <v>0</v>
      </c>
      <c r="T4110" t="s">
        <v>410</v>
      </c>
    </row>
    <row r="4111" spans="4:20" hidden="1" x14ac:dyDescent="0.25">
      <c r="D4111" t="s">
        <v>1517</v>
      </c>
      <c r="E4111" t="str">
        <f>VLOOKUP(D4111,'B-Business Capability'!B:H,5,FALSE)</f>
        <v>Customer Service</v>
      </c>
      <c r="F4111" t="str">
        <f>VLOOKUP(D4111,'B-Business Capability'!B:H,6,FALSE)</f>
        <v>Customer Project Management</v>
      </c>
      <c r="G4111" t="str">
        <f>VLOOKUP(D4111,'B-Business Capability'!B:H,7,FALSE)</f>
        <v>Project Management</v>
      </c>
      <c r="I4111" t="s">
        <v>43</v>
      </c>
      <c r="J4111" t="s">
        <v>282</v>
      </c>
      <c r="L4111" t="s">
        <v>1518</v>
      </c>
      <c r="M4111" t="str">
        <f>VLOOKUP(L4111,'A-Applications'!B:D,3,FALSE)</f>
        <v>Check.Kamstrup (READy device check)</v>
      </c>
      <c r="N4111" t="s">
        <v>46</v>
      </c>
      <c r="O4111" s="42" t="s">
        <v>102</v>
      </c>
      <c r="P4111" t="s">
        <v>1040</v>
      </c>
      <c r="Q4111" t="str">
        <f>VLOOKUP(KamstrupData[[#This Row],[IdLevel123]],'B-Business Capability'!B:L,10,FALSE)</f>
        <v>Order-to-Cash (O2C)</v>
      </c>
      <c r="R4111">
        <f>VLOOKUP(KamstrupData[[#This Row],[IdLevel123]],'B-Business Capability'!B:L,11,FALSE)</f>
        <v>0</v>
      </c>
      <c r="T4111" t="s">
        <v>410</v>
      </c>
    </row>
    <row r="4112" spans="4:20" hidden="1" x14ac:dyDescent="0.25">
      <c r="D4112" s="28" t="s">
        <v>1517</v>
      </c>
      <c r="E4112" t="str">
        <f>VLOOKUP(D4112,'B-Business Capability'!B:H,5,FALSE)</f>
        <v>Customer Service</v>
      </c>
      <c r="F4112" t="str">
        <f>VLOOKUP(D4112,'B-Business Capability'!B:H,6,FALSE)</f>
        <v>Customer Project Management</v>
      </c>
      <c r="G4112" t="str">
        <f>VLOOKUP(D4112,'B-Business Capability'!B:H,7,FALSE)</f>
        <v>Project Management</v>
      </c>
      <c r="I4112" t="s">
        <v>53</v>
      </c>
      <c r="J4112" t="s">
        <v>8549</v>
      </c>
      <c r="L4112" t="s">
        <v>1518</v>
      </c>
      <c r="M4112" t="str">
        <f>VLOOKUP(L4112,'A-Applications'!B:D,3,FALSE)</f>
        <v>Check.Kamstrup (READy device check)</v>
      </c>
      <c r="N4112" t="s">
        <v>46</v>
      </c>
      <c r="O4112" s="42" t="s">
        <v>47</v>
      </c>
      <c r="P4112" t="s">
        <v>1040</v>
      </c>
      <c r="Q4112" t="str">
        <f>VLOOKUP(KamstrupData[[#This Row],[IdLevel123]],'B-Business Capability'!B:L,10,FALSE)</f>
        <v>Order-to-Cash (O2C)</v>
      </c>
      <c r="R4112">
        <f>VLOOKUP(KamstrupData[[#This Row],[IdLevel123]],'B-Business Capability'!B:L,11,FALSE)</f>
        <v>0</v>
      </c>
      <c r="T4112" t="s">
        <v>8521</v>
      </c>
    </row>
    <row r="4113" spans="4:20" hidden="1" x14ac:dyDescent="0.25">
      <c r="D4113" s="28" t="s">
        <v>1517</v>
      </c>
      <c r="E4113" t="str">
        <f>VLOOKUP(D4113,'B-Business Capability'!B:H,5,FALSE)</f>
        <v>Customer Service</v>
      </c>
      <c r="F4113" t="str">
        <f>VLOOKUP(D4113,'B-Business Capability'!B:H,6,FALSE)</f>
        <v>Customer Project Management</v>
      </c>
      <c r="G4113" t="str">
        <f>VLOOKUP(D4113,'B-Business Capability'!B:H,7,FALSE)</f>
        <v>Project Management</v>
      </c>
      <c r="I4113" t="s">
        <v>491</v>
      </c>
      <c r="J4113" t="s">
        <v>8531</v>
      </c>
      <c r="K4113" t="s">
        <v>8607</v>
      </c>
      <c r="L4113" t="s">
        <v>1518</v>
      </c>
      <c r="M4113" t="str">
        <f>VLOOKUP(L4113,'A-Applications'!B:D,3,FALSE)</f>
        <v>Check.Kamstrup (READy device check)</v>
      </c>
      <c r="N4113" t="s">
        <v>46</v>
      </c>
      <c r="O4113" s="42" t="s">
        <v>47</v>
      </c>
      <c r="P4113" t="s">
        <v>1040</v>
      </c>
      <c r="Q4113" t="str">
        <f>VLOOKUP(KamstrupData[[#This Row],[IdLevel123]],'B-Business Capability'!B:L,10,FALSE)</f>
        <v>Order-to-Cash (O2C)</v>
      </c>
      <c r="R4113">
        <f>VLOOKUP(KamstrupData[[#This Row],[IdLevel123]],'B-Business Capability'!B:L,11,FALSE)</f>
        <v>0</v>
      </c>
    </row>
    <row r="4114" spans="4:20" hidden="1" x14ac:dyDescent="0.25">
      <c r="D4114" s="28" t="s">
        <v>1517</v>
      </c>
      <c r="E4114" t="str">
        <f>VLOOKUP(D4114,'B-Business Capability'!B:H,5,FALSE)</f>
        <v>Customer Service</v>
      </c>
      <c r="F4114" t="str">
        <f>VLOOKUP(D4114,'B-Business Capability'!B:H,6,FALSE)</f>
        <v>Customer Project Management</v>
      </c>
      <c r="G4114" t="str">
        <f>VLOOKUP(D4114,'B-Business Capability'!B:H,7,FALSE)</f>
        <v>Project Management</v>
      </c>
      <c r="I4114" t="s">
        <v>477</v>
      </c>
      <c r="J4114" t="s">
        <v>8624</v>
      </c>
      <c r="L4114" t="s">
        <v>1518</v>
      </c>
      <c r="M4114" t="str">
        <f>VLOOKUP(L4114,'A-Applications'!B:D,3,FALSE)</f>
        <v>Check.Kamstrup (READy device check)</v>
      </c>
      <c r="N4114" t="s">
        <v>46</v>
      </c>
      <c r="O4114" s="42" t="s">
        <v>47</v>
      </c>
      <c r="P4114" t="s">
        <v>1040</v>
      </c>
      <c r="Q4114" t="str">
        <f>VLOOKUP(KamstrupData[[#This Row],[IdLevel123]],'B-Business Capability'!B:L,10,FALSE)</f>
        <v>Order-to-Cash (O2C)</v>
      </c>
      <c r="R4114">
        <f>VLOOKUP(KamstrupData[[#This Row],[IdLevel123]],'B-Business Capability'!B:L,11,FALSE)</f>
        <v>0</v>
      </c>
    </row>
    <row r="4115" spans="4:20" hidden="1" x14ac:dyDescent="0.25">
      <c r="D4115" s="28" t="s">
        <v>1517</v>
      </c>
      <c r="E4115" t="str">
        <f>VLOOKUP(D4115,'B-Business Capability'!B:H,5,FALSE)</f>
        <v>Customer Service</v>
      </c>
      <c r="F4115" t="str">
        <f>VLOOKUP(D4115,'B-Business Capability'!B:H,6,FALSE)</f>
        <v>Customer Project Management</v>
      </c>
      <c r="G4115" t="str">
        <f>VLOOKUP(D4115,'B-Business Capability'!B:H,7,FALSE)</f>
        <v>Project Management</v>
      </c>
      <c r="I4115" t="s">
        <v>487</v>
      </c>
      <c r="J4115" t="s">
        <v>8684</v>
      </c>
      <c r="K4115" t="s">
        <v>4553</v>
      </c>
      <c r="L4115" t="s">
        <v>1518</v>
      </c>
      <c r="M4115" t="str">
        <f>VLOOKUP(L4115,'A-Applications'!B:D,3,FALSE)</f>
        <v>Check.Kamstrup (READy device check)</v>
      </c>
      <c r="N4115" t="s">
        <v>46</v>
      </c>
      <c r="O4115" s="42" t="s">
        <v>47</v>
      </c>
      <c r="P4115" t="s">
        <v>1040</v>
      </c>
      <c r="Q4115" t="str">
        <f>VLOOKUP(KamstrupData[[#This Row],[IdLevel123]],'B-Business Capability'!B:L,10,FALSE)</f>
        <v>Order-to-Cash (O2C)</v>
      </c>
      <c r="R4115">
        <f>VLOOKUP(KamstrupData[[#This Row],[IdLevel123]],'B-Business Capability'!B:L,11,FALSE)</f>
        <v>0</v>
      </c>
    </row>
    <row r="4116" spans="4:20" hidden="1" x14ac:dyDescent="0.25">
      <c r="D4116" t="s">
        <v>1459</v>
      </c>
      <c r="E4116" t="str">
        <f>VLOOKUP(D4116,'B-Business Capability'!B:H,5,FALSE)</f>
        <v>Customer Service</v>
      </c>
      <c r="F4116" t="str">
        <f>VLOOKUP(D4116,'B-Business Capability'!B:H,6,FALSE)</f>
        <v>Customer Service and Support</v>
      </c>
      <c r="G4116" t="str">
        <f>VLOOKUP(D4116,'B-Business Capability'!B:H,7,FALSE)</f>
        <v>Service Request Management</v>
      </c>
      <c r="I4116" t="s">
        <v>43</v>
      </c>
      <c r="J4116" t="s">
        <v>114</v>
      </c>
      <c r="K4116" t="s">
        <v>115</v>
      </c>
      <c r="L4116" t="s">
        <v>1495</v>
      </c>
      <c r="M4116" t="str">
        <f>VLOOKUP(L4116,'A-Applications'!B:D,3,FALSE)</f>
        <v>Kamstrup Traceability – Unknown device</v>
      </c>
      <c r="N4116" t="s">
        <v>46</v>
      </c>
      <c r="O4116" s="42" t="s">
        <v>47</v>
      </c>
      <c r="P4116" t="s">
        <v>75</v>
      </c>
      <c r="Q4116" t="str">
        <f>VLOOKUP(KamstrupData[[#This Row],[IdLevel123]],'B-Business Capability'!B:L,10,FALSE)</f>
        <v>Customer Service and Support</v>
      </c>
      <c r="R4116">
        <f>VLOOKUP(KamstrupData[[#This Row],[IdLevel123]],'B-Business Capability'!B:L,11,FALSE)</f>
        <v>0</v>
      </c>
      <c r="T4116" t="s">
        <v>116</v>
      </c>
    </row>
    <row r="4117" spans="4:20" hidden="1" x14ac:dyDescent="0.25">
      <c r="D4117" t="s">
        <v>1459</v>
      </c>
      <c r="E4117" t="str">
        <f>VLOOKUP(D4117,'B-Business Capability'!B:H,5,FALSE)</f>
        <v>Customer Service</v>
      </c>
      <c r="F4117" t="str">
        <f>VLOOKUP(D4117,'B-Business Capability'!B:H,6,FALSE)</f>
        <v>Customer Service and Support</v>
      </c>
      <c r="G4117" t="str">
        <f>VLOOKUP(D4117,'B-Business Capability'!B:H,7,FALSE)</f>
        <v>Service Request Management</v>
      </c>
      <c r="I4117" t="s">
        <v>43</v>
      </c>
      <c r="J4117" t="s">
        <v>114</v>
      </c>
      <c r="K4117" t="s">
        <v>125</v>
      </c>
      <c r="L4117" t="s">
        <v>1495</v>
      </c>
      <c r="M4117" t="str">
        <f>VLOOKUP(L4117,'A-Applications'!B:D,3,FALSE)</f>
        <v>Kamstrup Traceability – Unknown device</v>
      </c>
      <c r="N4117" t="s">
        <v>46</v>
      </c>
      <c r="O4117" s="42" t="s">
        <v>47</v>
      </c>
      <c r="P4117" t="s">
        <v>75</v>
      </c>
      <c r="Q4117" t="str">
        <f>VLOOKUP(KamstrupData[[#This Row],[IdLevel123]],'B-Business Capability'!B:L,10,FALSE)</f>
        <v>Customer Service and Support</v>
      </c>
      <c r="R4117">
        <f>VLOOKUP(KamstrupData[[#This Row],[IdLevel123]],'B-Business Capability'!B:L,11,FALSE)</f>
        <v>0</v>
      </c>
      <c r="T4117" t="s">
        <v>126</v>
      </c>
    </row>
    <row r="4118" spans="4:20" hidden="1" x14ac:dyDescent="0.25">
      <c r="D4118" t="s">
        <v>1517</v>
      </c>
      <c r="E4118" t="str">
        <f>VLOOKUP(D4118,'B-Business Capability'!B:H,5,FALSE)</f>
        <v>Customer Service</v>
      </c>
      <c r="F4118" t="str">
        <f>VLOOKUP(D4118,'B-Business Capability'!B:H,6,FALSE)</f>
        <v>Customer Project Management</v>
      </c>
      <c r="G4118" t="str">
        <f>VLOOKUP(D4118,'B-Business Capability'!B:H,7,FALSE)</f>
        <v>Project Management</v>
      </c>
      <c r="I4118" t="s">
        <v>66</v>
      </c>
      <c r="J4118" t="s">
        <v>228</v>
      </c>
      <c r="L4118" t="s">
        <v>1495</v>
      </c>
      <c r="M4118" t="str">
        <f>VLOOKUP(L4118,'A-Applications'!B:D,3,FALSE)</f>
        <v>Kamstrup Traceability – Unknown device</v>
      </c>
      <c r="N4118" t="s">
        <v>46</v>
      </c>
      <c r="O4118" s="42" t="s">
        <v>47</v>
      </c>
      <c r="P4118" t="s">
        <v>1040</v>
      </c>
      <c r="Q4118" t="str">
        <f>VLOOKUP(KamstrupData[[#This Row],[IdLevel123]],'B-Business Capability'!B:L,10,FALSE)</f>
        <v>Order-to-Cash (O2C)</v>
      </c>
      <c r="R4118">
        <f>VLOOKUP(KamstrupData[[#This Row],[IdLevel123]],'B-Business Capability'!B:L,11,FALSE)</f>
        <v>0</v>
      </c>
      <c r="T4118" t="s">
        <v>230</v>
      </c>
    </row>
    <row r="4119" spans="4:20" hidden="1" x14ac:dyDescent="0.25">
      <c r="D4119" t="s">
        <v>1517</v>
      </c>
      <c r="E4119" t="str">
        <f>VLOOKUP(D4119,'B-Business Capability'!B:H,5,FALSE)</f>
        <v>Customer Service</v>
      </c>
      <c r="F4119" t="str">
        <f>VLOOKUP(D4119,'B-Business Capability'!B:H,6,FALSE)</f>
        <v>Customer Project Management</v>
      </c>
      <c r="G4119" t="str">
        <f>VLOOKUP(D4119,'B-Business Capability'!B:H,7,FALSE)</f>
        <v>Project Management</v>
      </c>
      <c r="I4119" t="s">
        <v>43</v>
      </c>
      <c r="J4119" t="s">
        <v>279</v>
      </c>
      <c r="L4119" t="s">
        <v>1495</v>
      </c>
      <c r="M4119" t="str">
        <f>VLOOKUP(L4119,'A-Applications'!B:D,3,FALSE)</f>
        <v>Kamstrup Traceability – Unknown device</v>
      </c>
      <c r="N4119" t="s">
        <v>46</v>
      </c>
      <c r="O4119" s="42" t="s">
        <v>52</v>
      </c>
      <c r="P4119" t="s">
        <v>1040</v>
      </c>
      <c r="Q4119" t="str">
        <f>VLOOKUP(KamstrupData[[#This Row],[IdLevel123]],'B-Business Capability'!B:L,10,FALSE)</f>
        <v>Order-to-Cash (O2C)</v>
      </c>
      <c r="R4119">
        <f>VLOOKUP(KamstrupData[[#This Row],[IdLevel123]],'B-Business Capability'!B:L,11,FALSE)</f>
        <v>0</v>
      </c>
      <c r="T4119" t="s">
        <v>410</v>
      </c>
    </row>
    <row r="4120" spans="4:20" hidden="1" x14ac:dyDescent="0.25">
      <c r="D4120" t="s">
        <v>1517</v>
      </c>
      <c r="E4120" t="str">
        <f>VLOOKUP(D4120,'B-Business Capability'!B:H,5,FALSE)</f>
        <v>Customer Service</v>
      </c>
      <c r="F4120" t="str">
        <f>VLOOKUP(D4120,'B-Business Capability'!B:H,6,FALSE)</f>
        <v>Customer Project Management</v>
      </c>
      <c r="G4120" t="str">
        <f>VLOOKUP(D4120,'B-Business Capability'!B:H,7,FALSE)</f>
        <v>Project Management</v>
      </c>
      <c r="I4120" t="s">
        <v>43</v>
      </c>
      <c r="J4120" t="s">
        <v>282</v>
      </c>
      <c r="L4120" t="s">
        <v>1495</v>
      </c>
      <c r="M4120" t="str">
        <f>VLOOKUP(L4120,'A-Applications'!B:D,3,FALSE)</f>
        <v>Kamstrup Traceability – Unknown device</v>
      </c>
      <c r="N4120" t="s">
        <v>46</v>
      </c>
      <c r="O4120" s="42" t="s">
        <v>52</v>
      </c>
      <c r="P4120" t="s">
        <v>1040</v>
      </c>
      <c r="Q4120" t="str">
        <f>VLOOKUP(KamstrupData[[#This Row],[IdLevel123]],'B-Business Capability'!B:L,10,FALSE)</f>
        <v>Order-to-Cash (O2C)</v>
      </c>
      <c r="R4120">
        <f>VLOOKUP(KamstrupData[[#This Row],[IdLevel123]],'B-Business Capability'!B:L,11,FALSE)</f>
        <v>0</v>
      </c>
      <c r="T4120" t="s">
        <v>410</v>
      </c>
    </row>
    <row r="4121" spans="4:20" hidden="1" x14ac:dyDescent="0.25">
      <c r="D4121" s="28" t="s">
        <v>1517</v>
      </c>
      <c r="E4121" t="str">
        <f>VLOOKUP(D4121,'B-Business Capability'!B:H,5,FALSE)</f>
        <v>Customer Service</v>
      </c>
      <c r="F4121" t="str">
        <f>VLOOKUP(D4121,'B-Business Capability'!B:H,6,FALSE)</f>
        <v>Customer Project Management</v>
      </c>
      <c r="G4121" t="str">
        <f>VLOOKUP(D4121,'B-Business Capability'!B:H,7,FALSE)</f>
        <v>Project Management</v>
      </c>
      <c r="I4121" t="s">
        <v>491</v>
      </c>
      <c r="J4121" t="s">
        <v>8531</v>
      </c>
      <c r="K4121" t="s">
        <v>8607</v>
      </c>
      <c r="L4121" t="s">
        <v>1495</v>
      </c>
      <c r="M4121" t="str">
        <f>VLOOKUP(L4121,'A-Applications'!B:D,3,FALSE)</f>
        <v>Kamstrup Traceability – Unknown device</v>
      </c>
      <c r="N4121" t="s">
        <v>46</v>
      </c>
      <c r="O4121" s="42" t="s">
        <v>47</v>
      </c>
      <c r="P4121" t="s">
        <v>1040</v>
      </c>
      <c r="Q4121" t="str">
        <f>VLOOKUP(KamstrupData[[#This Row],[IdLevel123]],'B-Business Capability'!B:L,10,FALSE)</f>
        <v>Order-to-Cash (O2C)</v>
      </c>
      <c r="R4121">
        <f>VLOOKUP(KamstrupData[[#This Row],[IdLevel123]],'B-Business Capability'!B:L,11,FALSE)</f>
        <v>0</v>
      </c>
    </row>
    <row r="4122" spans="4:20" hidden="1" x14ac:dyDescent="0.25">
      <c r="D4122" s="28" t="s">
        <v>1517</v>
      </c>
      <c r="E4122" t="str">
        <f>VLOOKUP(D4122,'B-Business Capability'!B:H,5,FALSE)</f>
        <v>Customer Service</v>
      </c>
      <c r="F4122" t="str">
        <f>VLOOKUP(D4122,'B-Business Capability'!B:H,6,FALSE)</f>
        <v>Customer Project Management</v>
      </c>
      <c r="G4122" t="str">
        <f>VLOOKUP(D4122,'B-Business Capability'!B:H,7,FALSE)</f>
        <v>Project Management</v>
      </c>
      <c r="I4122" t="s">
        <v>487</v>
      </c>
      <c r="J4122" t="s">
        <v>8684</v>
      </c>
      <c r="K4122" t="s">
        <v>4553</v>
      </c>
      <c r="L4122" t="s">
        <v>1495</v>
      </c>
      <c r="M4122" t="str">
        <f>VLOOKUP(L4122,'A-Applications'!B:D,3,FALSE)</f>
        <v>Kamstrup Traceability – Unknown device</v>
      </c>
      <c r="N4122" t="s">
        <v>46</v>
      </c>
      <c r="O4122" s="42" t="s">
        <v>47</v>
      </c>
      <c r="P4122" t="s">
        <v>1040</v>
      </c>
      <c r="Q4122" t="str">
        <f>VLOOKUP(KamstrupData[[#This Row],[IdLevel123]],'B-Business Capability'!B:L,10,FALSE)</f>
        <v>Order-to-Cash (O2C)</v>
      </c>
      <c r="R4122">
        <f>VLOOKUP(KamstrupData[[#This Row],[IdLevel123]],'B-Business Capability'!B:L,11,FALSE)</f>
        <v>0</v>
      </c>
    </row>
    <row r="4123" spans="4:20" hidden="1" x14ac:dyDescent="0.25">
      <c r="D4123" s="28" t="s">
        <v>1459</v>
      </c>
      <c r="E4123" t="str">
        <f>VLOOKUP(D4123,'B-Business Capability'!B:H,5,FALSE)</f>
        <v>Customer Service</v>
      </c>
      <c r="F4123" t="str">
        <f>VLOOKUP(D4123,'B-Business Capability'!B:H,6,FALSE)</f>
        <v>Customer Service and Support</v>
      </c>
      <c r="G4123" t="str">
        <f>VLOOKUP(D4123,'B-Business Capability'!B:H,7,FALSE)</f>
        <v>Service Request Management</v>
      </c>
      <c r="I4123" t="s">
        <v>487</v>
      </c>
      <c r="J4123" t="s">
        <v>8529</v>
      </c>
      <c r="K4123" t="s">
        <v>6236</v>
      </c>
      <c r="L4123" t="s">
        <v>1495</v>
      </c>
      <c r="M4123" t="str">
        <f>VLOOKUP(L4123,'A-Applications'!B:D,3,FALSE)</f>
        <v>Kamstrup Traceability – Unknown device</v>
      </c>
      <c r="N4123" t="s">
        <v>46</v>
      </c>
      <c r="O4123" s="42" t="s">
        <v>47</v>
      </c>
      <c r="Q4123" t="str">
        <f>VLOOKUP(KamstrupData[[#This Row],[IdLevel123]],'B-Business Capability'!B:L,10,FALSE)</f>
        <v>Customer Service and Support</v>
      </c>
      <c r="R4123">
        <f>VLOOKUP(KamstrupData[[#This Row],[IdLevel123]],'B-Business Capability'!B:L,11,FALSE)</f>
        <v>0</v>
      </c>
    </row>
    <row r="4124" spans="4:20" hidden="1" x14ac:dyDescent="0.25">
      <c r="D4124" s="28" t="s">
        <v>1459</v>
      </c>
      <c r="E4124" t="str">
        <f>VLOOKUP(D4124,'B-Business Capability'!B:H,5,FALSE)</f>
        <v>Customer Service</v>
      </c>
      <c r="F4124" t="str">
        <f>VLOOKUP(D4124,'B-Business Capability'!B:H,6,FALSE)</f>
        <v>Customer Service and Support</v>
      </c>
      <c r="G4124" t="str">
        <f>VLOOKUP(D4124,'B-Business Capability'!B:H,7,FALSE)</f>
        <v>Service Request Management</v>
      </c>
      <c r="I4124" t="s">
        <v>487</v>
      </c>
      <c r="J4124" t="s">
        <v>8529</v>
      </c>
      <c r="K4124" t="s">
        <v>379</v>
      </c>
      <c r="L4124" t="s">
        <v>1495</v>
      </c>
      <c r="M4124" t="str">
        <f>VLOOKUP(L4124,'A-Applications'!B:D,3,FALSE)</f>
        <v>Kamstrup Traceability – Unknown device</v>
      </c>
      <c r="N4124" t="s">
        <v>46</v>
      </c>
      <c r="O4124" s="42" t="s">
        <v>47</v>
      </c>
      <c r="Q4124" t="str">
        <f>VLOOKUP(KamstrupData[[#This Row],[IdLevel123]],'B-Business Capability'!B:L,10,FALSE)</f>
        <v>Customer Service and Support</v>
      </c>
      <c r="R4124">
        <f>VLOOKUP(KamstrupData[[#This Row],[IdLevel123]],'B-Business Capability'!B:L,11,FALSE)</f>
        <v>0</v>
      </c>
    </row>
    <row r="4125" spans="4:20" hidden="1" x14ac:dyDescent="0.25">
      <c r="D4125" t="s">
        <v>1459</v>
      </c>
      <c r="E4125" t="str">
        <f>VLOOKUP(D4125,'B-Business Capability'!B:H,5,FALSE)</f>
        <v>Customer Service</v>
      </c>
      <c r="F4125" t="str">
        <f>VLOOKUP(D4125,'B-Business Capability'!B:H,6,FALSE)</f>
        <v>Customer Service and Support</v>
      </c>
      <c r="G4125" t="str">
        <f>VLOOKUP(D4125,'B-Business Capability'!B:H,7,FALSE)</f>
        <v>Service Request Management</v>
      </c>
      <c r="I4125" t="s">
        <v>43</v>
      </c>
      <c r="J4125" t="s">
        <v>278</v>
      </c>
      <c r="L4125" t="s">
        <v>1473</v>
      </c>
      <c r="M4125" t="str">
        <f>VLOOKUP(L4125,'A-Applications'!B:D,3,FALSE)</f>
        <v>IsMobile</v>
      </c>
      <c r="N4125" t="s">
        <v>46</v>
      </c>
      <c r="O4125" s="42" t="s">
        <v>47</v>
      </c>
      <c r="P4125" t="s">
        <v>229</v>
      </c>
      <c r="Q4125" t="str">
        <f>VLOOKUP(KamstrupData[[#This Row],[IdLevel123]],'B-Business Capability'!B:L,10,FALSE)</f>
        <v>Customer Service and Support</v>
      </c>
      <c r="R4125">
        <f>VLOOKUP(KamstrupData[[#This Row],[IdLevel123]],'B-Business Capability'!B:L,11,FALSE)</f>
        <v>0</v>
      </c>
      <c r="T4125" t="s">
        <v>1474</v>
      </c>
    </row>
    <row r="4126" spans="4:20" hidden="1" x14ac:dyDescent="0.25">
      <c r="D4126" s="28" t="s">
        <v>1459</v>
      </c>
      <c r="E4126" t="str">
        <f>VLOOKUP(D4126,'B-Business Capability'!B:H,5,FALSE)</f>
        <v>Customer Service</v>
      </c>
      <c r="F4126" t="str">
        <f>VLOOKUP(D4126,'B-Business Capability'!B:H,6,FALSE)</f>
        <v>Customer Service and Support</v>
      </c>
      <c r="G4126" t="str">
        <f>VLOOKUP(D4126,'B-Business Capability'!B:H,7,FALSE)</f>
        <v>Service Request Management</v>
      </c>
      <c r="I4126" t="s">
        <v>477</v>
      </c>
      <c r="J4126" t="s">
        <v>8624</v>
      </c>
      <c r="L4126" t="s">
        <v>1473</v>
      </c>
      <c r="M4126" t="str">
        <f>VLOOKUP(L4126,'A-Applications'!B:D,3,FALSE)</f>
        <v>IsMobile</v>
      </c>
      <c r="N4126" t="s">
        <v>46</v>
      </c>
      <c r="O4126" s="42" t="s">
        <v>47</v>
      </c>
      <c r="P4126" t="s">
        <v>229</v>
      </c>
      <c r="Q4126" t="str">
        <f>VLOOKUP(KamstrupData[[#This Row],[IdLevel123]],'B-Business Capability'!B:L,10,FALSE)</f>
        <v>Customer Service and Support</v>
      </c>
      <c r="R4126">
        <f>VLOOKUP(KamstrupData[[#This Row],[IdLevel123]],'B-Business Capability'!B:L,11,FALSE)</f>
        <v>0</v>
      </c>
    </row>
    <row r="4127" spans="4:20" hidden="1" x14ac:dyDescent="0.25">
      <c r="D4127" t="s">
        <v>1517</v>
      </c>
      <c r="E4127" t="str">
        <f>VLOOKUP(D4127,'B-Business Capability'!B:H,5,FALSE)</f>
        <v>Customer Service</v>
      </c>
      <c r="F4127" t="str">
        <f>VLOOKUP(D4127,'B-Business Capability'!B:H,6,FALSE)</f>
        <v>Customer Project Management</v>
      </c>
      <c r="G4127" t="str">
        <f>VLOOKUP(D4127,'B-Business Capability'!B:H,7,FALSE)</f>
        <v>Project Management</v>
      </c>
      <c r="I4127" t="s">
        <v>43</v>
      </c>
      <c r="J4127" t="s">
        <v>278</v>
      </c>
      <c r="L4127" t="s">
        <v>1473</v>
      </c>
      <c r="M4127" t="str">
        <f>VLOOKUP(L4127,'A-Applications'!B:D,3,FALSE)</f>
        <v>IsMobile</v>
      </c>
      <c r="N4127" t="s">
        <v>46</v>
      </c>
      <c r="O4127" s="42" t="s">
        <v>102</v>
      </c>
      <c r="P4127" t="s">
        <v>1040</v>
      </c>
      <c r="Q4127" t="str">
        <f>VLOOKUP(KamstrupData[[#This Row],[IdLevel123]],'B-Business Capability'!B:L,10,FALSE)</f>
        <v>Order-to-Cash (O2C)</v>
      </c>
      <c r="R4127">
        <f>VLOOKUP(KamstrupData[[#This Row],[IdLevel123]],'B-Business Capability'!B:L,11,FALSE)</f>
        <v>0</v>
      </c>
      <c r="T4127" t="s">
        <v>1474</v>
      </c>
    </row>
    <row r="4128" spans="4:20" hidden="1" x14ac:dyDescent="0.25">
      <c r="D4128" s="28" t="s">
        <v>1517</v>
      </c>
      <c r="E4128" t="str">
        <f>VLOOKUP(D4128,'B-Business Capability'!B:H,5,FALSE)</f>
        <v>Customer Service</v>
      </c>
      <c r="F4128" t="str">
        <f>VLOOKUP(D4128,'B-Business Capability'!B:H,6,FALSE)</f>
        <v>Customer Project Management</v>
      </c>
      <c r="G4128" t="str">
        <f>VLOOKUP(D4128,'B-Business Capability'!B:H,7,FALSE)</f>
        <v>Project Management</v>
      </c>
      <c r="I4128" t="s">
        <v>477</v>
      </c>
      <c r="J4128" t="s">
        <v>8624</v>
      </c>
      <c r="L4128" t="s">
        <v>1473</v>
      </c>
      <c r="M4128" t="str">
        <f>VLOOKUP(L4128,'A-Applications'!B:D,3,FALSE)</f>
        <v>IsMobile</v>
      </c>
      <c r="N4128" t="s">
        <v>46</v>
      </c>
      <c r="O4128" s="42" t="s">
        <v>102</v>
      </c>
      <c r="P4128" t="s">
        <v>1040</v>
      </c>
      <c r="Q4128" t="str">
        <f>VLOOKUP(KamstrupData[[#This Row],[IdLevel123]],'B-Business Capability'!B:L,10,FALSE)</f>
        <v>Order-to-Cash (O2C)</v>
      </c>
      <c r="R4128">
        <f>VLOOKUP(KamstrupData[[#This Row],[IdLevel123]],'B-Business Capability'!B:L,11,FALSE)</f>
        <v>0</v>
      </c>
    </row>
    <row r="4129" spans="2:20" hidden="1" x14ac:dyDescent="0.25">
      <c r="D4129" t="s">
        <v>583</v>
      </c>
      <c r="E4129" t="str">
        <f>VLOOKUP(D4129,'B-Business Capability'!B:H,5,FALSE)</f>
        <v>Product &amp; Software Development</v>
      </c>
      <c r="F4129" t="str">
        <f>VLOOKUP(D4129,'B-Business Capability'!B:H,6,FALSE)</f>
        <v>Engineering</v>
      </c>
      <c r="G4129" t="str">
        <f>VLOOKUP(D4129,'B-Business Capability'!B:H,7,FALSE)</f>
        <v>Construction &amp; Development</v>
      </c>
      <c r="I4129" t="s">
        <v>43</v>
      </c>
      <c r="J4129" t="s">
        <v>114</v>
      </c>
      <c r="K4129" t="s">
        <v>78</v>
      </c>
      <c r="L4129" t="s">
        <v>849</v>
      </c>
      <c r="M4129" t="str">
        <f>VLOOKUP(L4129,'A-Applications'!B:D,3,FALSE)</f>
        <v>Mathcad</v>
      </c>
      <c r="N4129" t="s">
        <v>46</v>
      </c>
      <c r="O4129" s="42" t="s">
        <v>47</v>
      </c>
      <c r="P4129" t="s">
        <v>75</v>
      </c>
      <c r="Q4129" t="str">
        <f>VLOOKUP(KamstrupData[[#This Row],[IdLevel123]],'B-Business Capability'!B:L,10,FALSE)</f>
        <v>Idea-to-Release (I2R)</v>
      </c>
      <c r="R4129">
        <f>VLOOKUP(KamstrupData[[#This Row],[IdLevel123]],'B-Business Capability'!B:L,11,FALSE)</f>
        <v>420</v>
      </c>
      <c r="T4129" t="s">
        <v>120</v>
      </c>
    </row>
    <row r="4130" spans="2:20" hidden="1" x14ac:dyDescent="0.25">
      <c r="D4130" t="s">
        <v>583</v>
      </c>
      <c r="E4130" t="str">
        <f>VLOOKUP(D4130,'B-Business Capability'!B:H,5,FALSE)</f>
        <v>Product &amp; Software Development</v>
      </c>
      <c r="F4130" t="str">
        <f>VLOOKUP(D4130,'B-Business Capability'!B:H,6,FALSE)</f>
        <v>Engineering</v>
      </c>
      <c r="G4130" t="str">
        <f>VLOOKUP(D4130,'B-Business Capability'!B:H,7,FALSE)</f>
        <v>Construction &amp; Development</v>
      </c>
      <c r="I4130" t="s">
        <v>43</v>
      </c>
      <c r="J4130" t="s">
        <v>114</v>
      </c>
      <c r="K4130" t="s">
        <v>123</v>
      </c>
      <c r="L4130" t="s">
        <v>849</v>
      </c>
      <c r="M4130" t="str">
        <f>VLOOKUP(L4130,'A-Applications'!B:D,3,FALSE)</f>
        <v>Mathcad</v>
      </c>
      <c r="N4130" t="s">
        <v>46</v>
      </c>
      <c r="O4130" s="42" t="s">
        <v>47</v>
      </c>
      <c r="P4130" t="s">
        <v>75</v>
      </c>
      <c r="Q4130" t="str">
        <f>VLOOKUP(KamstrupData[[#This Row],[IdLevel123]],'B-Business Capability'!B:L,10,FALSE)</f>
        <v>Idea-to-Release (I2R)</v>
      </c>
      <c r="R4130">
        <f>VLOOKUP(KamstrupData[[#This Row],[IdLevel123]],'B-Business Capability'!B:L,11,FALSE)</f>
        <v>420</v>
      </c>
      <c r="T4130" t="s">
        <v>124</v>
      </c>
    </row>
    <row r="4131" spans="2:20" hidden="1" x14ac:dyDescent="0.25">
      <c r="D4131" t="s">
        <v>1459</v>
      </c>
      <c r="E4131" t="str">
        <f>VLOOKUP(D4131,'B-Business Capability'!B:H,5,FALSE)</f>
        <v>Customer Service</v>
      </c>
      <c r="F4131" t="str">
        <f>VLOOKUP(D4131,'B-Business Capability'!B:H,6,FALSE)</f>
        <v>Customer Service and Support</v>
      </c>
      <c r="G4131" t="str">
        <f>VLOOKUP(D4131,'B-Business Capability'!B:H,7,FALSE)</f>
        <v>Service Request Management</v>
      </c>
      <c r="I4131" t="s">
        <v>43</v>
      </c>
      <c r="J4131" t="s">
        <v>278</v>
      </c>
      <c r="L4131" t="s">
        <v>9550</v>
      </c>
      <c r="M4131" t="str">
        <f>VLOOKUP(L4131,'A-Applications'!B:D,3,FALSE)</f>
        <v>Telia Smartconnect (MNO Portal)</v>
      </c>
      <c r="N4131" t="s">
        <v>46</v>
      </c>
      <c r="O4131" s="42" t="s">
        <v>47</v>
      </c>
      <c r="P4131" t="s">
        <v>229</v>
      </c>
      <c r="Q4131" t="str">
        <f>VLOOKUP(KamstrupData[[#This Row],[IdLevel123]],'B-Business Capability'!B:L,10,FALSE)</f>
        <v>Customer Service and Support</v>
      </c>
      <c r="R4131">
        <f>VLOOKUP(KamstrupData[[#This Row],[IdLevel123]],'B-Business Capability'!B:L,11,FALSE)</f>
        <v>0</v>
      </c>
    </row>
    <row r="4132" spans="2:20" hidden="1" x14ac:dyDescent="0.25">
      <c r="D4132" t="s">
        <v>1459</v>
      </c>
      <c r="E4132" t="str">
        <f>VLOOKUP(D4132,'B-Business Capability'!B:H,5,FALSE)</f>
        <v>Customer Service</v>
      </c>
      <c r="F4132" t="str">
        <f>VLOOKUP(D4132,'B-Business Capability'!B:H,6,FALSE)</f>
        <v>Customer Service and Support</v>
      </c>
      <c r="G4132" t="str">
        <f>VLOOKUP(D4132,'B-Business Capability'!B:H,7,FALSE)</f>
        <v>Service Request Management</v>
      </c>
      <c r="I4132" t="s">
        <v>43</v>
      </c>
      <c r="J4132" t="s">
        <v>279</v>
      </c>
      <c r="L4132" t="s">
        <v>9550</v>
      </c>
      <c r="M4132" t="str">
        <f>VLOOKUP(L4132,'A-Applications'!B:D,3,FALSE)</f>
        <v>Telia Smartconnect (MNO Portal)</v>
      </c>
      <c r="N4132" t="s">
        <v>46</v>
      </c>
      <c r="O4132" s="42" t="s">
        <v>47</v>
      </c>
      <c r="P4132" t="s">
        <v>229</v>
      </c>
      <c r="Q4132" t="str">
        <f>VLOOKUP(KamstrupData[[#This Row],[IdLevel123]],'B-Business Capability'!B:L,10,FALSE)</f>
        <v>Customer Service and Support</v>
      </c>
      <c r="R4132">
        <f>VLOOKUP(KamstrupData[[#This Row],[IdLevel123]],'B-Business Capability'!B:L,11,FALSE)</f>
        <v>0</v>
      </c>
      <c r="T4132" t="s">
        <v>410</v>
      </c>
    </row>
    <row r="4133" spans="2:20" hidden="1" x14ac:dyDescent="0.25">
      <c r="D4133" t="s">
        <v>1459</v>
      </c>
      <c r="E4133" t="str">
        <f>VLOOKUP(D4133,'B-Business Capability'!B:H,5,FALSE)</f>
        <v>Customer Service</v>
      </c>
      <c r="F4133" t="str">
        <f>VLOOKUP(D4133,'B-Business Capability'!B:H,6,FALSE)</f>
        <v>Customer Service and Support</v>
      </c>
      <c r="G4133" t="str">
        <f>VLOOKUP(D4133,'B-Business Capability'!B:H,7,FALSE)</f>
        <v>Service Request Management</v>
      </c>
      <c r="I4133" t="s">
        <v>43</v>
      </c>
      <c r="J4133" t="s">
        <v>282</v>
      </c>
      <c r="L4133" t="s">
        <v>9550</v>
      </c>
      <c r="M4133" t="str">
        <f>VLOOKUP(L4133,'A-Applications'!B:D,3,FALSE)</f>
        <v>Telia Smartconnect (MNO Portal)</v>
      </c>
      <c r="N4133" t="s">
        <v>46</v>
      </c>
      <c r="O4133" s="42" t="s">
        <v>47</v>
      </c>
      <c r="P4133" t="s">
        <v>229</v>
      </c>
      <c r="Q4133" t="str">
        <f>VLOOKUP(KamstrupData[[#This Row],[IdLevel123]],'B-Business Capability'!B:L,10,FALSE)</f>
        <v>Customer Service and Support</v>
      </c>
      <c r="R4133">
        <f>VLOOKUP(KamstrupData[[#This Row],[IdLevel123]],'B-Business Capability'!B:L,11,FALSE)</f>
        <v>0</v>
      </c>
    </row>
    <row r="4134" spans="2:20" hidden="1" x14ac:dyDescent="0.25">
      <c r="D4134" s="28" t="s">
        <v>1459</v>
      </c>
      <c r="E4134" t="str">
        <f>VLOOKUP(D4134,'B-Business Capability'!B:H,5,FALSE)</f>
        <v>Customer Service</v>
      </c>
      <c r="F4134" t="str">
        <f>VLOOKUP(D4134,'B-Business Capability'!B:H,6,FALSE)</f>
        <v>Customer Service and Support</v>
      </c>
      <c r="G4134" t="str">
        <f>VLOOKUP(D4134,'B-Business Capability'!B:H,7,FALSE)</f>
        <v>Service Request Management</v>
      </c>
      <c r="I4134" t="s">
        <v>477</v>
      </c>
      <c r="J4134" t="s">
        <v>8624</v>
      </c>
      <c r="L4134" t="s">
        <v>9550</v>
      </c>
      <c r="M4134" t="str">
        <f>VLOOKUP(L4134,'A-Applications'!B:D,3,FALSE)</f>
        <v>Telia Smartconnect (MNO Portal)</v>
      </c>
      <c r="N4134" t="s">
        <v>46</v>
      </c>
      <c r="O4134" s="42" t="s">
        <v>47</v>
      </c>
      <c r="P4134" t="s">
        <v>229</v>
      </c>
      <c r="Q4134" t="str">
        <f>VLOOKUP(KamstrupData[[#This Row],[IdLevel123]],'B-Business Capability'!B:L,10,FALSE)</f>
        <v>Customer Service and Support</v>
      </c>
      <c r="R4134">
        <f>VLOOKUP(KamstrupData[[#This Row],[IdLevel123]],'B-Business Capability'!B:L,11,FALSE)</f>
        <v>0</v>
      </c>
    </row>
    <row r="4135" spans="2:20" hidden="1" x14ac:dyDescent="0.25">
      <c r="D4135" t="s">
        <v>1517</v>
      </c>
      <c r="E4135" t="str">
        <f>VLOOKUP(D4135,'B-Business Capability'!B:H,5,FALSE)</f>
        <v>Customer Service</v>
      </c>
      <c r="F4135" t="str">
        <f>VLOOKUP(D4135,'B-Business Capability'!B:H,6,FALSE)</f>
        <v>Customer Project Management</v>
      </c>
      <c r="G4135" t="str">
        <f>VLOOKUP(D4135,'B-Business Capability'!B:H,7,FALSE)</f>
        <v>Project Management</v>
      </c>
      <c r="I4135" t="s">
        <v>43</v>
      </c>
      <c r="J4135" t="s">
        <v>278</v>
      </c>
      <c r="L4135" t="s">
        <v>9550</v>
      </c>
      <c r="M4135" t="str">
        <f>VLOOKUP(L4135,'A-Applications'!B:D,3,FALSE)</f>
        <v>Telia Smartconnect (MNO Portal)</v>
      </c>
      <c r="N4135" t="s">
        <v>46</v>
      </c>
      <c r="O4135" s="42" t="s">
        <v>102</v>
      </c>
      <c r="P4135" t="s">
        <v>1040</v>
      </c>
      <c r="Q4135" t="str">
        <f>VLOOKUP(KamstrupData[[#This Row],[IdLevel123]],'B-Business Capability'!B:L,10,FALSE)</f>
        <v>Order-to-Cash (O2C)</v>
      </c>
      <c r="R4135">
        <f>VLOOKUP(KamstrupData[[#This Row],[IdLevel123]],'B-Business Capability'!B:L,11,FALSE)</f>
        <v>0</v>
      </c>
    </row>
    <row r="4136" spans="2:20" hidden="1" x14ac:dyDescent="0.25">
      <c r="D4136" t="s">
        <v>1517</v>
      </c>
      <c r="E4136" t="str">
        <f>VLOOKUP(D4136,'B-Business Capability'!B:H,5,FALSE)</f>
        <v>Customer Service</v>
      </c>
      <c r="F4136" t="str">
        <f>VLOOKUP(D4136,'B-Business Capability'!B:H,6,FALSE)</f>
        <v>Customer Project Management</v>
      </c>
      <c r="G4136" t="str">
        <f>VLOOKUP(D4136,'B-Business Capability'!B:H,7,FALSE)</f>
        <v>Project Management</v>
      </c>
      <c r="I4136" t="s">
        <v>43</v>
      </c>
      <c r="J4136" t="s">
        <v>279</v>
      </c>
      <c r="L4136" t="s">
        <v>9550</v>
      </c>
      <c r="M4136" t="str">
        <f>VLOOKUP(L4136,'A-Applications'!B:D,3,FALSE)</f>
        <v>Telia Smartconnect (MNO Portal)</v>
      </c>
      <c r="N4136" t="s">
        <v>46</v>
      </c>
      <c r="O4136" s="42" t="s">
        <v>102</v>
      </c>
      <c r="P4136" t="s">
        <v>1040</v>
      </c>
      <c r="Q4136" t="str">
        <f>VLOOKUP(KamstrupData[[#This Row],[IdLevel123]],'B-Business Capability'!B:L,10,FALSE)</f>
        <v>Order-to-Cash (O2C)</v>
      </c>
      <c r="R4136">
        <f>VLOOKUP(KamstrupData[[#This Row],[IdLevel123]],'B-Business Capability'!B:L,11,FALSE)</f>
        <v>0</v>
      </c>
      <c r="T4136" t="s">
        <v>410</v>
      </c>
    </row>
    <row r="4137" spans="2:20" hidden="1" x14ac:dyDescent="0.25">
      <c r="D4137" t="s">
        <v>1517</v>
      </c>
      <c r="E4137" t="str">
        <f>VLOOKUP(D4137,'B-Business Capability'!B:H,5,FALSE)</f>
        <v>Customer Service</v>
      </c>
      <c r="F4137" t="str">
        <f>VLOOKUP(D4137,'B-Business Capability'!B:H,6,FALSE)</f>
        <v>Customer Project Management</v>
      </c>
      <c r="G4137" t="str">
        <f>VLOOKUP(D4137,'B-Business Capability'!B:H,7,FALSE)</f>
        <v>Project Management</v>
      </c>
      <c r="I4137" t="s">
        <v>43</v>
      </c>
      <c r="J4137" t="s">
        <v>282</v>
      </c>
      <c r="L4137" t="s">
        <v>9550</v>
      </c>
      <c r="M4137" t="str">
        <f>VLOOKUP(L4137,'A-Applications'!B:D,3,FALSE)</f>
        <v>Telia Smartconnect (MNO Portal)</v>
      </c>
      <c r="N4137" t="s">
        <v>46</v>
      </c>
      <c r="O4137" s="42" t="s">
        <v>102</v>
      </c>
      <c r="P4137" t="s">
        <v>1040</v>
      </c>
      <c r="Q4137" t="str">
        <f>VLOOKUP(KamstrupData[[#This Row],[IdLevel123]],'B-Business Capability'!B:L,10,FALSE)</f>
        <v>Order-to-Cash (O2C)</v>
      </c>
      <c r="R4137">
        <f>VLOOKUP(KamstrupData[[#This Row],[IdLevel123]],'B-Business Capability'!B:L,11,FALSE)</f>
        <v>0</v>
      </c>
    </row>
    <row r="4138" spans="2:20" hidden="1" x14ac:dyDescent="0.25">
      <c r="D4138" s="28" t="s">
        <v>1517</v>
      </c>
      <c r="E4138" t="str">
        <f>VLOOKUP(D4138,'B-Business Capability'!B:H,5,FALSE)</f>
        <v>Customer Service</v>
      </c>
      <c r="F4138" t="str">
        <f>VLOOKUP(D4138,'B-Business Capability'!B:H,6,FALSE)</f>
        <v>Customer Project Management</v>
      </c>
      <c r="G4138" t="str">
        <f>VLOOKUP(D4138,'B-Business Capability'!B:H,7,FALSE)</f>
        <v>Project Management</v>
      </c>
      <c r="I4138" t="s">
        <v>477</v>
      </c>
      <c r="J4138" t="s">
        <v>8624</v>
      </c>
      <c r="L4138" t="s">
        <v>9550</v>
      </c>
      <c r="M4138" t="str">
        <f>VLOOKUP(L4138,'A-Applications'!B:D,3,FALSE)</f>
        <v>Telia Smartconnect (MNO Portal)</v>
      </c>
      <c r="N4138" t="s">
        <v>46</v>
      </c>
      <c r="O4138" s="42" t="s">
        <v>102</v>
      </c>
      <c r="P4138" t="s">
        <v>1040</v>
      </c>
      <c r="Q4138" t="str">
        <f>VLOOKUP(KamstrupData[[#This Row],[IdLevel123]],'B-Business Capability'!B:L,10,FALSE)</f>
        <v>Order-to-Cash (O2C)</v>
      </c>
      <c r="R4138">
        <f>VLOOKUP(KamstrupData[[#This Row],[IdLevel123]],'B-Business Capability'!B:L,11,FALSE)</f>
        <v>0</v>
      </c>
    </row>
    <row r="4139" spans="2:20" hidden="1" x14ac:dyDescent="0.25">
      <c r="D4139" s="28" t="s">
        <v>1459</v>
      </c>
      <c r="E4139" t="str">
        <f>VLOOKUP(D4139,'B-Business Capability'!B:H,5,FALSE)</f>
        <v>Customer Service</v>
      </c>
      <c r="F4139" t="str">
        <f>VLOOKUP(D4139,'B-Business Capability'!B:H,6,FALSE)</f>
        <v>Customer Service and Support</v>
      </c>
      <c r="G4139" t="str">
        <f>VLOOKUP(D4139,'B-Business Capability'!B:H,7,FALSE)</f>
        <v>Service Request Management</v>
      </c>
      <c r="I4139" t="s">
        <v>62</v>
      </c>
      <c r="J4139" t="s">
        <v>8633</v>
      </c>
      <c r="L4139" t="s">
        <v>9550</v>
      </c>
      <c r="M4139" t="str">
        <f>VLOOKUP(L4139,'A-Applications'!B:D,3,FALSE)</f>
        <v>Telia Smartconnect (MNO Portal)</v>
      </c>
      <c r="N4139" t="s">
        <v>46</v>
      </c>
      <c r="O4139" s="42" t="s">
        <v>47</v>
      </c>
      <c r="P4139" t="s">
        <v>229</v>
      </c>
      <c r="Q4139" t="str">
        <f>VLOOKUP(KamstrupData[[#This Row],[IdLevel123]],'B-Business Capability'!B:L,10,FALSE)</f>
        <v>Customer Service and Support</v>
      </c>
      <c r="R4139">
        <f>VLOOKUP(KamstrupData[[#This Row],[IdLevel123]],'B-Business Capability'!B:L,11,FALSE)</f>
        <v>0</v>
      </c>
    </row>
    <row r="4140" spans="2:20" hidden="1" x14ac:dyDescent="0.25">
      <c r="D4140" t="s">
        <v>1459</v>
      </c>
      <c r="E4140" t="str">
        <f>VLOOKUP(D4140,'B-Business Capability'!B:H,5,FALSE)</f>
        <v>Customer Service</v>
      </c>
      <c r="F4140" t="str">
        <f>VLOOKUP(D4140,'B-Business Capability'!B:H,6,FALSE)</f>
        <v>Customer Service and Support</v>
      </c>
      <c r="G4140" t="str">
        <f>VLOOKUP(D4140,'B-Business Capability'!B:H,7,FALSE)</f>
        <v>Service Request Management</v>
      </c>
      <c r="I4140" t="s">
        <v>43</v>
      </c>
      <c r="J4140" t="s">
        <v>278</v>
      </c>
      <c r="L4140" t="s">
        <v>1469</v>
      </c>
      <c r="M4140" t="str">
        <f>VLOOKUP(L4140,'A-Applications'!B:D,3,FALSE)</f>
        <v>Azure Coverage</v>
      </c>
      <c r="N4140" t="s">
        <v>46</v>
      </c>
      <c r="O4140" s="42" t="s">
        <v>47</v>
      </c>
      <c r="P4140" t="s">
        <v>229</v>
      </c>
      <c r="Q4140" t="str">
        <f>VLOOKUP(KamstrupData[[#This Row],[IdLevel123]],'B-Business Capability'!B:L,10,FALSE)</f>
        <v>Customer Service and Support</v>
      </c>
      <c r="R4140">
        <f>VLOOKUP(KamstrupData[[#This Row],[IdLevel123]],'B-Business Capability'!B:L,11,FALSE)</f>
        <v>0</v>
      </c>
    </row>
    <row r="4141" spans="2:20" hidden="1" x14ac:dyDescent="0.25">
      <c r="D4141" t="s">
        <v>1459</v>
      </c>
      <c r="E4141" t="str">
        <f>VLOOKUP(D4141,'B-Business Capability'!B:H,5,FALSE)</f>
        <v>Customer Service</v>
      </c>
      <c r="F4141" t="str">
        <f>VLOOKUP(D4141,'B-Business Capability'!B:H,6,FALSE)</f>
        <v>Customer Service and Support</v>
      </c>
      <c r="G4141" t="str">
        <f>VLOOKUP(D4141,'B-Business Capability'!B:H,7,FALSE)</f>
        <v>Service Request Management</v>
      </c>
      <c r="I4141" t="s">
        <v>43</v>
      </c>
      <c r="J4141" t="s">
        <v>279</v>
      </c>
      <c r="L4141" t="s">
        <v>1469</v>
      </c>
      <c r="M4141" t="str">
        <f>VLOOKUP(L4141,'A-Applications'!B:D,3,FALSE)</f>
        <v>Azure Coverage</v>
      </c>
      <c r="N4141" t="s">
        <v>46</v>
      </c>
      <c r="O4141" s="42" t="s">
        <v>47</v>
      </c>
      <c r="P4141" t="s">
        <v>229</v>
      </c>
      <c r="Q4141" t="str">
        <f>VLOOKUP(KamstrupData[[#This Row],[IdLevel123]],'B-Business Capability'!B:L,10,FALSE)</f>
        <v>Customer Service and Support</v>
      </c>
      <c r="R4141">
        <f>VLOOKUP(KamstrupData[[#This Row],[IdLevel123]],'B-Business Capability'!B:L,11,FALSE)</f>
        <v>0</v>
      </c>
      <c r="T4141" t="s">
        <v>410</v>
      </c>
    </row>
    <row r="4142" spans="2:20" hidden="1" x14ac:dyDescent="0.25">
      <c r="D4142" t="s">
        <v>1459</v>
      </c>
      <c r="E4142" t="str">
        <f>VLOOKUP(D4142,'B-Business Capability'!B:H,5,FALSE)</f>
        <v>Customer Service</v>
      </c>
      <c r="F4142" t="str">
        <f>VLOOKUP(D4142,'B-Business Capability'!B:H,6,FALSE)</f>
        <v>Customer Service and Support</v>
      </c>
      <c r="G4142" t="str">
        <f>VLOOKUP(D4142,'B-Business Capability'!B:H,7,FALSE)</f>
        <v>Service Request Management</v>
      </c>
      <c r="I4142" t="s">
        <v>43</v>
      </c>
      <c r="J4142" t="s">
        <v>282</v>
      </c>
      <c r="L4142" t="s">
        <v>1469</v>
      </c>
      <c r="M4142" t="str">
        <f>VLOOKUP(L4142,'A-Applications'!B:D,3,FALSE)</f>
        <v>Azure Coverage</v>
      </c>
      <c r="N4142" t="s">
        <v>46</v>
      </c>
      <c r="O4142" s="42" t="s">
        <v>47</v>
      </c>
      <c r="P4142" t="s">
        <v>229</v>
      </c>
      <c r="Q4142" t="str">
        <f>VLOOKUP(KamstrupData[[#This Row],[IdLevel123]],'B-Business Capability'!B:L,10,FALSE)</f>
        <v>Customer Service and Support</v>
      </c>
      <c r="R4142">
        <f>VLOOKUP(KamstrupData[[#This Row],[IdLevel123]],'B-Business Capability'!B:L,11,FALSE)</f>
        <v>0</v>
      </c>
    </row>
    <row r="4143" spans="2:20" hidden="1" x14ac:dyDescent="0.25">
      <c r="D4143" s="28" t="s">
        <v>1459</v>
      </c>
      <c r="E4143" t="str">
        <f>VLOOKUP(D4143,'B-Business Capability'!B:H,5,FALSE)</f>
        <v>Customer Service</v>
      </c>
      <c r="F4143" t="str">
        <f>VLOOKUP(D4143,'B-Business Capability'!B:H,6,FALSE)</f>
        <v>Customer Service and Support</v>
      </c>
      <c r="G4143" t="str">
        <f>VLOOKUP(D4143,'B-Business Capability'!B:H,7,FALSE)</f>
        <v>Service Request Management</v>
      </c>
      <c r="I4143" t="s">
        <v>477</v>
      </c>
      <c r="J4143" t="s">
        <v>8624</v>
      </c>
      <c r="L4143" t="s">
        <v>1469</v>
      </c>
      <c r="M4143" t="str">
        <f>VLOOKUP(L4143,'A-Applications'!B:D,3,FALSE)</f>
        <v>Azure Coverage</v>
      </c>
      <c r="N4143" t="s">
        <v>46</v>
      </c>
      <c r="O4143" s="42" t="s">
        <v>47</v>
      </c>
      <c r="P4143" t="s">
        <v>229</v>
      </c>
      <c r="Q4143" t="str">
        <f>VLOOKUP(KamstrupData[[#This Row],[IdLevel123]],'B-Business Capability'!B:L,10,FALSE)</f>
        <v>Customer Service and Support</v>
      </c>
      <c r="R4143">
        <f>VLOOKUP(KamstrupData[[#This Row],[IdLevel123]],'B-Business Capability'!B:L,11,FALSE)</f>
        <v>0</v>
      </c>
    </row>
    <row r="4144" spans="2:20" hidden="1" x14ac:dyDescent="0.25">
      <c r="B4144" s="28">
        <v>45292</v>
      </c>
      <c r="D4144" s="28" t="s">
        <v>8546</v>
      </c>
      <c r="E4144" t="str">
        <f>VLOOKUP(D4144,'B-Business Capability'!B:H,5,FALSE)</f>
        <v>OT Hosting</v>
      </c>
      <c r="F4144" t="str">
        <f>VLOOKUP(D4144,'B-Business Capability'!B:H,6,FALSE)</f>
        <v>OT Platform &amp; Hosting</v>
      </c>
      <c r="G4144">
        <f>VLOOKUP(D4144,'B-Business Capability'!B:H,7,FALSE)</f>
        <v>0</v>
      </c>
      <c r="I4144" t="s">
        <v>43</v>
      </c>
      <c r="J4144" t="s">
        <v>285</v>
      </c>
      <c r="K4144" t="s">
        <v>1615</v>
      </c>
      <c r="L4144" t="s">
        <v>1469</v>
      </c>
      <c r="M4144" t="str">
        <f>VLOOKUP(L4144,'A-Applications'!B:D,3,FALSE)</f>
        <v>Azure Coverage</v>
      </c>
      <c r="N4144" t="s">
        <v>46</v>
      </c>
      <c r="O4144" s="42" t="s">
        <v>102</v>
      </c>
      <c r="P4144" t="s">
        <v>38</v>
      </c>
      <c r="Q4144" t="str">
        <f>VLOOKUP(KamstrupData[[#This Row],[IdLevel123]],'B-Business Capability'!B:L,10,FALSE)</f>
        <v>N/A</v>
      </c>
      <c r="R4144">
        <f>VLOOKUP(KamstrupData[[#This Row],[IdLevel123]],'B-Business Capability'!B:L,11,FALSE)</f>
        <v>0</v>
      </c>
    </row>
    <row r="4145" spans="4:20" hidden="1" x14ac:dyDescent="0.25">
      <c r="D4145" t="s">
        <v>1459</v>
      </c>
      <c r="E4145" t="str">
        <f>VLOOKUP(D4145,'B-Business Capability'!B:H,5,FALSE)</f>
        <v>Customer Service</v>
      </c>
      <c r="F4145" t="str">
        <f>VLOOKUP(D4145,'B-Business Capability'!B:H,6,FALSE)</f>
        <v>Customer Service and Support</v>
      </c>
      <c r="G4145" t="str">
        <f>VLOOKUP(D4145,'B-Business Capability'!B:H,7,FALSE)</f>
        <v>Service Request Management</v>
      </c>
      <c r="I4145" t="s">
        <v>43</v>
      </c>
      <c r="J4145" t="s">
        <v>278</v>
      </c>
      <c r="L4145" t="s">
        <v>1480</v>
      </c>
      <c r="M4145" t="str">
        <f>VLOOKUP(L4145,'A-Applications'!B:D,3,FALSE)</f>
        <v>Power Intelligence - Flow</v>
      </c>
      <c r="N4145" t="s">
        <v>46</v>
      </c>
      <c r="O4145" s="42" t="s">
        <v>102</v>
      </c>
      <c r="P4145" t="s">
        <v>56</v>
      </c>
      <c r="Q4145" t="str">
        <f>VLOOKUP(KamstrupData[[#This Row],[IdLevel123]],'B-Business Capability'!B:L,10,FALSE)</f>
        <v>Customer Service and Support</v>
      </c>
      <c r="R4145">
        <f>VLOOKUP(KamstrupData[[#This Row],[IdLevel123]],'B-Business Capability'!B:L,11,FALSE)</f>
        <v>0</v>
      </c>
    </row>
    <row r="4146" spans="4:20" hidden="1" x14ac:dyDescent="0.25">
      <c r="D4146" s="28" t="s">
        <v>1459</v>
      </c>
      <c r="E4146" t="str">
        <f>VLOOKUP(D4146,'B-Business Capability'!B:H,5,FALSE)</f>
        <v>Customer Service</v>
      </c>
      <c r="F4146" t="str">
        <f>VLOOKUP(D4146,'B-Business Capability'!B:H,6,FALSE)</f>
        <v>Customer Service and Support</v>
      </c>
      <c r="G4146" t="str">
        <f>VLOOKUP(D4146,'B-Business Capability'!B:H,7,FALSE)</f>
        <v>Service Request Management</v>
      </c>
      <c r="I4146" t="s">
        <v>477</v>
      </c>
      <c r="J4146" t="s">
        <v>8624</v>
      </c>
      <c r="L4146" t="s">
        <v>1480</v>
      </c>
      <c r="M4146" t="str">
        <f>VLOOKUP(L4146,'A-Applications'!B:D,3,FALSE)</f>
        <v>Power Intelligence - Flow</v>
      </c>
      <c r="N4146" t="s">
        <v>46</v>
      </c>
      <c r="O4146" s="42" t="s">
        <v>102</v>
      </c>
      <c r="P4146" t="s">
        <v>56</v>
      </c>
      <c r="Q4146" t="str">
        <f>VLOOKUP(KamstrupData[[#This Row],[IdLevel123]],'B-Business Capability'!B:L,10,FALSE)</f>
        <v>Customer Service and Support</v>
      </c>
      <c r="R4146">
        <f>VLOOKUP(KamstrupData[[#This Row],[IdLevel123]],'B-Business Capability'!B:L,11,FALSE)</f>
        <v>0</v>
      </c>
    </row>
    <row r="4147" spans="4:20" hidden="1" x14ac:dyDescent="0.25">
      <c r="D4147" s="28" t="s">
        <v>1459</v>
      </c>
      <c r="E4147" t="str">
        <f>VLOOKUP(D4147,'B-Business Capability'!B:H,5,FALSE)</f>
        <v>Customer Service</v>
      </c>
      <c r="F4147" t="str">
        <f>VLOOKUP(D4147,'B-Business Capability'!B:H,6,FALSE)</f>
        <v>Customer Service and Support</v>
      </c>
      <c r="G4147" t="str">
        <f>VLOOKUP(D4147,'B-Business Capability'!B:H,7,FALSE)</f>
        <v>Service Request Management</v>
      </c>
      <c r="I4147" t="s">
        <v>62</v>
      </c>
      <c r="J4147" t="s">
        <v>8633</v>
      </c>
      <c r="L4147" t="s">
        <v>1480</v>
      </c>
      <c r="M4147" t="str">
        <f>VLOOKUP(L4147,'A-Applications'!B:D,3,FALSE)</f>
        <v>Power Intelligence - Flow</v>
      </c>
      <c r="N4147" t="s">
        <v>46</v>
      </c>
      <c r="O4147" s="42" t="s">
        <v>102</v>
      </c>
      <c r="P4147" t="s">
        <v>56</v>
      </c>
      <c r="Q4147" t="str">
        <f>VLOOKUP(KamstrupData[[#This Row],[IdLevel123]],'B-Business Capability'!B:L,10,FALSE)</f>
        <v>Customer Service and Support</v>
      </c>
      <c r="R4147">
        <f>VLOOKUP(KamstrupData[[#This Row],[IdLevel123]],'B-Business Capability'!B:L,11,FALSE)</f>
        <v>0</v>
      </c>
    </row>
    <row r="4148" spans="4:20" hidden="1" x14ac:dyDescent="0.25">
      <c r="D4148" t="s">
        <v>1459</v>
      </c>
      <c r="E4148" t="str">
        <f>VLOOKUP(D4148,'B-Business Capability'!B:H,5,FALSE)</f>
        <v>Customer Service</v>
      </c>
      <c r="F4148" t="str">
        <f>VLOOKUP(D4148,'B-Business Capability'!B:H,6,FALSE)</f>
        <v>Customer Service and Support</v>
      </c>
      <c r="G4148" t="str">
        <f>VLOOKUP(D4148,'B-Business Capability'!B:H,7,FALSE)</f>
        <v>Service Request Management</v>
      </c>
      <c r="I4148" t="s">
        <v>43</v>
      </c>
      <c r="J4148" t="s">
        <v>278</v>
      </c>
      <c r="L4148" t="s">
        <v>1478</v>
      </c>
      <c r="M4148" t="str">
        <f>VLOOKUP(L4148,'A-Applications'!B:D,3,FALSE)</f>
        <v>Power Intelligence - Earth Fault</v>
      </c>
      <c r="N4148" t="s">
        <v>46</v>
      </c>
      <c r="O4148" s="42" t="s">
        <v>52</v>
      </c>
      <c r="P4148" t="s">
        <v>229</v>
      </c>
      <c r="Q4148" t="str">
        <f>VLOOKUP(KamstrupData[[#This Row],[IdLevel123]],'B-Business Capability'!B:L,10,FALSE)</f>
        <v>Customer Service and Support</v>
      </c>
      <c r="R4148">
        <f>VLOOKUP(KamstrupData[[#This Row],[IdLevel123]],'B-Business Capability'!B:L,11,FALSE)</f>
        <v>0</v>
      </c>
      <c r="T4148" t="s">
        <v>1479</v>
      </c>
    </row>
    <row r="4149" spans="4:20" hidden="1" x14ac:dyDescent="0.25">
      <c r="D4149" s="28" t="s">
        <v>1459</v>
      </c>
      <c r="E4149" t="str">
        <f>VLOOKUP(D4149,'B-Business Capability'!B:H,5,FALSE)</f>
        <v>Customer Service</v>
      </c>
      <c r="F4149" t="str">
        <f>VLOOKUP(D4149,'B-Business Capability'!B:H,6,FALSE)</f>
        <v>Customer Service and Support</v>
      </c>
      <c r="G4149" t="str">
        <f>VLOOKUP(D4149,'B-Business Capability'!B:H,7,FALSE)</f>
        <v>Service Request Management</v>
      </c>
      <c r="I4149" t="s">
        <v>477</v>
      </c>
      <c r="J4149" t="s">
        <v>8624</v>
      </c>
      <c r="L4149" t="s">
        <v>1478</v>
      </c>
      <c r="M4149" t="str">
        <f>VLOOKUP(L4149,'A-Applications'!B:D,3,FALSE)</f>
        <v>Power Intelligence - Earth Fault</v>
      </c>
      <c r="N4149" t="s">
        <v>46</v>
      </c>
      <c r="O4149" s="42" t="s">
        <v>52</v>
      </c>
      <c r="P4149" t="s">
        <v>229</v>
      </c>
      <c r="Q4149" t="str">
        <f>VLOOKUP(KamstrupData[[#This Row],[IdLevel123]],'B-Business Capability'!B:L,10,FALSE)</f>
        <v>Customer Service and Support</v>
      </c>
      <c r="R4149">
        <f>VLOOKUP(KamstrupData[[#This Row],[IdLevel123]],'B-Business Capability'!B:L,11,FALSE)</f>
        <v>0</v>
      </c>
    </row>
    <row r="4150" spans="4:20" hidden="1" x14ac:dyDescent="0.25">
      <c r="D4150" s="28" t="s">
        <v>1459</v>
      </c>
      <c r="E4150" t="str">
        <f>VLOOKUP(D4150,'B-Business Capability'!B:H,5,FALSE)</f>
        <v>Customer Service</v>
      </c>
      <c r="F4150" t="str">
        <f>VLOOKUP(D4150,'B-Business Capability'!B:H,6,FALSE)</f>
        <v>Customer Service and Support</v>
      </c>
      <c r="G4150" t="str">
        <f>VLOOKUP(D4150,'B-Business Capability'!B:H,7,FALSE)</f>
        <v>Service Request Management</v>
      </c>
      <c r="I4150" t="s">
        <v>62</v>
      </c>
      <c r="J4150" t="s">
        <v>8633</v>
      </c>
      <c r="L4150" t="s">
        <v>1478</v>
      </c>
      <c r="M4150" t="str">
        <f>VLOOKUP(L4150,'A-Applications'!B:D,3,FALSE)</f>
        <v>Power Intelligence - Earth Fault</v>
      </c>
      <c r="N4150" t="s">
        <v>46</v>
      </c>
      <c r="O4150" s="42" t="s">
        <v>52</v>
      </c>
      <c r="P4150" t="s">
        <v>229</v>
      </c>
      <c r="Q4150" t="str">
        <f>VLOOKUP(KamstrupData[[#This Row],[IdLevel123]],'B-Business Capability'!B:L,10,FALSE)</f>
        <v>Customer Service and Support</v>
      </c>
      <c r="R4150">
        <f>VLOOKUP(KamstrupData[[#This Row],[IdLevel123]],'B-Business Capability'!B:L,11,FALSE)</f>
        <v>0</v>
      </c>
    </row>
    <row r="4151" spans="4:20" hidden="1" x14ac:dyDescent="0.25">
      <c r="D4151" t="s">
        <v>1459</v>
      </c>
      <c r="E4151" t="str">
        <f>VLOOKUP(D4151,'B-Business Capability'!B:H,5,FALSE)</f>
        <v>Customer Service</v>
      </c>
      <c r="F4151" t="str">
        <f>VLOOKUP(D4151,'B-Business Capability'!B:H,6,FALSE)</f>
        <v>Customer Service and Support</v>
      </c>
      <c r="G4151" t="str">
        <f>VLOOKUP(D4151,'B-Business Capability'!B:H,7,FALSE)</f>
        <v>Service Request Management</v>
      </c>
      <c r="I4151" t="s">
        <v>66</v>
      </c>
      <c r="J4151" t="s">
        <v>228</v>
      </c>
      <c r="L4151" t="s">
        <v>1468</v>
      </c>
      <c r="M4151" t="str">
        <f>VLOOKUP(L4151,'A-Applications'!B:D,3,FALSE)</f>
        <v>Scruffy</v>
      </c>
      <c r="N4151" t="s">
        <v>46</v>
      </c>
      <c r="O4151" s="42" t="s">
        <v>47</v>
      </c>
      <c r="P4151" t="s">
        <v>229</v>
      </c>
      <c r="Q4151" t="str">
        <f>VLOOKUP(KamstrupData[[#This Row],[IdLevel123]],'B-Business Capability'!B:L,10,FALSE)</f>
        <v>Customer Service and Support</v>
      </c>
      <c r="R4151">
        <f>VLOOKUP(KamstrupData[[#This Row],[IdLevel123]],'B-Business Capability'!B:L,11,FALSE)</f>
        <v>0</v>
      </c>
      <c r="T4151" t="s">
        <v>230</v>
      </c>
    </row>
    <row r="4152" spans="4:20" hidden="1" x14ac:dyDescent="0.25">
      <c r="D4152" s="28" t="s">
        <v>1459</v>
      </c>
      <c r="E4152" t="str">
        <f>VLOOKUP(D4152,'B-Business Capability'!B:H,5,FALSE)</f>
        <v>Customer Service</v>
      </c>
      <c r="F4152" t="str">
        <f>VLOOKUP(D4152,'B-Business Capability'!B:H,6,FALSE)</f>
        <v>Customer Service and Support</v>
      </c>
      <c r="G4152" t="str">
        <f>VLOOKUP(D4152,'B-Business Capability'!B:H,7,FALSE)</f>
        <v>Service Request Management</v>
      </c>
      <c r="I4152" t="s">
        <v>53</v>
      </c>
      <c r="J4152" t="s">
        <v>8549</v>
      </c>
      <c r="L4152" t="s">
        <v>1468</v>
      </c>
      <c r="M4152" t="str">
        <f>VLOOKUP(L4152,'A-Applications'!B:D,3,FALSE)</f>
        <v>Scruffy</v>
      </c>
      <c r="N4152" t="s">
        <v>46</v>
      </c>
      <c r="O4152" s="42" t="s">
        <v>47</v>
      </c>
      <c r="P4152" t="s">
        <v>229</v>
      </c>
      <c r="Q4152" t="str">
        <f>VLOOKUP(KamstrupData[[#This Row],[IdLevel123]],'B-Business Capability'!B:L,10,FALSE)</f>
        <v>Customer Service and Support</v>
      </c>
      <c r="R4152">
        <f>VLOOKUP(KamstrupData[[#This Row],[IdLevel123]],'B-Business Capability'!B:L,11,FALSE)</f>
        <v>0</v>
      </c>
      <c r="T4152" t="s">
        <v>8521</v>
      </c>
    </row>
    <row r="4153" spans="4:20" hidden="1" x14ac:dyDescent="0.25">
      <c r="D4153" s="28" t="s">
        <v>1459</v>
      </c>
      <c r="E4153" t="str">
        <f>VLOOKUP(D4153,'B-Business Capability'!B:H,5,FALSE)</f>
        <v>Customer Service</v>
      </c>
      <c r="F4153" t="str">
        <f>VLOOKUP(D4153,'B-Business Capability'!B:H,6,FALSE)</f>
        <v>Customer Service and Support</v>
      </c>
      <c r="G4153" t="str">
        <f>VLOOKUP(D4153,'B-Business Capability'!B:H,7,FALSE)</f>
        <v>Service Request Management</v>
      </c>
      <c r="I4153" t="s">
        <v>491</v>
      </c>
      <c r="J4153" t="s">
        <v>8531</v>
      </c>
      <c r="K4153" t="s">
        <v>8607</v>
      </c>
      <c r="L4153" t="s">
        <v>1468</v>
      </c>
      <c r="M4153" t="str">
        <f>VLOOKUP(L4153,'A-Applications'!B:D,3,FALSE)</f>
        <v>Scruffy</v>
      </c>
      <c r="N4153" t="s">
        <v>46</v>
      </c>
      <c r="O4153" s="42" t="s">
        <v>47</v>
      </c>
      <c r="P4153" t="s">
        <v>229</v>
      </c>
      <c r="Q4153" t="str">
        <f>VLOOKUP(KamstrupData[[#This Row],[IdLevel123]],'B-Business Capability'!B:L,10,FALSE)</f>
        <v>Customer Service and Support</v>
      </c>
      <c r="R4153">
        <f>VLOOKUP(KamstrupData[[#This Row],[IdLevel123]],'B-Business Capability'!B:L,11,FALSE)</f>
        <v>0</v>
      </c>
    </row>
    <row r="4154" spans="4:20" hidden="1" x14ac:dyDescent="0.25">
      <c r="D4154" s="28" t="s">
        <v>1459</v>
      </c>
      <c r="E4154" t="str">
        <f>VLOOKUP(D4154,'B-Business Capability'!B:H,5,FALSE)</f>
        <v>Customer Service</v>
      </c>
      <c r="F4154" t="str">
        <f>VLOOKUP(D4154,'B-Business Capability'!B:H,6,FALSE)</f>
        <v>Customer Service and Support</v>
      </c>
      <c r="G4154" t="str">
        <f>VLOOKUP(D4154,'B-Business Capability'!B:H,7,FALSE)</f>
        <v>Service Request Management</v>
      </c>
      <c r="I4154" t="s">
        <v>477</v>
      </c>
      <c r="J4154" t="s">
        <v>8624</v>
      </c>
      <c r="L4154" t="s">
        <v>1468</v>
      </c>
      <c r="M4154" t="str">
        <f>VLOOKUP(L4154,'A-Applications'!B:D,3,FALSE)</f>
        <v>Scruffy</v>
      </c>
      <c r="N4154" t="s">
        <v>46</v>
      </c>
      <c r="O4154" s="42" t="s">
        <v>47</v>
      </c>
      <c r="P4154" t="s">
        <v>229</v>
      </c>
      <c r="Q4154" t="str">
        <f>VLOOKUP(KamstrupData[[#This Row],[IdLevel123]],'B-Business Capability'!B:L,10,FALSE)</f>
        <v>Customer Service and Support</v>
      </c>
      <c r="R4154">
        <f>VLOOKUP(KamstrupData[[#This Row],[IdLevel123]],'B-Business Capability'!B:L,11,FALSE)</f>
        <v>0</v>
      </c>
    </row>
    <row r="4155" spans="4:20" hidden="1" x14ac:dyDescent="0.25">
      <c r="D4155" t="s">
        <v>1517</v>
      </c>
      <c r="E4155" t="str">
        <f>VLOOKUP(D4155,'B-Business Capability'!B:H,5,FALSE)</f>
        <v>Customer Service</v>
      </c>
      <c r="F4155" t="str">
        <f>VLOOKUP(D4155,'B-Business Capability'!B:H,6,FALSE)</f>
        <v>Customer Project Management</v>
      </c>
      <c r="G4155" t="str">
        <f>VLOOKUP(D4155,'B-Business Capability'!B:H,7,FALSE)</f>
        <v>Project Management</v>
      </c>
      <c r="I4155" t="s">
        <v>66</v>
      </c>
      <c r="J4155" t="s">
        <v>228</v>
      </c>
      <c r="L4155" t="s">
        <v>1468</v>
      </c>
      <c r="M4155" t="str">
        <f>VLOOKUP(L4155,'A-Applications'!B:D,3,FALSE)</f>
        <v>Scruffy</v>
      </c>
      <c r="N4155" t="s">
        <v>46</v>
      </c>
      <c r="O4155" s="42" t="s">
        <v>47</v>
      </c>
      <c r="P4155" t="s">
        <v>1040</v>
      </c>
      <c r="Q4155" t="str">
        <f>VLOOKUP(KamstrupData[[#This Row],[IdLevel123]],'B-Business Capability'!B:L,10,FALSE)</f>
        <v>Order-to-Cash (O2C)</v>
      </c>
      <c r="R4155">
        <f>VLOOKUP(KamstrupData[[#This Row],[IdLevel123]],'B-Business Capability'!B:L,11,FALSE)</f>
        <v>0</v>
      </c>
      <c r="T4155" t="s">
        <v>230</v>
      </c>
    </row>
    <row r="4156" spans="4:20" hidden="1" x14ac:dyDescent="0.25">
      <c r="D4156" t="s">
        <v>1517</v>
      </c>
      <c r="E4156" t="str">
        <f>VLOOKUP(D4156,'B-Business Capability'!B:H,5,FALSE)</f>
        <v>Customer Service</v>
      </c>
      <c r="F4156" t="str">
        <f>VLOOKUP(D4156,'B-Business Capability'!B:H,6,FALSE)</f>
        <v>Customer Project Management</v>
      </c>
      <c r="G4156" t="str">
        <f>VLOOKUP(D4156,'B-Business Capability'!B:H,7,FALSE)</f>
        <v>Project Management</v>
      </c>
      <c r="I4156" t="s">
        <v>43</v>
      </c>
      <c r="J4156" t="s">
        <v>278</v>
      </c>
      <c r="L4156" t="s">
        <v>1468</v>
      </c>
      <c r="M4156" t="str">
        <f>VLOOKUP(L4156,'A-Applications'!B:D,3,FALSE)</f>
        <v>Scruffy</v>
      </c>
      <c r="N4156" t="s">
        <v>46</v>
      </c>
      <c r="O4156" s="42" t="s">
        <v>47</v>
      </c>
      <c r="P4156" t="s">
        <v>1040</v>
      </c>
      <c r="Q4156" t="str">
        <f>VLOOKUP(KamstrupData[[#This Row],[IdLevel123]],'B-Business Capability'!B:L,10,FALSE)</f>
        <v>Order-to-Cash (O2C)</v>
      </c>
      <c r="R4156">
        <f>VLOOKUP(KamstrupData[[#This Row],[IdLevel123]],'B-Business Capability'!B:L,11,FALSE)</f>
        <v>0</v>
      </c>
      <c r="T4156" t="s">
        <v>410</v>
      </c>
    </row>
    <row r="4157" spans="4:20" hidden="1" x14ac:dyDescent="0.25">
      <c r="D4157" t="s">
        <v>1517</v>
      </c>
      <c r="E4157" t="str">
        <f>VLOOKUP(D4157,'B-Business Capability'!B:H,5,FALSE)</f>
        <v>Customer Service</v>
      </c>
      <c r="F4157" t="str">
        <f>VLOOKUP(D4157,'B-Business Capability'!B:H,6,FALSE)</f>
        <v>Customer Project Management</v>
      </c>
      <c r="G4157" t="str">
        <f>VLOOKUP(D4157,'B-Business Capability'!B:H,7,FALSE)</f>
        <v>Project Management</v>
      </c>
      <c r="I4157" t="s">
        <v>43</v>
      </c>
      <c r="J4157" t="s">
        <v>279</v>
      </c>
      <c r="L4157" t="s">
        <v>1468</v>
      </c>
      <c r="M4157" t="str">
        <f>VLOOKUP(L4157,'A-Applications'!B:D,3,FALSE)</f>
        <v>Scruffy</v>
      </c>
      <c r="N4157" t="s">
        <v>46</v>
      </c>
      <c r="O4157" s="42" t="s">
        <v>47</v>
      </c>
      <c r="P4157" t="s">
        <v>1040</v>
      </c>
      <c r="Q4157" t="str">
        <f>VLOOKUP(KamstrupData[[#This Row],[IdLevel123]],'B-Business Capability'!B:L,10,FALSE)</f>
        <v>Order-to-Cash (O2C)</v>
      </c>
      <c r="R4157">
        <f>VLOOKUP(KamstrupData[[#This Row],[IdLevel123]],'B-Business Capability'!B:L,11,FALSE)</f>
        <v>0</v>
      </c>
    </row>
    <row r="4158" spans="4:20" hidden="1" x14ac:dyDescent="0.25">
      <c r="D4158" t="s">
        <v>1517</v>
      </c>
      <c r="E4158" t="str">
        <f>VLOOKUP(D4158,'B-Business Capability'!B:H,5,FALSE)</f>
        <v>Customer Service</v>
      </c>
      <c r="F4158" t="str">
        <f>VLOOKUP(D4158,'B-Business Capability'!B:H,6,FALSE)</f>
        <v>Customer Project Management</v>
      </c>
      <c r="G4158" t="str">
        <f>VLOOKUP(D4158,'B-Business Capability'!B:H,7,FALSE)</f>
        <v>Project Management</v>
      </c>
      <c r="I4158" t="s">
        <v>43</v>
      </c>
      <c r="J4158" t="s">
        <v>282</v>
      </c>
      <c r="L4158" t="s">
        <v>1468</v>
      </c>
      <c r="M4158" t="str">
        <f>VLOOKUP(L4158,'A-Applications'!B:D,3,FALSE)</f>
        <v>Scruffy</v>
      </c>
      <c r="N4158" t="s">
        <v>46</v>
      </c>
      <c r="O4158" s="42" t="s">
        <v>47</v>
      </c>
      <c r="P4158" t="s">
        <v>1040</v>
      </c>
      <c r="Q4158" t="str">
        <f>VLOOKUP(KamstrupData[[#This Row],[IdLevel123]],'B-Business Capability'!B:L,10,FALSE)</f>
        <v>Order-to-Cash (O2C)</v>
      </c>
      <c r="R4158">
        <f>VLOOKUP(KamstrupData[[#This Row],[IdLevel123]],'B-Business Capability'!B:L,11,FALSE)</f>
        <v>0</v>
      </c>
    </row>
    <row r="4159" spans="4:20" hidden="1" x14ac:dyDescent="0.25">
      <c r="D4159" s="28" t="s">
        <v>1517</v>
      </c>
      <c r="E4159" t="str">
        <f>VLOOKUP(D4159,'B-Business Capability'!B:H,5,FALSE)</f>
        <v>Customer Service</v>
      </c>
      <c r="F4159" t="str">
        <f>VLOOKUP(D4159,'B-Business Capability'!B:H,6,FALSE)</f>
        <v>Customer Project Management</v>
      </c>
      <c r="G4159" t="str">
        <f>VLOOKUP(D4159,'B-Business Capability'!B:H,7,FALSE)</f>
        <v>Project Management</v>
      </c>
      <c r="I4159" t="s">
        <v>53</v>
      </c>
      <c r="J4159" t="s">
        <v>8549</v>
      </c>
      <c r="L4159" t="s">
        <v>1468</v>
      </c>
      <c r="M4159" t="str">
        <f>VLOOKUP(L4159,'A-Applications'!B:D,3,FALSE)</f>
        <v>Scruffy</v>
      </c>
      <c r="N4159" t="s">
        <v>46</v>
      </c>
      <c r="O4159" s="42" t="s">
        <v>47</v>
      </c>
      <c r="P4159" t="s">
        <v>1040</v>
      </c>
      <c r="Q4159" t="str">
        <f>VLOOKUP(KamstrupData[[#This Row],[IdLevel123]],'B-Business Capability'!B:L,10,FALSE)</f>
        <v>Order-to-Cash (O2C)</v>
      </c>
      <c r="R4159">
        <f>VLOOKUP(KamstrupData[[#This Row],[IdLevel123]],'B-Business Capability'!B:L,11,FALSE)</f>
        <v>0</v>
      </c>
      <c r="T4159" t="s">
        <v>8521</v>
      </c>
    </row>
    <row r="4160" spans="4:20" hidden="1" x14ac:dyDescent="0.25">
      <c r="D4160" s="28" t="s">
        <v>1517</v>
      </c>
      <c r="E4160" t="str">
        <f>VLOOKUP(D4160,'B-Business Capability'!B:H,5,FALSE)</f>
        <v>Customer Service</v>
      </c>
      <c r="F4160" t="str">
        <f>VLOOKUP(D4160,'B-Business Capability'!B:H,6,FALSE)</f>
        <v>Customer Project Management</v>
      </c>
      <c r="G4160" t="str">
        <f>VLOOKUP(D4160,'B-Business Capability'!B:H,7,FALSE)</f>
        <v>Project Management</v>
      </c>
      <c r="I4160" t="s">
        <v>491</v>
      </c>
      <c r="J4160" t="s">
        <v>8531</v>
      </c>
      <c r="K4160" t="s">
        <v>8607</v>
      </c>
      <c r="L4160" t="s">
        <v>1468</v>
      </c>
      <c r="M4160" t="str">
        <f>VLOOKUP(L4160,'A-Applications'!B:D,3,FALSE)</f>
        <v>Scruffy</v>
      </c>
      <c r="N4160" t="s">
        <v>46</v>
      </c>
      <c r="O4160" s="42" t="s">
        <v>47</v>
      </c>
      <c r="P4160" t="s">
        <v>1040</v>
      </c>
      <c r="Q4160" t="str">
        <f>VLOOKUP(KamstrupData[[#This Row],[IdLevel123]],'B-Business Capability'!B:L,10,FALSE)</f>
        <v>Order-to-Cash (O2C)</v>
      </c>
      <c r="R4160">
        <f>VLOOKUP(KamstrupData[[#This Row],[IdLevel123]],'B-Business Capability'!B:L,11,FALSE)</f>
        <v>0</v>
      </c>
    </row>
    <row r="4161" spans="2:20" hidden="1" x14ac:dyDescent="0.25">
      <c r="D4161" s="28" t="s">
        <v>1517</v>
      </c>
      <c r="E4161" t="str">
        <f>VLOOKUP(D4161,'B-Business Capability'!B:H,5,FALSE)</f>
        <v>Customer Service</v>
      </c>
      <c r="F4161" t="str">
        <f>VLOOKUP(D4161,'B-Business Capability'!B:H,6,FALSE)</f>
        <v>Customer Project Management</v>
      </c>
      <c r="G4161" t="str">
        <f>VLOOKUP(D4161,'B-Business Capability'!B:H,7,FALSE)</f>
        <v>Project Management</v>
      </c>
      <c r="I4161" t="s">
        <v>477</v>
      </c>
      <c r="J4161" t="s">
        <v>8624</v>
      </c>
      <c r="L4161" t="s">
        <v>1468</v>
      </c>
      <c r="M4161" t="str">
        <f>VLOOKUP(L4161,'A-Applications'!B:D,3,FALSE)</f>
        <v>Scruffy</v>
      </c>
      <c r="N4161" t="s">
        <v>46</v>
      </c>
      <c r="O4161" s="42" t="s">
        <v>47</v>
      </c>
      <c r="P4161" t="s">
        <v>1040</v>
      </c>
      <c r="Q4161" t="str">
        <f>VLOOKUP(KamstrupData[[#This Row],[IdLevel123]],'B-Business Capability'!B:L,10,FALSE)</f>
        <v>Order-to-Cash (O2C)</v>
      </c>
      <c r="R4161">
        <f>VLOOKUP(KamstrupData[[#This Row],[IdLevel123]],'B-Business Capability'!B:L,11,FALSE)</f>
        <v>0</v>
      </c>
    </row>
    <row r="4162" spans="2:20" hidden="1" x14ac:dyDescent="0.25">
      <c r="D4162" s="28" t="s">
        <v>1517</v>
      </c>
      <c r="E4162" t="str">
        <f>VLOOKUP(D4162,'B-Business Capability'!B:H,5,FALSE)</f>
        <v>Customer Service</v>
      </c>
      <c r="F4162" t="str">
        <f>VLOOKUP(D4162,'B-Business Capability'!B:H,6,FALSE)</f>
        <v>Customer Project Management</v>
      </c>
      <c r="G4162" t="str">
        <f>VLOOKUP(D4162,'B-Business Capability'!B:H,7,FALSE)</f>
        <v>Project Management</v>
      </c>
      <c r="I4162" t="s">
        <v>477</v>
      </c>
      <c r="J4162" t="s">
        <v>8624</v>
      </c>
      <c r="L4162" t="s">
        <v>1468</v>
      </c>
      <c r="M4162" t="str">
        <f>VLOOKUP(L4162,'A-Applications'!B:D,3,FALSE)</f>
        <v>Scruffy</v>
      </c>
      <c r="N4162" t="s">
        <v>46</v>
      </c>
      <c r="O4162" s="42" t="s">
        <v>47</v>
      </c>
      <c r="P4162" t="s">
        <v>1040</v>
      </c>
      <c r="Q4162" t="str">
        <f>VLOOKUP(KamstrupData[[#This Row],[IdLevel123]],'B-Business Capability'!B:L,10,FALSE)</f>
        <v>Order-to-Cash (O2C)</v>
      </c>
      <c r="R4162">
        <f>VLOOKUP(KamstrupData[[#This Row],[IdLevel123]],'B-Business Capability'!B:L,11,FALSE)</f>
        <v>0</v>
      </c>
    </row>
    <row r="4163" spans="2:20" hidden="1" x14ac:dyDescent="0.25">
      <c r="D4163" s="28" t="s">
        <v>1459</v>
      </c>
      <c r="E4163" t="str">
        <f>VLOOKUP(D4163,'B-Business Capability'!B:H,5,FALSE)</f>
        <v>Customer Service</v>
      </c>
      <c r="F4163" t="str">
        <f>VLOOKUP(D4163,'B-Business Capability'!B:H,6,FALSE)</f>
        <v>Customer Service and Support</v>
      </c>
      <c r="G4163" t="str">
        <f>VLOOKUP(D4163,'B-Business Capability'!B:H,7,FALSE)</f>
        <v>Service Request Management</v>
      </c>
      <c r="I4163" t="s">
        <v>62</v>
      </c>
      <c r="J4163" t="s">
        <v>8633</v>
      </c>
      <c r="L4163" t="s">
        <v>1468</v>
      </c>
      <c r="M4163" t="str">
        <f>VLOOKUP(L4163,'A-Applications'!B:D,3,FALSE)</f>
        <v>Scruffy</v>
      </c>
      <c r="N4163" t="s">
        <v>46</v>
      </c>
      <c r="O4163" s="42" t="s">
        <v>47</v>
      </c>
      <c r="P4163" t="s">
        <v>229</v>
      </c>
      <c r="Q4163" t="str">
        <f>VLOOKUP(KamstrupData[[#This Row],[IdLevel123]],'B-Business Capability'!B:L,10,FALSE)</f>
        <v>Customer Service and Support</v>
      </c>
      <c r="R4163">
        <f>VLOOKUP(KamstrupData[[#This Row],[IdLevel123]],'B-Business Capability'!B:L,11,FALSE)</f>
        <v>0</v>
      </c>
    </row>
    <row r="4164" spans="2:20" hidden="1" x14ac:dyDescent="0.25">
      <c r="D4164" t="s">
        <v>1459</v>
      </c>
      <c r="E4164" t="str">
        <f>VLOOKUP(D4164,'B-Business Capability'!B:H,5,FALSE)</f>
        <v>Customer Service</v>
      </c>
      <c r="F4164" t="str">
        <f>VLOOKUP(D4164,'B-Business Capability'!B:H,6,FALSE)</f>
        <v>Customer Service and Support</v>
      </c>
      <c r="G4164" t="str">
        <f>VLOOKUP(D4164,'B-Business Capability'!B:H,7,FALSE)</f>
        <v>Service Request Management</v>
      </c>
      <c r="I4164" t="s">
        <v>66</v>
      </c>
      <c r="J4164" t="s">
        <v>228</v>
      </c>
      <c r="L4164" t="s">
        <v>1460</v>
      </c>
      <c r="M4164" t="str">
        <f>VLOOKUP(L4164,'A-Applications'!B:D,3,FALSE)</f>
        <v>Airvantage</v>
      </c>
      <c r="N4164" t="s">
        <v>46</v>
      </c>
      <c r="O4164" s="42" t="s">
        <v>47</v>
      </c>
      <c r="P4164" t="s">
        <v>229</v>
      </c>
      <c r="Q4164" t="str">
        <f>VLOOKUP(KamstrupData[[#This Row],[IdLevel123]],'B-Business Capability'!B:L,10,FALSE)</f>
        <v>Customer Service and Support</v>
      </c>
      <c r="R4164">
        <f>VLOOKUP(KamstrupData[[#This Row],[IdLevel123]],'B-Business Capability'!B:L,11,FALSE)</f>
        <v>0</v>
      </c>
      <c r="T4164" t="s">
        <v>230</v>
      </c>
    </row>
    <row r="4165" spans="2:20" hidden="1" x14ac:dyDescent="0.25">
      <c r="D4165" t="s">
        <v>1459</v>
      </c>
      <c r="E4165" t="str">
        <f>VLOOKUP(D4165,'B-Business Capability'!B:H,5,FALSE)</f>
        <v>Customer Service</v>
      </c>
      <c r="F4165" t="str">
        <f>VLOOKUP(D4165,'B-Business Capability'!B:H,6,FALSE)</f>
        <v>Customer Service and Support</v>
      </c>
      <c r="G4165" t="str">
        <f>VLOOKUP(D4165,'B-Business Capability'!B:H,7,FALSE)</f>
        <v>Service Request Management</v>
      </c>
      <c r="I4165" t="s">
        <v>43</v>
      </c>
      <c r="J4165" t="s">
        <v>279</v>
      </c>
      <c r="L4165" t="s">
        <v>1460</v>
      </c>
      <c r="M4165" t="str">
        <f>VLOOKUP(L4165,'A-Applications'!B:D,3,FALSE)</f>
        <v>Airvantage</v>
      </c>
      <c r="N4165" t="s">
        <v>46</v>
      </c>
      <c r="O4165" s="42" t="s">
        <v>47</v>
      </c>
      <c r="P4165" t="s">
        <v>229</v>
      </c>
      <c r="Q4165" t="str">
        <f>VLOOKUP(KamstrupData[[#This Row],[IdLevel123]],'B-Business Capability'!B:L,10,FALSE)</f>
        <v>Customer Service and Support</v>
      </c>
      <c r="R4165">
        <f>VLOOKUP(KamstrupData[[#This Row],[IdLevel123]],'B-Business Capability'!B:L,11,FALSE)</f>
        <v>0</v>
      </c>
      <c r="T4165" t="s">
        <v>1482</v>
      </c>
    </row>
    <row r="4166" spans="2:20" hidden="1" x14ac:dyDescent="0.25">
      <c r="D4166" t="s">
        <v>1459</v>
      </c>
      <c r="E4166" t="str">
        <f>VLOOKUP(D4166,'B-Business Capability'!B:H,5,FALSE)</f>
        <v>Customer Service</v>
      </c>
      <c r="F4166" t="str">
        <f>VLOOKUP(D4166,'B-Business Capability'!B:H,6,FALSE)</f>
        <v>Customer Service and Support</v>
      </c>
      <c r="G4166" t="str">
        <f>VLOOKUP(D4166,'B-Business Capability'!B:H,7,FALSE)</f>
        <v>Service Request Management</v>
      </c>
      <c r="I4166" t="s">
        <v>43</v>
      </c>
      <c r="J4166" t="s">
        <v>282</v>
      </c>
      <c r="L4166" t="s">
        <v>1460</v>
      </c>
      <c r="M4166" t="str">
        <f>VLOOKUP(L4166,'A-Applications'!B:D,3,FALSE)</f>
        <v>Airvantage</v>
      </c>
      <c r="N4166" t="s">
        <v>46</v>
      </c>
      <c r="O4166" s="42" t="s">
        <v>47</v>
      </c>
      <c r="P4166" t="s">
        <v>229</v>
      </c>
      <c r="Q4166" t="str">
        <f>VLOOKUP(KamstrupData[[#This Row],[IdLevel123]],'B-Business Capability'!B:L,10,FALSE)</f>
        <v>Customer Service and Support</v>
      </c>
      <c r="R4166">
        <f>VLOOKUP(KamstrupData[[#This Row],[IdLevel123]],'B-Business Capability'!B:L,11,FALSE)</f>
        <v>0</v>
      </c>
      <c r="T4166" t="s">
        <v>1482</v>
      </c>
    </row>
    <row r="4167" spans="2:20" hidden="1" x14ac:dyDescent="0.25">
      <c r="D4167" s="28" t="s">
        <v>1459</v>
      </c>
      <c r="E4167" t="str">
        <f>VLOOKUP(D4167,'B-Business Capability'!B:H,5,FALSE)</f>
        <v>Customer Service</v>
      </c>
      <c r="F4167" t="str">
        <f>VLOOKUP(D4167,'B-Business Capability'!B:H,6,FALSE)</f>
        <v>Customer Service and Support</v>
      </c>
      <c r="G4167" t="str">
        <f>VLOOKUP(D4167,'B-Business Capability'!B:H,7,FALSE)</f>
        <v>Service Request Management</v>
      </c>
      <c r="I4167" t="s">
        <v>491</v>
      </c>
      <c r="J4167" t="s">
        <v>8531</v>
      </c>
      <c r="K4167" t="s">
        <v>8607</v>
      </c>
      <c r="L4167" t="s">
        <v>1460</v>
      </c>
      <c r="M4167" t="str">
        <f>VLOOKUP(L4167,'A-Applications'!B:D,3,FALSE)</f>
        <v>Airvantage</v>
      </c>
      <c r="N4167" t="s">
        <v>46</v>
      </c>
      <c r="O4167" s="42" t="s">
        <v>47</v>
      </c>
      <c r="P4167" t="s">
        <v>229</v>
      </c>
      <c r="Q4167" t="str">
        <f>VLOOKUP(KamstrupData[[#This Row],[IdLevel123]],'B-Business Capability'!B:L,10,FALSE)</f>
        <v>Customer Service and Support</v>
      </c>
      <c r="R4167">
        <f>VLOOKUP(KamstrupData[[#This Row],[IdLevel123]],'B-Business Capability'!B:L,11,FALSE)</f>
        <v>0</v>
      </c>
    </row>
    <row r="4168" spans="2:20" hidden="1" x14ac:dyDescent="0.25">
      <c r="D4168" t="s">
        <v>1517</v>
      </c>
      <c r="E4168" t="str">
        <f>VLOOKUP(D4168,'B-Business Capability'!B:H,5,FALSE)</f>
        <v>Customer Service</v>
      </c>
      <c r="F4168" t="str">
        <f>VLOOKUP(D4168,'B-Business Capability'!B:H,6,FALSE)</f>
        <v>Customer Project Management</v>
      </c>
      <c r="G4168" t="str">
        <f>VLOOKUP(D4168,'B-Business Capability'!B:H,7,FALSE)</f>
        <v>Project Management</v>
      </c>
      <c r="I4168" t="s">
        <v>66</v>
      </c>
      <c r="J4168" t="s">
        <v>228</v>
      </c>
      <c r="L4168" t="s">
        <v>1460</v>
      </c>
      <c r="M4168" t="str">
        <f>VLOOKUP(L4168,'A-Applications'!B:D,3,FALSE)</f>
        <v>Airvantage</v>
      </c>
      <c r="N4168" t="s">
        <v>46</v>
      </c>
      <c r="O4168" s="42" t="s">
        <v>47</v>
      </c>
      <c r="P4168" t="s">
        <v>1040</v>
      </c>
      <c r="Q4168" t="str">
        <f>VLOOKUP(KamstrupData[[#This Row],[IdLevel123]],'B-Business Capability'!B:L,10,FALSE)</f>
        <v>Order-to-Cash (O2C)</v>
      </c>
      <c r="R4168">
        <f>VLOOKUP(KamstrupData[[#This Row],[IdLevel123]],'B-Business Capability'!B:L,11,FALSE)</f>
        <v>0</v>
      </c>
      <c r="T4168" t="s">
        <v>230</v>
      </c>
    </row>
    <row r="4169" spans="2:20" hidden="1" x14ac:dyDescent="0.25">
      <c r="D4169" t="s">
        <v>1517</v>
      </c>
      <c r="E4169" t="str">
        <f>VLOOKUP(D4169,'B-Business Capability'!B:H,5,FALSE)</f>
        <v>Customer Service</v>
      </c>
      <c r="F4169" t="str">
        <f>VLOOKUP(D4169,'B-Business Capability'!B:H,6,FALSE)</f>
        <v>Customer Project Management</v>
      </c>
      <c r="G4169" t="str">
        <f>VLOOKUP(D4169,'B-Business Capability'!B:H,7,FALSE)</f>
        <v>Project Management</v>
      </c>
      <c r="I4169" t="s">
        <v>43</v>
      </c>
      <c r="J4169" t="s">
        <v>279</v>
      </c>
      <c r="L4169" t="s">
        <v>1460</v>
      </c>
      <c r="M4169" t="str">
        <f>VLOOKUP(L4169,'A-Applications'!B:D,3,FALSE)</f>
        <v>Airvantage</v>
      </c>
      <c r="N4169" t="s">
        <v>46</v>
      </c>
      <c r="O4169" s="42" t="s">
        <v>47</v>
      </c>
      <c r="P4169" t="s">
        <v>1040</v>
      </c>
      <c r="Q4169" t="str">
        <f>VLOOKUP(KamstrupData[[#This Row],[IdLevel123]],'B-Business Capability'!B:L,10,FALSE)</f>
        <v>Order-to-Cash (O2C)</v>
      </c>
      <c r="R4169">
        <f>VLOOKUP(KamstrupData[[#This Row],[IdLevel123]],'B-Business Capability'!B:L,11,FALSE)</f>
        <v>0</v>
      </c>
      <c r="T4169" t="s">
        <v>1482</v>
      </c>
    </row>
    <row r="4170" spans="2:20" hidden="1" x14ac:dyDescent="0.25">
      <c r="D4170" t="s">
        <v>1517</v>
      </c>
      <c r="E4170" t="str">
        <f>VLOOKUP(D4170,'B-Business Capability'!B:H,5,FALSE)</f>
        <v>Customer Service</v>
      </c>
      <c r="F4170" t="str">
        <f>VLOOKUP(D4170,'B-Business Capability'!B:H,6,FALSE)</f>
        <v>Customer Project Management</v>
      </c>
      <c r="G4170" t="str">
        <f>VLOOKUP(D4170,'B-Business Capability'!B:H,7,FALSE)</f>
        <v>Project Management</v>
      </c>
      <c r="I4170" t="s">
        <v>43</v>
      </c>
      <c r="J4170" t="s">
        <v>282</v>
      </c>
      <c r="L4170" t="s">
        <v>1460</v>
      </c>
      <c r="M4170" t="str">
        <f>VLOOKUP(L4170,'A-Applications'!B:D,3,FALSE)</f>
        <v>Airvantage</v>
      </c>
      <c r="N4170" t="s">
        <v>46</v>
      </c>
      <c r="O4170" s="42" t="s">
        <v>47</v>
      </c>
      <c r="P4170" t="s">
        <v>1040</v>
      </c>
      <c r="Q4170" t="str">
        <f>VLOOKUP(KamstrupData[[#This Row],[IdLevel123]],'B-Business Capability'!B:L,10,FALSE)</f>
        <v>Order-to-Cash (O2C)</v>
      </c>
      <c r="R4170">
        <f>VLOOKUP(KamstrupData[[#This Row],[IdLevel123]],'B-Business Capability'!B:L,11,FALSE)</f>
        <v>0</v>
      </c>
      <c r="T4170" t="s">
        <v>1482</v>
      </c>
    </row>
    <row r="4171" spans="2:20" hidden="1" x14ac:dyDescent="0.25">
      <c r="D4171" s="28" t="s">
        <v>1517</v>
      </c>
      <c r="E4171" t="str">
        <f>VLOOKUP(D4171,'B-Business Capability'!B:H,5,FALSE)</f>
        <v>Customer Service</v>
      </c>
      <c r="F4171" t="str">
        <f>VLOOKUP(D4171,'B-Business Capability'!B:H,6,FALSE)</f>
        <v>Customer Project Management</v>
      </c>
      <c r="G4171" t="str">
        <f>VLOOKUP(D4171,'B-Business Capability'!B:H,7,FALSE)</f>
        <v>Project Management</v>
      </c>
      <c r="I4171" t="s">
        <v>491</v>
      </c>
      <c r="J4171" t="s">
        <v>8531</v>
      </c>
      <c r="K4171" t="s">
        <v>8607</v>
      </c>
      <c r="L4171" t="s">
        <v>1460</v>
      </c>
      <c r="M4171" t="str">
        <f>VLOOKUP(L4171,'A-Applications'!B:D,3,FALSE)</f>
        <v>Airvantage</v>
      </c>
      <c r="N4171" t="s">
        <v>46</v>
      </c>
      <c r="O4171" s="42" t="s">
        <v>47</v>
      </c>
      <c r="P4171" t="s">
        <v>1040</v>
      </c>
      <c r="Q4171" t="str">
        <f>VLOOKUP(KamstrupData[[#This Row],[IdLevel123]],'B-Business Capability'!B:L,10,FALSE)</f>
        <v>Order-to-Cash (O2C)</v>
      </c>
      <c r="R4171">
        <f>VLOOKUP(KamstrupData[[#This Row],[IdLevel123]],'B-Business Capability'!B:L,11,FALSE)</f>
        <v>0</v>
      </c>
    </row>
    <row r="4172" spans="2:20" hidden="1" x14ac:dyDescent="0.25">
      <c r="D4172" t="s">
        <v>1459</v>
      </c>
      <c r="E4172" t="str">
        <f>VLOOKUP(D4172,'B-Business Capability'!B:H,5,FALSE)</f>
        <v>Customer Service</v>
      </c>
      <c r="F4172" t="str">
        <f>VLOOKUP(D4172,'B-Business Capability'!B:H,6,FALSE)</f>
        <v>Customer Service and Support</v>
      </c>
      <c r="G4172" t="str">
        <f>VLOOKUP(D4172,'B-Business Capability'!B:H,7,FALSE)</f>
        <v>Service Request Management</v>
      </c>
      <c r="I4172" t="s">
        <v>43</v>
      </c>
      <c r="J4172" t="s">
        <v>279</v>
      </c>
      <c r="L4172" t="s">
        <v>1490</v>
      </c>
      <c r="M4172" t="str">
        <f>VLOOKUP(L4172,'A-Applications'!B:D,3,FALSE)</f>
        <v>tech-tools</v>
      </c>
      <c r="N4172" t="s">
        <v>46</v>
      </c>
      <c r="O4172" s="42" t="s">
        <v>47</v>
      </c>
      <c r="P4172" t="s">
        <v>229</v>
      </c>
      <c r="Q4172" t="str">
        <f>VLOOKUP(KamstrupData[[#This Row],[IdLevel123]],'B-Business Capability'!B:L,10,FALSE)</f>
        <v>Customer Service and Support</v>
      </c>
      <c r="R4172">
        <f>VLOOKUP(KamstrupData[[#This Row],[IdLevel123]],'B-Business Capability'!B:L,11,FALSE)</f>
        <v>0</v>
      </c>
      <c r="T4172" t="s">
        <v>1482</v>
      </c>
    </row>
    <row r="4173" spans="2:20" hidden="1" x14ac:dyDescent="0.25">
      <c r="D4173" t="s">
        <v>1459</v>
      </c>
      <c r="E4173" t="str">
        <f>VLOOKUP(D4173,'B-Business Capability'!B:H,5,FALSE)</f>
        <v>Customer Service</v>
      </c>
      <c r="F4173" t="str">
        <f>VLOOKUP(D4173,'B-Business Capability'!B:H,6,FALSE)</f>
        <v>Customer Service and Support</v>
      </c>
      <c r="G4173" t="str">
        <f>VLOOKUP(D4173,'B-Business Capability'!B:H,7,FALSE)</f>
        <v>Service Request Management</v>
      </c>
      <c r="I4173" t="s">
        <v>43</v>
      </c>
      <c r="J4173" t="s">
        <v>282</v>
      </c>
      <c r="L4173" t="s">
        <v>1490</v>
      </c>
      <c r="M4173" t="str">
        <f>VLOOKUP(L4173,'A-Applications'!B:D,3,FALSE)</f>
        <v>tech-tools</v>
      </c>
      <c r="N4173" t="s">
        <v>46</v>
      </c>
      <c r="O4173" s="42" t="s">
        <v>47</v>
      </c>
      <c r="P4173" t="s">
        <v>229</v>
      </c>
      <c r="Q4173" t="str">
        <f>VLOOKUP(KamstrupData[[#This Row],[IdLevel123]],'B-Business Capability'!B:L,10,FALSE)</f>
        <v>Customer Service and Support</v>
      </c>
      <c r="R4173">
        <f>VLOOKUP(KamstrupData[[#This Row],[IdLevel123]],'B-Business Capability'!B:L,11,FALSE)</f>
        <v>0</v>
      </c>
      <c r="T4173" t="s">
        <v>1482</v>
      </c>
    </row>
    <row r="4174" spans="2:20" hidden="1" x14ac:dyDescent="0.25">
      <c r="D4174" t="s">
        <v>1517</v>
      </c>
      <c r="E4174" t="str">
        <f>VLOOKUP(D4174,'B-Business Capability'!B:H,5,FALSE)</f>
        <v>Customer Service</v>
      </c>
      <c r="F4174" t="str">
        <f>VLOOKUP(D4174,'B-Business Capability'!B:H,6,FALSE)</f>
        <v>Customer Project Management</v>
      </c>
      <c r="G4174" t="str">
        <f>VLOOKUP(D4174,'B-Business Capability'!B:H,7,FALSE)</f>
        <v>Project Management</v>
      </c>
      <c r="I4174" t="s">
        <v>43</v>
      </c>
      <c r="J4174" t="s">
        <v>279</v>
      </c>
      <c r="L4174" t="s">
        <v>1490</v>
      </c>
      <c r="M4174" t="str">
        <f>VLOOKUP(L4174,'A-Applications'!B:D,3,FALSE)</f>
        <v>tech-tools</v>
      </c>
      <c r="N4174" t="s">
        <v>46</v>
      </c>
      <c r="O4174" s="42" t="s">
        <v>47</v>
      </c>
      <c r="P4174" t="s">
        <v>1040</v>
      </c>
      <c r="Q4174" t="str">
        <f>VLOOKUP(KamstrupData[[#This Row],[IdLevel123]],'B-Business Capability'!B:L,10,FALSE)</f>
        <v>Order-to-Cash (O2C)</v>
      </c>
      <c r="R4174">
        <f>VLOOKUP(KamstrupData[[#This Row],[IdLevel123]],'B-Business Capability'!B:L,11,FALSE)</f>
        <v>0</v>
      </c>
      <c r="T4174" t="s">
        <v>1482</v>
      </c>
    </row>
    <row r="4175" spans="2:20" hidden="1" x14ac:dyDescent="0.25">
      <c r="D4175" t="s">
        <v>1517</v>
      </c>
      <c r="E4175" t="str">
        <f>VLOOKUP(D4175,'B-Business Capability'!B:H,5,FALSE)</f>
        <v>Customer Service</v>
      </c>
      <c r="F4175" t="str">
        <f>VLOOKUP(D4175,'B-Business Capability'!B:H,6,FALSE)</f>
        <v>Customer Project Management</v>
      </c>
      <c r="G4175" t="str">
        <f>VLOOKUP(D4175,'B-Business Capability'!B:H,7,FALSE)</f>
        <v>Project Management</v>
      </c>
      <c r="I4175" t="s">
        <v>43</v>
      </c>
      <c r="J4175" t="s">
        <v>282</v>
      </c>
      <c r="L4175" t="s">
        <v>1490</v>
      </c>
      <c r="M4175" t="str">
        <f>VLOOKUP(L4175,'A-Applications'!B:D,3,FALSE)</f>
        <v>tech-tools</v>
      </c>
      <c r="N4175" t="s">
        <v>46</v>
      </c>
      <c r="O4175" s="42" t="s">
        <v>47</v>
      </c>
      <c r="P4175" t="s">
        <v>1040</v>
      </c>
      <c r="Q4175" t="str">
        <f>VLOOKUP(KamstrupData[[#This Row],[IdLevel123]],'B-Business Capability'!B:L,10,FALSE)</f>
        <v>Order-to-Cash (O2C)</v>
      </c>
      <c r="R4175">
        <f>VLOOKUP(KamstrupData[[#This Row],[IdLevel123]],'B-Business Capability'!B:L,11,FALSE)</f>
        <v>0</v>
      </c>
      <c r="T4175" t="s">
        <v>1482</v>
      </c>
    </row>
    <row r="4176" spans="2:20" hidden="1" x14ac:dyDescent="0.25">
      <c r="B4176" s="28">
        <v>45292</v>
      </c>
      <c r="D4176" s="28" t="s">
        <v>8511</v>
      </c>
      <c r="E4176" t="str">
        <f>VLOOKUP(D4176,'B-Business Capability'!B:H,5,FALSE)</f>
        <v>Digital Platform and Operations</v>
      </c>
      <c r="F4176" t="str">
        <f>VLOOKUP(D4176,'B-Business Capability'!B:H,6,FALSE)</f>
        <v>Digital Workplace &amp; Infrastructure Development</v>
      </c>
      <c r="G4176">
        <f>VLOOKUP(D4176,'B-Business Capability'!B:H,7,FALSE)</f>
        <v>0</v>
      </c>
      <c r="I4176" t="s">
        <v>43</v>
      </c>
      <c r="J4176" t="s">
        <v>285</v>
      </c>
      <c r="K4176" t="s">
        <v>1639</v>
      </c>
      <c r="L4176" t="s">
        <v>1490</v>
      </c>
      <c r="M4176" t="str">
        <f>VLOOKUP(L4176,'A-Applications'!B:D,3,FALSE)</f>
        <v>tech-tools</v>
      </c>
      <c r="N4176" s="230" t="s">
        <v>46</v>
      </c>
      <c r="O4176" s="42" t="s">
        <v>47</v>
      </c>
      <c r="Q4176" t="str">
        <f>VLOOKUP(KamstrupData[[#This Row],[IdLevel123]],'B-Business Capability'!B:L,10,FALSE)</f>
        <v>N/A</v>
      </c>
      <c r="R4176">
        <f>VLOOKUP(KamstrupData[[#This Row],[IdLevel123]],'B-Business Capability'!B:L,11,FALSE)</f>
        <v>0</v>
      </c>
    </row>
    <row r="4177" spans="2:20" hidden="1" x14ac:dyDescent="0.25">
      <c r="D4177" t="s">
        <v>1459</v>
      </c>
      <c r="E4177" t="str">
        <f>VLOOKUP(D4177,'B-Business Capability'!B:H,5,FALSE)</f>
        <v>Customer Service</v>
      </c>
      <c r="F4177" t="str">
        <f>VLOOKUP(D4177,'B-Business Capability'!B:H,6,FALSE)</f>
        <v>Customer Service and Support</v>
      </c>
      <c r="G4177" t="str">
        <f>VLOOKUP(D4177,'B-Business Capability'!B:H,7,FALSE)</f>
        <v>Service Request Management</v>
      </c>
      <c r="I4177" t="s">
        <v>66</v>
      </c>
      <c r="J4177" t="s">
        <v>228</v>
      </c>
      <c r="L4177" t="s">
        <v>1463</v>
      </c>
      <c r="M4177" t="str">
        <f>VLOOKUP(L4177,'A-Applications'!B:D,3,FALSE)</f>
        <v>Mappoint Gis</v>
      </c>
      <c r="N4177" t="s">
        <v>46</v>
      </c>
      <c r="O4177" s="42" t="s">
        <v>47</v>
      </c>
      <c r="P4177" t="s">
        <v>229</v>
      </c>
      <c r="Q4177" t="str">
        <f>VLOOKUP(KamstrupData[[#This Row],[IdLevel123]],'B-Business Capability'!B:L,10,FALSE)</f>
        <v>Customer Service and Support</v>
      </c>
      <c r="R4177">
        <f>VLOOKUP(KamstrupData[[#This Row],[IdLevel123]],'B-Business Capability'!B:L,11,FALSE)</f>
        <v>0</v>
      </c>
      <c r="T4177" t="s">
        <v>230</v>
      </c>
    </row>
    <row r="4178" spans="2:20" hidden="1" x14ac:dyDescent="0.25">
      <c r="D4178" t="s">
        <v>1459</v>
      </c>
      <c r="E4178" t="str">
        <f>VLOOKUP(D4178,'B-Business Capability'!B:H,5,FALSE)</f>
        <v>Customer Service</v>
      </c>
      <c r="F4178" t="str">
        <f>VLOOKUP(D4178,'B-Business Capability'!B:H,6,FALSE)</f>
        <v>Customer Service and Support</v>
      </c>
      <c r="G4178" t="str">
        <f>VLOOKUP(D4178,'B-Business Capability'!B:H,7,FALSE)</f>
        <v>Service Request Management</v>
      </c>
      <c r="I4178" t="s">
        <v>43</v>
      </c>
      <c r="J4178" t="s">
        <v>279</v>
      </c>
      <c r="L4178" t="s">
        <v>1463</v>
      </c>
      <c r="M4178" t="str">
        <f>VLOOKUP(L4178,'A-Applications'!B:D,3,FALSE)</f>
        <v>Mappoint Gis</v>
      </c>
      <c r="N4178" t="s">
        <v>46</v>
      </c>
      <c r="O4178" s="42" t="s">
        <v>47</v>
      </c>
      <c r="P4178" t="s">
        <v>229</v>
      </c>
      <c r="Q4178" t="str">
        <f>VLOOKUP(KamstrupData[[#This Row],[IdLevel123]],'B-Business Capability'!B:L,10,FALSE)</f>
        <v>Customer Service and Support</v>
      </c>
      <c r="R4178">
        <f>VLOOKUP(KamstrupData[[#This Row],[IdLevel123]],'B-Business Capability'!B:L,11,FALSE)</f>
        <v>0</v>
      </c>
      <c r="T4178" t="s">
        <v>1482</v>
      </c>
    </row>
    <row r="4179" spans="2:20" hidden="1" x14ac:dyDescent="0.25">
      <c r="D4179" t="s">
        <v>1459</v>
      </c>
      <c r="E4179" t="str">
        <f>VLOOKUP(D4179,'B-Business Capability'!B:H,5,FALSE)</f>
        <v>Customer Service</v>
      </c>
      <c r="F4179" t="str">
        <f>VLOOKUP(D4179,'B-Business Capability'!B:H,6,FALSE)</f>
        <v>Customer Service and Support</v>
      </c>
      <c r="G4179" t="str">
        <f>VLOOKUP(D4179,'B-Business Capability'!B:H,7,FALSE)</f>
        <v>Service Request Management</v>
      </c>
      <c r="I4179" t="s">
        <v>43</v>
      </c>
      <c r="J4179" t="s">
        <v>282</v>
      </c>
      <c r="L4179" t="s">
        <v>1463</v>
      </c>
      <c r="M4179" t="str">
        <f>VLOOKUP(L4179,'A-Applications'!B:D,3,FALSE)</f>
        <v>Mappoint Gis</v>
      </c>
      <c r="N4179" t="s">
        <v>46</v>
      </c>
      <c r="O4179" s="42" t="s">
        <v>47</v>
      </c>
      <c r="P4179" t="s">
        <v>229</v>
      </c>
      <c r="Q4179" t="str">
        <f>VLOOKUP(KamstrupData[[#This Row],[IdLevel123]],'B-Business Capability'!B:L,10,FALSE)</f>
        <v>Customer Service and Support</v>
      </c>
      <c r="R4179">
        <f>VLOOKUP(KamstrupData[[#This Row],[IdLevel123]],'B-Business Capability'!B:L,11,FALSE)</f>
        <v>0</v>
      </c>
    </row>
    <row r="4180" spans="2:20" hidden="1" x14ac:dyDescent="0.25">
      <c r="D4180" t="s">
        <v>1517</v>
      </c>
      <c r="E4180" t="str">
        <f>VLOOKUP(D4180,'B-Business Capability'!B:H,5,FALSE)</f>
        <v>Customer Service</v>
      </c>
      <c r="F4180" t="str">
        <f>VLOOKUP(D4180,'B-Business Capability'!B:H,6,FALSE)</f>
        <v>Customer Project Management</v>
      </c>
      <c r="G4180" t="str">
        <f>VLOOKUP(D4180,'B-Business Capability'!B:H,7,FALSE)</f>
        <v>Project Management</v>
      </c>
      <c r="I4180" t="s">
        <v>66</v>
      </c>
      <c r="J4180" t="s">
        <v>228</v>
      </c>
      <c r="L4180" t="s">
        <v>1463</v>
      </c>
      <c r="M4180" t="str">
        <f>VLOOKUP(L4180,'A-Applications'!B:D,3,FALSE)</f>
        <v>Mappoint Gis</v>
      </c>
      <c r="N4180" t="s">
        <v>46</v>
      </c>
      <c r="O4180" s="42" t="s">
        <v>47</v>
      </c>
      <c r="P4180" t="s">
        <v>1040</v>
      </c>
      <c r="Q4180" t="str">
        <f>VLOOKUP(KamstrupData[[#This Row],[IdLevel123]],'B-Business Capability'!B:L,10,FALSE)</f>
        <v>Order-to-Cash (O2C)</v>
      </c>
      <c r="R4180">
        <f>VLOOKUP(KamstrupData[[#This Row],[IdLevel123]],'B-Business Capability'!B:L,11,FALSE)</f>
        <v>0</v>
      </c>
      <c r="T4180" t="s">
        <v>230</v>
      </c>
    </row>
    <row r="4181" spans="2:20" hidden="1" x14ac:dyDescent="0.25">
      <c r="D4181" t="s">
        <v>1517</v>
      </c>
      <c r="E4181" t="str">
        <f>VLOOKUP(D4181,'B-Business Capability'!B:H,5,FALSE)</f>
        <v>Customer Service</v>
      </c>
      <c r="F4181" t="str">
        <f>VLOOKUP(D4181,'B-Business Capability'!B:H,6,FALSE)</f>
        <v>Customer Project Management</v>
      </c>
      <c r="G4181" t="str">
        <f>VLOOKUP(D4181,'B-Business Capability'!B:H,7,FALSE)</f>
        <v>Project Management</v>
      </c>
      <c r="I4181" t="s">
        <v>43</v>
      </c>
      <c r="J4181" t="s">
        <v>279</v>
      </c>
      <c r="L4181" t="s">
        <v>1463</v>
      </c>
      <c r="M4181" t="str">
        <f>VLOOKUP(L4181,'A-Applications'!B:D,3,FALSE)</f>
        <v>Mappoint Gis</v>
      </c>
      <c r="N4181" t="s">
        <v>46</v>
      </c>
      <c r="O4181" s="42" t="s">
        <v>47</v>
      </c>
      <c r="P4181" t="s">
        <v>1040</v>
      </c>
      <c r="Q4181" t="str">
        <f>VLOOKUP(KamstrupData[[#This Row],[IdLevel123]],'B-Business Capability'!B:L,10,FALSE)</f>
        <v>Order-to-Cash (O2C)</v>
      </c>
      <c r="R4181">
        <f>VLOOKUP(KamstrupData[[#This Row],[IdLevel123]],'B-Business Capability'!B:L,11,FALSE)</f>
        <v>0</v>
      </c>
      <c r="T4181" t="s">
        <v>1482</v>
      </c>
    </row>
    <row r="4182" spans="2:20" hidden="1" x14ac:dyDescent="0.25">
      <c r="D4182" t="s">
        <v>1517</v>
      </c>
      <c r="E4182" t="str">
        <f>VLOOKUP(D4182,'B-Business Capability'!B:H,5,FALSE)</f>
        <v>Customer Service</v>
      </c>
      <c r="F4182" t="str">
        <f>VLOOKUP(D4182,'B-Business Capability'!B:H,6,FALSE)</f>
        <v>Customer Project Management</v>
      </c>
      <c r="G4182" t="str">
        <f>VLOOKUP(D4182,'B-Business Capability'!B:H,7,FALSE)</f>
        <v>Project Management</v>
      </c>
      <c r="I4182" t="s">
        <v>43</v>
      </c>
      <c r="J4182" t="s">
        <v>282</v>
      </c>
      <c r="L4182" t="s">
        <v>1463</v>
      </c>
      <c r="M4182" t="str">
        <f>VLOOKUP(L4182,'A-Applications'!B:D,3,FALSE)</f>
        <v>Mappoint Gis</v>
      </c>
      <c r="N4182" t="s">
        <v>46</v>
      </c>
      <c r="O4182" s="42" t="s">
        <v>47</v>
      </c>
      <c r="P4182" t="s">
        <v>1040</v>
      </c>
      <c r="Q4182" t="str">
        <f>VLOOKUP(KamstrupData[[#This Row],[IdLevel123]],'B-Business Capability'!B:L,10,FALSE)</f>
        <v>Order-to-Cash (O2C)</v>
      </c>
      <c r="R4182">
        <f>VLOOKUP(KamstrupData[[#This Row],[IdLevel123]],'B-Business Capability'!B:L,11,FALSE)</f>
        <v>0</v>
      </c>
    </row>
    <row r="4183" spans="2:20" hidden="1" x14ac:dyDescent="0.25">
      <c r="D4183" t="s">
        <v>583</v>
      </c>
      <c r="E4183" t="str">
        <f>VLOOKUP(D4183,'B-Business Capability'!B:H,5,FALSE)</f>
        <v>Product &amp; Software Development</v>
      </c>
      <c r="F4183" t="str">
        <f>VLOOKUP(D4183,'B-Business Capability'!B:H,6,FALSE)</f>
        <v>Engineering</v>
      </c>
      <c r="G4183" t="str">
        <f>VLOOKUP(D4183,'B-Business Capability'!B:H,7,FALSE)</f>
        <v>Construction &amp; Development</v>
      </c>
      <c r="I4183" t="s">
        <v>43</v>
      </c>
      <c r="J4183" t="s">
        <v>91</v>
      </c>
      <c r="K4183" t="s">
        <v>81</v>
      </c>
      <c r="L4183" t="s">
        <v>755</v>
      </c>
      <c r="M4183" t="str">
        <f>VLOOKUP(L4183,'A-Applications'!B:D,3,FALSE)</f>
        <v>ModelSim</v>
      </c>
      <c r="N4183" t="s">
        <v>46</v>
      </c>
      <c r="O4183" s="42" t="s">
        <v>47</v>
      </c>
      <c r="P4183" t="s">
        <v>75</v>
      </c>
      <c r="Q4183" t="str">
        <f>VLOOKUP(KamstrupData[[#This Row],[IdLevel123]],'B-Business Capability'!B:L,10,FALSE)</f>
        <v>Idea-to-Release (I2R)</v>
      </c>
      <c r="R4183">
        <f>VLOOKUP(KamstrupData[[#This Row],[IdLevel123]],'B-Business Capability'!B:L,11,FALSE)</f>
        <v>420</v>
      </c>
      <c r="T4183" t="s">
        <v>96</v>
      </c>
    </row>
    <row r="4184" spans="2:20" hidden="1" x14ac:dyDescent="0.25">
      <c r="D4184" t="s">
        <v>583</v>
      </c>
      <c r="E4184" t="str">
        <f>VLOOKUP(D4184,'B-Business Capability'!B:H,5,FALSE)</f>
        <v>Product &amp; Software Development</v>
      </c>
      <c r="F4184" t="str">
        <f>VLOOKUP(D4184,'B-Business Capability'!B:H,6,FALSE)</f>
        <v>Engineering</v>
      </c>
      <c r="G4184" t="str">
        <f>VLOOKUP(D4184,'B-Business Capability'!B:H,7,FALSE)</f>
        <v>Construction &amp; Development</v>
      </c>
      <c r="I4184" t="s">
        <v>43</v>
      </c>
      <c r="J4184" t="s">
        <v>91</v>
      </c>
      <c r="L4184" t="s">
        <v>755</v>
      </c>
      <c r="M4184" t="str">
        <f>VLOOKUP(L4184,'A-Applications'!B:D,3,FALSE)</f>
        <v>ModelSim</v>
      </c>
      <c r="O4184" s="42"/>
      <c r="P4184" t="s">
        <v>75</v>
      </c>
      <c r="Q4184" t="str">
        <f>VLOOKUP(KamstrupData[[#This Row],[IdLevel123]],'B-Business Capability'!B:L,10,FALSE)</f>
        <v>Idea-to-Release (I2R)</v>
      </c>
      <c r="R4184">
        <f>VLOOKUP(KamstrupData[[#This Row],[IdLevel123]],'B-Business Capability'!B:L,11,FALSE)</f>
        <v>420</v>
      </c>
      <c r="T4184" t="s">
        <v>294</v>
      </c>
    </row>
    <row r="4185" spans="2:20" hidden="1" x14ac:dyDescent="0.25">
      <c r="D4185" t="s">
        <v>1077</v>
      </c>
      <c r="E4185" t="str">
        <f>VLOOKUP(D4185,'B-Business Capability'!B:H,5,FALSE)</f>
        <v>Digital Platform and Operations</v>
      </c>
      <c r="F4185" t="str">
        <f>VLOOKUP(D4185,'B-Business Capability'!B:H,6,FALSE)</f>
        <v>Operations</v>
      </c>
      <c r="G4185" t="str">
        <f>VLOOKUP(D4185,'B-Business Capability'!B:H,7,FALSE)</f>
        <v>IT Operations &amp; Support</v>
      </c>
      <c r="I4185" t="s">
        <v>66</v>
      </c>
      <c r="J4185" t="s">
        <v>351</v>
      </c>
      <c r="L4185" t="s">
        <v>1083</v>
      </c>
      <c r="M4185" t="str">
        <f>VLOOKUP(L4185,'A-Applications'!B:D,3,FALSE)</f>
        <v>Vmware vSphare</v>
      </c>
      <c r="N4185" t="s">
        <v>46</v>
      </c>
      <c r="O4185" s="42" t="s">
        <v>102</v>
      </c>
      <c r="P4185" t="s">
        <v>360</v>
      </c>
      <c r="Q4185" t="str">
        <f>VLOOKUP(KamstrupData[[#This Row],[IdLevel123]],'B-Business Capability'!B:L,10,FALSE)</f>
        <v>N/A</v>
      </c>
      <c r="R4185">
        <f>VLOOKUP(KamstrupData[[#This Row],[IdLevel123]],'B-Business Capability'!B:L,11,FALSE)</f>
        <v>0</v>
      </c>
      <c r="T4185" t="s">
        <v>352</v>
      </c>
    </row>
    <row r="4186" spans="2:20" hidden="1" x14ac:dyDescent="0.25">
      <c r="D4186" t="s">
        <v>1459</v>
      </c>
      <c r="E4186" t="str">
        <f>VLOOKUP(D4186,'B-Business Capability'!B:H,5,FALSE)</f>
        <v>Customer Service</v>
      </c>
      <c r="F4186" t="str">
        <f>VLOOKUP(D4186,'B-Business Capability'!B:H,6,FALSE)</f>
        <v>Customer Service and Support</v>
      </c>
      <c r="G4186" t="str">
        <f>VLOOKUP(D4186,'B-Business Capability'!B:H,7,FALSE)</f>
        <v>Service Request Management</v>
      </c>
      <c r="I4186" t="s">
        <v>43</v>
      </c>
      <c r="J4186" t="s">
        <v>279</v>
      </c>
      <c r="L4186" t="s">
        <v>1083</v>
      </c>
      <c r="M4186" t="str">
        <f>VLOOKUP(L4186,'A-Applications'!B:D,3,FALSE)</f>
        <v>Vmware vSphare</v>
      </c>
      <c r="N4186" t="s">
        <v>46</v>
      </c>
      <c r="O4186" s="42" t="s">
        <v>47</v>
      </c>
      <c r="P4186" t="s">
        <v>229</v>
      </c>
      <c r="Q4186" t="str">
        <f>VLOOKUP(KamstrupData[[#This Row],[IdLevel123]],'B-Business Capability'!B:L,10,FALSE)</f>
        <v>Customer Service and Support</v>
      </c>
      <c r="R4186">
        <f>VLOOKUP(KamstrupData[[#This Row],[IdLevel123]],'B-Business Capability'!B:L,11,FALSE)</f>
        <v>0</v>
      </c>
      <c r="T4186" t="s">
        <v>1482</v>
      </c>
    </row>
    <row r="4187" spans="2:20" hidden="1" x14ac:dyDescent="0.25">
      <c r="D4187" t="s">
        <v>1517</v>
      </c>
      <c r="E4187" t="str">
        <f>VLOOKUP(D4187,'B-Business Capability'!B:H,5,FALSE)</f>
        <v>Customer Service</v>
      </c>
      <c r="F4187" t="str">
        <f>VLOOKUP(D4187,'B-Business Capability'!B:H,6,FALSE)</f>
        <v>Customer Project Management</v>
      </c>
      <c r="G4187" t="str">
        <f>VLOOKUP(D4187,'B-Business Capability'!B:H,7,FALSE)</f>
        <v>Project Management</v>
      </c>
      <c r="I4187" t="s">
        <v>43</v>
      </c>
      <c r="J4187" t="s">
        <v>279</v>
      </c>
      <c r="L4187" t="s">
        <v>1083</v>
      </c>
      <c r="M4187" t="str">
        <f>VLOOKUP(L4187,'A-Applications'!B:D,3,FALSE)</f>
        <v>Vmware vSphare</v>
      </c>
      <c r="N4187" t="s">
        <v>46</v>
      </c>
      <c r="O4187" s="42" t="s">
        <v>47</v>
      </c>
      <c r="P4187" t="s">
        <v>1040</v>
      </c>
      <c r="Q4187" t="str">
        <f>VLOOKUP(KamstrupData[[#This Row],[IdLevel123]],'B-Business Capability'!B:L,10,FALSE)</f>
        <v>Order-to-Cash (O2C)</v>
      </c>
      <c r="R4187">
        <f>VLOOKUP(KamstrupData[[#This Row],[IdLevel123]],'B-Business Capability'!B:L,11,FALSE)</f>
        <v>0</v>
      </c>
      <c r="T4187" t="s">
        <v>1482</v>
      </c>
    </row>
    <row r="4188" spans="2:20" hidden="1" x14ac:dyDescent="0.25">
      <c r="D4188" s="28" t="s">
        <v>1666</v>
      </c>
      <c r="E4188" t="str">
        <f>VLOOKUP(D4188,'B-Business Capability'!B:H,5,FALSE)</f>
        <v>Digital Platform and Operations</v>
      </c>
      <c r="F4188" t="str">
        <f>VLOOKUP(D4188,'B-Business Capability'!B:H,6,FALSE)</f>
        <v>Engineering &amp; Platform</v>
      </c>
      <c r="G4188" t="str">
        <f>VLOOKUP(D4188,'B-Business Capability'!B:H,7,FALSE)</f>
        <v>Automation</v>
      </c>
      <c r="I4188" t="s">
        <v>43</v>
      </c>
      <c r="J4188" t="s">
        <v>148</v>
      </c>
      <c r="K4188" t="s">
        <v>1079</v>
      </c>
      <c r="L4188" t="s">
        <v>1083</v>
      </c>
      <c r="M4188" t="str">
        <f>VLOOKUP(L4188,'A-Applications'!B:D,3,FALSE)</f>
        <v>Vmware vSphare</v>
      </c>
      <c r="N4188" t="s">
        <v>74</v>
      </c>
      <c r="O4188" s="42" t="s">
        <v>102</v>
      </c>
      <c r="P4188" t="s">
        <v>38</v>
      </c>
      <c r="Q4188" t="str">
        <f>VLOOKUP(KamstrupData[[#This Row],[IdLevel123]],'B-Business Capability'!B:L,10,FALSE)</f>
        <v>N/A</v>
      </c>
      <c r="R4188">
        <f>VLOOKUP(KamstrupData[[#This Row],[IdLevel123]],'B-Business Capability'!B:L,11,FALSE)</f>
        <v>0</v>
      </c>
    </row>
    <row r="4189" spans="2:20" hidden="1" x14ac:dyDescent="0.25">
      <c r="B4189" s="28">
        <v>45292</v>
      </c>
      <c r="D4189" t="s">
        <v>1642</v>
      </c>
      <c r="E4189" t="str">
        <f>VLOOKUP(D4189,'B-Business Capability'!B:H,5,FALSE)</f>
        <v>OT Hosting</v>
      </c>
      <c r="F4189" t="str">
        <f>VLOOKUP(D4189,'B-Business Capability'!B:H,6,FALSE)</f>
        <v>OT Platform &amp; Hosting</v>
      </c>
      <c r="G4189" t="str">
        <f>VLOOKUP(D4189,'B-Business Capability'!B:H,7,FALSE)</f>
        <v>Remote Access &amp; Authentication Control</v>
      </c>
      <c r="I4189" t="s">
        <v>43</v>
      </c>
      <c r="J4189" t="s">
        <v>285</v>
      </c>
      <c r="K4189" t="s">
        <v>306</v>
      </c>
      <c r="L4189" t="s">
        <v>1083</v>
      </c>
      <c r="M4189" t="str">
        <f>VLOOKUP(L4189,'A-Applications'!B:D,3,FALSE)</f>
        <v>Vmware vSphare</v>
      </c>
      <c r="N4189" t="s">
        <v>46</v>
      </c>
      <c r="O4189" s="42" t="s">
        <v>47</v>
      </c>
      <c r="P4189" t="s">
        <v>38</v>
      </c>
      <c r="Q4189" t="str">
        <f>VLOOKUP(KamstrupData[[#This Row],[IdLevel123]],'B-Business Capability'!B:L,10,FALSE)</f>
        <v>N/A</v>
      </c>
      <c r="R4189">
        <f>VLOOKUP(KamstrupData[[#This Row],[IdLevel123]],'B-Business Capability'!B:L,11,FALSE)</f>
        <v>0</v>
      </c>
      <c r="T4189" t="s">
        <v>309</v>
      </c>
    </row>
    <row r="4190" spans="2:20" hidden="1" x14ac:dyDescent="0.25">
      <c r="D4190" t="s">
        <v>70</v>
      </c>
      <c r="E4190" t="str">
        <f>VLOOKUP(D4190,'B-Business Capability'!B:H,5,FALSE)</f>
        <v>Product &amp; Software Development</v>
      </c>
      <c r="F4190">
        <f>VLOOKUP(D4190,'B-Business Capability'!B:H,6,FALSE)</f>
        <v>0</v>
      </c>
      <c r="G4190">
        <f>VLOOKUP(D4190,'B-Business Capability'!B:H,7,FALSE)</f>
        <v>0</v>
      </c>
      <c r="I4190" t="s">
        <v>43</v>
      </c>
      <c r="J4190" t="s">
        <v>71</v>
      </c>
      <c r="K4190" t="s">
        <v>72</v>
      </c>
      <c r="L4190" t="s">
        <v>73</v>
      </c>
      <c r="M4190" t="str">
        <f>VLOOKUP(L4190,'A-Applications'!B:D,3,FALSE)</f>
        <v>Keepass</v>
      </c>
      <c r="N4190" t="s">
        <v>74</v>
      </c>
      <c r="O4190" s="42" t="s">
        <v>52</v>
      </c>
      <c r="P4190" t="s">
        <v>75</v>
      </c>
      <c r="Q4190" t="str">
        <f>VLOOKUP(KamstrupData[[#This Row],[IdLevel123]],'B-Business Capability'!B:L,10,FALSE)</f>
        <v>Idea-to-Release (I2R)</v>
      </c>
      <c r="R4190">
        <f>VLOOKUP(KamstrupData[[#This Row],[IdLevel123]],'B-Business Capability'!B:L,11,FALSE)</f>
        <v>100</v>
      </c>
      <c r="T4190" t="s">
        <v>76</v>
      </c>
    </row>
    <row r="4191" spans="2:20" hidden="1" x14ac:dyDescent="0.25">
      <c r="D4191" t="s">
        <v>70</v>
      </c>
      <c r="E4191" t="str">
        <f>VLOOKUP(D4191,'B-Business Capability'!B:H,5,FALSE)</f>
        <v>Product &amp; Software Development</v>
      </c>
      <c r="F4191">
        <f>VLOOKUP(D4191,'B-Business Capability'!B:H,6,FALSE)</f>
        <v>0</v>
      </c>
      <c r="G4191">
        <f>VLOOKUP(D4191,'B-Business Capability'!B:H,7,FALSE)</f>
        <v>0</v>
      </c>
      <c r="I4191" t="s">
        <v>43</v>
      </c>
      <c r="J4191" t="s">
        <v>71</v>
      </c>
      <c r="K4191" t="s">
        <v>81</v>
      </c>
      <c r="L4191" t="s">
        <v>73</v>
      </c>
      <c r="M4191" t="str">
        <f>VLOOKUP(L4191,'A-Applications'!B:D,3,FALSE)</f>
        <v>Keepass</v>
      </c>
      <c r="N4191" t="s">
        <v>74</v>
      </c>
      <c r="O4191" s="42" t="s">
        <v>52</v>
      </c>
      <c r="P4191" t="s">
        <v>75</v>
      </c>
      <c r="Q4191" t="str">
        <f>VLOOKUP(KamstrupData[[#This Row],[IdLevel123]],'B-Business Capability'!B:L,10,FALSE)</f>
        <v>Idea-to-Release (I2R)</v>
      </c>
      <c r="R4191">
        <f>VLOOKUP(KamstrupData[[#This Row],[IdLevel123]],'B-Business Capability'!B:L,11,FALSE)</f>
        <v>100</v>
      </c>
      <c r="T4191" t="s">
        <v>76</v>
      </c>
    </row>
    <row r="4192" spans="2:20" hidden="1" x14ac:dyDescent="0.25">
      <c r="D4192" t="s">
        <v>70</v>
      </c>
      <c r="E4192" t="str">
        <f>VLOOKUP(D4192,'B-Business Capability'!B:H,5,FALSE)</f>
        <v>Product &amp; Software Development</v>
      </c>
      <c r="F4192">
        <f>VLOOKUP(D4192,'B-Business Capability'!B:H,6,FALSE)</f>
        <v>0</v>
      </c>
      <c r="G4192">
        <f>VLOOKUP(D4192,'B-Business Capability'!B:H,7,FALSE)</f>
        <v>0</v>
      </c>
      <c r="I4192" t="s">
        <v>43</v>
      </c>
      <c r="J4192" t="s">
        <v>98</v>
      </c>
      <c r="K4192" t="s">
        <v>87</v>
      </c>
      <c r="L4192" t="s">
        <v>73</v>
      </c>
      <c r="M4192" t="str">
        <f>VLOOKUP(L4192,'A-Applications'!B:D,3,FALSE)</f>
        <v>Keepass</v>
      </c>
      <c r="N4192" t="s">
        <v>46</v>
      </c>
      <c r="O4192" s="42" t="s">
        <v>102</v>
      </c>
      <c r="P4192" t="s">
        <v>75</v>
      </c>
      <c r="Q4192" t="str">
        <f>VLOOKUP(KamstrupData[[#This Row],[IdLevel123]],'B-Business Capability'!B:L,10,FALSE)</f>
        <v>Idea-to-Release (I2R)</v>
      </c>
      <c r="R4192">
        <f>VLOOKUP(KamstrupData[[#This Row],[IdLevel123]],'B-Business Capability'!B:L,11,FALSE)</f>
        <v>100</v>
      </c>
      <c r="T4192" t="s">
        <v>100</v>
      </c>
    </row>
    <row r="4193" spans="2:20" hidden="1" x14ac:dyDescent="0.25">
      <c r="D4193" t="s">
        <v>70</v>
      </c>
      <c r="E4193" t="str">
        <f>VLOOKUP(D4193,'B-Business Capability'!B:H,5,FALSE)</f>
        <v>Product &amp; Software Development</v>
      </c>
      <c r="F4193">
        <f>VLOOKUP(D4193,'B-Business Capability'!B:H,6,FALSE)</f>
        <v>0</v>
      </c>
      <c r="G4193">
        <f>VLOOKUP(D4193,'B-Business Capability'!B:H,7,FALSE)</f>
        <v>0</v>
      </c>
      <c r="I4193" t="s">
        <v>43</v>
      </c>
      <c r="J4193" t="s">
        <v>114</v>
      </c>
      <c r="K4193" t="s">
        <v>115</v>
      </c>
      <c r="L4193" t="s">
        <v>73</v>
      </c>
      <c r="M4193" t="str">
        <f>VLOOKUP(L4193,'A-Applications'!B:D,3,FALSE)</f>
        <v>Keepass</v>
      </c>
      <c r="N4193" t="s">
        <v>46</v>
      </c>
      <c r="O4193" s="42" t="s">
        <v>47</v>
      </c>
      <c r="P4193" t="s">
        <v>75</v>
      </c>
      <c r="Q4193" t="str">
        <f>VLOOKUP(KamstrupData[[#This Row],[IdLevel123]],'B-Business Capability'!B:L,10,FALSE)</f>
        <v>Idea-to-Release (I2R)</v>
      </c>
      <c r="R4193">
        <f>VLOOKUP(KamstrupData[[#This Row],[IdLevel123]],'B-Business Capability'!B:L,11,FALSE)</f>
        <v>100</v>
      </c>
      <c r="T4193" t="s">
        <v>116</v>
      </c>
    </row>
    <row r="4194" spans="2:20" hidden="1" x14ac:dyDescent="0.25">
      <c r="D4194" t="s">
        <v>70</v>
      </c>
      <c r="E4194" t="str">
        <f>VLOOKUP(D4194,'B-Business Capability'!B:H,5,FALSE)</f>
        <v>Product &amp; Software Development</v>
      </c>
      <c r="F4194">
        <f>VLOOKUP(D4194,'B-Business Capability'!B:H,6,FALSE)</f>
        <v>0</v>
      </c>
      <c r="G4194">
        <f>VLOOKUP(D4194,'B-Business Capability'!B:H,7,FALSE)</f>
        <v>0</v>
      </c>
      <c r="I4194" t="s">
        <v>43</v>
      </c>
      <c r="J4194" t="s">
        <v>128</v>
      </c>
      <c r="K4194" t="s">
        <v>87</v>
      </c>
      <c r="L4194" t="s">
        <v>73</v>
      </c>
      <c r="M4194" t="str">
        <f>VLOOKUP(L4194,'A-Applications'!B:D,3,FALSE)</f>
        <v>Keepass</v>
      </c>
      <c r="N4194" t="s">
        <v>46</v>
      </c>
      <c r="O4194" s="42" t="s">
        <v>47</v>
      </c>
      <c r="P4194" t="s">
        <v>75</v>
      </c>
      <c r="Q4194" t="str">
        <f>VLOOKUP(KamstrupData[[#This Row],[IdLevel123]],'B-Business Capability'!B:L,10,FALSE)</f>
        <v>Idea-to-Release (I2R)</v>
      </c>
      <c r="R4194">
        <f>VLOOKUP(KamstrupData[[#This Row],[IdLevel123]],'B-Business Capability'!B:L,11,FALSE)</f>
        <v>100</v>
      </c>
      <c r="T4194" t="s">
        <v>129</v>
      </c>
    </row>
    <row r="4195" spans="2:20" hidden="1" x14ac:dyDescent="0.25">
      <c r="D4195" t="s">
        <v>583</v>
      </c>
      <c r="E4195" t="str">
        <f>VLOOKUP(D4195,'B-Business Capability'!B:H,5,FALSE)</f>
        <v>Product &amp; Software Development</v>
      </c>
      <c r="F4195" t="str">
        <f>VLOOKUP(D4195,'B-Business Capability'!B:H,6,FALSE)</f>
        <v>Engineering</v>
      </c>
      <c r="G4195" t="str">
        <f>VLOOKUP(D4195,'B-Business Capability'!B:H,7,FALSE)</f>
        <v>Construction &amp; Development</v>
      </c>
      <c r="I4195" t="s">
        <v>43</v>
      </c>
      <c r="J4195" t="s">
        <v>98</v>
      </c>
      <c r="K4195" t="s">
        <v>761</v>
      </c>
      <c r="L4195" t="s">
        <v>73</v>
      </c>
      <c r="M4195" t="str">
        <f>VLOOKUP(L4195,'A-Applications'!B:D,3,FALSE)</f>
        <v>Keepass</v>
      </c>
      <c r="N4195" t="s">
        <v>46</v>
      </c>
      <c r="O4195" s="42" t="s">
        <v>47</v>
      </c>
      <c r="P4195" t="s">
        <v>75</v>
      </c>
      <c r="Q4195" t="str">
        <f>VLOOKUP(KamstrupData[[#This Row],[IdLevel123]],'B-Business Capability'!B:L,10,FALSE)</f>
        <v>Idea-to-Release (I2R)</v>
      </c>
      <c r="R4195">
        <f>VLOOKUP(KamstrupData[[#This Row],[IdLevel123]],'B-Business Capability'!B:L,11,FALSE)</f>
        <v>420</v>
      </c>
      <c r="T4195" t="s">
        <v>763</v>
      </c>
    </row>
    <row r="4196" spans="2:20" hidden="1" x14ac:dyDescent="0.25">
      <c r="D4196" t="s">
        <v>583</v>
      </c>
      <c r="E4196" t="str">
        <f>VLOOKUP(D4196,'B-Business Capability'!B:H,5,FALSE)</f>
        <v>Product &amp; Software Development</v>
      </c>
      <c r="F4196" t="str">
        <f>VLOOKUP(D4196,'B-Business Capability'!B:H,6,FALSE)</f>
        <v>Engineering</v>
      </c>
      <c r="G4196" t="str">
        <f>VLOOKUP(D4196,'B-Business Capability'!B:H,7,FALSE)</f>
        <v>Construction &amp; Development</v>
      </c>
      <c r="I4196" t="s">
        <v>43</v>
      </c>
      <c r="J4196" t="s">
        <v>114</v>
      </c>
      <c r="K4196" t="s">
        <v>125</v>
      </c>
      <c r="L4196" t="s">
        <v>73</v>
      </c>
      <c r="M4196" t="str">
        <f>VLOOKUP(L4196,'A-Applications'!B:D,3,FALSE)</f>
        <v>Keepass</v>
      </c>
      <c r="N4196" t="s">
        <v>46</v>
      </c>
      <c r="O4196" s="42" t="s">
        <v>47</v>
      </c>
      <c r="P4196" t="s">
        <v>75</v>
      </c>
      <c r="Q4196" t="str">
        <f>VLOOKUP(KamstrupData[[#This Row],[IdLevel123]],'B-Business Capability'!B:L,10,FALSE)</f>
        <v>Idea-to-Release (I2R)</v>
      </c>
      <c r="R4196">
        <f>VLOOKUP(KamstrupData[[#This Row],[IdLevel123]],'B-Business Capability'!B:L,11,FALSE)</f>
        <v>420</v>
      </c>
      <c r="T4196" t="s">
        <v>126</v>
      </c>
    </row>
    <row r="4197" spans="2:20" hidden="1" x14ac:dyDescent="0.25">
      <c r="B4197" s="28">
        <v>45292</v>
      </c>
      <c r="D4197" t="s">
        <v>920</v>
      </c>
      <c r="E4197" t="str">
        <f>VLOOKUP(D4197,'B-Business Capability'!B:H,5,FALSE)</f>
        <v>Product &amp; Software Development</v>
      </c>
      <c r="F4197" t="str">
        <f>VLOOKUP(D4197,'B-Business Capability'!B:H,6,FALSE)</f>
        <v>Product &amp; Software Delivery</v>
      </c>
      <c r="G4197" t="str">
        <f>VLOOKUP(D4197,'B-Business Capability'!B:H,7,FALSE)</f>
        <v>Manage Production &amp; Development</v>
      </c>
      <c r="I4197" t="s">
        <v>43</v>
      </c>
      <c r="J4197" t="s">
        <v>285</v>
      </c>
      <c r="K4197" t="s">
        <v>286</v>
      </c>
      <c r="L4197" t="s">
        <v>73</v>
      </c>
      <c r="M4197" t="str">
        <f>VLOOKUP(L4197,'A-Applications'!B:D,3,FALSE)</f>
        <v>Keepass</v>
      </c>
      <c r="N4197" t="s">
        <v>46</v>
      </c>
      <c r="O4197" s="42" t="s">
        <v>102</v>
      </c>
      <c r="P4197" t="s">
        <v>38</v>
      </c>
      <c r="Q4197" t="str">
        <f>VLOOKUP(KamstrupData[[#This Row],[IdLevel123]],'B-Business Capability'!B:L,10,FALSE)</f>
        <v>Idea-to-Release (I2R)</v>
      </c>
      <c r="R4197">
        <f>VLOOKUP(KamstrupData[[#This Row],[IdLevel123]],'B-Business Capability'!B:L,11,FALSE)</f>
        <v>520</v>
      </c>
      <c r="T4197" t="s">
        <v>288</v>
      </c>
    </row>
    <row r="4198" spans="2:20" hidden="1" x14ac:dyDescent="0.25">
      <c r="D4198" t="s">
        <v>1459</v>
      </c>
      <c r="E4198" t="str">
        <f>VLOOKUP(D4198,'B-Business Capability'!B:H,5,FALSE)</f>
        <v>Customer Service</v>
      </c>
      <c r="F4198" t="str">
        <f>VLOOKUP(D4198,'B-Business Capability'!B:H,6,FALSE)</f>
        <v>Customer Service and Support</v>
      </c>
      <c r="G4198" t="str">
        <f>VLOOKUP(D4198,'B-Business Capability'!B:H,7,FALSE)</f>
        <v>Service Request Management</v>
      </c>
      <c r="I4198" t="s">
        <v>66</v>
      </c>
      <c r="J4198" t="s">
        <v>228</v>
      </c>
      <c r="L4198" t="s">
        <v>73</v>
      </c>
      <c r="M4198" t="str">
        <f>VLOOKUP(L4198,'A-Applications'!B:D,3,FALSE)</f>
        <v>Keepass</v>
      </c>
      <c r="N4198" t="s">
        <v>46</v>
      </c>
      <c r="O4198" s="42" t="s">
        <v>47</v>
      </c>
      <c r="P4198" t="s">
        <v>229</v>
      </c>
      <c r="Q4198" t="str">
        <f>VLOOKUP(KamstrupData[[#This Row],[IdLevel123]],'B-Business Capability'!B:L,10,FALSE)</f>
        <v>Customer Service and Support</v>
      </c>
      <c r="R4198">
        <f>VLOOKUP(KamstrupData[[#This Row],[IdLevel123]],'B-Business Capability'!B:L,11,FALSE)</f>
        <v>0</v>
      </c>
      <c r="T4198" t="s">
        <v>230</v>
      </c>
    </row>
    <row r="4199" spans="2:20" hidden="1" x14ac:dyDescent="0.25">
      <c r="D4199" t="s">
        <v>1459</v>
      </c>
      <c r="E4199" t="str">
        <f>VLOOKUP(D4199,'B-Business Capability'!B:H,5,FALSE)</f>
        <v>Customer Service</v>
      </c>
      <c r="F4199" t="str">
        <f>VLOOKUP(D4199,'B-Business Capability'!B:H,6,FALSE)</f>
        <v>Customer Service and Support</v>
      </c>
      <c r="G4199" t="str">
        <f>VLOOKUP(D4199,'B-Business Capability'!B:H,7,FALSE)</f>
        <v>Service Request Management</v>
      </c>
      <c r="I4199" t="s">
        <v>43</v>
      </c>
      <c r="J4199" t="s">
        <v>278</v>
      </c>
      <c r="L4199" t="s">
        <v>73</v>
      </c>
      <c r="M4199" t="str">
        <f>VLOOKUP(L4199,'A-Applications'!B:D,3,FALSE)</f>
        <v>Keepass</v>
      </c>
      <c r="N4199" t="s">
        <v>46</v>
      </c>
      <c r="O4199" s="42" t="s">
        <v>47</v>
      </c>
      <c r="P4199" t="s">
        <v>229</v>
      </c>
      <c r="Q4199" t="str">
        <f>VLOOKUP(KamstrupData[[#This Row],[IdLevel123]],'B-Business Capability'!B:L,10,FALSE)</f>
        <v>Customer Service and Support</v>
      </c>
      <c r="R4199">
        <f>VLOOKUP(KamstrupData[[#This Row],[IdLevel123]],'B-Business Capability'!B:L,11,FALSE)</f>
        <v>0</v>
      </c>
    </row>
    <row r="4200" spans="2:20" hidden="1" x14ac:dyDescent="0.25">
      <c r="D4200" t="s">
        <v>1459</v>
      </c>
      <c r="E4200" t="str">
        <f>VLOOKUP(D4200,'B-Business Capability'!B:H,5,FALSE)</f>
        <v>Customer Service</v>
      </c>
      <c r="F4200" t="str">
        <f>VLOOKUP(D4200,'B-Business Capability'!B:H,6,FALSE)</f>
        <v>Customer Service and Support</v>
      </c>
      <c r="G4200" t="str">
        <f>VLOOKUP(D4200,'B-Business Capability'!B:H,7,FALSE)</f>
        <v>Service Request Management</v>
      </c>
      <c r="I4200" t="s">
        <v>43</v>
      </c>
      <c r="J4200" t="s">
        <v>279</v>
      </c>
      <c r="L4200" t="s">
        <v>73</v>
      </c>
      <c r="M4200" t="str">
        <f>VLOOKUP(L4200,'A-Applications'!B:D,3,FALSE)</f>
        <v>Keepass</v>
      </c>
      <c r="N4200" t="s">
        <v>46</v>
      </c>
      <c r="O4200" s="42" t="s">
        <v>47</v>
      </c>
      <c r="P4200" t="s">
        <v>229</v>
      </c>
      <c r="Q4200" t="str">
        <f>VLOOKUP(KamstrupData[[#This Row],[IdLevel123]],'B-Business Capability'!B:L,10,FALSE)</f>
        <v>Customer Service and Support</v>
      </c>
      <c r="R4200">
        <f>VLOOKUP(KamstrupData[[#This Row],[IdLevel123]],'B-Business Capability'!B:L,11,FALSE)</f>
        <v>0</v>
      </c>
      <c r="T4200" t="s">
        <v>1482</v>
      </c>
    </row>
    <row r="4201" spans="2:20" hidden="1" x14ac:dyDescent="0.25">
      <c r="D4201" t="s">
        <v>1459</v>
      </c>
      <c r="E4201" t="str">
        <f>VLOOKUP(D4201,'B-Business Capability'!B:H,5,FALSE)</f>
        <v>Customer Service</v>
      </c>
      <c r="F4201" t="str">
        <f>VLOOKUP(D4201,'B-Business Capability'!B:H,6,FALSE)</f>
        <v>Customer Service and Support</v>
      </c>
      <c r="G4201" t="str">
        <f>VLOOKUP(D4201,'B-Business Capability'!B:H,7,FALSE)</f>
        <v>Service Request Management</v>
      </c>
      <c r="I4201" t="s">
        <v>43</v>
      </c>
      <c r="J4201" t="s">
        <v>282</v>
      </c>
      <c r="L4201" t="s">
        <v>73</v>
      </c>
      <c r="M4201" t="str">
        <f>VLOOKUP(L4201,'A-Applications'!B:D,3,FALSE)</f>
        <v>Keepass</v>
      </c>
      <c r="N4201" t="s">
        <v>46</v>
      </c>
      <c r="O4201" s="42" t="s">
        <v>47</v>
      </c>
      <c r="P4201" t="s">
        <v>229</v>
      </c>
      <c r="Q4201" t="str">
        <f>VLOOKUP(KamstrupData[[#This Row],[IdLevel123]],'B-Business Capability'!B:L,10,FALSE)</f>
        <v>Customer Service and Support</v>
      </c>
      <c r="R4201">
        <f>VLOOKUP(KamstrupData[[#This Row],[IdLevel123]],'B-Business Capability'!B:L,11,FALSE)</f>
        <v>0</v>
      </c>
    </row>
    <row r="4202" spans="2:20" hidden="1" x14ac:dyDescent="0.25">
      <c r="D4202" t="s">
        <v>1459</v>
      </c>
      <c r="E4202" t="str">
        <f>VLOOKUP(D4202,'B-Business Capability'!B:H,5,FALSE)</f>
        <v>Customer Service</v>
      </c>
      <c r="F4202" t="str">
        <f>VLOOKUP(D4202,'B-Business Capability'!B:H,6,FALSE)</f>
        <v>Customer Service and Support</v>
      </c>
      <c r="G4202" t="str">
        <f>VLOOKUP(D4202,'B-Business Capability'!B:H,7,FALSE)</f>
        <v>Service Request Management</v>
      </c>
      <c r="I4202" t="s">
        <v>491</v>
      </c>
      <c r="J4202" t="s">
        <v>8531</v>
      </c>
      <c r="L4202" t="s">
        <v>73</v>
      </c>
      <c r="M4202" t="str">
        <f>VLOOKUP(L4202,'A-Applications'!B:D,3,FALSE)</f>
        <v>Keepass</v>
      </c>
      <c r="N4202" t="s">
        <v>46</v>
      </c>
      <c r="O4202" s="42" t="s">
        <v>47</v>
      </c>
      <c r="P4202" t="s">
        <v>229</v>
      </c>
      <c r="Q4202" t="str">
        <f>VLOOKUP(KamstrupData[[#This Row],[IdLevel123]],'B-Business Capability'!B:L,10,FALSE)</f>
        <v>Customer Service and Support</v>
      </c>
      <c r="R4202">
        <f>VLOOKUP(KamstrupData[[#This Row],[IdLevel123]],'B-Business Capability'!B:L,11,FALSE)</f>
        <v>0</v>
      </c>
    </row>
    <row r="4203" spans="2:20" hidden="1" x14ac:dyDescent="0.25">
      <c r="D4203" s="28" t="s">
        <v>1459</v>
      </c>
      <c r="E4203" t="str">
        <f>VLOOKUP(D4203,'B-Business Capability'!B:H,5,FALSE)</f>
        <v>Customer Service</v>
      </c>
      <c r="F4203" t="str">
        <f>VLOOKUP(D4203,'B-Business Capability'!B:H,6,FALSE)</f>
        <v>Customer Service and Support</v>
      </c>
      <c r="G4203" t="str">
        <f>VLOOKUP(D4203,'B-Business Capability'!B:H,7,FALSE)</f>
        <v>Service Request Management</v>
      </c>
      <c r="I4203" t="s">
        <v>491</v>
      </c>
      <c r="J4203" t="s">
        <v>8531</v>
      </c>
      <c r="K4203" t="s">
        <v>8607</v>
      </c>
      <c r="L4203" t="s">
        <v>73</v>
      </c>
      <c r="M4203" t="str">
        <f>VLOOKUP(L4203,'A-Applications'!B:D,3,FALSE)</f>
        <v>Keepass</v>
      </c>
      <c r="N4203" t="s">
        <v>46</v>
      </c>
      <c r="O4203" s="42" t="s">
        <v>47</v>
      </c>
      <c r="P4203" t="s">
        <v>229</v>
      </c>
      <c r="Q4203" t="str">
        <f>VLOOKUP(KamstrupData[[#This Row],[IdLevel123]],'B-Business Capability'!B:L,10,FALSE)</f>
        <v>Customer Service and Support</v>
      </c>
      <c r="R4203">
        <f>VLOOKUP(KamstrupData[[#This Row],[IdLevel123]],'B-Business Capability'!B:L,11,FALSE)</f>
        <v>0</v>
      </c>
    </row>
    <row r="4204" spans="2:20" hidden="1" x14ac:dyDescent="0.25">
      <c r="D4204" s="28" t="s">
        <v>1459</v>
      </c>
      <c r="E4204" t="str">
        <f>VLOOKUP(D4204,'B-Business Capability'!B:H,5,FALSE)</f>
        <v>Customer Service</v>
      </c>
      <c r="F4204" t="str">
        <f>VLOOKUP(D4204,'B-Business Capability'!B:H,6,FALSE)</f>
        <v>Customer Service and Support</v>
      </c>
      <c r="G4204" t="str">
        <f>VLOOKUP(D4204,'B-Business Capability'!B:H,7,FALSE)</f>
        <v>Service Request Management</v>
      </c>
      <c r="I4204" t="s">
        <v>477</v>
      </c>
      <c r="J4204" t="s">
        <v>8624</v>
      </c>
      <c r="L4204" t="s">
        <v>73</v>
      </c>
      <c r="M4204" t="str">
        <f>VLOOKUP(L4204,'A-Applications'!B:D,3,FALSE)</f>
        <v>Keepass</v>
      </c>
      <c r="N4204" t="s">
        <v>46</v>
      </c>
      <c r="O4204" s="42" t="s">
        <v>47</v>
      </c>
      <c r="P4204" t="s">
        <v>229</v>
      </c>
      <c r="Q4204" t="str">
        <f>VLOOKUP(KamstrupData[[#This Row],[IdLevel123]],'B-Business Capability'!B:L,10,FALSE)</f>
        <v>Customer Service and Support</v>
      </c>
      <c r="R4204">
        <f>VLOOKUP(KamstrupData[[#This Row],[IdLevel123]],'B-Business Capability'!B:L,11,FALSE)</f>
        <v>0</v>
      </c>
    </row>
    <row r="4205" spans="2:20" hidden="1" x14ac:dyDescent="0.25">
      <c r="D4205" s="28" t="s">
        <v>1459</v>
      </c>
      <c r="E4205" t="str">
        <f>VLOOKUP(D4205,'B-Business Capability'!B:H,5,FALSE)</f>
        <v>Customer Service</v>
      </c>
      <c r="F4205" t="str">
        <f>VLOOKUP(D4205,'B-Business Capability'!B:H,6,FALSE)</f>
        <v>Customer Service and Support</v>
      </c>
      <c r="G4205" t="str">
        <f>VLOOKUP(D4205,'B-Business Capability'!B:H,7,FALSE)</f>
        <v>Service Request Management</v>
      </c>
      <c r="I4205" t="s">
        <v>487</v>
      </c>
      <c r="J4205" t="s">
        <v>8684</v>
      </c>
      <c r="K4205" t="s">
        <v>4553</v>
      </c>
      <c r="L4205" t="s">
        <v>73</v>
      </c>
      <c r="M4205" t="str">
        <f>VLOOKUP(L4205,'A-Applications'!B:D,3,FALSE)</f>
        <v>Keepass</v>
      </c>
      <c r="N4205" t="s">
        <v>46</v>
      </c>
      <c r="O4205" s="42" t="s">
        <v>102</v>
      </c>
      <c r="Q4205" t="str">
        <f>VLOOKUP(KamstrupData[[#This Row],[IdLevel123]],'B-Business Capability'!B:L,10,FALSE)</f>
        <v>Customer Service and Support</v>
      </c>
      <c r="R4205">
        <f>VLOOKUP(KamstrupData[[#This Row],[IdLevel123]],'B-Business Capability'!B:L,11,FALSE)</f>
        <v>0</v>
      </c>
    </row>
    <row r="4206" spans="2:20" hidden="1" x14ac:dyDescent="0.25">
      <c r="D4206" s="28" t="s">
        <v>1459</v>
      </c>
      <c r="E4206" t="str">
        <f>VLOOKUP(D4206,'B-Business Capability'!B:H,5,FALSE)</f>
        <v>Customer Service</v>
      </c>
      <c r="F4206" t="str">
        <f>VLOOKUP(D4206,'B-Business Capability'!B:H,6,FALSE)</f>
        <v>Customer Service and Support</v>
      </c>
      <c r="G4206" t="str">
        <f>VLOOKUP(D4206,'B-Business Capability'!B:H,7,FALSE)</f>
        <v>Service Request Management</v>
      </c>
      <c r="I4206" t="s">
        <v>487</v>
      </c>
      <c r="J4206" t="s">
        <v>8684</v>
      </c>
      <c r="K4206" t="s">
        <v>4553</v>
      </c>
      <c r="L4206" t="s">
        <v>73</v>
      </c>
      <c r="M4206" t="str">
        <f>VLOOKUP(L4206,'A-Applications'!B:D,3,FALSE)</f>
        <v>Keepass</v>
      </c>
      <c r="N4206" t="s">
        <v>46</v>
      </c>
      <c r="O4206" s="42" t="s">
        <v>102</v>
      </c>
      <c r="P4206" t="s">
        <v>229</v>
      </c>
      <c r="Q4206" t="str">
        <f>VLOOKUP(KamstrupData[[#This Row],[IdLevel123]],'B-Business Capability'!B:L,10,FALSE)</f>
        <v>Customer Service and Support</v>
      </c>
      <c r="R4206">
        <f>VLOOKUP(KamstrupData[[#This Row],[IdLevel123]],'B-Business Capability'!B:L,11,FALSE)</f>
        <v>0</v>
      </c>
    </row>
    <row r="4207" spans="2:20" hidden="1" x14ac:dyDescent="0.25">
      <c r="D4207" t="s">
        <v>1517</v>
      </c>
      <c r="E4207" t="str">
        <f>VLOOKUP(D4207,'B-Business Capability'!B:H,5,FALSE)</f>
        <v>Customer Service</v>
      </c>
      <c r="F4207" t="str">
        <f>VLOOKUP(D4207,'B-Business Capability'!B:H,6,FALSE)</f>
        <v>Customer Project Management</v>
      </c>
      <c r="G4207" t="str">
        <f>VLOOKUP(D4207,'B-Business Capability'!B:H,7,FALSE)</f>
        <v>Project Management</v>
      </c>
      <c r="I4207" t="s">
        <v>66</v>
      </c>
      <c r="J4207" t="s">
        <v>228</v>
      </c>
      <c r="L4207" t="s">
        <v>73</v>
      </c>
      <c r="M4207" t="str">
        <f>VLOOKUP(L4207,'A-Applications'!B:D,3,FALSE)</f>
        <v>Keepass</v>
      </c>
      <c r="N4207" t="s">
        <v>46</v>
      </c>
      <c r="O4207" s="42" t="s">
        <v>47</v>
      </c>
      <c r="P4207" t="s">
        <v>1040</v>
      </c>
      <c r="Q4207" t="str">
        <f>VLOOKUP(KamstrupData[[#This Row],[IdLevel123]],'B-Business Capability'!B:L,10,FALSE)</f>
        <v>Order-to-Cash (O2C)</v>
      </c>
      <c r="R4207">
        <f>VLOOKUP(KamstrupData[[#This Row],[IdLevel123]],'B-Business Capability'!B:L,11,FALSE)</f>
        <v>0</v>
      </c>
      <c r="T4207" t="s">
        <v>230</v>
      </c>
    </row>
    <row r="4208" spans="2:20" hidden="1" x14ac:dyDescent="0.25">
      <c r="D4208" t="s">
        <v>1517</v>
      </c>
      <c r="E4208" t="str">
        <f>VLOOKUP(D4208,'B-Business Capability'!B:H,5,FALSE)</f>
        <v>Customer Service</v>
      </c>
      <c r="F4208" t="str">
        <f>VLOOKUP(D4208,'B-Business Capability'!B:H,6,FALSE)</f>
        <v>Customer Project Management</v>
      </c>
      <c r="G4208" t="str">
        <f>VLOOKUP(D4208,'B-Business Capability'!B:H,7,FALSE)</f>
        <v>Project Management</v>
      </c>
      <c r="I4208" t="s">
        <v>43</v>
      </c>
      <c r="J4208" t="s">
        <v>278</v>
      </c>
      <c r="L4208" t="s">
        <v>73</v>
      </c>
      <c r="M4208" t="str">
        <f>VLOOKUP(L4208,'A-Applications'!B:D,3,FALSE)</f>
        <v>Keepass</v>
      </c>
      <c r="N4208" t="s">
        <v>46</v>
      </c>
      <c r="O4208" s="42" t="s">
        <v>47</v>
      </c>
      <c r="P4208" t="s">
        <v>1040</v>
      </c>
      <c r="Q4208" t="str">
        <f>VLOOKUP(KamstrupData[[#This Row],[IdLevel123]],'B-Business Capability'!B:L,10,FALSE)</f>
        <v>Order-to-Cash (O2C)</v>
      </c>
      <c r="R4208">
        <f>VLOOKUP(KamstrupData[[#This Row],[IdLevel123]],'B-Business Capability'!B:L,11,FALSE)</f>
        <v>0</v>
      </c>
    </row>
    <row r="4209" spans="2:20" hidden="1" x14ac:dyDescent="0.25">
      <c r="D4209" t="s">
        <v>1517</v>
      </c>
      <c r="E4209" t="str">
        <f>VLOOKUP(D4209,'B-Business Capability'!B:H,5,FALSE)</f>
        <v>Customer Service</v>
      </c>
      <c r="F4209" t="str">
        <f>VLOOKUP(D4209,'B-Business Capability'!B:H,6,FALSE)</f>
        <v>Customer Project Management</v>
      </c>
      <c r="G4209" t="str">
        <f>VLOOKUP(D4209,'B-Business Capability'!B:H,7,FALSE)</f>
        <v>Project Management</v>
      </c>
      <c r="I4209" t="s">
        <v>43</v>
      </c>
      <c r="J4209" t="s">
        <v>279</v>
      </c>
      <c r="L4209" t="s">
        <v>73</v>
      </c>
      <c r="M4209" t="str">
        <f>VLOOKUP(L4209,'A-Applications'!B:D,3,FALSE)</f>
        <v>Keepass</v>
      </c>
      <c r="N4209" t="s">
        <v>46</v>
      </c>
      <c r="O4209" s="42" t="s">
        <v>47</v>
      </c>
      <c r="P4209" t="s">
        <v>1040</v>
      </c>
      <c r="Q4209" t="str">
        <f>VLOOKUP(KamstrupData[[#This Row],[IdLevel123]],'B-Business Capability'!B:L,10,FALSE)</f>
        <v>Order-to-Cash (O2C)</v>
      </c>
      <c r="R4209">
        <f>VLOOKUP(KamstrupData[[#This Row],[IdLevel123]],'B-Business Capability'!B:L,11,FALSE)</f>
        <v>0</v>
      </c>
      <c r="T4209" t="s">
        <v>1482</v>
      </c>
    </row>
    <row r="4210" spans="2:20" hidden="1" x14ac:dyDescent="0.25">
      <c r="D4210" t="s">
        <v>1517</v>
      </c>
      <c r="E4210" t="str">
        <f>VLOOKUP(D4210,'B-Business Capability'!B:H,5,FALSE)</f>
        <v>Customer Service</v>
      </c>
      <c r="F4210" t="str">
        <f>VLOOKUP(D4210,'B-Business Capability'!B:H,6,FALSE)</f>
        <v>Customer Project Management</v>
      </c>
      <c r="G4210" t="str">
        <f>VLOOKUP(D4210,'B-Business Capability'!B:H,7,FALSE)</f>
        <v>Project Management</v>
      </c>
      <c r="I4210" t="s">
        <v>43</v>
      </c>
      <c r="J4210" t="s">
        <v>282</v>
      </c>
      <c r="L4210" t="s">
        <v>73</v>
      </c>
      <c r="M4210" t="str">
        <f>VLOOKUP(L4210,'A-Applications'!B:D,3,FALSE)</f>
        <v>Keepass</v>
      </c>
      <c r="N4210" t="s">
        <v>46</v>
      </c>
      <c r="O4210" s="42" t="s">
        <v>47</v>
      </c>
      <c r="P4210" t="s">
        <v>1040</v>
      </c>
      <c r="Q4210" t="str">
        <f>VLOOKUP(KamstrupData[[#This Row],[IdLevel123]],'B-Business Capability'!B:L,10,FALSE)</f>
        <v>Order-to-Cash (O2C)</v>
      </c>
      <c r="R4210">
        <f>VLOOKUP(KamstrupData[[#This Row],[IdLevel123]],'B-Business Capability'!B:L,11,FALSE)</f>
        <v>0</v>
      </c>
    </row>
    <row r="4211" spans="2:20" hidden="1" x14ac:dyDescent="0.25">
      <c r="D4211" s="28" t="s">
        <v>1517</v>
      </c>
      <c r="E4211" t="str">
        <f>VLOOKUP(D4211,'B-Business Capability'!B:H,5,FALSE)</f>
        <v>Customer Service</v>
      </c>
      <c r="F4211" t="str">
        <f>VLOOKUP(D4211,'B-Business Capability'!B:H,6,FALSE)</f>
        <v>Customer Project Management</v>
      </c>
      <c r="G4211" t="str">
        <f>VLOOKUP(D4211,'B-Business Capability'!B:H,7,FALSE)</f>
        <v>Project Management</v>
      </c>
      <c r="I4211" t="s">
        <v>491</v>
      </c>
      <c r="J4211" t="s">
        <v>8531</v>
      </c>
      <c r="K4211" t="s">
        <v>8607</v>
      </c>
      <c r="L4211" t="s">
        <v>73</v>
      </c>
      <c r="M4211" t="str">
        <f>VLOOKUP(L4211,'A-Applications'!B:D,3,FALSE)</f>
        <v>Keepass</v>
      </c>
      <c r="N4211" t="s">
        <v>46</v>
      </c>
      <c r="O4211" s="42" t="s">
        <v>47</v>
      </c>
      <c r="P4211" t="s">
        <v>1040</v>
      </c>
      <c r="Q4211" t="str">
        <f>VLOOKUP(KamstrupData[[#This Row],[IdLevel123]],'B-Business Capability'!B:L,10,FALSE)</f>
        <v>Order-to-Cash (O2C)</v>
      </c>
      <c r="R4211">
        <f>VLOOKUP(KamstrupData[[#This Row],[IdLevel123]],'B-Business Capability'!B:L,11,FALSE)</f>
        <v>0</v>
      </c>
    </row>
    <row r="4212" spans="2:20" hidden="1" x14ac:dyDescent="0.25">
      <c r="D4212" s="28" t="s">
        <v>1517</v>
      </c>
      <c r="E4212" t="str">
        <f>VLOOKUP(D4212,'B-Business Capability'!B:H,5,FALSE)</f>
        <v>Customer Service</v>
      </c>
      <c r="F4212" t="str">
        <f>VLOOKUP(D4212,'B-Business Capability'!B:H,6,FALSE)</f>
        <v>Customer Project Management</v>
      </c>
      <c r="G4212" t="str">
        <f>VLOOKUP(D4212,'B-Business Capability'!B:H,7,FALSE)</f>
        <v>Project Management</v>
      </c>
      <c r="I4212" t="s">
        <v>477</v>
      </c>
      <c r="J4212" t="s">
        <v>8624</v>
      </c>
      <c r="L4212" t="s">
        <v>73</v>
      </c>
      <c r="M4212" t="str">
        <f>VLOOKUP(L4212,'A-Applications'!B:D,3,FALSE)</f>
        <v>Keepass</v>
      </c>
      <c r="N4212" t="s">
        <v>46</v>
      </c>
      <c r="O4212" s="42" t="s">
        <v>47</v>
      </c>
      <c r="P4212" t="s">
        <v>1040</v>
      </c>
      <c r="Q4212" t="str">
        <f>VLOOKUP(KamstrupData[[#This Row],[IdLevel123]],'B-Business Capability'!B:L,10,FALSE)</f>
        <v>Order-to-Cash (O2C)</v>
      </c>
      <c r="R4212">
        <f>VLOOKUP(KamstrupData[[#This Row],[IdLevel123]],'B-Business Capability'!B:L,11,FALSE)</f>
        <v>0</v>
      </c>
    </row>
    <row r="4213" spans="2:20" hidden="1" x14ac:dyDescent="0.25">
      <c r="D4213" s="28" t="s">
        <v>1517</v>
      </c>
      <c r="E4213" t="str">
        <f>VLOOKUP(D4213,'B-Business Capability'!B:H,5,FALSE)</f>
        <v>Customer Service</v>
      </c>
      <c r="F4213" t="str">
        <f>VLOOKUP(D4213,'B-Business Capability'!B:H,6,FALSE)</f>
        <v>Customer Project Management</v>
      </c>
      <c r="G4213" t="str">
        <f>VLOOKUP(D4213,'B-Business Capability'!B:H,7,FALSE)</f>
        <v>Project Management</v>
      </c>
      <c r="I4213" t="s">
        <v>487</v>
      </c>
      <c r="J4213" t="s">
        <v>8684</v>
      </c>
      <c r="K4213" t="s">
        <v>4553</v>
      </c>
      <c r="L4213" t="s">
        <v>73</v>
      </c>
      <c r="M4213" t="str">
        <f>VLOOKUP(L4213,'A-Applications'!B:D,3,FALSE)</f>
        <v>Keepass</v>
      </c>
      <c r="N4213" t="s">
        <v>46</v>
      </c>
      <c r="O4213" s="42" t="s">
        <v>102</v>
      </c>
      <c r="P4213" t="s">
        <v>1040</v>
      </c>
      <c r="Q4213" t="str">
        <f>VLOOKUP(KamstrupData[[#This Row],[IdLevel123]],'B-Business Capability'!B:L,10,FALSE)</f>
        <v>Order-to-Cash (O2C)</v>
      </c>
      <c r="R4213">
        <f>VLOOKUP(KamstrupData[[#This Row],[IdLevel123]],'B-Business Capability'!B:L,11,FALSE)</f>
        <v>0</v>
      </c>
    </row>
    <row r="4214" spans="2:20" hidden="1" x14ac:dyDescent="0.25">
      <c r="D4214" t="s">
        <v>1557</v>
      </c>
      <c r="E4214" t="str">
        <f>VLOOKUP(D4214,'B-Business Capability'!B:H,5,FALSE)</f>
        <v xml:space="preserve">Digital Management </v>
      </c>
      <c r="F4214" t="str">
        <f>VLOOKUP(D4214,'B-Business Capability'!B:H,6,FALSE)</f>
        <v>Information Security</v>
      </c>
      <c r="G4214">
        <f>VLOOKUP(D4214,'B-Business Capability'!B:H,7,FALSE)</f>
        <v>0</v>
      </c>
      <c r="I4214" t="s">
        <v>66</v>
      </c>
      <c r="J4214" t="s">
        <v>351</v>
      </c>
      <c r="L4214" t="s">
        <v>73</v>
      </c>
      <c r="M4214" t="str">
        <f>VLOOKUP(L4214,'A-Applications'!B:D,3,FALSE)</f>
        <v>Keepass</v>
      </c>
      <c r="N4214" t="s">
        <v>46</v>
      </c>
      <c r="O4214" s="42" t="s">
        <v>102</v>
      </c>
      <c r="P4214" t="s">
        <v>68</v>
      </c>
      <c r="Q4214" t="str">
        <f>VLOOKUP(KamstrupData[[#This Row],[IdLevel123]],'B-Business Capability'!B:L,10,FALSE)</f>
        <v>N/A</v>
      </c>
      <c r="R4214">
        <f>VLOOKUP(KamstrupData[[#This Row],[IdLevel123]],'B-Business Capability'!B:L,11,FALSE)</f>
        <v>0</v>
      </c>
      <c r="T4214" t="s">
        <v>352</v>
      </c>
    </row>
    <row r="4215" spans="2:20" hidden="1" x14ac:dyDescent="0.25">
      <c r="B4215" s="28">
        <v>46023</v>
      </c>
      <c r="D4215" s="28" t="s">
        <v>8543</v>
      </c>
      <c r="E4215" t="str">
        <f>VLOOKUP(D4215,'B-Business Capability'!B:H,5,FALSE)</f>
        <v>OT Manufacturing</v>
      </c>
      <c r="F4215" t="str">
        <f>VLOOKUP(D4215,'B-Business Capability'!B:H,6,FALSE)</f>
        <v>OT Security &amp; Compliance</v>
      </c>
      <c r="G4215" t="str">
        <f>VLOOKUP(D4215,'B-Business Capability'!B:H,7,FALSE)</f>
        <v>OT Access Control &amp; Identity Management</v>
      </c>
      <c r="I4215" t="s">
        <v>43</v>
      </c>
      <c r="J4215" t="s">
        <v>239</v>
      </c>
      <c r="K4215" t="s">
        <v>1742</v>
      </c>
      <c r="L4215" t="s">
        <v>73</v>
      </c>
      <c r="M4215" t="str">
        <f>VLOOKUP(L4215,'A-Applications'!B:D,3,FALSE)</f>
        <v>Keepass</v>
      </c>
      <c r="N4215" t="s">
        <v>46</v>
      </c>
      <c r="O4215" s="42" t="s">
        <v>47</v>
      </c>
      <c r="P4215" t="s">
        <v>56</v>
      </c>
      <c r="Q4215" t="str">
        <f>VLOOKUP(KamstrupData[[#This Row],[IdLevel123]],'B-Business Capability'!B:L,10,FALSE)</f>
        <v>N/A</v>
      </c>
      <c r="R4215">
        <f>VLOOKUP(KamstrupData[[#This Row],[IdLevel123]],'B-Business Capability'!B:L,11,FALSE)</f>
        <v>0</v>
      </c>
    </row>
    <row r="4216" spans="2:20" hidden="1" x14ac:dyDescent="0.25">
      <c r="B4216" s="28">
        <v>45292</v>
      </c>
      <c r="D4216" s="28" t="s">
        <v>1642</v>
      </c>
      <c r="E4216" t="str">
        <f>VLOOKUP(D4216,'B-Business Capability'!B:H,5,FALSE)</f>
        <v>OT Hosting</v>
      </c>
      <c r="F4216" t="str">
        <f>VLOOKUP(D4216,'B-Business Capability'!B:H,6,FALSE)</f>
        <v>OT Platform &amp; Hosting</v>
      </c>
      <c r="G4216" t="str">
        <f>VLOOKUP(D4216,'B-Business Capability'!B:H,7,FALSE)</f>
        <v>Remote Access &amp; Authentication Control</v>
      </c>
      <c r="I4216" t="s">
        <v>43</v>
      </c>
      <c r="J4216" t="s">
        <v>285</v>
      </c>
      <c r="K4216" t="s">
        <v>1615</v>
      </c>
      <c r="L4216" t="s">
        <v>73</v>
      </c>
      <c r="M4216" t="str">
        <f>VLOOKUP(L4216,'A-Applications'!B:D,3,FALSE)</f>
        <v>Keepass</v>
      </c>
      <c r="N4216" t="s">
        <v>46</v>
      </c>
      <c r="O4216" s="42" t="s">
        <v>210</v>
      </c>
      <c r="P4216" t="s">
        <v>38</v>
      </c>
      <c r="Q4216" t="str">
        <f>VLOOKUP(KamstrupData[[#This Row],[IdLevel123]],'B-Business Capability'!B:L,10,FALSE)</f>
        <v>N/A</v>
      </c>
      <c r="R4216">
        <f>VLOOKUP(KamstrupData[[#This Row],[IdLevel123]],'B-Business Capability'!B:L,11,FALSE)</f>
        <v>0</v>
      </c>
    </row>
    <row r="4217" spans="2:20" hidden="1" x14ac:dyDescent="0.25">
      <c r="B4217" s="28">
        <v>45292</v>
      </c>
      <c r="D4217" s="28" t="s">
        <v>1642</v>
      </c>
      <c r="E4217" t="str">
        <f>VLOOKUP(D4217,'B-Business Capability'!B:H,5,FALSE)</f>
        <v>OT Hosting</v>
      </c>
      <c r="F4217" t="str">
        <f>VLOOKUP(D4217,'B-Business Capability'!B:H,6,FALSE)</f>
        <v>OT Platform &amp; Hosting</v>
      </c>
      <c r="G4217" t="str">
        <f>VLOOKUP(D4217,'B-Business Capability'!B:H,7,FALSE)</f>
        <v>Remote Access &amp; Authentication Control</v>
      </c>
      <c r="I4217" t="s">
        <v>43</v>
      </c>
      <c r="J4217" t="s">
        <v>285</v>
      </c>
      <c r="K4217" t="s">
        <v>1639</v>
      </c>
      <c r="L4217" t="s">
        <v>73</v>
      </c>
      <c r="M4217" t="str">
        <f>VLOOKUP(L4217,'A-Applications'!B:D,3,FALSE)</f>
        <v>Keepass</v>
      </c>
      <c r="N4217" s="230" t="s">
        <v>46</v>
      </c>
      <c r="O4217" s="42" t="s">
        <v>47</v>
      </c>
      <c r="Q4217" t="str">
        <f>VLOOKUP(KamstrupData[[#This Row],[IdLevel123]],'B-Business Capability'!B:L,10,FALSE)</f>
        <v>N/A</v>
      </c>
      <c r="R4217">
        <f>VLOOKUP(KamstrupData[[#This Row],[IdLevel123]],'B-Business Capability'!B:L,11,FALSE)</f>
        <v>0</v>
      </c>
    </row>
    <row r="4218" spans="2:20" hidden="1" x14ac:dyDescent="0.25">
      <c r="B4218" s="28">
        <v>45292</v>
      </c>
      <c r="D4218" t="s">
        <v>1642</v>
      </c>
      <c r="E4218" t="str">
        <f>VLOOKUP(D4218,'B-Business Capability'!B:H,5,FALSE)</f>
        <v>OT Hosting</v>
      </c>
      <c r="F4218" t="str">
        <f>VLOOKUP(D4218,'B-Business Capability'!B:H,6,FALSE)</f>
        <v>OT Platform &amp; Hosting</v>
      </c>
      <c r="G4218" t="str">
        <f>VLOOKUP(D4218,'B-Business Capability'!B:H,7,FALSE)</f>
        <v>Remote Access &amp; Authentication Control</v>
      </c>
      <c r="I4218" t="s">
        <v>43</v>
      </c>
      <c r="J4218" t="s">
        <v>285</v>
      </c>
      <c r="K4218" t="s">
        <v>306</v>
      </c>
      <c r="L4218" t="s">
        <v>73</v>
      </c>
      <c r="M4218" t="str">
        <f>VLOOKUP(L4218,'A-Applications'!B:D,3,FALSE)</f>
        <v>Keepass</v>
      </c>
      <c r="N4218" t="s">
        <v>138</v>
      </c>
      <c r="O4218" s="42" t="s">
        <v>102</v>
      </c>
      <c r="P4218" t="s">
        <v>38</v>
      </c>
      <c r="Q4218" t="str">
        <f>VLOOKUP(KamstrupData[[#This Row],[IdLevel123]],'B-Business Capability'!B:L,10,FALSE)</f>
        <v>N/A</v>
      </c>
      <c r="R4218">
        <f>VLOOKUP(KamstrupData[[#This Row],[IdLevel123]],'B-Business Capability'!B:L,11,FALSE)</f>
        <v>0</v>
      </c>
      <c r="T4218" t="s">
        <v>309</v>
      </c>
    </row>
    <row r="4219" spans="2:20" hidden="1" x14ac:dyDescent="0.25">
      <c r="D4219" t="s">
        <v>1634</v>
      </c>
      <c r="E4219" t="str">
        <f>VLOOKUP(D4219,'B-Business Capability'!B:H,5,FALSE)</f>
        <v>Not mapped to capability</v>
      </c>
      <c r="F4219">
        <f>VLOOKUP(D4219,'B-Business Capability'!B:H,6,FALSE)</f>
        <v>0</v>
      </c>
      <c r="G4219">
        <f>VLOOKUP(D4219,'B-Business Capability'!B:H,7,FALSE)</f>
        <v>0</v>
      </c>
      <c r="I4219" t="s">
        <v>43</v>
      </c>
      <c r="J4219" t="s">
        <v>151</v>
      </c>
      <c r="K4219" t="s">
        <v>152</v>
      </c>
      <c r="L4219" t="s">
        <v>73</v>
      </c>
      <c r="M4219" t="str">
        <f>VLOOKUP(L4219,'A-Applications'!B:D,3,FALSE)</f>
        <v>Keepass</v>
      </c>
      <c r="N4219" t="s">
        <v>46</v>
      </c>
      <c r="O4219" s="42" t="s">
        <v>52</v>
      </c>
      <c r="P4219" t="s">
        <v>68</v>
      </c>
      <c r="Q4219" t="str">
        <f>VLOOKUP(KamstrupData[[#This Row],[IdLevel123]],'B-Business Capability'!B:L,10,FALSE)</f>
        <v>N/A</v>
      </c>
      <c r="R4219">
        <f>VLOOKUP(KamstrupData[[#This Row],[IdLevel123]],'B-Business Capability'!B:L,11,FALSE)</f>
        <v>0</v>
      </c>
      <c r="T4219" t="s">
        <v>153</v>
      </c>
    </row>
    <row r="4220" spans="2:20" hidden="1" x14ac:dyDescent="0.25">
      <c r="D4220" t="s">
        <v>1634</v>
      </c>
      <c r="E4220" t="str">
        <f>VLOOKUP(D4220,'B-Business Capability'!B:H,5,FALSE)</f>
        <v>Not mapped to capability</v>
      </c>
      <c r="F4220">
        <f>VLOOKUP(D4220,'B-Business Capability'!B:H,6,FALSE)</f>
        <v>0</v>
      </c>
      <c r="G4220">
        <f>VLOOKUP(D4220,'B-Business Capability'!B:H,7,FALSE)</f>
        <v>0</v>
      </c>
      <c r="I4220" t="s">
        <v>43</v>
      </c>
      <c r="J4220" t="s">
        <v>86</v>
      </c>
      <c r="L4220" t="s">
        <v>73</v>
      </c>
      <c r="M4220" t="str">
        <f>VLOOKUP(L4220,'A-Applications'!B:D,3,FALSE)</f>
        <v>Keepass</v>
      </c>
      <c r="O4220" s="42"/>
      <c r="P4220" t="s">
        <v>56</v>
      </c>
      <c r="Q4220" t="str">
        <f>VLOOKUP(KamstrupData[[#This Row],[IdLevel123]],'B-Business Capability'!B:L,10,FALSE)</f>
        <v>N/A</v>
      </c>
      <c r="R4220">
        <f>VLOOKUP(KamstrupData[[#This Row],[IdLevel123]],'B-Business Capability'!B:L,11,FALSE)</f>
        <v>0</v>
      </c>
      <c r="T4220" t="s">
        <v>196</v>
      </c>
    </row>
    <row r="4221" spans="2:20" hidden="1" x14ac:dyDescent="0.25">
      <c r="D4221" t="s">
        <v>1634</v>
      </c>
      <c r="E4221" t="str">
        <f>VLOOKUP(D4221,'B-Business Capability'!B:H,5,FALSE)</f>
        <v>Not mapped to capability</v>
      </c>
      <c r="F4221">
        <f>VLOOKUP(D4221,'B-Business Capability'!B:H,6,FALSE)</f>
        <v>0</v>
      </c>
      <c r="G4221">
        <f>VLOOKUP(D4221,'B-Business Capability'!B:H,7,FALSE)</f>
        <v>0</v>
      </c>
      <c r="I4221" t="s">
        <v>43</v>
      </c>
      <c r="J4221" t="s">
        <v>91</v>
      </c>
      <c r="K4221" t="s">
        <v>72</v>
      </c>
      <c r="L4221" t="s">
        <v>73</v>
      </c>
      <c r="M4221" t="str">
        <f>VLOOKUP(L4221,'A-Applications'!B:D,3,FALSE)</f>
        <v>Keepass</v>
      </c>
      <c r="N4221" t="s">
        <v>46</v>
      </c>
      <c r="O4221" s="42" t="s">
        <v>47</v>
      </c>
      <c r="P4221" t="s">
        <v>68</v>
      </c>
      <c r="Q4221" t="str">
        <f>VLOOKUP(KamstrupData[[#This Row],[IdLevel123]],'B-Business Capability'!B:L,10,FALSE)</f>
        <v>N/A</v>
      </c>
      <c r="R4221">
        <f>VLOOKUP(KamstrupData[[#This Row],[IdLevel123]],'B-Business Capability'!B:L,11,FALSE)</f>
        <v>0</v>
      </c>
      <c r="T4221" t="s">
        <v>92</v>
      </c>
    </row>
    <row r="4222" spans="2:20" hidden="1" x14ac:dyDescent="0.25">
      <c r="D4222" t="s">
        <v>1634</v>
      </c>
      <c r="E4222" t="str">
        <f>VLOOKUP(D4222,'B-Business Capability'!B:H,5,FALSE)</f>
        <v>Not mapped to capability</v>
      </c>
      <c r="F4222">
        <f>VLOOKUP(D4222,'B-Business Capability'!B:H,6,FALSE)</f>
        <v>0</v>
      </c>
      <c r="G4222">
        <f>VLOOKUP(D4222,'B-Business Capability'!B:H,7,FALSE)</f>
        <v>0</v>
      </c>
      <c r="I4222" t="s">
        <v>43</v>
      </c>
      <c r="J4222" t="s">
        <v>91</v>
      </c>
      <c r="K4222" t="s">
        <v>293</v>
      </c>
      <c r="L4222" t="s">
        <v>73</v>
      </c>
      <c r="M4222" t="str">
        <f>VLOOKUP(L4222,'A-Applications'!B:D,3,FALSE)</f>
        <v>Keepass</v>
      </c>
      <c r="N4222" t="s">
        <v>46</v>
      </c>
      <c r="O4222" t="s">
        <v>47</v>
      </c>
      <c r="P4222" t="s">
        <v>68</v>
      </c>
      <c r="Q4222" t="str">
        <f>VLOOKUP(KamstrupData[[#This Row],[IdLevel123]],'B-Business Capability'!B:L,10,FALSE)</f>
        <v>N/A</v>
      </c>
      <c r="R4222">
        <f>VLOOKUP(KamstrupData[[#This Row],[IdLevel123]],'B-Business Capability'!B:L,11,FALSE)</f>
        <v>0</v>
      </c>
      <c r="T4222" t="s">
        <v>294</v>
      </c>
    </row>
    <row r="4223" spans="2:20" hidden="1" x14ac:dyDescent="0.25">
      <c r="D4223" s="28" t="s">
        <v>1459</v>
      </c>
      <c r="E4223" t="str">
        <f>VLOOKUP(D4223,'B-Business Capability'!B:H,5,FALSE)</f>
        <v>Customer Service</v>
      </c>
      <c r="F4223" t="str">
        <f>VLOOKUP(D4223,'B-Business Capability'!B:H,6,FALSE)</f>
        <v>Customer Service and Support</v>
      </c>
      <c r="G4223" t="str">
        <f>VLOOKUP(D4223,'B-Business Capability'!B:H,7,FALSE)</f>
        <v>Service Request Management</v>
      </c>
      <c r="I4223" t="s">
        <v>62</v>
      </c>
      <c r="J4223" t="s">
        <v>8633</v>
      </c>
      <c r="L4223" t="s">
        <v>73</v>
      </c>
      <c r="M4223" t="str">
        <f>VLOOKUP(L4223,'A-Applications'!B:D,3,FALSE)</f>
        <v>Keepass</v>
      </c>
      <c r="N4223" t="s">
        <v>46</v>
      </c>
      <c r="O4223" s="42" t="s">
        <v>47</v>
      </c>
      <c r="P4223" t="s">
        <v>229</v>
      </c>
      <c r="Q4223" t="str">
        <f>VLOOKUP(KamstrupData[[#This Row],[IdLevel123]],'B-Business Capability'!B:L,10,FALSE)</f>
        <v>Customer Service and Support</v>
      </c>
      <c r="R4223">
        <f>VLOOKUP(KamstrupData[[#This Row],[IdLevel123]],'B-Business Capability'!B:L,11,FALSE)</f>
        <v>0</v>
      </c>
    </row>
    <row r="4224" spans="2:20" hidden="1" x14ac:dyDescent="0.25">
      <c r="D4224" s="28" t="s">
        <v>1459</v>
      </c>
      <c r="E4224" t="str">
        <f>VLOOKUP(D4224,'B-Business Capability'!B:H,5,FALSE)</f>
        <v>Customer Service</v>
      </c>
      <c r="F4224" t="str">
        <f>VLOOKUP(D4224,'B-Business Capability'!B:H,6,FALSE)</f>
        <v>Customer Service and Support</v>
      </c>
      <c r="G4224" t="str">
        <f>VLOOKUP(D4224,'B-Business Capability'!B:H,7,FALSE)</f>
        <v>Service Request Management</v>
      </c>
      <c r="I4224" t="s">
        <v>487</v>
      </c>
      <c r="J4224" t="s">
        <v>8684</v>
      </c>
      <c r="K4224" t="s">
        <v>3176</v>
      </c>
      <c r="L4224" t="s">
        <v>73</v>
      </c>
      <c r="M4224" t="str">
        <f>VLOOKUP(L4224,'A-Applications'!B:D,3,FALSE)</f>
        <v>Keepass</v>
      </c>
      <c r="N4224" t="s">
        <v>46</v>
      </c>
      <c r="O4224" s="42" t="s">
        <v>102</v>
      </c>
      <c r="Q4224" t="str">
        <f>VLOOKUP(KamstrupData[[#This Row],[IdLevel123]],'B-Business Capability'!B:L,10,FALSE)</f>
        <v>Customer Service and Support</v>
      </c>
      <c r="R4224">
        <f>VLOOKUP(KamstrupData[[#This Row],[IdLevel123]],'B-Business Capability'!B:L,11,FALSE)</f>
        <v>0</v>
      </c>
    </row>
    <row r="4225" spans="2:20" hidden="1" x14ac:dyDescent="0.25">
      <c r="D4225" s="28" t="s">
        <v>1459</v>
      </c>
      <c r="E4225" t="str">
        <f>VLOOKUP(D4225,'B-Business Capability'!B:H,5,FALSE)</f>
        <v>Customer Service</v>
      </c>
      <c r="F4225" t="str">
        <f>VLOOKUP(D4225,'B-Business Capability'!B:H,6,FALSE)</f>
        <v>Customer Service and Support</v>
      </c>
      <c r="G4225" t="str">
        <f>VLOOKUP(D4225,'B-Business Capability'!B:H,7,FALSE)</f>
        <v>Service Request Management</v>
      </c>
      <c r="I4225" t="s">
        <v>8625</v>
      </c>
      <c r="J4225" t="s">
        <v>8684</v>
      </c>
      <c r="K4225" t="s">
        <v>8686</v>
      </c>
      <c r="L4225" t="s">
        <v>73</v>
      </c>
      <c r="M4225" t="str">
        <f>VLOOKUP(L4225,'A-Applications'!B:D,3,FALSE)</f>
        <v>Keepass</v>
      </c>
      <c r="N4225" t="s">
        <v>46</v>
      </c>
      <c r="O4225" s="42" t="s">
        <v>102</v>
      </c>
      <c r="Q4225" t="str">
        <f>VLOOKUP(KamstrupData[[#This Row],[IdLevel123]],'B-Business Capability'!B:L,10,FALSE)</f>
        <v>Customer Service and Support</v>
      </c>
      <c r="R4225">
        <f>VLOOKUP(KamstrupData[[#This Row],[IdLevel123]],'B-Business Capability'!B:L,11,FALSE)</f>
        <v>0</v>
      </c>
    </row>
    <row r="4226" spans="2:20" hidden="1" x14ac:dyDescent="0.25">
      <c r="B4226" s="28">
        <v>45292</v>
      </c>
      <c r="D4226" s="28" t="s">
        <v>212</v>
      </c>
      <c r="E4226" t="str">
        <f>VLOOKUP(D4226,'B-Business Capability'!B:H,5,FALSE)</f>
        <v>Manufacturing</v>
      </c>
      <c r="F4226" t="str">
        <f>VLOOKUP(D4226,'B-Business Capability'!B:H,6,FALSE)</f>
        <v>Product Design &amp; Planning</v>
      </c>
      <c r="G4226">
        <f>VLOOKUP(D4226,'B-Business Capability'!B:H,7,FALSE)</f>
        <v>0</v>
      </c>
      <c r="I4226" t="s">
        <v>43</v>
      </c>
      <c r="J4226" t="s">
        <v>239</v>
      </c>
      <c r="K4226" t="s">
        <v>7296</v>
      </c>
      <c r="L4226" t="s">
        <v>858</v>
      </c>
      <c r="M4226" t="str">
        <f>VLOOKUP(L4226,'A-Applications'!B:D,3,FALSE)</f>
        <v>Metertool HCW</v>
      </c>
      <c r="N4226" t="s">
        <v>46</v>
      </c>
      <c r="O4226" s="42" t="s">
        <v>47</v>
      </c>
      <c r="Q4226" t="str">
        <f>VLOOKUP(KamstrupData[[#This Row],[IdLevel123]],'B-Business Capability'!B:L,10,FALSE)</f>
        <v>Idea-to-Release (I2R)</v>
      </c>
      <c r="R4226">
        <f>VLOOKUP(KamstrupData[[#This Row],[IdLevel123]],'B-Business Capability'!B:L,11,FALSE)</f>
        <v>450</v>
      </c>
    </row>
    <row r="4227" spans="2:20" hidden="1" x14ac:dyDescent="0.25">
      <c r="D4227" t="s">
        <v>583</v>
      </c>
      <c r="E4227" t="str">
        <f>VLOOKUP(D4227,'B-Business Capability'!B:H,5,FALSE)</f>
        <v>Product &amp; Software Development</v>
      </c>
      <c r="F4227" t="str">
        <f>VLOOKUP(D4227,'B-Business Capability'!B:H,6,FALSE)</f>
        <v>Engineering</v>
      </c>
      <c r="G4227" t="str">
        <f>VLOOKUP(D4227,'B-Business Capability'!B:H,7,FALSE)</f>
        <v>Construction &amp; Development</v>
      </c>
      <c r="I4227" t="s">
        <v>43</v>
      </c>
      <c r="J4227" t="s">
        <v>114</v>
      </c>
      <c r="K4227" t="s">
        <v>123</v>
      </c>
      <c r="L4227" t="s">
        <v>858</v>
      </c>
      <c r="M4227" t="str">
        <f>VLOOKUP(L4227,'A-Applications'!B:D,3,FALSE)</f>
        <v>Metertool HCW</v>
      </c>
      <c r="N4227" t="s">
        <v>46</v>
      </c>
      <c r="O4227" s="42" t="s">
        <v>47</v>
      </c>
      <c r="P4227" t="s">
        <v>75</v>
      </c>
      <c r="Q4227" t="str">
        <f>VLOOKUP(KamstrupData[[#This Row],[IdLevel123]],'B-Business Capability'!B:L,10,FALSE)</f>
        <v>Idea-to-Release (I2R)</v>
      </c>
      <c r="R4227">
        <f>VLOOKUP(KamstrupData[[#This Row],[IdLevel123]],'B-Business Capability'!B:L,11,FALSE)</f>
        <v>420</v>
      </c>
      <c r="T4227" t="s">
        <v>124</v>
      </c>
    </row>
    <row r="4228" spans="2:20" hidden="1" x14ac:dyDescent="0.25">
      <c r="D4228" t="s">
        <v>1459</v>
      </c>
      <c r="E4228" t="str">
        <f>VLOOKUP(D4228,'B-Business Capability'!B:H,5,FALSE)</f>
        <v>Customer Service</v>
      </c>
      <c r="F4228" t="str">
        <f>VLOOKUP(D4228,'B-Business Capability'!B:H,6,FALSE)</f>
        <v>Customer Service and Support</v>
      </c>
      <c r="G4228" t="str">
        <f>VLOOKUP(D4228,'B-Business Capability'!B:H,7,FALSE)</f>
        <v>Service Request Management</v>
      </c>
      <c r="I4228" t="s">
        <v>66</v>
      </c>
      <c r="J4228" t="s">
        <v>228</v>
      </c>
      <c r="L4228" t="s">
        <v>858</v>
      </c>
      <c r="M4228" t="str">
        <f>VLOOKUP(L4228,'A-Applications'!B:D,3,FALSE)</f>
        <v>Metertool HCW</v>
      </c>
      <c r="N4228" t="s">
        <v>46</v>
      </c>
      <c r="O4228" s="42" t="s">
        <v>47</v>
      </c>
      <c r="P4228" t="s">
        <v>229</v>
      </c>
      <c r="Q4228" t="str">
        <f>VLOOKUP(KamstrupData[[#This Row],[IdLevel123]],'B-Business Capability'!B:L,10,FALSE)</f>
        <v>Customer Service and Support</v>
      </c>
      <c r="R4228">
        <f>VLOOKUP(KamstrupData[[#This Row],[IdLevel123]],'B-Business Capability'!B:L,11,FALSE)</f>
        <v>0</v>
      </c>
      <c r="T4228" t="s">
        <v>230</v>
      </c>
    </row>
    <row r="4229" spans="2:20" hidden="1" x14ac:dyDescent="0.25">
      <c r="D4229" s="28" t="s">
        <v>1459</v>
      </c>
      <c r="E4229" t="str">
        <f>VLOOKUP(D4229,'B-Business Capability'!B:H,5,FALSE)</f>
        <v>Customer Service</v>
      </c>
      <c r="F4229" t="str">
        <f>VLOOKUP(D4229,'B-Business Capability'!B:H,6,FALSE)</f>
        <v>Customer Service and Support</v>
      </c>
      <c r="G4229" t="str">
        <f>VLOOKUP(D4229,'B-Business Capability'!B:H,7,FALSE)</f>
        <v>Service Request Management</v>
      </c>
      <c r="I4229" t="s">
        <v>53</v>
      </c>
      <c r="J4229" t="s">
        <v>8549</v>
      </c>
      <c r="L4229" t="s">
        <v>858</v>
      </c>
      <c r="M4229" t="str">
        <f>VLOOKUP(L4229,'A-Applications'!B:D,3,FALSE)</f>
        <v>Metertool HCW</v>
      </c>
      <c r="N4229" t="s">
        <v>46</v>
      </c>
      <c r="O4229" s="42" t="s">
        <v>47</v>
      </c>
      <c r="P4229" t="s">
        <v>229</v>
      </c>
      <c r="Q4229" t="str">
        <f>VLOOKUP(KamstrupData[[#This Row],[IdLevel123]],'B-Business Capability'!B:L,10,FALSE)</f>
        <v>Customer Service and Support</v>
      </c>
      <c r="R4229">
        <f>VLOOKUP(KamstrupData[[#This Row],[IdLevel123]],'B-Business Capability'!B:L,11,FALSE)</f>
        <v>0</v>
      </c>
      <c r="T4229" t="s">
        <v>8521</v>
      </c>
    </row>
    <row r="4230" spans="2:20" hidden="1" x14ac:dyDescent="0.25">
      <c r="D4230" s="28" t="s">
        <v>1459</v>
      </c>
      <c r="E4230" t="str">
        <f>VLOOKUP(D4230,'B-Business Capability'!B:H,5,FALSE)</f>
        <v>Customer Service</v>
      </c>
      <c r="F4230" t="str">
        <f>VLOOKUP(D4230,'B-Business Capability'!B:H,6,FALSE)</f>
        <v>Customer Service and Support</v>
      </c>
      <c r="G4230" t="str">
        <f>VLOOKUP(D4230,'B-Business Capability'!B:H,7,FALSE)</f>
        <v>Service Request Management</v>
      </c>
      <c r="I4230" t="s">
        <v>491</v>
      </c>
      <c r="J4230" t="s">
        <v>8531</v>
      </c>
      <c r="K4230" t="s">
        <v>8607</v>
      </c>
      <c r="L4230" t="s">
        <v>858</v>
      </c>
      <c r="M4230" t="str">
        <f>VLOOKUP(L4230,'A-Applications'!B:D,3,FALSE)</f>
        <v>Metertool HCW</v>
      </c>
      <c r="N4230" t="s">
        <v>46</v>
      </c>
      <c r="O4230" s="42" t="s">
        <v>47</v>
      </c>
      <c r="P4230" t="s">
        <v>229</v>
      </c>
      <c r="Q4230" t="str">
        <f>VLOOKUP(KamstrupData[[#This Row],[IdLevel123]],'B-Business Capability'!B:L,10,FALSE)</f>
        <v>Customer Service and Support</v>
      </c>
      <c r="R4230">
        <f>VLOOKUP(KamstrupData[[#This Row],[IdLevel123]],'B-Business Capability'!B:L,11,FALSE)</f>
        <v>0</v>
      </c>
    </row>
    <row r="4231" spans="2:20" hidden="1" x14ac:dyDescent="0.25">
      <c r="D4231" s="28" t="s">
        <v>1459</v>
      </c>
      <c r="E4231" t="str">
        <f>VLOOKUP(D4231,'B-Business Capability'!B:H,5,FALSE)</f>
        <v>Customer Service</v>
      </c>
      <c r="F4231" t="str">
        <f>VLOOKUP(D4231,'B-Business Capability'!B:H,6,FALSE)</f>
        <v>Customer Service and Support</v>
      </c>
      <c r="G4231" t="str">
        <f>VLOOKUP(D4231,'B-Business Capability'!B:H,7,FALSE)</f>
        <v>Service Request Management</v>
      </c>
      <c r="I4231" t="s">
        <v>477</v>
      </c>
      <c r="J4231" t="s">
        <v>8624</v>
      </c>
      <c r="L4231" t="s">
        <v>858</v>
      </c>
      <c r="M4231" t="str">
        <f>VLOOKUP(L4231,'A-Applications'!B:D,3,FALSE)</f>
        <v>Metertool HCW</v>
      </c>
      <c r="N4231" t="s">
        <v>46</v>
      </c>
      <c r="O4231" s="42" t="s">
        <v>47</v>
      </c>
      <c r="P4231" t="s">
        <v>229</v>
      </c>
      <c r="Q4231" t="str">
        <f>VLOOKUP(KamstrupData[[#This Row],[IdLevel123]],'B-Business Capability'!B:L,10,FALSE)</f>
        <v>Customer Service and Support</v>
      </c>
      <c r="R4231">
        <f>VLOOKUP(KamstrupData[[#This Row],[IdLevel123]],'B-Business Capability'!B:L,11,FALSE)</f>
        <v>0</v>
      </c>
    </row>
    <row r="4232" spans="2:20" hidden="1" x14ac:dyDescent="0.25">
      <c r="D4232" s="28" t="s">
        <v>1459</v>
      </c>
      <c r="E4232" t="str">
        <f>VLOOKUP(D4232,'B-Business Capability'!B:H,5,FALSE)</f>
        <v>Customer Service</v>
      </c>
      <c r="F4232" t="str">
        <f>VLOOKUP(D4232,'B-Business Capability'!B:H,6,FALSE)</f>
        <v>Customer Service and Support</v>
      </c>
      <c r="G4232" t="str">
        <f>VLOOKUP(D4232,'B-Business Capability'!B:H,7,FALSE)</f>
        <v>Service Request Management</v>
      </c>
      <c r="I4232" t="s">
        <v>487</v>
      </c>
      <c r="J4232" t="s">
        <v>8684</v>
      </c>
      <c r="K4232" t="s">
        <v>4553</v>
      </c>
      <c r="L4232" t="s">
        <v>858</v>
      </c>
      <c r="M4232" t="str">
        <f>VLOOKUP(L4232,'A-Applications'!B:D,3,FALSE)</f>
        <v>Metertool HCW</v>
      </c>
      <c r="N4232" t="s">
        <v>46</v>
      </c>
      <c r="O4232" s="42" t="s">
        <v>47</v>
      </c>
      <c r="P4232" t="s">
        <v>229</v>
      </c>
      <c r="Q4232" t="str">
        <f>VLOOKUP(KamstrupData[[#This Row],[IdLevel123]],'B-Business Capability'!B:L,10,FALSE)</f>
        <v>Customer Service and Support</v>
      </c>
      <c r="R4232">
        <f>VLOOKUP(KamstrupData[[#This Row],[IdLevel123]],'B-Business Capability'!B:L,11,FALSE)</f>
        <v>0</v>
      </c>
    </row>
    <row r="4233" spans="2:20" hidden="1" x14ac:dyDescent="0.25">
      <c r="D4233" t="s">
        <v>1517</v>
      </c>
      <c r="E4233" t="str">
        <f>VLOOKUP(D4233,'B-Business Capability'!B:H,5,FALSE)</f>
        <v>Customer Service</v>
      </c>
      <c r="F4233" t="str">
        <f>VLOOKUP(D4233,'B-Business Capability'!B:H,6,FALSE)</f>
        <v>Customer Project Management</v>
      </c>
      <c r="G4233" t="str">
        <f>VLOOKUP(D4233,'B-Business Capability'!B:H,7,FALSE)</f>
        <v>Project Management</v>
      </c>
      <c r="I4233" t="s">
        <v>66</v>
      </c>
      <c r="J4233" t="s">
        <v>228</v>
      </c>
      <c r="L4233" t="s">
        <v>858</v>
      </c>
      <c r="M4233" t="str">
        <f>VLOOKUP(L4233,'A-Applications'!B:D,3,FALSE)</f>
        <v>Metertool HCW</v>
      </c>
      <c r="N4233" t="s">
        <v>46</v>
      </c>
      <c r="O4233" s="42" t="s">
        <v>47</v>
      </c>
      <c r="P4233" t="s">
        <v>1040</v>
      </c>
      <c r="Q4233" t="str">
        <f>VLOOKUP(KamstrupData[[#This Row],[IdLevel123]],'B-Business Capability'!B:L,10,FALSE)</f>
        <v>Order-to-Cash (O2C)</v>
      </c>
      <c r="R4233">
        <f>VLOOKUP(KamstrupData[[#This Row],[IdLevel123]],'B-Business Capability'!B:L,11,FALSE)</f>
        <v>0</v>
      </c>
      <c r="T4233" t="s">
        <v>230</v>
      </c>
    </row>
    <row r="4234" spans="2:20" hidden="1" x14ac:dyDescent="0.25">
      <c r="D4234" t="s">
        <v>1517</v>
      </c>
      <c r="E4234" t="str">
        <f>VLOOKUP(D4234,'B-Business Capability'!B:H,5,FALSE)</f>
        <v>Customer Service</v>
      </c>
      <c r="F4234" t="str">
        <f>VLOOKUP(D4234,'B-Business Capability'!B:H,6,FALSE)</f>
        <v>Customer Project Management</v>
      </c>
      <c r="G4234" t="str">
        <f>VLOOKUP(D4234,'B-Business Capability'!B:H,7,FALSE)</f>
        <v>Project Management</v>
      </c>
      <c r="I4234" t="s">
        <v>43</v>
      </c>
      <c r="J4234" t="s">
        <v>279</v>
      </c>
      <c r="L4234" t="s">
        <v>858</v>
      </c>
      <c r="M4234" t="str">
        <f>VLOOKUP(L4234,'A-Applications'!B:D,3,FALSE)</f>
        <v>Metertool HCW</v>
      </c>
      <c r="N4234" t="s">
        <v>46</v>
      </c>
      <c r="O4234" s="42" t="s">
        <v>47</v>
      </c>
      <c r="P4234" t="s">
        <v>1040</v>
      </c>
      <c r="Q4234" t="str">
        <f>VLOOKUP(KamstrupData[[#This Row],[IdLevel123]],'B-Business Capability'!B:L,10,FALSE)</f>
        <v>Order-to-Cash (O2C)</v>
      </c>
      <c r="R4234">
        <f>VLOOKUP(KamstrupData[[#This Row],[IdLevel123]],'B-Business Capability'!B:L,11,FALSE)</f>
        <v>0</v>
      </c>
      <c r="T4234" t="s">
        <v>410</v>
      </c>
    </row>
    <row r="4235" spans="2:20" hidden="1" x14ac:dyDescent="0.25">
      <c r="D4235" t="s">
        <v>1517</v>
      </c>
      <c r="E4235" t="str">
        <f>VLOOKUP(D4235,'B-Business Capability'!B:H,5,FALSE)</f>
        <v>Customer Service</v>
      </c>
      <c r="F4235" t="str">
        <f>VLOOKUP(D4235,'B-Business Capability'!B:H,6,FALSE)</f>
        <v>Customer Project Management</v>
      </c>
      <c r="G4235" t="str">
        <f>VLOOKUP(D4235,'B-Business Capability'!B:H,7,FALSE)</f>
        <v>Project Management</v>
      </c>
      <c r="I4235" t="s">
        <v>43</v>
      </c>
      <c r="J4235" t="s">
        <v>282</v>
      </c>
      <c r="L4235" t="s">
        <v>858</v>
      </c>
      <c r="M4235" t="str">
        <f>VLOOKUP(L4235,'A-Applications'!B:D,3,FALSE)</f>
        <v>Metertool HCW</v>
      </c>
      <c r="N4235" t="s">
        <v>46</v>
      </c>
      <c r="O4235" s="42" t="s">
        <v>47</v>
      </c>
      <c r="P4235" t="s">
        <v>1040</v>
      </c>
      <c r="Q4235" t="str">
        <f>VLOOKUP(KamstrupData[[#This Row],[IdLevel123]],'B-Business Capability'!B:L,10,FALSE)</f>
        <v>Order-to-Cash (O2C)</v>
      </c>
      <c r="R4235">
        <f>VLOOKUP(KamstrupData[[#This Row],[IdLevel123]],'B-Business Capability'!B:L,11,FALSE)</f>
        <v>0</v>
      </c>
      <c r="T4235" t="s">
        <v>410</v>
      </c>
    </row>
    <row r="4236" spans="2:20" hidden="1" x14ac:dyDescent="0.25">
      <c r="D4236" s="28" t="s">
        <v>1517</v>
      </c>
      <c r="E4236" t="str">
        <f>VLOOKUP(D4236,'B-Business Capability'!B:H,5,FALSE)</f>
        <v>Customer Service</v>
      </c>
      <c r="F4236" t="str">
        <f>VLOOKUP(D4236,'B-Business Capability'!B:H,6,FALSE)</f>
        <v>Customer Project Management</v>
      </c>
      <c r="G4236" t="str">
        <f>VLOOKUP(D4236,'B-Business Capability'!B:H,7,FALSE)</f>
        <v>Project Management</v>
      </c>
      <c r="I4236" t="s">
        <v>53</v>
      </c>
      <c r="J4236" t="s">
        <v>8549</v>
      </c>
      <c r="L4236" t="s">
        <v>858</v>
      </c>
      <c r="M4236" t="str">
        <f>VLOOKUP(L4236,'A-Applications'!B:D,3,FALSE)</f>
        <v>Metertool HCW</v>
      </c>
      <c r="N4236" t="s">
        <v>46</v>
      </c>
      <c r="O4236" s="42" t="s">
        <v>47</v>
      </c>
      <c r="P4236" t="s">
        <v>1040</v>
      </c>
      <c r="Q4236" t="str">
        <f>VLOOKUP(KamstrupData[[#This Row],[IdLevel123]],'B-Business Capability'!B:L,10,FALSE)</f>
        <v>Order-to-Cash (O2C)</v>
      </c>
      <c r="R4236">
        <f>VLOOKUP(KamstrupData[[#This Row],[IdLevel123]],'B-Business Capability'!B:L,11,FALSE)</f>
        <v>0</v>
      </c>
      <c r="T4236" t="s">
        <v>8521</v>
      </c>
    </row>
    <row r="4237" spans="2:20" hidden="1" x14ac:dyDescent="0.25">
      <c r="D4237" s="28" t="s">
        <v>1517</v>
      </c>
      <c r="E4237" t="str">
        <f>VLOOKUP(D4237,'B-Business Capability'!B:H,5,FALSE)</f>
        <v>Customer Service</v>
      </c>
      <c r="F4237" t="str">
        <f>VLOOKUP(D4237,'B-Business Capability'!B:H,6,FALSE)</f>
        <v>Customer Project Management</v>
      </c>
      <c r="G4237" t="str">
        <f>VLOOKUP(D4237,'B-Business Capability'!B:H,7,FALSE)</f>
        <v>Project Management</v>
      </c>
      <c r="I4237" t="s">
        <v>491</v>
      </c>
      <c r="J4237" t="s">
        <v>8531</v>
      </c>
      <c r="K4237" t="s">
        <v>8607</v>
      </c>
      <c r="L4237" t="s">
        <v>858</v>
      </c>
      <c r="M4237" t="str">
        <f>VLOOKUP(L4237,'A-Applications'!B:D,3,FALSE)</f>
        <v>Metertool HCW</v>
      </c>
      <c r="N4237" t="s">
        <v>46</v>
      </c>
      <c r="O4237" s="42" t="s">
        <v>47</v>
      </c>
      <c r="P4237" t="s">
        <v>1040</v>
      </c>
      <c r="Q4237" t="str">
        <f>VLOOKUP(KamstrupData[[#This Row],[IdLevel123]],'B-Business Capability'!B:L,10,FALSE)</f>
        <v>Order-to-Cash (O2C)</v>
      </c>
      <c r="R4237">
        <f>VLOOKUP(KamstrupData[[#This Row],[IdLevel123]],'B-Business Capability'!B:L,11,FALSE)</f>
        <v>0</v>
      </c>
    </row>
    <row r="4238" spans="2:20" hidden="1" x14ac:dyDescent="0.25">
      <c r="D4238" s="28" t="s">
        <v>1517</v>
      </c>
      <c r="E4238" t="str">
        <f>VLOOKUP(D4238,'B-Business Capability'!B:H,5,FALSE)</f>
        <v>Customer Service</v>
      </c>
      <c r="F4238" t="str">
        <f>VLOOKUP(D4238,'B-Business Capability'!B:H,6,FALSE)</f>
        <v>Customer Project Management</v>
      </c>
      <c r="G4238" t="str">
        <f>VLOOKUP(D4238,'B-Business Capability'!B:H,7,FALSE)</f>
        <v>Project Management</v>
      </c>
      <c r="I4238" t="s">
        <v>477</v>
      </c>
      <c r="J4238" t="s">
        <v>8624</v>
      </c>
      <c r="L4238" t="s">
        <v>858</v>
      </c>
      <c r="M4238" t="str">
        <f>VLOOKUP(L4238,'A-Applications'!B:D,3,FALSE)</f>
        <v>Metertool HCW</v>
      </c>
      <c r="N4238" t="s">
        <v>46</v>
      </c>
      <c r="O4238" s="42" t="s">
        <v>47</v>
      </c>
      <c r="P4238" t="s">
        <v>1040</v>
      </c>
      <c r="Q4238" t="str">
        <f>VLOOKUP(KamstrupData[[#This Row],[IdLevel123]],'B-Business Capability'!B:L,10,FALSE)</f>
        <v>Order-to-Cash (O2C)</v>
      </c>
      <c r="R4238">
        <f>VLOOKUP(KamstrupData[[#This Row],[IdLevel123]],'B-Business Capability'!B:L,11,FALSE)</f>
        <v>0</v>
      </c>
    </row>
    <row r="4239" spans="2:20" hidden="1" x14ac:dyDescent="0.25">
      <c r="D4239" s="28" t="s">
        <v>1517</v>
      </c>
      <c r="E4239" t="str">
        <f>VLOOKUP(D4239,'B-Business Capability'!B:H,5,FALSE)</f>
        <v>Customer Service</v>
      </c>
      <c r="F4239" t="str">
        <f>VLOOKUP(D4239,'B-Business Capability'!B:H,6,FALSE)</f>
        <v>Customer Project Management</v>
      </c>
      <c r="G4239" t="str">
        <f>VLOOKUP(D4239,'B-Business Capability'!B:H,7,FALSE)</f>
        <v>Project Management</v>
      </c>
      <c r="I4239" t="s">
        <v>487</v>
      </c>
      <c r="J4239" t="s">
        <v>8684</v>
      </c>
      <c r="K4239" t="s">
        <v>4553</v>
      </c>
      <c r="L4239" t="s">
        <v>858</v>
      </c>
      <c r="M4239" t="str">
        <f>VLOOKUP(L4239,'A-Applications'!B:D,3,FALSE)</f>
        <v>Metertool HCW</v>
      </c>
      <c r="N4239" t="s">
        <v>46</v>
      </c>
      <c r="O4239" s="42" t="s">
        <v>47</v>
      </c>
      <c r="P4239" t="s">
        <v>1040</v>
      </c>
      <c r="Q4239" t="str">
        <f>VLOOKUP(KamstrupData[[#This Row],[IdLevel123]],'B-Business Capability'!B:L,10,FALSE)</f>
        <v>Order-to-Cash (O2C)</v>
      </c>
      <c r="R4239">
        <f>VLOOKUP(KamstrupData[[#This Row],[IdLevel123]],'B-Business Capability'!B:L,11,FALSE)</f>
        <v>0</v>
      </c>
    </row>
    <row r="4240" spans="2:20" hidden="1" x14ac:dyDescent="0.25">
      <c r="D4240" s="28" t="s">
        <v>1459</v>
      </c>
      <c r="E4240" t="str">
        <f>VLOOKUP(D4240,'B-Business Capability'!B:H,5,FALSE)</f>
        <v>Customer Service</v>
      </c>
      <c r="F4240" t="str">
        <f>VLOOKUP(D4240,'B-Business Capability'!B:H,6,FALSE)</f>
        <v>Customer Service and Support</v>
      </c>
      <c r="G4240" t="str">
        <f>VLOOKUP(D4240,'B-Business Capability'!B:H,7,FALSE)</f>
        <v>Service Request Management</v>
      </c>
      <c r="I4240" t="s">
        <v>62</v>
      </c>
      <c r="J4240" t="s">
        <v>8633</v>
      </c>
      <c r="L4240" t="s">
        <v>858</v>
      </c>
      <c r="M4240" t="str">
        <f>VLOOKUP(L4240,'A-Applications'!B:D,3,FALSE)</f>
        <v>Metertool HCW</v>
      </c>
      <c r="N4240" t="s">
        <v>46</v>
      </c>
      <c r="O4240" s="42" t="s">
        <v>47</v>
      </c>
      <c r="P4240" t="s">
        <v>229</v>
      </c>
      <c r="Q4240" t="str">
        <f>VLOOKUP(KamstrupData[[#This Row],[IdLevel123]],'B-Business Capability'!B:L,10,FALSE)</f>
        <v>Customer Service and Support</v>
      </c>
      <c r="R4240">
        <f>VLOOKUP(KamstrupData[[#This Row],[IdLevel123]],'B-Business Capability'!B:L,11,FALSE)</f>
        <v>0</v>
      </c>
    </row>
    <row r="4241" spans="2:20" hidden="1" x14ac:dyDescent="0.25">
      <c r="D4241" s="28" t="s">
        <v>1459</v>
      </c>
      <c r="E4241" t="str">
        <f>VLOOKUP(D4241,'B-Business Capability'!B:H,5,FALSE)</f>
        <v>Customer Service</v>
      </c>
      <c r="F4241" t="str">
        <f>VLOOKUP(D4241,'B-Business Capability'!B:H,6,FALSE)</f>
        <v>Customer Service and Support</v>
      </c>
      <c r="G4241" t="str">
        <f>VLOOKUP(D4241,'B-Business Capability'!B:H,7,FALSE)</f>
        <v>Service Request Management</v>
      </c>
      <c r="I4241" t="s">
        <v>8625</v>
      </c>
      <c r="J4241" t="s">
        <v>8684</v>
      </c>
      <c r="K4241" t="s">
        <v>8686</v>
      </c>
      <c r="L4241" t="s">
        <v>858</v>
      </c>
      <c r="M4241" t="str">
        <f>VLOOKUP(L4241,'A-Applications'!B:D,3,FALSE)</f>
        <v>Metertool HCW</v>
      </c>
      <c r="N4241" t="s">
        <v>46</v>
      </c>
      <c r="O4241" s="42" t="s">
        <v>47</v>
      </c>
      <c r="Q4241" t="str">
        <f>VLOOKUP(KamstrupData[[#This Row],[IdLevel123]],'B-Business Capability'!B:L,10,FALSE)</f>
        <v>Customer Service and Support</v>
      </c>
      <c r="R4241">
        <f>VLOOKUP(KamstrupData[[#This Row],[IdLevel123]],'B-Business Capability'!B:L,11,FALSE)</f>
        <v>0</v>
      </c>
    </row>
    <row r="4242" spans="2:20" hidden="1" x14ac:dyDescent="0.25">
      <c r="D4242" s="28" t="s">
        <v>1459</v>
      </c>
      <c r="E4242" t="str">
        <f>VLOOKUP(D4242,'B-Business Capability'!B:H,5,FALSE)</f>
        <v>Customer Service</v>
      </c>
      <c r="F4242" t="str">
        <f>VLOOKUP(D4242,'B-Business Capability'!B:H,6,FALSE)</f>
        <v>Customer Service and Support</v>
      </c>
      <c r="G4242" t="str">
        <f>VLOOKUP(D4242,'B-Business Capability'!B:H,7,FALSE)</f>
        <v>Service Request Management</v>
      </c>
      <c r="I4242" t="s">
        <v>487</v>
      </c>
      <c r="J4242" t="s">
        <v>8529</v>
      </c>
      <c r="K4242" t="s">
        <v>379</v>
      </c>
      <c r="L4242" t="s">
        <v>858</v>
      </c>
      <c r="M4242" t="str">
        <f>VLOOKUP(L4242,'A-Applications'!B:D,3,FALSE)</f>
        <v>Metertool HCW</v>
      </c>
      <c r="N4242" t="s">
        <v>46</v>
      </c>
      <c r="O4242" s="42" t="s">
        <v>47</v>
      </c>
      <c r="Q4242" t="str">
        <f>VLOOKUP(KamstrupData[[#This Row],[IdLevel123]],'B-Business Capability'!B:L,10,FALSE)</f>
        <v>Customer Service and Support</v>
      </c>
      <c r="R4242">
        <f>VLOOKUP(KamstrupData[[#This Row],[IdLevel123]],'B-Business Capability'!B:L,11,FALSE)</f>
        <v>0</v>
      </c>
    </row>
    <row r="4243" spans="2:20" hidden="1" x14ac:dyDescent="0.25">
      <c r="B4243" s="28">
        <v>45292</v>
      </c>
      <c r="D4243" s="28" t="s">
        <v>212</v>
      </c>
      <c r="E4243" t="str">
        <f>VLOOKUP(D4243,'B-Business Capability'!B:H,5,FALSE)</f>
        <v>Manufacturing</v>
      </c>
      <c r="F4243" t="str">
        <f>VLOOKUP(D4243,'B-Business Capability'!B:H,6,FALSE)</f>
        <v>Product Design &amp; Planning</v>
      </c>
      <c r="G4243">
        <f>VLOOKUP(D4243,'B-Business Capability'!B:H,7,FALSE)</f>
        <v>0</v>
      </c>
      <c r="I4243" t="s">
        <v>43</v>
      </c>
      <c r="J4243" t="s">
        <v>239</v>
      </c>
      <c r="K4243" t="s">
        <v>7296</v>
      </c>
      <c r="L4243" t="s">
        <v>1464</v>
      </c>
      <c r="M4243" t="str">
        <f>VLOOKUP(L4243,'A-Applications'!B:D,3,FALSE)</f>
        <v>Metertool READy</v>
      </c>
      <c r="N4243" t="s">
        <v>46</v>
      </c>
      <c r="O4243" s="42" t="s">
        <v>47</v>
      </c>
      <c r="Q4243" t="str">
        <f>VLOOKUP(KamstrupData[[#This Row],[IdLevel123]],'B-Business Capability'!B:L,10,FALSE)</f>
        <v>Idea-to-Release (I2R)</v>
      </c>
      <c r="R4243">
        <f>VLOOKUP(KamstrupData[[#This Row],[IdLevel123]],'B-Business Capability'!B:L,11,FALSE)</f>
        <v>450</v>
      </c>
    </row>
    <row r="4244" spans="2:20" hidden="1" x14ac:dyDescent="0.25">
      <c r="D4244" t="s">
        <v>1459</v>
      </c>
      <c r="E4244" t="str">
        <f>VLOOKUP(D4244,'B-Business Capability'!B:H,5,FALSE)</f>
        <v>Customer Service</v>
      </c>
      <c r="F4244" t="str">
        <f>VLOOKUP(D4244,'B-Business Capability'!B:H,6,FALSE)</f>
        <v>Customer Service and Support</v>
      </c>
      <c r="G4244" t="str">
        <f>VLOOKUP(D4244,'B-Business Capability'!B:H,7,FALSE)</f>
        <v>Service Request Management</v>
      </c>
      <c r="I4244" t="s">
        <v>66</v>
      </c>
      <c r="J4244" t="s">
        <v>228</v>
      </c>
      <c r="L4244" t="s">
        <v>1464</v>
      </c>
      <c r="M4244" t="str">
        <f>VLOOKUP(L4244,'A-Applications'!B:D,3,FALSE)</f>
        <v>Metertool READy</v>
      </c>
      <c r="N4244" t="s">
        <v>46</v>
      </c>
      <c r="O4244" s="42" t="s">
        <v>47</v>
      </c>
      <c r="P4244" t="s">
        <v>229</v>
      </c>
      <c r="Q4244" t="str">
        <f>VLOOKUP(KamstrupData[[#This Row],[IdLevel123]],'B-Business Capability'!B:L,10,FALSE)</f>
        <v>Customer Service and Support</v>
      </c>
      <c r="R4244">
        <f>VLOOKUP(KamstrupData[[#This Row],[IdLevel123]],'B-Business Capability'!B:L,11,FALSE)</f>
        <v>0</v>
      </c>
      <c r="T4244" t="s">
        <v>230</v>
      </c>
    </row>
    <row r="4245" spans="2:20" hidden="1" x14ac:dyDescent="0.25">
      <c r="D4245" s="28" t="s">
        <v>1459</v>
      </c>
      <c r="E4245" t="str">
        <f>VLOOKUP(D4245,'B-Business Capability'!B:H,5,FALSE)</f>
        <v>Customer Service</v>
      </c>
      <c r="F4245" t="str">
        <f>VLOOKUP(D4245,'B-Business Capability'!B:H,6,FALSE)</f>
        <v>Customer Service and Support</v>
      </c>
      <c r="G4245" t="str">
        <f>VLOOKUP(D4245,'B-Business Capability'!B:H,7,FALSE)</f>
        <v>Service Request Management</v>
      </c>
      <c r="I4245" t="s">
        <v>53</v>
      </c>
      <c r="J4245" t="s">
        <v>8549</v>
      </c>
      <c r="L4245" t="s">
        <v>1464</v>
      </c>
      <c r="M4245" t="str">
        <f>VLOOKUP(L4245,'A-Applications'!B:D,3,FALSE)</f>
        <v>Metertool READy</v>
      </c>
      <c r="N4245" t="s">
        <v>46</v>
      </c>
      <c r="O4245" s="42" t="s">
        <v>47</v>
      </c>
      <c r="P4245" t="s">
        <v>229</v>
      </c>
      <c r="Q4245" t="str">
        <f>VLOOKUP(KamstrupData[[#This Row],[IdLevel123]],'B-Business Capability'!B:L,10,FALSE)</f>
        <v>Customer Service and Support</v>
      </c>
      <c r="R4245">
        <f>VLOOKUP(KamstrupData[[#This Row],[IdLevel123]],'B-Business Capability'!B:L,11,FALSE)</f>
        <v>0</v>
      </c>
      <c r="T4245" t="s">
        <v>8521</v>
      </c>
    </row>
    <row r="4246" spans="2:20" hidden="1" x14ac:dyDescent="0.25">
      <c r="D4246" s="28" t="s">
        <v>1459</v>
      </c>
      <c r="E4246" t="str">
        <f>VLOOKUP(D4246,'B-Business Capability'!B:H,5,FALSE)</f>
        <v>Customer Service</v>
      </c>
      <c r="F4246" t="str">
        <f>VLOOKUP(D4246,'B-Business Capability'!B:H,6,FALSE)</f>
        <v>Customer Service and Support</v>
      </c>
      <c r="G4246" t="str">
        <f>VLOOKUP(D4246,'B-Business Capability'!B:H,7,FALSE)</f>
        <v>Service Request Management</v>
      </c>
      <c r="I4246" t="s">
        <v>477</v>
      </c>
      <c r="J4246" t="s">
        <v>8624</v>
      </c>
      <c r="L4246" t="s">
        <v>1464</v>
      </c>
      <c r="M4246" t="str">
        <f>VLOOKUP(L4246,'A-Applications'!B:D,3,FALSE)</f>
        <v>Metertool READy</v>
      </c>
      <c r="N4246" t="s">
        <v>46</v>
      </c>
      <c r="O4246" s="42" t="s">
        <v>47</v>
      </c>
      <c r="P4246" t="s">
        <v>229</v>
      </c>
      <c r="Q4246" t="str">
        <f>VLOOKUP(KamstrupData[[#This Row],[IdLevel123]],'B-Business Capability'!B:L,10,FALSE)</f>
        <v>Customer Service and Support</v>
      </c>
      <c r="R4246">
        <f>VLOOKUP(KamstrupData[[#This Row],[IdLevel123]],'B-Business Capability'!B:L,11,FALSE)</f>
        <v>0</v>
      </c>
    </row>
    <row r="4247" spans="2:20" hidden="1" x14ac:dyDescent="0.25">
      <c r="D4247" t="s">
        <v>1517</v>
      </c>
      <c r="E4247" t="str">
        <f>VLOOKUP(D4247,'B-Business Capability'!B:H,5,FALSE)</f>
        <v>Customer Service</v>
      </c>
      <c r="F4247" t="str">
        <f>VLOOKUP(D4247,'B-Business Capability'!B:H,6,FALSE)</f>
        <v>Customer Project Management</v>
      </c>
      <c r="G4247" t="str">
        <f>VLOOKUP(D4247,'B-Business Capability'!B:H,7,FALSE)</f>
        <v>Project Management</v>
      </c>
      <c r="I4247" t="s">
        <v>66</v>
      </c>
      <c r="J4247" t="s">
        <v>228</v>
      </c>
      <c r="L4247" t="s">
        <v>1464</v>
      </c>
      <c r="M4247" t="str">
        <f>VLOOKUP(L4247,'A-Applications'!B:D,3,FALSE)</f>
        <v>Metertool READy</v>
      </c>
      <c r="N4247" t="s">
        <v>46</v>
      </c>
      <c r="O4247" s="42" t="s">
        <v>47</v>
      </c>
      <c r="P4247" t="s">
        <v>1040</v>
      </c>
      <c r="Q4247" t="str">
        <f>VLOOKUP(KamstrupData[[#This Row],[IdLevel123]],'B-Business Capability'!B:L,10,FALSE)</f>
        <v>Order-to-Cash (O2C)</v>
      </c>
      <c r="R4247">
        <f>VLOOKUP(KamstrupData[[#This Row],[IdLevel123]],'B-Business Capability'!B:L,11,FALSE)</f>
        <v>0</v>
      </c>
      <c r="T4247" t="s">
        <v>230</v>
      </c>
    </row>
    <row r="4248" spans="2:20" hidden="1" x14ac:dyDescent="0.25">
      <c r="D4248" t="s">
        <v>1517</v>
      </c>
      <c r="E4248" t="str">
        <f>VLOOKUP(D4248,'B-Business Capability'!B:H,5,FALSE)</f>
        <v>Customer Service</v>
      </c>
      <c r="F4248" t="str">
        <f>VLOOKUP(D4248,'B-Business Capability'!B:H,6,FALSE)</f>
        <v>Customer Project Management</v>
      </c>
      <c r="G4248" t="str">
        <f>VLOOKUP(D4248,'B-Business Capability'!B:H,7,FALSE)</f>
        <v>Project Management</v>
      </c>
      <c r="I4248" t="s">
        <v>43</v>
      </c>
      <c r="J4248" t="s">
        <v>279</v>
      </c>
      <c r="L4248" t="s">
        <v>1464</v>
      </c>
      <c r="M4248" t="str">
        <f>VLOOKUP(L4248,'A-Applications'!B:D,3,FALSE)</f>
        <v>Metertool READy</v>
      </c>
      <c r="N4248" t="s">
        <v>46</v>
      </c>
      <c r="O4248" s="42" t="s">
        <v>47</v>
      </c>
      <c r="P4248" t="s">
        <v>1040</v>
      </c>
      <c r="Q4248" t="str">
        <f>VLOOKUP(KamstrupData[[#This Row],[IdLevel123]],'B-Business Capability'!B:L,10,FALSE)</f>
        <v>Order-to-Cash (O2C)</v>
      </c>
      <c r="R4248">
        <f>VLOOKUP(KamstrupData[[#This Row],[IdLevel123]],'B-Business Capability'!B:L,11,FALSE)</f>
        <v>0</v>
      </c>
      <c r="T4248" t="s">
        <v>410</v>
      </c>
    </row>
    <row r="4249" spans="2:20" hidden="1" x14ac:dyDescent="0.25">
      <c r="D4249" t="s">
        <v>1517</v>
      </c>
      <c r="E4249" t="str">
        <f>VLOOKUP(D4249,'B-Business Capability'!B:H,5,FALSE)</f>
        <v>Customer Service</v>
      </c>
      <c r="F4249" t="str">
        <f>VLOOKUP(D4249,'B-Business Capability'!B:H,6,FALSE)</f>
        <v>Customer Project Management</v>
      </c>
      <c r="G4249" t="str">
        <f>VLOOKUP(D4249,'B-Business Capability'!B:H,7,FALSE)</f>
        <v>Project Management</v>
      </c>
      <c r="I4249" t="s">
        <v>43</v>
      </c>
      <c r="J4249" t="s">
        <v>282</v>
      </c>
      <c r="L4249" t="s">
        <v>1464</v>
      </c>
      <c r="M4249" t="str">
        <f>VLOOKUP(L4249,'A-Applications'!B:D,3,FALSE)</f>
        <v>Metertool READy</v>
      </c>
      <c r="N4249" t="s">
        <v>46</v>
      </c>
      <c r="O4249" s="42" t="s">
        <v>47</v>
      </c>
      <c r="P4249" t="s">
        <v>1040</v>
      </c>
      <c r="Q4249" t="str">
        <f>VLOOKUP(KamstrupData[[#This Row],[IdLevel123]],'B-Business Capability'!B:L,10,FALSE)</f>
        <v>Order-to-Cash (O2C)</v>
      </c>
      <c r="R4249">
        <f>VLOOKUP(KamstrupData[[#This Row],[IdLevel123]],'B-Business Capability'!B:L,11,FALSE)</f>
        <v>0</v>
      </c>
      <c r="T4249" t="s">
        <v>410</v>
      </c>
    </row>
    <row r="4250" spans="2:20" hidden="1" x14ac:dyDescent="0.25">
      <c r="D4250" s="28" t="s">
        <v>1517</v>
      </c>
      <c r="E4250" t="str">
        <f>VLOOKUP(D4250,'B-Business Capability'!B:H,5,FALSE)</f>
        <v>Customer Service</v>
      </c>
      <c r="F4250" t="str">
        <f>VLOOKUP(D4250,'B-Business Capability'!B:H,6,FALSE)</f>
        <v>Customer Project Management</v>
      </c>
      <c r="G4250" t="str">
        <f>VLOOKUP(D4250,'B-Business Capability'!B:H,7,FALSE)</f>
        <v>Project Management</v>
      </c>
      <c r="I4250" t="s">
        <v>53</v>
      </c>
      <c r="J4250" t="s">
        <v>8549</v>
      </c>
      <c r="L4250" t="s">
        <v>1464</v>
      </c>
      <c r="M4250" t="str">
        <f>VLOOKUP(L4250,'A-Applications'!B:D,3,FALSE)</f>
        <v>Metertool READy</v>
      </c>
      <c r="N4250" t="s">
        <v>46</v>
      </c>
      <c r="O4250" s="42" t="s">
        <v>47</v>
      </c>
      <c r="P4250" t="s">
        <v>1040</v>
      </c>
      <c r="Q4250" t="str">
        <f>VLOOKUP(KamstrupData[[#This Row],[IdLevel123]],'B-Business Capability'!B:L,10,FALSE)</f>
        <v>Order-to-Cash (O2C)</v>
      </c>
      <c r="R4250">
        <f>VLOOKUP(KamstrupData[[#This Row],[IdLevel123]],'B-Business Capability'!B:L,11,FALSE)</f>
        <v>0</v>
      </c>
      <c r="T4250" t="s">
        <v>8521</v>
      </c>
    </row>
    <row r="4251" spans="2:20" hidden="1" x14ac:dyDescent="0.25">
      <c r="D4251" s="28" t="s">
        <v>1517</v>
      </c>
      <c r="E4251" t="str">
        <f>VLOOKUP(D4251,'B-Business Capability'!B:H,5,FALSE)</f>
        <v>Customer Service</v>
      </c>
      <c r="F4251" t="str">
        <f>VLOOKUP(D4251,'B-Business Capability'!B:H,6,FALSE)</f>
        <v>Customer Project Management</v>
      </c>
      <c r="G4251" t="str">
        <f>VLOOKUP(D4251,'B-Business Capability'!B:H,7,FALSE)</f>
        <v>Project Management</v>
      </c>
      <c r="I4251" t="s">
        <v>477</v>
      </c>
      <c r="J4251" t="s">
        <v>8624</v>
      </c>
      <c r="L4251" t="s">
        <v>1464</v>
      </c>
      <c r="M4251" t="str">
        <f>VLOOKUP(L4251,'A-Applications'!B:D,3,FALSE)</f>
        <v>Metertool READy</v>
      </c>
      <c r="N4251" t="s">
        <v>46</v>
      </c>
      <c r="O4251" s="42" t="s">
        <v>47</v>
      </c>
      <c r="P4251" t="s">
        <v>1040</v>
      </c>
      <c r="Q4251" t="str">
        <f>VLOOKUP(KamstrupData[[#This Row],[IdLevel123]],'B-Business Capability'!B:L,10,FALSE)</f>
        <v>Order-to-Cash (O2C)</v>
      </c>
      <c r="R4251">
        <f>VLOOKUP(KamstrupData[[#This Row],[IdLevel123]],'B-Business Capability'!B:L,11,FALSE)</f>
        <v>0</v>
      </c>
    </row>
    <row r="4252" spans="2:20" hidden="1" x14ac:dyDescent="0.25">
      <c r="D4252" t="s">
        <v>1459</v>
      </c>
      <c r="E4252" t="str">
        <f>VLOOKUP(D4252,'B-Business Capability'!B:H,5,FALSE)</f>
        <v>Customer Service</v>
      </c>
      <c r="F4252" t="str">
        <f>VLOOKUP(D4252,'B-Business Capability'!B:H,6,FALSE)</f>
        <v>Customer Service and Support</v>
      </c>
      <c r="G4252" t="str">
        <f>VLOOKUP(D4252,'B-Business Capability'!B:H,7,FALSE)</f>
        <v>Service Request Management</v>
      </c>
      <c r="I4252" t="s">
        <v>66</v>
      </c>
      <c r="J4252" t="s">
        <v>228</v>
      </c>
      <c r="L4252" t="s">
        <v>1467</v>
      </c>
      <c r="M4252" t="str">
        <f>VLOOKUP(L4252,'A-Applications'!B:D,3,FALSE)</f>
        <v>READy App</v>
      </c>
      <c r="N4252" t="s">
        <v>138</v>
      </c>
      <c r="O4252" s="42" t="s">
        <v>210</v>
      </c>
      <c r="P4252" t="s">
        <v>229</v>
      </c>
      <c r="Q4252" t="str">
        <f>VLOOKUP(KamstrupData[[#This Row],[IdLevel123]],'B-Business Capability'!B:L,10,FALSE)</f>
        <v>Customer Service and Support</v>
      </c>
      <c r="R4252">
        <f>VLOOKUP(KamstrupData[[#This Row],[IdLevel123]],'B-Business Capability'!B:L,11,FALSE)</f>
        <v>0</v>
      </c>
      <c r="T4252" t="s">
        <v>230</v>
      </c>
    </row>
    <row r="4253" spans="2:20" hidden="1" x14ac:dyDescent="0.25">
      <c r="D4253" s="28" t="s">
        <v>1459</v>
      </c>
      <c r="E4253" t="str">
        <f>VLOOKUP(D4253,'B-Business Capability'!B:H,5,FALSE)</f>
        <v>Customer Service</v>
      </c>
      <c r="F4253" t="str">
        <f>VLOOKUP(D4253,'B-Business Capability'!B:H,6,FALSE)</f>
        <v>Customer Service and Support</v>
      </c>
      <c r="G4253" t="str">
        <f>VLOOKUP(D4253,'B-Business Capability'!B:H,7,FALSE)</f>
        <v>Service Request Management</v>
      </c>
      <c r="I4253" t="s">
        <v>53</v>
      </c>
      <c r="J4253" t="s">
        <v>8549</v>
      </c>
      <c r="L4253" t="s">
        <v>1467</v>
      </c>
      <c r="M4253" t="str">
        <f>VLOOKUP(L4253,'A-Applications'!B:D,3,FALSE)</f>
        <v>READy App</v>
      </c>
      <c r="N4253" t="s">
        <v>138</v>
      </c>
      <c r="O4253" s="42" t="s">
        <v>47</v>
      </c>
      <c r="P4253" t="s">
        <v>229</v>
      </c>
      <c r="Q4253" t="str">
        <f>VLOOKUP(KamstrupData[[#This Row],[IdLevel123]],'B-Business Capability'!B:L,10,FALSE)</f>
        <v>Customer Service and Support</v>
      </c>
      <c r="R4253">
        <f>VLOOKUP(KamstrupData[[#This Row],[IdLevel123]],'B-Business Capability'!B:L,11,FALSE)</f>
        <v>0</v>
      </c>
      <c r="T4253" t="s">
        <v>8521</v>
      </c>
    </row>
    <row r="4254" spans="2:20" hidden="1" x14ac:dyDescent="0.25">
      <c r="D4254" s="28" t="s">
        <v>1459</v>
      </c>
      <c r="E4254" t="str">
        <f>VLOOKUP(D4254,'B-Business Capability'!B:H,5,FALSE)</f>
        <v>Customer Service</v>
      </c>
      <c r="F4254" t="str">
        <f>VLOOKUP(D4254,'B-Business Capability'!B:H,6,FALSE)</f>
        <v>Customer Service and Support</v>
      </c>
      <c r="G4254" t="str">
        <f>VLOOKUP(D4254,'B-Business Capability'!B:H,7,FALSE)</f>
        <v>Service Request Management</v>
      </c>
      <c r="I4254" t="s">
        <v>491</v>
      </c>
      <c r="J4254" t="s">
        <v>8531</v>
      </c>
      <c r="K4254" t="s">
        <v>8607</v>
      </c>
      <c r="L4254" t="s">
        <v>1467</v>
      </c>
      <c r="M4254" t="str">
        <f>VLOOKUP(L4254,'A-Applications'!B:D,3,FALSE)</f>
        <v>READy App</v>
      </c>
      <c r="N4254" t="s">
        <v>138</v>
      </c>
      <c r="O4254" s="42" t="s">
        <v>210</v>
      </c>
      <c r="P4254" t="s">
        <v>229</v>
      </c>
      <c r="Q4254" t="str">
        <f>VLOOKUP(KamstrupData[[#This Row],[IdLevel123]],'B-Business Capability'!B:L,10,FALSE)</f>
        <v>Customer Service and Support</v>
      </c>
      <c r="R4254">
        <f>VLOOKUP(KamstrupData[[#This Row],[IdLevel123]],'B-Business Capability'!B:L,11,FALSE)</f>
        <v>0</v>
      </c>
    </row>
    <row r="4255" spans="2:20" hidden="1" x14ac:dyDescent="0.25">
      <c r="D4255" s="28" t="s">
        <v>1459</v>
      </c>
      <c r="E4255" t="str">
        <f>VLOOKUP(D4255,'B-Business Capability'!B:H,5,FALSE)</f>
        <v>Customer Service</v>
      </c>
      <c r="F4255" t="str">
        <f>VLOOKUP(D4255,'B-Business Capability'!B:H,6,FALSE)</f>
        <v>Customer Service and Support</v>
      </c>
      <c r="G4255" t="str">
        <f>VLOOKUP(D4255,'B-Business Capability'!B:H,7,FALSE)</f>
        <v>Service Request Management</v>
      </c>
      <c r="I4255" t="s">
        <v>477</v>
      </c>
      <c r="J4255" t="s">
        <v>8624</v>
      </c>
      <c r="L4255" t="s">
        <v>1467</v>
      </c>
      <c r="M4255" t="str">
        <f>VLOOKUP(L4255,'A-Applications'!B:D,3,FALSE)</f>
        <v>READy App</v>
      </c>
      <c r="N4255" t="s">
        <v>138</v>
      </c>
      <c r="O4255" s="42" t="s">
        <v>47</v>
      </c>
      <c r="P4255" t="s">
        <v>229</v>
      </c>
      <c r="Q4255" t="str">
        <f>VLOOKUP(KamstrupData[[#This Row],[IdLevel123]],'B-Business Capability'!B:L,10,FALSE)</f>
        <v>Customer Service and Support</v>
      </c>
      <c r="R4255">
        <f>VLOOKUP(KamstrupData[[#This Row],[IdLevel123]],'B-Business Capability'!B:L,11,FALSE)</f>
        <v>0</v>
      </c>
    </row>
    <row r="4256" spans="2:20" hidden="1" x14ac:dyDescent="0.25">
      <c r="D4256" s="28" t="s">
        <v>1459</v>
      </c>
      <c r="E4256" t="str">
        <f>VLOOKUP(D4256,'B-Business Capability'!B:H,5,FALSE)</f>
        <v>Customer Service</v>
      </c>
      <c r="F4256" t="str">
        <f>VLOOKUP(D4256,'B-Business Capability'!B:H,6,FALSE)</f>
        <v>Customer Service and Support</v>
      </c>
      <c r="G4256" t="str">
        <f>VLOOKUP(D4256,'B-Business Capability'!B:H,7,FALSE)</f>
        <v>Service Request Management</v>
      </c>
      <c r="I4256" t="s">
        <v>487</v>
      </c>
      <c r="J4256" t="s">
        <v>8684</v>
      </c>
      <c r="K4256" t="s">
        <v>4553</v>
      </c>
      <c r="L4256" t="s">
        <v>1467</v>
      </c>
      <c r="M4256" t="str">
        <f>VLOOKUP(L4256,'A-Applications'!B:D,3,FALSE)</f>
        <v>READy App</v>
      </c>
      <c r="N4256" t="s">
        <v>138</v>
      </c>
      <c r="O4256" s="42" t="s">
        <v>210</v>
      </c>
      <c r="P4256" t="s">
        <v>229</v>
      </c>
      <c r="Q4256" t="str">
        <f>VLOOKUP(KamstrupData[[#This Row],[IdLevel123]],'B-Business Capability'!B:L,10,FALSE)</f>
        <v>Customer Service and Support</v>
      </c>
      <c r="R4256">
        <f>VLOOKUP(KamstrupData[[#This Row],[IdLevel123]],'B-Business Capability'!B:L,11,FALSE)</f>
        <v>0</v>
      </c>
    </row>
    <row r="4257" spans="4:20" hidden="1" x14ac:dyDescent="0.25">
      <c r="D4257" t="s">
        <v>1517</v>
      </c>
      <c r="E4257" t="str">
        <f>VLOOKUP(D4257,'B-Business Capability'!B:H,5,FALSE)</f>
        <v>Customer Service</v>
      </c>
      <c r="F4257" t="str">
        <f>VLOOKUP(D4257,'B-Business Capability'!B:H,6,FALSE)</f>
        <v>Customer Project Management</v>
      </c>
      <c r="G4257" t="str">
        <f>VLOOKUP(D4257,'B-Business Capability'!B:H,7,FALSE)</f>
        <v>Project Management</v>
      </c>
      <c r="I4257" t="s">
        <v>66</v>
      </c>
      <c r="J4257" t="s">
        <v>228</v>
      </c>
      <c r="L4257" t="s">
        <v>1467</v>
      </c>
      <c r="M4257" t="str">
        <f>VLOOKUP(L4257,'A-Applications'!B:D,3,FALSE)</f>
        <v>READy App</v>
      </c>
      <c r="N4257" t="s">
        <v>138</v>
      </c>
      <c r="O4257" s="42" t="s">
        <v>210</v>
      </c>
      <c r="P4257" t="s">
        <v>1040</v>
      </c>
      <c r="Q4257" t="str">
        <f>VLOOKUP(KamstrupData[[#This Row],[IdLevel123]],'B-Business Capability'!B:L,10,FALSE)</f>
        <v>Order-to-Cash (O2C)</v>
      </c>
      <c r="R4257">
        <f>VLOOKUP(KamstrupData[[#This Row],[IdLevel123]],'B-Business Capability'!B:L,11,FALSE)</f>
        <v>0</v>
      </c>
      <c r="T4257" t="s">
        <v>230</v>
      </c>
    </row>
    <row r="4258" spans="4:20" hidden="1" x14ac:dyDescent="0.25">
      <c r="D4258" t="s">
        <v>1517</v>
      </c>
      <c r="E4258" t="str">
        <f>VLOOKUP(D4258,'B-Business Capability'!B:H,5,FALSE)</f>
        <v>Customer Service</v>
      </c>
      <c r="F4258" t="str">
        <f>VLOOKUP(D4258,'B-Business Capability'!B:H,6,FALSE)</f>
        <v>Customer Project Management</v>
      </c>
      <c r="G4258" t="str">
        <f>VLOOKUP(D4258,'B-Business Capability'!B:H,7,FALSE)</f>
        <v>Project Management</v>
      </c>
      <c r="I4258" t="s">
        <v>43</v>
      </c>
      <c r="J4258" t="s">
        <v>278</v>
      </c>
      <c r="L4258" t="s">
        <v>1467</v>
      </c>
      <c r="M4258" t="str">
        <f>VLOOKUP(L4258,'A-Applications'!B:D,3,FALSE)</f>
        <v>READy App</v>
      </c>
      <c r="N4258" t="s">
        <v>46</v>
      </c>
      <c r="O4258" s="42" t="s">
        <v>102</v>
      </c>
      <c r="P4258" t="s">
        <v>1040</v>
      </c>
      <c r="Q4258" t="str">
        <f>VLOOKUP(KamstrupData[[#This Row],[IdLevel123]],'B-Business Capability'!B:L,10,FALSE)</f>
        <v>Order-to-Cash (O2C)</v>
      </c>
      <c r="R4258">
        <f>VLOOKUP(KamstrupData[[#This Row],[IdLevel123]],'B-Business Capability'!B:L,11,FALSE)</f>
        <v>0</v>
      </c>
    </row>
    <row r="4259" spans="4:20" hidden="1" x14ac:dyDescent="0.25">
      <c r="D4259" t="s">
        <v>1517</v>
      </c>
      <c r="E4259" t="str">
        <f>VLOOKUP(D4259,'B-Business Capability'!B:H,5,FALSE)</f>
        <v>Customer Service</v>
      </c>
      <c r="F4259" t="str">
        <f>VLOOKUP(D4259,'B-Business Capability'!B:H,6,FALSE)</f>
        <v>Customer Project Management</v>
      </c>
      <c r="G4259" t="str">
        <f>VLOOKUP(D4259,'B-Business Capability'!B:H,7,FALSE)</f>
        <v>Project Management</v>
      </c>
      <c r="I4259" t="s">
        <v>43</v>
      </c>
      <c r="J4259" t="s">
        <v>279</v>
      </c>
      <c r="L4259" t="s">
        <v>1467</v>
      </c>
      <c r="M4259" t="str">
        <f>VLOOKUP(L4259,'A-Applications'!B:D,3,FALSE)</f>
        <v>READy App</v>
      </c>
      <c r="N4259" t="s">
        <v>46</v>
      </c>
      <c r="O4259" s="42" t="s">
        <v>102</v>
      </c>
      <c r="P4259" t="s">
        <v>1040</v>
      </c>
      <c r="Q4259" t="str">
        <f>VLOOKUP(KamstrupData[[#This Row],[IdLevel123]],'B-Business Capability'!B:L,10,FALSE)</f>
        <v>Order-to-Cash (O2C)</v>
      </c>
      <c r="R4259">
        <f>VLOOKUP(KamstrupData[[#This Row],[IdLevel123]],'B-Business Capability'!B:L,11,FALSE)</f>
        <v>0</v>
      </c>
      <c r="T4259" t="s">
        <v>410</v>
      </c>
    </row>
    <row r="4260" spans="4:20" hidden="1" x14ac:dyDescent="0.25">
      <c r="D4260" t="s">
        <v>1517</v>
      </c>
      <c r="E4260" t="str">
        <f>VLOOKUP(D4260,'B-Business Capability'!B:H,5,FALSE)</f>
        <v>Customer Service</v>
      </c>
      <c r="F4260" t="str">
        <f>VLOOKUP(D4260,'B-Business Capability'!B:H,6,FALSE)</f>
        <v>Customer Project Management</v>
      </c>
      <c r="G4260" t="str">
        <f>VLOOKUP(D4260,'B-Business Capability'!B:H,7,FALSE)</f>
        <v>Project Management</v>
      </c>
      <c r="I4260" t="s">
        <v>43</v>
      </c>
      <c r="J4260" t="s">
        <v>282</v>
      </c>
      <c r="L4260" t="s">
        <v>1467</v>
      </c>
      <c r="M4260" t="str">
        <f>VLOOKUP(L4260,'A-Applications'!B:D,3,FALSE)</f>
        <v>READy App</v>
      </c>
      <c r="N4260" t="s">
        <v>46</v>
      </c>
      <c r="O4260" s="42" t="s">
        <v>102</v>
      </c>
      <c r="P4260" t="s">
        <v>1040</v>
      </c>
      <c r="Q4260" t="str">
        <f>VLOOKUP(KamstrupData[[#This Row],[IdLevel123]],'B-Business Capability'!B:L,10,FALSE)</f>
        <v>Order-to-Cash (O2C)</v>
      </c>
      <c r="R4260">
        <f>VLOOKUP(KamstrupData[[#This Row],[IdLevel123]],'B-Business Capability'!B:L,11,FALSE)</f>
        <v>0</v>
      </c>
      <c r="T4260" t="s">
        <v>410</v>
      </c>
    </row>
    <row r="4261" spans="4:20" hidden="1" x14ac:dyDescent="0.25">
      <c r="D4261" s="28" t="s">
        <v>1517</v>
      </c>
      <c r="E4261" t="str">
        <f>VLOOKUP(D4261,'B-Business Capability'!B:H,5,FALSE)</f>
        <v>Customer Service</v>
      </c>
      <c r="F4261" t="str">
        <f>VLOOKUP(D4261,'B-Business Capability'!B:H,6,FALSE)</f>
        <v>Customer Project Management</v>
      </c>
      <c r="G4261" t="str">
        <f>VLOOKUP(D4261,'B-Business Capability'!B:H,7,FALSE)</f>
        <v>Project Management</v>
      </c>
      <c r="I4261" t="s">
        <v>53</v>
      </c>
      <c r="J4261" t="s">
        <v>8549</v>
      </c>
      <c r="L4261" t="s">
        <v>1467</v>
      </c>
      <c r="M4261" t="str">
        <f>VLOOKUP(L4261,'A-Applications'!B:D,3,FALSE)</f>
        <v>READy App</v>
      </c>
      <c r="N4261" t="s">
        <v>138</v>
      </c>
      <c r="O4261" s="42" t="s">
        <v>47</v>
      </c>
      <c r="P4261" t="s">
        <v>1040</v>
      </c>
      <c r="Q4261" t="str">
        <f>VLOOKUP(KamstrupData[[#This Row],[IdLevel123]],'B-Business Capability'!B:L,10,FALSE)</f>
        <v>Order-to-Cash (O2C)</v>
      </c>
      <c r="R4261">
        <f>VLOOKUP(KamstrupData[[#This Row],[IdLevel123]],'B-Business Capability'!B:L,11,FALSE)</f>
        <v>0</v>
      </c>
      <c r="T4261" t="s">
        <v>8521</v>
      </c>
    </row>
    <row r="4262" spans="4:20" hidden="1" x14ac:dyDescent="0.25">
      <c r="D4262" s="28" t="s">
        <v>1517</v>
      </c>
      <c r="E4262" t="str">
        <f>VLOOKUP(D4262,'B-Business Capability'!B:H,5,FALSE)</f>
        <v>Customer Service</v>
      </c>
      <c r="F4262" t="str">
        <f>VLOOKUP(D4262,'B-Business Capability'!B:H,6,FALSE)</f>
        <v>Customer Project Management</v>
      </c>
      <c r="G4262" t="str">
        <f>VLOOKUP(D4262,'B-Business Capability'!B:H,7,FALSE)</f>
        <v>Project Management</v>
      </c>
      <c r="I4262" t="s">
        <v>491</v>
      </c>
      <c r="J4262" t="s">
        <v>8531</v>
      </c>
      <c r="K4262" t="s">
        <v>8607</v>
      </c>
      <c r="L4262" t="s">
        <v>1467</v>
      </c>
      <c r="M4262" t="str">
        <f>VLOOKUP(L4262,'A-Applications'!B:D,3,FALSE)</f>
        <v>READy App</v>
      </c>
      <c r="N4262" t="s">
        <v>138</v>
      </c>
      <c r="O4262" s="42" t="s">
        <v>210</v>
      </c>
      <c r="P4262" t="s">
        <v>1040</v>
      </c>
      <c r="Q4262" t="str">
        <f>VLOOKUP(KamstrupData[[#This Row],[IdLevel123]],'B-Business Capability'!B:L,10,FALSE)</f>
        <v>Order-to-Cash (O2C)</v>
      </c>
      <c r="R4262">
        <f>VLOOKUP(KamstrupData[[#This Row],[IdLevel123]],'B-Business Capability'!B:L,11,FALSE)</f>
        <v>0</v>
      </c>
    </row>
    <row r="4263" spans="4:20" hidden="1" x14ac:dyDescent="0.25">
      <c r="D4263" s="28" t="s">
        <v>1517</v>
      </c>
      <c r="E4263" t="str">
        <f>VLOOKUP(D4263,'B-Business Capability'!B:H,5,FALSE)</f>
        <v>Customer Service</v>
      </c>
      <c r="F4263" t="str">
        <f>VLOOKUP(D4263,'B-Business Capability'!B:H,6,FALSE)</f>
        <v>Customer Project Management</v>
      </c>
      <c r="G4263" t="str">
        <f>VLOOKUP(D4263,'B-Business Capability'!B:H,7,FALSE)</f>
        <v>Project Management</v>
      </c>
      <c r="I4263" t="s">
        <v>477</v>
      </c>
      <c r="J4263" t="s">
        <v>8624</v>
      </c>
      <c r="L4263" t="s">
        <v>1467</v>
      </c>
      <c r="M4263" t="str">
        <f>VLOOKUP(L4263,'A-Applications'!B:D,3,FALSE)</f>
        <v>READy App</v>
      </c>
      <c r="N4263" t="s">
        <v>138</v>
      </c>
      <c r="O4263" s="42" t="s">
        <v>47</v>
      </c>
      <c r="P4263" t="s">
        <v>1040</v>
      </c>
      <c r="Q4263" t="str">
        <f>VLOOKUP(KamstrupData[[#This Row],[IdLevel123]],'B-Business Capability'!B:L,10,FALSE)</f>
        <v>Order-to-Cash (O2C)</v>
      </c>
      <c r="R4263">
        <f>VLOOKUP(KamstrupData[[#This Row],[IdLevel123]],'B-Business Capability'!B:L,11,FALSE)</f>
        <v>0</v>
      </c>
    </row>
    <row r="4264" spans="4:20" hidden="1" x14ac:dyDescent="0.25">
      <c r="D4264" s="28" t="s">
        <v>1517</v>
      </c>
      <c r="E4264" t="str">
        <f>VLOOKUP(D4264,'B-Business Capability'!B:H,5,FALSE)</f>
        <v>Customer Service</v>
      </c>
      <c r="F4264" t="str">
        <f>VLOOKUP(D4264,'B-Business Capability'!B:H,6,FALSE)</f>
        <v>Customer Project Management</v>
      </c>
      <c r="G4264" t="str">
        <f>VLOOKUP(D4264,'B-Business Capability'!B:H,7,FALSE)</f>
        <v>Project Management</v>
      </c>
      <c r="I4264" t="s">
        <v>477</v>
      </c>
      <c r="J4264" t="s">
        <v>8624</v>
      </c>
      <c r="L4264" t="s">
        <v>1467</v>
      </c>
      <c r="M4264" t="str">
        <f>VLOOKUP(L4264,'A-Applications'!B:D,3,FALSE)</f>
        <v>READy App</v>
      </c>
      <c r="N4264" t="s">
        <v>46</v>
      </c>
      <c r="O4264" s="42" t="s">
        <v>102</v>
      </c>
      <c r="P4264" t="s">
        <v>1040</v>
      </c>
      <c r="Q4264" t="str">
        <f>VLOOKUP(KamstrupData[[#This Row],[IdLevel123]],'B-Business Capability'!B:L,10,FALSE)</f>
        <v>Order-to-Cash (O2C)</v>
      </c>
      <c r="R4264">
        <f>VLOOKUP(KamstrupData[[#This Row],[IdLevel123]],'B-Business Capability'!B:L,11,FALSE)</f>
        <v>0</v>
      </c>
    </row>
    <row r="4265" spans="4:20" hidden="1" x14ac:dyDescent="0.25">
      <c r="D4265" s="28" t="s">
        <v>1517</v>
      </c>
      <c r="E4265" t="str">
        <f>VLOOKUP(D4265,'B-Business Capability'!B:H,5,FALSE)</f>
        <v>Customer Service</v>
      </c>
      <c r="F4265" t="str">
        <f>VLOOKUP(D4265,'B-Business Capability'!B:H,6,FALSE)</f>
        <v>Customer Project Management</v>
      </c>
      <c r="G4265" t="str">
        <f>VLOOKUP(D4265,'B-Business Capability'!B:H,7,FALSE)</f>
        <v>Project Management</v>
      </c>
      <c r="I4265" t="s">
        <v>487</v>
      </c>
      <c r="J4265" t="s">
        <v>8684</v>
      </c>
      <c r="K4265" t="s">
        <v>4553</v>
      </c>
      <c r="L4265" t="s">
        <v>1467</v>
      </c>
      <c r="M4265" t="str">
        <f>VLOOKUP(L4265,'A-Applications'!B:D,3,FALSE)</f>
        <v>READy App</v>
      </c>
      <c r="N4265" t="s">
        <v>138</v>
      </c>
      <c r="O4265" s="42" t="s">
        <v>210</v>
      </c>
      <c r="P4265" t="s">
        <v>1040</v>
      </c>
      <c r="Q4265" t="str">
        <f>VLOOKUP(KamstrupData[[#This Row],[IdLevel123]],'B-Business Capability'!B:L,10,FALSE)</f>
        <v>Order-to-Cash (O2C)</v>
      </c>
      <c r="R4265">
        <f>VLOOKUP(KamstrupData[[#This Row],[IdLevel123]],'B-Business Capability'!B:L,11,FALSE)</f>
        <v>0</v>
      </c>
    </row>
    <row r="4266" spans="4:20" hidden="1" x14ac:dyDescent="0.25">
      <c r="D4266" t="s">
        <v>1531</v>
      </c>
      <c r="E4266" t="str">
        <f>VLOOKUP(D4266,'B-Business Capability'!B:H,5,FALSE)</f>
        <v>Customer Service</v>
      </c>
      <c r="F4266" t="str">
        <f>VLOOKUP(D4266,'B-Business Capability'!B:H,6,FALSE)</f>
        <v>Customer Service and Support</v>
      </c>
      <c r="G4266" t="str">
        <f>VLOOKUP(D4266,'B-Business Capability'!B:H,7,FALSE)</f>
        <v>Customer Operations</v>
      </c>
      <c r="I4266" t="s">
        <v>66</v>
      </c>
      <c r="J4266" t="s">
        <v>228</v>
      </c>
      <c r="L4266" t="s">
        <v>1467</v>
      </c>
      <c r="M4266" t="str">
        <f>VLOOKUP(L4266,'A-Applications'!B:D,3,FALSE)</f>
        <v>READy App</v>
      </c>
      <c r="N4266" t="s">
        <v>138</v>
      </c>
      <c r="O4266" s="42" t="s">
        <v>210</v>
      </c>
      <c r="P4266" t="s">
        <v>229</v>
      </c>
      <c r="Q4266" t="str">
        <f>VLOOKUP(KamstrupData[[#This Row],[IdLevel123]],'B-Business Capability'!B:L,10,FALSE)</f>
        <v>Order-to-Cash (O2C)</v>
      </c>
      <c r="R4266">
        <f>VLOOKUP(KamstrupData[[#This Row],[IdLevel123]],'B-Business Capability'!B:L,11,FALSE)</f>
        <v>0</v>
      </c>
      <c r="T4266" t="s">
        <v>230</v>
      </c>
    </row>
    <row r="4267" spans="4:20" hidden="1" x14ac:dyDescent="0.25">
      <c r="D4267" s="28" t="s">
        <v>1531</v>
      </c>
      <c r="E4267" t="str">
        <f>VLOOKUP(D4267,'B-Business Capability'!B:H,5,FALSE)</f>
        <v>Customer Service</v>
      </c>
      <c r="F4267" t="str">
        <f>VLOOKUP(D4267,'B-Business Capability'!B:H,6,FALSE)</f>
        <v>Customer Service and Support</v>
      </c>
      <c r="G4267" t="str">
        <f>VLOOKUP(D4267,'B-Business Capability'!B:H,7,FALSE)</f>
        <v>Customer Operations</v>
      </c>
      <c r="I4267" t="s">
        <v>53</v>
      </c>
      <c r="J4267" t="s">
        <v>8549</v>
      </c>
      <c r="L4267" t="s">
        <v>1467</v>
      </c>
      <c r="M4267" t="str">
        <f>VLOOKUP(L4267,'A-Applications'!B:D,3,FALSE)</f>
        <v>READy App</v>
      </c>
      <c r="N4267" t="s">
        <v>138</v>
      </c>
      <c r="O4267" s="42" t="s">
        <v>47</v>
      </c>
      <c r="P4267" t="s">
        <v>229</v>
      </c>
      <c r="Q4267" t="str">
        <f>VLOOKUP(KamstrupData[[#This Row],[IdLevel123]],'B-Business Capability'!B:L,10,FALSE)</f>
        <v>Order-to-Cash (O2C)</v>
      </c>
      <c r="R4267">
        <f>VLOOKUP(KamstrupData[[#This Row],[IdLevel123]],'B-Business Capability'!B:L,11,FALSE)</f>
        <v>0</v>
      </c>
      <c r="T4267" t="s">
        <v>8521</v>
      </c>
    </row>
    <row r="4268" spans="4:20" hidden="1" x14ac:dyDescent="0.25">
      <c r="D4268" s="28" t="s">
        <v>1531</v>
      </c>
      <c r="E4268" t="str">
        <f>VLOOKUP(D4268,'B-Business Capability'!B:H,5,FALSE)</f>
        <v>Customer Service</v>
      </c>
      <c r="F4268" t="str">
        <f>VLOOKUP(D4268,'B-Business Capability'!B:H,6,FALSE)</f>
        <v>Customer Service and Support</v>
      </c>
      <c r="G4268" t="str">
        <f>VLOOKUP(D4268,'B-Business Capability'!B:H,7,FALSE)</f>
        <v>Customer Operations</v>
      </c>
      <c r="I4268" t="s">
        <v>491</v>
      </c>
      <c r="J4268" t="s">
        <v>8531</v>
      </c>
      <c r="K4268" t="s">
        <v>8607</v>
      </c>
      <c r="L4268" t="s">
        <v>1467</v>
      </c>
      <c r="M4268" t="str">
        <f>VLOOKUP(L4268,'A-Applications'!B:D,3,FALSE)</f>
        <v>READy App</v>
      </c>
      <c r="N4268" t="s">
        <v>138</v>
      </c>
      <c r="O4268" s="42" t="s">
        <v>210</v>
      </c>
      <c r="P4268" t="s">
        <v>229</v>
      </c>
      <c r="Q4268" t="str">
        <f>VLOOKUP(KamstrupData[[#This Row],[IdLevel123]],'B-Business Capability'!B:L,10,FALSE)</f>
        <v>Order-to-Cash (O2C)</v>
      </c>
      <c r="R4268">
        <f>VLOOKUP(KamstrupData[[#This Row],[IdLevel123]],'B-Business Capability'!B:L,11,FALSE)</f>
        <v>0</v>
      </c>
    </row>
    <row r="4269" spans="4:20" hidden="1" x14ac:dyDescent="0.25">
      <c r="D4269" s="28" t="s">
        <v>1531</v>
      </c>
      <c r="E4269" t="str">
        <f>VLOOKUP(D4269,'B-Business Capability'!B:H,5,FALSE)</f>
        <v>Customer Service</v>
      </c>
      <c r="F4269" t="str">
        <f>VLOOKUP(D4269,'B-Business Capability'!B:H,6,FALSE)</f>
        <v>Customer Service and Support</v>
      </c>
      <c r="G4269" t="str">
        <f>VLOOKUP(D4269,'B-Business Capability'!B:H,7,FALSE)</f>
        <v>Customer Operations</v>
      </c>
      <c r="I4269" t="s">
        <v>477</v>
      </c>
      <c r="J4269" t="s">
        <v>8624</v>
      </c>
      <c r="L4269" t="s">
        <v>1467</v>
      </c>
      <c r="M4269" t="str">
        <f>VLOOKUP(L4269,'A-Applications'!B:D,3,FALSE)</f>
        <v>READy App</v>
      </c>
      <c r="N4269" t="s">
        <v>138</v>
      </c>
      <c r="O4269" s="42" t="s">
        <v>47</v>
      </c>
      <c r="P4269" t="s">
        <v>229</v>
      </c>
      <c r="Q4269" t="str">
        <f>VLOOKUP(KamstrupData[[#This Row],[IdLevel123]],'B-Business Capability'!B:L,10,FALSE)</f>
        <v>Order-to-Cash (O2C)</v>
      </c>
      <c r="R4269">
        <f>VLOOKUP(KamstrupData[[#This Row],[IdLevel123]],'B-Business Capability'!B:L,11,FALSE)</f>
        <v>0</v>
      </c>
    </row>
    <row r="4270" spans="4:20" hidden="1" x14ac:dyDescent="0.25">
      <c r="D4270" s="28" t="s">
        <v>1531</v>
      </c>
      <c r="E4270" t="str">
        <f>VLOOKUP(D4270,'B-Business Capability'!B:H,5,FALSE)</f>
        <v>Customer Service</v>
      </c>
      <c r="F4270" t="str">
        <f>VLOOKUP(D4270,'B-Business Capability'!B:H,6,FALSE)</f>
        <v>Customer Service and Support</v>
      </c>
      <c r="G4270" t="str">
        <f>VLOOKUP(D4270,'B-Business Capability'!B:H,7,FALSE)</f>
        <v>Customer Operations</v>
      </c>
      <c r="I4270" t="s">
        <v>487</v>
      </c>
      <c r="J4270" t="s">
        <v>8684</v>
      </c>
      <c r="K4270" t="s">
        <v>4553</v>
      </c>
      <c r="L4270" t="s">
        <v>1467</v>
      </c>
      <c r="M4270" t="str">
        <f>VLOOKUP(L4270,'A-Applications'!B:D,3,FALSE)</f>
        <v>READy App</v>
      </c>
      <c r="N4270" t="s">
        <v>138</v>
      </c>
      <c r="O4270" s="42" t="s">
        <v>210</v>
      </c>
      <c r="P4270" t="s">
        <v>229</v>
      </c>
      <c r="Q4270" t="str">
        <f>VLOOKUP(KamstrupData[[#This Row],[IdLevel123]],'B-Business Capability'!B:L,10,FALSE)</f>
        <v>Order-to-Cash (O2C)</v>
      </c>
      <c r="R4270">
        <f>VLOOKUP(KamstrupData[[#This Row],[IdLevel123]],'B-Business Capability'!B:L,11,FALSE)</f>
        <v>0</v>
      </c>
    </row>
    <row r="4271" spans="4:20" hidden="1" x14ac:dyDescent="0.25">
      <c r="D4271" s="28" t="s">
        <v>1459</v>
      </c>
      <c r="E4271" t="str">
        <f>VLOOKUP(D4271,'B-Business Capability'!B:H,5,FALSE)</f>
        <v>Customer Service</v>
      </c>
      <c r="F4271" t="str">
        <f>VLOOKUP(D4271,'B-Business Capability'!B:H,6,FALSE)</f>
        <v>Customer Service and Support</v>
      </c>
      <c r="G4271" t="str">
        <f>VLOOKUP(D4271,'B-Business Capability'!B:H,7,FALSE)</f>
        <v>Service Request Management</v>
      </c>
      <c r="I4271" t="s">
        <v>62</v>
      </c>
      <c r="J4271" t="s">
        <v>8633</v>
      </c>
      <c r="L4271" t="s">
        <v>1467</v>
      </c>
      <c r="M4271" t="str">
        <f>VLOOKUP(L4271,'A-Applications'!B:D,3,FALSE)</f>
        <v>READy App</v>
      </c>
      <c r="N4271" t="s">
        <v>138</v>
      </c>
      <c r="O4271" s="42" t="s">
        <v>47</v>
      </c>
      <c r="P4271" t="s">
        <v>229</v>
      </c>
      <c r="Q4271" t="str">
        <f>VLOOKUP(KamstrupData[[#This Row],[IdLevel123]],'B-Business Capability'!B:L,10,FALSE)</f>
        <v>Customer Service and Support</v>
      </c>
      <c r="R4271">
        <f>VLOOKUP(KamstrupData[[#This Row],[IdLevel123]],'B-Business Capability'!B:L,11,FALSE)</f>
        <v>0</v>
      </c>
    </row>
    <row r="4272" spans="4:20" hidden="1" x14ac:dyDescent="0.25">
      <c r="D4272" s="28" t="s">
        <v>1531</v>
      </c>
      <c r="E4272" t="str">
        <f>VLOOKUP(D4272,'B-Business Capability'!B:H,5,FALSE)</f>
        <v>Customer Service</v>
      </c>
      <c r="F4272" t="str">
        <f>VLOOKUP(D4272,'B-Business Capability'!B:H,6,FALSE)</f>
        <v>Customer Service and Support</v>
      </c>
      <c r="G4272" t="str">
        <f>VLOOKUP(D4272,'B-Business Capability'!B:H,7,FALSE)</f>
        <v>Customer Operations</v>
      </c>
      <c r="I4272" t="s">
        <v>62</v>
      </c>
      <c r="J4272" t="s">
        <v>8633</v>
      </c>
      <c r="L4272" t="s">
        <v>1467</v>
      </c>
      <c r="M4272" t="str">
        <f>VLOOKUP(L4272,'A-Applications'!B:D,3,FALSE)</f>
        <v>READy App</v>
      </c>
      <c r="N4272" t="s">
        <v>138</v>
      </c>
      <c r="O4272" s="42" t="s">
        <v>47</v>
      </c>
      <c r="P4272" t="s">
        <v>229</v>
      </c>
      <c r="Q4272" t="str">
        <f>VLOOKUP(KamstrupData[[#This Row],[IdLevel123]],'B-Business Capability'!B:L,10,FALSE)</f>
        <v>Order-to-Cash (O2C)</v>
      </c>
      <c r="R4272">
        <f>VLOOKUP(KamstrupData[[#This Row],[IdLevel123]],'B-Business Capability'!B:L,11,FALSE)</f>
        <v>0</v>
      </c>
    </row>
    <row r="4273" spans="2:20" hidden="1" x14ac:dyDescent="0.25">
      <c r="D4273" t="s">
        <v>1517</v>
      </c>
      <c r="E4273" t="str">
        <f>VLOOKUP(D4273,'B-Business Capability'!B:H,5,FALSE)</f>
        <v>Customer Service</v>
      </c>
      <c r="F4273" t="str">
        <f>VLOOKUP(D4273,'B-Business Capability'!B:H,6,FALSE)</f>
        <v>Customer Project Management</v>
      </c>
      <c r="G4273" t="str">
        <f>VLOOKUP(D4273,'B-Business Capability'!B:H,7,FALSE)</f>
        <v>Project Management</v>
      </c>
      <c r="I4273" t="s">
        <v>43</v>
      </c>
      <c r="J4273" t="s">
        <v>278</v>
      </c>
      <c r="L4273" t="s">
        <v>1524</v>
      </c>
      <c r="M4273" t="str">
        <f>VLOOKUP(L4273,'A-Applications'!B:D,3,FALSE)</f>
        <v>Omni tool network analyzer</v>
      </c>
      <c r="N4273" t="s">
        <v>46</v>
      </c>
      <c r="O4273" s="42" t="s">
        <v>47</v>
      </c>
      <c r="P4273" t="s">
        <v>1040</v>
      </c>
      <c r="Q4273" t="str">
        <f>VLOOKUP(KamstrupData[[#This Row],[IdLevel123]],'B-Business Capability'!B:L,10,FALSE)</f>
        <v>Order-to-Cash (O2C)</v>
      </c>
      <c r="R4273">
        <f>VLOOKUP(KamstrupData[[#This Row],[IdLevel123]],'B-Business Capability'!B:L,11,FALSE)</f>
        <v>0</v>
      </c>
    </row>
    <row r="4274" spans="2:20" hidden="1" x14ac:dyDescent="0.25">
      <c r="D4274" t="s">
        <v>1517</v>
      </c>
      <c r="E4274" t="str">
        <f>VLOOKUP(D4274,'B-Business Capability'!B:H,5,FALSE)</f>
        <v>Customer Service</v>
      </c>
      <c r="F4274" t="str">
        <f>VLOOKUP(D4274,'B-Business Capability'!B:H,6,FALSE)</f>
        <v>Customer Project Management</v>
      </c>
      <c r="G4274" t="str">
        <f>VLOOKUP(D4274,'B-Business Capability'!B:H,7,FALSE)</f>
        <v>Project Management</v>
      </c>
      <c r="I4274" t="s">
        <v>43</v>
      </c>
      <c r="J4274" t="s">
        <v>279</v>
      </c>
      <c r="L4274" t="s">
        <v>1524</v>
      </c>
      <c r="M4274" t="str">
        <f>VLOOKUP(L4274,'A-Applications'!B:D,3,FALSE)</f>
        <v>Omni tool network analyzer</v>
      </c>
      <c r="N4274" t="s">
        <v>46</v>
      </c>
      <c r="O4274" s="42" t="s">
        <v>47</v>
      </c>
      <c r="P4274" t="s">
        <v>1040</v>
      </c>
      <c r="Q4274" t="str">
        <f>VLOOKUP(KamstrupData[[#This Row],[IdLevel123]],'B-Business Capability'!B:L,10,FALSE)</f>
        <v>Order-to-Cash (O2C)</v>
      </c>
      <c r="R4274">
        <f>VLOOKUP(KamstrupData[[#This Row],[IdLevel123]],'B-Business Capability'!B:L,11,FALSE)</f>
        <v>0</v>
      </c>
      <c r="T4274" t="s">
        <v>410</v>
      </c>
    </row>
    <row r="4275" spans="2:20" hidden="1" x14ac:dyDescent="0.25">
      <c r="D4275" t="s">
        <v>1517</v>
      </c>
      <c r="E4275" t="str">
        <f>VLOOKUP(D4275,'B-Business Capability'!B:H,5,FALSE)</f>
        <v>Customer Service</v>
      </c>
      <c r="F4275" t="str">
        <f>VLOOKUP(D4275,'B-Business Capability'!B:H,6,FALSE)</f>
        <v>Customer Project Management</v>
      </c>
      <c r="G4275" t="str">
        <f>VLOOKUP(D4275,'B-Business Capability'!B:H,7,FALSE)</f>
        <v>Project Management</v>
      </c>
      <c r="I4275" t="s">
        <v>43</v>
      </c>
      <c r="J4275" t="s">
        <v>282</v>
      </c>
      <c r="L4275" t="s">
        <v>1524</v>
      </c>
      <c r="M4275" t="str">
        <f>VLOOKUP(L4275,'A-Applications'!B:D,3,FALSE)</f>
        <v>Omni tool network analyzer</v>
      </c>
      <c r="N4275" t="s">
        <v>46</v>
      </c>
      <c r="O4275" s="42" t="s">
        <v>47</v>
      </c>
      <c r="P4275" t="s">
        <v>1040</v>
      </c>
      <c r="Q4275" t="str">
        <f>VLOOKUP(KamstrupData[[#This Row],[IdLevel123]],'B-Business Capability'!B:L,10,FALSE)</f>
        <v>Order-to-Cash (O2C)</v>
      </c>
      <c r="R4275">
        <f>VLOOKUP(KamstrupData[[#This Row],[IdLevel123]],'B-Business Capability'!B:L,11,FALSE)</f>
        <v>0</v>
      </c>
      <c r="T4275" t="s">
        <v>410</v>
      </c>
    </row>
    <row r="4276" spans="2:20" hidden="1" x14ac:dyDescent="0.25">
      <c r="D4276" s="28" t="s">
        <v>1517</v>
      </c>
      <c r="E4276" t="str">
        <f>VLOOKUP(D4276,'B-Business Capability'!B:H,5,FALSE)</f>
        <v>Customer Service</v>
      </c>
      <c r="F4276" t="str">
        <f>VLOOKUP(D4276,'B-Business Capability'!B:H,6,FALSE)</f>
        <v>Customer Project Management</v>
      </c>
      <c r="G4276" t="str">
        <f>VLOOKUP(D4276,'B-Business Capability'!B:H,7,FALSE)</f>
        <v>Project Management</v>
      </c>
      <c r="I4276" t="s">
        <v>477</v>
      </c>
      <c r="J4276" t="s">
        <v>8624</v>
      </c>
      <c r="L4276" t="s">
        <v>1524</v>
      </c>
      <c r="M4276" t="str">
        <f>VLOOKUP(L4276,'A-Applications'!B:D,3,FALSE)</f>
        <v>Omni tool network analyzer</v>
      </c>
      <c r="N4276" t="s">
        <v>46</v>
      </c>
      <c r="O4276" s="42" t="s">
        <v>47</v>
      </c>
      <c r="P4276" t="s">
        <v>1040</v>
      </c>
      <c r="Q4276" t="str">
        <f>VLOOKUP(KamstrupData[[#This Row],[IdLevel123]],'B-Business Capability'!B:L,10,FALSE)</f>
        <v>Order-to-Cash (O2C)</v>
      </c>
      <c r="R4276">
        <f>VLOOKUP(KamstrupData[[#This Row],[IdLevel123]],'B-Business Capability'!B:L,11,FALSE)</f>
        <v>0</v>
      </c>
    </row>
    <row r="4277" spans="2:20" hidden="1" x14ac:dyDescent="0.25">
      <c r="D4277" t="s">
        <v>1517</v>
      </c>
      <c r="E4277" t="str">
        <f>VLOOKUP(D4277,'B-Business Capability'!B:H,5,FALSE)</f>
        <v>Customer Service</v>
      </c>
      <c r="F4277" t="str">
        <f>VLOOKUP(D4277,'B-Business Capability'!B:H,6,FALSE)</f>
        <v>Customer Project Management</v>
      </c>
      <c r="G4277" t="str">
        <f>VLOOKUP(D4277,'B-Business Capability'!B:H,7,FALSE)</f>
        <v>Project Management</v>
      </c>
      <c r="I4277" t="s">
        <v>66</v>
      </c>
      <c r="J4277" t="s">
        <v>228</v>
      </c>
      <c r="L4277" t="s">
        <v>1519</v>
      </c>
      <c r="M4277" t="str">
        <f>VLOOKUP(L4277,'A-Applications'!B:D,3,FALSE)</f>
        <v>Orbit File syncronizer</v>
      </c>
      <c r="N4277" t="s">
        <v>46</v>
      </c>
      <c r="O4277" s="42" t="s">
        <v>47</v>
      </c>
      <c r="P4277" t="s">
        <v>1040</v>
      </c>
      <c r="Q4277" t="str">
        <f>VLOOKUP(KamstrupData[[#This Row],[IdLevel123]],'B-Business Capability'!B:L,10,FALSE)</f>
        <v>Order-to-Cash (O2C)</v>
      </c>
      <c r="R4277">
        <f>VLOOKUP(KamstrupData[[#This Row],[IdLevel123]],'B-Business Capability'!B:L,11,FALSE)</f>
        <v>0</v>
      </c>
      <c r="T4277" t="s">
        <v>230</v>
      </c>
    </row>
    <row r="4278" spans="2:20" hidden="1" x14ac:dyDescent="0.25">
      <c r="D4278" t="s">
        <v>1517</v>
      </c>
      <c r="E4278" t="str">
        <f>VLOOKUP(D4278,'B-Business Capability'!B:H,5,FALSE)</f>
        <v>Customer Service</v>
      </c>
      <c r="F4278" t="str">
        <f>VLOOKUP(D4278,'B-Business Capability'!B:H,6,FALSE)</f>
        <v>Customer Project Management</v>
      </c>
      <c r="G4278" t="str">
        <f>VLOOKUP(D4278,'B-Business Capability'!B:H,7,FALSE)</f>
        <v>Project Management</v>
      </c>
      <c r="I4278" t="s">
        <v>43</v>
      </c>
      <c r="J4278" t="s">
        <v>278</v>
      </c>
      <c r="L4278" t="s">
        <v>1519</v>
      </c>
      <c r="M4278" t="str">
        <f>VLOOKUP(L4278,'A-Applications'!B:D,3,FALSE)</f>
        <v>Orbit File syncronizer</v>
      </c>
      <c r="N4278" t="s">
        <v>46</v>
      </c>
      <c r="O4278" s="42" t="s">
        <v>47</v>
      </c>
      <c r="P4278" t="s">
        <v>1040</v>
      </c>
      <c r="Q4278" t="str">
        <f>VLOOKUP(KamstrupData[[#This Row],[IdLevel123]],'B-Business Capability'!B:L,10,FALSE)</f>
        <v>Order-to-Cash (O2C)</v>
      </c>
      <c r="R4278">
        <f>VLOOKUP(KamstrupData[[#This Row],[IdLevel123]],'B-Business Capability'!B:L,11,FALSE)</f>
        <v>0</v>
      </c>
    </row>
    <row r="4279" spans="2:20" hidden="1" x14ac:dyDescent="0.25">
      <c r="D4279" t="s">
        <v>1517</v>
      </c>
      <c r="E4279" t="str">
        <f>VLOOKUP(D4279,'B-Business Capability'!B:H,5,FALSE)</f>
        <v>Customer Service</v>
      </c>
      <c r="F4279" t="str">
        <f>VLOOKUP(D4279,'B-Business Capability'!B:H,6,FALSE)</f>
        <v>Customer Project Management</v>
      </c>
      <c r="G4279" t="str">
        <f>VLOOKUP(D4279,'B-Business Capability'!B:H,7,FALSE)</f>
        <v>Project Management</v>
      </c>
      <c r="I4279" t="s">
        <v>43</v>
      </c>
      <c r="J4279" t="s">
        <v>279</v>
      </c>
      <c r="L4279" t="s">
        <v>1519</v>
      </c>
      <c r="M4279" t="str">
        <f>VLOOKUP(L4279,'A-Applications'!B:D,3,FALSE)</f>
        <v>Orbit File syncronizer</v>
      </c>
      <c r="N4279" t="s">
        <v>46</v>
      </c>
      <c r="O4279" s="42" t="s">
        <v>47</v>
      </c>
      <c r="P4279" t="s">
        <v>1040</v>
      </c>
      <c r="Q4279" t="str">
        <f>VLOOKUP(KamstrupData[[#This Row],[IdLevel123]],'B-Business Capability'!B:L,10,FALSE)</f>
        <v>Order-to-Cash (O2C)</v>
      </c>
      <c r="R4279">
        <f>VLOOKUP(KamstrupData[[#This Row],[IdLevel123]],'B-Business Capability'!B:L,11,FALSE)</f>
        <v>0</v>
      </c>
      <c r="S4279" t="s">
        <v>933</v>
      </c>
      <c r="T4279" t="s">
        <v>410</v>
      </c>
    </row>
    <row r="4280" spans="2:20" hidden="1" x14ac:dyDescent="0.25">
      <c r="D4280" t="s">
        <v>1517</v>
      </c>
      <c r="E4280" t="str">
        <f>VLOOKUP(D4280,'B-Business Capability'!B:H,5,FALSE)</f>
        <v>Customer Service</v>
      </c>
      <c r="F4280" t="str">
        <f>VLOOKUP(D4280,'B-Business Capability'!B:H,6,FALSE)</f>
        <v>Customer Project Management</v>
      </c>
      <c r="G4280" t="str">
        <f>VLOOKUP(D4280,'B-Business Capability'!B:H,7,FALSE)</f>
        <v>Project Management</v>
      </c>
      <c r="I4280" t="s">
        <v>43</v>
      </c>
      <c r="J4280" t="s">
        <v>282</v>
      </c>
      <c r="L4280" t="s">
        <v>1519</v>
      </c>
      <c r="M4280" t="str">
        <f>VLOOKUP(L4280,'A-Applications'!B:D,3,FALSE)</f>
        <v>Orbit File syncronizer</v>
      </c>
      <c r="N4280" t="s">
        <v>46</v>
      </c>
      <c r="O4280" s="42" t="s">
        <v>47</v>
      </c>
      <c r="P4280" t="s">
        <v>1040</v>
      </c>
      <c r="Q4280" t="str">
        <f>VLOOKUP(KamstrupData[[#This Row],[IdLevel123]],'B-Business Capability'!B:L,10,FALSE)</f>
        <v>Order-to-Cash (O2C)</v>
      </c>
      <c r="R4280">
        <f>VLOOKUP(KamstrupData[[#This Row],[IdLevel123]],'B-Business Capability'!B:L,11,FALSE)</f>
        <v>0</v>
      </c>
      <c r="S4280" t="s">
        <v>933</v>
      </c>
      <c r="T4280" t="s">
        <v>410</v>
      </c>
    </row>
    <row r="4281" spans="2:20" hidden="1" x14ac:dyDescent="0.25">
      <c r="D4281" s="28" t="s">
        <v>1517</v>
      </c>
      <c r="E4281" t="str">
        <f>VLOOKUP(D4281,'B-Business Capability'!B:H,5,FALSE)</f>
        <v>Customer Service</v>
      </c>
      <c r="F4281" t="str">
        <f>VLOOKUP(D4281,'B-Business Capability'!B:H,6,FALSE)</f>
        <v>Customer Project Management</v>
      </c>
      <c r="G4281" t="str">
        <f>VLOOKUP(D4281,'B-Business Capability'!B:H,7,FALSE)</f>
        <v>Project Management</v>
      </c>
      <c r="I4281" t="s">
        <v>491</v>
      </c>
      <c r="J4281" t="s">
        <v>8531</v>
      </c>
      <c r="K4281" t="s">
        <v>8607</v>
      </c>
      <c r="L4281" t="s">
        <v>1519</v>
      </c>
      <c r="M4281" t="str">
        <f>VLOOKUP(L4281,'A-Applications'!B:D,3,FALSE)</f>
        <v>Orbit File syncronizer</v>
      </c>
      <c r="N4281" t="s">
        <v>46</v>
      </c>
      <c r="O4281" s="42" t="s">
        <v>47</v>
      </c>
      <c r="P4281" t="s">
        <v>1040</v>
      </c>
      <c r="Q4281" t="str">
        <f>VLOOKUP(KamstrupData[[#This Row],[IdLevel123]],'B-Business Capability'!B:L,10,FALSE)</f>
        <v>Order-to-Cash (O2C)</v>
      </c>
      <c r="R4281">
        <f>VLOOKUP(KamstrupData[[#This Row],[IdLevel123]],'B-Business Capability'!B:L,11,FALSE)</f>
        <v>0</v>
      </c>
    </row>
    <row r="4282" spans="2:20" hidden="1" x14ac:dyDescent="0.25">
      <c r="D4282" s="28" t="s">
        <v>1517</v>
      </c>
      <c r="E4282" t="str">
        <f>VLOOKUP(D4282,'B-Business Capability'!B:H,5,FALSE)</f>
        <v>Customer Service</v>
      </c>
      <c r="F4282" t="str">
        <f>VLOOKUP(D4282,'B-Business Capability'!B:H,6,FALSE)</f>
        <v>Customer Project Management</v>
      </c>
      <c r="G4282" t="str">
        <f>VLOOKUP(D4282,'B-Business Capability'!B:H,7,FALSE)</f>
        <v>Project Management</v>
      </c>
      <c r="I4282" t="s">
        <v>477</v>
      </c>
      <c r="J4282" t="s">
        <v>8624</v>
      </c>
      <c r="L4282" t="s">
        <v>1519</v>
      </c>
      <c r="M4282" t="str">
        <f>VLOOKUP(L4282,'A-Applications'!B:D,3,FALSE)</f>
        <v>Orbit File syncronizer</v>
      </c>
      <c r="N4282" t="s">
        <v>46</v>
      </c>
      <c r="O4282" s="42" t="s">
        <v>47</v>
      </c>
      <c r="P4282" t="s">
        <v>1040</v>
      </c>
      <c r="Q4282" t="str">
        <f>VLOOKUP(KamstrupData[[#This Row],[IdLevel123]],'B-Business Capability'!B:L,10,FALSE)</f>
        <v>Order-to-Cash (O2C)</v>
      </c>
      <c r="R4282">
        <f>VLOOKUP(KamstrupData[[#This Row],[IdLevel123]],'B-Business Capability'!B:L,11,FALSE)</f>
        <v>0</v>
      </c>
    </row>
    <row r="4283" spans="2:20" hidden="1" x14ac:dyDescent="0.25">
      <c r="D4283" t="s">
        <v>1517</v>
      </c>
      <c r="E4283" t="str">
        <f>VLOOKUP(D4283,'B-Business Capability'!B:H,5,FALSE)</f>
        <v>Customer Service</v>
      </c>
      <c r="F4283" t="str">
        <f>VLOOKUP(D4283,'B-Business Capability'!B:H,6,FALSE)</f>
        <v>Customer Project Management</v>
      </c>
      <c r="G4283" t="str">
        <f>VLOOKUP(D4283,'B-Business Capability'!B:H,7,FALSE)</f>
        <v>Project Management</v>
      </c>
      <c r="I4283" t="s">
        <v>43</v>
      </c>
      <c r="J4283" t="s">
        <v>279</v>
      </c>
      <c r="L4283" t="s">
        <v>1526</v>
      </c>
      <c r="M4283" t="str">
        <f>VLOOKUP(L4283,'A-Applications'!B:D,3,FALSE)</f>
        <v>Excel, Decoding sheets</v>
      </c>
      <c r="N4283" t="s">
        <v>46</v>
      </c>
      <c r="O4283" s="42" t="s">
        <v>47</v>
      </c>
      <c r="P4283" t="s">
        <v>1040</v>
      </c>
      <c r="Q4283" t="str">
        <f>VLOOKUP(KamstrupData[[#This Row],[IdLevel123]],'B-Business Capability'!B:L,10,FALSE)</f>
        <v>Order-to-Cash (O2C)</v>
      </c>
      <c r="R4283">
        <f>VLOOKUP(KamstrupData[[#This Row],[IdLevel123]],'B-Business Capability'!B:L,11,FALSE)</f>
        <v>0</v>
      </c>
      <c r="T4283" t="s">
        <v>1514</v>
      </c>
    </row>
    <row r="4284" spans="2:20" hidden="1" x14ac:dyDescent="0.25">
      <c r="D4284" t="s">
        <v>1517</v>
      </c>
      <c r="E4284" t="str">
        <f>VLOOKUP(D4284,'B-Business Capability'!B:H,5,FALSE)</f>
        <v>Customer Service</v>
      </c>
      <c r="F4284" t="str">
        <f>VLOOKUP(D4284,'B-Business Capability'!B:H,6,FALSE)</f>
        <v>Customer Project Management</v>
      </c>
      <c r="G4284" t="str">
        <f>VLOOKUP(D4284,'B-Business Capability'!B:H,7,FALSE)</f>
        <v>Project Management</v>
      </c>
      <c r="I4284" t="s">
        <v>43</v>
      </c>
      <c r="J4284" t="s">
        <v>282</v>
      </c>
      <c r="L4284" t="s">
        <v>1526</v>
      </c>
      <c r="M4284" t="str">
        <f>VLOOKUP(L4284,'A-Applications'!B:D,3,FALSE)</f>
        <v>Excel, Decoding sheets</v>
      </c>
      <c r="N4284" t="s">
        <v>46</v>
      </c>
      <c r="O4284" s="42" t="s">
        <v>47</v>
      </c>
      <c r="P4284" t="s">
        <v>1040</v>
      </c>
      <c r="Q4284" t="str">
        <f>VLOOKUP(KamstrupData[[#This Row],[IdLevel123]],'B-Business Capability'!B:L,10,FALSE)</f>
        <v>Order-to-Cash (O2C)</v>
      </c>
      <c r="R4284">
        <f>VLOOKUP(KamstrupData[[#This Row],[IdLevel123]],'B-Business Capability'!B:L,11,FALSE)</f>
        <v>0</v>
      </c>
      <c r="T4284" t="s">
        <v>1514</v>
      </c>
    </row>
    <row r="4285" spans="2:20" hidden="1" x14ac:dyDescent="0.25">
      <c r="D4285" t="s">
        <v>583</v>
      </c>
      <c r="E4285" t="str">
        <f>VLOOKUP(D4285,'B-Business Capability'!B:H,5,FALSE)</f>
        <v>Product &amp; Software Development</v>
      </c>
      <c r="F4285" t="str">
        <f>VLOOKUP(D4285,'B-Business Capability'!B:H,6,FALSE)</f>
        <v>Engineering</v>
      </c>
      <c r="G4285" t="str">
        <f>VLOOKUP(D4285,'B-Business Capability'!B:H,7,FALSE)</f>
        <v>Construction &amp; Development</v>
      </c>
      <c r="I4285" t="s">
        <v>43</v>
      </c>
      <c r="J4285" t="s">
        <v>71</v>
      </c>
      <c r="K4285" t="s">
        <v>72</v>
      </c>
      <c r="L4285" t="s">
        <v>601</v>
      </c>
      <c r="M4285" t="str">
        <f>VLOOKUP(L4285,'A-Applications'!B:D,3,FALSE)</f>
        <v>Fedora (Multibel components + 140)</v>
      </c>
      <c r="N4285" t="s">
        <v>46</v>
      </c>
      <c r="O4285" s="42" t="s">
        <v>102</v>
      </c>
      <c r="P4285" t="s">
        <v>602</v>
      </c>
      <c r="Q4285" t="str">
        <f>VLOOKUP(KamstrupData[[#This Row],[IdLevel123]],'B-Business Capability'!B:L,10,FALSE)</f>
        <v>Idea-to-Release (I2R)</v>
      </c>
      <c r="R4285">
        <f>VLOOKUP(KamstrupData[[#This Row],[IdLevel123]],'B-Business Capability'!B:L,11,FALSE)</f>
        <v>420</v>
      </c>
      <c r="T4285" t="s">
        <v>76</v>
      </c>
    </row>
    <row r="4286" spans="2:20" hidden="1" x14ac:dyDescent="0.25">
      <c r="D4286" t="s">
        <v>583</v>
      </c>
      <c r="E4286" t="str">
        <f>VLOOKUP(D4286,'B-Business Capability'!B:H,5,FALSE)</f>
        <v>Product &amp; Software Development</v>
      </c>
      <c r="F4286" t="str">
        <f>VLOOKUP(D4286,'B-Business Capability'!B:H,6,FALSE)</f>
        <v>Engineering</v>
      </c>
      <c r="G4286" t="str">
        <f>VLOOKUP(D4286,'B-Business Capability'!B:H,7,FALSE)</f>
        <v>Construction &amp; Development</v>
      </c>
      <c r="I4286" t="s">
        <v>43</v>
      </c>
      <c r="J4286" t="s">
        <v>91</v>
      </c>
      <c r="K4286" t="s">
        <v>291</v>
      </c>
      <c r="L4286" t="s">
        <v>601</v>
      </c>
      <c r="M4286" t="str">
        <f>VLOOKUP(L4286,'A-Applications'!B:D,3,FALSE)</f>
        <v>Fedora (Multibel components + 140)</v>
      </c>
      <c r="N4286" t="s">
        <v>46</v>
      </c>
      <c r="O4286" s="42" t="s">
        <v>102</v>
      </c>
      <c r="P4286" t="s">
        <v>602</v>
      </c>
      <c r="Q4286" t="str">
        <f>VLOOKUP(KamstrupData[[#This Row],[IdLevel123]],'B-Business Capability'!B:L,10,FALSE)</f>
        <v>Idea-to-Release (I2R)</v>
      </c>
      <c r="R4286">
        <f>VLOOKUP(KamstrupData[[#This Row],[IdLevel123]],'B-Business Capability'!B:L,11,FALSE)</f>
        <v>420</v>
      </c>
      <c r="T4286" t="s">
        <v>292</v>
      </c>
    </row>
    <row r="4287" spans="2:20" hidden="1" x14ac:dyDescent="0.25">
      <c r="D4287" t="s">
        <v>583</v>
      </c>
      <c r="E4287" t="str">
        <f>VLOOKUP(D4287,'B-Business Capability'!B:H,5,FALSE)</f>
        <v>Product &amp; Software Development</v>
      </c>
      <c r="F4287" t="str">
        <f>VLOOKUP(D4287,'B-Business Capability'!B:H,6,FALSE)</f>
        <v>Engineering</v>
      </c>
      <c r="G4287" t="str">
        <f>VLOOKUP(D4287,'B-Business Capability'!B:H,7,FALSE)</f>
        <v>Construction &amp; Development</v>
      </c>
      <c r="I4287" t="s">
        <v>43</v>
      </c>
      <c r="J4287" t="s">
        <v>98</v>
      </c>
      <c r="K4287" t="s">
        <v>761</v>
      </c>
      <c r="L4287" t="s">
        <v>601</v>
      </c>
      <c r="M4287" t="str">
        <f>VLOOKUP(L4287,'A-Applications'!B:D,3,FALSE)</f>
        <v>Fedora (Multibel components + 140)</v>
      </c>
      <c r="N4287" t="s">
        <v>138</v>
      </c>
      <c r="O4287" s="42" t="s">
        <v>102</v>
      </c>
      <c r="P4287" t="s">
        <v>75</v>
      </c>
      <c r="Q4287" t="str">
        <f>VLOOKUP(KamstrupData[[#This Row],[IdLevel123]],'B-Business Capability'!B:L,10,FALSE)</f>
        <v>Idea-to-Release (I2R)</v>
      </c>
      <c r="R4287">
        <f>VLOOKUP(KamstrupData[[#This Row],[IdLevel123]],'B-Business Capability'!B:L,11,FALSE)</f>
        <v>420</v>
      </c>
      <c r="T4287" t="s">
        <v>763</v>
      </c>
    </row>
    <row r="4288" spans="2:20" hidden="1" x14ac:dyDescent="0.25">
      <c r="B4288" s="28">
        <v>45292</v>
      </c>
      <c r="D4288" s="28" t="s">
        <v>8548</v>
      </c>
      <c r="E4288" t="str">
        <f>VLOOKUP(D4288,'B-Business Capability'!B:H,5,FALSE)</f>
        <v>OT Hosting</v>
      </c>
      <c r="F4288" t="str">
        <f>VLOOKUP(D4288,'B-Business Capability'!B:H,6,FALSE)</f>
        <v>OT Engineering &amp; Innovation</v>
      </c>
      <c r="G4288">
        <f>VLOOKUP(D4288,'B-Business Capability'!B:H,7,FALSE)</f>
        <v>0</v>
      </c>
      <c r="I4288" t="s">
        <v>43</v>
      </c>
      <c r="J4288" t="s">
        <v>285</v>
      </c>
      <c r="K4288" t="s">
        <v>1615</v>
      </c>
      <c r="L4288" t="s">
        <v>601</v>
      </c>
      <c r="M4288" t="str">
        <f>VLOOKUP(L4288,'A-Applications'!B:D,3,FALSE)</f>
        <v>Fedora (Multibel components + 140)</v>
      </c>
      <c r="N4288" t="s">
        <v>46</v>
      </c>
      <c r="O4288" s="42" t="s">
        <v>47</v>
      </c>
      <c r="P4288" t="s">
        <v>38</v>
      </c>
      <c r="Q4288" t="str">
        <f>VLOOKUP(KamstrupData[[#This Row],[IdLevel123]],'B-Business Capability'!B:L,10,FALSE)</f>
        <v>N/A</v>
      </c>
      <c r="R4288">
        <f>VLOOKUP(KamstrupData[[#This Row],[IdLevel123]],'B-Business Capability'!B:L,11,FALSE)</f>
        <v>0</v>
      </c>
    </row>
    <row r="4289" spans="2:20" hidden="1" x14ac:dyDescent="0.25">
      <c r="D4289" t="s">
        <v>583</v>
      </c>
      <c r="E4289" t="str">
        <f>VLOOKUP(D4289,'B-Business Capability'!B:H,5,FALSE)</f>
        <v>Product &amp; Software Development</v>
      </c>
      <c r="F4289" t="str">
        <f>VLOOKUP(D4289,'B-Business Capability'!B:H,6,FALSE)</f>
        <v>Engineering</v>
      </c>
      <c r="G4289" t="str">
        <f>VLOOKUP(D4289,'B-Business Capability'!B:H,7,FALSE)</f>
        <v>Construction &amp; Development</v>
      </c>
      <c r="I4289" t="s">
        <v>43</v>
      </c>
      <c r="J4289" t="s">
        <v>71</v>
      </c>
      <c r="K4289" t="s">
        <v>72</v>
      </c>
      <c r="L4289" t="s">
        <v>628</v>
      </c>
      <c r="M4289" t="str">
        <f>VLOOKUP(L4289,'A-Applications'!B:D,3,FALSE)</f>
        <v>Seqzap fra CIM Software Testing</v>
      </c>
      <c r="N4289" t="s">
        <v>46</v>
      </c>
      <c r="O4289" s="42" t="s">
        <v>47</v>
      </c>
      <c r="P4289" t="s">
        <v>75</v>
      </c>
      <c r="Q4289" t="str">
        <f>VLOOKUP(KamstrupData[[#This Row],[IdLevel123]],'B-Business Capability'!B:L,10,FALSE)</f>
        <v>Idea-to-Release (I2R)</v>
      </c>
      <c r="R4289">
        <f>VLOOKUP(KamstrupData[[#This Row],[IdLevel123]],'B-Business Capability'!B:L,11,FALSE)</f>
        <v>420</v>
      </c>
      <c r="T4289" t="s">
        <v>76</v>
      </c>
    </row>
    <row r="4290" spans="2:20" hidden="1" x14ac:dyDescent="0.25">
      <c r="D4290" t="s">
        <v>583</v>
      </c>
      <c r="E4290" t="str">
        <f>VLOOKUP(D4290,'B-Business Capability'!B:H,5,FALSE)</f>
        <v>Product &amp; Software Development</v>
      </c>
      <c r="F4290" t="str">
        <f>VLOOKUP(D4290,'B-Business Capability'!B:H,6,FALSE)</f>
        <v>Engineering</v>
      </c>
      <c r="G4290" t="str">
        <f>VLOOKUP(D4290,'B-Business Capability'!B:H,7,FALSE)</f>
        <v>Construction &amp; Development</v>
      </c>
      <c r="I4290" t="s">
        <v>43</v>
      </c>
      <c r="J4290" t="s">
        <v>71</v>
      </c>
      <c r="K4290" t="s">
        <v>81</v>
      </c>
      <c r="L4290" t="s">
        <v>628</v>
      </c>
      <c r="M4290" t="str">
        <f>VLOOKUP(L4290,'A-Applications'!B:D,3,FALSE)</f>
        <v>Seqzap fra CIM Software Testing</v>
      </c>
      <c r="N4290" t="s">
        <v>46</v>
      </c>
      <c r="O4290" s="42" t="s">
        <v>47</v>
      </c>
      <c r="P4290" t="s">
        <v>75</v>
      </c>
      <c r="Q4290" t="str">
        <f>VLOOKUP(KamstrupData[[#This Row],[IdLevel123]],'B-Business Capability'!B:L,10,FALSE)</f>
        <v>Idea-to-Release (I2R)</v>
      </c>
      <c r="R4290">
        <f>VLOOKUP(KamstrupData[[#This Row],[IdLevel123]],'B-Business Capability'!B:L,11,FALSE)</f>
        <v>420</v>
      </c>
      <c r="T4290" t="s">
        <v>76</v>
      </c>
    </row>
    <row r="4291" spans="2:20" hidden="1" x14ac:dyDescent="0.25">
      <c r="D4291" t="s">
        <v>583</v>
      </c>
      <c r="E4291" t="str">
        <f>VLOOKUP(D4291,'B-Business Capability'!B:H,5,FALSE)</f>
        <v>Product &amp; Software Development</v>
      </c>
      <c r="F4291" t="str">
        <f>VLOOKUP(D4291,'B-Business Capability'!B:H,6,FALSE)</f>
        <v>Engineering</v>
      </c>
      <c r="G4291" t="str">
        <f>VLOOKUP(D4291,'B-Business Capability'!B:H,7,FALSE)</f>
        <v>Construction &amp; Development</v>
      </c>
      <c r="I4291" t="s">
        <v>43</v>
      </c>
      <c r="J4291" t="s">
        <v>91</v>
      </c>
      <c r="K4291" t="s">
        <v>291</v>
      </c>
      <c r="L4291" t="s">
        <v>675</v>
      </c>
      <c r="M4291" t="str">
        <f>VLOOKUP(L4291,'A-Applications'!B:D,3,FALSE)</f>
        <v>Flatpak (Multibel components + 3)</v>
      </c>
      <c r="N4291" t="s">
        <v>46</v>
      </c>
      <c r="O4291" s="42" t="s">
        <v>102</v>
      </c>
      <c r="P4291" t="s">
        <v>602</v>
      </c>
      <c r="Q4291" t="str">
        <f>VLOOKUP(KamstrupData[[#This Row],[IdLevel123]],'B-Business Capability'!B:L,10,FALSE)</f>
        <v>Idea-to-Release (I2R)</v>
      </c>
      <c r="R4291">
        <f>VLOOKUP(KamstrupData[[#This Row],[IdLevel123]],'B-Business Capability'!B:L,11,FALSE)</f>
        <v>420</v>
      </c>
      <c r="T4291" t="s">
        <v>292</v>
      </c>
    </row>
    <row r="4292" spans="2:20" hidden="1" x14ac:dyDescent="0.25">
      <c r="D4292" t="s">
        <v>583</v>
      </c>
      <c r="E4292" t="str">
        <f>VLOOKUP(D4292,'B-Business Capability'!B:H,5,FALSE)</f>
        <v>Product &amp; Software Development</v>
      </c>
      <c r="F4292" t="str">
        <f>VLOOKUP(D4292,'B-Business Capability'!B:H,6,FALSE)</f>
        <v>Engineering</v>
      </c>
      <c r="G4292" t="str">
        <f>VLOOKUP(D4292,'B-Business Capability'!B:H,7,FALSE)</f>
        <v>Construction &amp; Development</v>
      </c>
      <c r="I4292" t="s">
        <v>43</v>
      </c>
      <c r="J4292" t="s">
        <v>71</v>
      </c>
      <c r="K4292" t="s">
        <v>81</v>
      </c>
      <c r="L4292" t="s">
        <v>658</v>
      </c>
      <c r="M4292" t="str">
        <f>VLOOKUP(L4292,'A-Applications'!B:D,3,FALSE)</f>
        <v>WinSCP</v>
      </c>
      <c r="N4292" t="s">
        <v>46</v>
      </c>
      <c r="O4292" s="42" t="s">
        <v>52</v>
      </c>
      <c r="P4292" t="s">
        <v>75</v>
      </c>
      <c r="Q4292" t="str">
        <f>VLOOKUP(KamstrupData[[#This Row],[IdLevel123]],'B-Business Capability'!B:L,10,FALSE)</f>
        <v>Idea-to-Release (I2R)</v>
      </c>
      <c r="R4292">
        <f>VLOOKUP(KamstrupData[[#This Row],[IdLevel123]],'B-Business Capability'!B:L,11,FALSE)</f>
        <v>420</v>
      </c>
      <c r="T4292" t="s">
        <v>76</v>
      </c>
    </row>
    <row r="4293" spans="2:20" hidden="1" x14ac:dyDescent="0.25">
      <c r="D4293" t="s">
        <v>583</v>
      </c>
      <c r="E4293" t="str">
        <f>VLOOKUP(D4293,'B-Business Capability'!B:H,5,FALSE)</f>
        <v>Product &amp; Software Development</v>
      </c>
      <c r="F4293" t="str">
        <f>VLOOKUP(D4293,'B-Business Capability'!B:H,6,FALSE)</f>
        <v>Engineering</v>
      </c>
      <c r="G4293" t="str">
        <f>VLOOKUP(D4293,'B-Business Capability'!B:H,7,FALSE)</f>
        <v>Construction &amp; Development</v>
      </c>
      <c r="I4293" t="s">
        <v>43</v>
      </c>
      <c r="J4293" t="s">
        <v>91</v>
      </c>
      <c r="K4293" t="s">
        <v>291</v>
      </c>
      <c r="L4293" t="s">
        <v>658</v>
      </c>
      <c r="M4293" t="str">
        <f>VLOOKUP(L4293,'A-Applications'!B:D,3,FALSE)</f>
        <v>WinSCP</v>
      </c>
      <c r="N4293" t="s">
        <v>46</v>
      </c>
      <c r="O4293" s="42" t="s">
        <v>47</v>
      </c>
      <c r="P4293" t="s">
        <v>75</v>
      </c>
      <c r="Q4293" t="str">
        <f>VLOOKUP(KamstrupData[[#This Row],[IdLevel123]],'B-Business Capability'!B:L,10,FALSE)</f>
        <v>Idea-to-Release (I2R)</v>
      </c>
      <c r="R4293">
        <f>VLOOKUP(KamstrupData[[#This Row],[IdLevel123]],'B-Business Capability'!B:L,11,FALSE)</f>
        <v>420</v>
      </c>
      <c r="T4293" t="s">
        <v>292</v>
      </c>
    </row>
    <row r="4294" spans="2:20" hidden="1" x14ac:dyDescent="0.25">
      <c r="D4294" t="s">
        <v>583</v>
      </c>
      <c r="E4294" t="str">
        <f>VLOOKUP(D4294,'B-Business Capability'!B:H,5,FALSE)</f>
        <v>Product &amp; Software Development</v>
      </c>
      <c r="F4294" t="str">
        <f>VLOOKUP(D4294,'B-Business Capability'!B:H,6,FALSE)</f>
        <v>Engineering</v>
      </c>
      <c r="G4294" t="str">
        <f>VLOOKUP(D4294,'B-Business Capability'!B:H,7,FALSE)</f>
        <v>Construction &amp; Development</v>
      </c>
      <c r="I4294" t="s">
        <v>43</v>
      </c>
      <c r="J4294" t="s">
        <v>91</v>
      </c>
      <c r="K4294" t="s">
        <v>72</v>
      </c>
      <c r="L4294" t="s">
        <v>658</v>
      </c>
      <c r="M4294" t="str">
        <f>VLOOKUP(L4294,'A-Applications'!B:D,3,FALSE)</f>
        <v>WinSCP</v>
      </c>
      <c r="N4294" t="s">
        <v>46</v>
      </c>
      <c r="O4294" t="s">
        <v>47</v>
      </c>
      <c r="P4294" t="s">
        <v>75</v>
      </c>
      <c r="Q4294" t="str">
        <f>VLOOKUP(KamstrupData[[#This Row],[IdLevel123]],'B-Business Capability'!B:L,10,FALSE)</f>
        <v>Idea-to-Release (I2R)</v>
      </c>
      <c r="R4294">
        <f>VLOOKUP(KamstrupData[[#This Row],[IdLevel123]],'B-Business Capability'!B:L,11,FALSE)</f>
        <v>420</v>
      </c>
      <c r="T4294" t="s">
        <v>92</v>
      </c>
    </row>
    <row r="4295" spans="2:20" hidden="1" x14ac:dyDescent="0.25">
      <c r="D4295" t="s">
        <v>583</v>
      </c>
      <c r="E4295" t="str">
        <f>VLOOKUP(D4295,'B-Business Capability'!B:H,5,FALSE)</f>
        <v>Product &amp; Software Development</v>
      </c>
      <c r="F4295" t="str">
        <f>VLOOKUP(D4295,'B-Business Capability'!B:H,6,FALSE)</f>
        <v>Engineering</v>
      </c>
      <c r="G4295" t="str">
        <f>VLOOKUP(D4295,'B-Business Capability'!B:H,7,FALSE)</f>
        <v>Construction &amp; Development</v>
      </c>
      <c r="I4295" t="s">
        <v>43</v>
      </c>
      <c r="J4295" t="s">
        <v>91</v>
      </c>
      <c r="K4295" t="s">
        <v>293</v>
      </c>
      <c r="L4295" t="s">
        <v>658</v>
      </c>
      <c r="M4295" t="str">
        <f>VLOOKUP(L4295,'A-Applications'!B:D,3,FALSE)</f>
        <v>WinSCP</v>
      </c>
      <c r="N4295" t="s">
        <v>46</v>
      </c>
      <c r="O4295" t="s">
        <v>47</v>
      </c>
      <c r="P4295" t="s">
        <v>75</v>
      </c>
      <c r="Q4295" t="str">
        <f>VLOOKUP(KamstrupData[[#This Row],[IdLevel123]],'B-Business Capability'!B:L,10,FALSE)</f>
        <v>Idea-to-Release (I2R)</v>
      </c>
      <c r="R4295">
        <f>VLOOKUP(KamstrupData[[#This Row],[IdLevel123]],'B-Business Capability'!B:L,11,FALSE)</f>
        <v>420</v>
      </c>
      <c r="T4295" t="s">
        <v>294</v>
      </c>
    </row>
    <row r="4296" spans="2:20" hidden="1" x14ac:dyDescent="0.25">
      <c r="D4296" t="s">
        <v>583</v>
      </c>
      <c r="E4296" t="str">
        <f>VLOOKUP(D4296,'B-Business Capability'!B:H,5,FALSE)</f>
        <v>Product &amp; Software Development</v>
      </c>
      <c r="F4296" t="str">
        <f>VLOOKUP(D4296,'B-Business Capability'!B:H,6,FALSE)</f>
        <v>Engineering</v>
      </c>
      <c r="G4296" t="str">
        <f>VLOOKUP(D4296,'B-Business Capability'!B:H,7,FALSE)</f>
        <v>Construction &amp; Development</v>
      </c>
      <c r="I4296" t="s">
        <v>43</v>
      </c>
      <c r="J4296" t="s">
        <v>91</v>
      </c>
      <c r="K4296" t="s">
        <v>81</v>
      </c>
      <c r="L4296" t="s">
        <v>658</v>
      </c>
      <c r="M4296" t="str">
        <f>VLOOKUP(L4296,'A-Applications'!B:D,3,FALSE)</f>
        <v>WinSCP</v>
      </c>
      <c r="N4296" t="s">
        <v>46</v>
      </c>
      <c r="O4296" s="42" t="s">
        <v>47</v>
      </c>
      <c r="P4296" t="s">
        <v>75</v>
      </c>
      <c r="Q4296" t="str">
        <f>VLOOKUP(KamstrupData[[#This Row],[IdLevel123]],'B-Business Capability'!B:L,10,FALSE)</f>
        <v>Idea-to-Release (I2R)</v>
      </c>
      <c r="R4296">
        <f>VLOOKUP(KamstrupData[[#This Row],[IdLevel123]],'B-Business Capability'!B:L,11,FALSE)</f>
        <v>420</v>
      </c>
      <c r="T4296" t="s">
        <v>96</v>
      </c>
    </row>
    <row r="4297" spans="2:20" hidden="1" x14ac:dyDescent="0.25">
      <c r="D4297" t="s">
        <v>583</v>
      </c>
      <c r="E4297" t="str">
        <f>VLOOKUP(D4297,'B-Business Capability'!B:H,5,FALSE)</f>
        <v>Product &amp; Software Development</v>
      </c>
      <c r="F4297" t="str">
        <f>VLOOKUP(D4297,'B-Business Capability'!B:H,6,FALSE)</f>
        <v>Engineering</v>
      </c>
      <c r="G4297" t="str">
        <f>VLOOKUP(D4297,'B-Business Capability'!B:H,7,FALSE)</f>
        <v>Construction &amp; Development</v>
      </c>
      <c r="I4297" t="s">
        <v>43</v>
      </c>
      <c r="J4297" t="s">
        <v>128</v>
      </c>
      <c r="K4297" t="s">
        <v>87</v>
      </c>
      <c r="L4297" t="s">
        <v>658</v>
      </c>
      <c r="M4297" t="str">
        <f>VLOOKUP(L4297,'A-Applications'!B:D,3,FALSE)</f>
        <v>WinSCP</v>
      </c>
      <c r="N4297" t="s">
        <v>46</v>
      </c>
      <c r="O4297" s="42" t="s">
        <v>47</v>
      </c>
      <c r="P4297" t="s">
        <v>75</v>
      </c>
      <c r="Q4297" t="str">
        <f>VLOOKUP(KamstrupData[[#This Row],[IdLevel123]],'B-Business Capability'!B:L,10,FALSE)</f>
        <v>Idea-to-Release (I2R)</v>
      </c>
      <c r="R4297">
        <f>VLOOKUP(KamstrupData[[#This Row],[IdLevel123]],'B-Business Capability'!B:L,11,FALSE)</f>
        <v>420</v>
      </c>
      <c r="T4297" t="s">
        <v>129</v>
      </c>
    </row>
    <row r="4298" spans="2:20" hidden="1" x14ac:dyDescent="0.25">
      <c r="D4298" t="s">
        <v>1517</v>
      </c>
      <c r="E4298" t="str">
        <f>VLOOKUP(D4298,'B-Business Capability'!B:H,5,FALSE)</f>
        <v>Customer Service</v>
      </c>
      <c r="F4298" t="str">
        <f>VLOOKUP(D4298,'B-Business Capability'!B:H,6,FALSE)</f>
        <v>Customer Project Management</v>
      </c>
      <c r="G4298" t="str">
        <f>VLOOKUP(D4298,'B-Business Capability'!B:H,7,FALSE)</f>
        <v>Project Management</v>
      </c>
      <c r="I4298" t="s">
        <v>66</v>
      </c>
      <c r="J4298" t="s">
        <v>228</v>
      </c>
      <c r="L4298" t="s">
        <v>658</v>
      </c>
      <c r="M4298" t="str">
        <f>VLOOKUP(L4298,'A-Applications'!B:D,3,FALSE)</f>
        <v>WinSCP</v>
      </c>
      <c r="N4298" t="s">
        <v>46</v>
      </c>
      <c r="O4298" s="42" t="s">
        <v>47</v>
      </c>
      <c r="P4298" t="s">
        <v>1040</v>
      </c>
      <c r="Q4298" t="str">
        <f>VLOOKUP(KamstrupData[[#This Row],[IdLevel123]],'B-Business Capability'!B:L,10,FALSE)</f>
        <v>Order-to-Cash (O2C)</v>
      </c>
      <c r="R4298">
        <f>VLOOKUP(KamstrupData[[#This Row],[IdLevel123]],'B-Business Capability'!B:L,11,FALSE)</f>
        <v>0</v>
      </c>
      <c r="T4298" t="s">
        <v>230</v>
      </c>
    </row>
    <row r="4299" spans="2:20" hidden="1" x14ac:dyDescent="0.25">
      <c r="B4299" s="28">
        <v>46023</v>
      </c>
      <c r="D4299" s="28" t="s">
        <v>1641</v>
      </c>
      <c r="E4299" t="str">
        <f>VLOOKUP(D4299,'B-Business Capability'!B:H,5,FALSE)</f>
        <v>OT Hosting</v>
      </c>
      <c r="F4299" t="str">
        <f>VLOOKUP(D4299,'B-Business Capability'!B:H,6,FALSE)</f>
        <v>OT Data &amp; Integration</v>
      </c>
      <c r="G4299" t="str">
        <f>VLOOKUP(D4299,'B-Business Capability'!B:H,7,FALSE)</f>
        <v>Data Acquisition &amp; Ingestion</v>
      </c>
      <c r="I4299" t="s">
        <v>43</v>
      </c>
      <c r="J4299" t="s">
        <v>239</v>
      </c>
      <c r="K4299" t="s">
        <v>1742</v>
      </c>
      <c r="L4299" t="s">
        <v>658</v>
      </c>
      <c r="M4299" t="str">
        <f>VLOOKUP(L4299,'A-Applications'!B:D,3,FALSE)</f>
        <v>WinSCP</v>
      </c>
      <c r="N4299" t="s">
        <v>46</v>
      </c>
      <c r="O4299" s="42" t="s">
        <v>52</v>
      </c>
      <c r="Q4299" t="str">
        <f>VLOOKUP(KamstrupData[[#This Row],[IdLevel123]],'B-Business Capability'!B:L,10,FALSE)</f>
        <v>N/A</v>
      </c>
      <c r="R4299">
        <f>VLOOKUP(KamstrupData[[#This Row],[IdLevel123]],'B-Business Capability'!B:L,11,FALSE)</f>
        <v>0</v>
      </c>
    </row>
    <row r="4300" spans="2:20" hidden="1" x14ac:dyDescent="0.25">
      <c r="B4300" s="28">
        <v>45292</v>
      </c>
      <c r="D4300" t="s">
        <v>1654</v>
      </c>
      <c r="E4300" t="str">
        <f>VLOOKUP(D4300,'B-Business Capability'!B:H,5,FALSE)</f>
        <v>OT Hosting</v>
      </c>
      <c r="F4300" t="str">
        <f>VLOOKUP(D4300,'B-Business Capability'!B:H,6,FALSE)</f>
        <v>OT Data &amp; Integration</v>
      </c>
      <c r="G4300" t="str">
        <f>VLOOKUP(D4300,'B-Business Capability'!B:H,7,FALSE)</f>
        <v>Data Transformation &amp; Validation</v>
      </c>
      <c r="I4300" t="s">
        <v>43</v>
      </c>
      <c r="J4300" t="s">
        <v>285</v>
      </c>
      <c r="K4300" t="s">
        <v>306</v>
      </c>
      <c r="L4300" t="s">
        <v>658</v>
      </c>
      <c r="M4300" t="str">
        <f>VLOOKUP(L4300,'A-Applications'!B:D,3,FALSE)</f>
        <v>WinSCP</v>
      </c>
      <c r="N4300" t="s">
        <v>46</v>
      </c>
      <c r="O4300" s="42" t="s">
        <v>47</v>
      </c>
      <c r="P4300" t="s">
        <v>38</v>
      </c>
      <c r="Q4300" t="str">
        <f>VLOOKUP(KamstrupData[[#This Row],[IdLevel123]],'B-Business Capability'!B:L,10,FALSE)</f>
        <v>N/A</v>
      </c>
      <c r="R4300">
        <f>VLOOKUP(KamstrupData[[#This Row],[IdLevel123]],'B-Business Capability'!B:L,11,FALSE)</f>
        <v>0</v>
      </c>
      <c r="T4300" t="s">
        <v>309</v>
      </c>
    </row>
    <row r="4301" spans="2:20" hidden="1" x14ac:dyDescent="0.25">
      <c r="D4301" t="s">
        <v>1634</v>
      </c>
      <c r="E4301" t="str">
        <f>VLOOKUP(D4301,'B-Business Capability'!B:H,5,FALSE)</f>
        <v>Not mapped to capability</v>
      </c>
      <c r="F4301">
        <f>VLOOKUP(D4301,'B-Business Capability'!B:H,6,FALSE)</f>
        <v>0</v>
      </c>
      <c r="G4301">
        <f>VLOOKUP(D4301,'B-Business Capability'!B:H,7,FALSE)</f>
        <v>0</v>
      </c>
      <c r="I4301" t="s">
        <v>43</v>
      </c>
      <c r="J4301" t="s">
        <v>278</v>
      </c>
      <c r="L4301" t="s">
        <v>658</v>
      </c>
      <c r="M4301" t="str">
        <f>VLOOKUP(L4301,'A-Applications'!B:D,3,FALSE)</f>
        <v>WinSCP</v>
      </c>
      <c r="N4301" t="s">
        <v>46</v>
      </c>
      <c r="O4301" s="42" t="s">
        <v>47</v>
      </c>
      <c r="P4301" t="s">
        <v>56</v>
      </c>
      <c r="Q4301" t="str">
        <f>VLOOKUP(KamstrupData[[#This Row],[IdLevel123]],'B-Business Capability'!B:L,10,FALSE)</f>
        <v>N/A</v>
      </c>
      <c r="R4301">
        <f>VLOOKUP(KamstrupData[[#This Row],[IdLevel123]],'B-Business Capability'!B:L,11,FALSE)</f>
        <v>0</v>
      </c>
    </row>
    <row r="4302" spans="2:20" hidden="1" x14ac:dyDescent="0.25">
      <c r="D4302" t="s">
        <v>1634</v>
      </c>
      <c r="E4302" t="str">
        <f>VLOOKUP(D4302,'B-Business Capability'!B:H,5,FALSE)</f>
        <v>Not mapped to capability</v>
      </c>
      <c r="F4302">
        <f>VLOOKUP(D4302,'B-Business Capability'!B:H,6,FALSE)</f>
        <v>0</v>
      </c>
      <c r="G4302">
        <f>VLOOKUP(D4302,'B-Business Capability'!B:H,7,FALSE)</f>
        <v>0</v>
      </c>
      <c r="I4302" t="s">
        <v>43</v>
      </c>
      <c r="J4302" t="s">
        <v>86</v>
      </c>
      <c r="L4302" t="s">
        <v>658</v>
      </c>
      <c r="M4302" t="str">
        <f>VLOOKUP(L4302,'A-Applications'!B:D,3,FALSE)</f>
        <v>WinSCP</v>
      </c>
      <c r="O4302" s="42"/>
      <c r="P4302" t="s">
        <v>56</v>
      </c>
      <c r="Q4302" t="str">
        <f>VLOOKUP(KamstrupData[[#This Row],[IdLevel123]],'B-Business Capability'!B:L,10,FALSE)</f>
        <v>N/A</v>
      </c>
      <c r="R4302">
        <f>VLOOKUP(KamstrupData[[#This Row],[IdLevel123]],'B-Business Capability'!B:L,11,FALSE)</f>
        <v>0</v>
      </c>
      <c r="T4302" t="s">
        <v>196</v>
      </c>
    </row>
    <row r="4303" spans="2:20" hidden="1" x14ac:dyDescent="0.25">
      <c r="D4303" t="s">
        <v>1634</v>
      </c>
      <c r="E4303" t="str">
        <f>VLOOKUP(D4303,'B-Business Capability'!B:H,5,FALSE)</f>
        <v>Not mapped to capability</v>
      </c>
      <c r="F4303">
        <f>VLOOKUP(D4303,'B-Business Capability'!B:H,6,FALSE)</f>
        <v>0</v>
      </c>
      <c r="G4303">
        <f>VLOOKUP(D4303,'B-Business Capability'!B:H,7,FALSE)</f>
        <v>0</v>
      </c>
      <c r="I4303" t="s">
        <v>43</v>
      </c>
      <c r="J4303" t="s">
        <v>279</v>
      </c>
      <c r="L4303" t="s">
        <v>658</v>
      </c>
      <c r="M4303" t="str">
        <f>VLOOKUP(L4303,'A-Applications'!B:D,3,FALSE)</f>
        <v>WinSCP</v>
      </c>
      <c r="N4303" t="s">
        <v>46</v>
      </c>
      <c r="O4303" s="42" t="s">
        <v>47</v>
      </c>
      <c r="P4303" t="s">
        <v>56</v>
      </c>
      <c r="Q4303" t="str">
        <f>VLOOKUP(KamstrupData[[#This Row],[IdLevel123]],'B-Business Capability'!B:L,10,FALSE)</f>
        <v>N/A</v>
      </c>
      <c r="R4303">
        <f>VLOOKUP(KamstrupData[[#This Row],[IdLevel123]],'B-Business Capability'!B:L,11,FALSE)</f>
        <v>0</v>
      </c>
    </row>
    <row r="4304" spans="2:20" hidden="1" x14ac:dyDescent="0.25">
      <c r="D4304" t="s">
        <v>1634</v>
      </c>
      <c r="E4304" t="str">
        <f>VLOOKUP(D4304,'B-Business Capability'!B:H,5,FALSE)</f>
        <v>Not mapped to capability</v>
      </c>
      <c r="F4304">
        <f>VLOOKUP(D4304,'B-Business Capability'!B:H,6,FALSE)</f>
        <v>0</v>
      </c>
      <c r="G4304">
        <f>VLOOKUP(D4304,'B-Business Capability'!B:H,7,FALSE)</f>
        <v>0</v>
      </c>
      <c r="I4304" t="s">
        <v>43</v>
      </c>
      <c r="J4304" t="s">
        <v>282</v>
      </c>
      <c r="L4304" t="s">
        <v>658</v>
      </c>
      <c r="M4304" t="str">
        <f>VLOOKUP(L4304,'A-Applications'!B:D,3,FALSE)</f>
        <v>WinSCP</v>
      </c>
      <c r="N4304" t="s">
        <v>46</v>
      </c>
      <c r="O4304" s="42" t="s">
        <v>47</v>
      </c>
      <c r="P4304" t="s">
        <v>56</v>
      </c>
      <c r="Q4304" t="str">
        <f>VLOOKUP(KamstrupData[[#This Row],[IdLevel123]],'B-Business Capability'!B:L,10,FALSE)</f>
        <v>N/A</v>
      </c>
      <c r="R4304">
        <f>VLOOKUP(KamstrupData[[#This Row],[IdLevel123]],'B-Business Capability'!B:L,11,FALSE)</f>
        <v>0</v>
      </c>
    </row>
    <row r="4305" spans="4:20" hidden="1" x14ac:dyDescent="0.25">
      <c r="D4305" s="28" t="s">
        <v>1634</v>
      </c>
      <c r="E4305" t="str">
        <f>VLOOKUP(D4305,'B-Business Capability'!B:H,5,FALSE)</f>
        <v>Not mapped to capability</v>
      </c>
      <c r="F4305">
        <f>VLOOKUP(D4305,'B-Business Capability'!B:H,6,FALSE)</f>
        <v>0</v>
      </c>
      <c r="G4305">
        <f>VLOOKUP(D4305,'B-Business Capability'!B:H,7,FALSE)</f>
        <v>0</v>
      </c>
      <c r="I4305" t="s">
        <v>477</v>
      </c>
      <c r="J4305" t="s">
        <v>8624</v>
      </c>
      <c r="L4305" t="s">
        <v>658</v>
      </c>
      <c r="M4305" t="str">
        <f>VLOOKUP(L4305,'A-Applications'!B:D,3,FALSE)</f>
        <v>WinSCP</v>
      </c>
      <c r="N4305" t="s">
        <v>46</v>
      </c>
      <c r="O4305" s="42" t="s">
        <v>47</v>
      </c>
      <c r="P4305" t="s">
        <v>56</v>
      </c>
      <c r="Q4305" t="str">
        <f>VLOOKUP(KamstrupData[[#This Row],[IdLevel123]],'B-Business Capability'!B:L,10,FALSE)</f>
        <v>N/A</v>
      </c>
      <c r="R4305">
        <f>VLOOKUP(KamstrupData[[#This Row],[IdLevel123]],'B-Business Capability'!B:L,11,FALSE)</f>
        <v>0</v>
      </c>
    </row>
    <row r="4306" spans="4:20" hidden="1" x14ac:dyDescent="0.25">
      <c r="D4306" s="28" t="s">
        <v>1634</v>
      </c>
      <c r="E4306" t="str">
        <f>VLOOKUP(D4306,'B-Business Capability'!B:H,5,FALSE)</f>
        <v>Not mapped to capability</v>
      </c>
      <c r="F4306">
        <f>VLOOKUP(D4306,'B-Business Capability'!B:H,6,FALSE)</f>
        <v>0</v>
      </c>
      <c r="G4306">
        <f>VLOOKUP(D4306,'B-Business Capability'!B:H,7,FALSE)</f>
        <v>0</v>
      </c>
      <c r="I4306" t="s">
        <v>62</v>
      </c>
      <c r="J4306" t="s">
        <v>8633</v>
      </c>
      <c r="L4306" t="s">
        <v>658</v>
      </c>
      <c r="M4306" t="str">
        <f>VLOOKUP(L4306,'A-Applications'!B:D,3,FALSE)</f>
        <v>WinSCP</v>
      </c>
      <c r="N4306" t="s">
        <v>46</v>
      </c>
      <c r="O4306" s="42" t="s">
        <v>47</v>
      </c>
      <c r="P4306" t="s">
        <v>56</v>
      </c>
      <c r="Q4306" t="str">
        <f>VLOOKUP(KamstrupData[[#This Row],[IdLevel123]],'B-Business Capability'!B:L,10,FALSE)</f>
        <v>N/A</v>
      </c>
      <c r="R4306">
        <f>VLOOKUP(KamstrupData[[#This Row],[IdLevel123]],'B-Business Capability'!B:L,11,FALSE)</f>
        <v>0</v>
      </c>
    </row>
    <row r="4307" spans="4:20" hidden="1" x14ac:dyDescent="0.25">
      <c r="D4307" t="s">
        <v>583</v>
      </c>
      <c r="E4307" t="str">
        <f>VLOOKUP(D4307,'B-Business Capability'!B:H,5,FALSE)</f>
        <v>Product &amp; Software Development</v>
      </c>
      <c r="F4307" t="str">
        <f>VLOOKUP(D4307,'B-Business Capability'!B:H,6,FALSE)</f>
        <v>Engineering</v>
      </c>
      <c r="G4307" t="str">
        <f>VLOOKUP(D4307,'B-Business Capability'!B:H,7,FALSE)</f>
        <v>Construction &amp; Development</v>
      </c>
      <c r="I4307" t="s">
        <v>43</v>
      </c>
      <c r="J4307" t="s">
        <v>91</v>
      </c>
      <c r="K4307" t="s">
        <v>291</v>
      </c>
      <c r="L4307" t="s">
        <v>680</v>
      </c>
      <c r="M4307" t="str">
        <f>VLOOKUP(L4307,'A-Applications'!B:D,3,FALSE)</f>
        <v>rustrover</v>
      </c>
      <c r="N4307" t="s">
        <v>46</v>
      </c>
      <c r="O4307" s="42" t="s">
        <v>102</v>
      </c>
      <c r="P4307" t="s">
        <v>602</v>
      </c>
      <c r="Q4307" t="str">
        <f>VLOOKUP(KamstrupData[[#This Row],[IdLevel123]],'B-Business Capability'!B:L,10,FALSE)</f>
        <v>Idea-to-Release (I2R)</v>
      </c>
      <c r="R4307">
        <f>VLOOKUP(KamstrupData[[#This Row],[IdLevel123]],'B-Business Capability'!B:L,11,FALSE)</f>
        <v>420</v>
      </c>
      <c r="T4307" t="s">
        <v>292</v>
      </c>
    </row>
    <row r="4308" spans="4:20" hidden="1" x14ac:dyDescent="0.25">
      <c r="D4308" t="s">
        <v>583</v>
      </c>
      <c r="E4308" t="str">
        <f>VLOOKUP(D4308,'B-Business Capability'!B:H,5,FALSE)</f>
        <v>Product &amp; Software Development</v>
      </c>
      <c r="F4308" t="str">
        <f>VLOOKUP(D4308,'B-Business Capability'!B:H,6,FALSE)</f>
        <v>Engineering</v>
      </c>
      <c r="G4308" t="str">
        <f>VLOOKUP(D4308,'B-Business Capability'!B:H,7,FALSE)</f>
        <v>Construction &amp; Development</v>
      </c>
      <c r="I4308" t="s">
        <v>43</v>
      </c>
      <c r="J4308" t="s">
        <v>71</v>
      </c>
      <c r="K4308" t="s">
        <v>72</v>
      </c>
      <c r="L4308" t="s">
        <v>591</v>
      </c>
      <c r="M4308" t="str">
        <f>VLOOKUP(L4308,'A-Applications'!B:D,3,FALSE)</f>
        <v>clion</v>
      </c>
      <c r="N4308" t="s">
        <v>46</v>
      </c>
      <c r="O4308" s="42" t="s">
        <v>47</v>
      </c>
      <c r="P4308" t="s">
        <v>75</v>
      </c>
      <c r="Q4308" t="str">
        <f>VLOOKUP(KamstrupData[[#This Row],[IdLevel123]],'B-Business Capability'!B:L,10,FALSE)</f>
        <v>Idea-to-Release (I2R)</v>
      </c>
      <c r="R4308">
        <f>VLOOKUP(KamstrupData[[#This Row],[IdLevel123]],'B-Business Capability'!B:L,11,FALSE)</f>
        <v>420</v>
      </c>
      <c r="T4308" t="s">
        <v>76</v>
      </c>
    </row>
    <row r="4309" spans="4:20" hidden="1" x14ac:dyDescent="0.25">
      <c r="D4309" t="s">
        <v>583</v>
      </c>
      <c r="E4309" t="str">
        <f>VLOOKUP(D4309,'B-Business Capability'!B:H,5,FALSE)</f>
        <v>Product &amp; Software Development</v>
      </c>
      <c r="F4309" t="str">
        <f>VLOOKUP(D4309,'B-Business Capability'!B:H,6,FALSE)</f>
        <v>Engineering</v>
      </c>
      <c r="G4309" t="str">
        <f>VLOOKUP(D4309,'B-Business Capability'!B:H,7,FALSE)</f>
        <v>Construction &amp; Development</v>
      </c>
      <c r="I4309" t="s">
        <v>43</v>
      </c>
      <c r="J4309" t="s">
        <v>71</v>
      </c>
      <c r="K4309" t="s">
        <v>81</v>
      </c>
      <c r="L4309" t="s">
        <v>591</v>
      </c>
      <c r="M4309" t="str">
        <f>VLOOKUP(L4309,'A-Applications'!B:D,3,FALSE)</f>
        <v>clion</v>
      </c>
      <c r="N4309" t="s">
        <v>46</v>
      </c>
      <c r="O4309" s="42" t="s">
        <v>47</v>
      </c>
      <c r="P4309" t="s">
        <v>75</v>
      </c>
      <c r="Q4309" t="str">
        <f>VLOOKUP(KamstrupData[[#This Row],[IdLevel123]],'B-Business Capability'!B:L,10,FALSE)</f>
        <v>Idea-to-Release (I2R)</v>
      </c>
      <c r="R4309">
        <f>VLOOKUP(KamstrupData[[#This Row],[IdLevel123]],'B-Business Capability'!B:L,11,FALSE)</f>
        <v>420</v>
      </c>
      <c r="T4309" t="s">
        <v>76</v>
      </c>
    </row>
    <row r="4310" spans="4:20" hidden="1" x14ac:dyDescent="0.25">
      <c r="D4310" t="s">
        <v>583</v>
      </c>
      <c r="E4310" t="str">
        <f>VLOOKUP(D4310,'B-Business Capability'!B:H,5,FALSE)</f>
        <v>Product &amp; Software Development</v>
      </c>
      <c r="F4310" t="str">
        <f>VLOOKUP(D4310,'B-Business Capability'!B:H,6,FALSE)</f>
        <v>Engineering</v>
      </c>
      <c r="G4310" t="str">
        <f>VLOOKUP(D4310,'B-Business Capability'!B:H,7,FALSE)</f>
        <v>Construction &amp; Development</v>
      </c>
      <c r="I4310" t="s">
        <v>43</v>
      </c>
      <c r="J4310" t="s">
        <v>91</v>
      </c>
      <c r="K4310" t="s">
        <v>291</v>
      </c>
      <c r="L4310" t="s">
        <v>591</v>
      </c>
      <c r="M4310" t="str">
        <f>VLOOKUP(L4310,'A-Applications'!B:D,3,FALSE)</f>
        <v>clion</v>
      </c>
      <c r="N4310" t="s">
        <v>46</v>
      </c>
      <c r="O4310" s="42" t="s">
        <v>102</v>
      </c>
      <c r="P4310" t="s">
        <v>602</v>
      </c>
      <c r="Q4310" t="str">
        <f>VLOOKUP(KamstrupData[[#This Row],[IdLevel123]],'B-Business Capability'!B:L,10,FALSE)</f>
        <v>Idea-to-Release (I2R)</v>
      </c>
      <c r="R4310">
        <f>VLOOKUP(KamstrupData[[#This Row],[IdLevel123]],'B-Business Capability'!B:L,11,FALSE)</f>
        <v>420</v>
      </c>
      <c r="T4310" t="s">
        <v>292</v>
      </c>
    </row>
    <row r="4311" spans="4:20" hidden="1" x14ac:dyDescent="0.25">
      <c r="D4311" s="28" t="s">
        <v>583</v>
      </c>
      <c r="E4311" t="str">
        <f>VLOOKUP(D4311,'B-Business Capability'!B:H,5,FALSE)</f>
        <v>Product &amp; Software Development</v>
      </c>
      <c r="F4311" t="str">
        <f>VLOOKUP(D4311,'B-Business Capability'!B:H,6,FALSE)</f>
        <v>Engineering</v>
      </c>
      <c r="G4311" t="str">
        <f>VLOOKUP(D4311,'B-Business Capability'!B:H,7,FALSE)</f>
        <v>Construction &amp; Development</v>
      </c>
      <c r="I4311" t="s">
        <v>487</v>
      </c>
      <c r="J4311" t="s">
        <v>8712</v>
      </c>
      <c r="K4311" t="s">
        <v>8713</v>
      </c>
      <c r="L4311" t="s">
        <v>591</v>
      </c>
      <c r="M4311" t="str">
        <f>VLOOKUP(L4311,'A-Applications'!B:D,3,FALSE)</f>
        <v>clion</v>
      </c>
      <c r="N4311" t="s">
        <v>46</v>
      </c>
      <c r="O4311" s="42" t="s">
        <v>47</v>
      </c>
      <c r="Q4311" t="str">
        <f>VLOOKUP(KamstrupData[[#This Row],[IdLevel123]],'B-Business Capability'!B:L,10,FALSE)</f>
        <v>Idea-to-Release (I2R)</v>
      </c>
      <c r="R4311">
        <f>VLOOKUP(KamstrupData[[#This Row],[IdLevel123]],'B-Business Capability'!B:L,11,FALSE)</f>
        <v>420</v>
      </c>
    </row>
    <row r="4312" spans="4:20" hidden="1" x14ac:dyDescent="0.25">
      <c r="D4312" t="s">
        <v>583</v>
      </c>
      <c r="E4312" t="str">
        <f>VLOOKUP(D4312,'B-Business Capability'!B:H,5,FALSE)</f>
        <v>Product &amp; Software Development</v>
      </c>
      <c r="F4312" t="str">
        <f>VLOOKUP(D4312,'B-Business Capability'!B:H,6,FALSE)</f>
        <v>Engineering</v>
      </c>
      <c r="G4312" t="str">
        <f>VLOOKUP(D4312,'B-Business Capability'!B:H,7,FALSE)</f>
        <v>Construction &amp; Development</v>
      </c>
      <c r="I4312" t="s">
        <v>43</v>
      </c>
      <c r="J4312" t="s">
        <v>91</v>
      </c>
      <c r="K4312" t="s">
        <v>291</v>
      </c>
      <c r="L4312" t="s">
        <v>678</v>
      </c>
      <c r="M4312" t="str">
        <f>VLOOKUP(L4312,'A-Applications'!B:D,3,FALSE)</f>
        <v>k9s</v>
      </c>
      <c r="N4312" t="s">
        <v>46</v>
      </c>
      <c r="O4312" s="42" t="s">
        <v>102</v>
      </c>
      <c r="P4312" t="s">
        <v>602</v>
      </c>
      <c r="Q4312" t="str">
        <f>VLOOKUP(KamstrupData[[#This Row],[IdLevel123]],'B-Business Capability'!B:L,10,FALSE)</f>
        <v>Idea-to-Release (I2R)</v>
      </c>
      <c r="R4312">
        <f>VLOOKUP(KamstrupData[[#This Row],[IdLevel123]],'B-Business Capability'!B:L,11,FALSE)</f>
        <v>420</v>
      </c>
      <c r="T4312" t="s">
        <v>292</v>
      </c>
    </row>
    <row r="4313" spans="4:20" hidden="1" x14ac:dyDescent="0.25">
      <c r="D4313" t="s">
        <v>583</v>
      </c>
      <c r="E4313" t="str">
        <f>VLOOKUP(D4313,'B-Business Capability'!B:H,5,FALSE)</f>
        <v>Product &amp; Software Development</v>
      </c>
      <c r="F4313" t="str">
        <f>VLOOKUP(D4313,'B-Business Capability'!B:H,6,FALSE)</f>
        <v>Engineering</v>
      </c>
      <c r="G4313" t="str">
        <f>VLOOKUP(D4313,'B-Business Capability'!B:H,7,FALSE)</f>
        <v>Construction &amp; Development</v>
      </c>
      <c r="I4313" t="s">
        <v>43</v>
      </c>
      <c r="J4313" t="s">
        <v>98</v>
      </c>
      <c r="K4313" t="s">
        <v>761</v>
      </c>
      <c r="L4313" t="s">
        <v>678</v>
      </c>
      <c r="M4313" t="str">
        <f>VLOOKUP(L4313,'A-Applications'!B:D,3,FALSE)</f>
        <v>k9s</v>
      </c>
      <c r="N4313" t="s">
        <v>138</v>
      </c>
      <c r="O4313" s="42" t="s">
        <v>47</v>
      </c>
      <c r="P4313" t="s">
        <v>75</v>
      </c>
      <c r="Q4313" t="str">
        <f>VLOOKUP(KamstrupData[[#This Row],[IdLevel123]],'B-Business Capability'!B:L,10,FALSE)</f>
        <v>Idea-to-Release (I2R)</v>
      </c>
      <c r="R4313">
        <f>VLOOKUP(KamstrupData[[#This Row],[IdLevel123]],'B-Business Capability'!B:L,11,FALSE)</f>
        <v>420</v>
      </c>
      <c r="T4313" t="s">
        <v>763</v>
      </c>
    </row>
    <row r="4314" spans="4:20" hidden="1" x14ac:dyDescent="0.25">
      <c r="D4314" t="s">
        <v>583</v>
      </c>
      <c r="E4314" t="str">
        <f>VLOOKUP(D4314,'B-Business Capability'!B:H,5,FALSE)</f>
        <v>Product &amp; Software Development</v>
      </c>
      <c r="F4314" t="str">
        <f>VLOOKUP(D4314,'B-Business Capability'!B:H,6,FALSE)</f>
        <v>Engineering</v>
      </c>
      <c r="G4314" t="str">
        <f>VLOOKUP(D4314,'B-Business Capability'!B:H,7,FALSE)</f>
        <v>Construction &amp; Development</v>
      </c>
      <c r="I4314" t="s">
        <v>43</v>
      </c>
      <c r="J4314" t="s">
        <v>98</v>
      </c>
      <c r="K4314" t="s">
        <v>87</v>
      </c>
      <c r="L4314" t="s">
        <v>678</v>
      </c>
      <c r="M4314" t="str">
        <f>VLOOKUP(L4314,'A-Applications'!B:D,3,FALSE)</f>
        <v>k9s</v>
      </c>
      <c r="N4314" t="s">
        <v>138</v>
      </c>
      <c r="O4314" s="42" t="s">
        <v>47</v>
      </c>
      <c r="P4314" t="s">
        <v>75</v>
      </c>
      <c r="Q4314" t="str">
        <f>VLOOKUP(KamstrupData[[#This Row],[IdLevel123]],'B-Business Capability'!B:L,10,FALSE)</f>
        <v>Idea-to-Release (I2R)</v>
      </c>
      <c r="R4314">
        <f>VLOOKUP(KamstrupData[[#This Row],[IdLevel123]],'B-Business Capability'!B:L,11,FALSE)</f>
        <v>420</v>
      </c>
      <c r="T4314" t="s">
        <v>100</v>
      </c>
    </row>
    <row r="4315" spans="4:20" hidden="1" x14ac:dyDescent="0.25">
      <c r="D4315" t="s">
        <v>583</v>
      </c>
      <c r="E4315" t="str">
        <f>VLOOKUP(D4315,'B-Business Capability'!B:H,5,FALSE)</f>
        <v>Product &amp; Software Development</v>
      </c>
      <c r="F4315" t="str">
        <f>VLOOKUP(D4315,'B-Business Capability'!B:H,6,FALSE)</f>
        <v>Engineering</v>
      </c>
      <c r="G4315" t="str">
        <f>VLOOKUP(D4315,'B-Business Capability'!B:H,7,FALSE)</f>
        <v>Construction &amp; Development</v>
      </c>
      <c r="I4315" t="s">
        <v>43</v>
      </c>
      <c r="J4315" t="s">
        <v>128</v>
      </c>
      <c r="K4315" t="s">
        <v>87</v>
      </c>
      <c r="L4315" t="s">
        <v>678</v>
      </c>
      <c r="M4315" t="str">
        <f>VLOOKUP(L4315,'A-Applications'!B:D,3,FALSE)</f>
        <v>k9s</v>
      </c>
      <c r="N4315" t="s">
        <v>46</v>
      </c>
      <c r="O4315" s="42" t="s">
        <v>47</v>
      </c>
      <c r="P4315" t="s">
        <v>75</v>
      </c>
      <c r="Q4315" t="str">
        <f>VLOOKUP(KamstrupData[[#This Row],[IdLevel123]],'B-Business Capability'!B:L,10,FALSE)</f>
        <v>Idea-to-Release (I2R)</v>
      </c>
      <c r="R4315">
        <f>VLOOKUP(KamstrupData[[#This Row],[IdLevel123]],'B-Business Capability'!B:L,11,FALSE)</f>
        <v>420</v>
      </c>
      <c r="T4315" t="s">
        <v>129</v>
      </c>
    </row>
    <row r="4316" spans="4:20" hidden="1" x14ac:dyDescent="0.25">
      <c r="D4316" t="s">
        <v>583</v>
      </c>
      <c r="E4316" t="str">
        <f>VLOOKUP(D4316,'B-Business Capability'!B:H,5,FALSE)</f>
        <v>Product &amp; Software Development</v>
      </c>
      <c r="F4316" t="str">
        <f>VLOOKUP(D4316,'B-Business Capability'!B:H,6,FALSE)</f>
        <v>Engineering</v>
      </c>
      <c r="G4316" t="str">
        <f>VLOOKUP(D4316,'B-Business Capability'!B:H,7,FALSE)</f>
        <v>Construction &amp; Development</v>
      </c>
      <c r="I4316" t="s">
        <v>43</v>
      </c>
      <c r="J4316" t="s">
        <v>91</v>
      </c>
      <c r="K4316" t="s">
        <v>291</v>
      </c>
      <c r="L4316" t="s">
        <v>677</v>
      </c>
      <c r="M4316" t="str">
        <f>VLOOKUP(L4316,'A-Applications'!B:D,3,FALSE)</f>
        <v>ImHex</v>
      </c>
      <c r="N4316" t="s">
        <v>46</v>
      </c>
      <c r="O4316" s="42" t="s">
        <v>47</v>
      </c>
      <c r="P4316" t="s">
        <v>602</v>
      </c>
      <c r="Q4316" t="str">
        <f>VLOOKUP(KamstrupData[[#This Row],[IdLevel123]],'B-Business Capability'!B:L,10,FALSE)</f>
        <v>Idea-to-Release (I2R)</v>
      </c>
      <c r="R4316">
        <f>VLOOKUP(KamstrupData[[#This Row],[IdLevel123]],'B-Business Capability'!B:L,11,FALSE)</f>
        <v>420</v>
      </c>
      <c r="T4316" t="s">
        <v>292</v>
      </c>
    </row>
    <row r="4317" spans="4:20" hidden="1" x14ac:dyDescent="0.25">
      <c r="D4317" t="s">
        <v>583</v>
      </c>
      <c r="E4317" t="str">
        <f>VLOOKUP(D4317,'B-Business Capability'!B:H,5,FALSE)</f>
        <v>Product &amp; Software Development</v>
      </c>
      <c r="F4317" t="str">
        <f>VLOOKUP(D4317,'B-Business Capability'!B:H,6,FALSE)</f>
        <v>Engineering</v>
      </c>
      <c r="G4317" t="str">
        <f>VLOOKUP(D4317,'B-Business Capability'!B:H,7,FALSE)</f>
        <v>Construction &amp; Development</v>
      </c>
      <c r="I4317" t="s">
        <v>43</v>
      </c>
      <c r="J4317" t="s">
        <v>71</v>
      </c>
      <c r="K4317" t="s">
        <v>72</v>
      </c>
      <c r="L4317" t="s">
        <v>612</v>
      </c>
      <c r="M4317" t="str">
        <f>VLOOKUP(L4317,'A-Applications'!B:D,3,FALSE)</f>
        <v>jetbrains toolbox</v>
      </c>
      <c r="N4317" t="s">
        <v>46</v>
      </c>
      <c r="O4317" s="42" t="s">
        <v>47</v>
      </c>
      <c r="P4317" t="s">
        <v>602</v>
      </c>
      <c r="Q4317" t="str">
        <f>VLOOKUP(KamstrupData[[#This Row],[IdLevel123]],'B-Business Capability'!B:L,10,FALSE)</f>
        <v>Idea-to-Release (I2R)</v>
      </c>
      <c r="R4317">
        <f>VLOOKUP(KamstrupData[[#This Row],[IdLevel123]],'B-Business Capability'!B:L,11,FALSE)</f>
        <v>420</v>
      </c>
      <c r="T4317" t="s">
        <v>76</v>
      </c>
    </row>
    <row r="4318" spans="4:20" hidden="1" x14ac:dyDescent="0.25">
      <c r="D4318" t="s">
        <v>583</v>
      </c>
      <c r="E4318" t="str">
        <f>VLOOKUP(D4318,'B-Business Capability'!B:H,5,FALSE)</f>
        <v>Product &amp; Software Development</v>
      </c>
      <c r="F4318" t="str">
        <f>VLOOKUP(D4318,'B-Business Capability'!B:H,6,FALSE)</f>
        <v>Engineering</v>
      </c>
      <c r="G4318" t="str">
        <f>VLOOKUP(D4318,'B-Business Capability'!B:H,7,FALSE)</f>
        <v>Construction &amp; Development</v>
      </c>
      <c r="I4318" t="s">
        <v>43</v>
      </c>
      <c r="J4318" t="s">
        <v>91</v>
      </c>
      <c r="K4318" t="s">
        <v>291</v>
      </c>
      <c r="L4318" t="s">
        <v>612</v>
      </c>
      <c r="M4318" t="str">
        <f>VLOOKUP(L4318,'A-Applications'!B:D,3,FALSE)</f>
        <v>jetbrains toolbox</v>
      </c>
      <c r="N4318" t="s">
        <v>46</v>
      </c>
      <c r="O4318" s="42" t="s">
        <v>47</v>
      </c>
      <c r="P4318" t="s">
        <v>602</v>
      </c>
      <c r="Q4318" t="str">
        <f>VLOOKUP(KamstrupData[[#This Row],[IdLevel123]],'B-Business Capability'!B:L,10,FALSE)</f>
        <v>Idea-to-Release (I2R)</v>
      </c>
      <c r="R4318">
        <f>VLOOKUP(KamstrupData[[#This Row],[IdLevel123]],'B-Business Capability'!B:L,11,FALSE)</f>
        <v>420</v>
      </c>
      <c r="T4318" t="s">
        <v>292</v>
      </c>
    </row>
    <row r="4319" spans="4:20" hidden="1" x14ac:dyDescent="0.25">
      <c r="D4319" t="s">
        <v>583</v>
      </c>
      <c r="E4319" t="str">
        <f>VLOOKUP(D4319,'B-Business Capability'!B:H,5,FALSE)</f>
        <v>Product &amp; Software Development</v>
      </c>
      <c r="F4319" t="str">
        <f>VLOOKUP(D4319,'B-Business Capability'!B:H,6,FALSE)</f>
        <v>Engineering</v>
      </c>
      <c r="G4319" t="str">
        <f>VLOOKUP(D4319,'B-Business Capability'!B:H,7,FALSE)</f>
        <v>Construction &amp; Development</v>
      </c>
      <c r="I4319" t="s">
        <v>43</v>
      </c>
      <c r="J4319" t="s">
        <v>98</v>
      </c>
      <c r="K4319" t="s">
        <v>87</v>
      </c>
      <c r="L4319" t="s">
        <v>612</v>
      </c>
      <c r="M4319" t="str">
        <f>VLOOKUP(L4319,'A-Applications'!B:D,3,FALSE)</f>
        <v>jetbrains toolbox</v>
      </c>
      <c r="N4319" t="s">
        <v>46</v>
      </c>
      <c r="O4319" s="42" t="s">
        <v>47</v>
      </c>
      <c r="P4319" t="s">
        <v>75</v>
      </c>
      <c r="Q4319" t="str">
        <f>VLOOKUP(KamstrupData[[#This Row],[IdLevel123]],'B-Business Capability'!B:L,10,FALSE)</f>
        <v>Idea-to-Release (I2R)</v>
      </c>
      <c r="R4319">
        <f>VLOOKUP(KamstrupData[[#This Row],[IdLevel123]],'B-Business Capability'!B:L,11,FALSE)</f>
        <v>420</v>
      </c>
      <c r="T4319" t="s">
        <v>100</v>
      </c>
    </row>
    <row r="4320" spans="4:20" hidden="1" x14ac:dyDescent="0.25">
      <c r="D4320" t="s">
        <v>583</v>
      </c>
      <c r="E4320" t="str">
        <f>VLOOKUP(D4320,'B-Business Capability'!B:H,5,FALSE)</f>
        <v>Product &amp; Software Development</v>
      </c>
      <c r="F4320" t="str">
        <f>VLOOKUP(D4320,'B-Business Capability'!B:H,6,FALSE)</f>
        <v>Engineering</v>
      </c>
      <c r="G4320" t="str">
        <f>VLOOKUP(D4320,'B-Business Capability'!B:H,7,FALSE)</f>
        <v>Construction &amp; Development</v>
      </c>
      <c r="I4320" t="s">
        <v>43</v>
      </c>
      <c r="J4320" t="s">
        <v>128</v>
      </c>
      <c r="K4320" t="s">
        <v>87</v>
      </c>
      <c r="L4320" t="s">
        <v>612</v>
      </c>
      <c r="M4320" t="str">
        <f>VLOOKUP(L4320,'A-Applications'!B:D,3,FALSE)</f>
        <v>jetbrains toolbox</v>
      </c>
      <c r="N4320" t="s">
        <v>46</v>
      </c>
      <c r="O4320" s="42" t="s">
        <v>47</v>
      </c>
      <c r="P4320" t="s">
        <v>75</v>
      </c>
      <c r="Q4320" t="str">
        <f>VLOOKUP(KamstrupData[[#This Row],[IdLevel123]],'B-Business Capability'!B:L,10,FALSE)</f>
        <v>Idea-to-Release (I2R)</v>
      </c>
      <c r="R4320">
        <f>VLOOKUP(KamstrupData[[#This Row],[IdLevel123]],'B-Business Capability'!B:L,11,FALSE)</f>
        <v>420</v>
      </c>
      <c r="T4320" t="s">
        <v>129</v>
      </c>
    </row>
    <row r="4321" spans="3:20" hidden="1" x14ac:dyDescent="0.25">
      <c r="D4321" s="28" t="s">
        <v>1593</v>
      </c>
      <c r="E4321" t="str">
        <f>VLOOKUP(D4321,'B-Business Capability'!B:H,5,FALSE)</f>
        <v>Digital Platform and Operations</v>
      </c>
      <c r="F4321" t="str">
        <f>VLOOKUP(D4321,'B-Business Capability'!B:H,6,FALSE)</f>
        <v>Engineering &amp; Platform</v>
      </c>
      <c r="G4321" t="str">
        <f>VLOOKUP(D4321,'B-Business Capability'!B:H,7,FALSE)</f>
        <v>Software development</v>
      </c>
      <c r="I4321" t="s">
        <v>43</v>
      </c>
      <c r="J4321" t="s">
        <v>148</v>
      </c>
      <c r="K4321" t="s">
        <v>149</v>
      </c>
      <c r="L4321" t="s">
        <v>612</v>
      </c>
      <c r="M4321" t="str">
        <f>VLOOKUP(L4321,'A-Applications'!B:D,3,FALSE)</f>
        <v>jetbrains toolbox</v>
      </c>
      <c r="N4321" t="s">
        <v>138</v>
      </c>
      <c r="O4321" s="42" t="s">
        <v>102</v>
      </c>
      <c r="P4321" t="s">
        <v>56</v>
      </c>
      <c r="Q4321" t="str">
        <f>VLOOKUP(KamstrupData[[#This Row],[IdLevel123]],'B-Business Capability'!B:L,10,FALSE)</f>
        <v>N/A</v>
      </c>
      <c r="R4321">
        <f>VLOOKUP(KamstrupData[[#This Row],[IdLevel123]],'B-Business Capability'!B:L,11,FALSE)</f>
        <v>0</v>
      </c>
    </row>
    <row r="4322" spans="3:20" hidden="1" x14ac:dyDescent="0.25">
      <c r="D4322" s="28" t="s">
        <v>583</v>
      </c>
      <c r="E4322" t="str">
        <f>VLOOKUP(D4322,'B-Business Capability'!B:H,5,FALSE)</f>
        <v>Product &amp; Software Development</v>
      </c>
      <c r="F4322" t="str">
        <f>VLOOKUP(D4322,'B-Business Capability'!B:H,6,FALSE)</f>
        <v>Engineering</v>
      </c>
      <c r="G4322" t="str">
        <f>VLOOKUP(D4322,'B-Business Capability'!B:H,7,FALSE)</f>
        <v>Construction &amp; Development</v>
      </c>
      <c r="I4322" t="s">
        <v>8625</v>
      </c>
      <c r="J4322" t="s">
        <v>8712</v>
      </c>
      <c r="K4322" t="s">
        <v>8713</v>
      </c>
      <c r="L4322" t="s">
        <v>612</v>
      </c>
      <c r="M4322" t="str">
        <f>VLOOKUP(L4322,'A-Applications'!B:D,3,FALSE)</f>
        <v>jetbrains toolbox</v>
      </c>
      <c r="N4322" t="s">
        <v>46</v>
      </c>
      <c r="O4322" s="42" t="s">
        <v>47</v>
      </c>
      <c r="Q4322" t="str">
        <f>VLOOKUP(KamstrupData[[#This Row],[IdLevel123]],'B-Business Capability'!B:L,10,FALSE)</f>
        <v>Idea-to-Release (I2R)</v>
      </c>
      <c r="R4322">
        <f>VLOOKUP(KamstrupData[[#This Row],[IdLevel123]],'B-Business Capability'!B:L,11,FALSE)</f>
        <v>420</v>
      </c>
    </row>
    <row r="4323" spans="3:20" hidden="1" x14ac:dyDescent="0.25">
      <c r="D4323" s="28" t="s">
        <v>583</v>
      </c>
      <c r="E4323" t="str">
        <f>VLOOKUP(D4323,'B-Business Capability'!B:H,5,FALSE)</f>
        <v>Product &amp; Software Development</v>
      </c>
      <c r="F4323" t="str">
        <f>VLOOKUP(D4323,'B-Business Capability'!B:H,6,FALSE)</f>
        <v>Engineering</v>
      </c>
      <c r="G4323" t="str">
        <f>VLOOKUP(D4323,'B-Business Capability'!B:H,7,FALSE)</f>
        <v>Construction &amp; Development</v>
      </c>
      <c r="I4323" t="s">
        <v>487</v>
      </c>
      <c r="J4323" t="s">
        <v>8712</v>
      </c>
      <c r="K4323" t="s">
        <v>8713</v>
      </c>
      <c r="L4323" t="s">
        <v>612</v>
      </c>
      <c r="M4323" t="str">
        <f>VLOOKUP(L4323,'A-Applications'!B:D,3,FALSE)</f>
        <v>jetbrains toolbox</v>
      </c>
      <c r="N4323" t="s">
        <v>46</v>
      </c>
      <c r="O4323" s="42" t="s">
        <v>47</v>
      </c>
      <c r="Q4323" t="str">
        <f>VLOOKUP(KamstrupData[[#This Row],[IdLevel123]],'B-Business Capability'!B:L,10,FALSE)</f>
        <v>Idea-to-Release (I2R)</v>
      </c>
      <c r="R4323">
        <f>VLOOKUP(KamstrupData[[#This Row],[IdLevel123]],'B-Business Capability'!B:L,11,FALSE)</f>
        <v>420</v>
      </c>
    </row>
    <row r="4324" spans="3:20" hidden="1" x14ac:dyDescent="0.25">
      <c r="C4324" s="28">
        <v>45930</v>
      </c>
      <c r="D4324" t="s">
        <v>393</v>
      </c>
      <c r="E4324" t="str">
        <f>VLOOKUP(D4324,'B-Business Capability'!B:H,5,FALSE)</f>
        <v>Legal</v>
      </c>
      <c r="F4324" t="str">
        <f>VLOOKUP(D4324,'B-Business Capability'!B:H,6,FALSE)</f>
        <v>Ensure Compliance</v>
      </c>
      <c r="G4324">
        <f>VLOOKUP(D4324,'B-Business Capability'!B:H,7,FALSE)</f>
        <v>0</v>
      </c>
      <c r="I4324" t="s">
        <v>66</v>
      </c>
      <c r="J4324" t="s">
        <v>169</v>
      </c>
      <c r="L4324" t="s">
        <v>419</v>
      </c>
      <c r="M4324" t="str">
        <f>VLOOKUP(L4324,'A-Applications'!B:D,3,FALSE)</f>
        <v>Reliance</v>
      </c>
      <c r="N4324" t="s">
        <v>46</v>
      </c>
      <c r="O4324" s="42" t="s">
        <v>47</v>
      </c>
      <c r="P4324" t="s">
        <v>68</v>
      </c>
      <c r="Q4324" t="str">
        <f>VLOOKUP(KamstrupData[[#This Row],[IdLevel123]],'B-Business Capability'!B:L,10,FALSE)</f>
        <v>N/A</v>
      </c>
      <c r="R4324">
        <f>VLOOKUP(KamstrupData[[#This Row],[IdLevel123]],'B-Business Capability'!B:L,11,FALSE)</f>
        <v>0</v>
      </c>
      <c r="S4324" t="s">
        <v>420</v>
      </c>
      <c r="T4324" t="s">
        <v>171</v>
      </c>
    </row>
    <row r="4325" spans="3:20" hidden="1" x14ac:dyDescent="0.25">
      <c r="C4325" s="28">
        <v>46022</v>
      </c>
      <c r="D4325" t="s">
        <v>521</v>
      </c>
      <c r="E4325" t="str">
        <f>VLOOKUP(D4325,'B-Business Capability'!B:H,5,FALSE)</f>
        <v>Procurement &amp; Logistics</v>
      </c>
      <c r="F4325" t="str">
        <f>VLOOKUP(D4325,'B-Business Capability'!B:H,6,FALSE)</f>
        <v>Logistics Management</v>
      </c>
      <c r="G4325" t="str">
        <f>VLOOKUP(D4325,'B-Business Capability'!B:H,7,FALSE)</f>
        <v>Manage Returns</v>
      </c>
      <c r="I4325" t="s">
        <v>43</v>
      </c>
      <c r="J4325" t="s">
        <v>109</v>
      </c>
      <c r="L4325" t="s">
        <v>419</v>
      </c>
      <c r="M4325" t="str">
        <f>VLOOKUP(L4325,'A-Applications'!B:D,3,FALSE)</f>
        <v>Reliance</v>
      </c>
      <c r="N4325" t="s">
        <v>74</v>
      </c>
      <c r="O4325" s="42" t="s">
        <v>47</v>
      </c>
      <c r="P4325" t="s">
        <v>523</v>
      </c>
      <c r="Q4325" t="str">
        <f>VLOOKUP(KamstrupData[[#This Row],[IdLevel123]],'B-Business Capability'!B:L,10,FALSE)</f>
        <v>Make-to-Delivery (M2D)</v>
      </c>
      <c r="R4325">
        <f>VLOOKUP(KamstrupData[[#This Row],[IdLevel123]],'B-Business Capability'!B:L,11,FALSE)</f>
        <v>0</v>
      </c>
      <c r="S4325" t="s">
        <v>420</v>
      </c>
      <c r="T4325" t="s">
        <v>524</v>
      </c>
    </row>
    <row r="4326" spans="3:20" hidden="1" x14ac:dyDescent="0.25">
      <c r="C4326" s="28">
        <v>46022</v>
      </c>
      <c r="D4326" t="s">
        <v>521</v>
      </c>
      <c r="E4326" t="str">
        <f>VLOOKUP(D4326,'B-Business Capability'!B:H,5,FALSE)</f>
        <v>Procurement &amp; Logistics</v>
      </c>
      <c r="F4326" t="str">
        <f>VLOOKUP(D4326,'B-Business Capability'!B:H,6,FALSE)</f>
        <v>Logistics Management</v>
      </c>
      <c r="G4326" t="str">
        <f>VLOOKUP(D4326,'B-Business Capability'!B:H,7,FALSE)</f>
        <v>Manage Returns</v>
      </c>
      <c r="I4326" t="s">
        <v>43</v>
      </c>
      <c r="J4326" t="s">
        <v>109</v>
      </c>
      <c r="L4326" t="s">
        <v>419</v>
      </c>
      <c r="M4326" t="str">
        <f>VLOOKUP(L4326,'A-Applications'!B:D,3,FALSE)</f>
        <v>Reliance</v>
      </c>
      <c r="N4326" t="s">
        <v>74</v>
      </c>
      <c r="O4326" s="42" t="s">
        <v>47</v>
      </c>
      <c r="P4326" t="s">
        <v>525</v>
      </c>
      <c r="Q4326" t="str">
        <f>VLOOKUP(KamstrupData[[#This Row],[IdLevel123]],'B-Business Capability'!B:L,10,FALSE)</f>
        <v>Make-to-Delivery (M2D)</v>
      </c>
      <c r="R4326">
        <f>VLOOKUP(KamstrupData[[#This Row],[IdLevel123]],'B-Business Capability'!B:L,11,FALSE)</f>
        <v>0</v>
      </c>
      <c r="S4326" t="s">
        <v>420</v>
      </c>
      <c r="T4326" t="s">
        <v>218</v>
      </c>
    </row>
    <row r="4327" spans="3:20" hidden="1" x14ac:dyDescent="0.25">
      <c r="C4327" s="28">
        <v>46022</v>
      </c>
      <c r="D4327" t="s">
        <v>563</v>
      </c>
      <c r="E4327" t="str">
        <f>VLOOKUP(D4327,'B-Business Capability'!B:H,5,FALSE)</f>
        <v>Procurement &amp; Logistics</v>
      </c>
      <c r="F4327" t="str">
        <f>VLOOKUP(D4327,'B-Business Capability'!B:H,6,FALSE)</f>
        <v>Warehouse Management</v>
      </c>
      <c r="G4327" t="str">
        <f>VLOOKUP(D4327,'B-Business Capability'!B:H,7,FALSE)</f>
        <v>Manage Claims</v>
      </c>
      <c r="I4327" t="s">
        <v>43</v>
      </c>
      <c r="J4327" t="s">
        <v>109</v>
      </c>
      <c r="L4327" t="s">
        <v>419</v>
      </c>
      <c r="M4327" t="str">
        <f>VLOOKUP(L4327,'A-Applications'!B:D,3,FALSE)</f>
        <v>Reliance</v>
      </c>
      <c r="N4327" t="s">
        <v>74</v>
      </c>
      <c r="O4327" s="42" t="s">
        <v>47</v>
      </c>
      <c r="P4327" t="s">
        <v>523</v>
      </c>
      <c r="Q4327" t="str">
        <f>VLOOKUP(KamstrupData[[#This Row],[IdLevel123]],'B-Business Capability'!B:L,10,FALSE)</f>
        <v>Procure-to-Pay (P2P)</v>
      </c>
      <c r="R4327">
        <f>VLOOKUP(KamstrupData[[#This Row],[IdLevel123]],'B-Business Capability'!B:L,11,FALSE)</f>
        <v>430</v>
      </c>
      <c r="S4327" t="s">
        <v>420</v>
      </c>
      <c r="T4327" t="s">
        <v>524</v>
      </c>
    </row>
    <row r="4328" spans="3:20" hidden="1" x14ac:dyDescent="0.25">
      <c r="C4328" s="28">
        <v>46022</v>
      </c>
      <c r="D4328" t="s">
        <v>563</v>
      </c>
      <c r="E4328" t="str">
        <f>VLOOKUP(D4328,'B-Business Capability'!B:H,5,FALSE)</f>
        <v>Procurement &amp; Logistics</v>
      </c>
      <c r="F4328" t="str">
        <f>VLOOKUP(D4328,'B-Business Capability'!B:H,6,FALSE)</f>
        <v>Warehouse Management</v>
      </c>
      <c r="G4328" t="str">
        <f>VLOOKUP(D4328,'B-Business Capability'!B:H,7,FALSE)</f>
        <v>Manage Claims</v>
      </c>
      <c r="I4328" t="s">
        <v>43</v>
      </c>
      <c r="J4328" t="s">
        <v>109</v>
      </c>
      <c r="L4328" t="s">
        <v>419</v>
      </c>
      <c r="M4328" t="str">
        <f>VLOOKUP(L4328,'A-Applications'!B:D,3,FALSE)</f>
        <v>Reliance</v>
      </c>
      <c r="N4328" t="s">
        <v>74</v>
      </c>
      <c r="O4328" s="42" t="s">
        <v>47</v>
      </c>
      <c r="P4328" t="s">
        <v>525</v>
      </c>
      <c r="Q4328" t="str">
        <f>VLOOKUP(KamstrupData[[#This Row],[IdLevel123]],'B-Business Capability'!B:L,10,FALSE)</f>
        <v>Procure-to-Pay (P2P)</v>
      </c>
      <c r="R4328">
        <f>VLOOKUP(KamstrupData[[#This Row],[IdLevel123]],'B-Business Capability'!B:L,11,FALSE)</f>
        <v>430</v>
      </c>
      <c r="S4328" t="s">
        <v>420</v>
      </c>
      <c r="T4328" t="s">
        <v>218</v>
      </c>
    </row>
    <row r="4329" spans="3:20" hidden="1" x14ac:dyDescent="0.25">
      <c r="C4329" s="28">
        <v>46022</v>
      </c>
      <c r="D4329" t="s">
        <v>563</v>
      </c>
      <c r="E4329" t="str">
        <f>VLOOKUP(D4329,'B-Business Capability'!B:H,5,FALSE)</f>
        <v>Procurement &amp; Logistics</v>
      </c>
      <c r="F4329" t="str">
        <f>VLOOKUP(D4329,'B-Business Capability'!B:H,6,FALSE)</f>
        <v>Warehouse Management</v>
      </c>
      <c r="G4329" t="str">
        <f>VLOOKUP(D4329,'B-Business Capability'!B:H,7,FALSE)</f>
        <v>Manage Claims</v>
      </c>
      <c r="I4329" t="s">
        <v>43</v>
      </c>
      <c r="J4329" t="s">
        <v>109</v>
      </c>
      <c r="L4329" t="s">
        <v>419</v>
      </c>
      <c r="M4329" t="str">
        <f>VLOOKUP(L4329,'A-Applications'!B:D,3,FALSE)</f>
        <v>Reliance</v>
      </c>
      <c r="N4329" t="s">
        <v>74</v>
      </c>
      <c r="O4329" s="42" t="s">
        <v>47</v>
      </c>
      <c r="P4329" t="s">
        <v>567</v>
      </c>
      <c r="Q4329" t="str">
        <f>VLOOKUP(KamstrupData[[#This Row],[IdLevel123]],'B-Business Capability'!B:L,10,FALSE)</f>
        <v>Procure-to-Pay (P2P)</v>
      </c>
      <c r="R4329">
        <f>VLOOKUP(KamstrupData[[#This Row],[IdLevel123]],'B-Business Capability'!B:L,11,FALSE)</f>
        <v>430</v>
      </c>
      <c r="S4329" t="s">
        <v>420</v>
      </c>
      <c r="T4329" t="s">
        <v>218</v>
      </c>
    </row>
    <row r="4330" spans="3:20" hidden="1" x14ac:dyDescent="0.25">
      <c r="C4330" s="28">
        <v>46022</v>
      </c>
      <c r="D4330" t="s">
        <v>917</v>
      </c>
      <c r="E4330" t="str">
        <f>VLOOKUP(D4330,'B-Business Capability'!B:H,5,FALSE)</f>
        <v>Product &amp; Software Development</v>
      </c>
      <c r="F4330" t="str">
        <f>VLOOKUP(D4330,'B-Business Capability'!B:H,6,FALSE)</f>
        <v>Product &amp; Software Delivery</v>
      </c>
      <c r="G4330" t="str">
        <f>VLOOKUP(D4330,'B-Business Capability'!B:H,7,FALSE)</f>
        <v>Manage Product &amp; Software Traceability</v>
      </c>
      <c r="I4330" t="s">
        <v>43</v>
      </c>
      <c r="J4330" t="s">
        <v>91</v>
      </c>
      <c r="K4330" t="s">
        <v>78</v>
      </c>
      <c r="L4330" t="s">
        <v>419</v>
      </c>
      <c r="M4330" t="str">
        <f>VLOOKUP(L4330,'A-Applications'!B:D,3,FALSE)</f>
        <v>Reliance</v>
      </c>
      <c r="N4330" t="s">
        <v>74</v>
      </c>
      <c r="O4330" t="s">
        <v>47</v>
      </c>
      <c r="P4330" t="s">
        <v>75</v>
      </c>
      <c r="Q4330" t="str">
        <f>VLOOKUP(KamstrupData[[#This Row],[IdLevel123]],'B-Business Capability'!B:L,10,FALSE)</f>
        <v>Idea-to-Release (I2R)</v>
      </c>
      <c r="R4330">
        <f>VLOOKUP(KamstrupData[[#This Row],[IdLevel123]],'B-Business Capability'!B:L,11,FALSE)</f>
        <v>510</v>
      </c>
      <c r="S4330" t="s">
        <v>420</v>
      </c>
      <c r="T4330" t="s">
        <v>93</v>
      </c>
    </row>
    <row r="4331" spans="3:20" hidden="1" x14ac:dyDescent="0.25">
      <c r="C4331" s="28">
        <v>46022</v>
      </c>
      <c r="D4331" t="s">
        <v>923</v>
      </c>
      <c r="E4331" t="str">
        <f>VLOOKUP(D4331,'B-Business Capability'!B:H,5,FALSE)</f>
        <v>Product &amp; Software Development</v>
      </c>
      <c r="F4331" t="str">
        <f>VLOOKUP(D4331,'B-Business Capability'!B:H,6,FALSE)</f>
        <v>Product &amp; Software Delivery</v>
      </c>
      <c r="G4331" t="str">
        <f>VLOOKUP(D4331,'B-Business Capability'!B:H,7,FALSE)</f>
        <v>Test Quality Performance</v>
      </c>
      <c r="I4331" t="s">
        <v>43</v>
      </c>
      <c r="J4331" t="s">
        <v>91</v>
      </c>
      <c r="K4331" t="s">
        <v>78</v>
      </c>
      <c r="L4331" t="s">
        <v>419</v>
      </c>
      <c r="M4331" t="str">
        <f>VLOOKUP(L4331,'A-Applications'!B:D,3,FALSE)</f>
        <v>Reliance</v>
      </c>
      <c r="N4331" t="s">
        <v>74</v>
      </c>
      <c r="O4331" t="s">
        <v>47</v>
      </c>
      <c r="P4331" t="s">
        <v>910</v>
      </c>
      <c r="Q4331" t="str">
        <f>VLOOKUP(KamstrupData[[#This Row],[IdLevel123]],'B-Business Capability'!B:L,10,FALSE)</f>
        <v>Idea-to-Release (I2R)</v>
      </c>
      <c r="R4331">
        <f>VLOOKUP(KamstrupData[[#This Row],[IdLevel123]],'B-Business Capability'!B:L,11,FALSE)</f>
        <v>530</v>
      </c>
      <c r="S4331" t="s">
        <v>420</v>
      </c>
      <c r="T4331" t="s">
        <v>93</v>
      </c>
    </row>
    <row r="4332" spans="3:20" hidden="1" x14ac:dyDescent="0.25">
      <c r="C4332" s="28">
        <v>46022</v>
      </c>
      <c r="D4332" t="s">
        <v>931</v>
      </c>
      <c r="E4332" t="str">
        <f>VLOOKUP(D4332,'B-Business Capability'!B:H,5,FALSE)</f>
        <v>Product &amp; Software Development</v>
      </c>
      <c r="F4332" t="str">
        <f>VLOOKUP(D4332,'B-Business Capability'!B:H,6,FALSE)</f>
        <v>Quality Management</v>
      </c>
      <c r="G4332" t="str">
        <f>VLOOKUP(D4332,'B-Business Capability'!B:H,7,FALSE)</f>
        <v>Manage Debugging</v>
      </c>
      <c r="I4332" t="s">
        <v>43</v>
      </c>
      <c r="J4332" t="s">
        <v>91</v>
      </c>
      <c r="K4332" t="s">
        <v>293</v>
      </c>
      <c r="L4332" t="s">
        <v>419</v>
      </c>
      <c r="M4332" t="str">
        <f>VLOOKUP(L4332,'A-Applications'!B:D,3,FALSE)</f>
        <v>Reliance</v>
      </c>
      <c r="N4332" t="s">
        <v>74</v>
      </c>
      <c r="O4332" t="s">
        <v>47</v>
      </c>
      <c r="P4332" t="s">
        <v>75</v>
      </c>
      <c r="Q4332" t="str">
        <f>VLOOKUP(KamstrupData[[#This Row],[IdLevel123]],'B-Business Capability'!B:L,10,FALSE)</f>
        <v>Idea-to-Release (I2R)</v>
      </c>
      <c r="R4332">
        <f>VLOOKUP(KamstrupData[[#This Row],[IdLevel123]],'B-Business Capability'!B:L,11,FALSE)</f>
        <v>902</v>
      </c>
      <c r="S4332" t="s">
        <v>420</v>
      </c>
      <c r="T4332" t="s">
        <v>294</v>
      </c>
    </row>
    <row r="4333" spans="3:20" hidden="1" x14ac:dyDescent="0.25">
      <c r="C4333" s="28">
        <v>46022</v>
      </c>
      <c r="D4333" t="s">
        <v>973</v>
      </c>
      <c r="E4333" t="str">
        <f>VLOOKUP(D4333,'B-Business Capability'!B:H,5,FALSE)</f>
        <v>Product &amp; Software Development</v>
      </c>
      <c r="F4333" t="str">
        <f>VLOOKUP(D4333,'B-Business Capability'!B:H,6,FALSE)</f>
        <v>Quality Management</v>
      </c>
      <c r="G4333" t="str">
        <f>VLOOKUP(D4333,'B-Business Capability'!B:H,7,FALSE)</f>
        <v>Track Quality</v>
      </c>
      <c r="I4333" t="s">
        <v>43</v>
      </c>
      <c r="J4333" t="s">
        <v>91</v>
      </c>
      <c r="K4333" t="s">
        <v>293</v>
      </c>
      <c r="L4333" t="s">
        <v>419</v>
      </c>
      <c r="M4333" t="str">
        <f>VLOOKUP(L4333,'A-Applications'!B:D,3,FALSE)</f>
        <v>Reliance</v>
      </c>
      <c r="N4333" t="s">
        <v>74</v>
      </c>
      <c r="O4333" t="s">
        <v>47</v>
      </c>
      <c r="P4333" t="s">
        <v>910</v>
      </c>
      <c r="Q4333" t="str">
        <f>VLOOKUP(KamstrupData[[#This Row],[IdLevel123]],'B-Business Capability'!B:L,10,FALSE)</f>
        <v>Idea-to-Release (I2R)</v>
      </c>
      <c r="R4333">
        <f>VLOOKUP(KamstrupData[[#This Row],[IdLevel123]],'B-Business Capability'!B:L,11,FALSE)</f>
        <v>908</v>
      </c>
      <c r="S4333" t="s">
        <v>420</v>
      </c>
      <c r="T4333" t="s">
        <v>294</v>
      </c>
    </row>
    <row r="4334" spans="3:20" hidden="1" x14ac:dyDescent="0.25">
      <c r="C4334" s="28">
        <v>46022</v>
      </c>
      <c r="D4334" t="s">
        <v>990</v>
      </c>
      <c r="E4334" t="str">
        <f>VLOOKUP(D4334,'B-Business Capability'!B:H,5,FALSE)</f>
        <v>Manufacturing</v>
      </c>
      <c r="F4334" t="str">
        <f>VLOOKUP(D4334,'B-Business Capability'!B:H,6,FALSE)</f>
        <v>Change Management</v>
      </c>
      <c r="G4334" t="str">
        <f>VLOOKUP(D4334,'B-Business Capability'!B:H,7,FALSE)</f>
        <v>Manage Deviation Allowance</v>
      </c>
      <c r="I4334" t="s">
        <v>43</v>
      </c>
      <c r="J4334" t="s">
        <v>71</v>
      </c>
      <c r="L4334" t="s">
        <v>419</v>
      </c>
      <c r="M4334" t="str">
        <f>VLOOKUP(L4334,'A-Applications'!B:D,3,FALSE)</f>
        <v>Reliance</v>
      </c>
      <c r="N4334" t="s">
        <v>74</v>
      </c>
      <c r="O4334" s="42" t="s">
        <v>47</v>
      </c>
      <c r="P4334" t="s">
        <v>910</v>
      </c>
      <c r="Q4334" t="str">
        <f>VLOOKUP(KamstrupData[[#This Row],[IdLevel123]],'B-Business Capability'!B:L,10,FALSE)</f>
        <v>Quote-to-Quality (Q2Q)</v>
      </c>
      <c r="R4334">
        <f>VLOOKUP(KamstrupData[[#This Row],[IdLevel123]],'B-Business Capability'!B:L,11,FALSE)</f>
        <v>0</v>
      </c>
      <c r="S4334" t="s">
        <v>420</v>
      </c>
      <c r="T4334" t="s">
        <v>76</v>
      </c>
    </row>
    <row r="4335" spans="3:20" hidden="1" x14ac:dyDescent="0.25">
      <c r="C4335" s="28">
        <v>46022</v>
      </c>
      <c r="D4335" t="s">
        <v>990</v>
      </c>
      <c r="E4335" t="str">
        <f>VLOOKUP(D4335,'B-Business Capability'!B:H,5,FALSE)</f>
        <v>Manufacturing</v>
      </c>
      <c r="F4335" t="str">
        <f>VLOOKUP(D4335,'B-Business Capability'!B:H,6,FALSE)</f>
        <v>Change Management</v>
      </c>
      <c r="G4335" t="str">
        <f>VLOOKUP(D4335,'B-Business Capability'!B:H,7,FALSE)</f>
        <v>Manage Deviation Allowance</v>
      </c>
      <c r="I4335" t="s">
        <v>43</v>
      </c>
      <c r="J4335" t="s">
        <v>91</v>
      </c>
      <c r="K4335" t="s">
        <v>293</v>
      </c>
      <c r="L4335" t="s">
        <v>419</v>
      </c>
      <c r="M4335" t="str">
        <f>VLOOKUP(L4335,'A-Applications'!B:D,3,FALSE)</f>
        <v>Reliance</v>
      </c>
      <c r="N4335" t="s">
        <v>74</v>
      </c>
      <c r="O4335" t="s">
        <v>47</v>
      </c>
      <c r="P4335" t="s">
        <v>910</v>
      </c>
      <c r="Q4335" t="str">
        <f>VLOOKUP(KamstrupData[[#This Row],[IdLevel123]],'B-Business Capability'!B:L,10,FALSE)</f>
        <v>Quote-to-Quality (Q2Q)</v>
      </c>
      <c r="R4335">
        <f>VLOOKUP(KamstrupData[[#This Row],[IdLevel123]],'B-Business Capability'!B:L,11,FALSE)</f>
        <v>0</v>
      </c>
      <c r="S4335" t="s">
        <v>420</v>
      </c>
      <c r="T4335" t="s">
        <v>294</v>
      </c>
    </row>
    <row r="4336" spans="3:20" hidden="1" x14ac:dyDescent="0.25">
      <c r="C4336" s="28">
        <v>46022</v>
      </c>
      <c r="D4336" t="s">
        <v>990</v>
      </c>
      <c r="E4336" t="str">
        <f>VLOOKUP(D4336,'B-Business Capability'!B:H,5,FALSE)</f>
        <v>Manufacturing</v>
      </c>
      <c r="F4336" t="str">
        <f>VLOOKUP(D4336,'B-Business Capability'!B:H,6,FALSE)</f>
        <v>Change Management</v>
      </c>
      <c r="G4336" t="str">
        <f>VLOOKUP(D4336,'B-Business Capability'!B:H,7,FALSE)</f>
        <v>Manage Deviation Allowance</v>
      </c>
      <c r="I4336" t="s">
        <v>43</v>
      </c>
      <c r="J4336" t="s">
        <v>109</v>
      </c>
      <c r="L4336" t="s">
        <v>419</v>
      </c>
      <c r="M4336" t="str">
        <f>VLOOKUP(L4336,'A-Applications'!B:D,3,FALSE)</f>
        <v>Reliance</v>
      </c>
      <c r="N4336" t="s">
        <v>74</v>
      </c>
      <c r="O4336" s="42" t="s">
        <v>47</v>
      </c>
      <c r="P4336" t="s">
        <v>204</v>
      </c>
      <c r="Q4336" t="str">
        <f>VLOOKUP(KamstrupData[[#This Row],[IdLevel123]],'B-Business Capability'!B:L,10,FALSE)</f>
        <v>Quote-to-Quality (Q2Q)</v>
      </c>
      <c r="R4336">
        <f>VLOOKUP(KamstrupData[[#This Row],[IdLevel123]],'B-Business Capability'!B:L,11,FALSE)</f>
        <v>0</v>
      </c>
      <c r="S4336" t="s">
        <v>420</v>
      </c>
      <c r="T4336" t="s">
        <v>991</v>
      </c>
    </row>
    <row r="4337" spans="3:20" hidden="1" x14ac:dyDescent="0.25">
      <c r="C4337" s="28">
        <v>46022</v>
      </c>
      <c r="D4337" t="s">
        <v>990</v>
      </c>
      <c r="E4337" t="str">
        <f>VLOOKUP(D4337,'B-Business Capability'!B:H,5,FALSE)</f>
        <v>Manufacturing</v>
      </c>
      <c r="F4337" t="str">
        <f>VLOOKUP(D4337,'B-Business Capability'!B:H,6,FALSE)</f>
        <v>Change Management</v>
      </c>
      <c r="G4337" t="str">
        <f>VLOOKUP(D4337,'B-Business Capability'!B:H,7,FALSE)</f>
        <v>Manage Deviation Allowance</v>
      </c>
      <c r="I4337" t="s">
        <v>43</v>
      </c>
      <c r="J4337" t="s">
        <v>114</v>
      </c>
      <c r="K4337" t="s">
        <v>78</v>
      </c>
      <c r="L4337" t="s">
        <v>419</v>
      </c>
      <c r="M4337" t="str">
        <f>VLOOKUP(L4337,'A-Applications'!B:D,3,FALSE)</f>
        <v>Reliance</v>
      </c>
      <c r="N4337" t="s">
        <v>74</v>
      </c>
      <c r="O4337" s="42" t="s">
        <v>47</v>
      </c>
      <c r="P4337" t="s">
        <v>910</v>
      </c>
      <c r="Q4337" t="str">
        <f>VLOOKUP(KamstrupData[[#This Row],[IdLevel123]],'B-Business Capability'!B:L,10,FALSE)</f>
        <v>Quote-to-Quality (Q2Q)</v>
      </c>
      <c r="R4337">
        <f>VLOOKUP(KamstrupData[[#This Row],[IdLevel123]],'B-Business Capability'!B:L,11,FALSE)</f>
        <v>0</v>
      </c>
      <c r="S4337" t="s">
        <v>420</v>
      </c>
      <c r="T4337" t="s">
        <v>120</v>
      </c>
    </row>
    <row r="4338" spans="3:20" hidden="1" x14ac:dyDescent="0.25">
      <c r="C4338" s="28">
        <v>45808</v>
      </c>
      <c r="D4338" t="s">
        <v>1342</v>
      </c>
      <c r="E4338" t="str">
        <f>VLOOKUP(D4338,'B-Business Capability'!B:H,5,FALSE)</f>
        <v>Strategic Management</v>
      </c>
      <c r="F4338" t="str">
        <f>VLOOKUP(D4338,'B-Business Capability'!B:H,6,FALSE)</f>
        <v>Business Process Management</v>
      </c>
      <c r="G4338" t="str">
        <f>VLOOKUP(D4338,'B-Business Capability'!B:H,7,FALSE)</f>
        <v>Business Process Modeling</v>
      </c>
      <c r="I4338" t="s">
        <v>43</v>
      </c>
      <c r="J4338" t="s">
        <v>109</v>
      </c>
      <c r="L4338" t="s">
        <v>419</v>
      </c>
      <c r="M4338" t="str">
        <f>VLOOKUP(L4338,'A-Applications'!B:D,3,FALSE)</f>
        <v>Reliance</v>
      </c>
      <c r="N4338" t="s">
        <v>74</v>
      </c>
      <c r="O4338" s="42" t="s">
        <v>47</v>
      </c>
      <c r="P4338" t="s">
        <v>1343</v>
      </c>
      <c r="Q4338" t="str">
        <f>VLOOKUP(KamstrupData[[#This Row],[IdLevel123]],'B-Business Capability'!B:L,10,FALSE)</f>
        <v>N/A</v>
      </c>
      <c r="R4338">
        <f>VLOOKUP(KamstrupData[[#This Row],[IdLevel123]],'B-Business Capability'!B:L,11,FALSE)</f>
        <v>0</v>
      </c>
      <c r="S4338" t="s">
        <v>420</v>
      </c>
      <c r="T4338" t="s">
        <v>1346</v>
      </c>
    </row>
    <row r="4339" spans="3:20" hidden="1" x14ac:dyDescent="0.25">
      <c r="C4339" s="28">
        <v>46173</v>
      </c>
      <c r="D4339" t="s">
        <v>1406</v>
      </c>
      <c r="E4339" t="str">
        <f>VLOOKUP(D4339,'B-Business Capability'!B:H,5,FALSE)</f>
        <v>Governance, Risk and Compliance</v>
      </c>
      <c r="F4339" t="str">
        <f>VLOOKUP(D4339,'B-Business Capability'!B:H,6,FALSE)</f>
        <v>Enterprise Risk and Compliance</v>
      </c>
      <c r="G4339" t="str">
        <f>VLOOKUP(D4339,'B-Business Capability'!B:H,7,FALSE)</f>
        <v>Non Conformance</v>
      </c>
      <c r="I4339" t="s">
        <v>43</v>
      </c>
      <c r="J4339" t="s">
        <v>71</v>
      </c>
      <c r="L4339" t="s">
        <v>419</v>
      </c>
      <c r="M4339" t="str">
        <f>VLOOKUP(L4339,'A-Applications'!B:D,3,FALSE)</f>
        <v>Reliance</v>
      </c>
      <c r="N4339" t="s">
        <v>74</v>
      </c>
      <c r="O4339" s="42" t="s">
        <v>47</v>
      </c>
      <c r="P4339" t="s">
        <v>910</v>
      </c>
      <c r="Q4339" t="str">
        <f>VLOOKUP(KamstrupData[[#This Row],[IdLevel123]],'B-Business Capability'!B:L,10,FALSE)</f>
        <v>N/A</v>
      </c>
      <c r="R4339">
        <f>VLOOKUP(KamstrupData[[#This Row],[IdLevel123]],'B-Business Capability'!B:L,11,FALSE)</f>
        <v>0</v>
      </c>
      <c r="S4339" t="s">
        <v>420</v>
      </c>
      <c r="T4339" t="s">
        <v>76</v>
      </c>
    </row>
    <row r="4340" spans="3:20" hidden="1" x14ac:dyDescent="0.25">
      <c r="C4340" s="28">
        <v>46173</v>
      </c>
      <c r="D4340" t="s">
        <v>1406</v>
      </c>
      <c r="E4340" t="str">
        <f>VLOOKUP(D4340,'B-Business Capability'!B:H,5,FALSE)</f>
        <v>Governance, Risk and Compliance</v>
      </c>
      <c r="F4340" t="str">
        <f>VLOOKUP(D4340,'B-Business Capability'!B:H,6,FALSE)</f>
        <v>Enterprise Risk and Compliance</v>
      </c>
      <c r="G4340" t="str">
        <f>VLOOKUP(D4340,'B-Business Capability'!B:H,7,FALSE)</f>
        <v>Non Conformance</v>
      </c>
      <c r="I4340" t="s">
        <v>43</v>
      </c>
      <c r="J4340" t="s">
        <v>91</v>
      </c>
      <c r="K4340" t="s">
        <v>293</v>
      </c>
      <c r="L4340" t="s">
        <v>419</v>
      </c>
      <c r="M4340" t="str">
        <f>VLOOKUP(L4340,'A-Applications'!B:D,3,FALSE)</f>
        <v>Reliance</v>
      </c>
      <c r="N4340" t="s">
        <v>74</v>
      </c>
      <c r="O4340" t="s">
        <v>47</v>
      </c>
      <c r="P4340" t="s">
        <v>910</v>
      </c>
      <c r="Q4340" t="str">
        <f>VLOOKUP(KamstrupData[[#This Row],[IdLevel123]],'B-Business Capability'!B:L,10,FALSE)</f>
        <v>N/A</v>
      </c>
      <c r="R4340">
        <f>VLOOKUP(KamstrupData[[#This Row],[IdLevel123]],'B-Business Capability'!B:L,11,FALSE)</f>
        <v>0</v>
      </c>
      <c r="S4340" t="s">
        <v>420</v>
      </c>
      <c r="T4340" t="s">
        <v>294</v>
      </c>
    </row>
    <row r="4341" spans="3:20" hidden="1" x14ac:dyDescent="0.25">
      <c r="C4341" s="28">
        <v>46173</v>
      </c>
      <c r="D4341" t="s">
        <v>1406</v>
      </c>
      <c r="E4341" t="str">
        <f>VLOOKUP(D4341,'B-Business Capability'!B:H,5,FALSE)</f>
        <v>Governance, Risk and Compliance</v>
      </c>
      <c r="F4341" t="str">
        <f>VLOOKUP(D4341,'B-Business Capability'!B:H,6,FALSE)</f>
        <v>Enterprise Risk and Compliance</v>
      </c>
      <c r="G4341" t="str">
        <f>VLOOKUP(D4341,'B-Business Capability'!B:H,7,FALSE)</f>
        <v>Non Conformance</v>
      </c>
      <c r="I4341" t="s">
        <v>43</v>
      </c>
      <c r="J4341" t="s">
        <v>413</v>
      </c>
      <c r="K4341" t="s">
        <v>414</v>
      </c>
      <c r="L4341" t="s">
        <v>419</v>
      </c>
      <c r="M4341" t="str">
        <f>VLOOKUP(L4341,'A-Applications'!B:D,3,FALSE)</f>
        <v>Reliance</v>
      </c>
      <c r="N4341" t="s">
        <v>74</v>
      </c>
      <c r="O4341" s="42" t="s">
        <v>47</v>
      </c>
      <c r="P4341" t="s">
        <v>1407</v>
      </c>
      <c r="Q4341" t="str">
        <f>VLOOKUP(KamstrupData[[#This Row],[IdLevel123]],'B-Business Capability'!B:L,10,FALSE)</f>
        <v>N/A</v>
      </c>
      <c r="R4341">
        <f>VLOOKUP(KamstrupData[[#This Row],[IdLevel123]],'B-Business Capability'!B:L,11,FALSE)</f>
        <v>0</v>
      </c>
      <c r="S4341" t="s">
        <v>420</v>
      </c>
      <c r="T4341" t="s">
        <v>1408</v>
      </c>
    </row>
    <row r="4342" spans="3:20" hidden="1" x14ac:dyDescent="0.25">
      <c r="C4342" s="28">
        <v>46173</v>
      </c>
      <c r="D4342" t="s">
        <v>1406</v>
      </c>
      <c r="E4342" t="str">
        <f>VLOOKUP(D4342,'B-Business Capability'!B:H,5,FALSE)</f>
        <v>Governance, Risk and Compliance</v>
      </c>
      <c r="F4342" t="str">
        <f>VLOOKUP(D4342,'B-Business Capability'!B:H,6,FALSE)</f>
        <v>Enterprise Risk and Compliance</v>
      </c>
      <c r="G4342" t="str">
        <f>VLOOKUP(D4342,'B-Business Capability'!B:H,7,FALSE)</f>
        <v>Non Conformance</v>
      </c>
      <c r="I4342" t="s">
        <v>43</v>
      </c>
      <c r="J4342" t="s">
        <v>413</v>
      </c>
      <c r="K4342" t="s">
        <v>414</v>
      </c>
      <c r="L4342" t="s">
        <v>419</v>
      </c>
      <c r="M4342" t="str">
        <f>VLOOKUP(L4342,'A-Applications'!B:D,3,FALSE)</f>
        <v>Reliance</v>
      </c>
      <c r="N4342" t="s">
        <v>74</v>
      </c>
      <c r="O4342" s="42" t="s">
        <v>47</v>
      </c>
      <c r="P4342" t="s">
        <v>1409</v>
      </c>
      <c r="Q4342" t="str">
        <f>VLOOKUP(KamstrupData[[#This Row],[IdLevel123]],'B-Business Capability'!B:L,10,FALSE)</f>
        <v>N/A</v>
      </c>
      <c r="R4342">
        <f>VLOOKUP(KamstrupData[[#This Row],[IdLevel123]],'B-Business Capability'!B:L,11,FALSE)</f>
        <v>0</v>
      </c>
      <c r="S4342" t="s">
        <v>420</v>
      </c>
      <c r="T4342" t="s">
        <v>415</v>
      </c>
    </row>
    <row r="4343" spans="3:20" hidden="1" x14ac:dyDescent="0.25">
      <c r="C4343" s="28">
        <v>46173</v>
      </c>
      <c r="D4343" t="s">
        <v>1406</v>
      </c>
      <c r="E4343" t="str">
        <f>VLOOKUP(D4343,'B-Business Capability'!B:H,5,FALSE)</f>
        <v>Governance, Risk and Compliance</v>
      </c>
      <c r="F4343" t="str">
        <f>VLOOKUP(D4343,'B-Business Capability'!B:H,6,FALSE)</f>
        <v>Enterprise Risk and Compliance</v>
      </c>
      <c r="G4343" t="str">
        <f>VLOOKUP(D4343,'B-Business Capability'!B:H,7,FALSE)</f>
        <v>Non Conformance</v>
      </c>
      <c r="I4343" t="s">
        <v>43</v>
      </c>
      <c r="J4343" t="s">
        <v>413</v>
      </c>
      <c r="K4343" t="s">
        <v>414</v>
      </c>
      <c r="L4343" t="s">
        <v>419</v>
      </c>
      <c r="M4343" t="str">
        <f>VLOOKUP(L4343,'A-Applications'!B:D,3,FALSE)</f>
        <v>Reliance</v>
      </c>
      <c r="N4343" t="s">
        <v>74</v>
      </c>
      <c r="O4343" s="42" t="s">
        <v>47</v>
      </c>
      <c r="P4343" t="s">
        <v>564</v>
      </c>
      <c r="Q4343" t="str">
        <f>VLOOKUP(KamstrupData[[#This Row],[IdLevel123]],'B-Business Capability'!B:L,10,FALSE)</f>
        <v>N/A</v>
      </c>
      <c r="R4343">
        <f>VLOOKUP(KamstrupData[[#This Row],[IdLevel123]],'B-Business Capability'!B:L,11,FALSE)</f>
        <v>0</v>
      </c>
      <c r="S4343" t="s">
        <v>420</v>
      </c>
      <c r="T4343" t="s">
        <v>415</v>
      </c>
    </row>
    <row r="4344" spans="3:20" hidden="1" x14ac:dyDescent="0.25">
      <c r="C4344" s="28">
        <v>46173</v>
      </c>
      <c r="D4344" t="s">
        <v>1406</v>
      </c>
      <c r="E4344" t="str">
        <f>VLOOKUP(D4344,'B-Business Capability'!B:H,5,FALSE)</f>
        <v>Governance, Risk and Compliance</v>
      </c>
      <c r="F4344" t="str">
        <f>VLOOKUP(D4344,'B-Business Capability'!B:H,6,FALSE)</f>
        <v>Enterprise Risk and Compliance</v>
      </c>
      <c r="G4344" t="str">
        <f>VLOOKUP(D4344,'B-Business Capability'!B:H,7,FALSE)</f>
        <v>Non Conformance</v>
      </c>
      <c r="I4344" t="s">
        <v>43</v>
      </c>
      <c r="J4344" t="s">
        <v>413</v>
      </c>
      <c r="K4344" t="s">
        <v>414</v>
      </c>
      <c r="L4344" t="s">
        <v>419</v>
      </c>
      <c r="M4344" t="str">
        <f>VLOOKUP(L4344,'A-Applications'!B:D,3,FALSE)</f>
        <v>Reliance</v>
      </c>
      <c r="N4344" t="s">
        <v>74</v>
      </c>
      <c r="O4344" s="42" t="s">
        <v>47</v>
      </c>
      <c r="P4344" t="s">
        <v>1410</v>
      </c>
      <c r="Q4344" t="str">
        <f>VLOOKUP(KamstrupData[[#This Row],[IdLevel123]],'B-Business Capability'!B:L,10,FALSE)</f>
        <v>N/A</v>
      </c>
      <c r="R4344">
        <f>VLOOKUP(KamstrupData[[#This Row],[IdLevel123]],'B-Business Capability'!B:L,11,FALSE)</f>
        <v>0</v>
      </c>
      <c r="S4344" t="s">
        <v>420</v>
      </c>
      <c r="T4344" t="s">
        <v>415</v>
      </c>
    </row>
    <row r="4345" spans="3:20" hidden="1" x14ac:dyDescent="0.25">
      <c r="C4345" s="28">
        <v>46173</v>
      </c>
      <c r="D4345" t="s">
        <v>1406</v>
      </c>
      <c r="E4345" t="str">
        <f>VLOOKUP(D4345,'B-Business Capability'!B:H,5,FALSE)</f>
        <v>Governance, Risk and Compliance</v>
      </c>
      <c r="F4345" t="str">
        <f>VLOOKUP(D4345,'B-Business Capability'!B:H,6,FALSE)</f>
        <v>Enterprise Risk and Compliance</v>
      </c>
      <c r="G4345" t="str">
        <f>VLOOKUP(D4345,'B-Business Capability'!B:H,7,FALSE)</f>
        <v>Non Conformance</v>
      </c>
      <c r="I4345" t="s">
        <v>43</v>
      </c>
      <c r="J4345" t="s">
        <v>413</v>
      </c>
      <c r="K4345" t="s">
        <v>414</v>
      </c>
      <c r="L4345" t="s">
        <v>419</v>
      </c>
      <c r="M4345" t="str">
        <f>VLOOKUP(L4345,'A-Applications'!B:D,3,FALSE)</f>
        <v>Reliance</v>
      </c>
      <c r="N4345" t="s">
        <v>74</v>
      </c>
      <c r="O4345" s="42" t="s">
        <v>47</v>
      </c>
      <c r="P4345" t="s">
        <v>567</v>
      </c>
      <c r="Q4345" t="str">
        <f>VLOOKUP(KamstrupData[[#This Row],[IdLevel123]],'B-Business Capability'!B:L,10,FALSE)</f>
        <v>N/A</v>
      </c>
      <c r="R4345">
        <f>VLOOKUP(KamstrupData[[#This Row],[IdLevel123]],'B-Business Capability'!B:L,11,FALSE)</f>
        <v>0</v>
      </c>
      <c r="S4345" t="s">
        <v>420</v>
      </c>
      <c r="T4345" t="s">
        <v>415</v>
      </c>
    </row>
    <row r="4346" spans="3:20" hidden="1" x14ac:dyDescent="0.25">
      <c r="C4346" s="28">
        <v>46173</v>
      </c>
      <c r="D4346" t="s">
        <v>1406</v>
      </c>
      <c r="E4346" t="str">
        <f>VLOOKUP(D4346,'B-Business Capability'!B:H,5,FALSE)</f>
        <v>Governance, Risk and Compliance</v>
      </c>
      <c r="F4346" t="str">
        <f>VLOOKUP(D4346,'B-Business Capability'!B:H,6,FALSE)</f>
        <v>Enterprise Risk and Compliance</v>
      </c>
      <c r="G4346" t="str">
        <f>VLOOKUP(D4346,'B-Business Capability'!B:H,7,FALSE)</f>
        <v>Non Conformance</v>
      </c>
      <c r="I4346" t="s">
        <v>43</v>
      </c>
      <c r="J4346" t="s">
        <v>413</v>
      </c>
      <c r="L4346" t="s">
        <v>419</v>
      </c>
      <c r="M4346" t="str">
        <f>VLOOKUP(L4346,'A-Applications'!B:D,3,FALSE)</f>
        <v>Reliance</v>
      </c>
      <c r="N4346" t="s">
        <v>74</v>
      </c>
      <c r="O4346" s="42" t="s">
        <v>47</v>
      </c>
      <c r="P4346" t="s">
        <v>1384</v>
      </c>
      <c r="Q4346" t="str">
        <f>VLOOKUP(KamstrupData[[#This Row],[IdLevel123]],'B-Business Capability'!B:L,10,FALSE)</f>
        <v>N/A</v>
      </c>
      <c r="R4346">
        <f>VLOOKUP(KamstrupData[[#This Row],[IdLevel123]],'B-Business Capability'!B:L,11,FALSE)</f>
        <v>0</v>
      </c>
      <c r="S4346" t="s">
        <v>420</v>
      </c>
      <c r="T4346" t="s">
        <v>471</v>
      </c>
    </row>
    <row r="4347" spans="3:20" hidden="1" x14ac:dyDescent="0.25">
      <c r="C4347" s="28">
        <v>46173</v>
      </c>
      <c r="D4347" t="s">
        <v>1406</v>
      </c>
      <c r="E4347" t="str">
        <f>VLOOKUP(D4347,'B-Business Capability'!B:H,5,FALSE)</f>
        <v>Governance, Risk and Compliance</v>
      </c>
      <c r="F4347" t="str">
        <f>VLOOKUP(D4347,'B-Business Capability'!B:H,6,FALSE)</f>
        <v>Enterprise Risk and Compliance</v>
      </c>
      <c r="G4347" t="str">
        <f>VLOOKUP(D4347,'B-Business Capability'!B:H,7,FALSE)</f>
        <v>Non Conformance</v>
      </c>
      <c r="I4347" t="s">
        <v>43</v>
      </c>
      <c r="J4347" t="s">
        <v>413</v>
      </c>
      <c r="L4347" t="s">
        <v>419</v>
      </c>
      <c r="M4347" t="str">
        <f>VLOOKUP(L4347,'A-Applications'!B:D,3,FALSE)</f>
        <v>Reliance</v>
      </c>
      <c r="N4347" t="s">
        <v>74</v>
      </c>
      <c r="O4347" s="42" t="s">
        <v>47</v>
      </c>
      <c r="P4347" t="s">
        <v>1383</v>
      </c>
      <c r="Q4347" t="str">
        <f>VLOOKUP(KamstrupData[[#This Row],[IdLevel123]],'B-Business Capability'!B:L,10,FALSE)</f>
        <v>N/A</v>
      </c>
      <c r="R4347">
        <f>VLOOKUP(KamstrupData[[#This Row],[IdLevel123]],'B-Business Capability'!B:L,11,FALSE)</f>
        <v>0</v>
      </c>
      <c r="S4347" t="s">
        <v>420</v>
      </c>
      <c r="T4347" t="s">
        <v>471</v>
      </c>
    </row>
    <row r="4348" spans="3:20" hidden="1" x14ac:dyDescent="0.25">
      <c r="C4348" s="28">
        <v>46173</v>
      </c>
      <c r="D4348" t="s">
        <v>1406</v>
      </c>
      <c r="E4348" t="str">
        <f>VLOOKUP(D4348,'B-Business Capability'!B:H,5,FALSE)</f>
        <v>Governance, Risk and Compliance</v>
      </c>
      <c r="F4348" t="str">
        <f>VLOOKUP(D4348,'B-Business Capability'!B:H,6,FALSE)</f>
        <v>Enterprise Risk and Compliance</v>
      </c>
      <c r="G4348" t="str">
        <f>VLOOKUP(D4348,'B-Business Capability'!B:H,7,FALSE)</f>
        <v>Non Conformance</v>
      </c>
      <c r="I4348" t="s">
        <v>66</v>
      </c>
      <c r="J4348" t="s">
        <v>109</v>
      </c>
      <c r="L4348" t="s">
        <v>419</v>
      </c>
      <c r="M4348" t="str">
        <f>VLOOKUP(L4348,'A-Applications'!B:D,3,FALSE)</f>
        <v>Reliance</v>
      </c>
      <c r="O4348" s="42"/>
      <c r="P4348" t="s">
        <v>910</v>
      </c>
      <c r="Q4348" t="str">
        <f>VLOOKUP(KamstrupData[[#This Row],[IdLevel123]],'B-Business Capability'!B:L,10,FALSE)</f>
        <v>N/A</v>
      </c>
      <c r="R4348">
        <f>VLOOKUP(KamstrupData[[#This Row],[IdLevel123]],'B-Business Capability'!B:L,11,FALSE)</f>
        <v>0</v>
      </c>
      <c r="S4348" t="s">
        <v>420</v>
      </c>
      <c r="T4348" t="s">
        <v>188</v>
      </c>
    </row>
    <row r="4349" spans="3:20" hidden="1" x14ac:dyDescent="0.25">
      <c r="C4349" s="28">
        <v>46173</v>
      </c>
      <c r="D4349" t="s">
        <v>1406</v>
      </c>
      <c r="E4349" t="str">
        <f>VLOOKUP(D4349,'B-Business Capability'!B:H,5,FALSE)</f>
        <v>Governance, Risk and Compliance</v>
      </c>
      <c r="F4349" t="str">
        <f>VLOOKUP(D4349,'B-Business Capability'!B:H,6,FALSE)</f>
        <v>Enterprise Risk and Compliance</v>
      </c>
      <c r="G4349" t="str">
        <f>VLOOKUP(D4349,'B-Business Capability'!B:H,7,FALSE)</f>
        <v>Non Conformance</v>
      </c>
      <c r="I4349" t="s">
        <v>43</v>
      </c>
      <c r="J4349" t="s">
        <v>114</v>
      </c>
      <c r="K4349" t="s">
        <v>115</v>
      </c>
      <c r="L4349" t="s">
        <v>419</v>
      </c>
      <c r="M4349" t="str">
        <f>VLOOKUP(L4349,'A-Applications'!B:D,3,FALSE)</f>
        <v>Reliance</v>
      </c>
      <c r="N4349" t="s">
        <v>46</v>
      </c>
      <c r="O4349" s="42" t="s">
        <v>47</v>
      </c>
      <c r="P4349" t="s">
        <v>75</v>
      </c>
      <c r="Q4349" t="str">
        <f>VLOOKUP(KamstrupData[[#This Row],[IdLevel123]],'B-Business Capability'!B:L,10,FALSE)</f>
        <v>N/A</v>
      </c>
      <c r="R4349">
        <f>VLOOKUP(KamstrupData[[#This Row],[IdLevel123]],'B-Business Capability'!B:L,11,FALSE)</f>
        <v>0</v>
      </c>
      <c r="S4349" t="s">
        <v>420</v>
      </c>
      <c r="T4349" t="s">
        <v>116</v>
      </c>
    </row>
    <row r="4350" spans="3:20" hidden="1" x14ac:dyDescent="0.25">
      <c r="C4350" s="28">
        <v>46173</v>
      </c>
      <c r="D4350" t="s">
        <v>1406</v>
      </c>
      <c r="E4350" t="str">
        <f>VLOOKUP(D4350,'B-Business Capability'!B:H,5,FALSE)</f>
        <v>Governance, Risk and Compliance</v>
      </c>
      <c r="F4350" t="str">
        <f>VLOOKUP(D4350,'B-Business Capability'!B:H,6,FALSE)</f>
        <v>Enterprise Risk and Compliance</v>
      </c>
      <c r="G4350" t="str">
        <f>VLOOKUP(D4350,'B-Business Capability'!B:H,7,FALSE)</f>
        <v>Non Conformance</v>
      </c>
      <c r="I4350" t="s">
        <v>43</v>
      </c>
      <c r="J4350" t="s">
        <v>114</v>
      </c>
      <c r="K4350" t="s">
        <v>78</v>
      </c>
      <c r="L4350" t="s">
        <v>419</v>
      </c>
      <c r="M4350" t="str">
        <f>VLOOKUP(L4350,'A-Applications'!B:D,3,FALSE)</f>
        <v>Reliance</v>
      </c>
      <c r="N4350" t="s">
        <v>74</v>
      </c>
      <c r="O4350" s="42" t="s">
        <v>47</v>
      </c>
      <c r="P4350" t="s">
        <v>910</v>
      </c>
      <c r="Q4350" t="str">
        <f>VLOOKUP(KamstrupData[[#This Row],[IdLevel123]],'B-Business Capability'!B:L,10,FALSE)</f>
        <v>N/A</v>
      </c>
      <c r="R4350">
        <f>VLOOKUP(KamstrupData[[#This Row],[IdLevel123]],'B-Business Capability'!B:L,11,FALSE)</f>
        <v>0</v>
      </c>
      <c r="S4350" t="s">
        <v>420</v>
      </c>
      <c r="T4350" t="s">
        <v>120</v>
      </c>
    </row>
    <row r="4351" spans="3:20" hidden="1" x14ac:dyDescent="0.25">
      <c r="C4351" s="28">
        <v>46173</v>
      </c>
      <c r="D4351" t="s">
        <v>1406</v>
      </c>
      <c r="E4351" t="str">
        <f>VLOOKUP(D4351,'B-Business Capability'!B:H,5,FALSE)</f>
        <v>Governance, Risk and Compliance</v>
      </c>
      <c r="F4351" t="str">
        <f>VLOOKUP(D4351,'B-Business Capability'!B:H,6,FALSE)</f>
        <v>Enterprise Risk and Compliance</v>
      </c>
      <c r="G4351" t="str">
        <f>VLOOKUP(D4351,'B-Business Capability'!B:H,7,FALSE)</f>
        <v>Non Conformance</v>
      </c>
      <c r="I4351" t="s">
        <v>43</v>
      </c>
      <c r="J4351" t="s">
        <v>114</v>
      </c>
      <c r="K4351" t="s">
        <v>123</v>
      </c>
      <c r="L4351" t="s">
        <v>419</v>
      </c>
      <c r="M4351" t="str">
        <f>VLOOKUP(L4351,'A-Applications'!B:D,3,FALSE)</f>
        <v>Reliance</v>
      </c>
      <c r="N4351" t="s">
        <v>46</v>
      </c>
      <c r="O4351" s="42" t="s">
        <v>47</v>
      </c>
      <c r="P4351" t="s">
        <v>75</v>
      </c>
      <c r="Q4351" t="str">
        <f>VLOOKUP(KamstrupData[[#This Row],[IdLevel123]],'B-Business Capability'!B:L,10,FALSE)</f>
        <v>N/A</v>
      </c>
      <c r="R4351">
        <f>VLOOKUP(KamstrupData[[#This Row],[IdLevel123]],'B-Business Capability'!B:L,11,FALSE)</f>
        <v>0</v>
      </c>
      <c r="S4351" t="s">
        <v>420</v>
      </c>
      <c r="T4351" t="s">
        <v>124</v>
      </c>
    </row>
    <row r="4352" spans="3:20" hidden="1" x14ac:dyDescent="0.25">
      <c r="C4352" s="28">
        <v>46173</v>
      </c>
      <c r="D4352" t="s">
        <v>1406</v>
      </c>
      <c r="E4352" t="str">
        <f>VLOOKUP(D4352,'B-Business Capability'!B:H,5,FALSE)</f>
        <v>Governance, Risk and Compliance</v>
      </c>
      <c r="F4352" t="str">
        <f>VLOOKUP(D4352,'B-Business Capability'!B:H,6,FALSE)</f>
        <v>Enterprise Risk and Compliance</v>
      </c>
      <c r="G4352" t="str">
        <f>VLOOKUP(D4352,'B-Business Capability'!B:H,7,FALSE)</f>
        <v>Non Conformance</v>
      </c>
      <c r="I4352" t="s">
        <v>43</v>
      </c>
      <c r="J4352" t="s">
        <v>114</v>
      </c>
      <c r="K4352" t="s">
        <v>125</v>
      </c>
      <c r="L4352" t="s">
        <v>419</v>
      </c>
      <c r="M4352" t="str">
        <f>VLOOKUP(L4352,'A-Applications'!B:D,3,FALSE)</f>
        <v>Reliance</v>
      </c>
      <c r="N4352" t="s">
        <v>46</v>
      </c>
      <c r="O4352" s="42" t="s">
        <v>47</v>
      </c>
      <c r="P4352" t="s">
        <v>910</v>
      </c>
      <c r="Q4352" t="str">
        <f>VLOOKUP(KamstrupData[[#This Row],[IdLevel123]],'B-Business Capability'!B:L,10,FALSE)</f>
        <v>N/A</v>
      </c>
      <c r="R4352">
        <f>VLOOKUP(KamstrupData[[#This Row],[IdLevel123]],'B-Business Capability'!B:L,11,FALSE)</f>
        <v>0</v>
      </c>
      <c r="S4352" t="s">
        <v>420</v>
      </c>
      <c r="T4352" t="s">
        <v>126</v>
      </c>
    </row>
    <row r="4353" spans="3:20" hidden="1" x14ac:dyDescent="0.25">
      <c r="C4353" s="28">
        <v>46173</v>
      </c>
      <c r="D4353" t="s">
        <v>1444</v>
      </c>
      <c r="E4353" t="str">
        <f>VLOOKUP(D4353,'B-Business Capability'!B:H,5,FALSE)</f>
        <v>Sustainability Management</v>
      </c>
      <c r="F4353" t="str">
        <f>VLOOKUP(D4353,'B-Business Capability'!B:H,6,FALSE)</f>
        <v>Sustainable Operations</v>
      </c>
      <c r="G4353" t="str">
        <f>VLOOKUP(D4353,'B-Business Capability'!B:H,7,FALSE)</f>
        <v>Hazardous Substance Management</v>
      </c>
      <c r="I4353" t="s">
        <v>43</v>
      </c>
      <c r="J4353" t="s">
        <v>413</v>
      </c>
      <c r="K4353" t="s">
        <v>1379</v>
      </c>
      <c r="L4353" t="s">
        <v>419</v>
      </c>
      <c r="M4353" t="str">
        <f>VLOOKUP(L4353,'A-Applications'!B:D,3,FALSE)</f>
        <v>Reliance</v>
      </c>
      <c r="N4353" t="s">
        <v>74</v>
      </c>
      <c r="O4353" s="42" t="s">
        <v>52</v>
      </c>
      <c r="P4353" t="s">
        <v>406</v>
      </c>
      <c r="Q4353" t="str">
        <f>VLOOKUP(KamstrupData[[#This Row],[IdLevel123]],'B-Business Capability'!B:L,10,FALSE)</f>
        <v>N/A</v>
      </c>
      <c r="R4353">
        <f>VLOOKUP(KamstrupData[[#This Row],[IdLevel123]],'B-Business Capability'!B:L,11,FALSE)</f>
        <v>0</v>
      </c>
      <c r="S4353" t="s">
        <v>420</v>
      </c>
      <c r="T4353" t="s">
        <v>471</v>
      </c>
    </row>
    <row r="4354" spans="3:20" hidden="1" x14ac:dyDescent="0.25">
      <c r="C4354" s="28">
        <v>46173</v>
      </c>
      <c r="D4354" t="s">
        <v>1444</v>
      </c>
      <c r="E4354" t="str">
        <f>VLOOKUP(D4354,'B-Business Capability'!B:H,5,FALSE)</f>
        <v>Sustainability Management</v>
      </c>
      <c r="F4354" t="str">
        <f>VLOOKUP(D4354,'B-Business Capability'!B:H,6,FALSE)</f>
        <v>Sustainable Operations</v>
      </c>
      <c r="G4354" t="str">
        <f>VLOOKUP(D4354,'B-Business Capability'!B:H,7,FALSE)</f>
        <v>Hazardous Substance Management</v>
      </c>
      <c r="I4354" t="s">
        <v>43</v>
      </c>
      <c r="J4354" t="s">
        <v>413</v>
      </c>
      <c r="K4354" t="s">
        <v>1379</v>
      </c>
      <c r="L4354" t="s">
        <v>419</v>
      </c>
      <c r="M4354" t="str">
        <f>VLOOKUP(L4354,'A-Applications'!B:D,3,FALSE)</f>
        <v>Reliance</v>
      </c>
      <c r="N4354" t="s">
        <v>74</v>
      </c>
      <c r="O4354" s="42" t="s">
        <v>52</v>
      </c>
      <c r="P4354" t="s">
        <v>1383</v>
      </c>
      <c r="Q4354" t="str">
        <f>VLOOKUP(KamstrupData[[#This Row],[IdLevel123]],'B-Business Capability'!B:L,10,FALSE)</f>
        <v>N/A</v>
      </c>
      <c r="R4354">
        <f>VLOOKUP(KamstrupData[[#This Row],[IdLevel123]],'B-Business Capability'!B:L,11,FALSE)</f>
        <v>0</v>
      </c>
      <c r="S4354" t="s">
        <v>420</v>
      </c>
      <c r="T4354" t="s">
        <v>471</v>
      </c>
    </row>
    <row r="4355" spans="3:20" hidden="1" x14ac:dyDescent="0.25">
      <c r="C4355" s="28">
        <v>46173</v>
      </c>
      <c r="D4355" t="s">
        <v>1459</v>
      </c>
      <c r="E4355" t="str">
        <f>VLOOKUP(D4355,'B-Business Capability'!B:H,5,FALSE)</f>
        <v>Customer Service</v>
      </c>
      <c r="F4355" t="str">
        <f>VLOOKUP(D4355,'B-Business Capability'!B:H,6,FALSE)</f>
        <v>Customer Service and Support</v>
      </c>
      <c r="G4355" t="str">
        <f>VLOOKUP(D4355,'B-Business Capability'!B:H,7,FALSE)</f>
        <v>Service Request Management</v>
      </c>
      <c r="I4355" t="s">
        <v>66</v>
      </c>
      <c r="J4355" t="s">
        <v>228</v>
      </c>
      <c r="L4355" t="s">
        <v>419</v>
      </c>
      <c r="M4355" t="str">
        <f>VLOOKUP(L4355,'A-Applications'!B:D,3,FALSE)</f>
        <v>Reliance</v>
      </c>
      <c r="N4355" t="s">
        <v>46</v>
      </c>
      <c r="O4355" s="42" t="s">
        <v>47</v>
      </c>
      <c r="P4355" t="s">
        <v>229</v>
      </c>
      <c r="Q4355" t="str">
        <f>VLOOKUP(KamstrupData[[#This Row],[IdLevel123]],'B-Business Capability'!B:L,10,FALSE)</f>
        <v>Customer Service and Support</v>
      </c>
      <c r="R4355">
        <f>VLOOKUP(KamstrupData[[#This Row],[IdLevel123]],'B-Business Capability'!B:L,11,FALSE)</f>
        <v>0</v>
      </c>
      <c r="S4355" t="s">
        <v>420</v>
      </c>
      <c r="T4355" t="s">
        <v>230</v>
      </c>
    </row>
    <row r="4356" spans="3:20" hidden="1" x14ac:dyDescent="0.25">
      <c r="C4356" s="28">
        <v>46173</v>
      </c>
      <c r="D4356" t="s">
        <v>1459</v>
      </c>
      <c r="E4356" t="str">
        <f>VLOOKUP(D4356,'B-Business Capability'!B:H,5,FALSE)</f>
        <v>Customer Service</v>
      </c>
      <c r="F4356" t="str">
        <f>VLOOKUP(D4356,'B-Business Capability'!B:H,6,FALSE)</f>
        <v>Customer Service and Support</v>
      </c>
      <c r="G4356" t="str">
        <f>VLOOKUP(D4356,'B-Business Capability'!B:H,7,FALSE)</f>
        <v>Service Request Management</v>
      </c>
      <c r="I4356" t="s">
        <v>43</v>
      </c>
      <c r="J4356" t="s">
        <v>91</v>
      </c>
      <c r="K4356" t="s">
        <v>293</v>
      </c>
      <c r="L4356" t="s">
        <v>419</v>
      </c>
      <c r="M4356" t="str">
        <f>VLOOKUP(L4356,'A-Applications'!B:D,3,FALSE)</f>
        <v>Reliance</v>
      </c>
      <c r="N4356" t="s">
        <v>74</v>
      </c>
      <c r="O4356" t="s">
        <v>47</v>
      </c>
      <c r="P4356" t="s">
        <v>910</v>
      </c>
      <c r="Q4356" t="str">
        <f>VLOOKUP(KamstrupData[[#This Row],[IdLevel123]],'B-Business Capability'!B:L,10,FALSE)</f>
        <v>Customer Service and Support</v>
      </c>
      <c r="R4356">
        <f>VLOOKUP(KamstrupData[[#This Row],[IdLevel123]],'B-Business Capability'!B:L,11,FALSE)</f>
        <v>0</v>
      </c>
      <c r="S4356" t="s">
        <v>420</v>
      </c>
      <c r="T4356" t="s">
        <v>294</v>
      </c>
    </row>
    <row r="4357" spans="3:20" hidden="1" x14ac:dyDescent="0.25">
      <c r="D4357" s="28" t="s">
        <v>1459</v>
      </c>
      <c r="E4357" t="str">
        <f>VLOOKUP(D4357,'B-Business Capability'!B:H,5,FALSE)</f>
        <v>Customer Service</v>
      </c>
      <c r="F4357" t="str">
        <f>VLOOKUP(D4357,'B-Business Capability'!B:H,6,FALSE)</f>
        <v>Customer Service and Support</v>
      </c>
      <c r="G4357" t="str">
        <f>VLOOKUP(D4357,'B-Business Capability'!B:H,7,FALSE)</f>
        <v>Service Request Management</v>
      </c>
      <c r="I4357" t="s">
        <v>491</v>
      </c>
      <c r="J4357" t="s">
        <v>8531</v>
      </c>
      <c r="K4357" t="s">
        <v>8607</v>
      </c>
      <c r="L4357" t="s">
        <v>419</v>
      </c>
      <c r="M4357" t="str">
        <f>VLOOKUP(L4357,'A-Applications'!B:D,3,FALSE)</f>
        <v>Reliance</v>
      </c>
      <c r="N4357" t="s">
        <v>46</v>
      </c>
      <c r="O4357" s="42" t="s">
        <v>47</v>
      </c>
      <c r="P4357" t="s">
        <v>229</v>
      </c>
      <c r="Q4357" t="str">
        <f>VLOOKUP(KamstrupData[[#This Row],[IdLevel123]],'B-Business Capability'!B:L,10,FALSE)</f>
        <v>Customer Service and Support</v>
      </c>
      <c r="R4357">
        <f>VLOOKUP(KamstrupData[[#This Row],[IdLevel123]],'B-Business Capability'!B:L,11,FALSE)</f>
        <v>0</v>
      </c>
    </row>
    <row r="4358" spans="3:20" hidden="1" x14ac:dyDescent="0.25">
      <c r="D4358" s="28" t="s">
        <v>1459</v>
      </c>
      <c r="E4358" t="str">
        <f>VLOOKUP(D4358,'B-Business Capability'!B:H,5,FALSE)</f>
        <v>Customer Service</v>
      </c>
      <c r="F4358" t="str">
        <f>VLOOKUP(D4358,'B-Business Capability'!B:H,6,FALSE)</f>
        <v>Customer Service and Support</v>
      </c>
      <c r="G4358" t="str">
        <f>VLOOKUP(D4358,'B-Business Capability'!B:H,7,FALSE)</f>
        <v>Service Request Management</v>
      </c>
      <c r="I4358" t="s">
        <v>491</v>
      </c>
      <c r="J4358" t="s">
        <v>8531</v>
      </c>
      <c r="K4358" t="s">
        <v>379</v>
      </c>
      <c r="L4358" t="s">
        <v>419</v>
      </c>
      <c r="M4358" t="str">
        <f>VLOOKUP(L4358,'A-Applications'!B:D,3,FALSE)</f>
        <v>Reliance</v>
      </c>
      <c r="N4358" t="s">
        <v>46</v>
      </c>
      <c r="O4358" s="42" t="s">
        <v>47</v>
      </c>
      <c r="P4358" t="s">
        <v>229</v>
      </c>
      <c r="Q4358" t="str">
        <f>VLOOKUP(KamstrupData[[#This Row],[IdLevel123]],'B-Business Capability'!B:L,10,FALSE)</f>
        <v>Customer Service and Support</v>
      </c>
      <c r="R4358">
        <f>VLOOKUP(KamstrupData[[#This Row],[IdLevel123]],'B-Business Capability'!B:L,11,FALSE)</f>
        <v>0</v>
      </c>
    </row>
    <row r="4359" spans="3:20" hidden="1" x14ac:dyDescent="0.25">
      <c r="D4359" s="28" t="s">
        <v>1459</v>
      </c>
      <c r="E4359" t="str">
        <f>VLOOKUP(D4359,'B-Business Capability'!B:H,5,FALSE)</f>
        <v>Customer Service</v>
      </c>
      <c r="F4359" t="str">
        <f>VLOOKUP(D4359,'B-Business Capability'!B:H,6,FALSE)</f>
        <v>Customer Service and Support</v>
      </c>
      <c r="G4359" t="str">
        <f>VLOOKUP(D4359,'B-Business Capability'!B:H,7,FALSE)</f>
        <v>Service Request Management</v>
      </c>
      <c r="I4359" t="s">
        <v>477</v>
      </c>
      <c r="J4359" t="s">
        <v>8619</v>
      </c>
      <c r="L4359" t="s">
        <v>419</v>
      </c>
      <c r="M4359" t="str">
        <f>VLOOKUP(L4359,'A-Applications'!B:D,3,FALSE)</f>
        <v>Reliance</v>
      </c>
      <c r="N4359" t="s">
        <v>46</v>
      </c>
      <c r="O4359" s="42" t="s">
        <v>47</v>
      </c>
      <c r="P4359" t="s">
        <v>229</v>
      </c>
      <c r="Q4359" t="str">
        <f>VLOOKUP(KamstrupData[[#This Row],[IdLevel123]],'B-Business Capability'!B:L,10,FALSE)</f>
        <v>Customer Service and Support</v>
      </c>
      <c r="R4359">
        <f>VLOOKUP(KamstrupData[[#This Row],[IdLevel123]],'B-Business Capability'!B:L,11,FALSE)</f>
        <v>0</v>
      </c>
    </row>
    <row r="4360" spans="3:20" hidden="1" x14ac:dyDescent="0.25">
      <c r="D4360" s="28" t="s">
        <v>1459</v>
      </c>
      <c r="E4360" t="str">
        <f>VLOOKUP(D4360,'B-Business Capability'!B:H,5,FALSE)</f>
        <v>Customer Service</v>
      </c>
      <c r="F4360" t="str">
        <f>VLOOKUP(D4360,'B-Business Capability'!B:H,6,FALSE)</f>
        <v>Customer Service and Support</v>
      </c>
      <c r="G4360" t="str">
        <f>VLOOKUP(D4360,'B-Business Capability'!B:H,7,FALSE)</f>
        <v>Service Request Management</v>
      </c>
      <c r="I4360" t="s">
        <v>487</v>
      </c>
      <c r="J4360" t="s">
        <v>8684</v>
      </c>
      <c r="K4360" t="s">
        <v>3176</v>
      </c>
      <c r="L4360" t="s">
        <v>419</v>
      </c>
      <c r="M4360" t="str">
        <f>VLOOKUP(L4360,'A-Applications'!B:D,3,FALSE)</f>
        <v>Reliance</v>
      </c>
      <c r="N4360" t="s">
        <v>46</v>
      </c>
      <c r="O4360" s="42" t="s">
        <v>47</v>
      </c>
      <c r="P4360" t="s">
        <v>229</v>
      </c>
      <c r="Q4360" t="str">
        <f>VLOOKUP(KamstrupData[[#This Row],[IdLevel123]],'B-Business Capability'!B:L,10,FALSE)</f>
        <v>Customer Service and Support</v>
      </c>
      <c r="R4360">
        <f>VLOOKUP(KamstrupData[[#This Row],[IdLevel123]],'B-Business Capability'!B:L,11,FALSE)</f>
        <v>0</v>
      </c>
    </row>
    <row r="4361" spans="3:20" hidden="1" x14ac:dyDescent="0.25">
      <c r="D4361" s="28" t="s">
        <v>1459</v>
      </c>
      <c r="E4361" t="str">
        <f>VLOOKUP(D4361,'B-Business Capability'!B:H,5,FALSE)</f>
        <v>Customer Service</v>
      </c>
      <c r="F4361" t="str">
        <f>VLOOKUP(D4361,'B-Business Capability'!B:H,6,FALSE)</f>
        <v>Customer Service and Support</v>
      </c>
      <c r="G4361" t="str">
        <f>VLOOKUP(D4361,'B-Business Capability'!B:H,7,FALSE)</f>
        <v>Service Request Management</v>
      </c>
      <c r="I4361" t="s">
        <v>487</v>
      </c>
      <c r="J4361" t="s">
        <v>8684</v>
      </c>
      <c r="K4361" t="s">
        <v>3176</v>
      </c>
      <c r="L4361" t="s">
        <v>419</v>
      </c>
      <c r="M4361" t="str">
        <f>VLOOKUP(L4361,'A-Applications'!B:D,3,FALSE)</f>
        <v>Reliance</v>
      </c>
      <c r="N4361" t="s">
        <v>46</v>
      </c>
      <c r="O4361" s="42" t="s">
        <v>47</v>
      </c>
      <c r="P4361" t="s">
        <v>229</v>
      </c>
      <c r="Q4361" t="str">
        <f>VLOOKUP(KamstrupData[[#This Row],[IdLevel123]],'B-Business Capability'!B:L,10,FALSE)</f>
        <v>Customer Service and Support</v>
      </c>
      <c r="R4361">
        <f>VLOOKUP(KamstrupData[[#This Row],[IdLevel123]],'B-Business Capability'!B:L,11,FALSE)</f>
        <v>0</v>
      </c>
    </row>
    <row r="4362" spans="3:20" hidden="1" x14ac:dyDescent="0.25">
      <c r="C4362" s="28">
        <v>46173</v>
      </c>
      <c r="D4362" t="s">
        <v>1497</v>
      </c>
      <c r="E4362" t="str">
        <f>VLOOKUP(D4362,'B-Business Capability'!B:H,5,FALSE)</f>
        <v>Customer Service</v>
      </c>
      <c r="F4362" t="str">
        <f>VLOOKUP(D4362,'B-Business Capability'!B:H,6,FALSE)</f>
        <v>Customer Service and Support</v>
      </c>
      <c r="G4362" t="str">
        <f>VLOOKUP(D4362,'B-Business Capability'!B:H,7,FALSE)</f>
        <v>Complaints Management</v>
      </c>
      <c r="I4362" t="s">
        <v>43</v>
      </c>
      <c r="J4362" t="s">
        <v>91</v>
      </c>
      <c r="K4362" t="s">
        <v>293</v>
      </c>
      <c r="L4362" t="s">
        <v>419</v>
      </c>
      <c r="M4362" t="str">
        <f>VLOOKUP(L4362,'A-Applications'!B:D,3,FALSE)</f>
        <v>Reliance</v>
      </c>
      <c r="N4362" t="s">
        <v>74</v>
      </c>
      <c r="O4362" t="s">
        <v>47</v>
      </c>
      <c r="P4362" t="s">
        <v>910</v>
      </c>
      <c r="Q4362" t="str">
        <f>VLOOKUP(KamstrupData[[#This Row],[IdLevel123]],'B-Business Capability'!B:L,10,FALSE)</f>
        <v>Customer Service and Support</v>
      </c>
      <c r="R4362">
        <f>VLOOKUP(KamstrupData[[#This Row],[IdLevel123]],'B-Business Capability'!B:L,11,FALSE)</f>
        <v>0</v>
      </c>
      <c r="S4362" t="s">
        <v>420</v>
      </c>
      <c r="T4362" t="s">
        <v>294</v>
      </c>
    </row>
    <row r="4363" spans="3:20" hidden="1" x14ac:dyDescent="0.25">
      <c r="C4363" s="28">
        <v>46173</v>
      </c>
      <c r="D4363" t="s">
        <v>1497</v>
      </c>
      <c r="E4363" t="str">
        <f>VLOOKUP(D4363,'B-Business Capability'!B:H,5,FALSE)</f>
        <v>Customer Service</v>
      </c>
      <c r="F4363" t="str">
        <f>VLOOKUP(D4363,'B-Business Capability'!B:H,6,FALSE)</f>
        <v>Customer Service and Support</v>
      </c>
      <c r="G4363" t="str">
        <f>VLOOKUP(D4363,'B-Business Capability'!B:H,7,FALSE)</f>
        <v>Complaints Management</v>
      </c>
      <c r="I4363" t="s">
        <v>43</v>
      </c>
      <c r="J4363" t="s">
        <v>109</v>
      </c>
      <c r="K4363" t="s">
        <v>231</v>
      </c>
      <c r="L4363" t="s">
        <v>419</v>
      </c>
      <c r="M4363" t="str">
        <f>VLOOKUP(L4363,'A-Applications'!B:D,3,FALSE)</f>
        <v>Reliance</v>
      </c>
      <c r="N4363" t="s">
        <v>74</v>
      </c>
      <c r="O4363" s="42" t="s">
        <v>47</v>
      </c>
      <c r="P4363" t="s">
        <v>235</v>
      </c>
      <c r="Q4363" t="str">
        <f>VLOOKUP(KamstrupData[[#This Row],[IdLevel123]],'B-Business Capability'!B:L,10,FALSE)</f>
        <v>Customer Service and Support</v>
      </c>
      <c r="R4363">
        <f>VLOOKUP(KamstrupData[[#This Row],[IdLevel123]],'B-Business Capability'!B:L,11,FALSE)</f>
        <v>0</v>
      </c>
      <c r="S4363" t="s">
        <v>420</v>
      </c>
      <c r="T4363" t="s">
        <v>329</v>
      </c>
    </row>
    <row r="4364" spans="3:20" hidden="1" x14ac:dyDescent="0.25">
      <c r="C4364" s="28">
        <v>46173</v>
      </c>
      <c r="D4364" t="s">
        <v>1498</v>
      </c>
      <c r="E4364" t="str">
        <f>VLOOKUP(D4364,'B-Business Capability'!B:H,5,FALSE)</f>
        <v>Customer Service</v>
      </c>
      <c r="F4364" t="str">
        <f>VLOOKUP(D4364,'B-Business Capability'!B:H,6,FALSE)</f>
        <v>Customer Service and Support</v>
      </c>
      <c r="G4364" t="str">
        <f>VLOOKUP(D4364,'B-Business Capability'!B:H,7,FALSE)</f>
        <v>Customer Claims Management</v>
      </c>
      <c r="I4364" t="s">
        <v>43</v>
      </c>
      <c r="J4364" t="s">
        <v>71</v>
      </c>
      <c r="L4364" t="s">
        <v>419</v>
      </c>
      <c r="M4364" t="str">
        <f>VLOOKUP(L4364,'A-Applications'!B:D,3,FALSE)</f>
        <v>Reliance</v>
      </c>
      <c r="N4364" t="s">
        <v>74</v>
      </c>
      <c r="O4364" s="42" t="s">
        <v>47</v>
      </c>
      <c r="P4364" t="s">
        <v>910</v>
      </c>
      <c r="Q4364" t="str">
        <f>VLOOKUP(KamstrupData[[#This Row],[IdLevel123]],'B-Business Capability'!B:L,10,FALSE)</f>
        <v>Customer Service and Support</v>
      </c>
      <c r="R4364">
        <f>VLOOKUP(KamstrupData[[#This Row],[IdLevel123]],'B-Business Capability'!B:L,11,FALSE)</f>
        <v>0</v>
      </c>
      <c r="S4364" t="s">
        <v>420</v>
      </c>
      <c r="T4364" t="s">
        <v>76</v>
      </c>
    </row>
    <row r="4365" spans="3:20" hidden="1" x14ac:dyDescent="0.25">
      <c r="C4365" s="28">
        <v>46173</v>
      </c>
      <c r="D4365" t="s">
        <v>1498</v>
      </c>
      <c r="E4365" t="str">
        <f>VLOOKUP(D4365,'B-Business Capability'!B:H,5,FALSE)</f>
        <v>Customer Service</v>
      </c>
      <c r="F4365" t="str">
        <f>VLOOKUP(D4365,'B-Business Capability'!B:H,6,FALSE)</f>
        <v>Customer Service and Support</v>
      </c>
      <c r="G4365" t="str">
        <f>VLOOKUP(D4365,'B-Business Capability'!B:H,7,FALSE)</f>
        <v>Customer Claims Management</v>
      </c>
      <c r="I4365" t="s">
        <v>43</v>
      </c>
      <c r="J4365" t="s">
        <v>91</v>
      </c>
      <c r="K4365" t="s">
        <v>293</v>
      </c>
      <c r="L4365" t="s">
        <v>419</v>
      </c>
      <c r="M4365" t="str">
        <f>VLOOKUP(L4365,'A-Applications'!B:D,3,FALSE)</f>
        <v>Reliance</v>
      </c>
      <c r="N4365" t="s">
        <v>74</v>
      </c>
      <c r="O4365" t="s">
        <v>47</v>
      </c>
      <c r="P4365" t="s">
        <v>910</v>
      </c>
      <c r="Q4365" t="str">
        <f>VLOOKUP(KamstrupData[[#This Row],[IdLevel123]],'B-Business Capability'!B:L,10,FALSE)</f>
        <v>Customer Service and Support</v>
      </c>
      <c r="R4365">
        <f>VLOOKUP(KamstrupData[[#This Row],[IdLevel123]],'B-Business Capability'!B:L,11,FALSE)</f>
        <v>0</v>
      </c>
      <c r="S4365" t="s">
        <v>420</v>
      </c>
      <c r="T4365" t="s">
        <v>294</v>
      </c>
    </row>
    <row r="4366" spans="3:20" hidden="1" x14ac:dyDescent="0.25">
      <c r="C4366" s="28">
        <v>46173</v>
      </c>
      <c r="D4366" t="s">
        <v>1498</v>
      </c>
      <c r="E4366" t="str">
        <f>VLOOKUP(D4366,'B-Business Capability'!B:H,5,FALSE)</f>
        <v>Customer Service</v>
      </c>
      <c r="F4366" t="str">
        <f>VLOOKUP(D4366,'B-Business Capability'!B:H,6,FALSE)</f>
        <v>Customer Service and Support</v>
      </c>
      <c r="G4366" t="str">
        <f>VLOOKUP(D4366,'B-Business Capability'!B:H,7,FALSE)</f>
        <v>Customer Claims Management</v>
      </c>
      <c r="I4366" t="s">
        <v>43</v>
      </c>
      <c r="J4366" t="s">
        <v>109</v>
      </c>
      <c r="K4366" t="s">
        <v>231</v>
      </c>
      <c r="L4366" t="s">
        <v>419</v>
      </c>
      <c r="M4366" t="str">
        <f>VLOOKUP(L4366,'A-Applications'!B:D,3,FALSE)</f>
        <v>Reliance</v>
      </c>
      <c r="N4366" t="s">
        <v>74</v>
      </c>
      <c r="O4366" s="42" t="s">
        <v>47</v>
      </c>
      <c r="P4366" t="s">
        <v>235</v>
      </c>
      <c r="Q4366" t="str">
        <f>VLOOKUP(KamstrupData[[#This Row],[IdLevel123]],'B-Business Capability'!B:L,10,FALSE)</f>
        <v>Customer Service and Support</v>
      </c>
      <c r="R4366">
        <f>VLOOKUP(KamstrupData[[#This Row],[IdLevel123]],'B-Business Capability'!B:L,11,FALSE)</f>
        <v>0</v>
      </c>
      <c r="S4366" t="s">
        <v>420</v>
      </c>
      <c r="T4366" t="s">
        <v>329</v>
      </c>
    </row>
    <row r="4367" spans="3:20" hidden="1" x14ac:dyDescent="0.25">
      <c r="C4367" s="28">
        <v>46173</v>
      </c>
      <c r="D4367" t="s">
        <v>1498</v>
      </c>
      <c r="E4367" t="str">
        <f>VLOOKUP(D4367,'B-Business Capability'!B:H,5,FALSE)</f>
        <v>Customer Service</v>
      </c>
      <c r="F4367" t="str">
        <f>VLOOKUP(D4367,'B-Business Capability'!B:H,6,FALSE)</f>
        <v>Customer Service and Support</v>
      </c>
      <c r="G4367" t="str">
        <f>VLOOKUP(D4367,'B-Business Capability'!B:H,7,FALSE)</f>
        <v>Customer Claims Management</v>
      </c>
      <c r="I4367" t="s">
        <v>43</v>
      </c>
      <c r="J4367" t="s">
        <v>114</v>
      </c>
      <c r="K4367" t="s">
        <v>78</v>
      </c>
      <c r="L4367" t="s">
        <v>419</v>
      </c>
      <c r="M4367" t="str">
        <f>VLOOKUP(L4367,'A-Applications'!B:D,3,FALSE)</f>
        <v>Reliance</v>
      </c>
      <c r="N4367" t="s">
        <v>74</v>
      </c>
      <c r="O4367" s="42" t="s">
        <v>47</v>
      </c>
      <c r="P4367" t="s">
        <v>910</v>
      </c>
      <c r="Q4367" t="str">
        <f>VLOOKUP(KamstrupData[[#This Row],[IdLevel123]],'B-Business Capability'!B:L,10,FALSE)</f>
        <v>Customer Service and Support</v>
      </c>
      <c r="R4367">
        <f>VLOOKUP(KamstrupData[[#This Row],[IdLevel123]],'B-Business Capability'!B:L,11,FALSE)</f>
        <v>0</v>
      </c>
      <c r="S4367" t="s">
        <v>420</v>
      </c>
      <c r="T4367" t="s">
        <v>120</v>
      </c>
    </row>
    <row r="4368" spans="3:20" hidden="1" x14ac:dyDescent="0.25">
      <c r="C4368" s="28">
        <v>46173</v>
      </c>
      <c r="D4368" t="s">
        <v>1499</v>
      </c>
      <c r="E4368" t="str">
        <f>VLOOKUP(D4368,'B-Business Capability'!B:H,5,FALSE)</f>
        <v>Customer Service</v>
      </c>
      <c r="F4368" t="str">
        <f>VLOOKUP(D4368,'B-Business Capability'!B:H,6,FALSE)</f>
        <v>Customer Service and Support</v>
      </c>
      <c r="G4368" t="str">
        <f>VLOOKUP(D4368,'B-Business Capability'!B:H,7,FALSE)</f>
        <v>Customer Returns Management</v>
      </c>
      <c r="I4368" t="s">
        <v>43</v>
      </c>
      <c r="J4368" t="s">
        <v>91</v>
      </c>
      <c r="K4368" t="s">
        <v>293</v>
      </c>
      <c r="L4368" t="s">
        <v>419</v>
      </c>
      <c r="M4368" t="str">
        <f>VLOOKUP(L4368,'A-Applications'!B:D,3,FALSE)</f>
        <v>Reliance</v>
      </c>
      <c r="N4368" t="s">
        <v>74</v>
      </c>
      <c r="O4368" t="s">
        <v>47</v>
      </c>
      <c r="P4368" t="s">
        <v>910</v>
      </c>
      <c r="Q4368" t="str">
        <f>VLOOKUP(KamstrupData[[#This Row],[IdLevel123]],'B-Business Capability'!B:L,10,FALSE)</f>
        <v>Customer Service and Support</v>
      </c>
      <c r="R4368">
        <f>VLOOKUP(KamstrupData[[#This Row],[IdLevel123]],'B-Business Capability'!B:L,11,FALSE)</f>
        <v>0</v>
      </c>
      <c r="S4368" t="s">
        <v>420</v>
      </c>
      <c r="T4368" t="s">
        <v>294</v>
      </c>
    </row>
    <row r="4369" spans="3:20" hidden="1" x14ac:dyDescent="0.25">
      <c r="C4369" s="28">
        <v>46173</v>
      </c>
      <c r="D4369" t="s">
        <v>1499</v>
      </c>
      <c r="E4369" t="str">
        <f>VLOOKUP(D4369,'B-Business Capability'!B:H,5,FALSE)</f>
        <v>Customer Service</v>
      </c>
      <c r="F4369" t="str">
        <f>VLOOKUP(D4369,'B-Business Capability'!B:H,6,FALSE)</f>
        <v>Customer Service and Support</v>
      </c>
      <c r="G4369" t="str">
        <f>VLOOKUP(D4369,'B-Business Capability'!B:H,7,FALSE)</f>
        <v>Customer Returns Management</v>
      </c>
      <c r="I4369" t="s">
        <v>43</v>
      </c>
      <c r="J4369" t="s">
        <v>109</v>
      </c>
      <c r="K4369" t="s">
        <v>231</v>
      </c>
      <c r="L4369" t="s">
        <v>419</v>
      </c>
      <c r="M4369" t="str">
        <f>VLOOKUP(L4369,'A-Applications'!B:D,3,FALSE)</f>
        <v>Reliance</v>
      </c>
      <c r="N4369" t="s">
        <v>74</v>
      </c>
      <c r="O4369" s="42" t="s">
        <v>47</v>
      </c>
      <c r="P4369" t="s">
        <v>235</v>
      </c>
      <c r="Q4369" t="str">
        <f>VLOOKUP(KamstrupData[[#This Row],[IdLevel123]],'B-Business Capability'!B:L,10,FALSE)</f>
        <v>Customer Service and Support</v>
      </c>
      <c r="R4369">
        <f>VLOOKUP(KamstrupData[[#This Row],[IdLevel123]],'B-Business Capability'!B:L,11,FALSE)</f>
        <v>0</v>
      </c>
      <c r="S4369" t="s">
        <v>420</v>
      </c>
      <c r="T4369" t="s">
        <v>329</v>
      </c>
    </row>
    <row r="4370" spans="3:20" hidden="1" x14ac:dyDescent="0.25">
      <c r="C4370" s="28">
        <v>46173</v>
      </c>
      <c r="D4370" t="s">
        <v>1500</v>
      </c>
      <c r="E4370" t="str">
        <f>VLOOKUP(D4370,'B-Business Capability'!B:H,5,FALSE)</f>
        <v>Customer Service</v>
      </c>
      <c r="F4370" t="str">
        <f>VLOOKUP(D4370,'B-Business Capability'!B:H,6,FALSE)</f>
        <v>Customer Service and Support</v>
      </c>
      <c r="G4370" t="str">
        <f>VLOOKUP(D4370,'B-Business Capability'!B:H,7,FALSE)</f>
        <v>Customer Warranty Claim Processing</v>
      </c>
      <c r="I4370" t="s">
        <v>43</v>
      </c>
      <c r="J4370" t="s">
        <v>91</v>
      </c>
      <c r="K4370" t="s">
        <v>293</v>
      </c>
      <c r="L4370" t="s">
        <v>419</v>
      </c>
      <c r="M4370" t="str">
        <f>VLOOKUP(L4370,'A-Applications'!B:D,3,FALSE)</f>
        <v>Reliance</v>
      </c>
      <c r="N4370" t="s">
        <v>74</v>
      </c>
      <c r="O4370" t="s">
        <v>47</v>
      </c>
      <c r="P4370" t="s">
        <v>910</v>
      </c>
      <c r="Q4370" t="str">
        <f>VLOOKUP(KamstrupData[[#This Row],[IdLevel123]],'B-Business Capability'!B:L,10,FALSE)</f>
        <v>Customer Service and Support</v>
      </c>
      <c r="R4370">
        <f>VLOOKUP(KamstrupData[[#This Row],[IdLevel123]],'B-Business Capability'!B:L,11,FALSE)</f>
        <v>0</v>
      </c>
      <c r="S4370" t="s">
        <v>420</v>
      </c>
      <c r="T4370" t="s">
        <v>294</v>
      </c>
    </row>
    <row r="4371" spans="3:20" hidden="1" x14ac:dyDescent="0.25">
      <c r="C4371" s="28">
        <v>46173</v>
      </c>
      <c r="D4371" t="s">
        <v>1500</v>
      </c>
      <c r="E4371" t="str">
        <f>VLOOKUP(D4371,'B-Business Capability'!B:H,5,FALSE)</f>
        <v>Customer Service</v>
      </c>
      <c r="F4371" t="str">
        <f>VLOOKUP(D4371,'B-Business Capability'!B:H,6,FALSE)</f>
        <v>Customer Service and Support</v>
      </c>
      <c r="G4371" t="str">
        <f>VLOOKUP(D4371,'B-Business Capability'!B:H,7,FALSE)</f>
        <v>Customer Warranty Claim Processing</v>
      </c>
      <c r="I4371" t="s">
        <v>43</v>
      </c>
      <c r="J4371" t="s">
        <v>109</v>
      </c>
      <c r="K4371" t="s">
        <v>231</v>
      </c>
      <c r="L4371" t="s">
        <v>419</v>
      </c>
      <c r="M4371" t="str">
        <f>VLOOKUP(L4371,'A-Applications'!B:D,3,FALSE)</f>
        <v>Reliance</v>
      </c>
      <c r="N4371" t="s">
        <v>74</v>
      </c>
      <c r="O4371" s="42" t="s">
        <v>47</v>
      </c>
      <c r="P4371" t="s">
        <v>235</v>
      </c>
      <c r="Q4371" t="str">
        <f>VLOOKUP(KamstrupData[[#This Row],[IdLevel123]],'B-Business Capability'!B:L,10,FALSE)</f>
        <v>Customer Service and Support</v>
      </c>
      <c r="R4371">
        <f>VLOOKUP(KamstrupData[[#This Row],[IdLevel123]],'B-Business Capability'!B:L,11,FALSE)</f>
        <v>0</v>
      </c>
      <c r="S4371" t="s">
        <v>420</v>
      </c>
      <c r="T4371" t="s">
        <v>329</v>
      </c>
    </row>
    <row r="4372" spans="3:20" hidden="1" x14ac:dyDescent="0.25">
      <c r="C4372" s="28">
        <v>46173</v>
      </c>
      <c r="D4372" t="s">
        <v>1503</v>
      </c>
      <c r="E4372" t="str">
        <f>VLOOKUP(D4372,'B-Business Capability'!B:H,5,FALSE)</f>
        <v>Customer Service</v>
      </c>
      <c r="F4372" t="str">
        <f>VLOOKUP(D4372,'B-Business Capability'!B:H,6,FALSE)</f>
        <v>Customer Service and Support</v>
      </c>
      <c r="G4372" t="str">
        <f>VLOOKUP(D4372,'B-Business Capability'!B:H,7,FALSE)</f>
        <v>Recall Management</v>
      </c>
      <c r="I4372" t="s">
        <v>43</v>
      </c>
      <c r="J4372" t="s">
        <v>109</v>
      </c>
      <c r="K4372" t="s">
        <v>231</v>
      </c>
      <c r="L4372" t="s">
        <v>419</v>
      </c>
      <c r="M4372" t="str">
        <f>VLOOKUP(L4372,'A-Applications'!B:D,3,FALSE)</f>
        <v>Reliance</v>
      </c>
      <c r="N4372" t="s">
        <v>74</v>
      </c>
      <c r="O4372" s="42" t="s">
        <v>102</v>
      </c>
      <c r="P4372" t="s">
        <v>235</v>
      </c>
      <c r="Q4372" t="str">
        <f>VLOOKUP(KamstrupData[[#This Row],[IdLevel123]],'B-Business Capability'!B:L,10,FALSE)</f>
        <v>Customer Service and Support</v>
      </c>
      <c r="R4372">
        <f>VLOOKUP(KamstrupData[[#This Row],[IdLevel123]],'B-Business Capability'!B:L,11,FALSE)</f>
        <v>0</v>
      </c>
      <c r="S4372" t="s">
        <v>420</v>
      </c>
      <c r="T4372" t="s">
        <v>329</v>
      </c>
    </row>
    <row r="4373" spans="3:20" hidden="1" x14ac:dyDescent="0.25">
      <c r="C4373" s="28">
        <v>46173</v>
      </c>
      <c r="D4373" t="s">
        <v>1505</v>
      </c>
      <c r="E4373" t="str">
        <f>VLOOKUP(D4373,'B-Business Capability'!B:H,5,FALSE)</f>
        <v>Customer Service</v>
      </c>
      <c r="F4373" t="str">
        <f>VLOOKUP(D4373,'B-Business Capability'!B:H,6,FALSE)</f>
        <v>Customer Service and Support</v>
      </c>
      <c r="G4373" t="str">
        <f>VLOOKUP(D4373,'B-Business Capability'!B:H,7,FALSE)</f>
        <v>Service Knowledge Base Management</v>
      </c>
      <c r="I4373" t="s">
        <v>43</v>
      </c>
      <c r="J4373" t="s">
        <v>71</v>
      </c>
      <c r="L4373" t="s">
        <v>419</v>
      </c>
      <c r="M4373" t="str">
        <f>VLOOKUP(L4373,'A-Applications'!B:D,3,FALSE)</f>
        <v>Reliance</v>
      </c>
      <c r="N4373" t="s">
        <v>74</v>
      </c>
      <c r="O4373" s="42" t="s">
        <v>47</v>
      </c>
      <c r="P4373" t="s">
        <v>910</v>
      </c>
      <c r="Q4373" t="str">
        <f>VLOOKUP(KamstrupData[[#This Row],[IdLevel123]],'B-Business Capability'!B:L,10,FALSE)</f>
        <v>Customer Service and Support</v>
      </c>
      <c r="R4373">
        <f>VLOOKUP(KamstrupData[[#This Row],[IdLevel123]],'B-Business Capability'!B:L,11,FALSE)</f>
        <v>0</v>
      </c>
      <c r="S4373" t="s">
        <v>420</v>
      </c>
      <c r="T4373" t="s">
        <v>76</v>
      </c>
    </row>
    <row r="4374" spans="3:20" hidden="1" x14ac:dyDescent="0.25">
      <c r="C4374" s="28">
        <v>46173</v>
      </c>
      <c r="D4374" t="s">
        <v>1505</v>
      </c>
      <c r="E4374" t="str">
        <f>VLOOKUP(D4374,'B-Business Capability'!B:H,5,FALSE)</f>
        <v>Customer Service</v>
      </c>
      <c r="F4374" t="str">
        <f>VLOOKUP(D4374,'B-Business Capability'!B:H,6,FALSE)</f>
        <v>Customer Service and Support</v>
      </c>
      <c r="G4374" t="str">
        <f>VLOOKUP(D4374,'B-Business Capability'!B:H,7,FALSE)</f>
        <v>Service Knowledge Base Management</v>
      </c>
      <c r="I4374" t="s">
        <v>43</v>
      </c>
      <c r="J4374" t="s">
        <v>91</v>
      </c>
      <c r="K4374" t="s">
        <v>293</v>
      </c>
      <c r="L4374" t="s">
        <v>419</v>
      </c>
      <c r="M4374" t="str">
        <f>VLOOKUP(L4374,'A-Applications'!B:D,3,FALSE)</f>
        <v>Reliance</v>
      </c>
      <c r="N4374" t="s">
        <v>74</v>
      </c>
      <c r="O4374" t="s">
        <v>47</v>
      </c>
      <c r="P4374" t="s">
        <v>910</v>
      </c>
      <c r="Q4374" t="str">
        <f>VLOOKUP(KamstrupData[[#This Row],[IdLevel123]],'B-Business Capability'!B:L,10,FALSE)</f>
        <v>Customer Service and Support</v>
      </c>
      <c r="R4374">
        <f>VLOOKUP(KamstrupData[[#This Row],[IdLevel123]],'B-Business Capability'!B:L,11,FALSE)</f>
        <v>0</v>
      </c>
      <c r="S4374" t="s">
        <v>420</v>
      </c>
      <c r="T4374" t="s">
        <v>294</v>
      </c>
    </row>
    <row r="4375" spans="3:20" hidden="1" x14ac:dyDescent="0.25">
      <c r="C4375" s="28">
        <v>46173</v>
      </c>
      <c r="D4375" t="s">
        <v>1505</v>
      </c>
      <c r="E4375" t="str">
        <f>VLOOKUP(D4375,'B-Business Capability'!B:H,5,FALSE)</f>
        <v>Customer Service</v>
      </c>
      <c r="F4375" t="str">
        <f>VLOOKUP(D4375,'B-Business Capability'!B:H,6,FALSE)</f>
        <v>Customer Service and Support</v>
      </c>
      <c r="G4375" t="str">
        <f>VLOOKUP(D4375,'B-Business Capability'!B:H,7,FALSE)</f>
        <v>Service Knowledge Base Management</v>
      </c>
      <c r="I4375" t="s">
        <v>43</v>
      </c>
      <c r="J4375" t="s">
        <v>114</v>
      </c>
      <c r="K4375" t="s">
        <v>78</v>
      </c>
      <c r="L4375" t="s">
        <v>419</v>
      </c>
      <c r="M4375" t="str">
        <f>VLOOKUP(L4375,'A-Applications'!B:D,3,FALSE)</f>
        <v>Reliance</v>
      </c>
      <c r="N4375" t="s">
        <v>74</v>
      </c>
      <c r="O4375" s="42" t="s">
        <v>47</v>
      </c>
      <c r="P4375" t="s">
        <v>910</v>
      </c>
      <c r="Q4375" t="str">
        <f>VLOOKUP(KamstrupData[[#This Row],[IdLevel123]],'B-Business Capability'!B:L,10,FALSE)</f>
        <v>Customer Service and Support</v>
      </c>
      <c r="R4375">
        <f>VLOOKUP(KamstrupData[[#This Row],[IdLevel123]],'B-Business Capability'!B:L,11,FALSE)</f>
        <v>0</v>
      </c>
      <c r="S4375" t="s">
        <v>420</v>
      </c>
      <c r="T4375" t="s">
        <v>120</v>
      </c>
    </row>
    <row r="4376" spans="3:20" hidden="1" x14ac:dyDescent="0.25">
      <c r="C4376" s="28">
        <v>46173</v>
      </c>
      <c r="D4376" t="s">
        <v>1509</v>
      </c>
      <c r="E4376" t="str">
        <f>VLOOKUP(D4376,'B-Business Capability'!B:H,5,FALSE)</f>
        <v>Customer Service</v>
      </c>
      <c r="F4376" t="str">
        <f>VLOOKUP(D4376,'B-Business Capability'!B:H,6,FALSE)</f>
        <v>Customer Service Strategy and Planning</v>
      </c>
      <c r="G4376" t="str">
        <f>VLOOKUP(D4376,'B-Business Capability'!B:H,7,FALSE)</f>
        <v>Customer Service Analytics</v>
      </c>
      <c r="I4376" t="s">
        <v>43</v>
      </c>
      <c r="J4376" t="s">
        <v>109</v>
      </c>
      <c r="K4376" t="s">
        <v>231</v>
      </c>
      <c r="L4376" t="s">
        <v>419</v>
      </c>
      <c r="M4376" t="str">
        <f>VLOOKUP(L4376,'A-Applications'!B:D,3,FALSE)</f>
        <v>Reliance</v>
      </c>
      <c r="N4376" t="s">
        <v>74</v>
      </c>
      <c r="O4376" s="42" t="s">
        <v>47</v>
      </c>
      <c r="P4376" t="s">
        <v>235</v>
      </c>
      <c r="Q4376" t="str">
        <f>VLOOKUP(KamstrupData[[#This Row],[IdLevel123]],'B-Business Capability'!B:L,10,FALSE)</f>
        <v>Customer Service and Support</v>
      </c>
      <c r="R4376">
        <f>VLOOKUP(KamstrupData[[#This Row],[IdLevel123]],'B-Business Capability'!B:L,11,FALSE)</f>
        <v>0</v>
      </c>
      <c r="S4376" t="s">
        <v>420</v>
      </c>
      <c r="T4376" t="s">
        <v>329</v>
      </c>
    </row>
    <row r="4377" spans="3:20" hidden="1" x14ac:dyDescent="0.25">
      <c r="D4377" s="28" t="s">
        <v>1497</v>
      </c>
      <c r="E4377" t="str">
        <f>VLOOKUP(D4377,'B-Business Capability'!B:H,5,FALSE)</f>
        <v>Customer Service</v>
      </c>
      <c r="F4377" t="str">
        <f>VLOOKUP(D4377,'B-Business Capability'!B:H,6,FALSE)</f>
        <v>Customer Service and Support</v>
      </c>
      <c r="G4377" t="str">
        <f>VLOOKUP(D4377,'B-Business Capability'!B:H,7,FALSE)</f>
        <v>Complaints Management</v>
      </c>
      <c r="I4377" t="s">
        <v>487</v>
      </c>
      <c r="J4377" t="s">
        <v>8684</v>
      </c>
      <c r="K4377" t="s">
        <v>3176</v>
      </c>
      <c r="L4377" t="s">
        <v>419</v>
      </c>
      <c r="M4377" t="str">
        <f>VLOOKUP(L4377,'A-Applications'!B:D,3,FALSE)</f>
        <v>Reliance</v>
      </c>
      <c r="N4377" t="s">
        <v>46</v>
      </c>
      <c r="O4377" s="42" t="s">
        <v>47</v>
      </c>
      <c r="Q4377" t="str">
        <f>VLOOKUP(KamstrupData[[#This Row],[IdLevel123]],'B-Business Capability'!B:L,10,FALSE)</f>
        <v>Customer Service and Support</v>
      </c>
      <c r="R4377">
        <f>VLOOKUP(KamstrupData[[#This Row],[IdLevel123]],'B-Business Capability'!B:L,11,FALSE)</f>
        <v>0</v>
      </c>
    </row>
    <row r="4378" spans="3:20" hidden="1" x14ac:dyDescent="0.25">
      <c r="D4378" s="28" t="s">
        <v>1498</v>
      </c>
      <c r="E4378" t="str">
        <f>VLOOKUP(D4378,'B-Business Capability'!B:H,5,FALSE)</f>
        <v>Customer Service</v>
      </c>
      <c r="F4378" t="str">
        <f>VLOOKUP(D4378,'B-Business Capability'!B:H,6,FALSE)</f>
        <v>Customer Service and Support</v>
      </c>
      <c r="G4378" t="str">
        <f>VLOOKUP(D4378,'B-Business Capability'!B:H,7,FALSE)</f>
        <v>Customer Claims Management</v>
      </c>
      <c r="I4378" t="s">
        <v>487</v>
      </c>
      <c r="J4378" t="s">
        <v>8684</v>
      </c>
      <c r="K4378" t="s">
        <v>3176</v>
      </c>
      <c r="L4378" t="s">
        <v>419</v>
      </c>
      <c r="M4378" t="str">
        <f>VLOOKUP(L4378,'A-Applications'!B:D,3,FALSE)</f>
        <v>Reliance</v>
      </c>
      <c r="N4378" t="s">
        <v>46</v>
      </c>
      <c r="O4378" s="42" t="s">
        <v>47</v>
      </c>
      <c r="Q4378" t="str">
        <f>VLOOKUP(KamstrupData[[#This Row],[IdLevel123]],'B-Business Capability'!B:L,10,FALSE)</f>
        <v>Customer Service and Support</v>
      </c>
      <c r="R4378">
        <f>VLOOKUP(KamstrupData[[#This Row],[IdLevel123]],'B-Business Capability'!B:L,11,FALSE)</f>
        <v>0</v>
      </c>
    </row>
    <row r="4379" spans="3:20" hidden="1" x14ac:dyDescent="0.25">
      <c r="D4379" t="s">
        <v>70</v>
      </c>
      <c r="E4379" t="str">
        <f>VLOOKUP(D4379,'B-Business Capability'!B:H,5,FALSE)</f>
        <v>Product &amp; Software Development</v>
      </c>
      <c r="F4379">
        <f>VLOOKUP(D4379,'B-Business Capability'!B:H,6,FALSE)</f>
        <v>0</v>
      </c>
      <c r="G4379">
        <f>VLOOKUP(D4379,'B-Business Capability'!B:H,7,FALSE)</f>
        <v>0</v>
      </c>
      <c r="I4379" t="s">
        <v>43</v>
      </c>
      <c r="J4379" t="s">
        <v>86</v>
      </c>
      <c r="K4379" t="s">
        <v>87</v>
      </c>
      <c r="L4379" t="s">
        <v>88</v>
      </c>
      <c r="M4379" t="str">
        <f>VLOOKUP(L4379,'A-Applications'!B:D,3,FALSE)</f>
        <v>WikiMedia</v>
      </c>
      <c r="N4379" t="s">
        <v>74</v>
      </c>
      <c r="O4379" s="42" t="s">
        <v>47</v>
      </c>
      <c r="P4379" t="s">
        <v>89</v>
      </c>
      <c r="Q4379" t="str">
        <f>VLOOKUP(KamstrupData[[#This Row],[IdLevel123]],'B-Business Capability'!B:L,10,FALSE)</f>
        <v>Idea-to-Release (I2R)</v>
      </c>
      <c r="R4379">
        <f>VLOOKUP(KamstrupData[[#This Row],[IdLevel123]],'B-Business Capability'!B:L,11,FALSE)</f>
        <v>100</v>
      </c>
      <c r="T4379" t="s">
        <v>90</v>
      </c>
    </row>
    <row r="4380" spans="3:20" hidden="1" x14ac:dyDescent="0.25">
      <c r="D4380" t="s">
        <v>195</v>
      </c>
      <c r="E4380" t="str">
        <f>VLOOKUP(D4380,'B-Business Capability'!B:H,5,FALSE)</f>
        <v>Product &amp; Software Development</v>
      </c>
      <c r="F4380" t="str">
        <f>VLOOKUP(D4380,'B-Business Capability'!B:H,6,FALSE)</f>
        <v>Marketing Testing</v>
      </c>
      <c r="G4380">
        <f>VLOOKUP(D4380,'B-Business Capability'!B:H,7,FALSE)</f>
        <v>0</v>
      </c>
      <c r="I4380" t="s">
        <v>43</v>
      </c>
      <c r="J4380" t="s">
        <v>86</v>
      </c>
      <c r="K4380" t="s">
        <v>87</v>
      </c>
      <c r="L4380" t="s">
        <v>88</v>
      </c>
      <c r="M4380" t="str">
        <f>VLOOKUP(L4380,'A-Applications'!B:D,3,FALSE)</f>
        <v>WikiMedia</v>
      </c>
      <c r="N4380" t="s">
        <v>74</v>
      </c>
      <c r="O4380" s="42" t="s">
        <v>47</v>
      </c>
      <c r="P4380" t="s">
        <v>89</v>
      </c>
      <c r="Q4380" t="str">
        <f>VLOOKUP(KamstrupData[[#This Row],[IdLevel123]],'B-Business Capability'!B:L,10,FALSE)</f>
        <v>Idea-to-Release (I2R)</v>
      </c>
      <c r="R4380">
        <f>VLOOKUP(KamstrupData[[#This Row],[IdLevel123]],'B-Business Capability'!B:L,11,FALSE)</f>
        <v>150</v>
      </c>
      <c r="T4380" t="s">
        <v>90</v>
      </c>
    </row>
    <row r="4381" spans="3:20" hidden="1" x14ac:dyDescent="0.25">
      <c r="D4381" t="s">
        <v>197</v>
      </c>
      <c r="E4381" t="str">
        <f>VLOOKUP(D4381,'B-Business Capability'!B:H,5,FALSE)</f>
        <v>Product &amp; Software Development</v>
      </c>
      <c r="F4381" t="str">
        <f>VLOOKUP(D4381,'B-Business Capability'!B:H,6,FALSE)</f>
        <v>Method Development</v>
      </c>
      <c r="G4381">
        <f>VLOOKUP(D4381,'B-Business Capability'!B:H,7,FALSE)</f>
        <v>0</v>
      </c>
      <c r="I4381" t="s">
        <v>43</v>
      </c>
      <c r="J4381" t="s">
        <v>86</v>
      </c>
      <c r="K4381" t="s">
        <v>87</v>
      </c>
      <c r="L4381" t="s">
        <v>88</v>
      </c>
      <c r="M4381" t="str">
        <f>VLOOKUP(L4381,'A-Applications'!B:D,3,FALSE)</f>
        <v>WikiMedia</v>
      </c>
      <c r="N4381" t="s">
        <v>74</v>
      </c>
      <c r="O4381" s="42" t="s">
        <v>47</v>
      </c>
      <c r="P4381" t="s">
        <v>89</v>
      </c>
      <c r="Q4381" t="str">
        <f>VLOOKUP(KamstrupData[[#This Row],[IdLevel123]],'B-Business Capability'!B:L,10,FALSE)</f>
        <v>Idea-to-Release (I2R)</v>
      </c>
      <c r="R4381">
        <f>VLOOKUP(KamstrupData[[#This Row],[IdLevel123]],'B-Business Capability'!B:L,11,FALSE)</f>
        <v>930</v>
      </c>
      <c r="T4381" t="s">
        <v>90</v>
      </c>
    </row>
    <row r="4382" spans="3:20" hidden="1" x14ac:dyDescent="0.25">
      <c r="D4382" t="s">
        <v>198</v>
      </c>
      <c r="E4382" t="str">
        <f>VLOOKUP(D4382,'B-Business Capability'!B:H,5,FALSE)</f>
        <v>Product &amp; Software Development</v>
      </c>
      <c r="F4382" t="str">
        <f>VLOOKUP(D4382,'B-Business Capability'!B:H,6,FALSE)</f>
        <v>Product &amp; Software Delivery</v>
      </c>
      <c r="G4382">
        <f>VLOOKUP(D4382,'B-Business Capability'!B:H,7,FALSE)</f>
        <v>0</v>
      </c>
      <c r="I4382" t="s">
        <v>43</v>
      </c>
      <c r="J4382" t="s">
        <v>86</v>
      </c>
      <c r="K4382" t="s">
        <v>87</v>
      </c>
      <c r="L4382" t="s">
        <v>88</v>
      </c>
      <c r="M4382" t="str">
        <f>VLOOKUP(L4382,'A-Applications'!B:D,3,FALSE)</f>
        <v>WikiMedia</v>
      </c>
      <c r="N4382" t="s">
        <v>74</v>
      </c>
      <c r="O4382" s="42" t="s">
        <v>47</v>
      </c>
      <c r="P4382" t="s">
        <v>89</v>
      </c>
      <c r="Q4382" t="str">
        <f>VLOOKUP(KamstrupData[[#This Row],[IdLevel123]],'B-Business Capability'!B:L,10,FALSE)</f>
        <v>Idea-to-Release (I2R)</v>
      </c>
      <c r="R4382">
        <f>VLOOKUP(KamstrupData[[#This Row],[IdLevel123]],'B-Business Capability'!B:L,11,FALSE)</f>
        <v>500</v>
      </c>
      <c r="T4382" t="s">
        <v>90</v>
      </c>
    </row>
    <row r="4383" spans="3:20" hidden="1" x14ac:dyDescent="0.25">
      <c r="D4383" t="s">
        <v>199</v>
      </c>
      <c r="E4383" t="str">
        <f>VLOOKUP(D4383,'B-Business Capability'!B:H,5,FALSE)</f>
        <v>Product &amp; Software Development</v>
      </c>
      <c r="F4383" t="str">
        <f>VLOOKUP(D4383,'B-Business Capability'!B:H,6,FALSE)</f>
        <v>Product Preparation</v>
      </c>
      <c r="G4383">
        <f>VLOOKUP(D4383,'B-Business Capability'!B:H,7,FALSE)</f>
        <v>0</v>
      </c>
      <c r="I4383" t="s">
        <v>43</v>
      </c>
      <c r="J4383" t="s">
        <v>86</v>
      </c>
      <c r="K4383" t="s">
        <v>87</v>
      </c>
      <c r="L4383" t="s">
        <v>88</v>
      </c>
      <c r="M4383" t="str">
        <f>VLOOKUP(L4383,'A-Applications'!B:D,3,FALSE)</f>
        <v>WikiMedia</v>
      </c>
      <c r="N4383" t="s">
        <v>74</v>
      </c>
      <c r="O4383" s="42" t="s">
        <v>47</v>
      </c>
      <c r="P4383" t="s">
        <v>89</v>
      </c>
      <c r="Q4383" t="str">
        <f>VLOOKUP(KamstrupData[[#This Row],[IdLevel123]],'B-Business Capability'!B:L,10,FALSE)</f>
        <v>Idea-to-Release (I2R)</v>
      </c>
      <c r="R4383">
        <f>VLOOKUP(KamstrupData[[#This Row],[IdLevel123]],'B-Business Capability'!B:L,11,FALSE)</f>
        <v>110</v>
      </c>
      <c r="T4383" t="s">
        <v>90</v>
      </c>
    </row>
    <row r="4384" spans="3:20" hidden="1" x14ac:dyDescent="0.25">
      <c r="D4384" t="s">
        <v>200</v>
      </c>
      <c r="E4384" t="str">
        <f>VLOOKUP(D4384,'B-Business Capability'!B:H,5,FALSE)</f>
        <v>Product &amp; Software Development</v>
      </c>
      <c r="F4384" t="str">
        <f>VLOOKUP(D4384,'B-Business Capability'!B:H,6,FALSE)</f>
        <v>Quality Management</v>
      </c>
      <c r="G4384">
        <f>VLOOKUP(D4384,'B-Business Capability'!B:H,7,FALSE)</f>
        <v>0</v>
      </c>
      <c r="I4384" t="s">
        <v>43</v>
      </c>
      <c r="J4384" t="s">
        <v>86</v>
      </c>
      <c r="K4384" t="s">
        <v>87</v>
      </c>
      <c r="L4384" t="s">
        <v>88</v>
      </c>
      <c r="M4384" t="str">
        <f>VLOOKUP(L4384,'A-Applications'!B:D,3,FALSE)</f>
        <v>WikiMedia</v>
      </c>
      <c r="N4384" t="s">
        <v>74</v>
      </c>
      <c r="O4384" s="42" t="s">
        <v>47</v>
      </c>
      <c r="P4384" t="s">
        <v>89</v>
      </c>
      <c r="Q4384" t="str">
        <f>VLOOKUP(KamstrupData[[#This Row],[IdLevel123]],'B-Business Capability'!B:L,10,FALSE)</f>
        <v>Idea-to-Release (I2R)</v>
      </c>
      <c r="R4384">
        <f>VLOOKUP(KamstrupData[[#This Row],[IdLevel123]],'B-Business Capability'!B:L,11,FALSE)</f>
        <v>900</v>
      </c>
      <c r="T4384" t="s">
        <v>90</v>
      </c>
    </row>
    <row r="4385" spans="2:20" hidden="1" x14ac:dyDescent="0.25">
      <c r="D4385" t="s">
        <v>201</v>
      </c>
      <c r="E4385" t="str">
        <f>VLOOKUP(D4385,'B-Business Capability'!B:H,5,FALSE)</f>
        <v>Product &amp; Software Development</v>
      </c>
      <c r="F4385" t="str">
        <f>VLOOKUP(D4385,'B-Business Capability'!B:H,6,FALSE)</f>
        <v>R&amp;D</v>
      </c>
      <c r="G4385">
        <f>VLOOKUP(D4385,'B-Business Capability'!B:H,7,FALSE)</f>
        <v>0</v>
      </c>
      <c r="I4385" t="s">
        <v>43</v>
      </c>
      <c r="J4385" t="s">
        <v>86</v>
      </c>
      <c r="K4385" t="s">
        <v>87</v>
      </c>
      <c r="L4385" t="s">
        <v>88</v>
      </c>
      <c r="M4385" t="str">
        <f>VLOOKUP(L4385,'A-Applications'!B:D,3,FALSE)</f>
        <v>WikiMedia</v>
      </c>
      <c r="N4385" t="s">
        <v>74</v>
      </c>
      <c r="O4385" s="42" t="s">
        <v>47</v>
      </c>
      <c r="P4385" t="s">
        <v>89</v>
      </c>
      <c r="Q4385" t="str">
        <f>VLOOKUP(KamstrupData[[#This Row],[IdLevel123]],'B-Business Capability'!B:L,10,FALSE)</f>
        <v>Idea-to-Release (I2R)</v>
      </c>
      <c r="R4385">
        <f>VLOOKUP(KamstrupData[[#This Row],[IdLevel123]],'B-Business Capability'!B:L,11,FALSE)</f>
        <v>300</v>
      </c>
      <c r="T4385" t="s">
        <v>90</v>
      </c>
    </row>
    <row r="4386" spans="2:20" hidden="1" x14ac:dyDescent="0.25">
      <c r="D4386" t="s">
        <v>202</v>
      </c>
      <c r="E4386" t="str">
        <f>VLOOKUP(D4386,'B-Business Capability'!B:H,5,FALSE)</f>
        <v>Product &amp; Software Development</v>
      </c>
      <c r="F4386" t="str">
        <f>VLOOKUP(D4386,'B-Business Capability'!B:H,6,FALSE)</f>
        <v>Requirements Definition</v>
      </c>
      <c r="G4386">
        <f>VLOOKUP(D4386,'B-Business Capability'!B:H,7,FALSE)</f>
        <v>0</v>
      </c>
      <c r="I4386" t="s">
        <v>43</v>
      </c>
      <c r="J4386" t="s">
        <v>86</v>
      </c>
      <c r="K4386" t="s">
        <v>87</v>
      </c>
      <c r="L4386" t="s">
        <v>88</v>
      </c>
      <c r="M4386" t="str">
        <f>VLOOKUP(L4386,'A-Applications'!B:D,3,FALSE)</f>
        <v>WikiMedia</v>
      </c>
      <c r="N4386" t="s">
        <v>74</v>
      </c>
      <c r="O4386" s="42" t="s">
        <v>47</v>
      </c>
      <c r="P4386" t="s">
        <v>89</v>
      </c>
      <c r="Q4386" t="str">
        <f>VLOOKUP(KamstrupData[[#This Row],[IdLevel123]],'B-Business Capability'!B:L,10,FALSE)</f>
        <v>Idea-to-Release (I2R)</v>
      </c>
      <c r="R4386">
        <f>VLOOKUP(KamstrupData[[#This Row],[IdLevel123]],'B-Business Capability'!B:L,11,FALSE)</f>
        <v>200</v>
      </c>
      <c r="T4386" t="s">
        <v>90</v>
      </c>
    </row>
    <row r="4387" spans="2:20" hidden="1" x14ac:dyDescent="0.25">
      <c r="D4387" t="s">
        <v>583</v>
      </c>
      <c r="E4387" t="str">
        <f>VLOOKUP(D4387,'B-Business Capability'!B:H,5,FALSE)</f>
        <v>Product &amp; Software Development</v>
      </c>
      <c r="F4387" t="str">
        <f>VLOOKUP(D4387,'B-Business Capability'!B:H,6,FALSE)</f>
        <v>Engineering</v>
      </c>
      <c r="G4387" t="str">
        <f>VLOOKUP(D4387,'B-Business Capability'!B:H,7,FALSE)</f>
        <v>Construction &amp; Development</v>
      </c>
      <c r="I4387" t="s">
        <v>43</v>
      </c>
      <c r="J4387" t="s">
        <v>91</v>
      </c>
      <c r="K4387" t="s">
        <v>291</v>
      </c>
      <c r="L4387" t="s">
        <v>672</v>
      </c>
      <c r="M4387" t="str">
        <f>VLOOKUP(L4387,'A-Applications'!B:D,3,FALSE)</f>
        <v>chrony</v>
      </c>
      <c r="N4387" t="s">
        <v>46</v>
      </c>
      <c r="O4387" s="42" t="s">
        <v>47</v>
      </c>
      <c r="P4387" t="s">
        <v>602</v>
      </c>
      <c r="Q4387" t="str">
        <f>VLOOKUP(KamstrupData[[#This Row],[IdLevel123]],'B-Business Capability'!B:L,10,FALSE)</f>
        <v>Idea-to-Release (I2R)</v>
      </c>
      <c r="R4387">
        <f>VLOOKUP(KamstrupData[[#This Row],[IdLevel123]],'B-Business Capability'!B:L,11,FALSE)</f>
        <v>420</v>
      </c>
      <c r="T4387" t="s">
        <v>292</v>
      </c>
    </row>
    <row r="4388" spans="2:20" hidden="1" x14ac:dyDescent="0.25">
      <c r="B4388" s="28">
        <v>45292</v>
      </c>
      <c r="D4388" s="28" t="s">
        <v>8548</v>
      </c>
      <c r="E4388" t="str">
        <f>VLOOKUP(D4388,'B-Business Capability'!B:H,5,FALSE)</f>
        <v>OT Hosting</v>
      </c>
      <c r="F4388" t="str">
        <f>VLOOKUP(D4388,'B-Business Capability'!B:H,6,FALSE)</f>
        <v>OT Engineering &amp; Innovation</v>
      </c>
      <c r="G4388">
        <f>VLOOKUP(D4388,'B-Business Capability'!B:H,7,FALSE)</f>
        <v>0</v>
      </c>
      <c r="I4388" t="s">
        <v>43</v>
      </c>
      <c r="J4388" t="s">
        <v>285</v>
      </c>
      <c r="K4388" t="s">
        <v>1615</v>
      </c>
      <c r="L4388" t="s">
        <v>672</v>
      </c>
      <c r="M4388" t="str">
        <f>VLOOKUP(L4388,'A-Applications'!B:D,3,FALSE)</f>
        <v>chrony</v>
      </c>
      <c r="N4388" t="s">
        <v>46</v>
      </c>
      <c r="O4388" s="42" t="s">
        <v>210</v>
      </c>
      <c r="P4388" t="s">
        <v>38</v>
      </c>
      <c r="Q4388" t="str">
        <f>VLOOKUP(KamstrupData[[#This Row],[IdLevel123]],'B-Business Capability'!B:L,10,FALSE)</f>
        <v>N/A</v>
      </c>
      <c r="R4388">
        <f>VLOOKUP(KamstrupData[[#This Row],[IdLevel123]],'B-Business Capability'!B:L,11,FALSE)</f>
        <v>0</v>
      </c>
    </row>
    <row r="4389" spans="2:20" hidden="1" x14ac:dyDescent="0.25">
      <c r="D4389" t="s">
        <v>583</v>
      </c>
      <c r="E4389" t="str">
        <f>VLOOKUP(D4389,'B-Business Capability'!B:H,5,FALSE)</f>
        <v>Product &amp; Software Development</v>
      </c>
      <c r="F4389" t="str">
        <f>VLOOKUP(D4389,'B-Business Capability'!B:H,6,FALSE)</f>
        <v>Engineering</v>
      </c>
      <c r="G4389" t="str">
        <f>VLOOKUP(D4389,'B-Business Capability'!B:H,7,FALSE)</f>
        <v>Construction &amp; Development</v>
      </c>
      <c r="I4389" t="s">
        <v>43</v>
      </c>
      <c r="J4389" t="s">
        <v>91</v>
      </c>
      <c r="K4389" t="s">
        <v>291</v>
      </c>
      <c r="L4389" t="s">
        <v>673</v>
      </c>
      <c r="M4389" t="str">
        <f>VLOOKUP(L4389,'A-Applications'!B:D,3,FALSE)</f>
        <v>curl</v>
      </c>
      <c r="N4389" t="s">
        <v>46</v>
      </c>
      <c r="O4389" s="42" t="s">
        <v>47</v>
      </c>
      <c r="P4389" t="s">
        <v>602</v>
      </c>
      <c r="Q4389" t="str">
        <f>VLOOKUP(KamstrupData[[#This Row],[IdLevel123]],'B-Business Capability'!B:L,10,FALSE)</f>
        <v>Idea-to-Release (I2R)</v>
      </c>
      <c r="R4389">
        <f>VLOOKUP(KamstrupData[[#This Row],[IdLevel123]],'B-Business Capability'!B:L,11,FALSE)</f>
        <v>420</v>
      </c>
      <c r="T4389" t="s">
        <v>292</v>
      </c>
    </row>
    <row r="4390" spans="2:20" hidden="1" x14ac:dyDescent="0.25">
      <c r="D4390" t="s">
        <v>583</v>
      </c>
      <c r="E4390" t="str">
        <f>VLOOKUP(D4390,'B-Business Capability'!B:H,5,FALSE)</f>
        <v>Product &amp; Software Development</v>
      </c>
      <c r="F4390" t="str">
        <f>VLOOKUP(D4390,'B-Business Capability'!B:H,6,FALSE)</f>
        <v>Engineering</v>
      </c>
      <c r="G4390" t="str">
        <f>VLOOKUP(D4390,'B-Business Capability'!B:H,7,FALSE)</f>
        <v>Construction &amp; Development</v>
      </c>
      <c r="I4390" t="s">
        <v>43</v>
      </c>
      <c r="J4390" t="s">
        <v>128</v>
      </c>
      <c r="K4390" t="s">
        <v>87</v>
      </c>
      <c r="L4390" t="s">
        <v>673</v>
      </c>
      <c r="M4390" t="str">
        <f>VLOOKUP(L4390,'A-Applications'!B:D,3,FALSE)</f>
        <v>curl</v>
      </c>
      <c r="N4390" t="s">
        <v>46</v>
      </c>
      <c r="O4390" s="42" t="s">
        <v>47</v>
      </c>
      <c r="P4390" t="s">
        <v>75</v>
      </c>
      <c r="Q4390" t="str">
        <f>VLOOKUP(KamstrupData[[#This Row],[IdLevel123]],'B-Business Capability'!B:L,10,FALSE)</f>
        <v>Idea-to-Release (I2R)</v>
      </c>
      <c r="R4390">
        <f>VLOOKUP(KamstrupData[[#This Row],[IdLevel123]],'B-Business Capability'!B:L,11,FALSE)</f>
        <v>420</v>
      </c>
      <c r="T4390" t="s">
        <v>129</v>
      </c>
    </row>
    <row r="4391" spans="2:20" hidden="1" x14ac:dyDescent="0.25">
      <c r="D4391" t="s">
        <v>1634</v>
      </c>
      <c r="E4391" t="str">
        <f>VLOOKUP(D4391,'B-Business Capability'!B:H,5,FALSE)</f>
        <v>Not mapped to capability</v>
      </c>
      <c r="F4391">
        <f>VLOOKUP(D4391,'B-Business Capability'!B:H,6,FALSE)</f>
        <v>0</v>
      </c>
      <c r="G4391">
        <f>VLOOKUP(D4391,'B-Business Capability'!B:H,7,FALSE)</f>
        <v>0</v>
      </c>
      <c r="I4391" t="s">
        <v>43</v>
      </c>
      <c r="J4391" t="s">
        <v>86</v>
      </c>
      <c r="L4391" t="s">
        <v>673</v>
      </c>
      <c r="M4391" t="str">
        <f>VLOOKUP(L4391,'A-Applications'!B:D,3,FALSE)</f>
        <v>curl</v>
      </c>
      <c r="O4391" s="42"/>
      <c r="P4391" t="s">
        <v>56</v>
      </c>
      <c r="Q4391" t="str">
        <f>VLOOKUP(KamstrupData[[#This Row],[IdLevel123]],'B-Business Capability'!B:L,10,FALSE)</f>
        <v>N/A</v>
      </c>
      <c r="R4391">
        <f>VLOOKUP(KamstrupData[[#This Row],[IdLevel123]],'B-Business Capability'!B:L,11,FALSE)</f>
        <v>0</v>
      </c>
      <c r="T4391" t="s">
        <v>196</v>
      </c>
    </row>
    <row r="4392" spans="2:20" hidden="1" x14ac:dyDescent="0.25">
      <c r="D4392" t="s">
        <v>955</v>
      </c>
      <c r="E4392" t="str">
        <f>VLOOKUP(D4392,'B-Business Capability'!B:H,5,FALSE)</f>
        <v>Product &amp; Software Development</v>
      </c>
      <c r="F4392" t="str">
        <f>VLOOKUP(D4392,'B-Business Capability'!B:H,6,FALSE)</f>
        <v>Quality Management</v>
      </c>
      <c r="G4392" t="str">
        <f>VLOOKUP(D4392,'B-Business Capability'!B:H,7,FALSE)</f>
        <v>Test Quality</v>
      </c>
      <c r="I4392" t="s">
        <v>43</v>
      </c>
      <c r="J4392" t="s">
        <v>91</v>
      </c>
      <c r="K4392" t="s">
        <v>291</v>
      </c>
      <c r="L4392" t="s">
        <v>960</v>
      </c>
      <c r="M4392" t="str">
        <f>VLOOKUP(L4392,'A-Applications'!B:D,3,FALSE)</f>
        <v>labgrid</v>
      </c>
      <c r="N4392" t="s">
        <v>46</v>
      </c>
      <c r="O4392" s="42" t="s">
        <v>102</v>
      </c>
      <c r="P4392" t="s">
        <v>75</v>
      </c>
      <c r="Q4392" t="str">
        <f>VLOOKUP(KamstrupData[[#This Row],[IdLevel123]],'B-Business Capability'!B:L,10,FALSE)</f>
        <v>Idea-to-Release (I2R)</v>
      </c>
      <c r="R4392">
        <f>VLOOKUP(KamstrupData[[#This Row],[IdLevel123]],'B-Business Capability'!B:L,11,FALSE)</f>
        <v>906</v>
      </c>
      <c r="T4392" t="s">
        <v>292</v>
      </c>
    </row>
    <row r="4393" spans="2:20" hidden="1" x14ac:dyDescent="0.25">
      <c r="D4393" t="s">
        <v>583</v>
      </c>
      <c r="E4393" t="str">
        <f>VLOOKUP(D4393,'B-Business Capability'!B:H,5,FALSE)</f>
        <v>Product &amp; Software Development</v>
      </c>
      <c r="F4393" t="str">
        <f>VLOOKUP(D4393,'B-Business Capability'!B:H,6,FALSE)</f>
        <v>Engineering</v>
      </c>
      <c r="G4393" t="str">
        <f>VLOOKUP(D4393,'B-Business Capability'!B:H,7,FALSE)</f>
        <v>Construction &amp; Development</v>
      </c>
      <c r="I4393" t="s">
        <v>43</v>
      </c>
      <c r="J4393" t="s">
        <v>71</v>
      </c>
      <c r="K4393" t="s">
        <v>72</v>
      </c>
      <c r="L4393" t="s">
        <v>611</v>
      </c>
      <c r="M4393" t="str">
        <f>VLOOKUP(L4393,'A-Applications'!B:D,3,FALSE)</f>
        <v>Java</v>
      </c>
      <c r="N4393" t="s">
        <v>46</v>
      </c>
      <c r="O4393" s="42" t="s">
        <v>102</v>
      </c>
      <c r="P4393" t="s">
        <v>75</v>
      </c>
      <c r="Q4393" t="str">
        <f>VLOOKUP(KamstrupData[[#This Row],[IdLevel123]],'B-Business Capability'!B:L,10,FALSE)</f>
        <v>Idea-to-Release (I2R)</v>
      </c>
      <c r="R4393">
        <f>VLOOKUP(KamstrupData[[#This Row],[IdLevel123]],'B-Business Capability'!B:L,11,FALSE)</f>
        <v>420</v>
      </c>
      <c r="T4393" t="s">
        <v>76</v>
      </c>
    </row>
    <row r="4394" spans="2:20" hidden="1" x14ac:dyDescent="0.25">
      <c r="D4394" t="s">
        <v>583</v>
      </c>
      <c r="E4394" t="str">
        <f>VLOOKUP(D4394,'B-Business Capability'!B:H,5,FALSE)</f>
        <v>Product &amp; Software Development</v>
      </c>
      <c r="F4394" t="str">
        <f>VLOOKUP(D4394,'B-Business Capability'!B:H,6,FALSE)</f>
        <v>Engineering</v>
      </c>
      <c r="G4394" t="str">
        <f>VLOOKUP(D4394,'B-Business Capability'!B:H,7,FALSE)</f>
        <v>Construction &amp; Development</v>
      </c>
      <c r="I4394" t="s">
        <v>43</v>
      </c>
      <c r="J4394" t="s">
        <v>71</v>
      </c>
      <c r="K4394" t="s">
        <v>81</v>
      </c>
      <c r="L4394" t="s">
        <v>611</v>
      </c>
      <c r="M4394" t="str">
        <f>VLOOKUP(L4394,'A-Applications'!B:D,3,FALSE)</f>
        <v>Java</v>
      </c>
      <c r="N4394" t="s">
        <v>46</v>
      </c>
      <c r="O4394" s="42" t="s">
        <v>102</v>
      </c>
      <c r="P4394" t="s">
        <v>75</v>
      </c>
      <c r="Q4394" t="str">
        <f>VLOOKUP(KamstrupData[[#This Row],[IdLevel123]],'B-Business Capability'!B:L,10,FALSE)</f>
        <v>Idea-to-Release (I2R)</v>
      </c>
      <c r="R4394">
        <f>VLOOKUP(KamstrupData[[#This Row],[IdLevel123]],'B-Business Capability'!B:L,11,FALSE)</f>
        <v>420</v>
      </c>
      <c r="T4394" t="s">
        <v>76</v>
      </c>
    </row>
    <row r="4395" spans="2:20" hidden="1" x14ac:dyDescent="0.25">
      <c r="D4395" t="s">
        <v>583</v>
      </c>
      <c r="E4395" t="str">
        <f>VLOOKUP(D4395,'B-Business Capability'!B:H,5,FALSE)</f>
        <v>Product &amp; Software Development</v>
      </c>
      <c r="F4395" t="str">
        <f>VLOOKUP(D4395,'B-Business Capability'!B:H,6,FALSE)</f>
        <v>Engineering</v>
      </c>
      <c r="G4395" t="str">
        <f>VLOOKUP(D4395,'B-Business Capability'!B:H,7,FALSE)</f>
        <v>Construction &amp; Development</v>
      </c>
      <c r="I4395" t="s">
        <v>43</v>
      </c>
      <c r="J4395" t="s">
        <v>91</v>
      </c>
      <c r="K4395" t="s">
        <v>72</v>
      </c>
      <c r="L4395" t="s">
        <v>611</v>
      </c>
      <c r="M4395" t="str">
        <f>VLOOKUP(L4395,'A-Applications'!B:D,3,FALSE)</f>
        <v>Java</v>
      </c>
      <c r="N4395" t="s">
        <v>46</v>
      </c>
      <c r="O4395" t="s">
        <v>47</v>
      </c>
      <c r="P4395" t="s">
        <v>75</v>
      </c>
      <c r="Q4395" t="str">
        <f>VLOOKUP(KamstrupData[[#This Row],[IdLevel123]],'B-Business Capability'!B:L,10,FALSE)</f>
        <v>Idea-to-Release (I2R)</v>
      </c>
      <c r="R4395">
        <f>VLOOKUP(KamstrupData[[#This Row],[IdLevel123]],'B-Business Capability'!B:L,11,FALSE)</f>
        <v>420</v>
      </c>
      <c r="T4395" t="s">
        <v>92</v>
      </c>
    </row>
    <row r="4396" spans="2:20" hidden="1" x14ac:dyDescent="0.25">
      <c r="D4396" t="s">
        <v>583</v>
      </c>
      <c r="E4396" t="str">
        <f>VLOOKUP(D4396,'B-Business Capability'!B:H,5,FALSE)</f>
        <v>Product &amp; Software Development</v>
      </c>
      <c r="F4396" t="str">
        <f>VLOOKUP(D4396,'B-Business Capability'!B:H,6,FALSE)</f>
        <v>Engineering</v>
      </c>
      <c r="G4396" t="str">
        <f>VLOOKUP(D4396,'B-Business Capability'!B:H,7,FALSE)</f>
        <v>Construction &amp; Development</v>
      </c>
      <c r="I4396" t="s">
        <v>43</v>
      </c>
      <c r="J4396" t="s">
        <v>91</v>
      </c>
      <c r="K4396" t="s">
        <v>81</v>
      </c>
      <c r="L4396" t="s">
        <v>611</v>
      </c>
      <c r="M4396" t="str">
        <f>VLOOKUP(L4396,'A-Applications'!B:D,3,FALSE)</f>
        <v>Java</v>
      </c>
      <c r="N4396" t="s">
        <v>46</v>
      </c>
      <c r="O4396" s="42" t="s">
        <v>47</v>
      </c>
      <c r="P4396" t="s">
        <v>75</v>
      </c>
      <c r="Q4396" t="str">
        <f>VLOOKUP(KamstrupData[[#This Row],[IdLevel123]],'B-Business Capability'!B:L,10,FALSE)</f>
        <v>Idea-to-Release (I2R)</v>
      </c>
      <c r="R4396">
        <f>VLOOKUP(KamstrupData[[#This Row],[IdLevel123]],'B-Business Capability'!B:L,11,FALSE)</f>
        <v>420</v>
      </c>
      <c r="T4396" t="s">
        <v>96</v>
      </c>
    </row>
    <row r="4397" spans="2:20" hidden="1" x14ac:dyDescent="0.25">
      <c r="D4397" t="s">
        <v>583</v>
      </c>
      <c r="E4397" t="str">
        <f>VLOOKUP(D4397,'B-Business Capability'!B:H,5,FALSE)</f>
        <v>Product &amp; Software Development</v>
      </c>
      <c r="F4397" t="str">
        <f>VLOOKUP(D4397,'B-Business Capability'!B:H,6,FALSE)</f>
        <v>Engineering</v>
      </c>
      <c r="G4397" t="str">
        <f>VLOOKUP(D4397,'B-Business Capability'!B:H,7,FALSE)</f>
        <v>Construction &amp; Development</v>
      </c>
      <c r="I4397" t="s">
        <v>43</v>
      </c>
      <c r="J4397" t="s">
        <v>128</v>
      </c>
      <c r="K4397" t="s">
        <v>87</v>
      </c>
      <c r="L4397" t="s">
        <v>611</v>
      </c>
      <c r="M4397" t="str">
        <f>VLOOKUP(L4397,'A-Applications'!B:D,3,FALSE)</f>
        <v>Java</v>
      </c>
      <c r="N4397" t="s">
        <v>46</v>
      </c>
      <c r="O4397" s="42" t="s">
        <v>47</v>
      </c>
      <c r="P4397" t="s">
        <v>75</v>
      </c>
      <c r="Q4397" t="str">
        <f>VLOOKUP(KamstrupData[[#This Row],[IdLevel123]],'B-Business Capability'!B:L,10,FALSE)</f>
        <v>Idea-to-Release (I2R)</v>
      </c>
      <c r="R4397">
        <f>VLOOKUP(KamstrupData[[#This Row],[IdLevel123]],'B-Business Capability'!B:L,11,FALSE)</f>
        <v>420</v>
      </c>
      <c r="T4397" t="s">
        <v>129</v>
      </c>
    </row>
    <row r="4398" spans="2:20" hidden="1" x14ac:dyDescent="0.25">
      <c r="D4398" t="s">
        <v>1634</v>
      </c>
      <c r="E4398" t="str">
        <f>VLOOKUP(D4398,'B-Business Capability'!B:H,5,FALSE)</f>
        <v>Not mapped to capability</v>
      </c>
      <c r="F4398">
        <f>VLOOKUP(D4398,'B-Business Capability'!B:H,6,FALSE)</f>
        <v>0</v>
      </c>
      <c r="G4398">
        <f>VLOOKUP(D4398,'B-Business Capability'!B:H,7,FALSE)</f>
        <v>0</v>
      </c>
      <c r="I4398" t="s">
        <v>43</v>
      </c>
      <c r="J4398" t="s">
        <v>86</v>
      </c>
      <c r="L4398" t="s">
        <v>611</v>
      </c>
      <c r="M4398" t="str">
        <f>VLOOKUP(L4398,'A-Applications'!B:D,3,FALSE)</f>
        <v>Java</v>
      </c>
      <c r="O4398" s="42"/>
      <c r="P4398" t="s">
        <v>56</v>
      </c>
      <c r="Q4398" t="str">
        <f>VLOOKUP(KamstrupData[[#This Row],[IdLevel123]],'B-Business Capability'!B:L,10,FALSE)</f>
        <v>N/A</v>
      </c>
      <c r="R4398">
        <f>VLOOKUP(KamstrupData[[#This Row],[IdLevel123]],'B-Business Capability'!B:L,11,FALSE)</f>
        <v>0</v>
      </c>
      <c r="T4398" t="s">
        <v>196</v>
      </c>
    </row>
    <row r="4399" spans="2:20" hidden="1" x14ac:dyDescent="0.25">
      <c r="D4399" t="s">
        <v>1280</v>
      </c>
      <c r="E4399" t="str">
        <f>VLOOKUP(D4399,'B-Business Capability'!B:H,5,FALSE)</f>
        <v>Strategic Management</v>
      </c>
      <c r="F4399" t="str">
        <f>VLOOKUP(D4399,'B-Business Capability'!B:H,6,FALSE)</f>
        <v>Enterprise Effectiveness &amp; Project Management</v>
      </c>
      <c r="G4399" t="str">
        <f>VLOOKUP(D4399,'B-Business Capability'!B:H,7,FALSE)</f>
        <v>Meeting management</v>
      </c>
      <c r="I4399" t="s">
        <v>43</v>
      </c>
      <c r="J4399" t="s">
        <v>91</v>
      </c>
      <c r="K4399" t="s">
        <v>81</v>
      </c>
      <c r="L4399" t="s">
        <v>1282</v>
      </c>
      <c r="M4399" t="str">
        <f>VLOOKUP(L4399,'A-Applications'!B:D,3,FALSE)</f>
        <v>Webex</v>
      </c>
      <c r="N4399" t="s">
        <v>46</v>
      </c>
      <c r="O4399" s="42" t="s">
        <v>52</v>
      </c>
      <c r="P4399" t="s">
        <v>68</v>
      </c>
      <c r="Q4399" t="str">
        <f>VLOOKUP(KamstrupData[[#This Row],[IdLevel123]],'B-Business Capability'!B:L,10,FALSE)</f>
        <v>N/A</v>
      </c>
      <c r="R4399">
        <f>VLOOKUP(KamstrupData[[#This Row],[IdLevel123]],'B-Business Capability'!B:L,11,FALSE)</f>
        <v>0</v>
      </c>
      <c r="T4399" t="s">
        <v>96</v>
      </c>
    </row>
    <row r="4400" spans="2:20" hidden="1" x14ac:dyDescent="0.25">
      <c r="D4400" t="s">
        <v>1280</v>
      </c>
      <c r="E4400" t="str">
        <f>VLOOKUP(D4400,'B-Business Capability'!B:H,5,FALSE)</f>
        <v>Strategic Management</v>
      </c>
      <c r="F4400" t="str">
        <f>VLOOKUP(D4400,'B-Business Capability'!B:H,6,FALSE)</f>
        <v>Enterprise Effectiveness &amp; Project Management</v>
      </c>
      <c r="G4400" t="str">
        <f>VLOOKUP(D4400,'B-Business Capability'!B:H,7,FALSE)</f>
        <v>Meeting management</v>
      </c>
      <c r="I4400" t="s">
        <v>43</v>
      </c>
      <c r="J4400" t="s">
        <v>71</v>
      </c>
      <c r="K4400" t="s">
        <v>72</v>
      </c>
      <c r="L4400" t="s">
        <v>1281</v>
      </c>
      <c r="M4400" t="str">
        <f>VLOOKUP(L4400,'A-Applications'!B:D,3,FALSE)</f>
        <v>GoTo Meetings</v>
      </c>
      <c r="N4400" t="s">
        <v>46</v>
      </c>
      <c r="O4400" s="42" t="s">
        <v>52</v>
      </c>
      <c r="P4400" t="s">
        <v>68</v>
      </c>
      <c r="Q4400" t="str">
        <f>VLOOKUP(KamstrupData[[#This Row],[IdLevel123]],'B-Business Capability'!B:L,10,FALSE)</f>
        <v>N/A</v>
      </c>
      <c r="R4400">
        <f>VLOOKUP(KamstrupData[[#This Row],[IdLevel123]],'B-Business Capability'!B:L,11,FALSE)</f>
        <v>0</v>
      </c>
      <c r="T4400" t="s">
        <v>76</v>
      </c>
    </row>
    <row r="4401" spans="2:20" hidden="1" x14ac:dyDescent="0.25">
      <c r="D4401" t="s">
        <v>1280</v>
      </c>
      <c r="E4401" t="str">
        <f>VLOOKUP(D4401,'B-Business Capability'!B:H,5,FALSE)</f>
        <v>Strategic Management</v>
      </c>
      <c r="F4401" t="str">
        <f>VLOOKUP(D4401,'B-Business Capability'!B:H,6,FALSE)</f>
        <v>Enterprise Effectiveness &amp; Project Management</v>
      </c>
      <c r="G4401" t="str">
        <f>VLOOKUP(D4401,'B-Business Capability'!B:H,7,FALSE)</f>
        <v>Meeting management</v>
      </c>
      <c r="I4401" t="s">
        <v>43</v>
      </c>
      <c r="J4401" t="s">
        <v>91</v>
      </c>
      <c r="K4401" t="s">
        <v>81</v>
      </c>
      <c r="L4401" t="s">
        <v>1281</v>
      </c>
      <c r="M4401" t="str">
        <f>VLOOKUP(L4401,'A-Applications'!B:D,3,FALSE)</f>
        <v>GoTo Meetings</v>
      </c>
      <c r="N4401" t="s">
        <v>46</v>
      </c>
      <c r="O4401" s="42" t="s">
        <v>52</v>
      </c>
      <c r="P4401" t="s">
        <v>68</v>
      </c>
      <c r="Q4401" t="str">
        <f>VLOOKUP(KamstrupData[[#This Row],[IdLevel123]],'B-Business Capability'!B:L,10,FALSE)</f>
        <v>N/A</v>
      </c>
      <c r="R4401">
        <f>VLOOKUP(KamstrupData[[#This Row],[IdLevel123]],'B-Business Capability'!B:L,11,FALSE)</f>
        <v>0</v>
      </c>
      <c r="T4401" t="s">
        <v>96</v>
      </c>
    </row>
    <row r="4402" spans="2:20" hidden="1" x14ac:dyDescent="0.25">
      <c r="D4402" t="s">
        <v>1280</v>
      </c>
      <c r="E4402" t="str">
        <f>VLOOKUP(D4402,'B-Business Capability'!B:H,5,FALSE)</f>
        <v>Strategic Management</v>
      </c>
      <c r="F4402" t="str">
        <f>VLOOKUP(D4402,'B-Business Capability'!B:H,6,FALSE)</f>
        <v>Enterprise Effectiveness &amp; Project Management</v>
      </c>
      <c r="G4402" t="str">
        <f>VLOOKUP(D4402,'B-Business Capability'!B:H,7,FALSE)</f>
        <v>Meeting management</v>
      </c>
      <c r="I4402" t="s">
        <v>43</v>
      </c>
      <c r="J4402" t="s">
        <v>91</v>
      </c>
      <c r="K4402" t="s">
        <v>81</v>
      </c>
      <c r="L4402" t="s">
        <v>1283</v>
      </c>
      <c r="M4402" t="str">
        <f>VLOOKUP(L4402,'A-Applications'!B:D,3,FALSE)</f>
        <v>Zoom Meetings</v>
      </c>
      <c r="N4402" t="s">
        <v>46</v>
      </c>
      <c r="O4402" s="42" t="s">
        <v>52</v>
      </c>
      <c r="P4402" t="s">
        <v>68</v>
      </c>
      <c r="Q4402" t="str">
        <f>VLOOKUP(KamstrupData[[#This Row],[IdLevel123]],'B-Business Capability'!B:L,10,FALSE)</f>
        <v>N/A</v>
      </c>
      <c r="R4402">
        <f>VLOOKUP(KamstrupData[[#This Row],[IdLevel123]],'B-Business Capability'!B:L,11,FALSE)</f>
        <v>0</v>
      </c>
      <c r="T4402" t="s">
        <v>96</v>
      </c>
    </row>
    <row r="4403" spans="2:20" hidden="1" x14ac:dyDescent="0.25">
      <c r="B4403" s="28">
        <v>46023</v>
      </c>
      <c r="D4403" s="28" t="s">
        <v>1610</v>
      </c>
      <c r="E4403" t="str">
        <f>VLOOKUP(D4403,'B-Business Capability'!B:H,5,FALSE)</f>
        <v>Digital Platform and Operations</v>
      </c>
      <c r="F4403" t="str">
        <f>VLOOKUP(D4403,'B-Business Capability'!B:H,6,FALSE)</f>
        <v>Digital Workplace &amp; Infrastructure Development</v>
      </c>
      <c r="G4403" t="str">
        <f>VLOOKUP(D4403,'B-Business Capability'!B:H,7,FALSE)</f>
        <v>Communication &amp; Collaboration</v>
      </c>
      <c r="I4403" t="s">
        <v>43</v>
      </c>
      <c r="J4403" t="s">
        <v>239</v>
      </c>
      <c r="K4403" t="s">
        <v>1742</v>
      </c>
      <c r="L4403" t="s">
        <v>1283</v>
      </c>
      <c r="M4403" t="str">
        <f>VLOOKUP(L4403,'A-Applications'!B:D,3,FALSE)</f>
        <v>Zoom Meetings</v>
      </c>
      <c r="N4403" t="s">
        <v>46</v>
      </c>
      <c r="O4403" s="42" t="s">
        <v>52</v>
      </c>
      <c r="Q4403" t="str">
        <f>VLOOKUP(KamstrupData[[#This Row],[IdLevel123]],'B-Business Capability'!B:L,10,FALSE)</f>
        <v>N/A</v>
      </c>
      <c r="R4403">
        <f>VLOOKUP(KamstrupData[[#This Row],[IdLevel123]],'B-Business Capability'!B:L,11,FALSE)</f>
        <v>0</v>
      </c>
    </row>
    <row r="4404" spans="2:20" hidden="1" x14ac:dyDescent="0.25">
      <c r="B4404" s="28">
        <v>45292</v>
      </c>
      <c r="D4404" t="s">
        <v>1656</v>
      </c>
      <c r="E4404" t="str">
        <f>VLOOKUP(D4404,'B-Business Capability'!B:H,5,FALSE)</f>
        <v>OT Hosting</v>
      </c>
      <c r="F4404" t="str">
        <f>VLOOKUP(D4404,'B-Business Capability'!B:H,6,FALSE)</f>
        <v>Customer Experience &amp; Interface</v>
      </c>
      <c r="G4404" t="str">
        <f>VLOOKUP(D4404,'B-Business Capability'!B:H,7,FALSE)</f>
        <v>Customer Communication &amp; Notification Services</v>
      </c>
      <c r="I4404" t="s">
        <v>43</v>
      </c>
      <c r="J4404" t="s">
        <v>285</v>
      </c>
      <c r="K4404" t="s">
        <v>306</v>
      </c>
      <c r="L4404" t="s">
        <v>1283</v>
      </c>
      <c r="M4404" t="str">
        <f>VLOOKUP(L4404,'A-Applications'!B:D,3,FALSE)</f>
        <v>Zoom Meetings</v>
      </c>
      <c r="N4404" t="s">
        <v>46</v>
      </c>
      <c r="O4404" s="42" t="s">
        <v>102</v>
      </c>
      <c r="P4404" t="s">
        <v>38</v>
      </c>
      <c r="Q4404" t="str">
        <f>VLOOKUP(KamstrupData[[#This Row],[IdLevel123]],'B-Business Capability'!B:L,10,FALSE)</f>
        <v>N/A</v>
      </c>
      <c r="R4404">
        <f>VLOOKUP(KamstrupData[[#This Row],[IdLevel123]],'B-Business Capability'!B:L,11,FALSE)</f>
        <v>0</v>
      </c>
      <c r="T4404" t="s">
        <v>1657</v>
      </c>
    </row>
    <row r="4405" spans="2:20" hidden="1" x14ac:dyDescent="0.25">
      <c r="D4405" t="s">
        <v>583</v>
      </c>
      <c r="E4405" t="str">
        <f>VLOOKUP(D4405,'B-Business Capability'!B:H,5,FALSE)</f>
        <v>Product &amp; Software Development</v>
      </c>
      <c r="F4405" t="str">
        <f>VLOOKUP(D4405,'B-Business Capability'!B:H,6,FALSE)</f>
        <v>Engineering</v>
      </c>
      <c r="G4405" t="str">
        <f>VLOOKUP(D4405,'B-Business Capability'!B:H,7,FALSE)</f>
        <v>Construction &amp; Development</v>
      </c>
      <c r="I4405" t="s">
        <v>43</v>
      </c>
      <c r="J4405" t="s">
        <v>71</v>
      </c>
      <c r="K4405" t="s">
        <v>72</v>
      </c>
      <c r="L4405" t="s">
        <v>605</v>
      </c>
      <c r="M4405" t="str">
        <f>VLOOKUP(L4405,'A-Applications'!B:D,3,FALSE)</f>
        <v>Git Bash</v>
      </c>
      <c r="N4405" t="s">
        <v>46</v>
      </c>
      <c r="O4405" s="42" t="s">
        <v>47</v>
      </c>
      <c r="P4405" t="s">
        <v>75</v>
      </c>
      <c r="Q4405" t="str">
        <f>VLOOKUP(KamstrupData[[#This Row],[IdLevel123]],'B-Business Capability'!B:L,10,FALSE)</f>
        <v>Idea-to-Release (I2R)</v>
      </c>
      <c r="R4405">
        <f>VLOOKUP(KamstrupData[[#This Row],[IdLevel123]],'B-Business Capability'!B:L,11,FALSE)</f>
        <v>420</v>
      </c>
      <c r="T4405" t="s">
        <v>76</v>
      </c>
    </row>
    <row r="4406" spans="2:20" hidden="1" x14ac:dyDescent="0.25">
      <c r="D4406" t="s">
        <v>583</v>
      </c>
      <c r="E4406" t="str">
        <f>VLOOKUP(D4406,'B-Business Capability'!B:H,5,FALSE)</f>
        <v>Product &amp; Software Development</v>
      </c>
      <c r="F4406" t="str">
        <f>VLOOKUP(D4406,'B-Business Capability'!B:H,6,FALSE)</f>
        <v>Engineering</v>
      </c>
      <c r="G4406" t="str">
        <f>VLOOKUP(D4406,'B-Business Capability'!B:H,7,FALSE)</f>
        <v>Construction &amp; Development</v>
      </c>
      <c r="I4406" t="s">
        <v>43</v>
      </c>
      <c r="J4406" t="s">
        <v>71</v>
      </c>
      <c r="K4406" t="s">
        <v>81</v>
      </c>
      <c r="L4406" t="s">
        <v>605</v>
      </c>
      <c r="M4406" t="str">
        <f>VLOOKUP(L4406,'A-Applications'!B:D,3,FALSE)</f>
        <v>Git Bash</v>
      </c>
      <c r="N4406" t="s">
        <v>46</v>
      </c>
      <c r="O4406" s="42" t="s">
        <v>47</v>
      </c>
      <c r="P4406" t="s">
        <v>75</v>
      </c>
      <c r="Q4406" t="str">
        <f>VLOOKUP(KamstrupData[[#This Row],[IdLevel123]],'B-Business Capability'!B:L,10,FALSE)</f>
        <v>Idea-to-Release (I2R)</v>
      </c>
      <c r="R4406">
        <f>VLOOKUP(KamstrupData[[#This Row],[IdLevel123]],'B-Business Capability'!B:L,11,FALSE)</f>
        <v>420</v>
      </c>
      <c r="T4406" t="s">
        <v>76</v>
      </c>
    </row>
    <row r="4407" spans="2:20" hidden="1" x14ac:dyDescent="0.25">
      <c r="D4407" t="s">
        <v>583</v>
      </c>
      <c r="E4407" t="str">
        <f>VLOOKUP(D4407,'B-Business Capability'!B:H,5,FALSE)</f>
        <v>Product &amp; Software Development</v>
      </c>
      <c r="F4407" t="str">
        <f>VLOOKUP(D4407,'B-Business Capability'!B:H,6,FALSE)</f>
        <v>Engineering</v>
      </c>
      <c r="G4407" t="str">
        <f>VLOOKUP(D4407,'B-Business Capability'!B:H,7,FALSE)</f>
        <v>Construction &amp; Development</v>
      </c>
      <c r="I4407" t="s">
        <v>43</v>
      </c>
      <c r="J4407" t="s">
        <v>71</v>
      </c>
      <c r="K4407" t="s">
        <v>659</v>
      </c>
      <c r="L4407" t="s">
        <v>605</v>
      </c>
      <c r="M4407" t="str">
        <f>VLOOKUP(L4407,'A-Applications'!B:D,3,FALSE)</f>
        <v>Git Bash</v>
      </c>
      <c r="N4407" t="s">
        <v>46</v>
      </c>
      <c r="O4407" s="42" t="s">
        <v>47</v>
      </c>
      <c r="P4407" t="s">
        <v>75</v>
      </c>
      <c r="Q4407" t="str">
        <f>VLOOKUP(KamstrupData[[#This Row],[IdLevel123]],'B-Business Capability'!B:L,10,FALSE)</f>
        <v>Idea-to-Release (I2R)</v>
      </c>
      <c r="R4407">
        <f>VLOOKUP(KamstrupData[[#This Row],[IdLevel123]],'B-Business Capability'!B:L,11,FALSE)</f>
        <v>420</v>
      </c>
      <c r="T4407" t="s">
        <v>76</v>
      </c>
    </row>
    <row r="4408" spans="2:20" hidden="1" x14ac:dyDescent="0.25">
      <c r="D4408" t="s">
        <v>583</v>
      </c>
      <c r="E4408" t="str">
        <f>VLOOKUP(D4408,'B-Business Capability'!B:H,5,FALSE)</f>
        <v>Product &amp; Software Development</v>
      </c>
      <c r="F4408" t="str">
        <f>VLOOKUP(D4408,'B-Business Capability'!B:H,6,FALSE)</f>
        <v>Engineering</v>
      </c>
      <c r="G4408" t="str">
        <f>VLOOKUP(D4408,'B-Business Capability'!B:H,7,FALSE)</f>
        <v>Construction &amp; Development</v>
      </c>
      <c r="I4408" t="s">
        <v>43</v>
      </c>
      <c r="J4408" t="s">
        <v>91</v>
      </c>
      <c r="K4408" t="s">
        <v>72</v>
      </c>
      <c r="L4408" t="s">
        <v>605</v>
      </c>
      <c r="M4408" t="str">
        <f>VLOOKUP(L4408,'A-Applications'!B:D,3,FALSE)</f>
        <v>Git Bash</v>
      </c>
      <c r="N4408" t="s">
        <v>46</v>
      </c>
      <c r="O4408" t="s">
        <v>47</v>
      </c>
      <c r="P4408" t="s">
        <v>75</v>
      </c>
      <c r="Q4408" t="str">
        <f>VLOOKUP(KamstrupData[[#This Row],[IdLevel123]],'B-Business Capability'!B:L,10,FALSE)</f>
        <v>Idea-to-Release (I2R)</v>
      </c>
      <c r="R4408">
        <f>VLOOKUP(KamstrupData[[#This Row],[IdLevel123]],'B-Business Capability'!B:L,11,FALSE)</f>
        <v>420</v>
      </c>
      <c r="T4408" t="s">
        <v>92</v>
      </c>
    </row>
    <row r="4409" spans="2:20" hidden="1" x14ac:dyDescent="0.25">
      <c r="D4409" t="s">
        <v>583</v>
      </c>
      <c r="E4409" t="str">
        <f>VLOOKUP(D4409,'B-Business Capability'!B:H,5,FALSE)</f>
        <v>Product &amp; Software Development</v>
      </c>
      <c r="F4409" t="str">
        <f>VLOOKUP(D4409,'B-Business Capability'!B:H,6,FALSE)</f>
        <v>Engineering</v>
      </c>
      <c r="G4409" t="str">
        <f>VLOOKUP(D4409,'B-Business Capability'!B:H,7,FALSE)</f>
        <v>Construction &amp; Development</v>
      </c>
      <c r="I4409" t="s">
        <v>43</v>
      </c>
      <c r="J4409" t="s">
        <v>91</v>
      </c>
      <c r="K4409" t="s">
        <v>81</v>
      </c>
      <c r="L4409" t="s">
        <v>605</v>
      </c>
      <c r="M4409" t="str">
        <f>VLOOKUP(L4409,'A-Applications'!B:D,3,FALSE)</f>
        <v>Git Bash</v>
      </c>
      <c r="N4409" t="s">
        <v>46</v>
      </c>
      <c r="O4409" s="42" t="s">
        <v>47</v>
      </c>
      <c r="P4409" t="s">
        <v>75</v>
      </c>
      <c r="Q4409" t="str">
        <f>VLOOKUP(KamstrupData[[#This Row],[IdLevel123]],'B-Business Capability'!B:L,10,FALSE)</f>
        <v>Idea-to-Release (I2R)</v>
      </c>
      <c r="R4409">
        <f>VLOOKUP(KamstrupData[[#This Row],[IdLevel123]],'B-Business Capability'!B:L,11,FALSE)</f>
        <v>420</v>
      </c>
      <c r="T4409" t="s">
        <v>96</v>
      </c>
    </row>
    <row r="4410" spans="2:20" hidden="1" x14ac:dyDescent="0.25">
      <c r="D4410" t="s">
        <v>583</v>
      </c>
      <c r="E4410" t="str">
        <f>VLOOKUP(D4410,'B-Business Capability'!B:H,5,FALSE)</f>
        <v>Product &amp; Software Development</v>
      </c>
      <c r="F4410" t="str">
        <f>VLOOKUP(D4410,'B-Business Capability'!B:H,6,FALSE)</f>
        <v>Engineering</v>
      </c>
      <c r="G4410" t="str">
        <f>VLOOKUP(D4410,'B-Business Capability'!B:H,7,FALSE)</f>
        <v>Construction &amp; Development</v>
      </c>
      <c r="I4410" t="s">
        <v>43</v>
      </c>
      <c r="J4410" t="s">
        <v>114</v>
      </c>
      <c r="K4410" t="s">
        <v>659</v>
      </c>
      <c r="L4410" t="s">
        <v>605</v>
      </c>
      <c r="M4410" t="str">
        <f>VLOOKUP(L4410,'A-Applications'!B:D,3,FALSE)</f>
        <v>Git Bash</v>
      </c>
      <c r="N4410" t="s">
        <v>46</v>
      </c>
      <c r="O4410" s="42" t="s">
        <v>47</v>
      </c>
      <c r="P4410" t="s">
        <v>75</v>
      </c>
      <c r="Q4410" t="str">
        <f>VLOOKUP(KamstrupData[[#This Row],[IdLevel123]],'B-Business Capability'!B:L,10,FALSE)</f>
        <v>Idea-to-Release (I2R)</v>
      </c>
      <c r="R4410">
        <f>VLOOKUP(KamstrupData[[#This Row],[IdLevel123]],'B-Business Capability'!B:L,11,FALSE)</f>
        <v>420</v>
      </c>
      <c r="T4410" t="s">
        <v>888</v>
      </c>
    </row>
    <row r="4411" spans="2:20" hidden="1" x14ac:dyDescent="0.25">
      <c r="D4411" t="s">
        <v>583</v>
      </c>
      <c r="E4411" t="str">
        <f>VLOOKUP(D4411,'B-Business Capability'!B:H,5,FALSE)</f>
        <v>Product &amp; Software Development</v>
      </c>
      <c r="F4411" t="str">
        <f>VLOOKUP(D4411,'B-Business Capability'!B:H,6,FALSE)</f>
        <v>Engineering</v>
      </c>
      <c r="G4411" t="str">
        <f>VLOOKUP(D4411,'B-Business Capability'!B:H,7,FALSE)</f>
        <v>Construction &amp; Development</v>
      </c>
      <c r="I4411" t="s">
        <v>43</v>
      </c>
      <c r="J4411" t="s">
        <v>128</v>
      </c>
      <c r="K4411" t="s">
        <v>87</v>
      </c>
      <c r="L4411" t="s">
        <v>605</v>
      </c>
      <c r="M4411" t="str">
        <f>VLOOKUP(L4411,'A-Applications'!B:D,3,FALSE)</f>
        <v>Git Bash</v>
      </c>
      <c r="N4411" t="s">
        <v>46</v>
      </c>
      <c r="O4411" s="42" t="s">
        <v>47</v>
      </c>
      <c r="P4411" t="s">
        <v>75</v>
      </c>
      <c r="Q4411" t="str">
        <f>VLOOKUP(KamstrupData[[#This Row],[IdLevel123]],'B-Business Capability'!B:L,10,FALSE)</f>
        <v>Idea-to-Release (I2R)</v>
      </c>
      <c r="R4411">
        <f>VLOOKUP(KamstrupData[[#This Row],[IdLevel123]],'B-Business Capability'!B:L,11,FALSE)</f>
        <v>420</v>
      </c>
      <c r="T4411" t="s">
        <v>129</v>
      </c>
    </row>
    <row r="4412" spans="2:20" hidden="1" x14ac:dyDescent="0.25">
      <c r="B4412" s="28">
        <v>45292</v>
      </c>
      <c r="D4412" s="28" t="s">
        <v>8548</v>
      </c>
      <c r="E4412" t="str">
        <f>VLOOKUP(D4412,'B-Business Capability'!B:H,5,FALSE)</f>
        <v>OT Hosting</v>
      </c>
      <c r="F4412" t="str">
        <f>VLOOKUP(D4412,'B-Business Capability'!B:H,6,FALSE)</f>
        <v>OT Engineering &amp; Innovation</v>
      </c>
      <c r="G4412">
        <f>VLOOKUP(D4412,'B-Business Capability'!B:H,7,FALSE)</f>
        <v>0</v>
      </c>
      <c r="I4412" t="s">
        <v>43</v>
      </c>
      <c r="J4412" t="s">
        <v>285</v>
      </c>
      <c r="K4412" t="s">
        <v>1615</v>
      </c>
      <c r="L4412" t="s">
        <v>605</v>
      </c>
      <c r="M4412" t="str">
        <f>VLOOKUP(L4412,'A-Applications'!B:D,3,FALSE)</f>
        <v>Git Bash</v>
      </c>
      <c r="N4412" t="s">
        <v>46</v>
      </c>
      <c r="O4412" s="42" t="s">
        <v>47</v>
      </c>
      <c r="P4412" t="s">
        <v>38</v>
      </c>
      <c r="Q4412" t="str">
        <f>VLOOKUP(KamstrupData[[#This Row],[IdLevel123]],'B-Business Capability'!B:L,10,FALSE)</f>
        <v>N/A</v>
      </c>
      <c r="R4412">
        <f>VLOOKUP(KamstrupData[[#This Row],[IdLevel123]],'B-Business Capability'!B:L,11,FALSE)</f>
        <v>0</v>
      </c>
    </row>
    <row r="4413" spans="2:20" hidden="1" x14ac:dyDescent="0.25">
      <c r="D4413" t="s">
        <v>1634</v>
      </c>
      <c r="E4413" t="str">
        <f>VLOOKUP(D4413,'B-Business Capability'!B:H,5,FALSE)</f>
        <v>Not mapped to capability</v>
      </c>
      <c r="F4413">
        <f>VLOOKUP(D4413,'B-Business Capability'!B:H,6,FALSE)</f>
        <v>0</v>
      </c>
      <c r="G4413">
        <f>VLOOKUP(D4413,'B-Business Capability'!B:H,7,FALSE)</f>
        <v>0</v>
      </c>
      <c r="I4413" t="s">
        <v>43</v>
      </c>
      <c r="J4413" t="s">
        <v>86</v>
      </c>
      <c r="L4413" t="s">
        <v>605</v>
      </c>
      <c r="M4413" t="str">
        <f>VLOOKUP(L4413,'A-Applications'!B:D,3,FALSE)</f>
        <v>Git Bash</v>
      </c>
      <c r="O4413" s="42"/>
      <c r="P4413" t="s">
        <v>56</v>
      </c>
      <c r="Q4413" t="str">
        <f>VLOOKUP(KamstrupData[[#This Row],[IdLevel123]],'B-Business Capability'!B:L,10,FALSE)</f>
        <v>N/A</v>
      </c>
      <c r="R4413">
        <f>VLOOKUP(KamstrupData[[#This Row],[IdLevel123]],'B-Business Capability'!B:L,11,FALSE)</f>
        <v>0</v>
      </c>
      <c r="T4413" t="s">
        <v>196</v>
      </c>
    </row>
    <row r="4414" spans="2:20" hidden="1" x14ac:dyDescent="0.25">
      <c r="D4414" t="s">
        <v>583</v>
      </c>
      <c r="E4414" t="str">
        <f>VLOOKUP(D4414,'B-Business Capability'!B:H,5,FALSE)</f>
        <v>Product &amp; Software Development</v>
      </c>
      <c r="F4414" t="str">
        <f>VLOOKUP(D4414,'B-Business Capability'!B:H,6,FALSE)</f>
        <v>Engineering</v>
      </c>
      <c r="G4414" t="str">
        <f>VLOOKUP(D4414,'B-Business Capability'!B:H,7,FALSE)</f>
        <v>Construction &amp; Development</v>
      </c>
      <c r="I4414" t="s">
        <v>43</v>
      </c>
      <c r="J4414" t="s">
        <v>71</v>
      </c>
      <c r="K4414" t="s">
        <v>72</v>
      </c>
      <c r="L4414" t="s">
        <v>619</v>
      </c>
      <c r="M4414" t="str">
        <f>VLOOKUP(L4414,'A-Applications'!B:D,3,FALSE)</f>
        <v>MinGW</v>
      </c>
      <c r="N4414" t="s">
        <v>46</v>
      </c>
      <c r="O4414" s="42" t="s">
        <v>47</v>
      </c>
      <c r="P4414" t="s">
        <v>75</v>
      </c>
      <c r="Q4414" t="str">
        <f>VLOOKUP(KamstrupData[[#This Row],[IdLevel123]],'B-Business Capability'!B:L,10,FALSE)</f>
        <v>Idea-to-Release (I2R)</v>
      </c>
      <c r="R4414">
        <f>VLOOKUP(KamstrupData[[#This Row],[IdLevel123]],'B-Business Capability'!B:L,11,FALSE)</f>
        <v>420</v>
      </c>
      <c r="T4414" t="s">
        <v>76</v>
      </c>
    </row>
    <row r="4415" spans="2:20" hidden="1" x14ac:dyDescent="0.25">
      <c r="D4415" t="s">
        <v>583</v>
      </c>
      <c r="E4415" t="str">
        <f>VLOOKUP(D4415,'B-Business Capability'!B:H,5,FALSE)</f>
        <v>Product &amp; Software Development</v>
      </c>
      <c r="F4415" t="str">
        <f>VLOOKUP(D4415,'B-Business Capability'!B:H,6,FALSE)</f>
        <v>Engineering</v>
      </c>
      <c r="G4415" t="str">
        <f>VLOOKUP(D4415,'B-Business Capability'!B:H,7,FALSE)</f>
        <v>Construction &amp; Development</v>
      </c>
      <c r="I4415" t="s">
        <v>43</v>
      </c>
      <c r="J4415" t="s">
        <v>71</v>
      </c>
      <c r="K4415" t="s">
        <v>81</v>
      </c>
      <c r="L4415" t="s">
        <v>619</v>
      </c>
      <c r="M4415" t="str">
        <f>VLOOKUP(L4415,'A-Applications'!B:D,3,FALSE)</f>
        <v>MinGW</v>
      </c>
      <c r="N4415" t="s">
        <v>46</v>
      </c>
      <c r="O4415" s="42" t="s">
        <v>47</v>
      </c>
      <c r="P4415" t="s">
        <v>75</v>
      </c>
      <c r="Q4415" t="str">
        <f>VLOOKUP(KamstrupData[[#This Row],[IdLevel123]],'B-Business Capability'!B:L,10,FALSE)</f>
        <v>Idea-to-Release (I2R)</v>
      </c>
      <c r="R4415">
        <f>VLOOKUP(KamstrupData[[#This Row],[IdLevel123]],'B-Business Capability'!B:L,11,FALSE)</f>
        <v>420</v>
      </c>
      <c r="T4415" t="s">
        <v>76</v>
      </c>
    </row>
    <row r="4416" spans="2:20" hidden="1" x14ac:dyDescent="0.25">
      <c r="D4416" t="s">
        <v>583</v>
      </c>
      <c r="E4416" t="str">
        <f>VLOOKUP(D4416,'B-Business Capability'!B:H,5,FALSE)</f>
        <v>Product &amp; Software Development</v>
      </c>
      <c r="F4416" t="str">
        <f>VLOOKUP(D4416,'B-Business Capability'!B:H,6,FALSE)</f>
        <v>Engineering</v>
      </c>
      <c r="G4416" t="str">
        <f>VLOOKUP(D4416,'B-Business Capability'!B:H,7,FALSE)</f>
        <v>Construction &amp; Development</v>
      </c>
      <c r="I4416" t="s">
        <v>43</v>
      </c>
      <c r="J4416" t="s">
        <v>91</v>
      </c>
      <c r="K4416" t="s">
        <v>72</v>
      </c>
      <c r="L4416" t="s">
        <v>619</v>
      </c>
      <c r="M4416" t="str">
        <f>VLOOKUP(L4416,'A-Applications'!B:D,3,FALSE)</f>
        <v>MinGW</v>
      </c>
      <c r="N4416" t="s">
        <v>46</v>
      </c>
      <c r="O4416" t="s">
        <v>47</v>
      </c>
      <c r="P4416" t="s">
        <v>75</v>
      </c>
      <c r="Q4416" t="str">
        <f>VLOOKUP(KamstrupData[[#This Row],[IdLevel123]],'B-Business Capability'!B:L,10,FALSE)</f>
        <v>Idea-to-Release (I2R)</v>
      </c>
      <c r="R4416">
        <f>VLOOKUP(KamstrupData[[#This Row],[IdLevel123]],'B-Business Capability'!B:L,11,FALSE)</f>
        <v>420</v>
      </c>
      <c r="T4416" t="s">
        <v>92</v>
      </c>
    </row>
    <row r="4417" spans="2:20" hidden="1" x14ac:dyDescent="0.25">
      <c r="D4417" t="s">
        <v>583</v>
      </c>
      <c r="E4417" t="str">
        <f>VLOOKUP(D4417,'B-Business Capability'!B:H,5,FALSE)</f>
        <v>Product &amp; Software Development</v>
      </c>
      <c r="F4417" t="str">
        <f>VLOOKUP(D4417,'B-Business Capability'!B:H,6,FALSE)</f>
        <v>Engineering</v>
      </c>
      <c r="G4417" t="str">
        <f>VLOOKUP(D4417,'B-Business Capability'!B:H,7,FALSE)</f>
        <v>Construction &amp; Development</v>
      </c>
      <c r="I4417" t="s">
        <v>43</v>
      </c>
      <c r="J4417" t="s">
        <v>91</v>
      </c>
      <c r="K4417" t="s">
        <v>81</v>
      </c>
      <c r="L4417" t="s">
        <v>619</v>
      </c>
      <c r="M4417" t="str">
        <f>VLOOKUP(L4417,'A-Applications'!B:D,3,FALSE)</f>
        <v>MinGW</v>
      </c>
      <c r="N4417" t="s">
        <v>46</v>
      </c>
      <c r="O4417" s="42" t="s">
        <v>47</v>
      </c>
      <c r="P4417" t="s">
        <v>75</v>
      </c>
      <c r="Q4417" t="str">
        <f>VLOOKUP(KamstrupData[[#This Row],[IdLevel123]],'B-Business Capability'!B:L,10,FALSE)</f>
        <v>Idea-to-Release (I2R)</v>
      </c>
      <c r="R4417">
        <f>VLOOKUP(KamstrupData[[#This Row],[IdLevel123]],'B-Business Capability'!B:L,11,FALSE)</f>
        <v>420</v>
      </c>
      <c r="T4417" t="s">
        <v>96</v>
      </c>
    </row>
    <row r="4418" spans="2:20" hidden="1" x14ac:dyDescent="0.25">
      <c r="D4418" t="s">
        <v>70</v>
      </c>
      <c r="E4418" t="str">
        <f>VLOOKUP(D4418,'B-Business Capability'!B:H,5,FALSE)</f>
        <v>Product &amp; Software Development</v>
      </c>
      <c r="F4418">
        <f>VLOOKUP(D4418,'B-Business Capability'!B:H,6,FALSE)</f>
        <v>0</v>
      </c>
      <c r="G4418">
        <f>VLOOKUP(D4418,'B-Business Capability'!B:H,7,FALSE)</f>
        <v>0</v>
      </c>
      <c r="I4418" t="s">
        <v>43</v>
      </c>
      <c r="J4418" t="s">
        <v>98</v>
      </c>
      <c r="K4418" t="s">
        <v>87</v>
      </c>
      <c r="L4418" t="s">
        <v>103</v>
      </c>
      <c r="M4418" t="str">
        <f>VLOOKUP(L4418,'A-Applications'!B:D,3,FALSE)</f>
        <v>Ubuntu linux</v>
      </c>
      <c r="N4418" t="s">
        <v>46</v>
      </c>
      <c r="O4418" s="42" t="s">
        <v>102</v>
      </c>
      <c r="P4418" t="s">
        <v>75</v>
      </c>
      <c r="Q4418" t="str">
        <f>VLOOKUP(KamstrupData[[#This Row],[IdLevel123]],'B-Business Capability'!B:L,10,FALSE)</f>
        <v>Idea-to-Release (I2R)</v>
      </c>
      <c r="R4418">
        <f>VLOOKUP(KamstrupData[[#This Row],[IdLevel123]],'B-Business Capability'!B:L,11,FALSE)</f>
        <v>100</v>
      </c>
      <c r="T4418" t="s">
        <v>104</v>
      </c>
    </row>
    <row r="4419" spans="2:20" hidden="1" x14ac:dyDescent="0.25">
      <c r="D4419" t="s">
        <v>583</v>
      </c>
      <c r="E4419" t="str">
        <f>VLOOKUP(D4419,'B-Business Capability'!B:H,5,FALSE)</f>
        <v>Product &amp; Software Development</v>
      </c>
      <c r="F4419" t="str">
        <f>VLOOKUP(D4419,'B-Business Capability'!B:H,6,FALSE)</f>
        <v>Engineering</v>
      </c>
      <c r="G4419" t="str">
        <f>VLOOKUP(D4419,'B-Business Capability'!B:H,7,FALSE)</f>
        <v>Construction &amp; Development</v>
      </c>
      <c r="I4419" t="s">
        <v>43</v>
      </c>
      <c r="J4419" t="s">
        <v>71</v>
      </c>
      <c r="K4419" t="s">
        <v>72</v>
      </c>
      <c r="L4419" t="s">
        <v>103</v>
      </c>
      <c r="M4419" t="str">
        <f>VLOOKUP(L4419,'A-Applications'!B:D,3,FALSE)</f>
        <v>Ubuntu linux</v>
      </c>
      <c r="N4419" t="s">
        <v>46</v>
      </c>
      <c r="O4419" s="42" t="s">
        <v>47</v>
      </c>
      <c r="P4419" t="s">
        <v>75</v>
      </c>
      <c r="Q4419" t="str">
        <f>VLOOKUP(KamstrupData[[#This Row],[IdLevel123]],'B-Business Capability'!B:L,10,FALSE)</f>
        <v>Idea-to-Release (I2R)</v>
      </c>
      <c r="R4419">
        <f>VLOOKUP(KamstrupData[[#This Row],[IdLevel123]],'B-Business Capability'!B:L,11,FALSE)</f>
        <v>420</v>
      </c>
      <c r="T4419" t="s">
        <v>76</v>
      </c>
    </row>
    <row r="4420" spans="2:20" hidden="1" x14ac:dyDescent="0.25">
      <c r="D4420" t="s">
        <v>583</v>
      </c>
      <c r="E4420" t="str">
        <f>VLOOKUP(D4420,'B-Business Capability'!B:H,5,FALSE)</f>
        <v>Product &amp; Software Development</v>
      </c>
      <c r="F4420" t="str">
        <f>VLOOKUP(D4420,'B-Business Capability'!B:H,6,FALSE)</f>
        <v>Engineering</v>
      </c>
      <c r="G4420" t="str">
        <f>VLOOKUP(D4420,'B-Business Capability'!B:H,7,FALSE)</f>
        <v>Construction &amp; Development</v>
      </c>
      <c r="I4420" t="s">
        <v>43</v>
      </c>
      <c r="J4420" t="s">
        <v>91</v>
      </c>
      <c r="K4420" t="s">
        <v>72</v>
      </c>
      <c r="L4420" t="s">
        <v>103</v>
      </c>
      <c r="M4420" t="str">
        <f>VLOOKUP(L4420,'A-Applications'!B:D,3,FALSE)</f>
        <v>Ubuntu linux</v>
      </c>
      <c r="N4420" t="s">
        <v>46</v>
      </c>
      <c r="O4420" t="s">
        <v>47</v>
      </c>
      <c r="P4420" t="s">
        <v>75</v>
      </c>
      <c r="Q4420" t="str">
        <f>VLOOKUP(KamstrupData[[#This Row],[IdLevel123]],'B-Business Capability'!B:L,10,FALSE)</f>
        <v>Idea-to-Release (I2R)</v>
      </c>
      <c r="R4420">
        <f>VLOOKUP(KamstrupData[[#This Row],[IdLevel123]],'B-Business Capability'!B:L,11,FALSE)</f>
        <v>420</v>
      </c>
      <c r="T4420" t="s">
        <v>92</v>
      </c>
    </row>
    <row r="4421" spans="2:20" hidden="1" x14ac:dyDescent="0.25">
      <c r="D4421" t="s">
        <v>583</v>
      </c>
      <c r="E4421" t="str">
        <f>VLOOKUP(D4421,'B-Business Capability'!B:H,5,FALSE)</f>
        <v>Product &amp; Software Development</v>
      </c>
      <c r="F4421" t="str">
        <f>VLOOKUP(D4421,'B-Business Capability'!B:H,6,FALSE)</f>
        <v>Engineering</v>
      </c>
      <c r="G4421" t="str">
        <f>VLOOKUP(D4421,'B-Business Capability'!B:H,7,FALSE)</f>
        <v>Construction &amp; Development</v>
      </c>
      <c r="I4421" t="s">
        <v>43</v>
      </c>
      <c r="J4421" t="s">
        <v>91</v>
      </c>
      <c r="K4421" t="s">
        <v>78</v>
      </c>
      <c r="L4421" t="s">
        <v>103</v>
      </c>
      <c r="M4421" t="str">
        <f>VLOOKUP(L4421,'A-Applications'!B:D,3,FALSE)</f>
        <v>Ubuntu linux</v>
      </c>
      <c r="N4421" t="s">
        <v>46</v>
      </c>
      <c r="O4421" t="s">
        <v>47</v>
      </c>
      <c r="P4421" t="s">
        <v>75</v>
      </c>
      <c r="Q4421" t="str">
        <f>VLOOKUP(KamstrupData[[#This Row],[IdLevel123]],'B-Business Capability'!B:L,10,FALSE)</f>
        <v>Idea-to-Release (I2R)</v>
      </c>
      <c r="R4421">
        <f>VLOOKUP(KamstrupData[[#This Row],[IdLevel123]],'B-Business Capability'!B:L,11,FALSE)</f>
        <v>420</v>
      </c>
      <c r="T4421" t="s">
        <v>93</v>
      </c>
    </row>
    <row r="4422" spans="2:20" hidden="1" x14ac:dyDescent="0.25">
      <c r="D4422" t="s">
        <v>583</v>
      </c>
      <c r="E4422" t="str">
        <f>VLOOKUP(D4422,'B-Business Capability'!B:H,5,FALSE)</f>
        <v>Product &amp; Software Development</v>
      </c>
      <c r="F4422" t="str">
        <f>VLOOKUP(D4422,'B-Business Capability'!B:H,6,FALSE)</f>
        <v>Engineering</v>
      </c>
      <c r="G4422" t="str">
        <f>VLOOKUP(D4422,'B-Business Capability'!B:H,7,FALSE)</f>
        <v>Construction &amp; Development</v>
      </c>
      <c r="I4422" t="s">
        <v>43</v>
      </c>
      <c r="J4422" t="s">
        <v>91</v>
      </c>
      <c r="K4422" t="s">
        <v>81</v>
      </c>
      <c r="L4422" t="s">
        <v>103</v>
      </c>
      <c r="M4422" t="str">
        <f>VLOOKUP(L4422,'A-Applications'!B:D,3,FALSE)</f>
        <v>Ubuntu linux</v>
      </c>
      <c r="N4422" t="s">
        <v>46</v>
      </c>
      <c r="O4422" s="42" t="s">
        <v>47</v>
      </c>
      <c r="P4422" t="s">
        <v>75</v>
      </c>
      <c r="Q4422" t="str">
        <f>VLOOKUP(KamstrupData[[#This Row],[IdLevel123]],'B-Business Capability'!B:L,10,FALSE)</f>
        <v>Idea-to-Release (I2R)</v>
      </c>
      <c r="R4422">
        <f>VLOOKUP(KamstrupData[[#This Row],[IdLevel123]],'B-Business Capability'!B:L,11,FALSE)</f>
        <v>420</v>
      </c>
      <c r="T4422" t="s">
        <v>96</v>
      </c>
    </row>
    <row r="4423" spans="2:20" hidden="1" x14ac:dyDescent="0.25">
      <c r="D4423" t="s">
        <v>583</v>
      </c>
      <c r="E4423" t="str">
        <f>VLOOKUP(D4423,'B-Business Capability'!B:H,5,FALSE)</f>
        <v>Product &amp; Software Development</v>
      </c>
      <c r="F4423" t="str">
        <f>VLOOKUP(D4423,'B-Business Capability'!B:H,6,FALSE)</f>
        <v>Engineering</v>
      </c>
      <c r="G4423" t="str">
        <f>VLOOKUP(D4423,'B-Business Capability'!B:H,7,FALSE)</f>
        <v>Construction &amp; Development</v>
      </c>
      <c r="I4423" t="s">
        <v>43</v>
      </c>
      <c r="J4423" t="s">
        <v>114</v>
      </c>
      <c r="K4423" t="s">
        <v>115</v>
      </c>
      <c r="L4423" t="s">
        <v>103</v>
      </c>
      <c r="M4423" t="str">
        <f>VLOOKUP(L4423,'A-Applications'!B:D,3,FALSE)</f>
        <v>Ubuntu linux</v>
      </c>
      <c r="N4423" t="s">
        <v>46</v>
      </c>
      <c r="O4423" s="42" t="s">
        <v>102</v>
      </c>
      <c r="P4423" t="s">
        <v>602</v>
      </c>
      <c r="Q4423" t="str">
        <f>VLOOKUP(KamstrupData[[#This Row],[IdLevel123]],'B-Business Capability'!B:L,10,FALSE)</f>
        <v>Idea-to-Release (I2R)</v>
      </c>
      <c r="R4423">
        <f>VLOOKUP(KamstrupData[[#This Row],[IdLevel123]],'B-Business Capability'!B:L,11,FALSE)</f>
        <v>420</v>
      </c>
      <c r="T4423" t="s">
        <v>116</v>
      </c>
    </row>
    <row r="4424" spans="2:20" hidden="1" x14ac:dyDescent="0.25">
      <c r="B4424" s="28">
        <v>45292</v>
      </c>
      <c r="D4424" s="28" t="s">
        <v>8548</v>
      </c>
      <c r="E4424" t="str">
        <f>VLOOKUP(D4424,'B-Business Capability'!B:H,5,FALSE)</f>
        <v>OT Hosting</v>
      </c>
      <c r="F4424" t="str">
        <f>VLOOKUP(D4424,'B-Business Capability'!B:H,6,FALSE)</f>
        <v>OT Engineering &amp; Innovation</v>
      </c>
      <c r="G4424">
        <f>VLOOKUP(D4424,'B-Business Capability'!B:H,7,FALSE)</f>
        <v>0</v>
      </c>
      <c r="I4424" t="s">
        <v>43</v>
      </c>
      <c r="J4424" t="s">
        <v>285</v>
      </c>
      <c r="K4424" t="s">
        <v>1615</v>
      </c>
      <c r="L4424" t="s">
        <v>103</v>
      </c>
      <c r="M4424" t="str">
        <f>VLOOKUP(L4424,'A-Applications'!B:D,3,FALSE)</f>
        <v>Ubuntu linux</v>
      </c>
      <c r="N4424" t="s">
        <v>46</v>
      </c>
      <c r="O4424" s="42" t="s">
        <v>47</v>
      </c>
      <c r="P4424" t="s">
        <v>38</v>
      </c>
      <c r="Q4424" t="str">
        <f>VLOOKUP(KamstrupData[[#This Row],[IdLevel123]],'B-Business Capability'!B:L,10,FALSE)</f>
        <v>N/A</v>
      </c>
      <c r="R4424">
        <f>VLOOKUP(KamstrupData[[#This Row],[IdLevel123]],'B-Business Capability'!B:L,11,FALSE)</f>
        <v>0</v>
      </c>
    </row>
    <row r="4425" spans="2:20" hidden="1" x14ac:dyDescent="0.25">
      <c r="D4425" t="s">
        <v>1634</v>
      </c>
      <c r="E4425" t="str">
        <f>VLOOKUP(D4425,'B-Business Capability'!B:H,5,FALSE)</f>
        <v>Not mapped to capability</v>
      </c>
      <c r="F4425">
        <f>VLOOKUP(D4425,'B-Business Capability'!B:H,6,FALSE)</f>
        <v>0</v>
      </c>
      <c r="G4425">
        <f>VLOOKUP(D4425,'B-Business Capability'!B:H,7,FALSE)</f>
        <v>0</v>
      </c>
      <c r="I4425" t="s">
        <v>43</v>
      </c>
      <c r="J4425" t="s">
        <v>86</v>
      </c>
      <c r="L4425" t="s">
        <v>103</v>
      </c>
      <c r="M4425" t="str">
        <f>VLOOKUP(L4425,'A-Applications'!B:D,3,FALSE)</f>
        <v>Ubuntu linux</v>
      </c>
      <c r="O4425" s="42"/>
      <c r="P4425" t="s">
        <v>56</v>
      </c>
      <c r="Q4425" t="str">
        <f>VLOOKUP(KamstrupData[[#This Row],[IdLevel123]],'B-Business Capability'!B:L,10,FALSE)</f>
        <v>N/A</v>
      </c>
      <c r="R4425">
        <f>VLOOKUP(KamstrupData[[#This Row],[IdLevel123]],'B-Business Capability'!B:L,11,FALSE)</f>
        <v>0</v>
      </c>
      <c r="T4425" t="s">
        <v>196</v>
      </c>
    </row>
    <row r="4426" spans="2:20" hidden="1" x14ac:dyDescent="0.25">
      <c r="D4426" t="s">
        <v>583</v>
      </c>
      <c r="E4426" t="str">
        <f>VLOOKUP(D4426,'B-Business Capability'!B:H,5,FALSE)</f>
        <v>Product &amp; Software Development</v>
      </c>
      <c r="F4426" t="str">
        <f>VLOOKUP(D4426,'B-Business Capability'!B:H,6,FALSE)</f>
        <v>Engineering</v>
      </c>
      <c r="G4426" t="str">
        <f>VLOOKUP(D4426,'B-Business Capability'!B:H,7,FALSE)</f>
        <v>Construction &amp; Development</v>
      </c>
      <c r="I4426" t="s">
        <v>43</v>
      </c>
      <c r="J4426" t="s">
        <v>91</v>
      </c>
      <c r="K4426" t="s">
        <v>72</v>
      </c>
      <c r="L4426" t="s">
        <v>711</v>
      </c>
      <c r="M4426" t="str">
        <f>VLOOKUP(L4426,'A-Applications'!B:D,3,FALSE)</f>
        <v>Plotly</v>
      </c>
      <c r="N4426" t="s">
        <v>46</v>
      </c>
      <c r="O4426" t="s">
        <v>47</v>
      </c>
      <c r="P4426" t="s">
        <v>75</v>
      </c>
      <c r="Q4426" t="str">
        <f>VLOOKUP(KamstrupData[[#This Row],[IdLevel123]],'B-Business Capability'!B:L,10,FALSE)</f>
        <v>Idea-to-Release (I2R)</v>
      </c>
      <c r="R4426">
        <f>VLOOKUP(KamstrupData[[#This Row],[IdLevel123]],'B-Business Capability'!B:L,11,FALSE)</f>
        <v>420</v>
      </c>
      <c r="T4426" t="s">
        <v>92</v>
      </c>
    </row>
    <row r="4427" spans="2:20" hidden="1" x14ac:dyDescent="0.25">
      <c r="D4427" t="s">
        <v>583</v>
      </c>
      <c r="E4427" t="str">
        <f>VLOOKUP(D4427,'B-Business Capability'!B:H,5,FALSE)</f>
        <v>Product &amp; Software Development</v>
      </c>
      <c r="F4427" t="str">
        <f>VLOOKUP(D4427,'B-Business Capability'!B:H,6,FALSE)</f>
        <v>Engineering</v>
      </c>
      <c r="G4427" t="str">
        <f>VLOOKUP(D4427,'B-Business Capability'!B:H,7,FALSE)</f>
        <v>Construction &amp; Development</v>
      </c>
      <c r="I4427" t="s">
        <v>43</v>
      </c>
      <c r="J4427" t="s">
        <v>91</v>
      </c>
      <c r="K4427" t="s">
        <v>81</v>
      </c>
      <c r="L4427" t="s">
        <v>711</v>
      </c>
      <c r="M4427" t="str">
        <f>VLOOKUP(L4427,'A-Applications'!B:D,3,FALSE)</f>
        <v>Plotly</v>
      </c>
      <c r="N4427" t="s">
        <v>46</v>
      </c>
      <c r="O4427" s="42" t="s">
        <v>47</v>
      </c>
      <c r="P4427" t="s">
        <v>75</v>
      </c>
      <c r="Q4427" t="str">
        <f>VLOOKUP(KamstrupData[[#This Row],[IdLevel123]],'B-Business Capability'!B:L,10,FALSE)</f>
        <v>Idea-to-Release (I2R)</v>
      </c>
      <c r="R4427">
        <f>VLOOKUP(KamstrupData[[#This Row],[IdLevel123]],'B-Business Capability'!B:L,11,FALSE)</f>
        <v>420</v>
      </c>
      <c r="T4427" t="s">
        <v>96</v>
      </c>
    </row>
    <row r="4428" spans="2:20" hidden="1" x14ac:dyDescent="0.25">
      <c r="D4428" t="s">
        <v>583</v>
      </c>
      <c r="E4428" t="str">
        <f>VLOOKUP(D4428,'B-Business Capability'!B:H,5,FALSE)</f>
        <v>Product &amp; Software Development</v>
      </c>
      <c r="F4428" t="str">
        <f>VLOOKUP(D4428,'B-Business Capability'!B:H,6,FALSE)</f>
        <v>Engineering</v>
      </c>
      <c r="G4428" t="str">
        <f>VLOOKUP(D4428,'B-Business Capability'!B:H,7,FALSE)</f>
        <v>Construction &amp; Development</v>
      </c>
      <c r="I4428" t="s">
        <v>43</v>
      </c>
      <c r="J4428" t="s">
        <v>71</v>
      </c>
      <c r="L4428" t="s">
        <v>666</v>
      </c>
      <c r="M4428" t="str">
        <f>VLOOKUP(L4428,'A-Applications'!B:D,3,FALSE)</f>
        <v>Cisco VPN</v>
      </c>
      <c r="N4428" t="s">
        <v>46</v>
      </c>
      <c r="O4428" s="42" t="s">
        <v>102</v>
      </c>
      <c r="P4428" t="s">
        <v>75</v>
      </c>
      <c r="Q4428" t="str">
        <f>VLOOKUP(KamstrupData[[#This Row],[IdLevel123]],'B-Business Capability'!B:L,10,FALSE)</f>
        <v>Idea-to-Release (I2R)</v>
      </c>
      <c r="R4428">
        <f>VLOOKUP(KamstrupData[[#This Row],[IdLevel123]],'B-Business Capability'!B:L,11,FALSE)</f>
        <v>420</v>
      </c>
      <c r="T4428" t="s">
        <v>76</v>
      </c>
    </row>
    <row r="4429" spans="2:20" hidden="1" x14ac:dyDescent="0.25">
      <c r="D4429" t="s">
        <v>583</v>
      </c>
      <c r="E4429" t="str">
        <f>VLOOKUP(D4429,'B-Business Capability'!B:H,5,FALSE)</f>
        <v>Product &amp; Software Development</v>
      </c>
      <c r="F4429" t="str">
        <f>VLOOKUP(D4429,'B-Business Capability'!B:H,6,FALSE)</f>
        <v>Engineering</v>
      </c>
      <c r="G4429" t="str">
        <f>VLOOKUP(D4429,'B-Business Capability'!B:H,7,FALSE)</f>
        <v>Construction &amp; Development</v>
      </c>
      <c r="I4429" t="s">
        <v>43</v>
      </c>
      <c r="J4429" t="s">
        <v>91</v>
      </c>
      <c r="K4429" t="s">
        <v>291</v>
      </c>
      <c r="L4429" t="s">
        <v>666</v>
      </c>
      <c r="M4429" t="str">
        <f>VLOOKUP(L4429,'A-Applications'!B:D,3,FALSE)</f>
        <v>Cisco VPN</v>
      </c>
      <c r="N4429" t="s">
        <v>46</v>
      </c>
      <c r="O4429" t="s">
        <v>47</v>
      </c>
      <c r="P4429" t="s">
        <v>75</v>
      </c>
      <c r="Q4429" t="str">
        <f>VLOOKUP(KamstrupData[[#This Row],[IdLevel123]],'B-Business Capability'!B:L,10,FALSE)</f>
        <v>Idea-to-Release (I2R)</v>
      </c>
      <c r="R4429">
        <f>VLOOKUP(KamstrupData[[#This Row],[IdLevel123]],'B-Business Capability'!B:L,11,FALSE)</f>
        <v>420</v>
      </c>
    </row>
    <row r="4430" spans="2:20" hidden="1" x14ac:dyDescent="0.25">
      <c r="D4430" t="s">
        <v>583</v>
      </c>
      <c r="E4430" t="str">
        <f>VLOOKUP(D4430,'B-Business Capability'!B:H,5,FALSE)</f>
        <v>Product &amp; Software Development</v>
      </c>
      <c r="F4430" t="str">
        <f>VLOOKUP(D4430,'B-Business Capability'!B:H,6,FALSE)</f>
        <v>Engineering</v>
      </c>
      <c r="G4430" t="str">
        <f>VLOOKUP(D4430,'B-Business Capability'!B:H,7,FALSE)</f>
        <v>Construction &amp; Development</v>
      </c>
      <c r="I4430" t="s">
        <v>43</v>
      </c>
      <c r="J4430" t="s">
        <v>91</v>
      </c>
      <c r="K4430" t="s">
        <v>72</v>
      </c>
      <c r="L4430" t="s">
        <v>666</v>
      </c>
      <c r="M4430" t="str">
        <f>VLOOKUP(L4430,'A-Applications'!B:D,3,FALSE)</f>
        <v>Cisco VPN</v>
      </c>
      <c r="N4430" t="s">
        <v>46</v>
      </c>
      <c r="O4430" t="s">
        <v>47</v>
      </c>
      <c r="P4430" t="s">
        <v>75</v>
      </c>
      <c r="Q4430" t="str">
        <f>VLOOKUP(KamstrupData[[#This Row],[IdLevel123]],'B-Business Capability'!B:L,10,FALSE)</f>
        <v>Idea-to-Release (I2R)</v>
      </c>
      <c r="R4430">
        <f>VLOOKUP(KamstrupData[[#This Row],[IdLevel123]],'B-Business Capability'!B:L,11,FALSE)</f>
        <v>420</v>
      </c>
      <c r="T4430" t="s">
        <v>92</v>
      </c>
    </row>
    <row r="4431" spans="2:20" hidden="1" x14ac:dyDescent="0.25">
      <c r="D4431" t="s">
        <v>583</v>
      </c>
      <c r="E4431" t="str">
        <f>VLOOKUP(D4431,'B-Business Capability'!B:H,5,FALSE)</f>
        <v>Product &amp; Software Development</v>
      </c>
      <c r="F4431" t="str">
        <f>VLOOKUP(D4431,'B-Business Capability'!B:H,6,FALSE)</f>
        <v>Engineering</v>
      </c>
      <c r="G4431" t="str">
        <f>VLOOKUP(D4431,'B-Business Capability'!B:H,7,FALSE)</f>
        <v>Construction &amp; Development</v>
      </c>
      <c r="I4431" t="s">
        <v>43</v>
      </c>
      <c r="J4431" t="s">
        <v>91</v>
      </c>
      <c r="K4431" t="s">
        <v>293</v>
      </c>
      <c r="L4431" t="s">
        <v>666</v>
      </c>
      <c r="M4431" t="str">
        <f>VLOOKUP(L4431,'A-Applications'!B:D,3,FALSE)</f>
        <v>Cisco VPN</v>
      </c>
      <c r="N4431" t="s">
        <v>46</v>
      </c>
      <c r="O4431" t="s">
        <v>47</v>
      </c>
      <c r="P4431" t="s">
        <v>75</v>
      </c>
      <c r="Q4431" t="str">
        <f>VLOOKUP(KamstrupData[[#This Row],[IdLevel123]],'B-Business Capability'!B:L,10,FALSE)</f>
        <v>Idea-to-Release (I2R)</v>
      </c>
      <c r="R4431">
        <f>VLOOKUP(KamstrupData[[#This Row],[IdLevel123]],'B-Business Capability'!B:L,11,FALSE)</f>
        <v>420</v>
      </c>
      <c r="T4431" t="s">
        <v>294</v>
      </c>
    </row>
    <row r="4432" spans="2:20" hidden="1" x14ac:dyDescent="0.25">
      <c r="D4432" t="s">
        <v>583</v>
      </c>
      <c r="E4432" t="str">
        <f>VLOOKUP(D4432,'B-Business Capability'!B:H,5,FALSE)</f>
        <v>Product &amp; Software Development</v>
      </c>
      <c r="F4432" t="str">
        <f>VLOOKUP(D4432,'B-Business Capability'!B:H,6,FALSE)</f>
        <v>Engineering</v>
      </c>
      <c r="G4432" t="str">
        <f>VLOOKUP(D4432,'B-Business Capability'!B:H,7,FALSE)</f>
        <v>Construction &amp; Development</v>
      </c>
      <c r="I4432" t="s">
        <v>43</v>
      </c>
      <c r="J4432" t="s">
        <v>91</v>
      </c>
      <c r="K4432" t="s">
        <v>78</v>
      </c>
      <c r="L4432" t="s">
        <v>666</v>
      </c>
      <c r="M4432" t="str">
        <f>VLOOKUP(L4432,'A-Applications'!B:D,3,FALSE)</f>
        <v>Cisco VPN</v>
      </c>
      <c r="N4432" t="s">
        <v>46</v>
      </c>
      <c r="O4432" t="s">
        <v>47</v>
      </c>
      <c r="P4432" t="s">
        <v>75</v>
      </c>
      <c r="Q4432" t="str">
        <f>VLOOKUP(KamstrupData[[#This Row],[IdLevel123]],'B-Business Capability'!B:L,10,FALSE)</f>
        <v>Idea-to-Release (I2R)</v>
      </c>
      <c r="R4432">
        <f>VLOOKUP(KamstrupData[[#This Row],[IdLevel123]],'B-Business Capability'!B:L,11,FALSE)</f>
        <v>420</v>
      </c>
      <c r="T4432" t="s">
        <v>93</v>
      </c>
    </row>
    <row r="4433" spans="2:20" hidden="1" x14ac:dyDescent="0.25">
      <c r="D4433" t="s">
        <v>583</v>
      </c>
      <c r="E4433" t="str">
        <f>VLOOKUP(D4433,'B-Business Capability'!B:H,5,FALSE)</f>
        <v>Product &amp; Software Development</v>
      </c>
      <c r="F4433" t="str">
        <f>VLOOKUP(D4433,'B-Business Capability'!B:H,6,FALSE)</f>
        <v>Engineering</v>
      </c>
      <c r="G4433" t="str">
        <f>VLOOKUP(D4433,'B-Business Capability'!B:H,7,FALSE)</f>
        <v>Construction &amp; Development</v>
      </c>
      <c r="I4433" t="s">
        <v>43</v>
      </c>
      <c r="J4433" t="s">
        <v>91</v>
      </c>
      <c r="K4433" t="s">
        <v>81</v>
      </c>
      <c r="L4433" t="s">
        <v>666</v>
      </c>
      <c r="M4433" t="str">
        <f>VLOOKUP(L4433,'A-Applications'!B:D,3,FALSE)</f>
        <v>Cisco VPN</v>
      </c>
      <c r="N4433" t="s">
        <v>46</v>
      </c>
      <c r="O4433" s="42" t="s">
        <v>47</v>
      </c>
      <c r="P4433" t="s">
        <v>75</v>
      </c>
      <c r="Q4433" t="str">
        <f>VLOOKUP(KamstrupData[[#This Row],[IdLevel123]],'B-Business Capability'!B:L,10,FALSE)</f>
        <v>Idea-to-Release (I2R)</v>
      </c>
      <c r="R4433">
        <f>VLOOKUP(KamstrupData[[#This Row],[IdLevel123]],'B-Business Capability'!B:L,11,FALSE)</f>
        <v>420</v>
      </c>
      <c r="T4433" t="s">
        <v>96</v>
      </c>
    </row>
    <row r="4434" spans="2:20" hidden="1" x14ac:dyDescent="0.25">
      <c r="D4434" t="s">
        <v>583</v>
      </c>
      <c r="E4434" t="str">
        <f>VLOOKUP(D4434,'B-Business Capability'!B:H,5,FALSE)</f>
        <v>Product &amp; Software Development</v>
      </c>
      <c r="F4434" t="str">
        <f>VLOOKUP(D4434,'B-Business Capability'!B:H,6,FALSE)</f>
        <v>Engineering</v>
      </c>
      <c r="G4434" t="str">
        <f>VLOOKUP(D4434,'B-Business Capability'!B:H,7,FALSE)</f>
        <v>Construction &amp; Development</v>
      </c>
      <c r="I4434" t="s">
        <v>43</v>
      </c>
      <c r="J4434" t="s">
        <v>114</v>
      </c>
      <c r="K4434" t="s">
        <v>78</v>
      </c>
      <c r="L4434" t="s">
        <v>666</v>
      </c>
      <c r="M4434" t="str">
        <f>VLOOKUP(L4434,'A-Applications'!B:D,3,FALSE)</f>
        <v>Cisco VPN</v>
      </c>
      <c r="N4434" t="s">
        <v>46</v>
      </c>
      <c r="O4434" s="42" t="s">
        <v>47</v>
      </c>
      <c r="P4434" t="s">
        <v>75</v>
      </c>
      <c r="Q4434" t="str">
        <f>VLOOKUP(KamstrupData[[#This Row],[IdLevel123]],'B-Business Capability'!B:L,10,FALSE)</f>
        <v>Idea-to-Release (I2R)</v>
      </c>
      <c r="R4434">
        <f>VLOOKUP(KamstrupData[[#This Row],[IdLevel123]],'B-Business Capability'!B:L,11,FALSE)</f>
        <v>420</v>
      </c>
      <c r="T4434" t="s">
        <v>120</v>
      </c>
    </row>
    <row r="4435" spans="2:20" hidden="1" x14ac:dyDescent="0.25">
      <c r="D4435" s="28" t="s">
        <v>1663</v>
      </c>
      <c r="E4435" t="str">
        <f>VLOOKUP(D4435,'B-Business Capability'!B:H,5,FALSE)</f>
        <v>Digital Platform and Operations</v>
      </c>
      <c r="F4435" t="str">
        <f>VLOOKUP(D4435,'B-Business Capability'!B:H,6,FALSE)</f>
        <v>Operations</v>
      </c>
      <c r="G4435" t="str">
        <f>VLOOKUP(D4435,'B-Business Capability'!B:H,7,FALSE)</f>
        <v>Network &amp; Connectivity</v>
      </c>
      <c r="I4435" t="s">
        <v>43</v>
      </c>
      <c r="J4435" t="s">
        <v>148</v>
      </c>
      <c r="K4435" t="s">
        <v>1079</v>
      </c>
      <c r="L4435" t="s">
        <v>666</v>
      </c>
      <c r="M4435" t="str">
        <f>VLOOKUP(L4435,'A-Applications'!B:D,3,FALSE)</f>
        <v>Cisco VPN</v>
      </c>
      <c r="N4435" t="s">
        <v>308</v>
      </c>
      <c r="O4435" s="42" t="s">
        <v>47</v>
      </c>
      <c r="P4435" t="s">
        <v>38</v>
      </c>
      <c r="Q4435" t="str">
        <f>VLOOKUP(KamstrupData[[#This Row],[IdLevel123]],'B-Business Capability'!B:L,10,FALSE)</f>
        <v>N/A</v>
      </c>
      <c r="R4435">
        <f>VLOOKUP(KamstrupData[[#This Row],[IdLevel123]],'B-Business Capability'!B:L,11,FALSE)</f>
        <v>0</v>
      </c>
    </row>
    <row r="4436" spans="2:20" hidden="1" x14ac:dyDescent="0.25">
      <c r="D4436" s="28" t="s">
        <v>1663</v>
      </c>
      <c r="E4436" t="str">
        <f>VLOOKUP(D4436,'B-Business Capability'!B:H,5,FALSE)</f>
        <v>Digital Platform and Operations</v>
      </c>
      <c r="F4436" t="str">
        <f>VLOOKUP(D4436,'B-Business Capability'!B:H,6,FALSE)</f>
        <v>Operations</v>
      </c>
      <c r="G4436" t="str">
        <f>VLOOKUP(D4436,'B-Business Capability'!B:H,7,FALSE)</f>
        <v>Network &amp; Connectivity</v>
      </c>
      <c r="I4436" t="s">
        <v>53</v>
      </c>
      <c r="J4436" t="s">
        <v>8518</v>
      </c>
      <c r="K4436" t="s">
        <v>379</v>
      </c>
      <c r="L4436" t="s">
        <v>666</v>
      </c>
      <c r="M4436" t="str">
        <f>VLOOKUP(L4436,'A-Applications'!B:D,3,FALSE)</f>
        <v>Cisco VPN</v>
      </c>
      <c r="N4436" t="s">
        <v>46</v>
      </c>
      <c r="O4436" s="42" t="s">
        <v>52</v>
      </c>
      <c r="Q4436" t="str">
        <f>VLOOKUP(KamstrupData[[#This Row],[IdLevel123]],'B-Business Capability'!B:L,10,FALSE)</f>
        <v>N/A</v>
      </c>
      <c r="R4436">
        <f>VLOOKUP(KamstrupData[[#This Row],[IdLevel123]],'B-Business Capability'!B:L,11,FALSE)</f>
        <v>0</v>
      </c>
      <c r="T4436" t="s">
        <v>8551</v>
      </c>
    </row>
    <row r="4437" spans="2:20" hidden="1" x14ac:dyDescent="0.25">
      <c r="B4437" s="28">
        <v>45292</v>
      </c>
      <c r="D4437" s="28" t="s">
        <v>1663</v>
      </c>
      <c r="E4437" t="str">
        <f>VLOOKUP(D4437,'B-Business Capability'!B:H,5,FALSE)</f>
        <v>Digital Platform and Operations</v>
      </c>
      <c r="F4437" t="str">
        <f>VLOOKUP(D4437,'B-Business Capability'!B:H,6,FALSE)</f>
        <v>Operations</v>
      </c>
      <c r="G4437" t="str">
        <f>VLOOKUP(D4437,'B-Business Capability'!B:H,7,FALSE)</f>
        <v>Network &amp; Connectivity</v>
      </c>
      <c r="I4437" t="s">
        <v>43</v>
      </c>
      <c r="J4437" t="s">
        <v>239</v>
      </c>
      <c r="K4437" t="s">
        <v>7296</v>
      </c>
      <c r="L4437" t="s">
        <v>666</v>
      </c>
      <c r="M4437" t="str">
        <f>VLOOKUP(L4437,'A-Applications'!B:D,3,FALSE)</f>
        <v>Cisco VPN</v>
      </c>
      <c r="N4437" t="s">
        <v>46</v>
      </c>
      <c r="O4437" s="42" t="s">
        <v>102</v>
      </c>
      <c r="Q4437" t="str">
        <f>VLOOKUP(KamstrupData[[#This Row],[IdLevel123]],'B-Business Capability'!B:L,10,FALSE)</f>
        <v>N/A</v>
      </c>
      <c r="R4437">
        <f>VLOOKUP(KamstrupData[[#This Row],[IdLevel123]],'B-Business Capability'!B:L,11,FALSE)</f>
        <v>0</v>
      </c>
    </row>
    <row r="4438" spans="2:20" hidden="1" x14ac:dyDescent="0.25">
      <c r="B4438" s="28">
        <v>45292</v>
      </c>
      <c r="D4438" s="28" t="s">
        <v>1642</v>
      </c>
      <c r="E4438" t="str">
        <f>VLOOKUP(D4438,'B-Business Capability'!B:H,5,FALSE)</f>
        <v>OT Hosting</v>
      </c>
      <c r="F4438" t="str">
        <f>VLOOKUP(D4438,'B-Business Capability'!B:H,6,FALSE)</f>
        <v>OT Platform &amp; Hosting</v>
      </c>
      <c r="G4438" t="str">
        <f>VLOOKUP(D4438,'B-Business Capability'!B:H,7,FALSE)</f>
        <v>Remote Access &amp; Authentication Control</v>
      </c>
      <c r="I4438" t="s">
        <v>43</v>
      </c>
      <c r="J4438" t="s">
        <v>285</v>
      </c>
      <c r="K4438" t="s">
        <v>1639</v>
      </c>
      <c r="L4438" t="s">
        <v>666</v>
      </c>
      <c r="M4438" t="str">
        <f>VLOOKUP(L4438,'A-Applications'!B:D,3,FALSE)</f>
        <v>Cisco VPN</v>
      </c>
      <c r="N4438" s="230" t="s">
        <v>46</v>
      </c>
      <c r="O4438" s="42" t="s">
        <v>47</v>
      </c>
      <c r="Q4438" t="str">
        <f>VLOOKUP(KamstrupData[[#This Row],[IdLevel123]],'B-Business Capability'!B:L,10,FALSE)</f>
        <v>N/A</v>
      </c>
      <c r="R4438">
        <f>VLOOKUP(KamstrupData[[#This Row],[IdLevel123]],'B-Business Capability'!B:L,11,FALSE)</f>
        <v>0</v>
      </c>
    </row>
    <row r="4439" spans="2:20" hidden="1" x14ac:dyDescent="0.25">
      <c r="B4439" s="28">
        <v>45292</v>
      </c>
      <c r="D4439" t="s">
        <v>1642</v>
      </c>
      <c r="E4439" t="str">
        <f>VLOOKUP(D4439,'B-Business Capability'!B:H,5,FALSE)</f>
        <v>OT Hosting</v>
      </c>
      <c r="F4439" t="str">
        <f>VLOOKUP(D4439,'B-Business Capability'!B:H,6,FALSE)</f>
        <v>OT Platform &amp; Hosting</v>
      </c>
      <c r="G4439" t="str">
        <f>VLOOKUP(D4439,'B-Business Capability'!B:H,7,FALSE)</f>
        <v>Remote Access &amp; Authentication Control</v>
      </c>
      <c r="I4439" t="s">
        <v>43</v>
      </c>
      <c r="J4439" t="s">
        <v>285</v>
      </c>
      <c r="K4439" t="s">
        <v>306</v>
      </c>
      <c r="L4439" t="s">
        <v>666</v>
      </c>
      <c r="M4439" t="str">
        <f>VLOOKUP(L4439,'A-Applications'!B:D,3,FALSE)</f>
        <v>Cisco VPN</v>
      </c>
      <c r="N4439" t="s">
        <v>46</v>
      </c>
      <c r="O4439" s="42" t="s">
        <v>47</v>
      </c>
      <c r="P4439" t="s">
        <v>38</v>
      </c>
      <c r="Q4439" t="str">
        <f>VLOOKUP(KamstrupData[[#This Row],[IdLevel123]],'B-Business Capability'!B:L,10,FALSE)</f>
        <v>N/A</v>
      </c>
      <c r="R4439">
        <f>VLOOKUP(KamstrupData[[#This Row],[IdLevel123]],'B-Business Capability'!B:L,11,FALSE)</f>
        <v>0</v>
      </c>
      <c r="T4439" t="s">
        <v>309</v>
      </c>
    </row>
    <row r="4440" spans="2:20" hidden="1" x14ac:dyDescent="0.25">
      <c r="D4440" s="28" t="s">
        <v>1634</v>
      </c>
      <c r="E4440" t="str">
        <f>VLOOKUP(D4440,'B-Business Capability'!B:H,5,FALSE)</f>
        <v>Not mapped to capability</v>
      </c>
      <c r="F4440">
        <f>VLOOKUP(D4440,'B-Business Capability'!B:H,6,FALSE)</f>
        <v>0</v>
      </c>
      <c r="G4440">
        <f>VLOOKUP(D4440,'B-Business Capability'!B:H,7,FALSE)</f>
        <v>0</v>
      </c>
      <c r="I4440" t="s">
        <v>487</v>
      </c>
      <c r="J4440" t="s">
        <v>8684</v>
      </c>
      <c r="K4440" t="s">
        <v>4553</v>
      </c>
      <c r="L4440" t="s">
        <v>666</v>
      </c>
      <c r="M4440" t="str">
        <f>VLOOKUP(L4440,'A-Applications'!B:D,3,FALSE)</f>
        <v>Cisco VPN</v>
      </c>
      <c r="N4440" t="s">
        <v>46</v>
      </c>
      <c r="O4440" s="42" t="s">
        <v>102</v>
      </c>
      <c r="Q4440" t="str">
        <f>VLOOKUP(KamstrupData[[#This Row],[IdLevel123]],'B-Business Capability'!B:L,10,FALSE)</f>
        <v>N/A</v>
      </c>
      <c r="R4440">
        <f>VLOOKUP(KamstrupData[[#This Row],[IdLevel123]],'B-Business Capability'!B:L,11,FALSE)</f>
        <v>0</v>
      </c>
    </row>
    <row r="4441" spans="2:20" hidden="1" x14ac:dyDescent="0.25">
      <c r="D4441" s="28" t="s">
        <v>1634</v>
      </c>
      <c r="E4441" t="str">
        <f>VLOOKUP(D4441,'B-Business Capability'!B:H,5,FALSE)</f>
        <v>Not mapped to capability</v>
      </c>
      <c r="F4441">
        <f>VLOOKUP(D4441,'B-Business Capability'!B:H,6,FALSE)</f>
        <v>0</v>
      </c>
      <c r="G4441">
        <f>VLOOKUP(D4441,'B-Business Capability'!B:H,7,FALSE)</f>
        <v>0</v>
      </c>
      <c r="I4441" t="s">
        <v>487</v>
      </c>
      <c r="J4441" t="s">
        <v>8684</v>
      </c>
      <c r="K4441" t="s">
        <v>3176</v>
      </c>
      <c r="L4441" t="s">
        <v>666</v>
      </c>
      <c r="M4441" t="str">
        <f>VLOOKUP(L4441,'A-Applications'!B:D,3,FALSE)</f>
        <v>Cisco VPN</v>
      </c>
      <c r="N4441" t="s">
        <v>46</v>
      </c>
      <c r="O4441" s="42" t="s">
        <v>102</v>
      </c>
      <c r="Q4441" t="str">
        <f>VLOOKUP(KamstrupData[[#This Row],[IdLevel123]],'B-Business Capability'!B:L,10,FALSE)</f>
        <v>N/A</v>
      </c>
      <c r="R4441">
        <f>VLOOKUP(KamstrupData[[#This Row],[IdLevel123]],'B-Business Capability'!B:L,11,FALSE)</f>
        <v>0</v>
      </c>
    </row>
    <row r="4442" spans="2:20" hidden="1" x14ac:dyDescent="0.25">
      <c r="D4442" s="28" t="s">
        <v>1634</v>
      </c>
      <c r="E4442" t="str">
        <f>VLOOKUP(D4442,'B-Business Capability'!B:H,5,FALSE)</f>
        <v>Not mapped to capability</v>
      </c>
      <c r="F4442">
        <f>VLOOKUP(D4442,'B-Business Capability'!B:H,6,FALSE)</f>
        <v>0</v>
      </c>
      <c r="G4442">
        <f>VLOOKUP(D4442,'B-Business Capability'!B:H,7,FALSE)</f>
        <v>0</v>
      </c>
      <c r="I4442" t="s">
        <v>487</v>
      </c>
      <c r="J4442" t="s">
        <v>8529</v>
      </c>
      <c r="K4442" t="s">
        <v>379</v>
      </c>
      <c r="L4442" t="s">
        <v>666</v>
      </c>
      <c r="M4442" t="str">
        <f>VLOOKUP(L4442,'A-Applications'!B:D,3,FALSE)</f>
        <v>Cisco VPN</v>
      </c>
      <c r="N4442" t="s">
        <v>46</v>
      </c>
      <c r="O4442" s="42" t="s">
        <v>102</v>
      </c>
      <c r="Q4442" t="str">
        <f>VLOOKUP(KamstrupData[[#This Row],[IdLevel123]],'B-Business Capability'!B:L,10,FALSE)</f>
        <v>N/A</v>
      </c>
      <c r="R4442">
        <f>VLOOKUP(KamstrupData[[#This Row],[IdLevel123]],'B-Business Capability'!B:L,11,FALSE)</f>
        <v>0</v>
      </c>
    </row>
    <row r="4443" spans="2:20" hidden="1" x14ac:dyDescent="0.25">
      <c r="D4443" s="28" t="s">
        <v>1634</v>
      </c>
      <c r="E4443" t="str">
        <f>VLOOKUP(D4443,'B-Business Capability'!B:H,5,FALSE)</f>
        <v>Not mapped to capability</v>
      </c>
      <c r="F4443">
        <f>VLOOKUP(D4443,'B-Business Capability'!B:H,6,FALSE)</f>
        <v>0</v>
      </c>
      <c r="G4443">
        <f>VLOOKUP(D4443,'B-Business Capability'!B:H,7,FALSE)</f>
        <v>0</v>
      </c>
      <c r="I4443" t="s">
        <v>487</v>
      </c>
      <c r="J4443" t="s">
        <v>8529</v>
      </c>
      <c r="K4443" t="s">
        <v>6236</v>
      </c>
      <c r="L4443" t="s">
        <v>666</v>
      </c>
      <c r="M4443" t="str">
        <f>VLOOKUP(L4443,'A-Applications'!B:D,3,FALSE)</f>
        <v>Cisco VPN</v>
      </c>
      <c r="N4443" t="s">
        <v>46</v>
      </c>
      <c r="O4443" s="42" t="s">
        <v>102</v>
      </c>
      <c r="Q4443" t="str">
        <f>VLOOKUP(KamstrupData[[#This Row],[IdLevel123]],'B-Business Capability'!B:L,10,FALSE)</f>
        <v>N/A</v>
      </c>
      <c r="R4443">
        <f>VLOOKUP(KamstrupData[[#This Row],[IdLevel123]],'B-Business Capability'!B:L,11,FALSE)</f>
        <v>0</v>
      </c>
    </row>
    <row r="4444" spans="2:20" hidden="1" x14ac:dyDescent="0.25">
      <c r="D4444" s="28" t="s">
        <v>1634</v>
      </c>
      <c r="E4444" t="str">
        <f>VLOOKUP(D4444,'B-Business Capability'!B:H,5,FALSE)</f>
        <v>Not mapped to capability</v>
      </c>
      <c r="F4444">
        <f>VLOOKUP(D4444,'B-Business Capability'!B:H,6,FALSE)</f>
        <v>0</v>
      </c>
      <c r="G4444">
        <f>VLOOKUP(D4444,'B-Business Capability'!B:H,7,FALSE)</f>
        <v>0</v>
      </c>
      <c r="I4444" t="s">
        <v>487</v>
      </c>
      <c r="J4444" t="s">
        <v>8529</v>
      </c>
      <c r="K4444" t="s">
        <v>416</v>
      </c>
      <c r="L4444" t="s">
        <v>666</v>
      </c>
      <c r="M4444" t="str">
        <f>VLOOKUP(L4444,'A-Applications'!B:D,3,FALSE)</f>
        <v>Cisco VPN</v>
      </c>
      <c r="N4444" t="s">
        <v>46</v>
      </c>
      <c r="O4444" s="42" t="s">
        <v>47</v>
      </c>
      <c r="Q4444" t="str">
        <f>VLOOKUP(KamstrupData[[#This Row],[IdLevel123]],'B-Business Capability'!B:L,10,FALSE)</f>
        <v>N/A</v>
      </c>
      <c r="R4444">
        <f>VLOOKUP(KamstrupData[[#This Row],[IdLevel123]],'B-Business Capability'!B:L,11,FALSE)</f>
        <v>0</v>
      </c>
    </row>
    <row r="4445" spans="2:20" hidden="1" x14ac:dyDescent="0.25">
      <c r="D4445" s="28" t="s">
        <v>1634</v>
      </c>
      <c r="E4445" t="str">
        <f>VLOOKUP(D4445,'B-Business Capability'!B:H,5,FALSE)</f>
        <v>Not mapped to capability</v>
      </c>
      <c r="F4445">
        <f>VLOOKUP(D4445,'B-Business Capability'!B:H,6,FALSE)</f>
        <v>0</v>
      </c>
      <c r="G4445">
        <f>VLOOKUP(D4445,'B-Business Capability'!B:H,7,FALSE)</f>
        <v>0</v>
      </c>
      <c r="I4445" t="s">
        <v>487</v>
      </c>
      <c r="J4445" t="s">
        <v>488</v>
      </c>
      <c r="L4445" t="s">
        <v>666</v>
      </c>
      <c r="M4445" t="str">
        <f>VLOOKUP(L4445,'A-Applications'!B:D,3,FALSE)</f>
        <v>Cisco VPN</v>
      </c>
      <c r="N4445" t="s">
        <v>46</v>
      </c>
      <c r="O4445" s="42" t="s">
        <v>102</v>
      </c>
      <c r="Q4445" t="str">
        <f>VLOOKUP(KamstrupData[[#This Row],[IdLevel123]],'B-Business Capability'!B:L,10,FALSE)</f>
        <v>N/A</v>
      </c>
      <c r="R4445">
        <f>VLOOKUP(KamstrupData[[#This Row],[IdLevel123]],'B-Business Capability'!B:L,11,FALSE)</f>
        <v>0</v>
      </c>
    </row>
    <row r="4446" spans="2:20" hidden="1" x14ac:dyDescent="0.25">
      <c r="D4446" s="28" t="s">
        <v>1634</v>
      </c>
      <c r="E4446" t="str">
        <f>VLOOKUP(D4446,'B-Business Capability'!B:H,5,FALSE)</f>
        <v>Not mapped to capability</v>
      </c>
      <c r="F4446">
        <f>VLOOKUP(D4446,'B-Business Capability'!B:H,6,FALSE)</f>
        <v>0</v>
      </c>
      <c r="G4446">
        <f>VLOOKUP(D4446,'B-Business Capability'!B:H,7,FALSE)</f>
        <v>0</v>
      </c>
      <c r="I4446" t="s">
        <v>487</v>
      </c>
      <c r="J4446" t="s">
        <v>8712</v>
      </c>
      <c r="K4446" t="s">
        <v>8713</v>
      </c>
      <c r="L4446" t="s">
        <v>666</v>
      </c>
      <c r="M4446" t="str">
        <f>VLOOKUP(L4446,'A-Applications'!B:D,3,FALSE)</f>
        <v>Cisco VPN</v>
      </c>
      <c r="N4446" t="s">
        <v>46</v>
      </c>
      <c r="O4446" s="42" t="s">
        <v>47</v>
      </c>
      <c r="Q4446" t="str">
        <f>VLOOKUP(KamstrupData[[#This Row],[IdLevel123]],'B-Business Capability'!B:L,10,FALSE)</f>
        <v>N/A</v>
      </c>
      <c r="R4446">
        <f>VLOOKUP(KamstrupData[[#This Row],[IdLevel123]],'B-Business Capability'!B:L,11,FALSE)</f>
        <v>0</v>
      </c>
    </row>
    <row r="4447" spans="2:20" hidden="1" x14ac:dyDescent="0.25">
      <c r="D4447" t="s">
        <v>583</v>
      </c>
      <c r="E4447" t="str">
        <f>VLOOKUP(D4447,'B-Business Capability'!B:H,5,FALSE)</f>
        <v>Product &amp; Software Development</v>
      </c>
      <c r="F4447" t="str">
        <f>VLOOKUP(D4447,'B-Business Capability'!B:H,6,FALSE)</f>
        <v>Engineering</v>
      </c>
      <c r="G4447" t="str">
        <f>VLOOKUP(D4447,'B-Business Capability'!B:H,7,FALSE)</f>
        <v>Construction &amp; Development</v>
      </c>
      <c r="I4447" t="s">
        <v>43</v>
      </c>
      <c r="J4447" t="s">
        <v>91</v>
      </c>
      <c r="K4447" t="s">
        <v>81</v>
      </c>
      <c r="L4447" t="s">
        <v>757</v>
      </c>
      <c r="M4447" t="str">
        <f>VLOOKUP(L4447,'A-Applications'!B:D,3,FALSE)</f>
        <v>Xilinx Vitis 2022.1</v>
      </c>
      <c r="N4447" t="s">
        <v>46</v>
      </c>
      <c r="O4447" s="42" t="s">
        <v>47</v>
      </c>
      <c r="P4447" t="s">
        <v>75</v>
      </c>
      <c r="Q4447" t="str">
        <f>VLOOKUP(KamstrupData[[#This Row],[IdLevel123]],'B-Business Capability'!B:L,10,FALSE)</f>
        <v>Idea-to-Release (I2R)</v>
      </c>
      <c r="R4447">
        <f>VLOOKUP(KamstrupData[[#This Row],[IdLevel123]],'B-Business Capability'!B:L,11,FALSE)</f>
        <v>420</v>
      </c>
      <c r="T4447" t="s">
        <v>96</v>
      </c>
    </row>
    <row r="4448" spans="2:20" hidden="1" x14ac:dyDescent="0.25">
      <c r="D4448" t="s">
        <v>583</v>
      </c>
      <c r="E4448" t="str">
        <f>VLOOKUP(D4448,'B-Business Capability'!B:H,5,FALSE)</f>
        <v>Product &amp; Software Development</v>
      </c>
      <c r="F4448" t="str">
        <f>VLOOKUP(D4448,'B-Business Capability'!B:H,6,FALSE)</f>
        <v>Engineering</v>
      </c>
      <c r="G4448" t="str">
        <f>VLOOKUP(D4448,'B-Business Capability'!B:H,7,FALSE)</f>
        <v>Construction &amp; Development</v>
      </c>
      <c r="I4448" t="s">
        <v>43</v>
      </c>
      <c r="J4448" t="s">
        <v>91</v>
      </c>
      <c r="K4448" t="s">
        <v>81</v>
      </c>
      <c r="L4448" t="s">
        <v>758</v>
      </c>
      <c r="M4448" t="str">
        <f>VLOOKUP(L4448,'A-Applications'!B:D,3,FALSE)</f>
        <v>Xilinx Vivado 2022.1</v>
      </c>
      <c r="N4448" t="s">
        <v>46</v>
      </c>
      <c r="O4448" s="42" t="s">
        <v>47</v>
      </c>
      <c r="P4448" t="s">
        <v>75</v>
      </c>
      <c r="Q4448" t="str">
        <f>VLOOKUP(KamstrupData[[#This Row],[IdLevel123]],'B-Business Capability'!B:L,10,FALSE)</f>
        <v>Idea-to-Release (I2R)</v>
      </c>
      <c r="R4448">
        <f>VLOOKUP(KamstrupData[[#This Row],[IdLevel123]],'B-Business Capability'!B:L,11,FALSE)</f>
        <v>420</v>
      </c>
      <c r="T4448" t="s">
        <v>96</v>
      </c>
    </row>
    <row r="4449" spans="4:20" hidden="1" x14ac:dyDescent="0.25">
      <c r="D4449" t="s">
        <v>583</v>
      </c>
      <c r="E4449" t="str">
        <f>VLOOKUP(D4449,'B-Business Capability'!B:H,5,FALSE)</f>
        <v>Product &amp; Software Development</v>
      </c>
      <c r="F4449" t="str">
        <f>VLOOKUP(D4449,'B-Business Capability'!B:H,6,FALSE)</f>
        <v>Engineering</v>
      </c>
      <c r="G4449" t="str">
        <f>VLOOKUP(D4449,'B-Business Capability'!B:H,7,FALSE)</f>
        <v>Construction &amp; Development</v>
      </c>
      <c r="I4449" t="s">
        <v>43</v>
      </c>
      <c r="J4449" t="s">
        <v>71</v>
      </c>
      <c r="K4449" t="s">
        <v>72</v>
      </c>
      <c r="L4449" t="s">
        <v>617</v>
      </c>
      <c r="M4449" t="str">
        <f>VLOOKUP(L4449,'A-Applications'!B:D,3,FALSE)</f>
        <v>LLVM CLANG</v>
      </c>
      <c r="N4449" t="s">
        <v>46</v>
      </c>
      <c r="O4449" s="42" t="s">
        <v>47</v>
      </c>
      <c r="P4449" t="s">
        <v>75</v>
      </c>
      <c r="Q4449" t="str">
        <f>VLOOKUP(KamstrupData[[#This Row],[IdLevel123]],'B-Business Capability'!B:L,10,FALSE)</f>
        <v>Idea-to-Release (I2R)</v>
      </c>
      <c r="R4449">
        <f>VLOOKUP(KamstrupData[[#This Row],[IdLevel123]],'B-Business Capability'!B:L,11,FALSE)</f>
        <v>420</v>
      </c>
      <c r="T4449" t="s">
        <v>76</v>
      </c>
    </row>
    <row r="4450" spans="4:20" hidden="1" x14ac:dyDescent="0.25">
      <c r="D4450" t="s">
        <v>583</v>
      </c>
      <c r="E4450" t="str">
        <f>VLOOKUP(D4450,'B-Business Capability'!B:H,5,FALSE)</f>
        <v>Product &amp; Software Development</v>
      </c>
      <c r="F4450" t="str">
        <f>VLOOKUP(D4450,'B-Business Capability'!B:H,6,FALSE)</f>
        <v>Engineering</v>
      </c>
      <c r="G4450" t="str">
        <f>VLOOKUP(D4450,'B-Business Capability'!B:H,7,FALSE)</f>
        <v>Construction &amp; Development</v>
      </c>
      <c r="I4450" t="s">
        <v>43</v>
      </c>
      <c r="J4450" t="s">
        <v>71</v>
      </c>
      <c r="K4450" t="s">
        <v>81</v>
      </c>
      <c r="L4450" t="s">
        <v>617</v>
      </c>
      <c r="M4450" t="str">
        <f>VLOOKUP(L4450,'A-Applications'!B:D,3,FALSE)</f>
        <v>LLVM CLANG</v>
      </c>
      <c r="N4450" t="s">
        <v>46</v>
      </c>
      <c r="O4450" s="42" t="s">
        <v>47</v>
      </c>
      <c r="P4450" t="s">
        <v>75</v>
      </c>
      <c r="Q4450" t="str">
        <f>VLOOKUP(KamstrupData[[#This Row],[IdLevel123]],'B-Business Capability'!B:L,10,FALSE)</f>
        <v>Idea-to-Release (I2R)</v>
      </c>
      <c r="R4450">
        <f>VLOOKUP(KamstrupData[[#This Row],[IdLevel123]],'B-Business Capability'!B:L,11,FALSE)</f>
        <v>420</v>
      </c>
      <c r="T4450" t="s">
        <v>76</v>
      </c>
    </row>
    <row r="4451" spans="4:20" hidden="1" x14ac:dyDescent="0.25">
      <c r="D4451" t="s">
        <v>583</v>
      </c>
      <c r="E4451" t="str">
        <f>VLOOKUP(D4451,'B-Business Capability'!B:H,5,FALSE)</f>
        <v>Product &amp; Software Development</v>
      </c>
      <c r="F4451" t="str">
        <f>VLOOKUP(D4451,'B-Business Capability'!B:H,6,FALSE)</f>
        <v>Engineering</v>
      </c>
      <c r="G4451" t="str">
        <f>VLOOKUP(D4451,'B-Business Capability'!B:H,7,FALSE)</f>
        <v>Construction &amp; Development</v>
      </c>
      <c r="I4451" t="s">
        <v>43</v>
      </c>
      <c r="J4451" t="s">
        <v>91</v>
      </c>
      <c r="K4451" t="s">
        <v>72</v>
      </c>
      <c r="L4451" t="s">
        <v>617</v>
      </c>
      <c r="M4451" t="str">
        <f>VLOOKUP(L4451,'A-Applications'!B:D,3,FALSE)</f>
        <v>LLVM CLANG</v>
      </c>
      <c r="N4451" t="s">
        <v>46</v>
      </c>
      <c r="O4451" t="s">
        <v>47</v>
      </c>
      <c r="P4451" t="s">
        <v>75</v>
      </c>
      <c r="Q4451" t="str">
        <f>VLOOKUP(KamstrupData[[#This Row],[IdLevel123]],'B-Business Capability'!B:L,10,FALSE)</f>
        <v>Idea-to-Release (I2R)</v>
      </c>
      <c r="R4451">
        <f>VLOOKUP(KamstrupData[[#This Row],[IdLevel123]],'B-Business Capability'!B:L,11,FALSE)</f>
        <v>420</v>
      </c>
      <c r="T4451" t="s">
        <v>92</v>
      </c>
    </row>
    <row r="4452" spans="4:20" hidden="1" x14ac:dyDescent="0.25">
      <c r="D4452" t="s">
        <v>583</v>
      </c>
      <c r="E4452" t="str">
        <f>VLOOKUP(D4452,'B-Business Capability'!B:H,5,FALSE)</f>
        <v>Product &amp; Software Development</v>
      </c>
      <c r="F4452" t="str">
        <f>VLOOKUP(D4452,'B-Business Capability'!B:H,6,FALSE)</f>
        <v>Engineering</v>
      </c>
      <c r="G4452" t="str">
        <f>VLOOKUP(D4452,'B-Business Capability'!B:H,7,FALSE)</f>
        <v>Construction &amp; Development</v>
      </c>
      <c r="I4452" t="s">
        <v>43</v>
      </c>
      <c r="J4452" t="s">
        <v>91</v>
      </c>
      <c r="K4452" t="s">
        <v>81</v>
      </c>
      <c r="L4452" t="s">
        <v>617</v>
      </c>
      <c r="M4452" t="str">
        <f>VLOOKUP(L4452,'A-Applications'!B:D,3,FALSE)</f>
        <v>LLVM CLANG</v>
      </c>
      <c r="N4452" t="s">
        <v>46</v>
      </c>
      <c r="O4452" s="42" t="s">
        <v>47</v>
      </c>
      <c r="P4452" t="s">
        <v>75</v>
      </c>
      <c r="Q4452" t="str">
        <f>VLOOKUP(KamstrupData[[#This Row],[IdLevel123]],'B-Business Capability'!B:L,10,FALSE)</f>
        <v>Idea-to-Release (I2R)</v>
      </c>
      <c r="R4452">
        <f>VLOOKUP(KamstrupData[[#This Row],[IdLevel123]],'B-Business Capability'!B:L,11,FALSE)</f>
        <v>420</v>
      </c>
      <c r="T4452" t="s">
        <v>96</v>
      </c>
    </row>
    <row r="4453" spans="4:20" hidden="1" x14ac:dyDescent="0.25">
      <c r="D4453" t="s">
        <v>569</v>
      </c>
      <c r="E4453" t="str">
        <f>VLOOKUP(D4453,'B-Business Capability'!B:H,5,FALSE)</f>
        <v>Product &amp; Software Development</v>
      </c>
      <c r="F4453" t="str">
        <f>VLOOKUP(D4453,'B-Business Capability'!B:H,6,FALSE)</f>
        <v>Engineering</v>
      </c>
      <c r="G4453" t="str">
        <f>VLOOKUP(D4453,'B-Business Capability'!B:H,7,FALSE)</f>
        <v>Conceptualization</v>
      </c>
      <c r="I4453" t="s">
        <v>43</v>
      </c>
      <c r="J4453" t="s">
        <v>71</v>
      </c>
      <c r="K4453" t="s">
        <v>78</v>
      </c>
      <c r="L4453" t="s">
        <v>571</v>
      </c>
      <c r="M4453" t="str">
        <f>VLOOKUP(L4453,'A-Applications'!B:D,3,FALSE)</f>
        <v>GNU octave</v>
      </c>
      <c r="N4453" t="s">
        <v>46</v>
      </c>
      <c r="O4453" s="42" t="s">
        <v>47</v>
      </c>
      <c r="P4453" t="s">
        <v>75</v>
      </c>
      <c r="Q4453" t="str">
        <f>VLOOKUP(KamstrupData[[#This Row],[IdLevel123]],'B-Business Capability'!B:L,10,FALSE)</f>
        <v>Idea-to-Release (I2R)</v>
      </c>
      <c r="R4453">
        <f>VLOOKUP(KamstrupData[[#This Row],[IdLevel123]],'B-Business Capability'!B:L,11,FALSE)</f>
        <v>410</v>
      </c>
      <c r="T4453" t="s">
        <v>76</v>
      </c>
    </row>
    <row r="4454" spans="4:20" hidden="1" x14ac:dyDescent="0.25">
      <c r="D4454" t="s">
        <v>569</v>
      </c>
      <c r="E4454" t="str">
        <f>VLOOKUP(D4454,'B-Business Capability'!B:H,5,FALSE)</f>
        <v>Product &amp; Software Development</v>
      </c>
      <c r="F4454" t="str">
        <f>VLOOKUP(D4454,'B-Business Capability'!B:H,6,FALSE)</f>
        <v>Engineering</v>
      </c>
      <c r="G4454" t="str">
        <f>VLOOKUP(D4454,'B-Business Capability'!B:H,7,FALSE)</f>
        <v>Conceptualization</v>
      </c>
      <c r="I4454" t="s">
        <v>43</v>
      </c>
      <c r="J4454" t="s">
        <v>91</v>
      </c>
      <c r="K4454" t="s">
        <v>81</v>
      </c>
      <c r="L4454" t="s">
        <v>571</v>
      </c>
      <c r="M4454" t="str">
        <f>VLOOKUP(L4454,'A-Applications'!B:D,3,FALSE)</f>
        <v>GNU octave</v>
      </c>
      <c r="N4454" t="s">
        <v>46</v>
      </c>
      <c r="O4454" s="42" t="s">
        <v>47</v>
      </c>
      <c r="P4454" t="s">
        <v>75</v>
      </c>
      <c r="Q4454" t="str">
        <f>VLOOKUP(KamstrupData[[#This Row],[IdLevel123]],'B-Business Capability'!B:L,10,FALSE)</f>
        <v>Idea-to-Release (I2R)</v>
      </c>
      <c r="R4454">
        <f>VLOOKUP(KamstrupData[[#This Row],[IdLevel123]],'B-Business Capability'!B:L,11,FALSE)</f>
        <v>410</v>
      </c>
      <c r="T4454" t="s">
        <v>96</v>
      </c>
    </row>
    <row r="4455" spans="4:20" hidden="1" x14ac:dyDescent="0.25">
      <c r="D4455" t="s">
        <v>583</v>
      </c>
      <c r="E4455" t="str">
        <f>VLOOKUP(D4455,'B-Business Capability'!B:H,5,FALSE)</f>
        <v>Product &amp; Software Development</v>
      </c>
      <c r="F4455" t="str">
        <f>VLOOKUP(D4455,'B-Business Capability'!B:H,6,FALSE)</f>
        <v>Engineering</v>
      </c>
      <c r="G4455" t="str">
        <f>VLOOKUP(D4455,'B-Business Capability'!B:H,7,FALSE)</f>
        <v>Construction &amp; Development</v>
      </c>
      <c r="I4455" t="s">
        <v>43</v>
      </c>
      <c r="J4455" t="s">
        <v>91</v>
      </c>
      <c r="K4455" t="s">
        <v>72</v>
      </c>
      <c r="L4455" t="s">
        <v>696</v>
      </c>
      <c r="M4455" t="str">
        <f>VLOOKUP(L4455,'A-Applications'!B:D,3,FALSE)</f>
        <v>GrepWIN</v>
      </c>
      <c r="N4455" t="s">
        <v>46</v>
      </c>
      <c r="O4455" t="s">
        <v>47</v>
      </c>
      <c r="P4455" t="s">
        <v>75</v>
      </c>
      <c r="Q4455" t="str">
        <f>VLOOKUP(KamstrupData[[#This Row],[IdLevel123]],'B-Business Capability'!B:L,10,FALSE)</f>
        <v>Idea-to-Release (I2R)</v>
      </c>
      <c r="R4455">
        <f>VLOOKUP(KamstrupData[[#This Row],[IdLevel123]],'B-Business Capability'!B:L,11,FALSE)</f>
        <v>420</v>
      </c>
      <c r="T4455" t="s">
        <v>92</v>
      </c>
    </row>
    <row r="4456" spans="4:20" hidden="1" x14ac:dyDescent="0.25">
      <c r="D4456" t="s">
        <v>583</v>
      </c>
      <c r="E4456" t="str">
        <f>VLOOKUP(D4456,'B-Business Capability'!B:H,5,FALSE)</f>
        <v>Product &amp; Software Development</v>
      </c>
      <c r="F4456" t="str">
        <f>VLOOKUP(D4456,'B-Business Capability'!B:H,6,FALSE)</f>
        <v>Engineering</v>
      </c>
      <c r="G4456" t="str">
        <f>VLOOKUP(D4456,'B-Business Capability'!B:H,7,FALSE)</f>
        <v>Construction &amp; Development</v>
      </c>
      <c r="I4456" t="s">
        <v>43</v>
      </c>
      <c r="J4456" t="s">
        <v>91</v>
      </c>
      <c r="K4456" t="s">
        <v>81</v>
      </c>
      <c r="L4456" t="s">
        <v>696</v>
      </c>
      <c r="M4456" t="str">
        <f>VLOOKUP(L4456,'A-Applications'!B:D,3,FALSE)</f>
        <v>GrepWIN</v>
      </c>
      <c r="N4456" t="s">
        <v>46</v>
      </c>
      <c r="O4456" s="42" t="s">
        <v>47</v>
      </c>
      <c r="P4456" t="s">
        <v>75</v>
      </c>
      <c r="Q4456" t="str">
        <f>VLOOKUP(KamstrupData[[#This Row],[IdLevel123]],'B-Business Capability'!B:L,10,FALSE)</f>
        <v>Idea-to-Release (I2R)</v>
      </c>
      <c r="R4456">
        <f>VLOOKUP(KamstrupData[[#This Row],[IdLevel123]],'B-Business Capability'!B:L,11,FALSE)</f>
        <v>420</v>
      </c>
      <c r="T4456" t="s">
        <v>96</v>
      </c>
    </row>
    <row r="4457" spans="4:20" hidden="1" x14ac:dyDescent="0.25">
      <c r="D4457" t="s">
        <v>583</v>
      </c>
      <c r="E4457" t="str">
        <f>VLOOKUP(D4457,'B-Business Capability'!B:H,5,FALSE)</f>
        <v>Product &amp; Software Development</v>
      </c>
      <c r="F4457" t="str">
        <f>VLOOKUP(D4457,'B-Business Capability'!B:H,6,FALSE)</f>
        <v>Engineering</v>
      </c>
      <c r="G4457" t="str">
        <f>VLOOKUP(D4457,'B-Business Capability'!B:H,7,FALSE)</f>
        <v>Construction &amp; Development</v>
      </c>
      <c r="I4457" t="s">
        <v>43</v>
      </c>
      <c r="J4457" t="s">
        <v>91</v>
      </c>
      <c r="K4457" t="s">
        <v>72</v>
      </c>
      <c r="L4457" t="s">
        <v>724</v>
      </c>
      <c r="M4457" t="str">
        <f>VLOOKUP(L4457,'A-Applications'!B:D,3,FALSE)</f>
        <v>Spyder</v>
      </c>
      <c r="N4457" t="s">
        <v>46</v>
      </c>
      <c r="O4457" t="s">
        <v>47</v>
      </c>
      <c r="P4457" t="s">
        <v>75</v>
      </c>
      <c r="Q4457" t="str">
        <f>VLOOKUP(KamstrupData[[#This Row],[IdLevel123]],'B-Business Capability'!B:L,10,FALSE)</f>
        <v>Idea-to-Release (I2R)</v>
      </c>
      <c r="R4457">
        <f>VLOOKUP(KamstrupData[[#This Row],[IdLevel123]],'B-Business Capability'!B:L,11,FALSE)</f>
        <v>420</v>
      </c>
      <c r="T4457" t="s">
        <v>92</v>
      </c>
    </row>
    <row r="4458" spans="4:20" hidden="1" x14ac:dyDescent="0.25">
      <c r="D4458" t="s">
        <v>583</v>
      </c>
      <c r="E4458" t="str">
        <f>VLOOKUP(D4458,'B-Business Capability'!B:H,5,FALSE)</f>
        <v>Product &amp; Software Development</v>
      </c>
      <c r="F4458" t="str">
        <f>VLOOKUP(D4458,'B-Business Capability'!B:H,6,FALSE)</f>
        <v>Engineering</v>
      </c>
      <c r="G4458" t="str">
        <f>VLOOKUP(D4458,'B-Business Capability'!B:H,7,FALSE)</f>
        <v>Construction &amp; Development</v>
      </c>
      <c r="I4458" t="s">
        <v>43</v>
      </c>
      <c r="J4458" t="s">
        <v>91</v>
      </c>
      <c r="K4458" t="s">
        <v>81</v>
      </c>
      <c r="L4458" t="s">
        <v>724</v>
      </c>
      <c r="M4458" t="str">
        <f>VLOOKUP(L4458,'A-Applications'!B:D,3,FALSE)</f>
        <v>Spyder</v>
      </c>
      <c r="N4458" t="s">
        <v>46</v>
      </c>
      <c r="O4458" s="42" t="s">
        <v>47</v>
      </c>
      <c r="P4458" t="s">
        <v>75</v>
      </c>
      <c r="Q4458" t="str">
        <f>VLOOKUP(KamstrupData[[#This Row],[IdLevel123]],'B-Business Capability'!B:L,10,FALSE)</f>
        <v>Idea-to-Release (I2R)</v>
      </c>
      <c r="R4458">
        <f>VLOOKUP(KamstrupData[[#This Row],[IdLevel123]],'B-Business Capability'!B:L,11,FALSE)</f>
        <v>420</v>
      </c>
      <c r="T4458" t="s">
        <v>96</v>
      </c>
    </row>
    <row r="4459" spans="4:20" hidden="1" x14ac:dyDescent="0.25">
      <c r="D4459" t="s">
        <v>583</v>
      </c>
      <c r="E4459" t="str">
        <f>VLOOKUP(D4459,'B-Business Capability'!B:H,5,FALSE)</f>
        <v>Product &amp; Software Development</v>
      </c>
      <c r="F4459" t="str">
        <f>VLOOKUP(D4459,'B-Business Capability'!B:H,6,FALSE)</f>
        <v>Engineering</v>
      </c>
      <c r="G4459" t="str">
        <f>VLOOKUP(D4459,'B-Business Capability'!B:H,7,FALSE)</f>
        <v>Construction &amp; Development</v>
      </c>
      <c r="I4459" t="s">
        <v>43</v>
      </c>
      <c r="J4459" t="s">
        <v>91</v>
      </c>
      <c r="K4459" t="s">
        <v>72</v>
      </c>
      <c r="L4459" t="s">
        <v>719</v>
      </c>
      <c r="M4459" t="str">
        <f>VLOOKUP(L4459,'A-Applications'!B:D,3,FALSE)</f>
        <v>SDR Sharp</v>
      </c>
      <c r="N4459" t="s">
        <v>46</v>
      </c>
      <c r="O4459" t="s">
        <v>47</v>
      </c>
      <c r="P4459" t="s">
        <v>75</v>
      </c>
      <c r="Q4459" t="str">
        <f>VLOOKUP(KamstrupData[[#This Row],[IdLevel123]],'B-Business Capability'!B:L,10,FALSE)</f>
        <v>Idea-to-Release (I2R)</v>
      </c>
      <c r="R4459">
        <f>VLOOKUP(KamstrupData[[#This Row],[IdLevel123]],'B-Business Capability'!B:L,11,FALSE)</f>
        <v>420</v>
      </c>
      <c r="T4459" t="s">
        <v>92</v>
      </c>
    </row>
    <row r="4460" spans="4:20" hidden="1" x14ac:dyDescent="0.25">
      <c r="D4460" t="s">
        <v>583</v>
      </c>
      <c r="E4460" t="str">
        <f>VLOOKUP(D4460,'B-Business Capability'!B:H,5,FALSE)</f>
        <v>Product &amp; Software Development</v>
      </c>
      <c r="F4460" t="str">
        <f>VLOOKUP(D4460,'B-Business Capability'!B:H,6,FALSE)</f>
        <v>Engineering</v>
      </c>
      <c r="G4460" t="str">
        <f>VLOOKUP(D4460,'B-Business Capability'!B:H,7,FALSE)</f>
        <v>Construction &amp; Development</v>
      </c>
      <c r="I4460" t="s">
        <v>43</v>
      </c>
      <c r="J4460" t="s">
        <v>91</v>
      </c>
      <c r="K4460" t="s">
        <v>81</v>
      </c>
      <c r="L4460" t="s">
        <v>719</v>
      </c>
      <c r="M4460" t="str">
        <f>VLOOKUP(L4460,'A-Applications'!B:D,3,FALSE)</f>
        <v>SDR Sharp</v>
      </c>
      <c r="N4460" t="s">
        <v>46</v>
      </c>
      <c r="O4460" s="42" t="s">
        <v>47</v>
      </c>
      <c r="P4460" t="s">
        <v>75</v>
      </c>
      <c r="Q4460" t="str">
        <f>VLOOKUP(KamstrupData[[#This Row],[IdLevel123]],'B-Business Capability'!B:L,10,FALSE)</f>
        <v>Idea-to-Release (I2R)</v>
      </c>
      <c r="R4460">
        <f>VLOOKUP(KamstrupData[[#This Row],[IdLevel123]],'B-Business Capability'!B:L,11,FALSE)</f>
        <v>420</v>
      </c>
      <c r="T4460" t="s">
        <v>96</v>
      </c>
    </row>
    <row r="4461" spans="4:20" hidden="1" x14ac:dyDescent="0.25">
      <c r="D4461" t="s">
        <v>583</v>
      </c>
      <c r="E4461" t="str">
        <f>VLOOKUP(D4461,'B-Business Capability'!B:H,5,FALSE)</f>
        <v>Product &amp; Software Development</v>
      </c>
      <c r="F4461" t="str">
        <f>VLOOKUP(D4461,'B-Business Capability'!B:H,6,FALSE)</f>
        <v>Engineering</v>
      </c>
      <c r="G4461" t="str">
        <f>VLOOKUP(D4461,'B-Business Capability'!B:H,7,FALSE)</f>
        <v>Construction &amp; Development</v>
      </c>
      <c r="I4461" t="s">
        <v>43</v>
      </c>
      <c r="J4461" t="s">
        <v>91</v>
      </c>
      <c r="K4461" t="s">
        <v>81</v>
      </c>
      <c r="L4461" t="s">
        <v>753</v>
      </c>
      <c r="M4461" t="str">
        <f>VLOOKUP(L4461,'A-Applications'!B:D,3,FALSE)</f>
        <v>Arduino IDE</v>
      </c>
      <c r="N4461" t="s">
        <v>46</v>
      </c>
      <c r="O4461" s="42" t="s">
        <v>47</v>
      </c>
      <c r="P4461" t="s">
        <v>75</v>
      </c>
      <c r="Q4461" t="str">
        <f>VLOOKUP(KamstrupData[[#This Row],[IdLevel123]],'B-Business Capability'!B:L,10,FALSE)</f>
        <v>Idea-to-Release (I2R)</v>
      </c>
      <c r="R4461">
        <f>VLOOKUP(KamstrupData[[#This Row],[IdLevel123]],'B-Business Capability'!B:L,11,FALSE)</f>
        <v>420</v>
      </c>
      <c r="T4461" t="s">
        <v>96</v>
      </c>
    </row>
    <row r="4462" spans="4:20" hidden="1" x14ac:dyDescent="0.25">
      <c r="D4462" t="s">
        <v>583</v>
      </c>
      <c r="E4462" t="str">
        <f>VLOOKUP(D4462,'B-Business Capability'!B:H,5,FALSE)</f>
        <v>Product &amp; Software Development</v>
      </c>
      <c r="F4462" t="str">
        <f>VLOOKUP(D4462,'B-Business Capability'!B:H,6,FALSE)</f>
        <v>Engineering</v>
      </c>
      <c r="G4462" t="str">
        <f>VLOOKUP(D4462,'B-Business Capability'!B:H,7,FALSE)</f>
        <v>Construction &amp; Development</v>
      </c>
      <c r="I4462" t="s">
        <v>43</v>
      </c>
      <c r="J4462" t="s">
        <v>114</v>
      </c>
      <c r="K4462" t="s">
        <v>115</v>
      </c>
      <c r="L4462" t="s">
        <v>753</v>
      </c>
      <c r="M4462" t="str">
        <f>VLOOKUP(L4462,'A-Applications'!B:D,3,FALSE)</f>
        <v>Arduino IDE</v>
      </c>
      <c r="N4462" t="s">
        <v>46</v>
      </c>
      <c r="O4462" s="42" t="s">
        <v>47</v>
      </c>
      <c r="P4462" t="s">
        <v>602</v>
      </c>
      <c r="Q4462" t="str">
        <f>VLOOKUP(KamstrupData[[#This Row],[IdLevel123]],'B-Business Capability'!B:L,10,FALSE)</f>
        <v>Idea-to-Release (I2R)</v>
      </c>
      <c r="R4462">
        <f>VLOOKUP(KamstrupData[[#This Row],[IdLevel123]],'B-Business Capability'!B:L,11,FALSE)</f>
        <v>420</v>
      </c>
      <c r="T4462" t="s">
        <v>116</v>
      </c>
    </row>
    <row r="4463" spans="4:20" hidden="1" x14ac:dyDescent="0.25">
      <c r="D4463" t="s">
        <v>583</v>
      </c>
      <c r="E4463" t="str">
        <f>VLOOKUP(D4463,'B-Business Capability'!B:H,5,FALSE)</f>
        <v>Product &amp; Software Development</v>
      </c>
      <c r="F4463" t="str">
        <f>VLOOKUP(D4463,'B-Business Capability'!B:H,6,FALSE)</f>
        <v>Engineering</v>
      </c>
      <c r="G4463" t="str">
        <f>VLOOKUP(D4463,'B-Business Capability'!B:H,7,FALSE)</f>
        <v>Construction &amp; Development</v>
      </c>
      <c r="I4463" t="s">
        <v>43</v>
      </c>
      <c r="J4463" t="s">
        <v>71</v>
      </c>
      <c r="K4463" t="s">
        <v>72</v>
      </c>
      <c r="L4463" t="s">
        <v>587</v>
      </c>
      <c r="M4463" t="str">
        <f>VLOOKUP(L4463,'A-Applications'!B:D,3,FALSE)</f>
        <v>Balena ETCHER</v>
      </c>
      <c r="N4463" t="s">
        <v>46</v>
      </c>
      <c r="O4463" s="42" t="s">
        <v>47</v>
      </c>
      <c r="P4463" t="s">
        <v>75</v>
      </c>
      <c r="Q4463" t="str">
        <f>VLOOKUP(KamstrupData[[#This Row],[IdLevel123]],'B-Business Capability'!B:L,10,FALSE)</f>
        <v>Idea-to-Release (I2R)</v>
      </c>
      <c r="R4463">
        <f>VLOOKUP(KamstrupData[[#This Row],[IdLevel123]],'B-Business Capability'!B:L,11,FALSE)</f>
        <v>420</v>
      </c>
      <c r="T4463" t="s">
        <v>76</v>
      </c>
    </row>
    <row r="4464" spans="4:20" hidden="1" x14ac:dyDescent="0.25">
      <c r="D4464" t="s">
        <v>583</v>
      </c>
      <c r="E4464" t="str">
        <f>VLOOKUP(D4464,'B-Business Capability'!B:H,5,FALSE)</f>
        <v>Product &amp; Software Development</v>
      </c>
      <c r="F4464" t="str">
        <f>VLOOKUP(D4464,'B-Business Capability'!B:H,6,FALSE)</f>
        <v>Engineering</v>
      </c>
      <c r="G4464" t="str">
        <f>VLOOKUP(D4464,'B-Business Capability'!B:H,7,FALSE)</f>
        <v>Construction &amp; Development</v>
      </c>
      <c r="I4464" t="s">
        <v>43</v>
      </c>
      <c r="J4464" t="s">
        <v>91</v>
      </c>
      <c r="K4464" t="s">
        <v>72</v>
      </c>
      <c r="L4464" t="s">
        <v>587</v>
      </c>
      <c r="M4464" t="str">
        <f>VLOOKUP(L4464,'A-Applications'!B:D,3,FALSE)</f>
        <v>Balena ETCHER</v>
      </c>
      <c r="N4464" t="s">
        <v>46</v>
      </c>
      <c r="O4464" t="s">
        <v>47</v>
      </c>
      <c r="P4464" t="s">
        <v>75</v>
      </c>
      <c r="Q4464" t="str">
        <f>VLOOKUP(KamstrupData[[#This Row],[IdLevel123]],'B-Business Capability'!B:L,10,FALSE)</f>
        <v>Idea-to-Release (I2R)</v>
      </c>
      <c r="R4464">
        <f>VLOOKUP(KamstrupData[[#This Row],[IdLevel123]],'B-Business Capability'!B:L,11,FALSE)</f>
        <v>420</v>
      </c>
      <c r="T4464" t="s">
        <v>92</v>
      </c>
    </row>
    <row r="4465" spans="4:20" hidden="1" x14ac:dyDescent="0.25">
      <c r="D4465" t="s">
        <v>583</v>
      </c>
      <c r="E4465" t="str">
        <f>VLOOKUP(D4465,'B-Business Capability'!B:H,5,FALSE)</f>
        <v>Product &amp; Software Development</v>
      </c>
      <c r="F4465" t="str">
        <f>VLOOKUP(D4465,'B-Business Capability'!B:H,6,FALSE)</f>
        <v>Engineering</v>
      </c>
      <c r="G4465" t="str">
        <f>VLOOKUP(D4465,'B-Business Capability'!B:H,7,FALSE)</f>
        <v>Construction &amp; Development</v>
      </c>
      <c r="I4465" t="s">
        <v>43</v>
      </c>
      <c r="J4465" t="s">
        <v>91</v>
      </c>
      <c r="K4465" t="s">
        <v>81</v>
      </c>
      <c r="L4465" t="s">
        <v>587</v>
      </c>
      <c r="M4465" t="str">
        <f>VLOOKUP(L4465,'A-Applications'!B:D,3,FALSE)</f>
        <v>Balena ETCHER</v>
      </c>
      <c r="N4465" t="s">
        <v>46</v>
      </c>
      <c r="O4465" s="42" t="s">
        <v>47</v>
      </c>
      <c r="P4465" t="s">
        <v>75</v>
      </c>
      <c r="Q4465" t="str">
        <f>VLOOKUP(KamstrupData[[#This Row],[IdLevel123]],'B-Business Capability'!B:L,10,FALSE)</f>
        <v>Idea-to-Release (I2R)</v>
      </c>
      <c r="R4465">
        <f>VLOOKUP(KamstrupData[[#This Row],[IdLevel123]],'B-Business Capability'!B:L,11,FALSE)</f>
        <v>420</v>
      </c>
      <c r="T4465" t="s">
        <v>96</v>
      </c>
    </row>
    <row r="4466" spans="4:20" hidden="1" x14ac:dyDescent="0.25">
      <c r="D4466" t="s">
        <v>583</v>
      </c>
      <c r="E4466" t="str">
        <f>VLOOKUP(D4466,'B-Business Capability'!B:H,5,FALSE)</f>
        <v>Product &amp; Software Development</v>
      </c>
      <c r="F4466" t="str">
        <f>VLOOKUP(D4466,'B-Business Capability'!B:H,6,FALSE)</f>
        <v>Engineering</v>
      </c>
      <c r="G4466" t="str">
        <f>VLOOKUP(D4466,'B-Business Capability'!B:H,7,FALSE)</f>
        <v>Construction &amp; Development</v>
      </c>
      <c r="I4466" t="s">
        <v>43</v>
      </c>
      <c r="J4466" t="s">
        <v>91</v>
      </c>
      <c r="K4466" t="s">
        <v>72</v>
      </c>
      <c r="L4466" t="s">
        <v>704</v>
      </c>
      <c r="M4466" t="str">
        <f>VLOOKUP(L4466,'A-Applications'!B:D,3,FALSE)</f>
        <v>Logic</v>
      </c>
      <c r="N4466" t="s">
        <v>46</v>
      </c>
      <c r="O4466" t="s">
        <v>47</v>
      </c>
      <c r="P4466" t="s">
        <v>75</v>
      </c>
      <c r="Q4466" t="str">
        <f>VLOOKUP(KamstrupData[[#This Row],[IdLevel123]],'B-Business Capability'!B:L,10,FALSE)</f>
        <v>Idea-to-Release (I2R)</v>
      </c>
      <c r="R4466">
        <f>VLOOKUP(KamstrupData[[#This Row],[IdLevel123]],'B-Business Capability'!B:L,11,FALSE)</f>
        <v>420</v>
      </c>
      <c r="T4466" t="s">
        <v>92</v>
      </c>
    </row>
    <row r="4467" spans="4:20" hidden="1" x14ac:dyDescent="0.25">
      <c r="D4467" t="s">
        <v>583</v>
      </c>
      <c r="E4467" t="str">
        <f>VLOOKUP(D4467,'B-Business Capability'!B:H,5,FALSE)</f>
        <v>Product &amp; Software Development</v>
      </c>
      <c r="F4467" t="str">
        <f>VLOOKUP(D4467,'B-Business Capability'!B:H,6,FALSE)</f>
        <v>Engineering</v>
      </c>
      <c r="G4467" t="str">
        <f>VLOOKUP(D4467,'B-Business Capability'!B:H,7,FALSE)</f>
        <v>Construction &amp; Development</v>
      </c>
      <c r="I4467" t="s">
        <v>43</v>
      </c>
      <c r="J4467" t="s">
        <v>91</v>
      </c>
      <c r="K4467" t="s">
        <v>293</v>
      </c>
      <c r="L4467" t="s">
        <v>704</v>
      </c>
      <c r="M4467" t="str">
        <f>VLOOKUP(L4467,'A-Applications'!B:D,3,FALSE)</f>
        <v>Logic</v>
      </c>
      <c r="N4467" t="s">
        <v>46</v>
      </c>
      <c r="O4467" t="s">
        <v>47</v>
      </c>
      <c r="P4467" t="s">
        <v>75</v>
      </c>
      <c r="Q4467" t="str">
        <f>VLOOKUP(KamstrupData[[#This Row],[IdLevel123]],'B-Business Capability'!B:L,10,FALSE)</f>
        <v>Idea-to-Release (I2R)</v>
      </c>
      <c r="R4467">
        <f>VLOOKUP(KamstrupData[[#This Row],[IdLevel123]],'B-Business Capability'!B:L,11,FALSE)</f>
        <v>420</v>
      </c>
      <c r="T4467" t="s">
        <v>294</v>
      </c>
    </row>
    <row r="4468" spans="4:20" hidden="1" x14ac:dyDescent="0.25">
      <c r="D4468" t="s">
        <v>583</v>
      </c>
      <c r="E4468" t="str">
        <f>VLOOKUP(D4468,'B-Business Capability'!B:H,5,FALSE)</f>
        <v>Product &amp; Software Development</v>
      </c>
      <c r="F4468" t="str">
        <f>VLOOKUP(D4468,'B-Business Capability'!B:H,6,FALSE)</f>
        <v>Engineering</v>
      </c>
      <c r="G4468" t="str">
        <f>VLOOKUP(D4468,'B-Business Capability'!B:H,7,FALSE)</f>
        <v>Construction &amp; Development</v>
      </c>
      <c r="I4468" t="s">
        <v>43</v>
      </c>
      <c r="J4468" t="s">
        <v>91</v>
      </c>
      <c r="K4468" t="s">
        <v>81</v>
      </c>
      <c r="L4468" t="s">
        <v>704</v>
      </c>
      <c r="M4468" t="str">
        <f>VLOOKUP(L4468,'A-Applications'!B:D,3,FALSE)</f>
        <v>Logic</v>
      </c>
      <c r="N4468" t="s">
        <v>46</v>
      </c>
      <c r="O4468" s="42" t="s">
        <v>47</v>
      </c>
      <c r="P4468" t="s">
        <v>75</v>
      </c>
      <c r="Q4468" t="str">
        <f>VLOOKUP(KamstrupData[[#This Row],[IdLevel123]],'B-Business Capability'!B:L,10,FALSE)</f>
        <v>Idea-to-Release (I2R)</v>
      </c>
      <c r="R4468">
        <f>VLOOKUP(KamstrupData[[#This Row],[IdLevel123]],'B-Business Capability'!B:L,11,FALSE)</f>
        <v>420</v>
      </c>
      <c r="T4468" t="s">
        <v>96</v>
      </c>
    </row>
    <row r="4469" spans="4:20" hidden="1" x14ac:dyDescent="0.25">
      <c r="D4469" t="s">
        <v>583</v>
      </c>
      <c r="E4469" t="str">
        <f>VLOOKUP(D4469,'B-Business Capability'!B:H,5,FALSE)</f>
        <v>Product &amp; Software Development</v>
      </c>
      <c r="F4469" t="str">
        <f>VLOOKUP(D4469,'B-Business Capability'!B:H,6,FALSE)</f>
        <v>Engineering</v>
      </c>
      <c r="G4469" t="str">
        <f>VLOOKUP(D4469,'B-Business Capability'!B:H,7,FALSE)</f>
        <v>Construction &amp; Development</v>
      </c>
      <c r="I4469" t="s">
        <v>43</v>
      </c>
      <c r="J4469" t="s">
        <v>114</v>
      </c>
      <c r="K4469" t="s">
        <v>115</v>
      </c>
      <c r="L4469" t="s">
        <v>704</v>
      </c>
      <c r="M4469" t="str">
        <f>VLOOKUP(L4469,'A-Applications'!B:D,3,FALSE)</f>
        <v>Logic</v>
      </c>
      <c r="N4469" t="s">
        <v>46</v>
      </c>
      <c r="O4469" s="42" t="s">
        <v>47</v>
      </c>
      <c r="P4469" t="s">
        <v>602</v>
      </c>
      <c r="Q4469" t="str">
        <f>VLOOKUP(KamstrupData[[#This Row],[IdLevel123]],'B-Business Capability'!B:L,10,FALSE)</f>
        <v>Idea-to-Release (I2R)</v>
      </c>
      <c r="R4469">
        <f>VLOOKUP(KamstrupData[[#This Row],[IdLevel123]],'B-Business Capability'!B:L,11,FALSE)</f>
        <v>420</v>
      </c>
      <c r="T4469" t="s">
        <v>116</v>
      </c>
    </row>
    <row r="4470" spans="4:20" hidden="1" x14ac:dyDescent="0.25">
      <c r="D4470" t="s">
        <v>583</v>
      </c>
      <c r="E4470" t="str">
        <f>VLOOKUP(D4470,'B-Business Capability'!B:H,5,FALSE)</f>
        <v>Product &amp; Software Development</v>
      </c>
      <c r="F4470" t="str">
        <f>VLOOKUP(D4470,'B-Business Capability'!B:H,6,FALSE)</f>
        <v>Engineering</v>
      </c>
      <c r="G4470" t="str">
        <f>VLOOKUP(D4470,'B-Business Capability'!B:H,7,FALSE)</f>
        <v>Construction &amp; Development</v>
      </c>
      <c r="I4470" t="s">
        <v>43</v>
      </c>
      <c r="J4470" t="s">
        <v>114</v>
      </c>
      <c r="K4470" t="s">
        <v>78</v>
      </c>
      <c r="L4470" t="s">
        <v>704</v>
      </c>
      <c r="M4470" t="str">
        <f>VLOOKUP(L4470,'A-Applications'!B:D,3,FALSE)</f>
        <v>Logic</v>
      </c>
      <c r="N4470" t="s">
        <v>46</v>
      </c>
      <c r="O4470" s="42" t="s">
        <v>47</v>
      </c>
      <c r="P4470" t="s">
        <v>75</v>
      </c>
      <c r="Q4470" t="str">
        <f>VLOOKUP(KamstrupData[[#This Row],[IdLevel123]],'B-Business Capability'!B:L,10,FALSE)</f>
        <v>Idea-to-Release (I2R)</v>
      </c>
      <c r="R4470">
        <f>VLOOKUP(KamstrupData[[#This Row],[IdLevel123]],'B-Business Capability'!B:L,11,FALSE)</f>
        <v>420</v>
      </c>
      <c r="T4470" t="s">
        <v>120</v>
      </c>
    </row>
    <row r="4471" spans="4:20" hidden="1" x14ac:dyDescent="0.25">
      <c r="D4471" t="s">
        <v>583</v>
      </c>
      <c r="E4471" t="str">
        <f>VLOOKUP(D4471,'B-Business Capability'!B:H,5,FALSE)</f>
        <v>Product &amp; Software Development</v>
      </c>
      <c r="F4471" t="str">
        <f>VLOOKUP(D4471,'B-Business Capability'!B:H,6,FALSE)</f>
        <v>Engineering</v>
      </c>
      <c r="G4471" t="str">
        <f>VLOOKUP(D4471,'B-Business Capability'!B:H,7,FALSE)</f>
        <v>Construction &amp; Development</v>
      </c>
      <c r="I4471" t="s">
        <v>43</v>
      </c>
      <c r="J4471" t="s">
        <v>71</v>
      </c>
      <c r="L4471" t="s">
        <v>667</v>
      </c>
      <c r="M4471" t="str">
        <f>VLOOKUP(L4471,'A-Applications'!B:D,3,FALSE)</f>
        <v>Kamstrup Service Tool Pack</v>
      </c>
      <c r="N4471" t="s">
        <v>46</v>
      </c>
      <c r="O4471" s="42" t="s">
        <v>52</v>
      </c>
      <c r="P4471" t="s">
        <v>75</v>
      </c>
      <c r="Q4471" t="str">
        <f>VLOOKUP(KamstrupData[[#This Row],[IdLevel123]],'B-Business Capability'!B:L,10,FALSE)</f>
        <v>Idea-to-Release (I2R)</v>
      </c>
      <c r="R4471">
        <f>VLOOKUP(KamstrupData[[#This Row],[IdLevel123]],'B-Business Capability'!B:L,11,FALSE)</f>
        <v>420</v>
      </c>
      <c r="T4471" t="s">
        <v>76</v>
      </c>
    </row>
    <row r="4472" spans="4:20" hidden="1" x14ac:dyDescent="0.25">
      <c r="D4472" t="s">
        <v>583</v>
      </c>
      <c r="E4472" t="str">
        <f>VLOOKUP(D4472,'B-Business Capability'!B:H,5,FALSE)</f>
        <v>Product &amp; Software Development</v>
      </c>
      <c r="F4472" t="str">
        <f>VLOOKUP(D4472,'B-Business Capability'!B:H,6,FALSE)</f>
        <v>Engineering</v>
      </c>
      <c r="G4472" t="str">
        <f>VLOOKUP(D4472,'B-Business Capability'!B:H,7,FALSE)</f>
        <v>Construction &amp; Development</v>
      </c>
      <c r="I4472" t="s">
        <v>43</v>
      </c>
      <c r="J4472" t="s">
        <v>91</v>
      </c>
      <c r="K4472" t="s">
        <v>72</v>
      </c>
      <c r="L4472" t="s">
        <v>667</v>
      </c>
      <c r="M4472" t="str">
        <f>VLOOKUP(L4472,'A-Applications'!B:D,3,FALSE)</f>
        <v>Kamstrup Service Tool Pack</v>
      </c>
      <c r="N4472" t="s">
        <v>46</v>
      </c>
      <c r="O4472" t="s">
        <v>47</v>
      </c>
      <c r="P4472" t="s">
        <v>75</v>
      </c>
      <c r="Q4472" t="str">
        <f>VLOOKUP(KamstrupData[[#This Row],[IdLevel123]],'B-Business Capability'!B:L,10,FALSE)</f>
        <v>Idea-to-Release (I2R)</v>
      </c>
      <c r="R4472">
        <f>VLOOKUP(KamstrupData[[#This Row],[IdLevel123]],'B-Business Capability'!B:L,11,FALSE)</f>
        <v>420</v>
      </c>
      <c r="T4472" t="s">
        <v>92</v>
      </c>
    </row>
    <row r="4473" spans="4:20" hidden="1" x14ac:dyDescent="0.25">
      <c r="D4473" t="s">
        <v>583</v>
      </c>
      <c r="E4473" t="str">
        <f>VLOOKUP(D4473,'B-Business Capability'!B:H,5,FALSE)</f>
        <v>Product &amp; Software Development</v>
      </c>
      <c r="F4473" t="str">
        <f>VLOOKUP(D4473,'B-Business Capability'!B:H,6,FALSE)</f>
        <v>Engineering</v>
      </c>
      <c r="G4473" t="str">
        <f>VLOOKUP(D4473,'B-Business Capability'!B:H,7,FALSE)</f>
        <v>Construction &amp; Development</v>
      </c>
      <c r="I4473" t="s">
        <v>43</v>
      </c>
      <c r="J4473" t="s">
        <v>91</v>
      </c>
      <c r="K4473" t="s">
        <v>293</v>
      </c>
      <c r="L4473" t="s">
        <v>667</v>
      </c>
      <c r="M4473" t="str">
        <f>VLOOKUP(L4473,'A-Applications'!B:D,3,FALSE)</f>
        <v>Kamstrup Service Tool Pack</v>
      </c>
      <c r="N4473" t="s">
        <v>46</v>
      </c>
      <c r="O4473" t="s">
        <v>47</v>
      </c>
      <c r="P4473" t="s">
        <v>75</v>
      </c>
      <c r="Q4473" t="str">
        <f>VLOOKUP(KamstrupData[[#This Row],[IdLevel123]],'B-Business Capability'!B:L,10,FALSE)</f>
        <v>Idea-to-Release (I2R)</v>
      </c>
      <c r="R4473">
        <f>VLOOKUP(KamstrupData[[#This Row],[IdLevel123]],'B-Business Capability'!B:L,11,FALSE)</f>
        <v>420</v>
      </c>
      <c r="T4473" t="s">
        <v>294</v>
      </c>
    </row>
    <row r="4474" spans="4:20" hidden="1" x14ac:dyDescent="0.25">
      <c r="D4474" t="s">
        <v>583</v>
      </c>
      <c r="E4474" t="str">
        <f>VLOOKUP(D4474,'B-Business Capability'!B:H,5,FALSE)</f>
        <v>Product &amp; Software Development</v>
      </c>
      <c r="F4474" t="str">
        <f>VLOOKUP(D4474,'B-Business Capability'!B:H,6,FALSE)</f>
        <v>Engineering</v>
      </c>
      <c r="G4474" t="str">
        <f>VLOOKUP(D4474,'B-Business Capability'!B:H,7,FALSE)</f>
        <v>Construction &amp; Development</v>
      </c>
      <c r="I4474" t="s">
        <v>43</v>
      </c>
      <c r="J4474" t="s">
        <v>91</v>
      </c>
      <c r="K4474" t="s">
        <v>78</v>
      </c>
      <c r="L4474" t="s">
        <v>667</v>
      </c>
      <c r="M4474" t="str">
        <f>VLOOKUP(L4474,'A-Applications'!B:D,3,FALSE)</f>
        <v>Kamstrup Service Tool Pack</v>
      </c>
      <c r="N4474" t="s">
        <v>46</v>
      </c>
      <c r="O4474" s="42" t="s">
        <v>47</v>
      </c>
      <c r="P4474" t="s">
        <v>75</v>
      </c>
      <c r="Q4474" t="str">
        <f>VLOOKUP(KamstrupData[[#This Row],[IdLevel123]],'B-Business Capability'!B:L,10,FALSE)</f>
        <v>Idea-to-Release (I2R)</v>
      </c>
      <c r="R4474">
        <f>VLOOKUP(KamstrupData[[#This Row],[IdLevel123]],'B-Business Capability'!B:L,11,FALSE)</f>
        <v>420</v>
      </c>
    </row>
    <row r="4475" spans="4:20" hidden="1" x14ac:dyDescent="0.25">
      <c r="D4475" t="s">
        <v>583</v>
      </c>
      <c r="E4475" t="str">
        <f>VLOOKUP(D4475,'B-Business Capability'!B:H,5,FALSE)</f>
        <v>Product &amp; Software Development</v>
      </c>
      <c r="F4475" t="str">
        <f>VLOOKUP(D4475,'B-Business Capability'!B:H,6,FALSE)</f>
        <v>Engineering</v>
      </c>
      <c r="G4475" t="str">
        <f>VLOOKUP(D4475,'B-Business Capability'!B:H,7,FALSE)</f>
        <v>Construction &amp; Development</v>
      </c>
      <c r="I4475" t="s">
        <v>43</v>
      </c>
      <c r="J4475" t="s">
        <v>91</v>
      </c>
      <c r="K4475" t="s">
        <v>81</v>
      </c>
      <c r="L4475" t="s">
        <v>667</v>
      </c>
      <c r="M4475" t="str">
        <f>VLOOKUP(L4475,'A-Applications'!B:D,3,FALSE)</f>
        <v>Kamstrup Service Tool Pack</v>
      </c>
      <c r="N4475" t="s">
        <v>46</v>
      </c>
      <c r="O4475" s="42" t="s">
        <v>47</v>
      </c>
      <c r="P4475" t="s">
        <v>75</v>
      </c>
      <c r="Q4475" t="str">
        <f>VLOOKUP(KamstrupData[[#This Row],[IdLevel123]],'B-Business Capability'!B:L,10,FALSE)</f>
        <v>Idea-to-Release (I2R)</v>
      </c>
      <c r="R4475">
        <f>VLOOKUP(KamstrupData[[#This Row],[IdLevel123]],'B-Business Capability'!B:L,11,FALSE)</f>
        <v>420</v>
      </c>
      <c r="T4475" t="s">
        <v>96</v>
      </c>
    </row>
    <row r="4476" spans="4:20" hidden="1" x14ac:dyDescent="0.25">
      <c r="D4476" t="s">
        <v>583</v>
      </c>
      <c r="E4476" t="str">
        <f>VLOOKUP(D4476,'B-Business Capability'!B:H,5,FALSE)</f>
        <v>Product &amp; Software Development</v>
      </c>
      <c r="F4476" t="str">
        <f>VLOOKUP(D4476,'B-Business Capability'!B:H,6,FALSE)</f>
        <v>Engineering</v>
      </c>
      <c r="G4476" t="str">
        <f>VLOOKUP(D4476,'B-Business Capability'!B:H,7,FALSE)</f>
        <v>Construction &amp; Development</v>
      </c>
      <c r="I4476" t="s">
        <v>43</v>
      </c>
      <c r="J4476" t="s">
        <v>114</v>
      </c>
      <c r="K4476" t="s">
        <v>78</v>
      </c>
      <c r="L4476" t="s">
        <v>667</v>
      </c>
      <c r="M4476" t="str">
        <f>VLOOKUP(L4476,'A-Applications'!B:D,3,FALSE)</f>
        <v>Kamstrup Service Tool Pack</v>
      </c>
      <c r="N4476" t="s">
        <v>46</v>
      </c>
      <c r="O4476" s="42" t="s">
        <v>47</v>
      </c>
      <c r="P4476" t="s">
        <v>75</v>
      </c>
      <c r="Q4476" t="str">
        <f>VLOOKUP(KamstrupData[[#This Row],[IdLevel123]],'B-Business Capability'!B:L,10,FALSE)</f>
        <v>Idea-to-Release (I2R)</v>
      </c>
      <c r="R4476">
        <f>VLOOKUP(KamstrupData[[#This Row],[IdLevel123]],'B-Business Capability'!B:L,11,FALSE)</f>
        <v>420</v>
      </c>
      <c r="T4476" t="s">
        <v>120</v>
      </c>
    </row>
    <row r="4477" spans="4:20" hidden="1" x14ac:dyDescent="0.25">
      <c r="D4477" t="s">
        <v>583</v>
      </c>
      <c r="E4477" t="str">
        <f>VLOOKUP(D4477,'B-Business Capability'!B:H,5,FALSE)</f>
        <v>Product &amp; Software Development</v>
      </c>
      <c r="F4477" t="str">
        <f>VLOOKUP(D4477,'B-Business Capability'!B:H,6,FALSE)</f>
        <v>Engineering</v>
      </c>
      <c r="G4477" t="str">
        <f>VLOOKUP(D4477,'B-Business Capability'!B:H,7,FALSE)</f>
        <v>Construction &amp; Development</v>
      </c>
      <c r="I4477" t="s">
        <v>43</v>
      </c>
      <c r="J4477" t="s">
        <v>114</v>
      </c>
      <c r="K4477" t="s">
        <v>123</v>
      </c>
      <c r="L4477" t="s">
        <v>667</v>
      </c>
      <c r="M4477" t="str">
        <f>VLOOKUP(L4477,'A-Applications'!B:D,3,FALSE)</f>
        <v>Kamstrup Service Tool Pack</v>
      </c>
      <c r="N4477" t="s">
        <v>46</v>
      </c>
      <c r="O4477" s="42" t="s">
        <v>47</v>
      </c>
      <c r="P4477" t="s">
        <v>75</v>
      </c>
      <c r="Q4477" t="str">
        <f>VLOOKUP(KamstrupData[[#This Row],[IdLevel123]],'B-Business Capability'!B:L,10,FALSE)</f>
        <v>Idea-to-Release (I2R)</v>
      </c>
      <c r="R4477">
        <f>VLOOKUP(KamstrupData[[#This Row],[IdLevel123]],'B-Business Capability'!B:L,11,FALSE)</f>
        <v>420</v>
      </c>
      <c r="T4477" t="s">
        <v>124</v>
      </c>
    </row>
    <row r="4478" spans="4:20" hidden="1" x14ac:dyDescent="0.25">
      <c r="D4478" t="s">
        <v>955</v>
      </c>
      <c r="E4478" t="str">
        <f>VLOOKUP(D4478,'B-Business Capability'!B:H,5,FALSE)</f>
        <v>Product &amp; Software Development</v>
      </c>
      <c r="F4478" t="str">
        <f>VLOOKUP(D4478,'B-Business Capability'!B:H,6,FALSE)</f>
        <v>Quality Management</v>
      </c>
      <c r="G4478" t="str">
        <f>VLOOKUP(D4478,'B-Business Capability'!B:H,7,FALSE)</f>
        <v>Test Quality</v>
      </c>
      <c r="I4478" t="s">
        <v>43</v>
      </c>
      <c r="J4478" t="s">
        <v>71</v>
      </c>
      <c r="L4478" t="s">
        <v>667</v>
      </c>
      <c r="M4478" t="str">
        <f>VLOOKUP(L4478,'A-Applications'!B:D,3,FALSE)</f>
        <v>Kamstrup Service Tool Pack</v>
      </c>
      <c r="N4478" t="s">
        <v>46</v>
      </c>
      <c r="O4478" s="42" t="s">
        <v>52</v>
      </c>
      <c r="P4478" t="s">
        <v>75</v>
      </c>
      <c r="Q4478" t="str">
        <f>VLOOKUP(KamstrupData[[#This Row],[IdLevel123]],'B-Business Capability'!B:L,10,FALSE)</f>
        <v>Idea-to-Release (I2R)</v>
      </c>
      <c r="R4478">
        <f>VLOOKUP(KamstrupData[[#This Row],[IdLevel123]],'B-Business Capability'!B:L,11,FALSE)</f>
        <v>906</v>
      </c>
      <c r="T4478" t="s">
        <v>76</v>
      </c>
    </row>
    <row r="4479" spans="4:20" hidden="1" x14ac:dyDescent="0.25">
      <c r="D4479" t="s">
        <v>955</v>
      </c>
      <c r="E4479" t="str">
        <f>VLOOKUP(D4479,'B-Business Capability'!B:H,5,FALSE)</f>
        <v>Product &amp; Software Development</v>
      </c>
      <c r="F4479" t="str">
        <f>VLOOKUP(D4479,'B-Business Capability'!B:H,6,FALSE)</f>
        <v>Quality Management</v>
      </c>
      <c r="G4479" t="str">
        <f>VLOOKUP(D4479,'B-Business Capability'!B:H,7,FALSE)</f>
        <v>Test Quality</v>
      </c>
      <c r="I4479" t="s">
        <v>43</v>
      </c>
      <c r="J4479" t="s">
        <v>91</v>
      </c>
      <c r="K4479" t="s">
        <v>72</v>
      </c>
      <c r="L4479" t="s">
        <v>667</v>
      </c>
      <c r="M4479" t="str">
        <f>VLOOKUP(L4479,'A-Applications'!B:D,3,FALSE)</f>
        <v>Kamstrup Service Tool Pack</v>
      </c>
      <c r="N4479" t="s">
        <v>46</v>
      </c>
      <c r="O4479" s="42" t="s">
        <v>47</v>
      </c>
      <c r="P4479" t="s">
        <v>75</v>
      </c>
      <c r="Q4479" t="str">
        <f>VLOOKUP(KamstrupData[[#This Row],[IdLevel123]],'B-Business Capability'!B:L,10,FALSE)</f>
        <v>Idea-to-Release (I2R)</v>
      </c>
      <c r="R4479">
        <f>VLOOKUP(KamstrupData[[#This Row],[IdLevel123]],'B-Business Capability'!B:L,11,FALSE)</f>
        <v>906</v>
      </c>
      <c r="T4479" t="s">
        <v>92</v>
      </c>
    </row>
    <row r="4480" spans="4:20" hidden="1" x14ac:dyDescent="0.25">
      <c r="D4480" t="s">
        <v>955</v>
      </c>
      <c r="E4480" t="str">
        <f>VLOOKUP(D4480,'B-Business Capability'!B:H,5,FALSE)</f>
        <v>Product &amp; Software Development</v>
      </c>
      <c r="F4480" t="str">
        <f>VLOOKUP(D4480,'B-Business Capability'!B:H,6,FALSE)</f>
        <v>Quality Management</v>
      </c>
      <c r="G4480" t="str">
        <f>VLOOKUP(D4480,'B-Business Capability'!B:H,7,FALSE)</f>
        <v>Test Quality</v>
      </c>
      <c r="I4480" t="s">
        <v>43</v>
      </c>
      <c r="J4480" t="s">
        <v>91</v>
      </c>
      <c r="K4480" t="s">
        <v>293</v>
      </c>
      <c r="L4480" t="s">
        <v>667</v>
      </c>
      <c r="M4480" t="str">
        <f>VLOOKUP(L4480,'A-Applications'!B:D,3,FALSE)</f>
        <v>Kamstrup Service Tool Pack</v>
      </c>
      <c r="N4480" t="s">
        <v>46</v>
      </c>
      <c r="O4480" t="s">
        <v>47</v>
      </c>
      <c r="P4480" t="s">
        <v>75</v>
      </c>
      <c r="Q4480" t="str">
        <f>VLOOKUP(KamstrupData[[#This Row],[IdLevel123]],'B-Business Capability'!B:L,10,FALSE)</f>
        <v>Idea-to-Release (I2R)</v>
      </c>
      <c r="R4480">
        <f>VLOOKUP(KamstrupData[[#This Row],[IdLevel123]],'B-Business Capability'!B:L,11,FALSE)</f>
        <v>906</v>
      </c>
      <c r="T4480" t="s">
        <v>294</v>
      </c>
    </row>
    <row r="4481" spans="4:20" hidden="1" x14ac:dyDescent="0.25">
      <c r="D4481" t="s">
        <v>955</v>
      </c>
      <c r="E4481" t="str">
        <f>VLOOKUP(D4481,'B-Business Capability'!B:H,5,FALSE)</f>
        <v>Product &amp; Software Development</v>
      </c>
      <c r="F4481" t="str">
        <f>VLOOKUP(D4481,'B-Business Capability'!B:H,6,FALSE)</f>
        <v>Quality Management</v>
      </c>
      <c r="G4481" t="str">
        <f>VLOOKUP(D4481,'B-Business Capability'!B:H,7,FALSE)</f>
        <v>Test Quality</v>
      </c>
      <c r="I4481" t="s">
        <v>43</v>
      </c>
      <c r="J4481" t="s">
        <v>91</v>
      </c>
      <c r="K4481" t="s">
        <v>78</v>
      </c>
      <c r="L4481" t="s">
        <v>667</v>
      </c>
      <c r="M4481" t="str">
        <f>VLOOKUP(L4481,'A-Applications'!B:D,3,FALSE)</f>
        <v>Kamstrup Service Tool Pack</v>
      </c>
      <c r="N4481" t="s">
        <v>46</v>
      </c>
      <c r="O4481" s="42" t="s">
        <v>47</v>
      </c>
      <c r="P4481" t="s">
        <v>75</v>
      </c>
      <c r="Q4481" t="str">
        <f>VLOOKUP(KamstrupData[[#This Row],[IdLevel123]],'B-Business Capability'!B:L,10,FALSE)</f>
        <v>Idea-to-Release (I2R)</v>
      </c>
      <c r="R4481">
        <f>VLOOKUP(KamstrupData[[#This Row],[IdLevel123]],'B-Business Capability'!B:L,11,FALSE)</f>
        <v>906</v>
      </c>
    </row>
    <row r="4482" spans="4:20" hidden="1" x14ac:dyDescent="0.25">
      <c r="D4482" t="s">
        <v>955</v>
      </c>
      <c r="E4482" t="str">
        <f>VLOOKUP(D4482,'B-Business Capability'!B:H,5,FALSE)</f>
        <v>Product &amp; Software Development</v>
      </c>
      <c r="F4482" t="str">
        <f>VLOOKUP(D4482,'B-Business Capability'!B:H,6,FALSE)</f>
        <v>Quality Management</v>
      </c>
      <c r="G4482" t="str">
        <f>VLOOKUP(D4482,'B-Business Capability'!B:H,7,FALSE)</f>
        <v>Test Quality</v>
      </c>
      <c r="I4482" t="s">
        <v>43</v>
      </c>
      <c r="J4482" t="s">
        <v>114</v>
      </c>
      <c r="K4482" t="s">
        <v>123</v>
      </c>
      <c r="L4482" t="s">
        <v>667</v>
      </c>
      <c r="M4482" t="str">
        <f>VLOOKUP(L4482,'A-Applications'!B:D,3,FALSE)</f>
        <v>Kamstrup Service Tool Pack</v>
      </c>
      <c r="N4482" t="s">
        <v>46</v>
      </c>
      <c r="O4482" s="42" t="s">
        <v>47</v>
      </c>
      <c r="P4482" t="s">
        <v>75</v>
      </c>
      <c r="Q4482" t="str">
        <f>VLOOKUP(KamstrupData[[#This Row],[IdLevel123]],'B-Business Capability'!B:L,10,FALSE)</f>
        <v>Idea-to-Release (I2R)</v>
      </c>
      <c r="R4482">
        <f>VLOOKUP(KamstrupData[[#This Row],[IdLevel123]],'B-Business Capability'!B:L,11,FALSE)</f>
        <v>906</v>
      </c>
      <c r="T4482" t="s">
        <v>124</v>
      </c>
    </row>
    <row r="4483" spans="4:20" hidden="1" x14ac:dyDescent="0.25">
      <c r="D4483" t="s">
        <v>583</v>
      </c>
      <c r="E4483" t="str">
        <f>VLOOKUP(D4483,'B-Business Capability'!B:H,5,FALSE)</f>
        <v>Product &amp; Software Development</v>
      </c>
      <c r="F4483" t="str">
        <f>VLOOKUP(D4483,'B-Business Capability'!B:H,6,FALSE)</f>
        <v>Engineering</v>
      </c>
      <c r="G4483" t="str">
        <f>VLOOKUP(D4483,'B-Business Capability'!B:H,7,FALSE)</f>
        <v>Construction &amp; Development</v>
      </c>
      <c r="I4483" t="s">
        <v>43</v>
      </c>
      <c r="J4483" t="s">
        <v>71</v>
      </c>
      <c r="K4483" t="s">
        <v>72</v>
      </c>
      <c r="L4483" t="s">
        <v>614</v>
      </c>
      <c r="M4483" t="str">
        <f>VLOOKUP(L4483,'A-Applications'!B:D,3,FALSE)</f>
        <v>Kamstrup Meter Tool</v>
      </c>
      <c r="N4483" t="s">
        <v>46</v>
      </c>
      <c r="O4483" s="42" t="s">
        <v>52</v>
      </c>
      <c r="P4483" t="s">
        <v>75</v>
      </c>
      <c r="Q4483" t="str">
        <f>VLOOKUP(KamstrupData[[#This Row],[IdLevel123]],'B-Business Capability'!B:L,10,FALSE)</f>
        <v>Idea-to-Release (I2R)</v>
      </c>
      <c r="R4483">
        <f>VLOOKUP(KamstrupData[[#This Row],[IdLevel123]],'B-Business Capability'!B:L,11,FALSE)</f>
        <v>420</v>
      </c>
      <c r="T4483" t="s">
        <v>76</v>
      </c>
    </row>
    <row r="4484" spans="4:20" hidden="1" x14ac:dyDescent="0.25">
      <c r="D4484" t="s">
        <v>583</v>
      </c>
      <c r="E4484" t="str">
        <f>VLOOKUP(D4484,'B-Business Capability'!B:H,5,FALSE)</f>
        <v>Product &amp; Software Development</v>
      </c>
      <c r="F4484" t="str">
        <f>VLOOKUP(D4484,'B-Business Capability'!B:H,6,FALSE)</f>
        <v>Engineering</v>
      </c>
      <c r="G4484" t="str">
        <f>VLOOKUP(D4484,'B-Business Capability'!B:H,7,FALSE)</f>
        <v>Construction &amp; Development</v>
      </c>
      <c r="I4484" t="s">
        <v>43</v>
      </c>
      <c r="J4484" t="s">
        <v>71</v>
      </c>
      <c r="K4484" t="s">
        <v>78</v>
      </c>
      <c r="L4484" t="s">
        <v>614</v>
      </c>
      <c r="M4484" t="str">
        <f>VLOOKUP(L4484,'A-Applications'!B:D,3,FALSE)</f>
        <v>Kamstrup Meter Tool</v>
      </c>
      <c r="N4484" t="s">
        <v>46</v>
      </c>
      <c r="O4484" s="42" t="s">
        <v>52</v>
      </c>
      <c r="P4484" t="s">
        <v>75</v>
      </c>
      <c r="Q4484" t="str">
        <f>VLOOKUP(KamstrupData[[#This Row],[IdLevel123]],'B-Business Capability'!B:L,10,FALSE)</f>
        <v>Idea-to-Release (I2R)</v>
      </c>
      <c r="R4484">
        <f>VLOOKUP(KamstrupData[[#This Row],[IdLevel123]],'B-Business Capability'!B:L,11,FALSE)</f>
        <v>420</v>
      </c>
      <c r="T4484" t="s">
        <v>76</v>
      </c>
    </row>
    <row r="4485" spans="4:20" hidden="1" x14ac:dyDescent="0.25">
      <c r="D4485" t="s">
        <v>583</v>
      </c>
      <c r="E4485" t="str">
        <f>VLOOKUP(D4485,'B-Business Capability'!B:H,5,FALSE)</f>
        <v>Product &amp; Software Development</v>
      </c>
      <c r="F4485" t="str">
        <f>VLOOKUP(D4485,'B-Business Capability'!B:H,6,FALSE)</f>
        <v>Engineering</v>
      </c>
      <c r="G4485" t="str">
        <f>VLOOKUP(D4485,'B-Business Capability'!B:H,7,FALSE)</f>
        <v>Construction &amp; Development</v>
      </c>
      <c r="I4485" t="s">
        <v>43</v>
      </c>
      <c r="J4485" t="s">
        <v>71</v>
      </c>
      <c r="K4485" t="s">
        <v>81</v>
      </c>
      <c r="L4485" t="s">
        <v>614</v>
      </c>
      <c r="M4485" t="str">
        <f>VLOOKUP(L4485,'A-Applications'!B:D,3,FALSE)</f>
        <v>Kamstrup Meter Tool</v>
      </c>
      <c r="N4485" t="s">
        <v>46</v>
      </c>
      <c r="O4485" s="42" t="s">
        <v>52</v>
      </c>
      <c r="P4485" t="s">
        <v>75</v>
      </c>
      <c r="Q4485" t="str">
        <f>VLOOKUP(KamstrupData[[#This Row],[IdLevel123]],'B-Business Capability'!B:L,10,FALSE)</f>
        <v>Idea-to-Release (I2R)</v>
      </c>
      <c r="R4485">
        <f>VLOOKUP(KamstrupData[[#This Row],[IdLevel123]],'B-Business Capability'!B:L,11,FALSE)</f>
        <v>420</v>
      </c>
      <c r="T4485" t="s">
        <v>76</v>
      </c>
    </row>
    <row r="4486" spans="4:20" hidden="1" x14ac:dyDescent="0.25">
      <c r="D4486" t="s">
        <v>583</v>
      </c>
      <c r="E4486" t="str">
        <f>VLOOKUP(D4486,'B-Business Capability'!B:H,5,FALSE)</f>
        <v>Product &amp; Software Development</v>
      </c>
      <c r="F4486" t="str">
        <f>VLOOKUP(D4486,'B-Business Capability'!B:H,6,FALSE)</f>
        <v>Engineering</v>
      </c>
      <c r="G4486" t="str">
        <f>VLOOKUP(D4486,'B-Business Capability'!B:H,7,FALSE)</f>
        <v>Construction &amp; Development</v>
      </c>
      <c r="I4486" t="s">
        <v>43</v>
      </c>
      <c r="J4486" t="s">
        <v>114</v>
      </c>
      <c r="K4486" t="s">
        <v>123</v>
      </c>
      <c r="L4486" t="s">
        <v>614</v>
      </c>
      <c r="M4486" t="str">
        <f>VLOOKUP(L4486,'A-Applications'!B:D,3,FALSE)</f>
        <v>Kamstrup Meter Tool</v>
      </c>
      <c r="N4486" t="s">
        <v>46</v>
      </c>
      <c r="O4486" s="42" t="s">
        <v>47</v>
      </c>
      <c r="P4486" t="s">
        <v>75</v>
      </c>
      <c r="Q4486" t="str">
        <f>VLOOKUP(KamstrupData[[#This Row],[IdLevel123]],'B-Business Capability'!B:L,10,FALSE)</f>
        <v>Idea-to-Release (I2R)</v>
      </c>
      <c r="R4486">
        <f>VLOOKUP(KamstrupData[[#This Row],[IdLevel123]],'B-Business Capability'!B:L,11,FALSE)</f>
        <v>420</v>
      </c>
      <c r="T4486" t="s">
        <v>124</v>
      </c>
    </row>
    <row r="4487" spans="4:20" hidden="1" x14ac:dyDescent="0.25">
      <c r="D4487" t="s">
        <v>583</v>
      </c>
      <c r="E4487" t="str">
        <f>VLOOKUP(D4487,'B-Business Capability'!B:H,5,FALSE)</f>
        <v>Product &amp; Software Development</v>
      </c>
      <c r="F4487" t="str">
        <f>VLOOKUP(D4487,'B-Business Capability'!B:H,6,FALSE)</f>
        <v>Engineering</v>
      </c>
      <c r="G4487" t="str">
        <f>VLOOKUP(D4487,'B-Business Capability'!B:H,7,FALSE)</f>
        <v>Construction &amp; Development</v>
      </c>
      <c r="I4487" t="s">
        <v>43</v>
      </c>
      <c r="J4487" t="s">
        <v>91</v>
      </c>
      <c r="K4487" t="s">
        <v>72</v>
      </c>
      <c r="L4487" t="s">
        <v>699</v>
      </c>
      <c r="M4487" t="str">
        <f>VLOOKUP(L4487,'A-Applications'!B:D,3,FALSE)</f>
        <v>Kamstrup READy Manager</v>
      </c>
      <c r="N4487" t="s">
        <v>46</v>
      </c>
      <c r="O4487" t="s">
        <v>47</v>
      </c>
      <c r="P4487" t="s">
        <v>75</v>
      </c>
      <c r="Q4487" t="str">
        <f>VLOOKUP(KamstrupData[[#This Row],[IdLevel123]],'B-Business Capability'!B:L,10,FALSE)</f>
        <v>Idea-to-Release (I2R)</v>
      </c>
      <c r="R4487">
        <f>VLOOKUP(KamstrupData[[#This Row],[IdLevel123]],'B-Business Capability'!B:L,11,FALSE)</f>
        <v>420</v>
      </c>
      <c r="T4487" t="s">
        <v>92</v>
      </c>
    </row>
    <row r="4488" spans="4:20" hidden="1" x14ac:dyDescent="0.25">
      <c r="D4488" t="s">
        <v>583</v>
      </c>
      <c r="E4488" t="str">
        <f>VLOOKUP(D4488,'B-Business Capability'!B:H,5,FALSE)</f>
        <v>Product &amp; Software Development</v>
      </c>
      <c r="F4488" t="str">
        <f>VLOOKUP(D4488,'B-Business Capability'!B:H,6,FALSE)</f>
        <v>Engineering</v>
      </c>
      <c r="G4488" t="str">
        <f>VLOOKUP(D4488,'B-Business Capability'!B:H,7,FALSE)</f>
        <v>Construction &amp; Development</v>
      </c>
      <c r="I4488" t="s">
        <v>43</v>
      </c>
      <c r="J4488" t="s">
        <v>91</v>
      </c>
      <c r="K4488" t="s">
        <v>72</v>
      </c>
      <c r="L4488" t="s">
        <v>699</v>
      </c>
      <c r="M4488" t="str">
        <f>VLOOKUP(L4488,'A-Applications'!B:D,3,FALSE)</f>
        <v>Kamstrup READy Manager</v>
      </c>
      <c r="N4488" t="s">
        <v>46</v>
      </c>
      <c r="O4488" s="42" t="s">
        <v>47</v>
      </c>
      <c r="P4488" t="s">
        <v>75</v>
      </c>
      <c r="Q4488" t="str">
        <f>VLOOKUP(KamstrupData[[#This Row],[IdLevel123]],'B-Business Capability'!B:L,10,FALSE)</f>
        <v>Idea-to-Release (I2R)</v>
      </c>
      <c r="R4488">
        <f>VLOOKUP(KamstrupData[[#This Row],[IdLevel123]],'B-Business Capability'!B:L,11,FALSE)</f>
        <v>420</v>
      </c>
      <c r="T4488" t="s">
        <v>92</v>
      </c>
    </row>
    <row r="4489" spans="4:20" hidden="1" x14ac:dyDescent="0.25">
      <c r="D4489" t="s">
        <v>583</v>
      </c>
      <c r="E4489" t="str">
        <f>VLOOKUP(D4489,'B-Business Capability'!B:H,5,FALSE)</f>
        <v>Product &amp; Software Development</v>
      </c>
      <c r="F4489" t="str">
        <f>VLOOKUP(D4489,'B-Business Capability'!B:H,6,FALSE)</f>
        <v>Engineering</v>
      </c>
      <c r="G4489" t="str">
        <f>VLOOKUP(D4489,'B-Business Capability'!B:H,7,FALSE)</f>
        <v>Construction &amp; Development</v>
      </c>
      <c r="I4489" t="s">
        <v>43</v>
      </c>
      <c r="J4489" t="s">
        <v>91</v>
      </c>
      <c r="K4489" t="s">
        <v>78</v>
      </c>
      <c r="L4489" t="s">
        <v>699</v>
      </c>
      <c r="M4489" t="str">
        <f>VLOOKUP(L4489,'A-Applications'!B:D,3,FALSE)</f>
        <v>Kamstrup READy Manager</v>
      </c>
      <c r="N4489" t="s">
        <v>46</v>
      </c>
      <c r="O4489" s="42" t="s">
        <v>47</v>
      </c>
      <c r="P4489" t="s">
        <v>75</v>
      </c>
      <c r="Q4489" t="str">
        <f>VLOOKUP(KamstrupData[[#This Row],[IdLevel123]],'B-Business Capability'!B:L,10,FALSE)</f>
        <v>Idea-to-Release (I2R)</v>
      </c>
      <c r="R4489">
        <f>VLOOKUP(KamstrupData[[#This Row],[IdLevel123]],'B-Business Capability'!B:L,11,FALSE)</f>
        <v>420</v>
      </c>
    </row>
    <row r="4490" spans="4:20" hidden="1" x14ac:dyDescent="0.25">
      <c r="D4490" t="s">
        <v>583</v>
      </c>
      <c r="E4490" t="str">
        <f>VLOOKUP(D4490,'B-Business Capability'!B:H,5,FALSE)</f>
        <v>Product &amp; Software Development</v>
      </c>
      <c r="F4490" t="str">
        <f>VLOOKUP(D4490,'B-Business Capability'!B:H,6,FALSE)</f>
        <v>Engineering</v>
      </c>
      <c r="G4490" t="str">
        <f>VLOOKUP(D4490,'B-Business Capability'!B:H,7,FALSE)</f>
        <v>Construction &amp; Development</v>
      </c>
      <c r="I4490" t="s">
        <v>43</v>
      </c>
      <c r="J4490" t="s">
        <v>91</v>
      </c>
      <c r="K4490" t="s">
        <v>81</v>
      </c>
      <c r="L4490" t="s">
        <v>699</v>
      </c>
      <c r="M4490" t="str">
        <f>VLOOKUP(L4490,'A-Applications'!B:D,3,FALSE)</f>
        <v>Kamstrup READy Manager</v>
      </c>
      <c r="N4490" t="s">
        <v>46</v>
      </c>
      <c r="O4490" s="42" t="s">
        <v>47</v>
      </c>
      <c r="P4490" t="s">
        <v>75</v>
      </c>
      <c r="Q4490" t="str">
        <f>VLOOKUP(KamstrupData[[#This Row],[IdLevel123]],'B-Business Capability'!B:L,10,FALSE)</f>
        <v>Idea-to-Release (I2R)</v>
      </c>
      <c r="R4490">
        <f>VLOOKUP(KamstrupData[[#This Row],[IdLevel123]],'B-Business Capability'!B:L,11,FALSE)</f>
        <v>420</v>
      </c>
      <c r="T4490" t="s">
        <v>96</v>
      </c>
    </row>
    <row r="4491" spans="4:20" hidden="1" x14ac:dyDescent="0.25">
      <c r="D4491" t="s">
        <v>583</v>
      </c>
      <c r="E4491" t="str">
        <f>VLOOKUP(D4491,'B-Business Capability'!B:H,5,FALSE)</f>
        <v>Product &amp; Software Development</v>
      </c>
      <c r="F4491" t="str">
        <f>VLOOKUP(D4491,'B-Business Capability'!B:H,6,FALSE)</f>
        <v>Engineering</v>
      </c>
      <c r="G4491" t="str">
        <f>VLOOKUP(D4491,'B-Business Capability'!B:H,7,FALSE)</f>
        <v>Construction &amp; Development</v>
      </c>
      <c r="I4491" t="s">
        <v>43</v>
      </c>
      <c r="J4491" t="s">
        <v>114</v>
      </c>
      <c r="K4491" t="s">
        <v>78</v>
      </c>
      <c r="L4491" t="s">
        <v>699</v>
      </c>
      <c r="M4491" t="str">
        <f>VLOOKUP(L4491,'A-Applications'!B:D,3,FALSE)</f>
        <v>Kamstrup READy Manager</v>
      </c>
      <c r="N4491" t="s">
        <v>46</v>
      </c>
      <c r="O4491" s="42" t="s">
        <v>47</v>
      </c>
      <c r="P4491" t="s">
        <v>75</v>
      </c>
      <c r="Q4491" t="str">
        <f>VLOOKUP(KamstrupData[[#This Row],[IdLevel123]],'B-Business Capability'!B:L,10,FALSE)</f>
        <v>Idea-to-Release (I2R)</v>
      </c>
      <c r="R4491">
        <f>VLOOKUP(KamstrupData[[#This Row],[IdLevel123]],'B-Business Capability'!B:L,11,FALSE)</f>
        <v>420</v>
      </c>
      <c r="T4491" t="s">
        <v>120</v>
      </c>
    </row>
    <row r="4492" spans="4:20" hidden="1" x14ac:dyDescent="0.25">
      <c r="D4492" t="s">
        <v>955</v>
      </c>
      <c r="E4492" t="str">
        <f>VLOOKUP(D4492,'B-Business Capability'!B:H,5,FALSE)</f>
        <v>Product &amp; Software Development</v>
      </c>
      <c r="F4492" t="str">
        <f>VLOOKUP(D4492,'B-Business Capability'!B:H,6,FALSE)</f>
        <v>Quality Management</v>
      </c>
      <c r="G4492" t="str">
        <f>VLOOKUP(D4492,'B-Business Capability'!B:H,7,FALSE)</f>
        <v>Test Quality</v>
      </c>
      <c r="I4492" t="s">
        <v>43</v>
      </c>
      <c r="J4492" t="s">
        <v>91</v>
      </c>
      <c r="K4492" t="s">
        <v>72</v>
      </c>
      <c r="L4492" t="s">
        <v>699</v>
      </c>
      <c r="M4492" t="str">
        <f>VLOOKUP(L4492,'A-Applications'!B:D,3,FALSE)</f>
        <v>Kamstrup READy Manager</v>
      </c>
      <c r="N4492" t="s">
        <v>46</v>
      </c>
      <c r="O4492" s="42" t="s">
        <v>47</v>
      </c>
      <c r="P4492" t="s">
        <v>75</v>
      </c>
      <c r="Q4492" t="str">
        <f>VLOOKUP(KamstrupData[[#This Row],[IdLevel123]],'B-Business Capability'!B:L,10,FALSE)</f>
        <v>Idea-to-Release (I2R)</v>
      </c>
      <c r="R4492">
        <f>VLOOKUP(KamstrupData[[#This Row],[IdLevel123]],'B-Business Capability'!B:L,11,FALSE)</f>
        <v>906</v>
      </c>
      <c r="T4492" t="s">
        <v>92</v>
      </c>
    </row>
    <row r="4493" spans="4:20" hidden="1" x14ac:dyDescent="0.25">
      <c r="D4493" t="s">
        <v>955</v>
      </c>
      <c r="E4493" t="str">
        <f>VLOOKUP(D4493,'B-Business Capability'!B:H,5,FALSE)</f>
        <v>Product &amp; Software Development</v>
      </c>
      <c r="F4493" t="str">
        <f>VLOOKUP(D4493,'B-Business Capability'!B:H,6,FALSE)</f>
        <v>Quality Management</v>
      </c>
      <c r="G4493" t="str">
        <f>VLOOKUP(D4493,'B-Business Capability'!B:H,7,FALSE)</f>
        <v>Test Quality</v>
      </c>
      <c r="I4493" t="s">
        <v>43</v>
      </c>
      <c r="J4493" t="s">
        <v>128</v>
      </c>
      <c r="K4493" t="s">
        <v>87</v>
      </c>
      <c r="L4493" t="s">
        <v>699</v>
      </c>
      <c r="M4493" t="str">
        <f>VLOOKUP(L4493,'A-Applications'!B:D,3,FALSE)</f>
        <v>Kamstrup READy Manager</v>
      </c>
      <c r="N4493" t="s">
        <v>46</v>
      </c>
      <c r="O4493" s="42" t="s">
        <v>47</v>
      </c>
      <c r="P4493" t="s">
        <v>75</v>
      </c>
      <c r="Q4493" t="str">
        <f>VLOOKUP(KamstrupData[[#This Row],[IdLevel123]],'B-Business Capability'!B:L,10,FALSE)</f>
        <v>Idea-to-Release (I2R)</v>
      </c>
      <c r="R4493">
        <f>VLOOKUP(KamstrupData[[#This Row],[IdLevel123]],'B-Business Capability'!B:L,11,FALSE)</f>
        <v>906</v>
      </c>
      <c r="T4493" t="s">
        <v>129</v>
      </c>
    </row>
    <row r="4494" spans="4:20" hidden="1" x14ac:dyDescent="0.25">
      <c r="D4494" t="s">
        <v>583</v>
      </c>
      <c r="E4494" t="str">
        <f>VLOOKUP(D4494,'B-Business Capability'!B:H,5,FALSE)</f>
        <v>Product &amp; Software Development</v>
      </c>
      <c r="F4494" t="str">
        <f>VLOOKUP(D4494,'B-Business Capability'!B:H,6,FALSE)</f>
        <v>Engineering</v>
      </c>
      <c r="G4494" t="str">
        <f>VLOOKUP(D4494,'B-Business Capability'!B:H,7,FALSE)</f>
        <v>Construction &amp; Development</v>
      </c>
      <c r="I4494" t="s">
        <v>43</v>
      </c>
      <c r="J4494" t="s">
        <v>91</v>
      </c>
      <c r="K4494" t="s">
        <v>72</v>
      </c>
      <c r="L4494" t="s">
        <v>689</v>
      </c>
      <c r="M4494" t="str">
        <f>VLOOKUP(L4494,'A-Applications'!B:D,3,FALSE)</f>
        <v>DB Browser for SQLite</v>
      </c>
      <c r="N4494" t="s">
        <v>46</v>
      </c>
      <c r="O4494" t="s">
        <v>47</v>
      </c>
      <c r="P4494" t="s">
        <v>75</v>
      </c>
      <c r="Q4494" t="str">
        <f>VLOOKUP(KamstrupData[[#This Row],[IdLevel123]],'B-Business Capability'!B:L,10,FALSE)</f>
        <v>Idea-to-Release (I2R)</v>
      </c>
      <c r="R4494">
        <f>VLOOKUP(KamstrupData[[#This Row],[IdLevel123]],'B-Business Capability'!B:L,11,FALSE)</f>
        <v>420</v>
      </c>
      <c r="T4494" t="s">
        <v>92</v>
      </c>
    </row>
    <row r="4495" spans="4:20" hidden="1" x14ac:dyDescent="0.25">
      <c r="D4495" t="s">
        <v>583</v>
      </c>
      <c r="E4495" t="str">
        <f>VLOOKUP(D4495,'B-Business Capability'!B:H,5,FALSE)</f>
        <v>Product &amp; Software Development</v>
      </c>
      <c r="F4495" t="str">
        <f>VLOOKUP(D4495,'B-Business Capability'!B:H,6,FALSE)</f>
        <v>Engineering</v>
      </c>
      <c r="G4495" t="str">
        <f>VLOOKUP(D4495,'B-Business Capability'!B:H,7,FALSE)</f>
        <v>Construction &amp; Development</v>
      </c>
      <c r="I4495" t="s">
        <v>43</v>
      </c>
      <c r="J4495" t="s">
        <v>91</v>
      </c>
      <c r="K4495" t="s">
        <v>81</v>
      </c>
      <c r="L4495" t="s">
        <v>689</v>
      </c>
      <c r="M4495" t="str">
        <f>VLOOKUP(L4495,'A-Applications'!B:D,3,FALSE)</f>
        <v>DB Browser for SQLite</v>
      </c>
      <c r="N4495" t="s">
        <v>46</v>
      </c>
      <c r="O4495" s="42" t="s">
        <v>47</v>
      </c>
      <c r="P4495" t="s">
        <v>75</v>
      </c>
      <c r="Q4495" t="str">
        <f>VLOOKUP(KamstrupData[[#This Row],[IdLevel123]],'B-Business Capability'!B:L,10,FALSE)</f>
        <v>Idea-to-Release (I2R)</v>
      </c>
      <c r="R4495">
        <f>VLOOKUP(KamstrupData[[#This Row],[IdLevel123]],'B-Business Capability'!B:L,11,FALSE)</f>
        <v>420</v>
      </c>
      <c r="T4495" t="s">
        <v>96</v>
      </c>
    </row>
    <row r="4496" spans="4:20" hidden="1" x14ac:dyDescent="0.25">
      <c r="D4496" t="s">
        <v>583</v>
      </c>
      <c r="E4496" t="str">
        <f>VLOOKUP(D4496,'B-Business Capability'!B:H,5,FALSE)</f>
        <v>Product &amp; Software Development</v>
      </c>
      <c r="F4496" t="str">
        <f>VLOOKUP(D4496,'B-Business Capability'!B:H,6,FALSE)</f>
        <v>Engineering</v>
      </c>
      <c r="G4496" t="str">
        <f>VLOOKUP(D4496,'B-Business Capability'!B:H,7,FALSE)</f>
        <v>Construction &amp; Development</v>
      </c>
      <c r="I4496" t="s">
        <v>43</v>
      </c>
      <c r="J4496" t="s">
        <v>71</v>
      </c>
      <c r="K4496" t="s">
        <v>72</v>
      </c>
      <c r="L4496" t="s">
        <v>608</v>
      </c>
      <c r="M4496" t="str">
        <f>VLOOKUP(L4496,'A-Applications'!B:D,3,FALSE)</f>
        <v>Graphviz</v>
      </c>
      <c r="N4496" t="s">
        <v>46</v>
      </c>
      <c r="O4496" s="42" t="s">
        <v>47</v>
      </c>
      <c r="P4496" t="s">
        <v>75</v>
      </c>
      <c r="Q4496" t="str">
        <f>VLOOKUP(KamstrupData[[#This Row],[IdLevel123]],'B-Business Capability'!B:L,10,FALSE)</f>
        <v>Idea-to-Release (I2R)</v>
      </c>
      <c r="R4496">
        <f>VLOOKUP(KamstrupData[[#This Row],[IdLevel123]],'B-Business Capability'!B:L,11,FALSE)</f>
        <v>420</v>
      </c>
      <c r="T4496" t="s">
        <v>76</v>
      </c>
    </row>
    <row r="4497" spans="2:20" hidden="1" x14ac:dyDescent="0.25">
      <c r="D4497" t="s">
        <v>583</v>
      </c>
      <c r="E4497" t="str">
        <f>VLOOKUP(D4497,'B-Business Capability'!B:H,5,FALSE)</f>
        <v>Product &amp; Software Development</v>
      </c>
      <c r="F4497" t="str">
        <f>VLOOKUP(D4497,'B-Business Capability'!B:H,6,FALSE)</f>
        <v>Engineering</v>
      </c>
      <c r="G4497" t="str">
        <f>VLOOKUP(D4497,'B-Business Capability'!B:H,7,FALSE)</f>
        <v>Construction &amp; Development</v>
      </c>
      <c r="I4497" t="s">
        <v>43</v>
      </c>
      <c r="J4497" t="s">
        <v>91</v>
      </c>
      <c r="K4497" t="s">
        <v>72</v>
      </c>
      <c r="L4497" t="s">
        <v>608</v>
      </c>
      <c r="M4497" t="str">
        <f>VLOOKUP(L4497,'A-Applications'!B:D,3,FALSE)</f>
        <v>Graphviz</v>
      </c>
      <c r="N4497" t="s">
        <v>46</v>
      </c>
      <c r="O4497" t="s">
        <v>47</v>
      </c>
      <c r="P4497" t="s">
        <v>75</v>
      </c>
      <c r="Q4497" t="str">
        <f>VLOOKUP(KamstrupData[[#This Row],[IdLevel123]],'B-Business Capability'!B:L,10,FALSE)</f>
        <v>Idea-to-Release (I2R)</v>
      </c>
      <c r="R4497">
        <f>VLOOKUP(KamstrupData[[#This Row],[IdLevel123]],'B-Business Capability'!B:L,11,FALSE)</f>
        <v>420</v>
      </c>
      <c r="T4497" t="s">
        <v>92</v>
      </c>
    </row>
    <row r="4498" spans="2:20" hidden="1" x14ac:dyDescent="0.25">
      <c r="D4498" t="s">
        <v>583</v>
      </c>
      <c r="E4498" t="str">
        <f>VLOOKUP(D4498,'B-Business Capability'!B:H,5,FALSE)</f>
        <v>Product &amp; Software Development</v>
      </c>
      <c r="F4498" t="str">
        <f>VLOOKUP(D4498,'B-Business Capability'!B:H,6,FALSE)</f>
        <v>Engineering</v>
      </c>
      <c r="G4498" t="str">
        <f>VLOOKUP(D4498,'B-Business Capability'!B:H,7,FALSE)</f>
        <v>Construction &amp; Development</v>
      </c>
      <c r="I4498" t="s">
        <v>43</v>
      </c>
      <c r="J4498" t="s">
        <v>91</v>
      </c>
      <c r="K4498" t="s">
        <v>81</v>
      </c>
      <c r="L4498" t="s">
        <v>608</v>
      </c>
      <c r="M4498" t="str">
        <f>VLOOKUP(L4498,'A-Applications'!B:D,3,FALSE)</f>
        <v>Graphviz</v>
      </c>
      <c r="N4498" t="s">
        <v>46</v>
      </c>
      <c r="O4498" s="42" t="s">
        <v>47</v>
      </c>
      <c r="P4498" t="s">
        <v>75</v>
      </c>
      <c r="Q4498" t="str">
        <f>VLOOKUP(KamstrupData[[#This Row],[IdLevel123]],'B-Business Capability'!B:L,10,FALSE)</f>
        <v>Idea-to-Release (I2R)</v>
      </c>
      <c r="R4498">
        <f>VLOOKUP(KamstrupData[[#This Row],[IdLevel123]],'B-Business Capability'!B:L,11,FALSE)</f>
        <v>420</v>
      </c>
      <c r="T4498" t="s">
        <v>96</v>
      </c>
    </row>
    <row r="4499" spans="2:20" hidden="1" x14ac:dyDescent="0.25">
      <c r="D4499" t="s">
        <v>583</v>
      </c>
      <c r="E4499" t="str">
        <f>VLOOKUP(D4499,'B-Business Capability'!B:H,5,FALSE)</f>
        <v>Product &amp; Software Development</v>
      </c>
      <c r="F4499" t="str">
        <f>VLOOKUP(D4499,'B-Business Capability'!B:H,6,FALSE)</f>
        <v>Engineering</v>
      </c>
      <c r="G4499" t="str">
        <f>VLOOKUP(D4499,'B-Business Capability'!B:H,7,FALSE)</f>
        <v>Construction &amp; Development</v>
      </c>
      <c r="I4499" t="s">
        <v>43</v>
      </c>
      <c r="J4499" t="s">
        <v>114</v>
      </c>
      <c r="K4499" t="s">
        <v>115</v>
      </c>
      <c r="L4499" t="s">
        <v>608</v>
      </c>
      <c r="M4499" t="str">
        <f>VLOOKUP(L4499,'A-Applications'!B:D,3,FALSE)</f>
        <v>Graphviz</v>
      </c>
      <c r="N4499" t="s">
        <v>46</v>
      </c>
      <c r="O4499" s="42" t="s">
        <v>47</v>
      </c>
      <c r="P4499" t="s">
        <v>602</v>
      </c>
      <c r="Q4499" t="str">
        <f>VLOOKUP(KamstrupData[[#This Row],[IdLevel123]],'B-Business Capability'!B:L,10,FALSE)</f>
        <v>Idea-to-Release (I2R)</v>
      </c>
      <c r="R4499">
        <f>VLOOKUP(KamstrupData[[#This Row],[IdLevel123]],'B-Business Capability'!B:L,11,FALSE)</f>
        <v>420</v>
      </c>
      <c r="T4499" t="s">
        <v>116</v>
      </c>
    </row>
    <row r="4500" spans="2:20" hidden="1" x14ac:dyDescent="0.25">
      <c r="D4500" t="s">
        <v>583</v>
      </c>
      <c r="E4500" t="str">
        <f>VLOOKUP(D4500,'B-Business Capability'!B:H,5,FALSE)</f>
        <v>Product &amp; Software Development</v>
      </c>
      <c r="F4500" t="str">
        <f>VLOOKUP(D4500,'B-Business Capability'!B:H,6,FALSE)</f>
        <v>Engineering</v>
      </c>
      <c r="G4500" t="str">
        <f>VLOOKUP(D4500,'B-Business Capability'!B:H,7,FALSE)</f>
        <v>Construction &amp; Development</v>
      </c>
      <c r="I4500" t="s">
        <v>43</v>
      </c>
      <c r="J4500" t="s">
        <v>114</v>
      </c>
      <c r="K4500" t="s">
        <v>125</v>
      </c>
      <c r="L4500" t="s">
        <v>608</v>
      </c>
      <c r="M4500" t="str">
        <f>VLOOKUP(L4500,'A-Applications'!B:D,3,FALSE)</f>
        <v>Graphviz</v>
      </c>
      <c r="N4500" t="s">
        <v>46</v>
      </c>
      <c r="O4500" t="s">
        <v>47</v>
      </c>
      <c r="P4500" t="s">
        <v>75</v>
      </c>
      <c r="Q4500" t="str">
        <f>VLOOKUP(KamstrupData[[#This Row],[IdLevel123]],'B-Business Capability'!B:L,10,FALSE)</f>
        <v>Idea-to-Release (I2R)</v>
      </c>
      <c r="R4500">
        <f>VLOOKUP(KamstrupData[[#This Row],[IdLevel123]],'B-Business Capability'!B:L,11,FALSE)</f>
        <v>420</v>
      </c>
      <c r="T4500" t="s">
        <v>874</v>
      </c>
    </row>
    <row r="4501" spans="2:20" hidden="1" x14ac:dyDescent="0.25">
      <c r="D4501" t="s">
        <v>934</v>
      </c>
      <c r="E4501" t="str">
        <f>VLOOKUP(D4501,'B-Business Capability'!B:H,5,FALSE)</f>
        <v>Product &amp; Software Development</v>
      </c>
      <c r="F4501" t="str">
        <f>VLOOKUP(D4501,'B-Business Capability'!B:H,6,FALSE)</f>
        <v>Quality Management</v>
      </c>
      <c r="G4501" t="str">
        <f>VLOOKUP(D4501,'B-Business Capability'!B:H,7,FALSE)</f>
        <v>Manage Product Document</v>
      </c>
      <c r="I4501" t="s">
        <v>43</v>
      </c>
      <c r="J4501" t="s">
        <v>71</v>
      </c>
      <c r="K4501" t="s">
        <v>72</v>
      </c>
      <c r="L4501" t="s">
        <v>608</v>
      </c>
      <c r="M4501" t="str">
        <f>VLOOKUP(L4501,'A-Applications'!B:D,3,FALSE)</f>
        <v>Graphviz</v>
      </c>
      <c r="N4501" t="s">
        <v>46</v>
      </c>
      <c r="O4501" s="42" t="s">
        <v>47</v>
      </c>
      <c r="P4501" t="s">
        <v>75</v>
      </c>
      <c r="Q4501" t="str">
        <f>VLOOKUP(KamstrupData[[#This Row],[IdLevel123]],'B-Business Capability'!B:L,10,FALSE)</f>
        <v>Idea-to-Release (I2R)</v>
      </c>
      <c r="R4501">
        <f>VLOOKUP(KamstrupData[[#This Row],[IdLevel123]],'B-Business Capability'!B:L,11,FALSE)</f>
        <v>904</v>
      </c>
      <c r="T4501" t="s">
        <v>76</v>
      </c>
    </row>
    <row r="4502" spans="2:20" hidden="1" x14ac:dyDescent="0.25">
      <c r="D4502" t="s">
        <v>934</v>
      </c>
      <c r="E4502" t="str">
        <f>VLOOKUP(D4502,'B-Business Capability'!B:H,5,FALSE)</f>
        <v>Product &amp; Software Development</v>
      </c>
      <c r="F4502" t="str">
        <f>VLOOKUP(D4502,'B-Business Capability'!B:H,6,FALSE)</f>
        <v>Quality Management</v>
      </c>
      <c r="G4502" t="str">
        <f>VLOOKUP(D4502,'B-Business Capability'!B:H,7,FALSE)</f>
        <v>Manage Product Document</v>
      </c>
      <c r="I4502" t="s">
        <v>43</v>
      </c>
      <c r="J4502" t="s">
        <v>114</v>
      </c>
      <c r="K4502" t="s">
        <v>115</v>
      </c>
      <c r="L4502" t="s">
        <v>608</v>
      </c>
      <c r="M4502" t="str">
        <f>VLOOKUP(L4502,'A-Applications'!B:D,3,FALSE)</f>
        <v>Graphviz</v>
      </c>
      <c r="N4502" t="s">
        <v>46</v>
      </c>
      <c r="O4502" s="42" t="s">
        <v>47</v>
      </c>
      <c r="P4502" t="s">
        <v>75</v>
      </c>
      <c r="Q4502" t="str">
        <f>VLOOKUP(KamstrupData[[#This Row],[IdLevel123]],'B-Business Capability'!B:L,10,FALSE)</f>
        <v>Idea-to-Release (I2R)</v>
      </c>
      <c r="R4502">
        <f>VLOOKUP(KamstrupData[[#This Row],[IdLevel123]],'B-Business Capability'!B:L,11,FALSE)</f>
        <v>904</v>
      </c>
      <c r="T4502" t="s">
        <v>116</v>
      </c>
    </row>
    <row r="4503" spans="2:20" hidden="1" x14ac:dyDescent="0.25">
      <c r="D4503" t="s">
        <v>934</v>
      </c>
      <c r="E4503" t="str">
        <f>VLOOKUP(D4503,'B-Business Capability'!B:H,5,FALSE)</f>
        <v>Product &amp; Software Development</v>
      </c>
      <c r="F4503" t="str">
        <f>VLOOKUP(D4503,'B-Business Capability'!B:H,6,FALSE)</f>
        <v>Quality Management</v>
      </c>
      <c r="G4503" t="str">
        <f>VLOOKUP(D4503,'B-Business Capability'!B:H,7,FALSE)</f>
        <v>Manage Product Document</v>
      </c>
      <c r="I4503" t="s">
        <v>43</v>
      </c>
      <c r="J4503" t="s">
        <v>114</v>
      </c>
      <c r="K4503" t="s">
        <v>125</v>
      </c>
      <c r="L4503" t="s">
        <v>608</v>
      </c>
      <c r="M4503" t="str">
        <f>VLOOKUP(L4503,'A-Applications'!B:D,3,FALSE)</f>
        <v>Graphviz</v>
      </c>
      <c r="N4503" t="s">
        <v>46</v>
      </c>
      <c r="O4503" t="s">
        <v>47</v>
      </c>
      <c r="P4503" t="s">
        <v>75</v>
      </c>
      <c r="Q4503" t="str">
        <f>VLOOKUP(KamstrupData[[#This Row],[IdLevel123]],'B-Business Capability'!B:L,10,FALSE)</f>
        <v>Idea-to-Release (I2R)</v>
      </c>
      <c r="R4503">
        <f>VLOOKUP(KamstrupData[[#This Row],[IdLevel123]],'B-Business Capability'!B:L,11,FALSE)</f>
        <v>904</v>
      </c>
      <c r="T4503" t="s">
        <v>126</v>
      </c>
    </row>
    <row r="4504" spans="2:20" hidden="1" x14ac:dyDescent="0.25">
      <c r="D4504" t="s">
        <v>150</v>
      </c>
      <c r="E4504" t="str">
        <f>VLOOKUP(D4504,'B-Business Capability'!B:H,5,FALSE)</f>
        <v>Strategic Management</v>
      </c>
      <c r="F4504" t="str">
        <f>VLOOKUP(D4504,'B-Business Capability'!B:H,6,FALSE)</f>
        <v>Enterprise Effectiveness &amp; Project Management</v>
      </c>
      <c r="G4504">
        <f>VLOOKUP(D4504,'B-Business Capability'!B:H,7,FALSE)</f>
        <v>0</v>
      </c>
      <c r="I4504" t="s">
        <v>43</v>
      </c>
      <c r="J4504" t="s">
        <v>91</v>
      </c>
      <c r="K4504" t="s">
        <v>72</v>
      </c>
      <c r="L4504" t="s">
        <v>157</v>
      </c>
      <c r="M4504" t="str">
        <f>VLOOKUP(L4504,'A-Applications'!B:D,3,FALSE)</f>
        <v>Microsoft PowerToys</v>
      </c>
      <c r="N4504" t="s">
        <v>46</v>
      </c>
      <c r="O4504" t="s">
        <v>52</v>
      </c>
      <c r="P4504" t="s">
        <v>68</v>
      </c>
      <c r="Q4504" t="str">
        <f>VLOOKUP(KamstrupData[[#This Row],[IdLevel123]],'B-Business Capability'!B:L,10,FALSE)</f>
        <v>N/A</v>
      </c>
      <c r="R4504">
        <f>VLOOKUP(KamstrupData[[#This Row],[IdLevel123]],'B-Business Capability'!B:L,11,FALSE)</f>
        <v>0</v>
      </c>
      <c r="T4504" t="s">
        <v>92</v>
      </c>
    </row>
    <row r="4505" spans="2:20" hidden="1" x14ac:dyDescent="0.25">
      <c r="D4505" t="s">
        <v>150</v>
      </c>
      <c r="E4505" t="str">
        <f>VLOOKUP(D4505,'B-Business Capability'!B:H,5,FALSE)</f>
        <v>Strategic Management</v>
      </c>
      <c r="F4505" t="str">
        <f>VLOOKUP(D4505,'B-Business Capability'!B:H,6,FALSE)</f>
        <v>Enterprise Effectiveness &amp; Project Management</v>
      </c>
      <c r="G4505">
        <f>VLOOKUP(D4505,'B-Business Capability'!B:H,7,FALSE)</f>
        <v>0</v>
      </c>
      <c r="I4505" t="s">
        <v>43</v>
      </c>
      <c r="J4505" t="s">
        <v>91</v>
      </c>
      <c r="K4505" t="s">
        <v>81</v>
      </c>
      <c r="L4505" t="s">
        <v>157</v>
      </c>
      <c r="M4505" t="str">
        <f>VLOOKUP(L4505,'A-Applications'!B:D,3,FALSE)</f>
        <v>Microsoft PowerToys</v>
      </c>
      <c r="N4505" t="s">
        <v>46</v>
      </c>
      <c r="O4505" s="42" t="s">
        <v>52</v>
      </c>
      <c r="P4505" t="s">
        <v>68</v>
      </c>
      <c r="Q4505" t="str">
        <f>VLOOKUP(KamstrupData[[#This Row],[IdLevel123]],'B-Business Capability'!B:L,10,FALSE)</f>
        <v>N/A</v>
      </c>
      <c r="R4505">
        <f>VLOOKUP(KamstrupData[[#This Row],[IdLevel123]],'B-Business Capability'!B:L,11,FALSE)</f>
        <v>0</v>
      </c>
      <c r="T4505" t="s">
        <v>96</v>
      </c>
    </row>
    <row r="4506" spans="2:20" hidden="1" x14ac:dyDescent="0.25">
      <c r="D4506" t="s">
        <v>150</v>
      </c>
      <c r="E4506" t="str">
        <f>VLOOKUP(D4506,'B-Business Capability'!B:H,5,FALSE)</f>
        <v>Strategic Management</v>
      </c>
      <c r="F4506" t="str">
        <f>VLOOKUP(D4506,'B-Business Capability'!B:H,6,FALSE)</f>
        <v>Enterprise Effectiveness &amp; Project Management</v>
      </c>
      <c r="G4506">
        <f>VLOOKUP(D4506,'B-Business Capability'!B:H,7,FALSE)</f>
        <v>0</v>
      </c>
      <c r="I4506" t="s">
        <v>43</v>
      </c>
      <c r="J4506" t="s">
        <v>128</v>
      </c>
      <c r="K4506" t="s">
        <v>87</v>
      </c>
      <c r="L4506" t="s">
        <v>157</v>
      </c>
      <c r="M4506" t="str">
        <f>VLOOKUP(L4506,'A-Applications'!B:D,3,FALSE)</f>
        <v>Microsoft PowerToys</v>
      </c>
      <c r="N4506" t="s">
        <v>46</v>
      </c>
      <c r="O4506" s="42" t="s">
        <v>47</v>
      </c>
      <c r="P4506" t="s">
        <v>68</v>
      </c>
      <c r="Q4506" t="str">
        <f>VLOOKUP(KamstrupData[[#This Row],[IdLevel123]],'B-Business Capability'!B:L,10,FALSE)</f>
        <v>N/A</v>
      </c>
      <c r="R4506">
        <f>VLOOKUP(KamstrupData[[#This Row],[IdLevel123]],'B-Business Capability'!B:L,11,FALSE)</f>
        <v>0</v>
      </c>
      <c r="T4506" t="s">
        <v>129</v>
      </c>
    </row>
    <row r="4507" spans="2:20" hidden="1" x14ac:dyDescent="0.25">
      <c r="B4507" s="28">
        <v>46023</v>
      </c>
      <c r="D4507" s="28" t="s">
        <v>8511</v>
      </c>
      <c r="E4507" t="str">
        <f>VLOOKUP(D4507,'B-Business Capability'!B:H,5,FALSE)</f>
        <v>Digital Platform and Operations</v>
      </c>
      <c r="F4507" t="str">
        <f>VLOOKUP(D4507,'B-Business Capability'!B:H,6,FALSE)</f>
        <v>Digital Workplace &amp; Infrastructure Development</v>
      </c>
      <c r="G4507">
        <f>VLOOKUP(D4507,'B-Business Capability'!B:H,7,FALSE)</f>
        <v>0</v>
      </c>
      <c r="I4507" t="s">
        <v>43</v>
      </c>
      <c r="J4507" t="s">
        <v>239</v>
      </c>
      <c r="K4507" t="s">
        <v>1742</v>
      </c>
      <c r="L4507" t="s">
        <v>157</v>
      </c>
      <c r="M4507" t="str">
        <f>VLOOKUP(L4507,'A-Applications'!B:D,3,FALSE)</f>
        <v>Microsoft PowerToys</v>
      </c>
      <c r="N4507" t="s">
        <v>46</v>
      </c>
      <c r="O4507" s="42" t="s">
        <v>52</v>
      </c>
      <c r="Q4507" t="str">
        <f>VLOOKUP(KamstrupData[[#This Row],[IdLevel123]],'B-Business Capability'!B:L,10,FALSE)</f>
        <v>N/A</v>
      </c>
      <c r="R4507">
        <f>VLOOKUP(KamstrupData[[#This Row],[IdLevel123]],'B-Business Capability'!B:L,11,FALSE)</f>
        <v>0</v>
      </c>
    </row>
    <row r="4508" spans="2:20" hidden="1" x14ac:dyDescent="0.25">
      <c r="B4508" s="28">
        <v>45292</v>
      </c>
      <c r="D4508" s="28" t="s">
        <v>8511</v>
      </c>
      <c r="E4508" t="str">
        <f>VLOOKUP(D4508,'B-Business Capability'!B:H,5,FALSE)</f>
        <v>Digital Platform and Operations</v>
      </c>
      <c r="F4508" t="str">
        <f>VLOOKUP(D4508,'B-Business Capability'!B:H,6,FALSE)</f>
        <v>Digital Workplace &amp; Infrastructure Development</v>
      </c>
      <c r="G4508">
        <f>VLOOKUP(D4508,'B-Business Capability'!B:H,7,FALSE)</f>
        <v>0</v>
      </c>
      <c r="I4508" t="s">
        <v>43</v>
      </c>
      <c r="J4508" t="s">
        <v>285</v>
      </c>
      <c r="K4508" t="s">
        <v>1639</v>
      </c>
      <c r="L4508" t="s">
        <v>157</v>
      </c>
      <c r="M4508" t="str">
        <f>VLOOKUP(L4508,'A-Applications'!B:D,3,FALSE)</f>
        <v>Microsoft PowerToys</v>
      </c>
      <c r="N4508" t="s">
        <v>46</v>
      </c>
      <c r="O4508" s="42" t="s">
        <v>52</v>
      </c>
      <c r="Q4508" t="str">
        <f>VLOOKUP(KamstrupData[[#This Row],[IdLevel123]],'B-Business Capability'!B:L,10,FALSE)</f>
        <v>N/A</v>
      </c>
      <c r="R4508">
        <f>VLOOKUP(KamstrupData[[#This Row],[IdLevel123]],'B-Business Capability'!B:L,11,FALSE)</f>
        <v>0</v>
      </c>
    </row>
    <row r="4509" spans="2:20" hidden="1" x14ac:dyDescent="0.25">
      <c r="B4509" s="28">
        <v>45292</v>
      </c>
      <c r="D4509" s="28" t="s">
        <v>8511</v>
      </c>
      <c r="E4509" t="str">
        <f>VLOOKUP(D4509,'B-Business Capability'!B:H,5,FALSE)</f>
        <v>Digital Platform and Operations</v>
      </c>
      <c r="F4509" t="str">
        <f>VLOOKUP(D4509,'B-Business Capability'!B:H,6,FALSE)</f>
        <v>Digital Workplace &amp; Infrastructure Development</v>
      </c>
      <c r="G4509">
        <f>VLOOKUP(D4509,'B-Business Capability'!B:H,7,FALSE)</f>
        <v>0</v>
      </c>
      <c r="I4509" t="s">
        <v>43</v>
      </c>
      <c r="J4509" t="s">
        <v>239</v>
      </c>
      <c r="K4509" t="s">
        <v>7296</v>
      </c>
      <c r="L4509" t="s">
        <v>157</v>
      </c>
      <c r="M4509" t="str">
        <f>VLOOKUP(L4509,'A-Applications'!B:D,3,FALSE)</f>
        <v>Microsoft PowerToys</v>
      </c>
      <c r="N4509" t="s">
        <v>46</v>
      </c>
      <c r="O4509" s="42" t="s">
        <v>52</v>
      </c>
      <c r="Q4509" t="str">
        <f>VLOOKUP(KamstrupData[[#This Row],[IdLevel123]],'B-Business Capability'!B:L,10,FALSE)</f>
        <v>N/A</v>
      </c>
      <c r="R4509">
        <f>VLOOKUP(KamstrupData[[#This Row],[IdLevel123]],'B-Business Capability'!B:L,11,FALSE)</f>
        <v>0</v>
      </c>
    </row>
    <row r="4510" spans="2:20" hidden="1" x14ac:dyDescent="0.25">
      <c r="D4510" t="s">
        <v>583</v>
      </c>
      <c r="E4510" t="str">
        <f>VLOOKUP(D4510,'B-Business Capability'!B:H,5,FALSE)</f>
        <v>Product &amp; Software Development</v>
      </c>
      <c r="F4510" t="str">
        <f>VLOOKUP(D4510,'B-Business Capability'!B:H,6,FALSE)</f>
        <v>Engineering</v>
      </c>
      <c r="G4510" t="str">
        <f>VLOOKUP(D4510,'B-Business Capability'!B:H,7,FALSE)</f>
        <v>Construction &amp; Development</v>
      </c>
      <c r="I4510" t="s">
        <v>43</v>
      </c>
      <c r="J4510" t="s">
        <v>71</v>
      </c>
      <c r="K4510" t="s">
        <v>72</v>
      </c>
      <c r="L4510" t="s">
        <v>623</v>
      </c>
      <c r="M4510" t="str">
        <f>VLOOKUP(L4510,'A-Applications'!B:D,3,FALSE)</f>
        <v>Raspberry Pi Imager</v>
      </c>
      <c r="N4510" t="s">
        <v>46</v>
      </c>
      <c r="O4510" s="42" t="s">
        <v>52</v>
      </c>
      <c r="P4510" t="s">
        <v>75</v>
      </c>
      <c r="Q4510" t="str">
        <f>VLOOKUP(KamstrupData[[#This Row],[IdLevel123]],'B-Business Capability'!B:L,10,FALSE)</f>
        <v>Idea-to-Release (I2R)</v>
      </c>
      <c r="R4510">
        <f>VLOOKUP(KamstrupData[[#This Row],[IdLevel123]],'B-Business Capability'!B:L,11,FALSE)</f>
        <v>420</v>
      </c>
      <c r="T4510" t="s">
        <v>76</v>
      </c>
    </row>
    <row r="4511" spans="2:20" hidden="1" x14ac:dyDescent="0.25">
      <c r="D4511" t="s">
        <v>583</v>
      </c>
      <c r="E4511" t="str">
        <f>VLOOKUP(D4511,'B-Business Capability'!B:H,5,FALSE)</f>
        <v>Product &amp; Software Development</v>
      </c>
      <c r="F4511" t="str">
        <f>VLOOKUP(D4511,'B-Business Capability'!B:H,6,FALSE)</f>
        <v>Engineering</v>
      </c>
      <c r="G4511" t="str">
        <f>VLOOKUP(D4511,'B-Business Capability'!B:H,7,FALSE)</f>
        <v>Construction &amp; Development</v>
      </c>
      <c r="I4511" t="s">
        <v>43</v>
      </c>
      <c r="J4511" t="s">
        <v>91</v>
      </c>
      <c r="K4511" t="s">
        <v>72</v>
      </c>
      <c r="L4511" t="s">
        <v>623</v>
      </c>
      <c r="M4511" t="str">
        <f>VLOOKUP(L4511,'A-Applications'!B:D,3,FALSE)</f>
        <v>Raspberry Pi Imager</v>
      </c>
      <c r="N4511" t="s">
        <v>46</v>
      </c>
      <c r="O4511" t="s">
        <v>47</v>
      </c>
      <c r="P4511" t="s">
        <v>75</v>
      </c>
      <c r="Q4511" t="str">
        <f>VLOOKUP(KamstrupData[[#This Row],[IdLevel123]],'B-Business Capability'!B:L,10,FALSE)</f>
        <v>Idea-to-Release (I2R)</v>
      </c>
      <c r="R4511">
        <f>VLOOKUP(KamstrupData[[#This Row],[IdLevel123]],'B-Business Capability'!B:L,11,FALSE)</f>
        <v>420</v>
      </c>
      <c r="T4511" t="s">
        <v>92</v>
      </c>
    </row>
    <row r="4512" spans="2:20" hidden="1" x14ac:dyDescent="0.25">
      <c r="D4512" t="s">
        <v>583</v>
      </c>
      <c r="E4512" t="str">
        <f>VLOOKUP(D4512,'B-Business Capability'!B:H,5,FALSE)</f>
        <v>Product &amp; Software Development</v>
      </c>
      <c r="F4512" t="str">
        <f>VLOOKUP(D4512,'B-Business Capability'!B:H,6,FALSE)</f>
        <v>Engineering</v>
      </c>
      <c r="G4512" t="str">
        <f>VLOOKUP(D4512,'B-Business Capability'!B:H,7,FALSE)</f>
        <v>Construction &amp; Development</v>
      </c>
      <c r="I4512" t="s">
        <v>43</v>
      </c>
      <c r="J4512" t="s">
        <v>91</v>
      </c>
      <c r="K4512" t="s">
        <v>81</v>
      </c>
      <c r="L4512" t="s">
        <v>623</v>
      </c>
      <c r="M4512" t="str">
        <f>VLOOKUP(L4512,'A-Applications'!B:D,3,FALSE)</f>
        <v>Raspberry Pi Imager</v>
      </c>
      <c r="N4512" t="s">
        <v>46</v>
      </c>
      <c r="O4512" s="42" t="s">
        <v>47</v>
      </c>
      <c r="P4512" t="s">
        <v>75</v>
      </c>
      <c r="Q4512" t="str">
        <f>VLOOKUP(KamstrupData[[#This Row],[IdLevel123]],'B-Business Capability'!B:L,10,FALSE)</f>
        <v>Idea-to-Release (I2R)</v>
      </c>
      <c r="R4512">
        <f>VLOOKUP(KamstrupData[[#This Row],[IdLevel123]],'B-Business Capability'!B:L,11,FALSE)</f>
        <v>420</v>
      </c>
      <c r="T4512" t="s">
        <v>96</v>
      </c>
    </row>
    <row r="4513" spans="2:20" hidden="1" x14ac:dyDescent="0.25">
      <c r="D4513" t="s">
        <v>583</v>
      </c>
      <c r="E4513" t="str">
        <f>VLOOKUP(D4513,'B-Business Capability'!B:H,5,FALSE)</f>
        <v>Product &amp; Software Development</v>
      </c>
      <c r="F4513" t="str">
        <f>VLOOKUP(D4513,'B-Business Capability'!B:H,6,FALSE)</f>
        <v>Engineering</v>
      </c>
      <c r="G4513" t="str">
        <f>VLOOKUP(D4513,'B-Business Capability'!B:H,7,FALSE)</f>
        <v>Construction &amp; Development</v>
      </c>
      <c r="I4513" t="s">
        <v>43</v>
      </c>
      <c r="J4513" t="s">
        <v>114</v>
      </c>
      <c r="K4513" t="s">
        <v>115</v>
      </c>
      <c r="L4513" t="s">
        <v>623</v>
      </c>
      <c r="M4513" t="str">
        <f>VLOOKUP(L4513,'A-Applications'!B:D,3,FALSE)</f>
        <v>Raspberry Pi Imager</v>
      </c>
      <c r="N4513" t="s">
        <v>46</v>
      </c>
      <c r="O4513" s="42" t="s">
        <v>47</v>
      </c>
      <c r="P4513" t="s">
        <v>602</v>
      </c>
      <c r="Q4513" t="str">
        <f>VLOOKUP(KamstrupData[[#This Row],[IdLevel123]],'B-Business Capability'!B:L,10,FALSE)</f>
        <v>Idea-to-Release (I2R)</v>
      </c>
      <c r="R4513">
        <f>VLOOKUP(KamstrupData[[#This Row],[IdLevel123]],'B-Business Capability'!B:L,11,FALSE)</f>
        <v>420</v>
      </c>
      <c r="T4513" t="s">
        <v>116</v>
      </c>
    </row>
    <row r="4514" spans="2:20" hidden="1" x14ac:dyDescent="0.25">
      <c r="D4514" t="s">
        <v>583</v>
      </c>
      <c r="E4514" t="str">
        <f>VLOOKUP(D4514,'B-Business Capability'!B:H,5,FALSE)</f>
        <v>Product &amp; Software Development</v>
      </c>
      <c r="F4514" t="str">
        <f>VLOOKUP(D4514,'B-Business Capability'!B:H,6,FALSE)</f>
        <v>Engineering</v>
      </c>
      <c r="G4514" t="str">
        <f>VLOOKUP(D4514,'B-Business Capability'!B:H,7,FALSE)</f>
        <v>Construction &amp; Development</v>
      </c>
      <c r="I4514" t="s">
        <v>43</v>
      </c>
      <c r="J4514" t="s">
        <v>91</v>
      </c>
      <c r="K4514" t="s">
        <v>78</v>
      </c>
      <c r="L4514" t="s">
        <v>750</v>
      </c>
      <c r="M4514" t="str">
        <f>VLOOKUP(L4514,'A-Applications'!B:D,3,FALSE)</f>
        <v>R&amp;S InstrumentView</v>
      </c>
      <c r="N4514" t="s">
        <v>46</v>
      </c>
      <c r="O4514" s="42" t="s">
        <v>47</v>
      </c>
      <c r="P4514" t="s">
        <v>75</v>
      </c>
      <c r="Q4514" t="str">
        <f>VLOOKUP(KamstrupData[[#This Row],[IdLevel123]],'B-Business Capability'!B:L,10,FALSE)</f>
        <v>Idea-to-Release (I2R)</v>
      </c>
      <c r="R4514">
        <f>VLOOKUP(KamstrupData[[#This Row],[IdLevel123]],'B-Business Capability'!B:L,11,FALSE)</f>
        <v>420</v>
      </c>
    </row>
    <row r="4515" spans="2:20" hidden="1" x14ac:dyDescent="0.25">
      <c r="D4515" t="s">
        <v>583</v>
      </c>
      <c r="E4515" t="str">
        <f>VLOOKUP(D4515,'B-Business Capability'!B:H,5,FALSE)</f>
        <v>Product &amp; Software Development</v>
      </c>
      <c r="F4515" t="str">
        <f>VLOOKUP(D4515,'B-Business Capability'!B:H,6,FALSE)</f>
        <v>Engineering</v>
      </c>
      <c r="G4515" t="str">
        <f>VLOOKUP(D4515,'B-Business Capability'!B:H,7,FALSE)</f>
        <v>Construction &amp; Development</v>
      </c>
      <c r="I4515" t="s">
        <v>43</v>
      </c>
      <c r="J4515" t="s">
        <v>91</v>
      </c>
      <c r="K4515" t="s">
        <v>81</v>
      </c>
      <c r="L4515" t="s">
        <v>750</v>
      </c>
      <c r="M4515" t="str">
        <f>VLOOKUP(L4515,'A-Applications'!B:D,3,FALSE)</f>
        <v>R&amp;S InstrumentView</v>
      </c>
      <c r="N4515" t="s">
        <v>46</v>
      </c>
      <c r="O4515" s="42" t="s">
        <v>47</v>
      </c>
      <c r="P4515" t="s">
        <v>75</v>
      </c>
      <c r="Q4515" t="str">
        <f>VLOOKUP(KamstrupData[[#This Row],[IdLevel123]],'B-Business Capability'!B:L,10,FALSE)</f>
        <v>Idea-to-Release (I2R)</v>
      </c>
      <c r="R4515">
        <f>VLOOKUP(KamstrupData[[#This Row],[IdLevel123]],'B-Business Capability'!B:L,11,FALSE)</f>
        <v>420</v>
      </c>
      <c r="T4515" t="s">
        <v>96</v>
      </c>
    </row>
    <row r="4516" spans="2:20" hidden="1" x14ac:dyDescent="0.25">
      <c r="D4516" t="s">
        <v>569</v>
      </c>
      <c r="E4516" t="str">
        <f>VLOOKUP(D4516,'B-Business Capability'!B:H,5,FALSE)</f>
        <v>Product &amp; Software Development</v>
      </c>
      <c r="F4516" t="str">
        <f>VLOOKUP(D4516,'B-Business Capability'!B:H,6,FALSE)</f>
        <v>Engineering</v>
      </c>
      <c r="G4516" t="str">
        <f>VLOOKUP(D4516,'B-Business Capability'!B:H,7,FALSE)</f>
        <v>Conceptualization</v>
      </c>
      <c r="I4516" t="s">
        <v>43</v>
      </c>
      <c r="J4516" t="s">
        <v>91</v>
      </c>
      <c r="K4516" t="s">
        <v>72</v>
      </c>
      <c r="L4516" t="s">
        <v>574</v>
      </c>
      <c r="M4516" t="str">
        <f>VLOOKUP(L4516,'A-Applications'!B:D,3,FALSE)</f>
        <v>Signal Hound Spike</v>
      </c>
      <c r="N4516" t="s">
        <v>46</v>
      </c>
      <c r="O4516" t="s">
        <v>47</v>
      </c>
      <c r="P4516" t="s">
        <v>75</v>
      </c>
      <c r="Q4516" t="str">
        <f>VLOOKUP(KamstrupData[[#This Row],[IdLevel123]],'B-Business Capability'!B:L,10,FALSE)</f>
        <v>Idea-to-Release (I2R)</v>
      </c>
      <c r="R4516">
        <f>VLOOKUP(KamstrupData[[#This Row],[IdLevel123]],'B-Business Capability'!B:L,11,FALSE)</f>
        <v>410</v>
      </c>
      <c r="T4516" t="s">
        <v>92</v>
      </c>
    </row>
    <row r="4517" spans="2:20" hidden="1" x14ac:dyDescent="0.25">
      <c r="D4517" t="s">
        <v>569</v>
      </c>
      <c r="E4517" t="str">
        <f>VLOOKUP(D4517,'B-Business Capability'!B:H,5,FALSE)</f>
        <v>Product &amp; Software Development</v>
      </c>
      <c r="F4517" t="str">
        <f>VLOOKUP(D4517,'B-Business Capability'!B:H,6,FALSE)</f>
        <v>Engineering</v>
      </c>
      <c r="G4517" t="str">
        <f>VLOOKUP(D4517,'B-Business Capability'!B:H,7,FALSE)</f>
        <v>Conceptualization</v>
      </c>
      <c r="I4517" t="s">
        <v>43</v>
      </c>
      <c r="J4517" t="s">
        <v>91</v>
      </c>
      <c r="K4517" t="s">
        <v>81</v>
      </c>
      <c r="L4517" t="s">
        <v>574</v>
      </c>
      <c r="M4517" t="str">
        <f>VLOOKUP(L4517,'A-Applications'!B:D,3,FALSE)</f>
        <v>Signal Hound Spike</v>
      </c>
      <c r="N4517" t="s">
        <v>46</v>
      </c>
      <c r="O4517" s="42" t="s">
        <v>47</v>
      </c>
      <c r="P4517" t="s">
        <v>75</v>
      </c>
      <c r="Q4517" t="str">
        <f>VLOOKUP(KamstrupData[[#This Row],[IdLevel123]],'B-Business Capability'!B:L,10,FALSE)</f>
        <v>Idea-to-Release (I2R)</v>
      </c>
      <c r="R4517">
        <f>VLOOKUP(KamstrupData[[#This Row],[IdLevel123]],'B-Business Capability'!B:L,11,FALSE)</f>
        <v>410</v>
      </c>
      <c r="T4517" t="s">
        <v>96</v>
      </c>
    </row>
    <row r="4518" spans="2:20" hidden="1" x14ac:dyDescent="0.25">
      <c r="D4518" t="s">
        <v>583</v>
      </c>
      <c r="E4518" t="str">
        <f>VLOOKUP(D4518,'B-Business Capability'!B:H,5,FALSE)</f>
        <v>Product &amp; Software Development</v>
      </c>
      <c r="F4518" t="str">
        <f>VLOOKUP(D4518,'B-Business Capability'!B:H,6,FALSE)</f>
        <v>Engineering</v>
      </c>
      <c r="G4518" t="str">
        <f>VLOOKUP(D4518,'B-Business Capability'!B:H,7,FALSE)</f>
        <v>Construction &amp; Development</v>
      </c>
      <c r="I4518" t="s">
        <v>43</v>
      </c>
      <c r="J4518" t="s">
        <v>91</v>
      </c>
      <c r="K4518" t="s">
        <v>81</v>
      </c>
      <c r="L4518" t="s">
        <v>756</v>
      </c>
      <c r="M4518" t="str">
        <f>VLOOKUP(L4518,'A-Applications'!B:D,3,FALSE)</f>
        <v>SX1261CalculatorUI</v>
      </c>
      <c r="N4518" t="s">
        <v>46</v>
      </c>
      <c r="O4518" s="42" t="s">
        <v>47</v>
      </c>
      <c r="P4518" t="s">
        <v>75</v>
      </c>
      <c r="Q4518" t="str">
        <f>VLOOKUP(KamstrupData[[#This Row],[IdLevel123]],'B-Business Capability'!B:L,10,FALSE)</f>
        <v>Idea-to-Release (I2R)</v>
      </c>
      <c r="R4518">
        <f>VLOOKUP(KamstrupData[[#This Row],[IdLevel123]],'B-Business Capability'!B:L,11,FALSE)</f>
        <v>420</v>
      </c>
      <c r="T4518" t="s">
        <v>96</v>
      </c>
    </row>
    <row r="4519" spans="2:20" hidden="1" x14ac:dyDescent="0.25">
      <c r="D4519" t="s">
        <v>583</v>
      </c>
      <c r="E4519" t="str">
        <f>VLOOKUP(D4519,'B-Business Capability'!B:H,5,FALSE)</f>
        <v>Product &amp; Software Development</v>
      </c>
      <c r="F4519" t="str">
        <f>VLOOKUP(D4519,'B-Business Capability'!B:H,6,FALSE)</f>
        <v>Engineering</v>
      </c>
      <c r="G4519" t="str">
        <f>VLOOKUP(D4519,'B-Business Capability'!B:H,7,FALSE)</f>
        <v>Construction &amp; Development</v>
      </c>
      <c r="I4519" t="s">
        <v>43</v>
      </c>
      <c r="J4519" t="s">
        <v>114</v>
      </c>
      <c r="K4519" t="s">
        <v>78</v>
      </c>
      <c r="L4519" t="s">
        <v>756</v>
      </c>
      <c r="M4519" t="str">
        <f>VLOOKUP(L4519,'A-Applications'!B:D,3,FALSE)</f>
        <v>SX1261CalculatorUI</v>
      </c>
      <c r="N4519" t="s">
        <v>46</v>
      </c>
      <c r="O4519" s="42" t="s">
        <v>47</v>
      </c>
      <c r="P4519" t="s">
        <v>75</v>
      </c>
      <c r="Q4519" t="str">
        <f>VLOOKUP(KamstrupData[[#This Row],[IdLevel123]],'B-Business Capability'!B:L,10,FALSE)</f>
        <v>Idea-to-Release (I2R)</v>
      </c>
      <c r="R4519">
        <f>VLOOKUP(KamstrupData[[#This Row],[IdLevel123]],'B-Business Capability'!B:L,11,FALSE)</f>
        <v>420</v>
      </c>
      <c r="T4519" t="s">
        <v>120</v>
      </c>
    </row>
    <row r="4520" spans="2:20" hidden="1" x14ac:dyDescent="0.25">
      <c r="D4520" t="s">
        <v>583</v>
      </c>
      <c r="E4520" t="str">
        <f>VLOOKUP(D4520,'B-Business Capability'!B:H,5,FALSE)</f>
        <v>Product &amp; Software Development</v>
      </c>
      <c r="F4520" t="str">
        <f>VLOOKUP(D4520,'B-Business Capability'!B:H,6,FALSE)</f>
        <v>Engineering</v>
      </c>
      <c r="G4520" t="str">
        <f>VLOOKUP(D4520,'B-Business Capability'!B:H,7,FALSE)</f>
        <v>Construction &amp; Development</v>
      </c>
      <c r="I4520" t="s">
        <v>43</v>
      </c>
      <c r="J4520" t="s">
        <v>91</v>
      </c>
      <c r="K4520" t="s">
        <v>72</v>
      </c>
      <c r="L4520" t="s">
        <v>718</v>
      </c>
      <c r="M4520" t="str">
        <f>VLOOKUP(L4520,'A-Applications'!B:D,3,FALSE)</f>
        <v>S2-LP DK</v>
      </c>
      <c r="N4520" t="s">
        <v>46</v>
      </c>
      <c r="O4520" t="s">
        <v>47</v>
      </c>
      <c r="P4520" t="s">
        <v>75</v>
      </c>
      <c r="Q4520" t="str">
        <f>VLOOKUP(KamstrupData[[#This Row],[IdLevel123]],'B-Business Capability'!B:L,10,FALSE)</f>
        <v>Idea-to-Release (I2R)</v>
      </c>
      <c r="R4520">
        <f>VLOOKUP(KamstrupData[[#This Row],[IdLevel123]],'B-Business Capability'!B:L,11,FALSE)</f>
        <v>420</v>
      </c>
      <c r="T4520" t="s">
        <v>92</v>
      </c>
    </row>
    <row r="4521" spans="2:20" hidden="1" x14ac:dyDescent="0.25">
      <c r="D4521" t="s">
        <v>583</v>
      </c>
      <c r="E4521" t="str">
        <f>VLOOKUP(D4521,'B-Business Capability'!B:H,5,FALSE)</f>
        <v>Product &amp; Software Development</v>
      </c>
      <c r="F4521" t="str">
        <f>VLOOKUP(D4521,'B-Business Capability'!B:H,6,FALSE)</f>
        <v>Engineering</v>
      </c>
      <c r="G4521" t="str">
        <f>VLOOKUP(D4521,'B-Business Capability'!B:H,7,FALSE)</f>
        <v>Construction &amp; Development</v>
      </c>
      <c r="I4521" t="s">
        <v>43</v>
      </c>
      <c r="J4521" t="s">
        <v>91</v>
      </c>
      <c r="K4521" t="s">
        <v>78</v>
      </c>
      <c r="L4521" t="s">
        <v>718</v>
      </c>
      <c r="M4521" t="str">
        <f>VLOOKUP(L4521,'A-Applications'!B:D,3,FALSE)</f>
        <v>S2-LP DK</v>
      </c>
      <c r="N4521" t="s">
        <v>46</v>
      </c>
      <c r="O4521" t="s">
        <v>47</v>
      </c>
      <c r="P4521" t="s">
        <v>75</v>
      </c>
      <c r="Q4521" t="str">
        <f>VLOOKUP(KamstrupData[[#This Row],[IdLevel123]],'B-Business Capability'!B:L,10,FALSE)</f>
        <v>Idea-to-Release (I2R)</v>
      </c>
      <c r="R4521">
        <f>VLOOKUP(KamstrupData[[#This Row],[IdLevel123]],'B-Business Capability'!B:L,11,FALSE)</f>
        <v>420</v>
      </c>
    </row>
    <row r="4522" spans="2:20" hidden="1" x14ac:dyDescent="0.25">
      <c r="D4522" t="s">
        <v>583</v>
      </c>
      <c r="E4522" t="str">
        <f>VLOOKUP(D4522,'B-Business Capability'!B:H,5,FALSE)</f>
        <v>Product &amp; Software Development</v>
      </c>
      <c r="F4522" t="str">
        <f>VLOOKUP(D4522,'B-Business Capability'!B:H,6,FALSE)</f>
        <v>Engineering</v>
      </c>
      <c r="G4522" t="str">
        <f>VLOOKUP(D4522,'B-Business Capability'!B:H,7,FALSE)</f>
        <v>Construction &amp; Development</v>
      </c>
      <c r="I4522" t="s">
        <v>43</v>
      </c>
      <c r="J4522" t="s">
        <v>91</v>
      </c>
      <c r="K4522" t="s">
        <v>81</v>
      </c>
      <c r="L4522" t="s">
        <v>718</v>
      </c>
      <c r="M4522" t="str">
        <f>VLOOKUP(L4522,'A-Applications'!B:D,3,FALSE)</f>
        <v>S2-LP DK</v>
      </c>
      <c r="N4522" t="s">
        <v>46</v>
      </c>
      <c r="O4522" s="42" t="s">
        <v>47</v>
      </c>
      <c r="P4522" t="s">
        <v>75</v>
      </c>
      <c r="Q4522" t="str">
        <f>VLOOKUP(KamstrupData[[#This Row],[IdLevel123]],'B-Business Capability'!B:L,10,FALSE)</f>
        <v>Idea-to-Release (I2R)</v>
      </c>
      <c r="R4522">
        <f>VLOOKUP(KamstrupData[[#This Row],[IdLevel123]],'B-Business Capability'!B:L,11,FALSE)</f>
        <v>420</v>
      </c>
      <c r="T4522" t="s">
        <v>96</v>
      </c>
    </row>
    <row r="4523" spans="2:20" hidden="1" x14ac:dyDescent="0.25">
      <c r="D4523" t="s">
        <v>150</v>
      </c>
      <c r="E4523" t="str">
        <f>VLOOKUP(D4523,'B-Business Capability'!B:H,5,FALSE)</f>
        <v>Strategic Management</v>
      </c>
      <c r="F4523" t="str">
        <f>VLOOKUP(D4523,'B-Business Capability'!B:H,6,FALSE)</f>
        <v>Enterprise Effectiveness &amp; Project Management</v>
      </c>
      <c r="G4523">
        <f>VLOOKUP(D4523,'B-Business Capability'!B:H,7,FALSE)</f>
        <v>0</v>
      </c>
      <c r="I4523" t="s">
        <v>43</v>
      </c>
      <c r="J4523" t="s">
        <v>91</v>
      </c>
      <c r="K4523" t="s">
        <v>81</v>
      </c>
      <c r="L4523" t="s">
        <v>160</v>
      </c>
      <c r="M4523" t="str">
        <f>VLOOKUP(L4523,'A-Applications'!B:D,3,FALSE)</f>
        <v>ZoomIt</v>
      </c>
      <c r="N4523" t="s">
        <v>46</v>
      </c>
      <c r="O4523" s="42" t="s">
        <v>52</v>
      </c>
      <c r="P4523" t="s">
        <v>68</v>
      </c>
      <c r="Q4523" t="str">
        <f>VLOOKUP(KamstrupData[[#This Row],[IdLevel123]],'B-Business Capability'!B:L,10,FALSE)</f>
        <v>N/A</v>
      </c>
      <c r="R4523">
        <f>VLOOKUP(KamstrupData[[#This Row],[IdLevel123]],'B-Business Capability'!B:L,11,FALSE)</f>
        <v>0</v>
      </c>
      <c r="T4523" t="s">
        <v>96</v>
      </c>
    </row>
    <row r="4524" spans="2:20" hidden="1" x14ac:dyDescent="0.25">
      <c r="D4524" t="s">
        <v>150</v>
      </c>
      <c r="E4524" t="str">
        <f>VLOOKUP(D4524,'B-Business Capability'!B:H,5,FALSE)</f>
        <v>Strategic Management</v>
      </c>
      <c r="F4524" t="str">
        <f>VLOOKUP(D4524,'B-Business Capability'!B:H,6,FALSE)</f>
        <v>Enterprise Effectiveness &amp; Project Management</v>
      </c>
      <c r="G4524">
        <f>VLOOKUP(D4524,'B-Business Capability'!B:H,7,FALSE)</f>
        <v>0</v>
      </c>
      <c r="I4524" t="s">
        <v>43</v>
      </c>
      <c r="J4524" t="s">
        <v>128</v>
      </c>
      <c r="K4524" t="s">
        <v>87</v>
      </c>
      <c r="L4524" t="s">
        <v>160</v>
      </c>
      <c r="M4524" t="str">
        <f>VLOOKUP(L4524,'A-Applications'!B:D,3,FALSE)</f>
        <v>ZoomIt</v>
      </c>
      <c r="N4524" t="s">
        <v>46</v>
      </c>
      <c r="O4524" s="42" t="s">
        <v>52</v>
      </c>
      <c r="P4524" t="s">
        <v>68</v>
      </c>
      <c r="Q4524" t="str">
        <f>VLOOKUP(KamstrupData[[#This Row],[IdLevel123]],'B-Business Capability'!B:L,10,FALSE)</f>
        <v>N/A</v>
      </c>
      <c r="R4524">
        <f>VLOOKUP(KamstrupData[[#This Row],[IdLevel123]],'B-Business Capability'!B:L,11,FALSE)</f>
        <v>0</v>
      </c>
      <c r="T4524" t="s">
        <v>129</v>
      </c>
    </row>
    <row r="4525" spans="2:20" hidden="1" x14ac:dyDescent="0.25">
      <c r="D4525" t="s">
        <v>583</v>
      </c>
      <c r="E4525" t="str">
        <f>VLOOKUP(D4525,'B-Business Capability'!B:H,5,FALSE)</f>
        <v>Product &amp; Software Development</v>
      </c>
      <c r="F4525" t="str">
        <f>VLOOKUP(D4525,'B-Business Capability'!B:H,6,FALSE)</f>
        <v>Engineering</v>
      </c>
      <c r="G4525" t="str">
        <f>VLOOKUP(D4525,'B-Business Capability'!B:H,7,FALSE)</f>
        <v>Construction &amp; Development</v>
      </c>
      <c r="I4525" t="s">
        <v>43</v>
      </c>
      <c r="J4525" t="s">
        <v>114</v>
      </c>
      <c r="K4525" t="s">
        <v>78</v>
      </c>
      <c r="L4525" t="s">
        <v>841</v>
      </c>
      <c r="M4525" t="str">
        <f>VLOOKUP(L4525,'A-Applications'!B:D,3,FALSE)</f>
        <v>FlowVision</v>
      </c>
      <c r="N4525" t="s">
        <v>46</v>
      </c>
      <c r="O4525" s="42" t="s">
        <v>47</v>
      </c>
      <c r="P4525" t="s">
        <v>75</v>
      </c>
      <c r="Q4525" t="str">
        <f>VLOOKUP(KamstrupData[[#This Row],[IdLevel123]],'B-Business Capability'!B:L,10,FALSE)</f>
        <v>Idea-to-Release (I2R)</v>
      </c>
      <c r="R4525">
        <f>VLOOKUP(KamstrupData[[#This Row],[IdLevel123]],'B-Business Capability'!B:L,11,FALSE)</f>
        <v>420</v>
      </c>
      <c r="T4525" t="s">
        <v>120</v>
      </c>
    </row>
    <row r="4526" spans="2:20" hidden="1" x14ac:dyDescent="0.25">
      <c r="D4526" t="s">
        <v>583</v>
      </c>
      <c r="E4526" t="str">
        <f>VLOOKUP(D4526,'B-Business Capability'!B:H,5,FALSE)</f>
        <v>Product &amp; Software Development</v>
      </c>
      <c r="F4526" t="str">
        <f>VLOOKUP(D4526,'B-Business Capability'!B:H,6,FALSE)</f>
        <v>Engineering</v>
      </c>
      <c r="G4526" t="str">
        <f>VLOOKUP(D4526,'B-Business Capability'!B:H,7,FALSE)</f>
        <v>Construction &amp; Development</v>
      </c>
      <c r="I4526" t="s">
        <v>43</v>
      </c>
      <c r="J4526" t="s">
        <v>114</v>
      </c>
      <c r="K4526" t="s">
        <v>125</v>
      </c>
      <c r="L4526" t="s">
        <v>841</v>
      </c>
      <c r="M4526" t="str">
        <f>VLOOKUP(L4526,'A-Applications'!B:D,3,FALSE)</f>
        <v>FlowVision</v>
      </c>
      <c r="N4526" t="s">
        <v>46</v>
      </c>
      <c r="O4526" t="s">
        <v>47</v>
      </c>
      <c r="P4526" t="s">
        <v>56</v>
      </c>
      <c r="Q4526" t="str">
        <f>VLOOKUP(KamstrupData[[#This Row],[IdLevel123]],'B-Business Capability'!B:L,10,FALSE)</f>
        <v>Idea-to-Release (I2R)</v>
      </c>
      <c r="R4526">
        <f>VLOOKUP(KamstrupData[[#This Row],[IdLevel123]],'B-Business Capability'!B:L,11,FALSE)</f>
        <v>420</v>
      </c>
      <c r="T4526" t="s">
        <v>126</v>
      </c>
    </row>
    <row r="4527" spans="2:20" hidden="1" x14ac:dyDescent="0.25">
      <c r="D4527" t="s">
        <v>1634</v>
      </c>
      <c r="E4527" t="str">
        <f>VLOOKUP(D4527,'B-Business Capability'!B:H,5,FALSE)</f>
        <v>Not mapped to capability</v>
      </c>
      <c r="F4527">
        <f>VLOOKUP(D4527,'B-Business Capability'!B:H,6,FALSE)</f>
        <v>0</v>
      </c>
      <c r="G4527">
        <f>VLOOKUP(D4527,'B-Business Capability'!B:H,7,FALSE)</f>
        <v>0</v>
      </c>
      <c r="I4527" t="s">
        <v>43</v>
      </c>
      <c r="J4527" t="s">
        <v>91</v>
      </c>
      <c r="K4527" t="s">
        <v>81</v>
      </c>
      <c r="L4527" t="s">
        <v>841</v>
      </c>
      <c r="M4527" t="str">
        <f>VLOOKUP(L4527,'A-Applications'!B:D,3,FALSE)</f>
        <v>FlowVision</v>
      </c>
      <c r="N4527" t="s">
        <v>46</v>
      </c>
      <c r="O4527" s="42"/>
      <c r="P4527" t="s">
        <v>56</v>
      </c>
      <c r="Q4527" t="str">
        <f>VLOOKUP(KamstrupData[[#This Row],[IdLevel123]],'B-Business Capability'!B:L,10,FALSE)</f>
        <v>N/A</v>
      </c>
      <c r="R4527">
        <f>VLOOKUP(KamstrupData[[#This Row],[IdLevel123]],'B-Business Capability'!B:L,11,FALSE)</f>
        <v>0</v>
      </c>
      <c r="T4527" t="s">
        <v>1688</v>
      </c>
    </row>
    <row r="4528" spans="2:20" hidden="1" x14ac:dyDescent="0.25">
      <c r="B4528" s="28">
        <v>45292</v>
      </c>
      <c r="D4528" s="28" t="s">
        <v>8637</v>
      </c>
      <c r="E4528" t="str">
        <f>VLOOKUP(D4528,'B-Business Capability'!B:H,5,FALSE)</f>
        <v>Manufacturing</v>
      </c>
      <c r="F4528" t="str">
        <f>VLOOKUP(D4528,'B-Business Capability'!B:H,6,FALSE)</f>
        <v>Product Design &amp; Planning</v>
      </c>
      <c r="G4528" t="str">
        <f>VLOOKUP(D4528,'B-Business Capability'!B:H,7,FALSE)</f>
        <v>Manage Production Requirements</v>
      </c>
      <c r="I4528" t="s">
        <v>43</v>
      </c>
      <c r="J4528" t="s">
        <v>239</v>
      </c>
      <c r="K4528" t="s">
        <v>7296</v>
      </c>
      <c r="L4528" t="s">
        <v>1492</v>
      </c>
      <c r="M4528" t="str">
        <f>VLOOKUP(L4528,'A-Applications'!B:D,3,FALSE)</f>
        <v>5098-1328 FlowIQx2xxModuleConfig</v>
      </c>
      <c r="N4528" t="s">
        <v>138</v>
      </c>
      <c r="O4528" s="42" t="s">
        <v>102</v>
      </c>
      <c r="Q4528" t="str">
        <f>VLOOKUP(KamstrupData[[#This Row],[IdLevel123]],'B-Business Capability'!B:L,10,FALSE)</f>
        <v>Plan-to-Produce (P2P)</v>
      </c>
      <c r="R4528">
        <f>VLOOKUP(KamstrupData[[#This Row],[IdLevel123]],'B-Business Capability'!B:L,11,FALSE)</f>
        <v>0</v>
      </c>
    </row>
    <row r="4529" spans="2:20" hidden="1" x14ac:dyDescent="0.25">
      <c r="D4529" t="s">
        <v>1459</v>
      </c>
      <c r="E4529" t="str">
        <f>VLOOKUP(D4529,'B-Business Capability'!B:H,5,FALSE)</f>
        <v>Customer Service</v>
      </c>
      <c r="F4529" t="str">
        <f>VLOOKUP(D4529,'B-Business Capability'!B:H,6,FALSE)</f>
        <v>Customer Service and Support</v>
      </c>
      <c r="G4529" t="str">
        <f>VLOOKUP(D4529,'B-Business Capability'!B:H,7,FALSE)</f>
        <v>Service Request Management</v>
      </c>
      <c r="I4529" t="s">
        <v>43</v>
      </c>
      <c r="J4529" t="s">
        <v>91</v>
      </c>
      <c r="K4529" t="s">
        <v>72</v>
      </c>
      <c r="L4529" t="s">
        <v>1492</v>
      </c>
      <c r="M4529" t="str">
        <f>VLOOKUP(L4529,'A-Applications'!B:D,3,FALSE)</f>
        <v>5098-1328 FlowIQx2xxModuleConfig</v>
      </c>
      <c r="N4529" t="s">
        <v>46</v>
      </c>
      <c r="O4529" t="s">
        <v>47</v>
      </c>
      <c r="P4529" t="s">
        <v>1411</v>
      </c>
      <c r="Q4529" t="str">
        <f>VLOOKUP(KamstrupData[[#This Row],[IdLevel123]],'B-Business Capability'!B:L,10,FALSE)</f>
        <v>Customer Service and Support</v>
      </c>
      <c r="R4529">
        <f>VLOOKUP(KamstrupData[[#This Row],[IdLevel123]],'B-Business Capability'!B:L,11,FALSE)</f>
        <v>0</v>
      </c>
      <c r="T4529" t="s">
        <v>92</v>
      </c>
    </row>
    <row r="4530" spans="2:20" hidden="1" x14ac:dyDescent="0.25">
      <c r="D4530" t="s">
        <v>1459</v>
      </c>
      <c r="E4530" t="str">
        <f>VLOOKUP(D4530,'B-Business Capability'!B:H,5,FALSE)</f>
        <v>Customer Service</v>
      </c>
      <c r="F4530" t="str">
        <f>VLOOKUP(D4530,'B-Business Capability'!B:H,6,FALSE)</f>
        <v>Customer Service and Support</v>
      </c>
      <c r="G4530" t="str">
        <f>VLOOKUP(D4530,'B-Business Capability'!B:H,7,FALSE)</f>
        <v>Service Request Management</v>
      </c>
      <c r="I4530" t="s">
        <v>43</v>
      </c>
      <c r="J4530" t="s">
        <v>91</v>
      </c>
      <c r="K4530" t="s">
        <v>81</v>
      </c>
      <c r="L4530" t="s">
        <v>1492</v>
      </c>
      <c r="M4530" t="str">
        <f>VLOOKUP(L4530,'A-Applications'!B:D,3,FALSE)</f>
        <v>5098-1328 FlowIQx2xxModuleConfig</v>
      </c>
      <c r="N4530" t="s">
        <v>46</v>
      </c>
      <c r="O4530" s="42" t="s">
        <v>47</v>
      </c>
      <c r="P4530" t="s">
        <v>1411</v>
      </c>
      <c r="Q4530" t="str">
        <f>VLOOKUP(KamstrupData[[#This Row],[IdLevel123]],'B-Business Capability'!B:L,10,FALSE)</f>
        <v>Customer Service and Support</v>
      </c>
      <c r="R4530">
        <f>VLOOKUP(KamstrupData[[#This Row],[IdLevel123]],'B-Business Capability'!B:L,11,FALSE)</f>
        <v>0</v>
      </c>
      <c r="T4530" t="s">
        <v>96</v>
      </c>
    </row>
    <row r="4531" spans="2:20" hidden="1" x14ac:dyDescent="0.25">
      <c r="D4531" t="s">
        <v>1459</v>
      </c>
      <c r="E4531" t="str">
        <f>VLOOKUP(D4531,'B-Business Capability'!B:H,5,FALSE)</f>
        <v>Customer Service</v>
      </c>
      <c r="F4531" t="str">
        <f>VLOOKUP(D4531,'B-Business Capability'!B:H,6,FALSE)</f>
        <v>Customer Service and Support</v>
      </c>
      <c r="G4531" t="str">
        <f>VLOOKUP(D4531,'B-Business Capability'!B:H,7,FALSE)</f>
        <v>Service Request Management</v>
      </c>
      <c r="I4531" t="s">
        <v>43</v>
      </c>
      <c r="J4531" t="s">
        <v>114</v>
      </c>
      <c r="K4531" t="s">
        <v>125</v>
      </c>
      <c r="L4531" t="s">
        <v>1492</v>
      </c>
      <c r="M4531" t="str">
        <f>VLOOKUP(L4531,'A-Applications'!B:D,3,FALSE)</f>
        <v>5098-1328 FlowIQx2xxModuleConfig</v>
      </c>
      <c r="N4531" t="s">
        <v>46</v>
      </c>
      <c r="O4531" t="s">
        <v>47</v>
      </c>
      <c r="P4531" t="s">
        <v>1411</v>
      </c>
      <c r="Q4531" t="str">
        <f>VLOOKUP(KamstrupData[[#This Row],[IdLevel123]],'B-Business Capability'!B:L,10,FALSE)</f>
        <v>Customer Service and Support</v>
      </c>
      <c r="R4531">
        <f>VLOOKUP(KamstrupData[[#This Row],[IdLevel123]],'B-Business Capability'!B:L,11,FALSE)</f>
        <v>0</v>
      </c>
      <c r="T4531" t="s">
        <v>126</v>
      </c>
    </row>
    <row r="4532" spans="2:20" hidden="1" x14ac:dyDescent="0.25">
      <c r="D4532" t="s">
        <v>583</v>
      </c>
      <c r="E4532" t="str">
        <f>VLOOKUP(D4532,'B-Business Capability'!B:H,5,FALSE)</f>
        <v>Product &amp; Software Development</v>
      </c>
      <c r="F4532" t="str">
        <f>VLOOKUP(D4532,'B-Business Capability'!B:H,6,FALSE)</f>
        <v>Engineering</v>
      </c>
      <c r="G4532" t="str">
        <f>VLOOKUP(D4532,'B-Business Capability'!B:H,7,FALSE)</f>
        <v>Construction &amp; Development</v>
      </c>
      <c r="I4532" t="s">
        <v>43</v>
      </c>
      <c r="J4532" t="s">
        <v>91</v>
      </c>
      <c r="K4532" t="s">
        <v>72</v>
      </c>
      <c r="L4532" t="s">
        <v>721</v>
      </c>
      <c r="M4532" t="str">
        <f>VLOOKUP(L4532,'A-Applications'!B:D,3,FALSE)</f>
        <v>Smart RF Studio</v>
      </c>
      <c r="N4532" t="s">
        <v>46</v>
      </c>
      <c r="O4532" t="s">
        <v>47</v>
      </c>
      <c r="P4532" t="s">
        <v>75</v>
      </c>
      <c r="Q4532" t="str">
        <f>VLOOKUP(KamstrupData[[#This Row],[IdLevel123]],'B-Business Capability'!B:L,10,FALSE)</f>
        <v>Idea-to-Release (I2R)</v>
      </c>
      <c r="R4532">
        <f>VLOOKUP(KamstrupData[[#This Row],[IdLevel123]],'B-Business Capability'!B:L,11,FALSE)</f>
        <v>420</v>
      </c>
      <c r="T4532" t="s">
        <v>92</v>
      </c>
    </row>
    <row r="4533" spans="2:20" hidden="1" x14ac:dyDescent="0.25">
      <c r="D4533" t="s">
        <v>583</v>
      </c>
      <c r="E4533" t="str">
        <f>VLOOKUP(D4533,'B-Business Capability'!B:H,5,FALSE)</f>
        <v>Product &amp; Software Development</v>
      </c>
      <c r="F4533" t="str">
        <f>VLOOKUP(D4533,'B-Business Capability'!B:H,6,FALSE)</f>
        <v>Engineering</v>
      </c>
      <c r="G4533" t="str">
        <f>VLOOKUP(D4533,'B-Business Capability'!B:H,7,FALSE)</f>
        <v>Construction &amp; Development</v>
      </c>
      <c r="I4533" t="s">
        <v>43</v>
      </c>
      <c r="J4533" t="s">
        <v>91</v>
      </c>
      <c r="K4533" t="s">
        <v>81</v>
      </c>
      <c r="L4533" t="s">
        <v>721</v>
      </c>
      <c r="M4533" t="str">
        <f>VLOOKUP(L4533,'A-Applications'!B:D,3,FALSE)</f>
        <v>Smart RF Studio</v>
      </c>
      <c r="N4533" t="s">
        <v>46</v>
      </c>
      <c r="O4533" s="42" t="s">
        <v>47</v>
      </c>
      <c r="P4533" t="s">
        <v>75</v>
      </c>
      <c r="Q4533" t="str">
        <f>VLOOKUP(KamstrupData[[#This Row],[IdLevel123]],'B-Business Capability'!B:L,10,FALSE)</f>
        <v>Idea-to-Release (I2R)</v>
      </c>
      <c r="R4533">
        <f>VLOOKUP(KamstrupData[[#This Row],[IdLevel123]],'B-Business Capability'!B:L,11,FALSE)</f>
        <v>420</v>
      </c>
      <c r="T4533" t="s">
        <v>96</v>
      </c>
    </row>
    <row r="4534" spans="2:20" hidden="1" x14ac:dyDescent="0.25">
      <c r="D4534" t="s">
        <v>583</v>
      </c>
      <c r="E4534" t="str">
        <f>VLOOKUP(D4534,'B-Business Capability'!B:H,5,FALSE)</f>
        <v>Product &amp; Software Development</v>
      </c>
      <c r="F4534" t="str">
        <f>VLOOKUP(D4534,'B-Business Capability'!B:H,6,FALSE)</f>
        <v>Engineering</v>
      </c>
      <c r="G4534" t="str">
        <f>VLOOKUP(D4534,'B-Business Capability'!B:H,7,FALSE)</f>
        <v>Construction &amp; Development</v>
      </c>
      <c r="I4534" t="s">
        <v>43</v>
      </c>
      <c r="J4534" t="s">
        <v>114</v>
      </c>
      <c r="K4534" t="s">
        <v>78</v>
      </c>
      <c r="L4534" t="s">
        <v>721</v>
      </c>
      <c r="M4534" t="str">
        <f>VLOOKUP(L4534,'A-Applications'!B:D,3,FALSE)</f>
        <v>Smart RF Studio</v>
      </c>
      <c r="N4534" t="s">
        <v>46</v>
      </c>
      <c r="O4534" s="42" t="s">
        <v>47</v>
      </c>
      <c r="P4534" t="s">
        <v>75</v>
      </c>
      <c r="Q4534" t="str">
        <f>VLOOKUP(KamstrupData[[#This Row],[IdLevel123]],'B-Business Capability'!B:L,10,FALSE)</f>
        <v>Idea-to-Release (I2R)</v>
      </c>
      <c r="R4534">
        <f>VLOOKUP(KamstrupData[[#This Row],[IdLevel123]],'B-Business Capability'!B:L,11,FALSE)</f>
        <v>420</v>
      </c>
      <c r="T4534" t="s">
        <v>120</v>
      </c>
    </row>
    <row r="4535" spans="2:20" hidden="1" x14ac:dyDescent="0.25">
      <c r="D4535" t="s">
        <v>583</v>
      </c>
      <c r="E4535" t="str">
        <f>VLOOKUP(D4535,'B-Business Capability'!B:H,5,FALSE)</f>
        <v>Product &amp; Software Development</v>
      </c>
      <c r="F4535" t="str">
        <f>VLOOKUP(D4535,'B-Business Capability'!B:H,6,FALSE)</f>
        <v>Engineering</v>
      </c>
      <c r="G4535" t="str">
        <f>VLOOKUP(D4535,'B-Business Capability'!B:H,7,FALSE)</f>
        <v>Construction &amp; Development</v>
      </c>
      <c r="I4535" t="s">
        <v>43</v>
      </c>
      <c r="J4535" t="s">
        <v>71</v>
      </c>
      <c r="K4535" t="s">
        <v>72</v>
      </c>
      <c r="L4535" t="s">
        <v>629</v>
      </c>
      <c r="M4535" t="str">
        <f>VLOOKUP(L4535,'A-Applications'!B:D,3,FALSE)</f>
        <v>Simplicity</v>
      </c>
      <c r="N4535" t="s">
        <v>46</v>
      </c>
      <c r="O4535" s="42" t="s">
        <v>52</v>
      </c>
      <c r="P4535" t="s">
        <v>75</v>
      </c>
      <c r="Q4535" t="str">
        <f>VLOOKUP(KamstrupData[[#This Row],[IdLevel123]],'B-Business Capability'!B:L,10,FALSE)</f>
        <v>Idea-to-Release (I2R)</v>
      </c>
      <c r="R4535">
        <f>VLOOKUP(KamstrupData[[#This Row],[IdLevel123]],'B-Business Capability'!B:L,11,FALSE)</f>
        <v>420</v>
      </c>
      <c r="T4535" t="s">
        <v>76</v>
      </c>
    </row>
    <row r="4536" spans="2:20" hidden="1" x14ac:dyDescent="0.25">
      <c r="D4536" t="s">
        <v>583</v>
      </c>
      <c r="E4536" t="str">
        <f>VLOOKUP(D4536,'B-Business Capability'!B:H,5,FALSE)</f>
        <v>Product &amp; Software Development</v>
      </c>
      <c r="F4536" t="str">
        <f>VLOOKUP(D4536,'B-Business Capability'!B:H,6,FALSE)</f>
        <v>Engineering</v>
      </c>
      <c r="G4536" t="str">
        <f>VLOOKUP(D4536,'B-Business Capability'!B:H,7,FALSE)</f>
        <v>Construction &amp; Development</v>
      </c>
      <c r="I4536" t="s">
        <v>43</v>
      </c>
      <c r="J4536" t="s">
        <v>91</v>
      </c>
      <c r="K4536" t="s">
        <v>72</v>
      </c>
      <c r="L4536" t="s">
        <v>629</v>
      </c>
      <c r="M4536" t="str">
        <f>VLOOKUP(L4536,'A-Applications'!B:D,3,FALSE)</f>
        <v>Simplicity</v>
      </c>
      <c r="N4536" t="s">
        <v>46</v>
      </c>
      <c r="O4536" t="s">
        <v>47</v>
      </c>
      <c r="P4536" t="s">
        <v>75</v>
      </c>
      <c r="Q4536" t="str">
        <f>VLOOKUP(KamstrupData[[#This Row],[IdLevel123]],'B-Business Capability'!B:L,10,FALSE)</f>
        <v>Idea-to-Release (I2R)</v>
      </c>
      <c r="R4536">
        <f>VLOOKUP(KamstrupData[[#This Row],[IdLevel123]],'B-Business Capability'!B:L,11,FALSE)</f>
        <v>420</v>
      </c>
      <c r="T4536" t="s">
        <v>92</v>
      </c>
    </row>
    <row r="4537" spans="2:20" hidden="1" x14ac:dyDescent="0.25">
      <c r="D4537" t="s">
        <v>583</v>
      </c>
      <c r="E4537" t="str">
        <f>VLOOKUP(D4537,'B-Business Capability'!B:H,5,FALSE)</f>
        <v>Product &amp; Software Development</v>
      </c>
      <c r="F4537" t="str">
        <f>VLOOKUP(D4537,'B-Business Capability'!B:H,6,FALSE)</f>
        <v>Engineering</v>
      </c>
      <c r="G4537" t="str">
        <f>VLOOKUP(D4537,'B-Business Capability'!B:H,7,FALSE)</f>
        <v>Construction &amp; Development</v>
      </c>
      <c r="I4537" t="s">
        <v>43</v>
      </c>
      <c r="J4537" t="s">
        <v>91</v>
      </c>
      <c r="K4537" t="s">
        <v>78</v>
      </c>
      <c r="L4537" t="s">
        <v>629</v>
      </c>
      <c r="M4537" t="str">
        <f>VLOOKUP(L4537,'A-Applications'!B:D,3,FALSE)</f>
        <v>Simplicity</v>
      </c>
      <c r="N4537" t="s">
        <v>46</v>
      </c>
      <c r="O4537" t="s">
        <v>47</v>
      </c>
      <c r="P4537" t="s">
        <v>75</v>
      </c>
      <c r="Q4537" t="str">
        <f>VLOOKUP(KamstrupData[[#This Row],[IdLevel123]],'B-Business Capability'!B:L,10,FALSE)</f>
        <v>Idea-to-Release (I2R)</v>
      </c>
      <c r="R4537">
        <f>VLOOKUP(KamstrupData[[#This Row],[IdLevel123]],'B-Business Capability'!B:L,11,FALSE)</f>
        <v>420</v>
      </c>
      <c r="T4537" t="s">
        <v>93</v>
      </c>
    </row>
    <row r="4538" spans="2:20" hidden="1" x14ac:dyDescent="0.25">
      <c r="D4538" t="s">
        <v>583</v>
      </c>
      <c r="E4538" t="str">
        <f>VLOOKUP(D4538,'B-Business Capability'!B:H,5,FALSE)</f>
        <v>Product &amp; Software Development</v>
      </c>
      <c r="F4538" t="str">
        <f>VLOOKUP(D4538,'B-Business Capability'!B:H,6,FALSE)</f>
        <v>Engineering</v>
      </c>
      <c r="G4538" t="str">
        <f>VLOOKUP(D4538,'B-Business Capability'!B:H,7,FALSE)</f>
        <v>Construction &amp; Development</v>
      </c>
      <c r="I4538" t="s">
        <v>43</v>
      </c>
      <c r="J4538" t="s">
        <v>91</v>
      </c>
      <c r="K4538" t="s">
        <v>81</v>
      </c>
      <c r="L4538" t="s">
        <v>629</v>
      </c>
      <c r="M4538" t="str">
        <f>VLOOKUP(L4538,'A-Applications'!B:D,3,FALSE)</f>
        <v>Simplicity</v>
      </c>
      <c r="N4538" t="s">
        <v>46</v>
      </c>
      <c r="O4538" s="42" t="s">
        <v>47</v>
      </c>
      <c r="P4538" t="s">
        <v>75</v>
      </c>
      <c r="Q4538" t="str">
        <f>VLOOKUP(KamstrupData[[#This Row],[IdLevel123]],'B-Business Capability'!B:L,10,FALSE)</f>
        <v>Idea-to-Release (I2R)</v>
      </c>
      <c r="R4538">
        <f>VLOOKUP(KamstrupData[[#This Row],[IdLevel123]],'B-Business Capability'!B:L,11,FALSE)</f>
        <v>420</v>
      </c>
      <c r="T4538" t="s">
        <v>96</v>
      </c>
    </row>
    <row r="4539" spans="2:20" hidden="1" x14ac:dyDescent="0.25">
      <c r="D4539" t="s">
        <v>583</v>
      </c>
      <c r="E4539" t="str">
        <f>VLOOKUP(D4539,'B-Business Capability'!B:H,5,FALSE)</f>
        <v>Product &amp; Software Development</v>
      </c>
      <c r="F4539" t="str">
        <f>VLOOKUP(D4539,'B-Business Capability'!B:H,6,FALSE)</f>
        <v>Engineering</v>
      </c>
      <c r="G4539" t="str">
        <f>VLOOKUP(D4539,'B-Business Capability'!B:H,7,FALSE)</f>
        <v>Construction &amp; Development</v>
      </c>
      <c r="I4539" t="s">
        <v>43</v>
      </c>
      <c r="J4539" t="s">
        <v>114</v>
      </c>
      <c r="K4539" t="s">
        <v>115</v>
      </c>
      <c r="L4539" t="s">
        <v>629</v>
      </c>
      <c r="M4539" t="str">
        <f>VLOOKUP(L4539,'A-Applications'!B:D,3,FALSE)</f>
        <v>Simplicity</v>
      </c>
      <c r="N4539" t="s">
        <v>46</v>
      </c>
      <c r="O4539" s="42" t="s">
        <v>47</v>
      </c>
      <c r="P4539" t="s">
        <v>602</v>
      </c>
      <c r="Q4539" t="str">
        <f>VLOOKUP(KamstrupData[[#This Row],[IdLevel123]],'B-Business Capability'!B:L,10,FALSE)</f>
        <v>Idea-to-Release (I2R)</v>
      </c>
      <c r="R4539">
        <f>VLOOKUP(KamstrupData[[#This Row],[IdLevel123]],'B-Business Capability'!B:L,11,FALSE)</f>
        <v>420</v>
      </c>
      <c r="T4539" t="s">
        <v>116</v>
      </c>
    </row>
    <row r="4540" spans="2:20" hidden="1" x14ac:dyDescent="0.25">
      <c r="D4540" t="s">
        <v>583</v>
      </c>
      <c r="E4540" t="str">
        <f>VLOOKUP(D4540,'B-Business Capability'!B:H,5,FALSE)</f>
        <v>Product &amp; Software Development</v>
      </c>
      <c r="F4540" t="str">
        <f>VLOOKUP(D4540,'B-Business Capability'!B:H,6,FALSE)</f>
        <v>Engineering</v>
      </c>
      <c r="G4540" t="str">
        <f>VLOOKUP(D4540,'B-Business Capability'!B:H,7,FALSE)</f>
        <v>Construction &amp; Development</v>
      </c>
      <c r="I4540" t="s">
        <v>43</v>
      </c>
      <c r="J4540" t="s">
        <v>114</v>
      </c>
      <c r="K4540" t="s">
        <v>78</v>
      </c>
      <c r="L4540" t="s">
        <v>629</v>
      </c>
      <c r="M4540" t="str">
        <f>VLOOKUP(L4540,'A-Applications'!B:D,3,FALSE)</f>
        <v>Simplicity</v>
      </c>
      <c r="N4540" t="s">
        <v>46</v>
      </c>
      <c r="O4540" s="42" t="s">
        <v>47</v>
      </c>
      <c r="P4540" t="s">
        <v>75</v>
      </c>
      <c r="Q4540" t="str">
        <f>VLOOKUP(KamstrupData[[#This Row],[IdLevel123]],'B-Business Capability'!B:L,10,FALSE)</f>
        <v>Idea-to-Release (I2R)</v>
      </c>
      <c r="R4540">
        <f>VLOOKUP(KamstrupData[[#This Row],[IdLevel123]],'B-Business Capability'!B:L,11,FALSE)</f>
        <v>420</v>
      </c>
      <c r="T4540" t="s">
        <v>120</v>
      </c>
    </row>
    <row r="4541" spans="2:20" hidden="1" x14ac:dyDescent="0.25">
      <c r="D4541" t="s">
        <v>583</v>
      </c>
      <c r="E4541" t="str">
        <f>VLOOKUP(D4541,'B-Business Capability'!B:H,5,FALSE)</f>
        <v>Product &amp; Software Development</v>
      </c>
      <c r="F4541" t="str">
        <f>VLOOKUP(D4541,'B-Business Capability'!B:H,6,FALSE)</f>
        <v>Engineering</v>
      </c>
      <c r="G4541" t="str">
        <f>VLOOKUP(D4541,'B-Business Capability'!B:H,7,FALSE)</f>
        <v>Construction &amp; Development</v>
      </c>
      <c r="I4541" t="s">
        <v>43</v>
      </c>
      <c r="J4541" t="s">
        <v>114</v>
      </c>
      <c r="K4541" t="s">
        <v>125</v>
      </c>
      <c r="L4541" t="s">
        <v>881</v>
      </c>
      <c r="M4541" t="str">
        <f>VLOOKUP(L4541,'A-Applications'!B:D,3,FALSE)</f>
        <v>MCxx3 ModuleConfig</v>
      </c>
      <c r="N4541" t="s">
        <v>46</v>
      </c>
      <c r="O4541" s="42" t="s">
        <v>47</v>
      </c>
      <c r="P4541" t="s">
        <v>75</v>
      </c>
      <c r="Q4541" t="str">
        <f>VLOOKUP(KamstrupData[[#This Row],[IdLevel123]],'B-Business Capability'!B:L,10,FALSE)</f>
        <v>Idea-to-Release (I2R)</v>
      </c>
      <c r="R4541">
        <f>VLOOKUP(KamstrupData[[#This Row],[IdLevel123]],'B-Business Capability'!B:L,11,FALSE)</f>
        <v>420</v>
      </c>
      <c r="T4541" t="s">
        <v>126</v>
      </c>
    </row>
    <row r="4542" spans="2:20" hidden="1" x14ac:dyDescent="0.25">
      <c r="D4542" t="s">
        <v>583</v>
      </c>
      <c r="E4542" t="str">
        <f>VLOOKUP(D4542,'B-Business Capability'!B:H,5,FALSE)</f>
        <v>Product &amp; Software Development</v>
      </c>
      <c r="F4542" t="str">
        <f>VLOOKUP(D4542,'B-Business Capability'!B:H,6,FALSE)</f>
        <v>Engineering</v>
      </c>
      <c r="G4542" t="str">
        <f>VLOOKUP(D4542,'B-Business Capability'!B:H,7,FALSE)</f>
        <v>Construction &amp; Development</v>
      </c>
      <c r="I4542" t="s">
        <v>43</v>
      </c>
      <c r="J4542" t="s">
        <v>128</v>
      </c>
      <c r="K4542" t="s">
        <v>87</v>
      </c>
      <c r="L4542" t="s">
        <v>881</v>
      </c>
      <c r="M4542" t="str">
        <f>VLOOKUP(L4542,'A-Applications'!B:D,3,FALSE)</f>
        <v>MCxx3 ModuleConfig</v>
      </c>
      <c r="N4542" t="s">
        <v>46</v>
      </c>
      <c r="O4542" s="42" t="s">
        <v>47</v>
      </c>
      <c r="P4542" t="s">
        <v>75</v>
      </c>
      <c r="Q4542" t="str">
        <f>VLOOKUP(KamstrupData[[#This Row],[IdLevel123]],'B-Business Capability'!B:L,10,FALSE)</f>
        <v>Idea-to-Release (I2R)</v>
      </c>
      <c r="R4542">
        <f>VLOOKUP(KamstrupData[[#This Row],[IdLevel123]],'B-Business Capability'!B:L,11,FALSE)</f>
        <v>420</v>
      </c>
      <c r="T4542" t="s">
        <v>129</v>
      </c>
    </row>
    <row r="4543" spans="2:20" hidden="1" x14ac:dyDescent="0.25">
      <c r="B4543" s="28">
        <v>45292</v>
      </c>
      <c r="D4543" s="28" t="s">
        <v>8637</v>
      </c>
      <c r="E4543" t="str">
        <f>VLOOKUP(D4543,'B-Business Capability'!B:H,5,FALSE)</f>
        <v>Manufacturing</v>
      </c>
      <c r="F4543" t="str">
        <f>VLOOKUP(D4543,'B-Business Capability'!B:H,6,FALSE)</f>
        <v>Product Design &amp; Planning</v>
      </c>
      <c r="G4543" t="str">
        <f>VLOOKUP(D4543,'B-Business Capability'!B:H,7,FALSE)</f>
        <v>Manage Production Requirements</v>
      </c>
      <c r="I4543" t="s">
        <v>43</v>
      </c>
      <c r="J4543" t="s">
        <v>239</v>
      </c>
      <c r="K4543" t="s">
        <v>7296</v>
      </c>
      <c r="L4543" t="s">
        <v>881</v>
      </c>
      <c r="M4543" t="str">
        <f>VLOOKUP(L4543,'A-Applications'!B:D,3,FALSE)</f>
        <v>MCxx3 ModuleConfig</v>
      </c>
      <c r="N4543" t="s">
        <v>138</v>
      </c>
      <c r="O4543" s="42" t="s">
        <v>102</v>
      </c>
      <c r="Q4543" t="str">
        <f>VLOOKUP(KamstrupData[[#This Row],[IdLevel123]],'B-Business Capability'!B:L,10,FALSE)</f>
        <v>Plan-to-Produce (P2P)</v>
      </c>
      <c r="R4543">
        <f>VLOOKUP(KamstrupData[[#This Row],[IdLevel123]],'B-Business Capability'!B:L,11,FALSE)</f>
        <v>0</v>
      </c>
    </row>
    <row r="4544" spans="2:20" hidden="1" x14ac:dyDescent="0.25">
      <c r="D4544" t="s">
        <v>1459</v>
      </c>
      <c r="E4544" t="str">
        <f>VLOOKUP(D4544,'B-Business Capability'!B:H,5,FALSE)</f>
        <v>Customer Service</v>
      </c>
      <c r="F4544" t="str">
        <f>VLOOKUP(D4544,'B-Business Capability'!B:H,6,FALSE)</f>
        <v>Customer Service and Support</v>
      </c>
      <c r="G4544" t="str">
        <f>VLOOKUP(D4544,'B-Business Capability'!B:H,7,FALSE)</f>
        <v>Service Request Management</v>
      </c>
      <c r="I4544" t="s">
        <v>43</v>
      </c>
      <c r="J4544" t="s">
        <v>91</v>
      </c>
      <c r="K4544" t="s">
        <v>72</v>
      </c>
      <c r="L4544" t="s">
        <v>881</v>
      </c>
      <c r="M4544" t="str">
        <f>VLOOKUP(L4544,'A-Applications'!B:D,3,FALSE)</f>
        <v>MCxx3 ModuleConfig</v>
      </c>
      <c r="N4544" t="s">
        <v>46</v>
      </c>
      <c r="O4544" t="s">
        <v>47</v>
      </c>
      <c r="P4544" t="s">
        <v>1411</v>
      </c>
      <c r="Q4544" t="str">
        <f>VLOOKUP(KamstrupData[[#This Row],[IdLevel123]],'B-Business Capability'!B:L,10,FALSE)</f>
        <v>Customer Service and Support</v>
      </c>
      <c r="R4544">
        <f>VLOOKUP(KamstrupData[[#This Row],[IdLevel123]],'B-Business Capability'!B:L,11,FALSE)</f>
        <v>0</v>
      </c>
      <c r="T4544" t="s">
        <v>92</v>
      </c>
    </row>
    <row r="4545" spans="2:20" hidden="1" x14ac:dyDescent="0.25">
      <c r="D4545" t="s">
        <v>1459</v>
      </c>
      <c r="E4545" t="str">
        <f>VLOOKUP(D4545,'B-Business Capability'!B:H,5,FALSE)</f>
        <v>Customer Service</v>
      </c>
      <c r="F4545" t="str">
        <f>VLOOKUP(D4545,'B-Business Capability'!B:H,6,FALSE)</f>
        <v>Customer Service and Support</v>
      </c>
      <c r="G4545" t="str">
        <f>VLOOKUP(D4545,'B-Business Capability'!B:H,7,FALSE)</f>
        <v>Service Request Management</v>
      </c>
      <c r="I4545" t="s">
        <v>43</v>
      </c>
      <c r="J4545" t="s">
        <v>91</v>
      </c>
      <c r="K4545" t="s">
        <v>81</v>
      </c>
      <c r="L4545" t="s">
        <v>881</v>
      </c>
      <c r="M4545" t="str">
        <f>VLOOKUP(L4545,'A-Applications'!B:D,3,FALSE)</f>
        <v>MCxx3 ModuleConfig</v>
      </c>
      <c r="N4545" t="s">
        <v>46</v>
      </c>
      <c r="O4545" s="42" t="s">
        <v>47</v>
      </c>
      <c r="P4545" t="s">
        <v>1411</v>
      </c>
      <c r="Q4545" t="str">
        <f>VLOOKUP(KamstrupData[[#This Row],[IdLevel123]],'B-Business Capability'!B:L,10,FALSE)</f>
        <v>Customer Service and Support</v>
      </c>
      <c r="R4545">
        <f>VLOOKUP(KamstrupData[[#This Row],[IdLevel123]],'B-Business Capability'!B:L,11,FALSE)</f>
        <v>0</v>
      </c>
      <c r="T4545" t="s">
        <v>96</v>
      </c>
    </row>
    <row r="4546" spans="2:20" hidden="1" x14ac:dyDescent="0.25">
      <c r="D4546" t="s">
        <v>583</v>
      </c>
      <c r="E4546" t="str">
        <f>VLOOKUP(D4546,'B-Business Capability'!B:H,5,FALSE)</f>
        <v>Product &amp; Software Development</v>
      </c>
      <c r="F4546" t="str">
        <f>VLOOKUP(D4546,'B-Business Capability'!B:H,6,FALSE)</f>
        <v>Engineering</v>
      </c>
      <c r="G4546" t="str">
        <f>VLOOKUP(D4546,'B-Business Capability'!B:H,7,FALSE)</f>
        <v>Construction &amp; Development</v>
      </c>
      <c r="I4546" t="s">
        <v>43</v>
      </c>
      <c r="J4546" t="s">
        <v>91</v>
      </c>
      <c r="K4546" t="s">
        <v>72</v>
      </c>
      <c r="L4546" t="s">
        <v>684</v>
      </c>
      <c r="M4546" t="str">
        <f>VLOOKUP(L4546,'A-Applications'!B:D,3,FALSE)</f>
        <v>Bare Tail</v>
      </c>
      <c r="N4546" t="s">
        <v>46</v>
      </c>
      <c r="O4546" s="42" t="s">
        <v>47</v>
      </c>
      <c r="P4546" t="s">
        <v>75</v>
      </c>
      <c r="Q4546" t="str">
        <f>VLOOKUP(KamstrupData[[#This Row],[IdLevel123]],'B-Business Capability'!B:L,10,FALSE)</f>
        <v>Idea-to-Release (I2R)</v>
      </c>
      <c r="R4546">
        <f>VLOOKUP(KamstrupData[[#This Row],[IdLevel123]],'B-Business Capability'!B:L,11,FALSE)</f>
        <v>420</v>
      </c>
      <c r="T4546" t="s">
        <v>92</v>
      </c>
    </row>
    <row r="4547" spans="2:20" hidden="1" x14ac:dyDescent="0.25">
      <c r="D4547" t="s">
        <v>583</v>
      </c>
      <c r="E4547" t="str">
        <f>VLOOKUP(D4547,'B-Business Capability'!B:H,5,FALSE)</f>
        <v>Product &amp; Software Development</v>
      </c>
      <c r="F4547" t="str">
        <f>VLOOKUP(D4547,'B-Business Capability'!B:H,6,FALSE)</f>
        <v>Engineering</v>
      </c>
      <c r="G4547" t="str">
        <f>VLOOKUP(D4547,'B-Business Capability'!B:H,7,FALSE)</f>
        <v>Construction &amp; Development</v>
      </c>
      <c r="I4547" t="s">
        <v>43</v>
      </c>
      <c r="J4547" t="s">
        <v>91</v>
      </c>
      <c r="K4547" t="s">
        <v>81</v>
      </c>
      <c r="L4547" t="s">
        <v>684</v>
      </c>
      <c r="M4547" t="str">
        <f>VLOOKUP(L4547,'A-Applications'!B:D,3,FALSE)</f>
        <v>Bare Tail</v>
      </c>
      <c r="N4547" t="s">
        <v>46</v>
      </c>
      <c r="O4547" s="42" t="s">
        <v>47</v>
      </c>
      <c r="P4547" t="s">
        <v>75</v>
      </c>
      <c r="Q4547" t="str">
        <f>VLOOKUP(KamstrupData[[#This Row],[IdLevel123]],'B-Business Capability'!B:L,10,FALSE)</f>
        <v>Idea-to-Release (I2R)</v>
      </c>
      <c r="R4547">
        <f>VLOOKUP(KamstrupData[[#This Row],[IdLevel123]],'B-Business Capability'!B:L,11,FALSE)</f>
        <v>420</v>
      </c>
      <c r="T4547" t="s">
        <v>96</v>
      </c>
    </row>
    <row r="4548" spans="2:20" hidden="1" x14ac:dyDescent="0.25">
      <c r="B4548" s="28">
        <v>45292</v>
      </c>
      <c r="D4548" s="28" t="s">
        <v>8548</v>
      </c>
      <c r="E4548" t="str">
        <f>VLOOKUP(D4548,'B-Business Capability'!B:H,5,FALSE)</f>
        <v>OT Hosting</v>
      </c>
      <c r="F4548" t="str">
        <f>VLOOKUP(D4548,'B-Business Capability'!B:H,6,FALSE)</f>
        <v>OT Engineering &amp; Innovation</v>
      </c>
      <c r="G4548">
        <f>VLOOKUP(D4548,'B-Business Capability'!B:H,7,FALSE)</f>
        <v>0</v>
      </c>
      <c r="I4548" t="s">
        <v>43</v>
      </c>
      <c r="J4548" t="s">
        <v>285</v>
      </c>
      <c r="K4548" t="s">
        <v>1615</v>
      </c>
      <c r="L4548" t="s">
        <v>684</v>
      </c>
      <c r="M4548" t="str">
        <f>VLOOKUP(L4548,'A-Applications'!B:D,3,FALSE)</f>
        <v>Bare Tail</v>
      </c>
      <c r="N4548" t="s">
        <v>46</v>
      </c>
      <c r="O4548" s="42" t="s">
        <v>47</v>
      </c>
      <c r="P4548" t="s">
        <v>38</v>
      </c>
      <c r="Q4548" t="str">
        <f>VLOOKUP(KamstrupData[[#This Row],[IdLevel123]],'B-Business Capability'!B:L,10,FALSE)</f>
        <v>N/A</v>
      </c>
      <c r="R4548">
        <f>VLOOKUP(KamstrupData[[#This Row],[IdLevel123]],'B-Business Capability'!B:L,11,FALSE)</f>
        <v>0</v>
      </c>
    </row>
    <row r="4549" spans="2:20" hidden="1" x14ac:dyDescent="0.25">
      <c r="D4549" t="s">
        <v>70</v>
      </c>
      <c r="E4549" t="str">
        <f>VLOOKUP(D4549,'B-Business Capability'!B:H,5,FALSE)</f>
        <v>Product &amp; Software Development</v>
      </c>
      <c r="F4549">
        <f>VLOOKUP(D4549,'B-Business Capability'!B:H,6,FALSE)</f>
        <v>0</v>
      </c>
      <c r="G4549">
        <f>VLOOKUP(D4549,'B-Business Capability'!B:H,7,FALSE)</f>
        <v>0</v>
      </c>
      <c r="I4549" t="s">
        <v>43</v>
      </c>
      <c r="J4549" t="s">
        <v>71</v>
      </c>
      <c r="K4549" t="s">
        <v>78</v>
      </c>
      <c r="L4549" t="s">
        <v>79</v>
      </c>
      <c r="M4549" t="str">
        <f>VLOOKUP(L4549,'A-Applications'!B:D,3,FALSE)</f>
        <v>FireFox</v>
      </c>
      <c r="N4549" t="s">
        <v>46</v>
      </c>
      <c r="O4549" s="42" t="s">
        <v>52</v>
      </c>
      <c r="P4549" t="s">
        <v>68</v>
      </c>
      <c r="Q4549" t="str">
        <f>VLOOKUP(KamstrupData[[#This Row],[IdLevel123]],'B-Business Capability'!B:L,10,FALSE)</f>
        <v>Idea-to-Release (I2R)</v>
      </c>
      <c r="R4549">
        <f>VLOOKUP(KamstrupData[[#This Row],[IdLevel123]],'B-Business Capability'!B:L,11,FALSE)</f>
        <v>100</v>
      </c>
      <c r="T4549" t="s">
        <v>76</v>
      </c>
    </row>
    <row r="4550" spans="2:20" hidden="1" x14ac:dyDescent="0.25">
      <c r="D4550" t="s">
        <v>70</v>
      </c>
      <c r="E4550" t="str">
        <f>VLOOKUP(D4550,'B-Business Capability'!B:H,5,FALSE)</f>
        <v>Product &amp; Software Development</v>
      </c>
      <c r="F4550">
        <f>VLOOKUP(D4550,'B-Business Capability'!B:H,6,FALSE)</f>
        <v>0</v>
      </c>
      <c r="G4550">
        <f>VLOOKUP(D4550,'B-Business Capability'!B:H,7,FALSE)</f>
        <v>0</v>
      </c>
      <c r="I4550" t="s">
        <v>43</v>
      </c>
      <c r="J4550" t="s">
        <v>91</v>
      </c>
      <c r="K4550" t="s">
        <v>72</v>
      </c>
      <c r="L4550" t="s">
        <v>79</v>
      </c>
      <c r="M4550" t="str">
        <f>VLOOKUP(L4550,'A-Applications'!B:D,3,FALSE)</f>
        <v>FireFox</v>
      </c>
      <c r="N4550" t="s">
        <v>46</v>
      </c>
      <c r="O4550" t="s">
        <v>52</v>
      </c>
      <c r="P4550" t="s">
        <v>68</v>
      </c>
      <c r="Q4550" t="str">
        <f>VLOOKUP(KamstrupData[[#This Row],[IdLevel123]],'B-Business Capability'!B:L,10,FALSE)</f>
        <v>Idea-to-Release (I2R)</v>
      </c>
      <c r="R4550">
        <f>VLOOKUP(KamstrupData[[#This Row],[IdLevel123]],'B-Business Capability'!B:L,11,FALSE)</f>
        <v>100</v>
      </c>
      <c r="T4550" t="s">
        <v>92</v>
      </c>
    </row>
    <row r="4551" spans="2:20" hidden="1" x14ac:dyDescent="0.25">
      <c r="D4551" t="s">
        <v>70</v>
      </c>
      <c r="E4551" t="str">
        <f>VLOOKUP(D4551,'B-Business Capability'!B:H,5,FALSE)</f>
        <v>Product &amp; Software Development</v>
      </c>
      <c r="F4551">
        <f>VLOOKUP(D4551,'B-Business Capability'!B:H,6,FALSE)</f>
        <v>0</v>
      </c>
      <c r="G4551">
        <f>VLOOKUP(D4551,'B-Business Capability'!B:H,7,FALSE)</f>
        <v>0</v>
      </c>
      <c r="I4551" t="s">
        <v>43</v>
      </c>
      <c r="J4551" t="s">
        <v>91</v>
      </c>
      <c r="K4551" t="s">
        <v>78</v>
      </c>
      <c r="L4551" t="s">
        <v>79</v>
      </c>
      <c r="M4551" t="str">
        <f>VLOOKUP(L4551,'A-Applications'!B:D,3,FALSE)</f>
        <v>FireFox</v>
      </c>
      <c r="N4551" t="s">
        <v>46</v>
      </c>
      <c r="O4551" t="s">
        <v>52</v>
      </c>
      <c r="P4551" t="s">
        <v>68</v>
      </c>
      <c r="Q4551" t="str">
        <f>VLOOKUP(KamstrupData[[#This Row],[IdLevel123]],'B-Business Capability'!B:L,10,FALSE)</f>
        <v>Idea-to-Release (I2R)</v>
      </c>
      <c r="R4551">
        <f>VLOOKUP(KamstrupData[[#This Row],[IdLevel123]],'B-Business Capability'!B:L,11,FALSE)</f>
        <v>100</v>
      </c>
      <c r="T4551" t="s">
        <v>93</v>
      </c>
    </row>
    <row r="4552" spans="2:20" hidden="1" x14ac:dyDescent="0.25">
      <c r="D4552" t="s">
        <v>70</v>
      </c>
      <c r="E4552" t="str">
        <f>VLOOKUP(D4552,'B-Business Capability'!B:H,5,FALSE)</f>
        <v>Product &amp; Software Development</v>
      </c>
      <c r="F4552">
        <f>VLOOKUP(D4552,'B-Business Capability'!B:H,6,FALSE)</f>
        <v>0</v>
      </c>
      <c r="G4552">
        <f>VLOOKUP(D4552,'B-Business Capability'!B:H,7,FALSE)</f>
        <v>0</v>
      </c>
      <c r="I4552" t="s">
        <v>43</v>
      </c>
      <c r="J4552" t="s">
        <v>91</v>
      </c>
      <c r="K4552" t="s">
        <v>81</v>
      </c>
      <c r="L4552" t="s">
        <v>79</v>
      </c>
      <c r="M4552" t="str">
        <f>VLOOKUP(L4552,'A-Applications'!B:D,3,FALSE)</f>
        <v>FireFox</v>
      </c>
      <c r="N4552" t="s">
        <v>46</v>
      </c>
      <c r="O4552" s="42" t="s">
        <v>52</v>
      </c>
      <c r="P4552" t="s">
        <v>68</v>
      </c>
      <c r="Q4552" t="str">
        <f>VLOOKUP(KamstrupData[[#This Row],[IdLevel123]],'B-Business Capability'!B:L,10,FALSE)</f>
        <v>Idea-to-Release (I2R)</v>
      </c>
      <c r="R4552">
        <f>VLOOKUP(KamstrupData[[#This Row],[IdLevel123]],'B-Business Capability'!B:L,11,FALSE)</f>
        <v>100</v>
      </c>
      <c r="T4552" t="s">
        <v>96</v>
      </c>
    </row>
    <row r="4553" spans="2:20" hidden="1" x14ac:dyDescent="0.25">
      <c r="D4553" t="s">
        <v>70</v>
      </c>
      <c r="E4553" t="str">
        <f>VLOOKUP(D4553,'B-Business Capability'!B:H,5,FALSE)</f>
        <v>Product &amp; Software Development</v>
      </c>
      <c r="F4553">
        <f>VLOOKUP(D4553,'B-Business Capability'!B:H,6,FALSE)</f>
        <v>0</v>
      </c>
      <c r="G4553">
        <f>VLOOKUP(D4553,'B-Business Capability'!B:H,7,FALSE)</f>
        <v>0</v>
      </c>
      <c r="I4553" t="s">
        <v>43</v>
      </c>
      <c r="J4553" t="s">
        <v>114</v>
      </c>
      <c r="K4553" t="s">
        <v>115</v>
      </c>
      <c r="L4553" t="s">
        <v>79</v>
      </c>
      <c r="M4553" t="str">
        <f>VLOOKUP(L4553,'A-Applications'!B:D,3,FALSE)</f>
        <v>FireFox</v>
      </c>
      <c r="N4553" t="s">
        <v>46</v>
      </c>
      <c r="O4553" s="42" t="s">
        <v>52</v>
      </c>
      <c r="P4553" t="s">
        <v>68</v>
      </c>
      <c r="Q4553" t="str">
        <f>VLOOKUP(KamstrupData[[#This Row],[IdLevel123]],'B-Business Capability'!B:L,10,FALSE)</f>
        <v>Idea-to-Release (I2R)</v>
      </c>
      <c r="R4553">
        <f>VLOOKUP(KamstrupData[[#This Row],[IdLevel123]],'B-Business Capability'!B:L,11,FALSE)</f>
        <v>100</v>
      </c>
      <c r="T4553" t="s">
        <v>116</v>
      </c>
    </row>
    <row r="4554" spans="2:20" hidden="1" x14ac:dyDescent="0.25">
      <c r="D4554" t="s">
        <v>70</v>
      </c>
      <c r="E4554" t="str">
        <f>VLOOKUP(D4554,'B-Business Capability'!B:H,5,FALSE)</f>
        <v>Product &amp; Software Development</v>
      </c>
      <c r="F4554">
        <f>VLOOKUP(D4554,'B-Business Capability'!B:H,6,FALSE)</f>
        <v>0</v>
      </c>
      <c r="G4554">
        <f>VLOOKUP(D4554,'B-Business Capability'!B:H,7,FALSE)</f>
        <v>0</v>
      </c>
      <c r="I4554" t="s">
        <v>43</v>
      </c>
      <c r="J4554" t="s">
        <v>114</v>
      </c>
      <c r="K4554" t="s">
        <v>125</v>
      </c>
      <c r="L4554" t="s">
        <v>79</v>
      </c>
      <c r="M4554" t="str">
        <f>VLOOKUP(L4554,'A-Applications'!B:D,3,FALSE)</f>
        <v>FireFox</v>
      </c>
      <c r="N4554" t="s">
        <v>46</v>
      </c>
      <c r="O4554" t="s">
        <v>52</v>
      </c>
      <c r="P4554" t="s">
        <v>68</v>
      </c>
      <c r="Q4554" t="str">
        <f>VLOOKUP(KamstrupData[[#This Row],[IdLevel123]],'B-Business Capability'!B:L,10,FALSE)</f>
        <v>Idea-to-Release (I2R)</v>
      </c>
      <c r="R4554">
        <f>VLOOKUP(KamstrupData[[#This Row],[IdLevel123]],'B-Business Capability'!B:L,11,FALSE)</f>
        <v>100</v>
      </c>
      <c r="T4554" t="s">
        <v>126</v>
      </c>
    </row>
    <row r="4555" spans="2:20" hidden="1" x14ac:dyDescent="0.25">
      <c r="B4555" s="28">
        <v>45292</v>
      </c>
      <c r="D4555" s="28" t="s">
        <v>7610</v>
      </c>
      <c r="E4555" t="str">
        <f>VLOOKUP(D4555,'B-Business Capability'!B:H,5,FALSE)</f>
        <v>Product &amp; Software Development</v>
      </c>
      <c r="F4555" t="str">
        <f>VLOOKUP(D4555,'B-Business Capability'!B:H,6,FALSE)</f>
        <v>Engineering</v>
      </c>
      <c r="G4555">
        <f>VLOOKUP(D4555,'B-Business Capability'!B:H,7,FALSE)</f>
        <v>0</v>
      </c>
      <c r="I4555" t="s">
        <v>43</v>
      </c>
      <c r="J4555" t="s">
        <v>239</v>
      </c>
      <c r="K4555" t="s">
        <v>7296</v>
      </c>
      <c r="L4555" t="s">
        <v>79</v>
      </c>
      <c r="M4555" t="str">
        <f>VLOOKUP(L4555,'A-Applications'!B:D,3,FALSE)</f>
        <v>FireFox</v>
      </c>
      <c r="N4555" t="s">
        <v>46</v>
      </c>
      <c r="O4555" s="42" t="s">
        <v>47</v>
      </c>
      <c r="Q4555" t="str">
        <f>VLOOKUP(KamstrupData[[#This Row],[IdLevel123]],'B-Business Capability'!B:L,10,FALSE)</f>
        <v>Idea-to-Release (I2R)</v>
      </c>
      <c r="R4555">
        <f>VLOOKUP(KamstrupData[[#This Row],[IdLevel123]],'B-Business Capability'!B:L,11,FALSE)</f>
        <v>400</v>
      </c>
    </row>
    <row r="4556" spans="2:20" hidden="1" x14ac:dyDescent="0.25">
      <c r="B4556" s="28">
        <v>46023</v>
      </c>
      <c r="D4556" s="28" t="s">
        <v>1610</v>
      </c>
      <c r="E4556" t="str">
        <f>VLOOKUP(D4556,'B-Business Capability'!B:H,5,FALSE)</f>
        <v>Digital Platform and Operations</v>
      </c>
      <c r="F4556" t="str">
        <f>VLOOKUP(D4556,'B-Business Capability'!B:H,6,FALSE)</f>
        <v>Digital Workplace &amp; Infrastructure Development</v>
      </c>
      <c r="G4556" t="str">
        <f>VLOOKUP(D4556,'B-Business Capability'!B:H,7,FALSE)</f>
        <v>Communication &amp; Collaboration</v>
      </c>
      <c r="I4556" t="s">
        <v>43</v>
      </c>
      <c r="J4556" t="s">
        <v>239</v>
      </c>
      <c r="K4556" t="s">
        <v>1742</v>
      </c>
      <c r="L4556" t="s">
        <v>79</v>
      </c>
      <c r="M4556" t="str">
        <f>VLOOKUP(L4556,'A-Applications'!B:D,3,FALSE)</f>
        <v>FireFox</v>
      </c>
      <c r="N4556" t="s">
        <v>46</v>
      </c>
      <c r="O4556" s="42" t="s">
        <v>47</v>
      </c>
      <c r="Q4556" t="str">
        <f>VLOOKUP(KamstrupData[[#This Row],[IdLevel123]],'B-Business Capability'!B:L,10,FALSE)</f>
        <v>N/A</v>
      </c>
      <c r="R4556">
        <f>VLOOKUP(KamstrupData[[#This Row],[IdLevel123]],'B-Business Capability'!B:L,11,FALSE)</f>
        <v>0</v>
      </c>
    </row>
    <row r="4557" spans="2:20" hidden="1" x14ac:dyDescent="0.25">
      <c r="D4557" s="28" t="s">
        <v>8511</v>
      </c>
      <c r="E4557" t="str">
        <f>VLOOKUP(D4557,'B-Business Capability'!B:H,5,FALSE)</f>
        <v>Digital Platform and Operations</v>
      </c>
      <c r="F4557" t="str">
        <f>VLOOKUP(D4557,'B-Business Capability'!B:H,6,FALSE)</f>
        <v>Digital Workplace &amp; Infrastructure Development</v>
      </c>
      <c r="G4557">
        <f>VLOOKUP(D4557,'B-Business Capability'!B:H,7,FALSE)</f>
        <v>0</v>
      </c>
      <c r="I4557" t="s">
        <v>43</v>
      </c>
      <c r="J4557" t="s">
        <v>239</v>
      </c>
      <c r="K4557" t="s">
        <v>1672</v>
      </c>
      <c r="L4557" t="s">
        <v>79</v>
      </c>
      <c r="M4557" t="str">
        <f>VLOOKUP(L4557,'A-Applications'!B:D,3,FALSE)</f>
        <v>FireFox</v>
      </c>
      <c r="N4557" t="s">
        <v>46</v>
      </c>
      <c r="O4557" s="42" t="s">
        <v>47</v>
      </c>
      <c r="P4557" t="s">
        <v>38</v>
      </c>
      <c r="Q4557" t="str">
        <f>VLOOKUP(KamstrupData[[#This Row],[IdLevel123]],'B-Business Capability'!B:L,10,FALSE)</f>
        <v>N/A</v>
      </c>
      <c r="R4557">
        <f>VLOOKUP(KamstrupData[[#This Row],[IdLevel123]],'B-Business Capability'!B:L,11,FALSE)</f>
        <v>0</v>
      </c>
    </row>
    <row r="4558" spans="2:20" hidden="1" x14ac:dyDescent="0.25">
      <c r="D4558" t="s">
        <v>70</v>
      </c>
      <c r="E4558" t="str">
        <f>VLOOKUP(D4558,'B-Business Capability'!B:H,5,FALSE)</f>
        <v>Product &amp; Software Development</v>
      </c>
      <c r="F4558">
        <f>VLOOKUP(D4558,'B-Business Capability'!B:H,6,FALSE)</f>
        <v>0</v>
      </c>
      <c r="G4558">
        <f>VLOOKUP(D4558,'B-Business Capability'!B:H,7,FALSE)</f>
        <v>0</v>
      </c>
      <c r="I4558" t="s">
        <v>43</v>
      </c>
      <c r="J4558" t="s">
        <v>91</v>
      </c>
      <c r="K4558" t="s">
        <v>81</v>
      </c>
      <c r="L4558" t="s">
        <v>94</v>
      </c>
      <c r="M4558" t="str">
        <f>VLOOKUP(L4558,'A-Applications'!B:D,3,FALSE)</f>
        <v>Brave</v>
      </c>
      <c r="N4558" t="s">
        <v>46</v>
      </c>
      <c r="O4558" s="42" t="s">
        <v>52</v>
      </c>
      <c r="P4558" t="s">
        <v>68</v>
      </c>
      <c r="Q4558" t="str">
        <f>VLOOKUP(KamstrupData[[#This Row],[IdLevel123]],'B-Business Capability'!B:L,10,FALSE)</f>
        <v>Idea-to-Release (I2R)</v>
      </c>
      <c r="R4558">
        <f>VLOOKUP(KamstrupData[[#This Row],[IdLevel123]],'B-Business Capability'!B:L,11,FALSE)</f>
        <v>100</v>
      </c>
      <c r="T4558" t="s">
        <v>95</v>
      </c>
    </row>
    <row r="4559" spans="2:20" hidden="1" x14ac:dyDescent="0.25">
      <c r="B4559" s="28">
        <v>46023</v>
      </c>
      <c r="D4559" s="28" t="s">
        <v>1610</v>
      </c>
      <c r="E4559" t="str">
        <f>VLOOKUP(D4559,'B-Business Capability'!B:H,5,FALSE)</f>
        <v>Digital Platform and Operations</v>
      </c>
      <c r="F4559" t="str">
        <f>VLOOKUP(D4559,'B-Business Capability'!B:H,6,FALSE)</f>
        <v>Digital Workplace &amp; Infrastructure Development</v>
      </c>
      <c r="G4559" t="str">
        <f>VLOOKUP(D4559,'B-Business Capability'!B:H,7,FALSE)</f>
        <v>Communication &amp; Collaboration</v>
      </c>
      <c r="I4559" t="s">
        <v>43</v>
      </c>
      <c r="J4559" t="s">
        <v>239</v>
      </c>
      <c r="K4559" t="s">
        <v>1742</v>
      </c>
      <c r="L4559" t="s">
        <v>94</v>
      </c>
      <c r="M4559" t="str">
        <f>VLOOKUP(L4559,'A-Applications'!B:D,3,FALSE)</f>
        <v>Brave</v>
      </c>
      <c r="N4559" t="s">
        <v>46</v>
      </c>
      <c r="O4559" s="42" t="s">
        <v>47</v>
      </c>
      <c r="Q4559" t="str">
        <f>VLOOKUP(KamstrupData[[#This Row],[IdLevel123]],'B-Business Capability'!B:L,10,FALSE)</f>
        <v>N/A</v>
      </c>
      <c r="R4559">
        <f>VLOOKUP(KamstrupData[[#This Row],[IdLevel123]],'B-Business Capability'!B:L,11,FALSE)</f>
        <v>0</v>
      </c>
    </row>
    <row r="4560" spans="2:20" hidden="1" x14ac:dyDescent="0.25">
      <c r="D4560" t="s">
        <v>583</v>
      </c>
      <c r="E4560" t="str">
        <f>VLOOKUP(D4560,'B-Business Capability'!B:H,5,FALSE)</f>
        <v>Product &amp; Software Development</v>
      </c>
      <c r="F4560" t="str">
        <f>VLOOKUP(D4560,'B-Business Capability'!B:H,6,FALSE)</f>
        <v>Engineering</v>
      </c>
      <c r="G4560" t="str">
        <f>VLOOKUP(D4560,'B-Business Capability'!B:H,7,FALSE)</f>
        <v>Construction &amp; Development</v>
      </c>
      <c r="I4560" t="s">
        <v>43</v>
      </c>
      <c r="J4560" t="s">
        <v>91</v>
      </c>
      <c r="K4560" t="s">
        <v>72</v>
      </c>
      <c r="L4560" t="s">
        <v>715</v>
      </c>
      <c r="M4560" t="str">
        <f>VLOOKUP(L4560,'A-Applications'!B:D,3,FALSE)</f>
        <v>Rake</v>
      </c>
      <c r="N4560" t="s">
        <v>46</v>
      </c>
      <c r="O4560" s="42" t="s">
        <v>47</v>
      </c>
      <c r="P4560" t="s">
        <v>75</v>
      </c>
      <c r="Q4560" t="str">
        <f>VLOOKUP(KamstrupData[[#This Row],[IdLevel123]],'B-Business Capability'!B:L,10,FALSE)</f>
        <v>Idea-to-Release (I2R)</v>
      </c>
      <c r="R4560">
        <f>VLOOKUP(KamstrupData[[#This Row],[IdLevel123]],'B-Business Capability'!B:L,11,FALSE)</f>
        <v>420</v>
      </c>
      <c r="T4560" t="s">
        <v>92</v>
      </c>
    </row>
    <row r="4561" spans="4:20" hidden="1" x14ac:dyDescent="0.25">
      <c r="D4561" t="s">
        <v>583</v>
      </c>
      <c r="E4561" t="str">
        <f>VLOOKUP(D4561,'B-Business Capability'!B:H,5,FALSE)</f>
        <v>Product &amp; Software Development</v>
      </c>
      <c r="F4561" t="str">
        <f>VLOOKUP(D4561,'B-Business Capability'!B:H,6,FALSE)</f>
        <v>Engineering</v>
      </c>
      <c r="G4561" t="str">
        <f>VLOOKUP(D4561,'B-Business Capability'!B:H,7,FALSE)</f>
        <v>Construction &amp; Development</v>
      </c>
      <c r="I4561" t="s">
        <v>43</v>
      </c>
      <c r="J4561" t="s">
        <v>91</v>
      </c>
      <c r="K4561" t="s">
        <v>72</v>
      </c>
      <c r="L4561" t="s">
        <v>694</v>
      </c>
      <c r="M4561" t="str">
        <f>VLOOKUP(L4561,'A-Applications'!B:D,3,FALSE)</f>
        <v>GnuWin32 (GNU Make)</v>
      </c>
      <c r="N4561" t="s">
        <v>46</v>
      </c>
      <c r="O4561" s="42" t="s">
        <v>47</v>
      </c>
      <c r="P4561" t="s">
        <v>75</v>
      </c>
      <c r="Q4561" t="str">
        <f>VLOOKUP(KamstrupData[[#This Row],[IdLevel123]],'B-Business Capability'!B:L,10,FALSE)</f>
        <v>Idea-to-Release (I2R)</v>
      </c>
      <c r="R4561">
        <f>VLOOKUP(KamstrupData[[#This Row],[IdLevel123]],'B-Business Capability'!B:L,11,FALSE)</f>
        <v>420</v>
      </c>
      <c r="T4561" t="s">
        <v>92</v>
      </c>
    </row>
    <row r="4562" spans="4:20" hidden="1" x14ac:dyDescent="0.25">
      <c r="D4562" t="s">
        <v>583</v>
      </c>
      <c r="E4562" t="str">
        <f>VLOOKUP(D4562,'B-Business Capability'!B:H,5,FALSE)</f>
        <v>Product &amp; Software Development</v>
      </c>
      <c r="F4562" t="str">
        <f>VLOOKUP(D4562,'B-Business Capability'!B:H,6,FALSE)</f>
        <v>Engineering</v>
      </c>
      <c r="G4562" t="str">
        <f>VLOOKUP(D4562,'B-Business Capability'!B:H,7,FALSE)</f>
        <v>Construction &amp; Development</v>
      </c>
      <c r="I4562" t="s">
        <v>43</v>
      </c>
      <c r="J4562" t="s">
        <v>91</v>
      </c>
      <c r="K4562" t="s">
        <v>72</v>
      </c>
      <c r="L4562" t="s">
        <v>695</v>
      </c>
      <c r="M4562" t="str">
        <f>VLOOKUP(L4562,'A-Applications'!B:D,3,FALSE)</f>
        <v>Google Test &amp; Google Mock</v>
      </c>
      <c r="N4562" t="s">
        <v>46</v>
      </c>
      <c r="O4562" s="42" t="s">
        <v>47</v>
      </c>
      <c r="P4562" t="s">
        <v>75</v>
      </c>
      <c r="Q4562" t="str">
        <f>VLOOKUP(KamstrupData[[#This Row],[IdLevel123]],'B-Business Capability'!B:L,10,FALSE)</f>
        <v>Idea-to-Release (I2R)</v>
      </c>
      <c r="R4562">
        <f>VLOOKUP(KamstrupData[[#This Row],[IdLevel123]],'B-Business Capability'!B:L,11,FALSE)</f>
        <v>420</v>
      </c>
      <c r="T4562" t="s">
        <v>92</v>
      </c>
    </row>
    <row r="4563" spans="4:20" hidden="1" x14ac:dyDescent="0.25">
      <c r="D4563" t="s">
        <v>583</v>
      </c>
      <c r="E4563" t="str">
        <f>VLOOKUP(D4563,'B-Business Capability'!B:H,5,FALSE)</f>
        <v>Product &amp; Software Development</v>
      </c>
      <c r="F4563" t="str">
        <f>VLOOKUP(D4563,'B-Business Capability'!B:H,6,FALSE)</f>
        <v>Engineering</v>
      </c>
      <c r="G4563" t="str">
        <f>VLOOKUP(D4563,'B-Business Capability'!B:H,7,FALSE)</f>
        <v>Construction &amp; Development</v>
      </c>
      <c r="I4563" t="s">
        <v>43</v>
      </c>
      <c r="J4563" t="s">
        <v>71</v>
      </c>
      <c r="K4563" t="s">
        <v>72</v>
      </c>
      <c r="L4563" t="s">
        <v>592</v>
      </c>
      <c r="M4563" t="str">
        <f>VLOOKUP(L4563,'A-Applications'!B:D,3,FALSE)</f>
        <v>Cmake</v>
      </c>
      <c r="N4563" t="s">
        <v>46</v>
      </c>
      <c r="O4563" s="42" t="s">
        <v>102</v>
      </c>
      <c r="P4563" t="s">
        <v>75</v>
      </c>
      <c r="Q4563" t="str">
        <f>VLOOKUP(KamstrupData[[#This Row],[IdLevel123]],'B-Business Capability'!B:L,10,FALSE)</f>
        <v>Idea-to-Release (I2R)</v>
      </c>
      <c r="R4563">
        <f>VLOOKUP(KamstrupData[[#This Row],[IdLevel123]],'B-Business Capability'!B:L,11,FALSE)</f>
        <v>420</v>
      </c>
      <c r="T4563" t="s">
        <v>76</v>
      </c>
    </row>
    <row r="4564" spans="4:20" hidden="1" x14ac:dyDescent="0.25">
      <c r="D4564" t="s">
        <v>583</v>
      </c>
      <c r="E4564" t="str">
        <f>VLOOKUP(D4564,'B-Business Capability'!B:H,5,FALSE)</f>
        <v>Product &amp; Software Development</v>
      </c>
      <c r="F4564" t="str">
        <f>VLOOKUP(D4564,'B-Business Capability'!B:H,6,FALSE)</f>
        <v>Engineering</v>
      </c>
      <c r="G4564" t="str">
        <f>VLOOKUP(D4564,'B-Business Capability'!B:H,7,FALSE)</f>
        <v>Construction &amp; Development</v>
      </c>
      <c r="I4564" t="s">
        <v>43</v>
      </c>
      <c r="J4564" t="s">
        <v>91</v>
      </c>
      <c r="K4564" t="s">
        <v>72</v>
      </c>
      <c r="L4564" t="s">
        <v>592</v>
      </c>
      <c r="M4564" t="str">
        <f>VLOOKUP(L4564,'A-Applications'!B:D,3,FALSE)</f>
        <v>Cmake</v>
      </c>
      <c r="N4564" t="s">
        <v>46</v>
      </c>
      <c r="O4564" s="42" t="s">
        <v>47</v>
      </c>
      <c r="P4564" t="s">
        <v>75</v>
      </c>
      <c r="Q4564" t="str">
        <f>VLOOKUP(KamstrupData[[#This Row],[IdLevel123]],'B-Business Capability'!B:L,10,FALSE)</f>
        <v>Idea-to-Release (I2R)</v>
      </c>
      <c r="R4564">
        <f>VLOOKUP(KamstrupData[[#This Row],[IdLevel123]],'B-Business Capability'!B:L,11,FALSE)</f>
        <v>420</v>
      </c>
      <c r="T4564" t="s">
        <v>92</v>
      </c>
    </row>
    <row r="4565" spans="4:20" hidden="1" x14ac:dyDescent="0.25">
      <c r="D4565" t="s">
        <v>583</v>
      </c>
      <c r="E4565" t="str">
        <f>VLOOKUP(D4565,'B-Business Capability'!B:H,5,FALSE)</f>
        <v>Product &amp; Software Development</v>
      </c>
      <c r="F4565" t="str">
        <f>VLOOKUP(D4565,'B-Business Capability'!B:H,6,FALSE)</f>
        <v>Engineering</v>
      </c>
      <c r="G4565" t="str">
        <f>VLOOKUP(D4565,'B-Business Capability'!B:H,7,FALSE)</f>
        <v>Construction &amp; Development</v>
      </c>
      <c r="I4565" t="s">
        <v>43</v>
      </c>
      <c r="J4565" t="s">
        <v>71</v>
      </c>
      <c r="K4565" t="s">
        <v>72</v>
      </c>
      <c r="L4565" t="s">
        <v>600</v>
      </c>
      <c r="M4565" t="str">
        <f>VLOOKUP(L4565,'A-Applications'!B:D,3,FALSE)</f>
        <v>Everything</v>
      </c>
      <c r="N4565" t="s">
        <v>46</v>
      </c>
      <c r="O4565" s="42" t="s">
        <v>52</v>
      </c>
      <c r="P4565" t="s">
        <v>75</v>
      </c>
      <c r="Q4565" t="str">
        <f>VLOOKUP(KamstrupData[[#This Row],[IdLevel123]],'B-Business Capability'!B:L,10,FALSE)</f>
        <v>Idea-to-Release (I2R)</v>
      </c>
      <c r="R4565">
        <f>VLOOKUP(KamstrupData[[#This Row],[IdLevel123]],'B-Business Capability'!B:L,11,FALSE)</f>
        <v>420</v>
      </c>
      <c r="T4565" t="s">
        <v>76</v>
      </c>
    </row>
    <row r="4566" spans="4:20" hidden="1" x14ac:dyDescent="0.25">
      <c r="D4566" t="s">
        <v>583</v>
      </c>
      <c r="E4566" t="str">
        <f>VLOOKUP(D4566,'B-Business Capability'!B:H,5,FALSE)</f>
        <v>Product &amp; Software Development</v>
      </c>
      <c r="F4566" t="str">
        <f>VLOOKUP(D4566,'B-Business Capability'!B:H,6,FALSE)</f>
        <v>Engineering</v>
      </c>
      <c r="G4566" t="str">
        <f>VLOOKUP(D4566,'B-Business Capability'!B:H,7,FALSE)</f>
        <v>Construction &amp; Development</v>
      </c>
      <c r="I4566" t="s">
        <v>43</v>
      </c>
      <c r="J4566" t="s">
        <v>91</v>
      </c>
      <c r="K4566" t="s">
        <v>72</v>
      </c>
      <c r="L4566" t="s">
        <v>600</v>
      </c>
      <c r="M4566" t="str">
        <f>VLOOKUP(L4566,'A-Applications'!B:D,3,FALSE)</f>
        <v>Everything</v>
      </c>
      <c r="N4566" t="s">
        <v>46</v>
      </c>
      <c r="O4566" s="42" t="s">
        <v>47</v>
      </c>
      <c r="P4566" t="s">
        <v>75</v>
      </c>
      <c r="Q4566" t="str">
        <f>VLOOKUP(KamstrupData[[#This Row],[IdLevel123]],'B-Business Capability'!B:L,10,FALSE)</f>
        <v>Idea-to-Release (I2R)</v>
      </c>
      <c r="R4566">
        <f>VLOOKUP(KamstrupData[[#This Row],[IdLevel123]],'B-Business Capability'!B:L,11,FALSE)</f>
        <v>420</v>
      </c>
      <c r="T4566" t="s">
        <v>92</v>
      </c>
    </row>
    <row r="4567" spans="4:20" hidden="1" x14ac:dyDescent="0.25">
      <c r="D4567" t="s">
        <v>583</v>
      </c>
      <c r="E4567" t="str">
        <f>VLOOKUP(D4567,'B-Business Capability'!B:H,5,FALSE)</f>
        <v>Product &amp; Software Development</v>
      </c>
      <c r="F4567" t="str">
        <f>VLOOKUP(D4567,'B-Business Capability'!B:H,6,FALSE)</f>
        <v>Engineering</v>
      </c>
      <c r="G4567" t="str">
        <f>VLOOKUP(D4567,'B-Business Capability'!B:H,7,FALSE)</f>
        <v>Construction &amp; Development</v>
      </c>
      <c r="I4567" t="s">
        <v>43</v>
      </c>
      <c r="J4567" t="s">
        <v>114</v>
      </c>
      <c r="K4567" t="s">
        <v>115</v>
      </c>
      <c r="L4567" t="s">
        <v>600</v>
      </c>
      <c r="M4567" t="str">
        <f>VLOOKUP(L4567,'A-Applications'!B:D,3,FALSE)</f>
        <v>Everything</v>
      </c>
      <c r="N4567" t="s">
        <v>46</v>
      </c>
      <c r="O4567" s="42" t="s">
        <v>47</v>
      </c>
      <c r="P4567" t="s">
        <v>602</v>
      </c>
      <c r="Q4567" t="str">
        <f>VLOOKUP(KamstrupData[[#This Row],[IdLevel123]],'B-Business Capability'!B:L,10,FALSE)</f>
        <v>Idea-to-Release (I2R)</v>
      </c>
      <c r="R4567">
        <f>VLOOKUP(KamstrupData[[#This Row],[IdLevel123]],'B-Business Capability'!B:L,11,FALSE)</f>
        <v>420</v>
      </c>
      <c r="T4567" t="s">
        <v>116</v>
      </c>
    </row>
    <row r="4568" spans="4:20" hidden="1" x14ac:dyDescent="0.25">
      <c r="D4568" t="s">
        <v>583</v>
      </c>
      <c r="E4568" t="str">
        <f>VLOOKUP(D4568,'B-Business Capability'!B:H,5,FALSE)</f>
        <v>Product &amp; Software Development</v>
      </c>
      <c r="F4568" t="str">
        <f>VLOOKUP(D4568,'B-Business Capability'!B:H,6,FALSE)</f>
        <v>Engineering</v>
      </c>
      <c r="G4568" t="str">
        <f>VLOOKUP(D4568,'B-Business Capability'!B:H,7,FALSE)</f>
        <v>Construction &amp; Development</v>
      </c>
      <c r="I4568" t="s">
        <v>43</v>
      </c>
      <c r="J4568" t="s">
        <v>114</v>
      </c>
      <c r="K4568" t="s">
        <v>125</v>
      </c>
      <c r="L4568" t="s">
        <v>600</v>
      </c>
      <c r="M4568" t="str">
        <f>VLOOKUP(L4568,'A-Applications'!B:D,3,FALSE)</f>
        <v>Everything</v>
      </c>
      <c r="N4568" t="s">
        <v>46</v>
      </c>
      <c r="O4568" s="42" t="s">
        <v>47</v>
      </c>
      <c r="P4568" t="s">
        <v>75</v>
      </c>
      <c r="Q4568" t="str">
        <f>VLOOKUP(KamstrupData[[#This Row],[IdLevel123]],'B-Business Capability'!B:L,10,FALSE)</f>
        <v>Idea-to-Release (I2R)</v>
      </c>
      <c r="R4568">
        <f>VLOOKUP(KamstrupData[[#This Row],[IdLevel123]],'B-Business Capability'!B:L,11,FALSE)</f>
        <v>420</v>
      </c>
      <c r="T4568" t="s">
        <v>126</v>
      </c>
    </row>
    <row r="4569" spans="4:20" hidden="1" x14ac:dyDescent="0.25">
      <c r="D4569" t="s">
        <v>583</v>
      </c>
      <c r="E4569" t="str">
        <f>VLOOKUP(D4569,'B-Business Capability'!B:H,5,FALSE)</f>
        <v>Product &amp; Software Development</v>
      </c>
      <c r="F4569" t="str">
        <f>VLOOKUP(D4569,'B-Business Capability'!B:H,6,FALSE)</f>
        <v>Engineering</v>
      </c>
      <c r="G4569" t="str">
        <f>VLOOKUP(D4569,'B-Business Capability'!B:H,7,FALSE)</f>
        <v>Construction &amp; Development</v>
      </c>
      <c r="I4569" t="s">
        <v>43</v>
      </c>
      <c r="J4569" t="s">
        <v>91</v>
      </c>
      <c r="K4569" t="s">
        <v>72</v>
      </c>
      <c r="L4569" t="s">
        <v>683</v>
      </c>
      <c r="M4569" t="str">
        <f>VLOOKUP(L4569,'A-Applications'!B:D,3,FALSE)</f>
        <v>ARM GNU Toolchain</v>
      </c>
      <c r="N4569" t="s">
        <v>46</v>
      </c>
      <c r="O4569" s="42" t="s">
        <v>47</v>
      </c>
      <c r="P4569" t="s">
        <v>75</v>
      </c>
      <c r="Q4569" t="str">
        <f>VLOOKUP(KamstrupData[[#This Row],[IdLevel123]],'B-Business Capability'!B:L,10,FALSE)</f>
        <v>Idea-to-Release (I2R)</v>
      </c>
      <c r="R4569">
        <f>VLOOKUP(KamstrupData[[#This Row],[IdLevel123]],'B-Business Capability'!B:L,11,FALSE)</f>
        <v>420</v>
      </c>
      <c r="T4569" t="s">
        <v>92</v>
      </c>
    </row>
    <row r="4570" spans="4:20" hidden="1" x14ac:dyDescent="0.25">
      <c r="D4570" t="s">
        <v>583</v>
      </c>
      <c r="E4570" t="str">
        <f>VLOOKUP(D4570,'B-Business Capability'!B:H,5,FALSE)</f>
        <v>Product &amp; Software Development</v>
      </c>
      <c r="F4570" t="str">
        <f>VLOOKUP(D4570,'B-Business Capability'!B:H,6,FALSE)</f>
        <v>Engineering</v>
      </c>
      <c r="G4570" t="str">
        <f>VLOOKUP(D4570,'B-Business Capability'!B:H,7,FALSE)</f>
        <v>Construction &amp; Development</v>
      </c>
      <c r="I4570" t="s">
        <v>43</v>
      </c>
      <c r="J4570" t="s">
        <v>91</v>
      </c>
      <c r="K4570" t="s">
        <v>72</v>
      </c>
      <c r="L4570" t="s">
        <v>693</v>
      </c>
      <c r="M4570" t="str">
        <f>VLOOKUP(L4570,'A-Applications'!B:D,3,FALSE)</f>
        <v>glab</v>
      </c>
      <c r="N4570" t="s">
        <v>46</v>
      </c>
      <c r="O4570" s="42" t="s">
        <v>47</v>
      </c>
      <c r="P4570" t="s">
        <v>75</v>
      </c>
      <c r="Q4570" t="str">
        <f>VLOOKUP(KamstrupData[[#This Row],[IdLevel123]],'B-Business Capability'!B:L,10,FALSE)</f>
        <v>Idea-to-Release (I2R)</v>
      </c>
      <c r="R4570">
        <f>VLOOKUP(KamstrupData[[#This Row],[IdLevel123]],'B-Business Capability'!B:L,11,FALSE)</f>
        <v>420</v>
      </c>
      <c r="T4570" t="s">
        <v>92</v>
      </c>
    </row>
    <row r="4571" spans="4:20" hidden="1" x14ac:dyDescent="0.25">
      <c r="D4571" t="s">
        <v>583</v>
      </c>
      <c r="E4571" t="str">
        <f>VLOOKUP(D4571,'B-Business Capability'!B:H,5,FALSE)</f>
        <v>Product &amp; Software Development</v>
      </c>
      <c r="F4571" t="str">
        <f>VLOOKUP(D4571,'B-Business Capability'!B:H,6,FALSE)</f>
        <v>Engineering</v>
      </c>
      <c r="G4571" t="str">
        <f>VLOOKUP(D4571,'B-Business Capability'!B:H,7,FALSE)</f>
        <v>Construction &amp; Development</v>
      </c>
      <c r="I4571" t="s">
        <v>43</v>
      </c>
      <c r="J4571" t="s">
        <v>114</v>
      </c>
      <c r="K4571" t="s">
        <v>78</v>
      </c>
      <c r="L4571" t="s">
        <v>846</v>
      </c>
      <c r="M4571" t="str">
        <f>VLOOKUP(L4571,'A-Applications'!B:D,3,FALSE)</f>
        <v>Kamstrup's wMbusTool</v>
      </c>
      <c r="N4571" t="s">
        <v>46</v>
      </c>
      <c r="O4571" s="42" t="s">
        <v>47</v>
      </c>
      <c r="P4571" t="s">
        <v>75</v>
      </c>
      <c r="Q4571" t="str">
        <f>VLOOKUP(KamstrupData[[#This Row],[IdLevel123]],'B-Business Capability'!B:L,10,FALSE)</f>
        <v>Idea-to-Release (I2R)</v>
      </c>
      <c r="R4571">
        <f>VLOOKUP(KamstrupData[[#This Row],[IdLevel123]],'B-Business Capability'!B:L,11,FALSE)</f>
        <v>420</v>
      </c>
      <c r="T4571" t="s">
        <v>120</v>
      </c>
    </row>
    <row r="4572" spans="4:20" hidden="1" x14ac:dyDescent="0.25">
      <c r="D4572" t="s">
        <v>955</v>
      </c>
      <c r="E4572" t="str">
        <f>VLOOKUP(D4572,'B-Business Capability'!B:H,5,FALSE)</f>
        <v>Product &amp; Software Development</v>
      </c>
      <c r="F4572" t="str">
        <f>VLOOKUP(D4572,'B-Business Capability'!B:H,6,FALSE)</f>
        <v>Quality Management</v>
      </c>
      <c r="G4572" t="str">
        <f>VLOOKUP(D4572,'B-Business Capability'!B:H,7,FALSE)</f>
        <v>Test Quality</v>
      </c>
      <c r="I4572" t="s">
        <v>43</v>
      </c>
      <c r="J4572" t="s">
        <v>91</v>
      </c>
      <c r="K4572" t="s">
        <v>72</v>
      </c>
      <c r="L4572" t="s">
        <v>846</v>
      </c>
      <c r="M4572" t="str">
        <f>VLOOKUP(L4572,'A-Applications'!B:D,3,FALSE)</f>
        <v>Kamstrup's wMbusTool</v>
      </c>
      <c r="N4572" t="s">
        <v>46</v>
      </c>
      <c r="O4572" s="42" t="s">
        <v>47</v>
      </c>
      <c r="P4572" t="s">
        <v>75</v>
      </c>
      <c r="Q4572" t="str">
        <f>VLOOKUP(KamstrupData[[#This Row],[IdLevel123]],'B-Business Capability'!B:L,10,FALSE)</f>
        <v>Idea-to-Release (I2R)</v>
      </c>
      <c r="R4572">
        <f>VLOOKUP(KamstrupData[[#This Row],[IdLevel123]],'B-Business Capability'!B:L,11,FALSE)</f>
        <v>906</v>
      </c>
      <c r="T4572" t="s">
        <v>92</v>
      </c>
    </row>
    <row r="4573" spans="4:20" hidden="1" x14ac:dyDescent="0.25">
      <c r="D4573" t="s">
        <v>955</v>
      </c>
      <c r="E4573" t="str">
        <f>VLOOKUP(D4573,'B-Business Capability'!B:H,5,FALSE)</f>
        <v>Product &amp; Software Development</v>
      </c>
      <c r="F4573" t="str">
        <f>VLOOKUP(D4573,'B-Business Capability'!B:H,6,FALSE)</f>
        <v>Quality Management</v>
      </c>
      <c r="G4573" t="str">
        <f>VLOOKUP(D4573,'B-Business Capability'!B:H,7,FALSE)</f>
        <v>Test Quality</v>
      </c>
      <c r="I4573" t="s">
        <v>43</v>
      </c>
      <c r="J4573" t="s">
        <v>91</v>
      </c>
      <c r="K4573" t="s">
        <v>293</v>
      </c>
      <c r="L4573" t="s">
        <v>846</v>
      </c>
      <c r="M4573" t="str">
        <f>VLOOKUP(L4573,'A-Applications'!B:D,3,FALSE)</f>
        <v>Kamstrup's wMbusTool</v>
      </c>
      <c r="N4573" t="s">
        <v>46</v>
      </c>
      <c r="O4573" s="42" t="s">
        <v>47</v>
      </c>
      <c r="P4573" t="s">
        <v>75</v>
      </c>
      <c r="Q4573" t="str">
        <f>VLOOKUP(KamstrupData[[#This Row],[IdLevel123]],'B-Business Capability'!B:L,10,FALSE)</f>
        <v>Idea-to-Release (I2R)</v>
      </c>
      <c r="R4573">
        <f>VLOOKUP(KamstrupData[[#This Row],[IdLevel123]],'B-Business Capability'!B:L,11,FALSE)</f>
        <v>906</v>
      </c>
      <c r="T4573" t="s">
        <v>294</v>
      </c>
    </row>
    <row r="4574" spans="4:20" hidden="1" x14ac:dyDescent="0.25">
      <c r="D4574" t="s">
        <v>955</v>
      </c>
      <c r="E4574" t="str">
        <f>VLOOKUP(D4574,'B-Business Capability'!B:H,5,FALSE)</f>
        <v>Product &amp; Software Development</v>
      </c>
      <c r="F4574" t="str">
        <f>VLOOKUP(D4574,'B-Business Capability'!B:H,6,FALSE)</f>
        <v>Quality Management</v>
      </c>
      <c r="G4574" t="str">
        <f>VLOOKUP(D4574,'B-Business Capability'!B:H,7,FALSE)</f>
        <v>Test Quality</v>
      </c>
      <c r="I4574" t="s">
        <v>43</v>
      </c>
      <c r="J4574" t="s">
        <v>91</v>
      </c>
      <c r="K4574" t="s">
        <v>78</v>
      </c>
      <c r="L4574" t="s">
        <v>846</v>
      </c>
      <c r="M4574" t="str">
        <f>VLOOKUP(L4574,'A-Applications'!B:D,3,FALSE)</f>
        <v>Kamstrup's wMbusTool</v>
      </c>
      <c r="N4574" t="s">
        <v>46</v>
      </c>
      <c r="O4574" s="42" t="s">
        <v>47</v>
      </c>
      <c r="P4574" t="s">
        <v>75</v>
      </c>
      <c r="Q4574" t="str">
        <f>VLOOKUP(KamstrupData[[#This Row],[IdLevel123]],'B-Business Capability'!B:L,10,FALSE)</f>
        <v>Idea-to-Release (I2R)</v>
      </c>
      <c r="R4574">
        <f>VLOOKUP(KamstrupData[[#This Row],[IdLevel123]],'B-Business Capability'!B:L,11,FALSE)</f>
        <v>906</v>
      </c>
    </row>
    <row r="4575" spans="4:20" hidden="1" x14ac:dyDescent="0.25">
      <c r="D4575" t="s">
        <v>583</v>
      </c>
      <c r="E4575" t="str">
        <f>VLOOKUP(D4575,'B-Business Capability'!B:H,5,FALSE)</f>
        <v>Product &amp; Software Development</v>
      </c>
      <c r="F4575" t="str">
        <f>VLOOKUP(D4575,'B-Business Capability'!B:H,6,FALSE)</f>
        <v>Engineering</v>
      </c>
      <c r="G4575" t="str">
        <f>VLOOKUP(D4575,'B-Business Capability'!B:H,7,FALSE)</f>
        <v>Construction &amp; Development</v>
      </c>
      <c r="I4575" t="s">
        <v>43</v>
      </c>
      <c r="J4575" t="s">
        <v>91</v>
      </c>
      <c r="K4575" t="s">
        <v>72</v>
      </c>
      <c r="L4575" t="s">
        <v>701</v>
      </c>
      <c r="M4575" t="str">
        <f>VLOOKUP(L4575,'A-Applications'!B:D,3,FALSE)</f>
        <v xml:space="preserve">Kamstrup's Device Control Tool </v>
      </c>
      <c r="N4575" t="s">
        <v>46</v>
      </c>
      <c r="O4575" s="42" t="s">
        <v>47</v>
      </c>
      <c r="P4575" t="s">
        <v>75</v>
      </c>
      <c r="Q4575" t="str">
        <f>VLOOKUP(KamstrupData[[#This Row],[IdLevel123]],'B-Business Capability'!B:L,10,FALSE)</f>
        <v>Idea-to-Release (I2R)</v>
      </c>
      <c r="R4575">
        <f>VLOOKUP(KamstrupData[[#This Row],[IdLevel123]],'B-Business Capability'!B:L,11,FALSE)</f>
        <v>420</v>
      </c>
      <c r="T4575" t="s">
        <v>92</v>
      </c>
    </row>
    <row r="4576" spans="4:20" hidden="1" x14ac:dyDescent="0.25">
      <c r="D4576" t="s">
        <v>583</v>
      </c>
      <c r="E4576" t="str">
        <f>VLOOKUP(D4576,'B-Business Capability'!B:H,5,FALSE)</f>
        <v>Product &amp; Software Development</v>
      </c>
      <c r="F4576" t="str">
        <f>VLOOKUP(D4576,'B-Business Capability'!B:H,6,FALSE)</f>
        <v>Engineering</v>
      </c>
      <c r="G4576" t="str">
        <f>VLOOKUP(D4576,'B-Business Capability'!B:H,7,FALSE)</f>
        <v>Construction &amp; Development</v>
      </c>
      <c r="I4576" t="s">
        <v>43</v>
      </c>
      <c r="J4576" t="s">
        <v>91</v>
      </c>
      <c r="K4576" t="s">
        <v>293</v>
      </c>
      <c r="L4576" t="s">
        <v>701</v>
      </c>
      <c r="M4576" t="str">
        <f>VLOOKUP(L4576,'A-Applications'!B:D,3,FALSE)</f>
        <v xml:space="preserve">Kamstrup's Device Control Tool </v>
      </c>
      <c r="N4576" t="s">
        <v>46</v>
      </c>
      <c r="O4576" s="42" t="s">
        <v>47</v>
      </c>
      <c r="P4576" t="s">
        <v>75</v>
      </c>
      <c r="Q4576" t="str">
        <f>VLOOKUP(KamstrupData[[#This Row],[IdLevel123]],'B-Business Capability'!B:L,10,FALSE)</f>
        <v>Idea-to-Release (I2R)</v>
      </c>
      <c r="R4576">
        <f>VLOOKUP(KamstrupData[[#This Row],[IdLevel123]],'B-Business Capability'!B:L,11,FALSE)</f>
        <v>420</v>
      </c>
      <c r="T4576" t="s">
        <v>294</v>
      </c>
    </row>
    <row r="4577" spans="4:20" hidden="1" x14ac:dyDescent="0.25">
      <c r="D4577" t="s">
        <v>583</v>
      </c>
      <c r="E4577" t="str">
        <f>VLOOKUP(D4577,'B-Business Capability'!B:H,5,FALSE)</f>
        <v>Product &amp; Software Development</v>
      </c>
      <c r="F4577" t="str">
        <f>VLOOKUP(D4577,'B-Business Capability'!B:H,6,FALSE)</f>
        <v>Engineering</v>
      </c>
      <c r="G4577" t="str">
        <f>VLOOKUP(D4577,'B-Business Capability'!B:H,7,FALSE)</f>
        <v>Construction &amp; Development</v>
      </c>
      <c r="I4577" t="s">
        <v>43</v>
      </c>
      <c r="J4577" t="s">
        <v>91</v>
      </c>
      <c r="K4577" t="s">
        <v>78</v>
      </c>
      <c r="L4577" t="s">
        <v>701</v>
      </c>
      <c r="M4577" t="str">
        <f>VLOOKUP(L4577,'A-Applications'!B:D,3,FALSE)</f>
        <v xml:space="preserve">Kamstrup's Device Control Tool </v>
      </c>
      <c r="N4577" t="s">
        <v>46</v>
      </c>
      <c r="O4577" s="42" t="s">
        <v>47</v>
      </c>
      <c r="P4577" t="s">
        <v>75</v>
      </c>
      <c r="Q4577" t="str">
        <f>VLOOKUP(KamstrupData[[#This Row],[IdLevel123]],'B-Business Capability'!B:L,10,FALSE)</f>
        <v>Idea-to-Release (I2R)</v>
      </c>
      <c r="R4577">
        <f>VLOOKUP(KamstrupData[[#This Row],[IdLevel123]],'B-Business Capability'!B:L,11,FALSE)</f>
        <v>420</v>
      </c>
    </row>
    <row r="4578" spans="4:20" hidden="1" x14ac:dyDescent="0.25">
      <c r="D4578" t="s">
        <v>955</v>
      </c>
      <c r="E4578" t="str">
        <f>VLOOKUP(D4578,'B-Business Capability'!B:H,5,FALSE)</f>
        <v>Product &amp; Software Development</v>
      </c>
      <c r="F4578" t="str">
        <f>VLOOKUP(D4578,'B-Business Capability'!B:H,6,FALSE)</f>
        <v>Quality Management</v>
      </c>
      <c r="G4578" t="str">
        <f>VLOOKUP(D4578,'B-Business Capability'!B:H,7,FALSE)</f>
        <v>Test Quality</v>
      </c>
      <c r="I4578" t="s">
        <v>43</v>
      </c>
      <c r="J4578" t="s">
        <v>91</v>
      </c>
      <c r="K4578" t="s">
        <v>72</v>
      </c>
      <c r="L4578" t="s">
        <v>701</v>
      </c>
      <c r="M4578" t="str">
        <f>VLOOKUP(L4578,'A-Applications'!B:D,3,FALSE)</f>
        <v xml:space="preserve">Kamstrup's Device Control Tool </v>
      </c>
      <c r="N4578" t="s">
        <v>46</v>
      </c>
      <c r="O4578" s="42" t="s">
        <v>47</v>
      </c>
      <c r="P4578" t="s">
        <v>75</v>
      </c>
      <c r="Q4578" t="str">
        <f>VLOOKUP(KamstrupData[[#This Row],[IdLevel123]],'B-Business Capability'!B:L,10,FALSE)</f>
        <v>Idea-to-Release (I2R)</v>
      </c>
      <c r="R4578">
        <f>VLOOKUP(KamstrupData[[#This Row],[IdLevel123]],'B-Business Capability'!B:L,11,FALSE)</f>
        <v>906</v>
      </c>
      <c r="T4578" t="s">
        <v>92</v>
      </c>
    </row>
    <row r="4579" spans="4:20" hidden="1" x14ac:dyDescent="0.25">
      <c r="D4579" t="s">
        <v>583</v>
      </c>
      <c r="E4579" t="str">
        <f>VLOOKUP(D4579,'B-Business Capability'!B:H,5,FALSE)</f>
        <v>Product &amp; Software Development</v>
      </c>
      <c r="F4579" t="str">
        <f>VLOOKUP(D4579,'B-Business Capability'!B:H,6,FALSE)</f>
        <v>Engineering</v>
      </c>
      <c r="G4579" t="str">
        <f>VLOOKUP(D4579,'B-Business Capability'!B:H,7,FALSE)</f>
        <v>Construction &amp; Development</v>
      </c>
      <c r="I4579" t="s">
        <v>43</v>
      </c>
      <c r="J4579" t="s">
        <v>91</v>
      </c>
      <c r="K4579" t="s">
        <v>72</v>
      </c>
      <c r="L4579" t="s">
        <v>702</v>
      </c>
      <c r="M4579" t="str">
        <f>VLOOKUP(L4579,'A-Applications'!B:D,3,FALSE)</f>
        <v>Keysight 14585A</v>
      </c>
      <c r="N4579" t="s">
        <v>46</v>
      </c>
      <c r="O4579" s="42" t="s">
        <v>47</v>
      </c>
      <c r="P4579" t="s">
        <v>75</v>
      </c>
      <c r="Q4579" t="str">
        <f>VLOOKUP(KamstrupData[[#This Row],[IdLevel123]],'B-Business Capability'!B:L,10,FALSE)</f>
        <v>Idea-to-Release (I2R)</v>
      </c>
      <c r="R4579">
        <f>VLOOKUP(KamstrupData[[#This Row],[IdLevel123]],'B-Business Capability'!B:L,11,FALSE)</f>
        <v>420</v>
      </c>
      <c r="T4579" t="s">
        <v>92</v>
      </c>
    </row>
    <row r="4580" spans="4:20" hidden="1" x14ac:dyDescent="0.25">
      <c r="D4580" t="s">
        <v>955</v>
      </c>
      <c r="E4580" t="str">
        <f>VLOOKUP(D4580,'B-Business Capability'!B:H,5,FALSE)</f>
        <v>Product &amp; Software Development</v>
      </c>
      <c r="F4580" t="str">
        <f>VLOOKUP(D4580,'B-Business Capability'!B:H,6,FALSE)</f>
        <v>Quality Management</v>
      </c>
      <c r="G4580" t="str">
        <f>VLOOKUP(D4580,'B-Business Capability'!B:H,7,FALSE)</f>
        <v>Test Quality</v>
      </c>
      <c r="I4580" t="s">
        <v>43</v>
      </c>
      <c r="J4580" t="s">
        <v>91</v>
      </c>
      <c r="K4580" t="s">
        <v>72</v>
      </c>
      <c r="L4580" t="s">
        <v>702</v>
      </c>
      <c r="M4580" t="str">
        <f>VLOOKUP(L4580,'A-Applications'!B:D,3,FALSE)</f>
        <v>Keysight 14585A</v>
      </c>
      <c r="N4580" t="s">
        <v>46</v>
      </c>
      <c r="O4580" s="42" t="s">
        <v>47</v>
      </c>
      <c r="P4580" t="s">
        <v>75</v>
      </c>
      <c r="Q4580" t="str">
        <f>VLOOKUP(KamstrupData[[#This Row],[IdLevel123]],'B-Business Capability'!B:L,10,FALSE)</f>
        <v>Idea-to-Release (I2R)</v>
      </c>
      <c r="R4580">
        <f>VLOOKUP(KamstrupData[[#This Row],[IdLevel123]],'B-Business Capability'!B:L,11,FALSE)</f>
        <v>906</v>
      </c>
      <c r="T4580" t="s">
        <v>92</v>
      </c>
    </row>
    <row r="4581" spans="4:20" hidden="1" x14ac:dyDescent="0.25">
      <c r="D4581" t="s">
        <v>583</v>
      </c>
      <c r="E4581" t="str">
        <f>VLOOKUP(D4581,'B-Business Capability'!B:H,5,FALSE)</f>
        <v>Product &amp; Software Development</v>
      </c>
      <c r="F4581" t="str">
        <f>VLOOKUP(D4581,'B-Business Capability'!B:H,6,FALSE)</f>
        <v>Engineering</v>
      </c>
      <c r="G4581" t="str">
        <f>VLOOKUP(D4581,'B-Business Capability'!B:H,7,FALSE)</f>
        <v>Construction &amp; Development</v>
      </c>
      <c r="I4581" t="s">
        <v>43</v>
      </c>
      <c r="J4581" t="s">
        <v>91</v>
      </c>
      <c r="K4581" t="s">
        <v>72</v>
      </c>
      <c r="L4581" t="s">
        <v>709</v>
      </c>
      <c r="M4581" t="str">
        <f>VLOOKUP(L4581,'A-Applications'!B:D,3,FALSE)</f>
        <v>OpenSSH</v>
      </c>
      <c r="N4581" t="s">
        <v>46</v>
      </c>
      <c r="O4581" s="42" t="s">
        <v>47</v>
      </c>
      <c r="P4581" t="s">
        <v>75</v>
      </c>
      <c r="Q4581" t="str">
        <f>VLOOKUP(KamstrupData[[#This Row],[IdLevel123]],'B-Business Capability'!B:L,10,FALSE)</f>
        <v>Idea-to-Release (I2R)</v>
      </c>
      <c r="R4581">
        <f>VLOOKUP(KamstrupData[[#This Row],[IdLevel123]],'B-Business Capability'!B:L,11,FALSE)</f>
        <v>420</v>
      </c>
      <c r="T4581" t="s">
        <v>92</v>
      </c>
    </row>
    <row r="4582" spans="4:20" hidden="1" x14ac:dyDescent="0.25">
      <c r="D4582" t="s">
        <v>583</v>
      </c>
      <c r="E4582" t="str">
        <f>VLOOKUP(D4582,'B-Business Capability'!B:H,5,FALSE)</f>
        <v>Product &amp; Software Development</v>
      </c>
      <c r="F4582" t="str">
        <f>VLOOKUP(D4582,'B-Business Capability'!B:H,6,FALSE)</f>
        <v>Engineering</v>
      </c>
      <c r="G4582" t="str">
        <f>VLOOKUP(D4582,'B-Business Capability'!B:H,7,FALSE)</f>
        <v>Construction &amp; Development</v>
      </c>
      <c r="I4582" t="s">
        <v>43</v>
      </c>
      <c r="J4582" t="s">
        <v>128</v>
      </c>
      <c r="K4582" t="s">
        <v>87</v>
      </c>
      <c r="L4582" t="s">
        <v>709</v>
      </c>
      <c r="M4582" t="str">
        <f>VLOOKUP(L4582,'A-Applications'!B:D,3,FALSE)</f>
        <v>OpenSSH</v>
      </c>
      <c r="N4582" t="s">
        <v>46</v>
      </c>
      <c r="O4582" s="42" t="s">
        <v>47</v>
      </c>
      <c r="P4582" t="s">
        <v>75</v>
      </c>
      <c r="Q4582" t="str">
        <f>VLOOKUP(KamstrupData[[#This Row],[IdLevel123]],'B-Business Capability'!B:L,10,FALSE)</f>
        <v>Idea-to-Release (I2R)</v>
      </c>
      <c r="R4582">
        <f>VLOOKUP(KamstrupData[[#This Row],[IdLevel123]],'B-Business Capability'!B:L,11,FALSE)</f>
        <v>420</v>
      </c>
      <c r="T4582" t="s">
        <v>129</v>
      </c>
    </row>
    <row r="4583" spans="4:20" hidden="1" x14ac:dyDescent="0.25">
      <c r="D4583" t="s">
        <v>1634</v>
      </c>
      <c r="E4583" t="str">
        <f>VLOOKUP(D4583,'B-Business Capability'!B:H,5,FALSE)</f>
        <v>Not mapped to capability</v>
      </c>
      <c r="F4583">
        <f>VLOOKUP(D4583,'B-Business Capability'!B:H,6,FALSE)</f>
        <v>0</v>
      </c>
      <c r="G4583">
        <f>VLOOKUP(D4583,'B-Business Capability'!B:H,7,FALSE)</f>
        <v>0</v>
      </c>
      <c r="I4583" t="s">
        <v>43</v>
      </c>
      <c r="J4583" t="s">
        <v>86</v>
      </c>
      <c r="L4583" t="s">
        <v>709</v>
      </c>
      <c r="M4583" t="str">
        <f>VLOOKUP(L4583,'A-Applications'!B:D,3,FALSE)</f>
        <v>OpenSSH</v>
      </c>
      <c r="O4583" s="42"/>
      <c r="P4583" t="s">
        <v>56</v>
      </c>
      <c r="Q4583" t="str">
        <f>VLOOKUP(KamstrupData[[#This Row],[IdLevel123]],'B-Business Capability'!B:L,10,FALSE)</f>
        <v>N/A</v>
      </c>
      <c r="R4583">
        <f>VLOOKUP(KamstrupData[[#This Row],[IdLevel123]],'B-Business Capability'!B:L,11,FALSE)</f>
        <v>0</v>
      </c>
      <c r="T4583" t="s">
        <v>196</v>
      </c>
    </row>
    <row r="4584" spans="4:20" hidden="1" x14ac:dyDescent="0.25">
      <c r="D4584" t="s">
        <v>583</v>
      </c>
      <c r="E4584" t="str">
        <f>VLOOKUP(D4584,'B-Business Capability'!B:H,5,FALSE)</f>
        <v>Product &amp; Software Development</v>
      </c>
      <c r="F4584" t="str">
        <f>VLOOKUP(D4584,'B-Business Capability'!B:H,6,FALSE)</f>
        <v>Engineering</v>
      </c>
      <c r="G4584" t="str">
        <f>VLOOKUP(D4584,'B-Business Capability'!B:H,7,FALSE)</f>
        <v>Construction &amp; Development</v>
      </c>
      <c r="I4584" t="s">
        <v>43</v>
      </c>
      <c r="J4584" t="s">
        <v>71</v>
      </c>
      <c r="K4584" t="s">
        <v>72</v>
      </c>
      <c r="L4584" t="s">
        <v>634</v>
      </c>
      <c r="M4584" t="str">
        <f>VLOOKUP(L4584,'A-Applications'!B:D,3,FALSE)</f>
        <v>USB_ETH driver for DLink adapter</v>
      </c>
      <c r="N4584" t="s">
        <v>46</v>
      </c>
      <c r="O4584" s="42" t="s">
        <v>47</v>
      </c>
      <c r="P4584" t="s">
        <v>75</v>
      </c>
      <c r="Q4584" t="str">
        <f>VLOOKUP(KamstrupData[[#This Row],[IdLevel123]],'B-Business Capability'!B:L,10,FALSE)</f>
        <v>Idea-to-Release (I2R)</v>
      </c>
      <c r="R4584">
        <f>VLOOKUP(KamstrupData[[#This Row],[IdLevel123]],'B-Business Capability'!B:L,11,FALSE)</f>
        <v>420</v>
      </c>
      <c r="T4584" t="s">
        <v>76</v>
      </c>
    </row>
    <row r="4585" spans="4:20" hidden="1" x14ac:dyDescent="0.25">
      <c r="D4585" t="s">
        <v>583</v>
      </c>
      <c r="E4585" t="str">
        <f>VLOOKUP(D4585,'B-Business Capability'!B:H,5,FALSE)</f>
        <v>Product &amp; Software Development</v>
      </c>
      <c r="F4585" t="str">
        <f>VLOOKUP(D4585,'B-Business Capability'!B:H,6,FALSE)</f>
        <v>Engineering</v>
      </c>
      <c r="G4585" t="str">
        <f>VLOOKUP(D4585,'B-Business Capability'!B:H,7,FALSE)</f>
        <v>Construction &amp; Development</v>
      </c>
      <c r="I4585" t="s">
        <v>43</v>
      </c>
      <c r="J4585" t="s">
        <v>91</v>
      </c>
      <c r="K4585" t="s">
        <v>72</v>
      </c>
      <c r="L4585" t="s">
        <v>634</v>
      </c>
      <c r="M4585" t="str">
        <f>VLOOKUP(L4585,'A-Applications'!B:D,3,FALSE)</f>
        <v>USB_ETH driver for DLink adapter</v>
      </c>
      <c r="N4585" t="s">
        <v>46</v>
      </c>
      <c r="O4585" s="42" t="s">
        <v>47</v>
      </c>
      <c r="P4585" t="s">
        <v>75</v>
      </c>
      <c r="Q4585" t="str">
        <f>VLOOKUP(KamstrupData[[#This Row],[IdLevel123]],'B-Business Capability'!B:L,10,FALSE)</f>
        <v>Idea-to-Release (I2R)</v>
      </c>
      <c r="R4585">
        <f>VLOOKUP(KamstrupData[[#This Row],[IdLevel123]],'B-Business Capability'!B:L,11,FALSE)</f>
        <v>420</v>
      </c>
      <c r="T4585" t="s">
        <v>92</v>
      </c>
    </row>
    <row r="4586" spans="4:20" hidden="1" x14ac:dyDescent="0.25">
      <c r="D4586" t="s">
        <v>583</v>
      </c>
      <c r="E4586" t="str">
        <f>VLOOKUP(D4586,'B-Business Capability'!B:H,5,FALSE)</f>
        <v>Product &amp; Software Development</v>
      </c>
      <c r="F4586" t="str">
        <f>VLOOKUP(D4586,'B-Business Capability'!B:H,6,FALSE)</f>
        <v>Engineering</v>
      </c>
      <c r="G4586" t="str">
        <f>VLOOKUP(D4586,'B-Business Capability'!B:H,7,FALSE)</f>
        <v>Construction &amp; Development</v>
      </c>
      <c r="I4586" t="s">
        <v>43</v>
      </c>
      <c r="J4586" t="s">
        <v>91</v>
      </c>
      <c r="K4586" t="s">
        <v>72</v>
      </c>
      <c r="L4586" t="s">
        <v>727</v>
      </c>
      <c r="M4586" t="str">
        <f>VLOOKUP(L4586,'A-Applications'!B:D,3,FALSE)</f>
        <v>USB driver for READy Converter</v>
      </c>
      <c r="N4586" t="s">
        <v>46</v>
      </c>
      <c r="O4586" s="42" t="s">
        <v>47</v>
      </c>
      <c r="P4586" t="s">
        <v>75</v>
      </c>
      <c r="Q4586" t="str">
        <f>VLOOKUP(KamstrupData[[#This Row],[IdLevel123]],'B-Business Capability'!B:L,10,FALSE)</f>
        <v>Idea-to-Release (I2R)</v>
      </c>
      <c r="R4586">
        <f>VLOOKUP(KamstrupData[[#This Row],[IdLevel123]],'B-Business Capability'!B:L,11,FALSE)</f>
        <v>420</v>
      </c>
      <c r="T4586" t="s">
        <v>92</v>
      </c>
    </row>
    <row r="4587" spans="4:20" hidden="1" x14ac:dyDescent="0.25">
      <c r="D4587" t="s">
        <v>583</v>
      </c>
      <c r="E4587" t="str">
        <f>VLOOKUP(D4587,'B-Business Capability'!B:H,5,FALSE)</f>
        <v>Product &amp; Software Development</v>
      </c>
      <c r="F4587" t="str">
        <f>VLOOKUP(D4587,'B-Business Capability'!B:H,6,FALSE)</f>
        <v>Engineering</v>
      </c>
      <c r="G4587" t="str">
        <f>VLOOKUP(D4587,'B-Business Capability'!B:H,7,FALSE)</f>
        <v>Construction &amp; Development</v>
      </c>
      <c r="I4587" t="s">
        <v>43</v>
      </c>
      <c r="J4587" t="s">
        <v>91</v>
      </c>
      <c r="K4587" t="s">
        <v>78</v>
      </c>
      <c r="L4587" t="s">
        <v>727</v>
      </c>
      <c r="M4587" t="str">
        <f>VLOOKUP(L4587,'A-Applications'!B:D,3,FALSE)</f>
        <v>USB driver for READy Converter</v>
      </c>
      <c r="N4587" t="s">
        <v>46</v>
      </c>
      <c r="O4587" s="42" t="s">
        <v>47</v>
      </c>
      <c r="P4587" t="s">
        <v>75</v>
      </c>
      <c r="Q4587" t="str">
        <f>VLOOKUP(KamstrupData[[#This Row],[IdLevel123]],'B-Business Capability'!B:L,10,FALSE)</f>
        <v>Idea-to-Release (I2R)</v>
      </c>
      <c r="R4587">
        <f>VLOOKUP(KamstrupData[[#This Row],[IdLevel123]],'B-Business Capability'!B:L,11,FALSE)</f>
        <v>420</v>
      </c>
    </row>
    <row r="4588" spans="4:20" hidden="1" x14ac:dyDescent="0.25">
      <c r="D4588" t="s">
        <v>583</v>
      </c>
      <c r="E4588" t="str">
        <f>VLOOKUP(D4588,'B-Business Capability'!B:H,5,FALSE)</f>
        <v>Product &amp; Software Development</v>
      </c>
      <c r="F4588" t="str">
        <f>VLOOKUP(D4588,'B-Business Capability'!B:H,6,FALSE)</f>
        <v>Engineering</v>
      </c>
      <c r="G4588" t="str">
        <f>VLOOKUP(D4588,'B-Business Capability'!B:H,7,FALSE)</f>
        <v>Construction &amp; Development</v>
      </c>
      <c r="I4588" t="s">
        <v>43</v>
      </c>
      <c r="J4588" t="s">
        <v>91</v>
      </c>
      <c r="K4588" t="s">
        <v>72</v>
      </c>
      <c r="L4588" t="s">
        <v>720</v>
      </c>
      <c r="M4588" t="str">
        <f>VLOOKUP(L4588,'A-Applications'!B:D,3,FALSE)</f>
        <v>Silex Virtual Link</v>
      </c>
      <c r="N4588" t="s">
        <v>46</v>
      </c>
      <c r="O4588" s="42" t="s">
        <v>47</v>
      </c>
      <c r="P4588" t="s">
        <v>75</v>
      </c>
      <c r="Q4588" t="str">
        <f>VLOOKUP(KamstrupData[[#This Row],[IdLevel123]],'B-Business Capability'!B:L,10,FALSE)</f>
        <v>Idea-to-Release (I2R)</v>
      </c>
      <c r="R4588">
        <f>VLOOKUP(KamstrupData[[#This Row],[IdLevel123]],'B-Business Capability'!B:L,11,FALSE)</f>
        <v>420</v>
      </c>
      <c r="T4588" t="s">
        <v>92</v>
      </c>
    </row>
    <row r="4589" spans="4:20" hidden="1" x14ac:dyDescent="0.25">
      <c r="D4589" t="s">
        <v>955</v>
      </c>
      <c r="E4589" t="str">
        <f>VLOOKUP(D4589,'B-Business Capability'!B:H,5,FALSE)</f>
        <v>Product &amp; Software Development</v>
      </c>
      <c r="F4589" t="str">
        <f>VLOOKUP(D4589,'B-Business Capability'!B:H,6,FALSE)</f>
        <v>Quality Management</v>
      </c>
      <c r="G4589" t="str">
        <f>VLOOKUP(D4589,'B-Business Capability'!B:H,7,FALSE)</f>
        <v>Test Quality</v>
      </c>
      <c r="I4589" t="s">
        <v>43</v>
      </c>
      <c r="J4589" t="s">
        <v>91</v>
      </c>
      <c r="K4589" t="s">
        <v>72</v>
      </c>
      <c r="L4589" t="s">
        <v>720</v>
      </c>
      <c r="M4589" t="str">
        <f>VLOOKUP(L4589,'A-Applications'!B:D,3,FALSE)</f>
        <v>Silex Virtual Link</v>
      </c>
      <c r="N4589" t="s">
        <v>46</v>
      </c>
      <c r="O4589" s="42" t="s">
        <v>47</v>
      </c>
      <c r="P4589" t="s">
        <v>75</v>
      </c>
      <c r="Q4589" t="str">
        <f>VLOOKUP(KamstrupData[[#This Row],[IdLevel123]],'B-Business Capability'!B:L,10,FALSE)</f>
        <v>Idea-to-Release (I2R)</v>
      </c>
      <c r="R4589">
        <f>VLOOKUP(KamstrupData[[#This Row],[IdLevel123]],'B-Business Capability'!B:L,11,FALSE)</f>
        <v>906</v>
      </c>
      <c r="T4589" t="s">
        <v>92</v>
      </c>
    </row>
    <row r="4590" spans="4:20" hidden="1" x14ac:dyDescent="0.25">
      <c r="D4590" t="s">
        <v>955</v>
      </c>
      <c r="E4590" t="str">
        <f>VLOOKUP(D4590,'B-Business Capability'!B:H,5,FALSE)</f>
        <v>Product &amp; Software Development</v>
      </c>
      <c r="F4590" t="str">
        <f>VLOOKUP(D4590,'B-Business Capability'!B:H,6,FALSE)</f>
        <v>Quality Management</v>
      </c>
      <c r="G4590" t="str">
        <f>VLOOKUP(D4590,'B-Business Capability'!B:H,7,FALSE)</f>
        <v>Test Quality</v>
      </c>
      <c r="I4590" t="s">
        <v>43</v>
      </c>
      <c r="J4590" t="s">
        <v>91</v>
      </c>
      <c r="K4590" t="s">
        <v>72</v>
      </c>
      <c r="L4590" t="s">
        <v>962</v>
      </c>
      <c r="M4590" t="str">
        <f>VLOOKUP(L4590,'A-Applications'!B:D,3,FALSE)</f>
        <v>KEMFileManager</v>
      </c>
      <c r="N4590" t="s">
        <v>46</v>
      </c>
      <c r="O4590" s="42" t="s">
        <v>47</v>
      </c>
      <c r="P4590" t="s">
        <v>75</v>
      </c>
      <c r="Q4590" t="str">
        <f>VLOOKUP(KamstrupData[[#This Row],[IdLevel123]],'B-Business Capability'!B:L,10,FALSE)</f>
        <v>Idea-to-Release (I2R)</v>
      </c>
      <c r="R4590">
        <f>VLOOKUP(KamstrupData[[#This Row],[IdLevel123]],'B-Business Capability'!B:L,11,FALSE)</f>
        <v>906</v>
      </c>
      <c r="T4590" t="s">
        <v>92</v>
      </c>
    </row>
    <row r="4591" spans="4:20" hidden="1" x14ac:dyDescent="0.25">
      <c r="D4591" t="s">
        <v>583</v>
      </c>
      <c r="E4591" t="str">
        <f>VLOOKUP(D4591,'B-Business Capability'!B:H,5,FALSE)</f>
        <v>Product &amp; Software Development</v>
      </c>
      <c r="F4591" t="str">
        <f>VLOOKUP(D4591,'B-Business Capability'!B:H,6,FALSE)</f>
        <v>Engineering</v>
      </c>
      <c r="G4591" t="str">
        <f>VLOOKUP(D4591,'B-Business Capability'!B:H,7,FALSE)</f>
        <v>Construction &amp; Development</v>
      </c>
      <c r="I4591" t="s">
        <v>43</v>
      </c>
      <c r="J4591" t="s">
        <v>98</v>
      </c>
      <c r="K4591" t="s">
        <v>87</v>
      </c>
      <c r="L4591" t="s">
        <v>787</v>
      </c>
      <c r="M4591" t="str">
        <f>VLOOKUP(L4591,'A-Applications'!B:D,3,FALSE)</f>
        <v>Android Studio</v>
      </c>
      <c r="N4591" t="s">
        <v>46</v>
      </c>
      <c r="O4591" s="42" t="s">
        <v>47</v>
      </c>
      <c r="P4591" t="s">
        <v>75</v>
      </c>
      <c r="Q4591" t="str">
        <f>VLOOKUP(KamstrupData[[#This Row],[IdLevel123]],'B-Business Capability'!B:L,10,FALSE)</f>
        <v>Idea-to-Release (I2R)</v>
      </c>
      <c r="R4591">
        <f>VLOOKUP(KamstrupData[[#This Row],[IdLevel123]],'B-Business Capability'!B:L,11,FALSE)</f>
        <v>420</v>
      </c>
      <c r="T4591" t="s">
        <v>100</v>
      </c>
    </row>
    <row r="4592" spans="4:20" hidden="1" x14ac:dyDescent="0.25">
      <c r="D4592" t="s">
        <v>955</v>
      </c>
      <c r="E4592" t="str">
        <f>VLOOKUP(D4592,'B-Business Capability'!B:H,5,FALSE)</f>
        <v>Product &amp; Software Development</v>
      </c>
      <c r="F4592" t="str">
        <f>VLOOKUP(D4592,'B-Business Capability'!B:H,6,FALSE)</f>
        <v>Quality Management</v>
      </c>
      <c r="G4592" t="str">
        <f>VLOOKUP(D4592,'B-Business Capability'!B:H,7,FALSE)</f>
        <v>Test Quality</v>
      </c>
      <c r="I4592" t="s">
        <v>43</v>
      </c>
      <c r="J4592" t="s">
        <v>91</v>
      </c>
      <c r="K4592" t="s">
        <v>72</v>
      </c>
      <c r="L4592" t="s">
        <v>787</v>
      </c>
      <c r="M4592" t="str">
        <f>VLOOKUP(L4592,'A-Applications'!B:D,3,FALSE)</f>
        <v>Android Studio</v>
      </c>
      <c r="N4592" t="s">
        <v>46</v>
      </c>
      <c r="O4592" s="42" t="s">
        <v>47</v>
      </c>
      <c r="P4592" t="s">
        <v>75</v>
      </c>
      <c r="Q4592" t="str">
        <f>VLOOKUP(KamstrupData[[#This Row],[IdLevel123]],'B-Business Capability'!B:L,10,FALSE)</f>
        <v>Idea-to-Release (I2R)</v>
      </c>
      <c r="R4592">
        <f>VLOOKUP(KamstrupData[[#This Row],[IdLevel123]],'B-Business Capability'!B:L,11,FALSE)</f>
        <v>906</v>
      </c>
      <c r="T4592" t="s">
        <v>92</v>
      </c>
    </row>
    <row r="4593" spans="4:20" hidden="1" x14ac:dyDescent="0.25">
      <c r="D4593" t="s">
        <v>1634</v>
      </c>
      <c r="E4593" t="str">
        <f>VLOOKUP(D4593,'B-Business Capability'!B:H,5,FALSE)</f>
        <v>Not mapped to capability</v>
      </c>
      <c r="F4593">
        <f>VLOOKUP(D4593,'B-Business Capability'!B:H,6,FALSE)</f>
        <v>0</v>
      </c>
      <c r="G4593">
        <f>VLOOKUP(D4593,'B-Business Capability'!B:H,7,FALSE)</f>
        <v>0</v>
      </c>
      <c r="I4593" t="s">
        <v>43</v>
      </c>
      <c r="J4593" t="s">
        <v>86</v>
      </c>
      <c r="L4593" t="s">
        <v>787</v>
      </c>
      <c r="M4593" t="str">
        <f>VLOOKUP(L4593,'A-Applications'!B:D,3,FALSE)</f>
        <v>Android Studio</v>
      </c>
      <c r="O4593" s="42"/>
      <c r="P4593" t="s">
        <v>56</v>
      </c>
      <c r="Q4593" t="str">
        <f>VLOOKUP(KamstrupData[[#This Row],[IdLevel123]],'B-Business Capability'!B:L,10,FALSE)</f>
        <v>N/A</v>
      </c>
      <c r="R4593">
        <f>VLOOKUP(KamstrupData[[#This Row],[IdLevel123]],'B-Business Capability'!B:L,11,FALSE)</f>
        <v>0</v>
      </c>
      <c r="T4593" t="s">
        <v>196</v>
      </c>
    </row>
    <row r="4594" spans="4:20" hidden="1" x14ac:dyDescent="0.25">
      <c r="D4594" t="s">
        <v>583</v>
      </c>
      <c r="E4594" t="str">
        <f>VLOOKUP(D4594,'B-Business Capability'!B:H,5,FALSE)</f>
        <v>Product &amp; Software Development</v>
      </c>
      <c r="F4594" t="str">
        <f>VLOOKUP(D4594,'B-Business Capability'!B:H,6,FALSE)</f>
        <v>Engineering</v>
      </c>
      <c r="G4594" t="str">
        <f>VLOOKUP(D4594,'B-Business Capability'!B:H,7,FALSE)</f>
        <v>Construction &amp; Development</v>
      </c>
      <c r="I4594" t="s">
        <v>43</v>
      </c>
      <c r="J4594" t="s">
        <v>114</v>
      </c>
      <c r="K4594" t="s">
        <v>123</v>
      </c>
      <c r="L4594" t="s">
        <v>865</v>
      </c>
      <c r="M4594" t="str">
        <f>VLOOKUP(L4594,'A-Applications'!B:D,3,FALSE)</f>
        <v>Blender</v>
      </c>
      <c r="N4594" t="s">
        <v>46</v>
      </c>
      <c r="O4594" s="42" t="s">
        <v>47</v>
      </c>
      <c r="P4594" t="s">
        <v>75</v>
      </c>
      <c r="Q4594" t="str">
        <f>VLOOKUP(KamstrupData[[#This Row],[IdLevel123]],'B-Business Capability'!B:L,10,FALSE)</f>
        <v>Idea-to-Release (I2R)</v>
      </c>
      <c r="R4594">
        <f>VLOOKUP(KamstrupData[[#This Row],[IdLevel123]],'B-Business Capability'!B:L,11,FALSE)</f>
        <v>420</v>
      </c>
    </row>
    <row r="4595" spans="4:20" hidden="1" x14ac:dyDescent="0.25">
      <c r="D4595" t="s">
        <v>955</v>
      </c>
      <c r="E4595" t="str">
        <f>VLOOKUP(D4595,'B-Business Capability'!B:H,5,FALSE)</f>
        <v>Product &amp; Software Development</v>
      </c>
      <c r="F4595" t="str">
        <f>VLOOKUP(D4595,'B-Business Capability'!B:H,6,FALSE)</f>
        <v>Quality Management</v>
      </c>
      <c r="G4595" t="str">
        <f>VLOOKUP(D4595,'B-Business Capability'!B:H,7,FALSE)</f>
        <v>Test Quality</v>
      </c>
      <c r="I4595" t="s">
        <v>43</v>
      </c>
      <c r="J4595" t="s">
        <v>91</v>
      </c>
      <c r="K4595" t="s">
        <v>72</v>
      </c>
      <c r="L4595" t="s">
        <v>865</v>
      </c>
      <c r="M4595" t="str">
        <f>VLOOKUP(L4595,'A-Applications'!B:D,3,FALSE)</f>
        <v>Blender</v>
      </c>
      <c r="N4595" t="s">
        <v>46</v>
      </c>
      <c r="O4595" s="42" t="s">
        <v>47</v>
      </c>
      <c r="P4595" t="s">
        <v>75</v>
      </c>
      <c r="Q4595" t="str">
        <f>VLOOKUP(KamstrupData[[#This Row],[IdLevel123]],'B-Business Capability'!B:L,10,FALSE)</f>
        <v>Idea-to-Release (I2R)</v>
      </c>
      <c r="R4595">
        <f>VLOOKUP(KamstrupData[[#This Row],[IdLevel123]],'B-Business Capability'!B:L,11,FALSE)</f>
        <v>906</v>
      </c>
      <c r="T4595" t="s">
        <v>92</v>
      </c>
    </row>
    <row r="4596" spans="4:20" hidden="1" x14ac:dyDescent="0.25">
      <c r="D4596" t="s">
        <v>583</v>
      </c>
      <c r="E4596" t="str">
        <f>VLOOKUP(D4596,'B-Business Capability'!B:H,5,FALSE)</f>
        <v>Product &amp; Software Development</v>
      </c>
      <c r="F4596" t="str">
        <f>VLOOKUP(D4596,'B-Business Capability'!B:H,6,FALSE)</f>
        <v>Engineering</v>
      </c>
      <c r="G4596" t="str">
        <f>VLOOKUP(D4596,'B-Business Capability'!B:H,7,FALSE)</f>
        <v>Construction &amp; Development</v>
      </c>
      <c r="I4596" t="s">
        <v>43</v>
      </c>
      <c r="J4596" t="s">
        <v>91</v>
      </c>
      <c r="K4596" t="s">
        <v>72</v>
      </c>
      <c r="L4596" t="s">
        <v>686</v>
      </c>
      <c r="M4596" t="str">
        <f>VLOOKUP(L4596,'A-Applications'!B:D,3,FALSE)</f>
        <v>Bluetooth audio reciever</v>
      </c>
      <c r="N4596" t="s">
        <v>46</v>
      </c>
      <c r="O4596" s="42" t="s">
        <v>47</v>
      </c>
      <c r="P4596" t="s">
        <v>75</v>
      </c>
      <c r="Q4596" t="str">
        <f>VLOOKUP(KamstrupData[[#This Row],[IdLevel123]],'B-Business Capability'!B:L,10,FALSE)</f>
        <v>Idea-to-Release (I2R)</v>
      </c>
      <c r="R4596">
        <f>VLOOKUP(KamstrupData[[#This Row],[IdLevel123]],'B-Business Capability'!B:L,11,FALSE)</f>
        <v>420</v>
      </c>
      <c r="T4596" t="s">
        <v>92</v>
      </c>
    </row>
    <row r="4597" spans="4:20" hidden="1" x14ac:dyDescent="0.25">
      <c r="D4597" t="s">
        <v>955</v>
      </c>
      <c r="E4597" t="str">
        <f>VLOOKUP(D4597,'B-Business Capability'!B:H,5,FALSE)</f>
        <v>Product &amp; Software Development</v>
      </c>
      <c r="F4597" t="str">
        <f>VLOOKUP(D4597,'B-Business Capability'!B:H,6,FALSE)</f>
        <v>Quality Management</v>
      </c>
      <c r="G4597" t="str">
        <f>VLOOKUP(D4597,'B-Business Capability'!B:H,7,FALSE)</f>
        <v>Test Quality</v>
      </c>
      <c r="I4597" t="s">
        <v>43</v>
      </c>
      <c r="J4597" t="s">
        <v>91</v>
      </c>
      <c r="K4597" t="s">
        <v>72</v>
      </c>
      <c r="L4597" t="s">
        <v>686</v>
      </c>
      <c r="M4597" t="str">
        <f>VLOOKUP(L4597,'A-Applications'!B:D,3,FALSE)</f>
        <v>Bluetooth audio reciever</v>
      </c>
      <c r="N4597" t="s">
        <v>46</v>
      </c>
      <c r="O4597" s="42" t="s">
        <v>47</v>
      </c>
      <c r="P4597" t="s">
        <v>75</v>
      </c>
      <c r="Q4597" t="str">
        <f>VLOOKUP(KamstrupData[[#This Row],[IdLevel123]],'B-Business Capability'!B:L,10,FALSE)</f>
        <v>Idea-to-Release (I2R)</v>
      </c>
      <c r="R4597">
        <f>VLOOKUP(KamstrupData[[#This Row],[IdLevel123]],'B-Business Capability'!B:L,11,FALSE)</f>
        <v>906</v>
      </c>
      <c r="T4597" t="s">
        <v>92</v>
      </c>
    </row>
    <row r="4598" spans="4:20" hidden="1" x14ac:dyDescent="0.25">
      <c r="D4598" t="s">
        <v>583</v>
      </c>
      <c r="E4598" t="str">
        <f>VLOOKUP(D4598,'B-Business Capability'!B:H,5,FALSE)</f>
        <v>Product &amp; Software Development</v>
      </c>
      <c r="F4598" t="str">
        <f>VLOOKUP(D4598,'B-Business Capability'!B:H,6,FALSE)</f>
        <v>Engineering</v>
      </c>
      <c r="G4598" t="str">
        <f>VLOOKUP(D4598,'B-Business Capability'!B:H,7,FALSE)</f>
        <v>Construction &amp; Development</v>
      </c>
      <c r="I4598" t="s">
        <v>43</v>
      </c>
      <c r="J4598" t="s">
        <v>91</v>
      </c>
      <c r="K4598" t="s">
        <v>72</v>
      </c>
      <c r="L4598" t="s">
        <v>692</v>
      </c>
      <c r="M4598" t="str">
        <f>VLOOKUP(L4598,'A-Applications'!B:D,3,FALSE)</f>
        <v>extraPutty</v>
      </c>
      <c r="N4598" t="s">
        <v>46</v>
      </c>
      <c r="O4598" s="42" t="s">
        <v>47</v>
      </c>
      <c r="P4598" t="s">
        <v>75</v>
      </c>
      <c r="Q4598" t="str">
        <f>VLOOKUP(KamstrupData[[#This Row],[IdLevel123]],'B-Business Capability'!B:L,10,FALSE)</f>
        <v>Idea-to-Release (I2R)</v>
      </c>
      <c r="R4598">
        <f>VLOOKUP(KamstrupData[[#This Row],[IdLevel123]],'B-Business Capability'!B:L,11,FALSE)</f>
        <v>420</v>
      </c>
      <c r="T4598" t="s">
        <v>92</v>
      </c>
    </row>
    <row r="4599" spans="4:20" hidden="1" x14ac:dyDescent="0.25">
      <c r="D4599" t="s">
        <v>955</v>
      </c>
      <c r="E4599" t="str">
        <f>VLOOKUP(D4599,'B-Business Capability'!B:H,5,FALSE)</f>
        <v>Product &amp; Software Development</v>
      </c>
      <c r="F4599" t="str">
        <f>VLOOKUP(D4599,'B-Business Capability'!B:H,6,FALSE)</f>
        <v>Quality Management</v>
      </c>
      <c r="G4599" t="str">
        <f>VLOOKUP(D4599,'B-Business Capability'!B:H,7,FALSE)</f>
        <v>Test Quality</v>
      </c>
      <c r="I4599" t="s">
        <v>43</v>
      </c>
      <c r="J4599" t="s">
        <v>91</v>
      </c>
      <c r="K4599" t="s">
        <v>72</v>
      </c>
      <c r="L4599" t="s">
        <v>692</v>
      </c>
      <c r="M4599" t="str">
        <f>VLOOKUP(L4599,'A-Applications'!B:D,3,FALSE)</f>
        <v>extraPutty</v>
      </c>
      <c r="N4599" t="s">
        <v>46</v>
      </c>
      <c r="O4599" s="42" t="s">
        <v>47</v>
      </c>
      <c r="P4599" t="s">
        <v>75</v>
      </c>
      <c r="Q4599" t="str">
        <f>VLOOKUP(KamstrupData[[#This Row],[IdLevel123]],'B-Business Capability'!B:L,10,FALSE)</f>
        <v>Idea-to-Release (I2R)</v>
      </c>
      <c r="R4599">
        <f>VLOOKUP(KamstrupData[[#This Row],[IdLevel123]],'B-Business Capability'!B:L,11,FALSE)</f>
        <v>906</v>
      </c>
      <c r="T4599" t="s">
        <v>92</v>
      </c>
    </row>
    <row r="4600" spans="4:20" hidden="1" x14ac:dyDescent="0.25">
      <c r="D4600" t="s">
        <v>955</v>
      </c>
      <c r="E4600" t="str">
        <f>VLOOKUP(D4600,'B-Business Capability'!B:H,5,FALSE)</f>
        <v>Product &amp; Software Development</v>
      </c>
      <c r="F4600" t="str">
        <f>VLOOKUP(D4600,'B-Business Capability'!B:H,6,FALSE)</f>
        <v>Quality Management</v>
      </c>
      <c r="G4600" t="str">
        <f>VLOOKUP(D4600,'B-Business Capability'!B:H,7,FALSE)</f>
        <v>Test Quality</v>
      </c>
      <c r="I4600" t="s">
        <v>43</v>
      </c>
      <c r="J4600" t="s">
        <v>71</v>
      </c>
      <c r="K4600" t="s">
        <v>659</v>
      </c>
      <c r="L4600" t="s">
        <v>956</v>
      </c>
      <c r="M4600" t="str">
        <f>VLOOKUP(L4600,'A-Applications'!B:D,3,FALSE)</f>
        <v>Oracle WM VirtualBox</v>
      </c>
      <c r="N4600" t="s">
        <v>74</v>
      </c>
      <c r="O4600" s="42" t="s">
        <v>52</v>
      </c>
      <c r="P4600" t="s">
        <v>75</v>
      </c>
      <c r="Q4600" t="str">
        <f>VLOOKUP(KamstrupData[[#This Row],[IdLevel123]],'B-Business Capability'!B:L,10,FALSE)</f>
        <v>Idea-to-Release (I2R)</v>
      </c>
      <c r="R4600">
        <f>VLOOKUP(KamstrupData[[#This Row],[IdLevel123]],'B-Business Capability'!B:L,11,FALSE)</f>
        <v>906</v>
      </c>
      <c r="T4600" t="s">
        <v>957</v>
      </c>
    </row>
    <row r="4601" spans="4:20" hidden="1" x14ac:dyDescent="0.25">
      <c r="D4601" t="s">
        <v>955</v>
      </c>
      <c r="E4601" t="str">
        <f>VLOOKUP(D4601,'B-Business Capability'!B:H,5,FALSE)</f>
        <v>Product &amp; Software Development</v>
      </c>
      <c r="F4601" t="str">
        <f>VLOOKUP(D4601,'B-Business Capability'!B:H,6,FALSE)</f>
        <v>Quality Management</v>
      </c>
      <c r="G4601" t="str">
        <f>VLOOKUP(D4601,'B-Business Capability'!B:H,7,FALSE)</f>
        <v>Test Quality</v>
      </c>
      <c r="I4601" t="s">
        <v>43</v>
      </c>
      <c r="J4601" t="s">
        <v>91</v>
      </c>
      <c r="K4601" t="s">
        <v>72</v>
      </c>
      <c r="L4601" t="s">
        <v>956</v>
      </c>
      <c r="M4601" t="str">
        <f>VLOOKUP(L4601,'A-Applications'!B:D,3,FALSE)</f>
        <v>Oracle WM VirtualBox</v>
      </c>
      <c r="N4601" t="s">
        <v>46</v>
      </c>
      <c r="O4601" s="42" t="s">
        <v>47</v>
      </c>
      <c r="P4601" t="s">
        <v>75</v>
      </c>
      <c r="Q4601" t="str">
        <f>VLOOKUP(KamstrupData[[#This Row],[IdLevel123]],'B-Business Capability'!B:L,10,FALSE)</f>
        <v>Idea-to-Release (I2R)</v>
      </c>
      <c r="R4601">
        <f>VLOOKUP(KamstrupData[[#This Row],[IdLevel123]],'B-Business Capability'!B:L,11,FALSE)</f>
        <v>906</v>
      </c>
      <c r="T4601" t="s">
        <v>92</v>
      </c>
    </row>
    <row r="4602" spans="4:20" hidden="1" x14ac:dyDescent="0.25">
      <c r="D4602" t="s">
        <v>955</v>
      </c>
      <c r="E4602" t="str">
        <f>VLOOKUP(D4602,'B-Business Capability'!B:H,5,FALSE)</f>
        <v>Product &amp; Software Development</v>
      </c>
      <c r="F4602" t="str">
        <f>VLOOKUP(D4602,'B-Business Capability'!B:H,6,FALSE)</f>
        <v>Quality Management</v>
      </c>
      <c r="G4602" t="str">
        <f>VLOOKUP(D4602,'B-Business Capability'!B:H,7,FALSE)</f>
        <v>Test Quality</v>
      </c>
      <c r="I4602" t="s">
        <v>43</v>
      </c>
      <c r="J4602" t="s">
        <v>114</v>
      </c>
      <c r="K4602" t="s">
        <v>659</v>
      </c>
      <c r="L4602" t="s">
        <v>956</v>
      </c>
      <c r="M4602" t="str">
        <f>VLOOKUP(L4602,'A-Applications'!B:D,3,FALSE)</f>
        <v>Oracle WM VirtualBox</v>
      </c>
      <c r="N4602" t="s">
        <v>74</v>
      </c>
      <c r="O4602" s="42" t="s">
        <v>52</v>
      </c>
      <c r="P4602" t="s">
        <v>75</v>
      </c>
      <c r="Q4602" t="str">
        <f>VLOOKUP(KamstrupData[[#This Row],[IdLevel123]],'B-Business Capability'!B:L,10,FALSE)</f>
        <v>Idea-to-Release (I2R)</v>
      </c>
      <c r="R4602">
        <f>VLOOKUP(KamstrupData[[#This Row],[IdLevel123]],'B-Business Capability'!B:L,11,FALSE)</f>
        <v>906</v>
      </c>
      <c r="T4602" t="s">
        <v>888</v>
      </c>
    </row>
    <row r="4603" spans="4:20" hidden="1" x14ac:dyDescent="0.25">
      <c r="D4603" t="s">
        <v>583</v>
      </c>
      <c r="E4603" t="str">
        <f>VLOOKUP(D4603,'B-Business Capability'!B:H,5,FALSE)</f>
        <v>Product &amp; Software Development</v>
      </c>
      <c r="F4603" t="str">
        <f>VLOOKUP(D4603,'B-Business Capability'!B:H,6,FALSE)</f>
        <v>Engineering</v>
      </c>
      <c r="G4603" t="str">
        <f>VLOOKUP(D4603,'B-Business Capability'!B:H,7,FALSE)</f>
        <v>Construction &amp; Development</v>
      </c>
      <c r="I4603" t="s">
        <v>43</v>
      </c>
      <c r="J4603" t="s">
        <v>91</v>
      </c>
      <c r="K4603" t="s">
        <v>72</v>
      </c>
      <c r="L4603" t="s">
        <v>725</v>
      </c>
      <c r="M4603" t="str">
        <f>VLOOKUP(L4603,'A-Applications'!B:D,3,FALSE)</f>
        <v>STM32CubeMX</v>
      </c>
      <c r="N4603" t="s">
        <v>46</v>
      </c>
      <c r="O4603" s="42" t="s">
        <v>47</v>
      </c>
      <c r="P4603" t="s">
        <v>75</v>
      </c>
      <c r="Q4603" t="str">
        <f>VLOOKUP(KamstrupData[[#This Row],[IdLevel123]],'B-Business Capability'!B:L,10,FALSE)</f>
        <v>Idea-to-Release (I2R)</v>
      </c>
      <c r="R4603">
        <f>VLOOKUP(KamstrupData[[#This Row],[IdLevel123]],'B-Business Capability'!B:L,11,FALSE)</f>
        <v>420</v>
      </c>
      <c r="T4603" t="s">
        <v>92</v>
      </c>
    </row>
    <row r="4604" spans="4:20" hidden="1" x14ac:dyDescent="0.25">
      <c r="D4604" t="s">
        <v>583</v>
      </c>
      <c r="E4604" t="str">
        <f>VLOOKUP(D4604,'B-Business Capability'!B:H,5,FALSE)</f>
        <v>Product &amp; Software Development</v>
      </c>
      <c r="F4604" t="str">
        <f>VLOOKUP(D4604,'B-Business Capability'!B:H,6,FALSE)</f>
        <v>Engineering</v>
      </c>
      <c r="G4604" t="str">
        <f>VLOOKUP(D4604,'B-Business Capability'!B:H,7,FALSE)</f>
        <v>Construction &amp; Development</v>
      </c>
      <c r="I4604" t="s">
        <v>43</v>
      </c>
      <c r="J4604" t="s">
        <v>91</v>
      </c>
      <c r="K4604" t="s">
        <v>72</v>
      </c>
      <c r="L4604" t="s">
        <v>723</v>
      </c>
      <c r="M4604" t="str">
        <f>VLOOKUP(L4604,'A-Applications'!B:D,3,FALSE)</f>
        <v>Spike</v>
      </c>
      <c r="N4604" t="s">
        <v>46</v>
      </c>
      <c r="O4604" s="42" t="s">
        <v>47</v>
      </c>
      <c r="P4604" t="s">
        <v>75</v>
      </c>
      <c r="Q4604" t="str">
        <f>VLOOKUP(KamstrupData[[#This Row],[IdLevel123]],'B-Business Capability'!B:L,10,FALSE)</f>
        <v>Idea-to-Release (I2R)</v>
      </c>
      <c r="R4604">
        <f>VLOOKUP(KamstrupData[[#This Row],[IdLevel123]],'B-Business Capability'!B:L,11,FALSE)</f>
        <v>420</v>
      </c>
      <c r="T4604" t="s">
        <v>92</v>
      </c>
    </row>
    <row r="4605" spans="4:20" hidden="1" x14ac:dyDescent="0.25">
      <c r="D4605" t="s">
        <v>583</v>
      </c>
      <c r="E4605" t="str">
        <f>VLOOKUP(D4605,'B-Business Capability'!B:H,5,FALSE)</f>
        <v>Product &amp; Software Development</v>
      </c>
      <c r="F4605" t="str">
        <f>VLOOKUP(D4605,'B-Business Capability'!B:H,6,FALSE)</f>
        <v>Engineering</v>
      </c>
      <c r="G4605" t="str">
        <f>VLOOKUP(D4605,'B-Business Capability'!B:H,7,FALSE)</f>
        <v>Construction &amp; Development</v>
      </c>
      <c r="I4605" t="s">
        <v>43</v>
      </c>
      <c r="J4605" t="s">
        <v>91</v>
      </c>
      <c r="K4605" t="s">
        <v>78</v>
      </c>
      <c r="L4605" t="s">
        <v>723</v>
      </c>
      <c r="M4605" t="str">
        <f>VLOOKUP(L4605,'A-Applications'!B:D,3,FALSE)</f>
        <v>Spike</v>
      </c>
      <c r="N4605" t="s">
        <v>46</v>
      </c>
      <c r="O4605" s="42" t="s">
        <v>47</v>
      </c>
      <c r="P4605" t="s">
        <v>75</v>
      </c>
      <c r="Q4605" t="str">
        <f>VLOOKUP(KamstrupData[[#This Row],[IdLevel123]],'B-Business Capability'!B:L,10,FALSE)</f>
        <v>Idea-to-Release (I2R)</v>
      </c>
      <c r="R4605">
        <f>VLOOKUP(KamstrupData[[#This Row],[IdLevel123]],'B-Business Capability'!B:L,11,FALSE)</f>
        <v>420</v>
      </c>
      <c r="T4605" t="s">
        <v>93</v>
      </c>
    </row>
    <row r="4606" spans="4:20" hidden="1" x14ac:dyDescent="0.25">
      <c r="D4606" t="s">
        <v>583</v>
      </c>
      <c r="E4606" t="str">
        <f>VLOOKUP(D4606,'B-Business Capability'!B:H,5,FALSE)</f>
        <v>Product &amp; Software Development</v>
      </c>
      <c r="F4606" t="str">
        <f>VLOOKUP(D4606,'B-Business Capability'!B:H,6,FALSE)</f>
        <v>Engineering</v>
      </c>
      <c r="G4606" t="str">
        <f>VLOOKUP(D4606,'B-Business Capability'!B:H,7,FALSE)</f>
        <v>Construction &amp; Development</v>
      </c>
      <c r="I4606" t="s">
        <v>43</v>
      </c>
      <c r="J4606" t="s">
        <v>114</v>
      </c>
      <c r="K4606" t="s">
        <v>115</v>
      </c>
      <c r="L4606" t="s">
        <v>723</v>
      </c>
      <c r="M4606" t="str">
        <f>VLOOKUP(L4606,'A-Applications'!B:D,3,FALSE)</f>
        <v>Spike</v>
      </c>
      <c r="N4606" t="s">
        <v>46</v>
      </c>
      <c r="O4606" s="42" t="s">
        <v>47</v>
      </c>
      <c r="P4606" t="s">
        <v>602</v>
      </c>
      <c r="Q4606" t="str">
        <f>VLOOKUP(KamstrupData[[#This Row],[IdLevel123]],'B-Business Capability'!B:L,10,FALSE)</f>
        <v>Idea-to-Release (I2R)</v>
      </c>
      <c r="R4606">
        <f>VLOOKUP(KamstrupData[[#This Row],[IdLevel123]],'B-Business Capability'!B:L,11,FALSE)</f>
        <v>420</v>
      </c>
      <c r="T4606" t="s">
        <v>116</v>
      </c>
    </row>
    <row r="4607" spans="4:20" hidden="1" x14ac:dyDescent="0.25">
      <c r="D4607" t="s">
        <v>955</v>
      </c>
      <c r="E4607" t="str">
        <f>VLOOKUP(D4607,'B-Business Capability'!B:H,5,FALSE)</f>
        <v>Product &amp; Software Development</v>
      </c>
      <c r="F4607" t="str">
        <f>VLOOKUP(D4607,'B-Business Capability'!B:H,6,FALSE)</f>
        <v>Quality Management</v>
      </c>
      <c r="G4607" t="str">
        <f>VLOOKUP(D4607,'B-Business Capability'!B:H,7,FALSE)</f>
        <v>Test Quality</v>
      </c>
      <c r="I4607" t="s">
        <v>43</v>
      </c>
      <c r="J4607" t="s">
        <v>91</v>
      </c>
      <c r="K4607" t="s">
        <v>72</v>
      </c>
      <c r="L4607" t="s">
        <v>723</v>
      </c>
      <c r="M4607" t="str">
        <f>VLOOKUP(L4607,'A-Applications'!B:D,3,FALSE)</f>
        <v>Spike</v>
      </c>
      <c r="N4607" t="s">
        <v>46</v>
      </c>
      <c r="O4607" s="42" t="s">
        <v>47</v>
      </c>
      <c r="P4607" t="s">
        <v>75</v>
      </c>
      <c r="Q4607" t="str">
        <f>VLOOKUP(KamstrupData[[#This Row],[IdLevel123]],'B-Business Capability'!B:L,10,FALSE)</f>
        <v>Idea-to-Release (I2R)</v>
      </c>
      <c r="R4607">
        <f>VLOOKUP(KamstrupData[[#This Row],[IdLevel123]],'B-Business Capability'!B:L,11,FALSE)</f>
        <v>906</v>
      </c>
      <c r="T4607" t="s">
        <v>92</v>
      </c>
    </row>
    <row r="4608" spans="4:20" hidden="1" x14ac:dyDescent="0.25">
      <c r="D4608" t="s">
        <v>583</v>
      </c>
      <c r="E4608" t="str">
        <f>VLOOKUP(D4608,'B-Business Capability'!B:H,5,FALSE)</f>
        <v>Product &amp; Software Development</v>
      </c>
      <c r="F4608" t="str">
        <f>VLOOKUP(D4608,'B-Business Capability'!B:H,6,FALSE)</f>
        <v>Engineering</v>
      </c>
      <c r="G4608" t="str">
        <f>VLOOKUP(D4608,'B-Business Capability'!B:H,7,FALSE)</f>
        <v>Construction &amp; Development</v>
      </c>
      <c r="I4608" t="s">
        <v>43</v>
      </c>
      <c r="J4608" t="s">
        <v>91</v>
      </c>
      <c r="K4608" t="s">
        <v>72</v>
      </c>
      <c r="L4608" t="s">
        <v>728</v>
      </c>
      <c r="M4608" t="str">
        <f>VLOOKUP(L4608,'A-Applications'!B:D,3,FALSE)</f>
        <v>XCA</v>
      </c>
      <c r="N4608" t="s">
        <v>46</v>
      </c>
      <c r="O4608" s="42" t="s">
        <v>47</v>
      </c>
      <c r="P4608" t="s">
        <v>75</v>
      </c>
      <c r="Q4608" t="str">
        <f>VLOOKUP(KamstrupData[[#This Row],[IdLevel123]],'B-Business Capability'!B:L,10,FALSE)</f>
        <v>Idea-to-Release (I2R)</v>
      </c>
      <c r="R4608">
        <f>VLOOKUP(KamstrupData[[#This Row],[IdLevel123]],'B-Business Capability'!B:L,11,FALSE)</f>
        <v>420</v>
      </c>
      <c r="T4608" t="s">
        <v>92</v>
      </c>
    </row>
    <row r="4609" spans="4:20" hidden="1" x14ac:dyDescent="0.25">
      <c r="D4609" t="s">
        <v>955</v>
      </c>
      <c r="E4609" t="str">
        <f>VLOOKUP(D4609,'B-Business Capability'!B:H,5,FALSE)</f>
        <v>Product &amp; Software Development</v>
      </c>
      <c r="F4609" t="str">
        <f>VLOOKUP(D4609,'B-Business Capability'!B:H,6,FALSE)</f>
        <v>Quality Management</v>
      </c>
      <c r="G4609" t="str">
        <f>VLOOKUP(D4609,'B-Business Capability'!B:H,7,FALSE)</f>
        <v>Test Quality</v>
      </c>
      <c r="I4609" t="s">
        <v>43</v>
      </c>
      <c r="J4609" t="s">
        <v>91</v>
      </c>
      <c r="K4609" t="s">
        <v>72</v>
      </c>
      <c r="L4609" t="s">
        <v>728</v>
      </c>
      <c r="M4609" t="str">
        <f>VLOOKUP(L4609,'A-Applications'!B:D,3,FALSE)</f>
        <v>XCA</v>
      </c>
      <c r="N4609" t="s">
        <v>46</v>
      </c>
      <c r="O4609" s="42" t="s">
        <v>47</v>
      </c>
      <c r="P4609" t="s">
        <v>75</v>
      </c>
      <c r="Q4609" t="str">
        <f>VLOOKUP(KamstrupData[[#This Row],[IdLevel123]],'B-Business Capability'!B:L,10,FALSE)</f>
        <v>Idea-to-Release (I2R)</v>
      </c>
      <c r="R4609">
        <f>VLOOKUP(KamstrupData[[#This Row],[IdLevel123]],'B-Business Capability'!B:L,11,FALSE)</f>
        <v>906</v>
      </c>
      <c r="T4609" t="s">
        <v>92</v>
      </c>
    </row>
    <row r="4610" spans="4:20" hidden="1" x14ac:dyDescent="0.25">
      <c r="D4610" t="s">
        <v>583</v>
      </c>
      <c r="E4610" t="str">
        <f>VLOOKUP(D4610,'B-Business Capability'!B:H,5,FALSE)</f>
        <v>Product &amp; Software Development</v>
      </c>
      <c r="F4610" t="str">
        <f>VLOOKUP(D4610,'B-Business Capability'!B:H,6,FALSE)</f>
        <v>Engineering</v>
      </c>
      <c r="G4610" t="str">
        <f>VLOOKUP(D4610,'B-Business Capability'!B:H,7,FALSE)</f>
        <v>Construction &amp; Development</v>
      </c>
      <c r="I4610" t="s">
        <v>43</v>
      </c>
      <c r="J4610" t="s">
        <v>91</v>
      </c>
      <c r="K4610" t="s">
        <v>72</v>
      </c>
      <c r="L4610" t="s">
        <v>685</v>
      </c>
      <c r="M4610" t="str">
        <f>VLOOKUP(L4610,'A-Applications'!B:D,3,FALSE)</f>
        <v>BareGrep</v>
      </c>
      <c r="N4610" t="s">
        <v>46</v>
      </c>
      <c r="O4610" s="42" t="s">
        <v>47</v>
      </c>
      <c r="P4610" t="s">
        <v>75</v>
      </c>
      <c r="Q4610" t="str">
        <f>VLOOKUP(KamstrupData[[#This Row],[IdLevel123]],'B-Business Capability'!B:L,10,FALSE)</f>
        <v>Idea-to-Release (I2R)</v>
      </c>
      <c r="R4610">
        <f>VLOOKUP(KamstrupData[[#This Row],[IdLevel123]],'B-Business Capability'!B:L,11,FALSE)</f>
        <v>420</v>
      </c>
      <c r="T4610" t="s">
        <v>92</v>
      </c>
    </row>
    <row r="4611" spans="4:20" hidden="1" x14ac:dyDescent="0.25">
      <c r="D4611" t="s">
        <v>583</v>
      </c>
      <c r="E4611" t="str">
        <f>VLOOKUP(D4611,'B-Business Capability'!B:H,5,FALSE)</f>
        <v>Product &amp; Software Development</v>
      </c>
      <c r="F4611" t="str">
        <f>VLOOKUP(D4611,'B-Business Capability'!B:H,6,FALSE)</f>
        <v>Engineering</v>
      </c>
      <c r="G4611" t="str">
        <f>VLOOKUP(D4611,'B-Business Capability'!B:H,7,FALSE)</f>
        <v>Construction &amp; Development</v>
      </c>
      <c r="I4611" t="s">
        <v>43</v>
      </c>
      <c r="J4611" t="s">
        <v>91</v>
      </c>
      <c r="K4611" t="s">
        <v>72</v>
      </c>
      <c r="L4611" t="s">
        <v>690</v>
      </c>
      <c r="M4611" t="str">
        <f>VLOOKUP(L4611,'A-Applications'!B:D,3,FALSE)</f>
        <v>DenpendcyWalker</v>
      </c>
      <c r="N4611" t="s">
        <v>46</v>
      </c>
      <c r="O4611" s="42" t="s">
        <v>47</v>
      </c>
      <c r="P4611" t="s">
        <v>75</v>
      </c>
      <c r="Q4611" t="str">
        <f>VLOOKUP(KamstrupData[[#This Row],[IdLevel123]],'B-Business Capability'!B:L,10,FALSE)</f>
        <v>Idea-to-Release (I2R)</v>
      </c>
      <c r="R4611">
        <f>VLOOKUP(KamstrupData[[#This Row],[IdLevel123]],'B-Business Capability'!B:L,11,FALSE)</f>
        <v>420</v>
      </c>
      <c r="T4611" t="s">
        <v>92</v>
      </c>
    </row>
    <row r="4612" spans="4:20" hidden="1" x14ac:dyDescent="0.25">
      <c r="D4612" t="s">
        <v>583</v>
      </c>
      <c r="E4612" t="str">
        <f>VLOOKUP(D4612,'B-Business Capability'!B:H,5,FALSE)</f>
        <v>Product &amp; Software Development</v>
      </c>
      <c r="F4612" t="str">
        <f>VLOOKUP(D4612,'B-Business Capability'!B:H,6,FALSE)</f>
        <v>Engineering</v>
      </c>
      <c r="G4612" t="str">
        <f>VLOOKUP(D4612,'B-Business Capability'!B:H,7,FALSE)</f>
        <v>Construction &amp; Development</v>
      </c>
      <c r="I4612" t="s">
        <v>43</v>
      </c>
      <c r="J4612" t="s">
        <v>91</v>
      </c>
      <c r="K4612" t="s">
        <v>72</v>
      </c>
      <c r="L4612" t="s">
        <v>691</v>
      </c>
      <c r="M4612" t="str">
        <f>VLOOKUP(L4612,'A-Applications'!B:D,3,FALSE)</f>
        <v>Easy File Locker</v>
      </c>
      <c r="N4612" t="s">
        <v>46</v>
      </c>
      <c r="O4612" s="42" t="s">
        <v>47</v>
      </c>
      <c r="P4612" t="s">
        <v>75</v>
      </c>
      <c r="Q4612" t="str">
        <f>VLOOKUP(KamstrupData[[#This Row],[IdLevel123]],'B-Business Capability'!B:L,10,FALSE)</f>
        <v>Idea-to-Release (I2R)</v>
      </c>
      <c r="R4612">
        <f>VLOOKUP(KamstrupData[[#This Row],[IdLevel123]],'B-Business Capability'!B:L,11,FALSE)</f>
        <v>420</v>
      </c>
      <c r="T4612" t="s">
        <v>92</v>
      </c>
    </row>
    <row r="4613" spans="4:20" hidden="1" x14ac:dyDescent="0.25">
      <c r="D4613" t="s">
        <v>955</v>
      </c>
      <c r="E4613" t="str">
        <f>VLOOKUP(D4613,'B-Business Capability'!B:H,5,FALSE)</f>
        <v>Product &amp; Software Development</v>
      </c>
      <c r="F4613" t="str">
        <f>VLOOKUP(D4613,'B-Business Capability'!B:H,6,FALSE)</f>
        <v>Quality Management</v>
      </c>
      <c r="G4613" t="str">
        <f>VLOOKUP(D4613,'B-Business Capability'!B:H,7,FALSE)</f>
        <v>Test Quality</v>
      </c>
      <c r="I4613" t="s">
        <v>43</v>
      </c>
      <c r="J4613" t="s">
        <v>91</v>
      </c>
      <c r="K4613" t="s">
        <v>72</v>
      </c>
      <c r="L4613" t="s">
        <v>963</v>
      </c>
      <c r="M4613" t="str">
        <f>VLOOKUP(L4613,'A-Applications'!B:D,3,FALSE)</f>
        <v>PingForLife</v>
      </c>
      <c r="N4613" t="s">
        <v>46</v>
      </c>
      <c r="O4613" s="42" t="s">
        <v>47</v>
      </c>
      <c r="P4613" t="s">
        <v>75</v>
      </c>
      <c r="Q4613" t="str">
        <f>VLOOKUP(KamstrupData[[#This Row],[IdLevel123]],'B-Business Capability'!B:L,10,FALSE)</f>
        <v>Idea-to-Release (I2R)</v>
      </c>
      <c r="R4613">
        <f>VLOOKUP(KamstrupData[[#This Row],[IdLevel123]],'B-Business Capability'!B:L,11,FALSE)</f>
        <v>906</v>
      </c>
      <c r="T4613" t="s">
        <v>92</v>
      </c>
    </row>
    <row r="4614" spans="4:20" hidden="1" x14ac:dyDescent="0.25">
      <c r="D4614" t="s">
        <v>955</v>
      </c>
      <c r="E4614" t="str">
        <f>VLOOKUP(D4614,'B-Business Capability'!B:H,5,FALSE)</f>
        <v>Product &amp; Software Development</v>
      </c>
      <c r="F4614" t="str">
        <f>VLOOKUP(D4614,'B-Business Capability'!B:H,6,FALSE)</f>
        <v>Quality Management</v>
      </c>
      <c r="G4614" t="str">
        <f>VLOOKUP(D4614,'B-Business Capability'!B:H,7,FALSE)</f>
        <v>Test Quality</v>
      </c>
      <c r="I4614" t="s">
        <v>43</v>
      </c>
      <c r="J4614" t="s">
        <v>91</v>
      </c>
      <c r="K4614" t="s">
        <v>72</v>
      </c>
      <c r="L4614" t="s">
        <v>964</v>
      </c>
      <c r="M4614" t="str">
        <f>VLOOKUP(L4614,'A-Applications'!B:D,3,FALSE)</f>
        <v>PortMon - SysInternals</v>
      </c>
      <c r="N4614" t="s">
        <v>46</v>
      </c>
      <c r="O4614" s="42" t="s">
        <v>47</v>
      </c>
      <c r="P4614" t="s">
        <v>75</v>
      </c>
      <c r="Q4614" t="str">
        <f>VLOOKUP(KamstrupData[[#This Row],[IdLevel123]],'B-Business Capability'!B:L,10,FALSE)</f>
        <v>Idea-to-Release (I2R)</v>
      </c>
      <c r="R4614">
        <f>VLOOKUP(KamstrupData[[#This Row],[IdLevel123]],'B-Business Capability'!B:L,11,FALSE)</f>
        <v>906</v>
      </c>
      <c r="T4614" t="s">
        <v>92</v>
      </c>
    </row>
    <row r="4615" spans="4:20" hidden="1" x14ac:dyDescent="0.25">
      <c r="D4615" t="s">
        <v>583</v>
      </c>
      <c r="E4615" t="str">
        <f>VLOOKUP(D4615,'B-Business Capability'!B:H,5,FALSE)</f>
        <v>Product &amp; Software Development</v>
      </c>
      <c r="F4615" t="str">
        <f>VLOOKUP(D4615,'B-Business Capability'!B:H,6,FALSE)</f>
        <v>Engineering</v>
      </c>
      <c r="G4615" t="str">
        <f>VLOOKUP(D4615,'B-Business Capability'!B:H,7,FALSE)</f>
        <v>Construction &amp; Development</v>
      </c>
      <c r="I4615" t="s">
        <v>43</v>
      </c>
      <c r="J4615" t="s">
        <v>91</v>
      </c>
      <c r="K4615" t="s">
        <v>72</v>
      </c>
      <c r="L4615" t="s">
        <v>712</v>
      </c>
      <c r="M4615" t="str">
        <f>VLOOKUP(L4615,'A-Applications'!B:D,3,FALSE)</f>
        <v>procexp</v>
      </c>
      <c r="N4615" t="s">
        <v>46</v>
      </c>
      <c r="O4615" s="42" t="s">
        <v>47</v>
      </c>
      <c r="P4615" t="s">
        <v>75</v>
      </c>
      <c r="Q4615" t="str">
        <f>VLOOKUP(KamstrupData[[#This Row],[IdLevel123]],'B-Business Capability'!B:L,10,FALSE)</f>
        <v>Idea-to-Release (I2R)</v>
      </c>
      <c r="R4615">
        <f>VLOOKUP(KamstrupData[[#This Row],[IdLevel123]],'B-Business Capability'!B:L,11,FALSE)</f>
        <v>420</v>
      </c>
      <c r="T4615" t="s">
        <v>92</v>
      </c>
    </row>
    <row r="4616" spans="4:20" hidden="1" x14ac:dyDescent="0.25">
      <c r="D4616" t="s">
        <v>955</v>
      </c>
      <c r="E4616" t="str">
        <f>VLOOKUP(D4616,'B-Business Capability'!B:H,5,FALSE)</f>
        <v>Product &amp; Software Development</v>
      </c>
      <c r="F4616" t="str">
        <f>VLOOKUP(D4616,'B-Business Capability'!B:H,6,FALSE)</f>
        <v>Quality Management</v>
      </c>
      <c r="G4616" t="str">
        <f>VLOOKUP(D4616,'B-Business Capability'!B:H,7,FALSE)</f>
        <v>Test Quality</v>
      </c>
      <c r="I4616" t="s">
        <v>43</v>
      </c>
      <c r="J4616" t="s">
        <v>91</v>
      </c>
      <c r="K4616" t="s">
        <v>72</v>
      </c>
      <c r="L4616" t="s">
        <v>712</v>
      </c>
      <c r="M4616" t="str">
        <f>VLOOKUP(L4616,'A-Applications'!B:D,3,FALSE)</f>
        <v>procexp</v>
      </c>
      <c r="N4616" t="s">
        <v>46</v>
      </c>
      <c r="O4616" s="42" t="s">
        <v>47</v>
      </c>
      <c r="P4616" t="s">
        <v>75</v>
      </c>
      <c r="Q4616" t="str">
        <f>VLOOKUP(KamstrupData[[#This Row],[IdLevel123]],'B-Business Capability'!B:L,10,FALSE)</f>
        <v>Idea-to-Release (I2R)</v>
      </c>
      <c r="R4616">
        <f>VLOOKUP(KamstrupData[[#This Row],[IdLevel123]],'B-Business Capability'!B:L,11,FALSE)</f>
        <v>906</v>
      </c>
      <c r="T4616" t="s">
        <v>92</v>
      </c>
    </row>
    <row r="4617" spans="4:20" hidden="1" x14ac:dyDescent="0.25">
      <c r="D4617" t="s">
        <v>583</v>
      </c>
      <c r="E4617" t="str">
        <f>VLOOKUP(D4617,'B-Business Capability'!B:H,5,FALSE)</f>
        <v>Product &amp; Software Development</v>
      </c>
      <c r="F4617" t="str">
        <f>VLOOKUP(D4617,'B-Business Capability'!B:H,6,FALSE)</f>
        <v>Engineering</v>
      </c>
      <c r="G4617" t="str">
        <f>VLOOKUP(D4617,'B-Business Capability'!B:H,7,FALSE)</f>
        <v>Construction &amp; Development</v>
      </c>
      <c r="I4617" t="s">
        <v>43</v>
      </c>
      <c r="J4617" t="s">
        <v>91</v>
      </c>
      <c r="K4617" t="s">
        <v>72</v>
      </c>
      <c r="L4617" t="s">
        <v>713</v>
      </c>
      <c r="M4617" t="str">
        <f>VLOOKUP(L4617,'A-Applications'!B:D,3,FALSE)</f>
        <v>ProcMon</v>
      </c>
      <c r="N4617" t="s">
        <v>46</v>
      </c>
      <c r="O4617" s="42" t="s">
        <v>47</v>
      </c>
      <c r="P4617" t="s">
        <v>75</v>
      </c>
      <c r="Q4617" t="str">
        <f>VLOOKUP(KamstrupData[[#This Row],[IdLevel123]],'B-Business Capability'!B:L,10,FALSE)</f>
        <v>Idea-to-Release (I2R)</v>
      </c>
      <c r="R4617">
        <f>VLOOKUP(KamstrupData[[#This Row],[IdLevel123]],'B-Business Capability'!B:L,11,FALSE)</f>
        <v>420</v>
      </c>
      <c r="T4617" t="s">
        <v>92</v>
      </c>
    </row>
    <row r="4618" spans="4:20" hidden="1" x14ac:dyDescent="0.25">
      <c r="D4618" t="s">
        <v>955</v>
      </c>
      <c r="E4618" t="str">
        <f>VLOOKUP(D4618,'B-Business Capability'!B:H,5,FALSE)</f>
        <v>Product &amp; Software Development</v>
      </c>
      <c r="F4618" t="str">
        <f>VLOOKUP(D4618,'B-Business Capability'!B:H,6,FALSE)</f>
        <v>Quality Management</v>
      </c>
      <c r="G4618" t="str">
        <f>VLOOKUP(D4618,'B-Business Capability'!B:H,7,FALSE)</f>
        <v>Test Quality</v>
      </c>
      <c r="I4618" t="s">
        <v>43</v>
      </c>
      <c r="J4618" t="s">
        <v>91</v>
      </c>
      <c r="K4618" t="s">
        <v>72</v>
      </c>
      <c r="L4618" t="s">
        <v>713</v>
      </c>
      <c r="M4618" t="str">
        <f>VLOOKUP(L4618,'A-Applications'!B:D,3,FALSE)</f>
        <v>ProcMon</v>
      </c>
      <c r="N4618" t="s">
        <v>46</v>
      </c>
      <c r="O4618" s="42" t="s">
        <v>47</v>
      </c>
      <c r="P4618" t="s">
        <v>75</v>
      </c>
      <c r="Q4618" t="str">
        <f>VLOOKUP(KamstrupData[[#This Row],[IdLevel123]],'B-Business Capability'!B:L,10,FALSE)</f>
        <v>Idea-to-Release (I2R)</v>
      </c>
      <c r="R4618">
        <f>VLOOKUP(KamstrupData[[#This Row],[IdLevel123]],'B-Business Capability'!B:L,11,FALSE)</f>
        <v>906</v>
      </c>
      <c r="T4618" t="s">
        <v>92</v>
      </c>
    </row>
    <row r="4619" spans="4:20" hidden="1" x14ac:dyDescent="0.25">
      <c r="D4619" t="s">
        <v>583</v>
      </c>
      <c r="E4619" t="str">
        <f>VLOOKUP(D4619,'B-Business Capability'!B:H,5,FALSE)</f>
        <v>Product &amp; Software Development</v>
      </c>
      <c r="F4619" t="str">
        <f>VLOOKUP(D4619,'B-Business Capability'!B:H,6,FALSE)</f>
        <v>Engineering</v>
      </c>
      <c r="G4619" t="str">
        <f>VLOOKUP(D4619,'B-Business Capability'!B:H,7,FALSE)</f>
        <v>Construction &amp; Development</v>
      </c>
      <c r="I4619" t="s">
        <v>43</v>
      </c>
      <c r="J4619" t="s">
        <v>91</v>
      </c>
      <c r="K4619" t="s">
        <v>72</v>
      </c>
      <c r="L4619" t="s">
        <v>714</v>
      </c>
      <c r="M4619" t="str">
        <f>VLOOKUP(L4619,'A-Applications'!B:D,3,FALSE)</f>
        <v>ProtoC compiler</v>
      </c>
      <c r="N4619" t="s">
        <v>46</v>
      </c>
      <c r="O4619" s="42" t="s">
        <v>47</v>
      </c>
      <c r="P4619" t="s">
        <v>75</v>
      </c>
      <c r="Q4619" t="str">
        <f>VLOOKUP(KamstrupData[[#This Row],[IdLevel123]],'B-Business Capability'!B:L,10,FALSE)</f>
        <v>Idea-to-Release (I2R)</v>
      </c>
      <c r="R4619">
        <f>VLOOKUP(KamstrupData[[#This Row],[IdLevel123]],'B-Business Capability'!B:L,11,FALSE)</f>
        <v>420</v>
      </c>
      <c r="T4619" t="s">
        <v>92</v>
      </c>
    </row>
    <row r="4620" spans="4:20" hidden="1" x14ac:dyDescent="0.25">
      <c r="D4620" t="s">
        <v>583</v>
      </c>
      <c r="E4620" t="str">
        <f>VLOOKUP(D4620,'B-Business Capability'!B:H,5,FALSE)</f>
        <v>Product &amp; Software Development</v>
      </c>
      <c r="F4620" t="str">
        <f>VLOOKUP(D4620,'B-Business Capability'!B:H,6,FALSE)</f>
        <v>Engineering</v>
      </c>
      <c r="G4620" t="str">
        <f>VLOOKUP(D4620,'B-Business Capability'!B:H,7,FALSE)</f>
        <v>Construction &amp; Development</v>
      </c>
      <c r="I4620" t="s">
        <v>43</v>
      </c>
      <c r="J4620" t="s">
        <v>91</v>
      </c>
      <c r="K4620" t="s">
        <v>72</v>
      </c>
      <c r="L4620" t="s">
        <v>722</v>
      </c>
      <c r="M4620" t="str">
        <f>VLOOKUP(L4620,'A-Applications'!B:D,3,FALSE)</f>
        <v>spacesniffer</v>
      </c>
      <c r="N4620" t="s">
        <v>46</v>
      </c>
      <c r="O4620" s="42" t="s">
        <v>47</v>
      </c>
      <c r="P4620" t="s">
        <v>75</v>
      </c>
      <c r="Q4620" t="str">
        <f>VLOOKUP(KamstrupData[[#This Row],[IdLevel123]],'B-Business Capability'!B:L,10,FALSE)</f>
        <v>Idea-to-Release (I2R)</v>
      </c>
      <c r="R4620">
        <f>VLOOKUP(KamstrupData[[#This Row],[IdLevel123]],'B-Business Capability'!B:L,11,FALSE)</f>
        <v>420</v>
      </c>
      <c r="T4620" t="s">
        <v>92</v>
      </c>
    </row>
    <row r="4621" spans="4:20" hidden="1" x14ac:dyDescent="0.25">
      <c r="D4621" t="s">
        <v>955</v>
      </c>
      <c r="E4621" t="str">
        <f>VLOOKUP(D4621,'B-Business Capability'!B:H,5,FALSE)</f>
        <v>Product &amp; Software Development</v>
      </c>
      <c r="F4621" t="str">
        <f>VLOOKUP(D4621,'B-Business Capability'!B:H,6,FALSE)</f>
        <v>Quality Management</v>
      </c>
      <c r="G4621" t="str">
        <f>VLOOKUP(D4621,'B-Business Capability'!B:H,7,FALSE)</f>
        <v>Test Quality</v>
      </c>
      <c r="I4621" t="s">
        <v>43</v>
      </c>
      <c r="J4621" t="s">
        <v>91</v>
      </c>
      <c r="K4621" t="s">
        <v>72</v>
      </c>
      <c r="L4621" t="s">
        <v>722</v>
      </c>
      <c r="M4621" t="str">
        <f>VLOOKUP(L4621,'A-Applications'!B:D,3,FALSE)</f>
        <v>spacesniffer</v>
      </c>
      <c r="N4621" t="s">
        <v>46</v>
      </c>
      <c r="O4621" s="42" t="s">
        <v>47</v>
      </c>
      <c r="P4621" t="s">
        <v>75</v>
      </c>
      <c r="Q4621" t="str">
        <f>VLOOKUP(KamstrupData[[#This Row],[IdLevel123]],'B-Business Capability'!B:L,10,FALSE)</f>
        <v>Idea-to-Release (I2R)</v>
      </c>
      <c r="R4621">
        <f>VLOOKUP(KamstrupData[[#This Row],[IdLevel123]],'B-Business Capability'!B:L,11,FALSE)</f>
        <v>906</v>
      </c>
      <c r="T4621" t="s">
        <v>92</v>
      </c>
    </row>
    <row r="4622" spans="4:20" hidden="1" x14ac:dyDescent="0.25">
      <c r="D4622" t="s">
        <v>583</v>
      </c>
      <c r="E4622" t="str">
        <f>VLOOKUP(D4622,'B-Business Capability'!B:H,5,FALSE)</f>
        <v>Product &amp; Software Development</v>
      </c>
      <c r="F4622" t="str">
        <f>VLOOKUP(D4622,'B-Business Capability'!B:H,6,FALSE)</f>
        <v>Engineering</v>
      </c>
      <c r="G4622" t="str">
        <f>VLOOKUP(D4622,'B-Business Capability'!B:H,7,FALSE)</f>
        <v>Construction &amp; Development</v>
      </c>
      <c r="I4622" t="s">
        <v>43</v>
      </c>
      <c r="J4622" t="s">
        <v>91</v>
      </c>
      <c r="K4622" t="s">
        <v>72</v>
      </c>
      <c r="L4622" t="s">
        <v>700</v>
      </c>
      <c r="M4622" t="str">
        <f>VLOOKUP(L4622,'A-Applications'!B:D,3,FALSE)</f>
        <v>Kamstrup Tech-tools (OMS LPWAN Frame Helper)</v>
      </c>
      <c r="N4622" t="s">
        <v>46</v>
      </c>
      <c r="O4622" s="42" t="s">
        <v>47</v>
      </c>
      <c r="P4622" t="s">
        <v>75</v>
      </c>
      <c r="Q4622" t="str">
        <f>VLOOKUP(KamstrupData[[#This Row],[IdLevel123]],'B-Business Capability'!B:L,10,FALSE)</f>
        <v>Idea-to-Release (I2R)</v>
      </c>
      <c r="R4622">
        <f>VLOOKUP(KamstrupData[[#This Row],[IdLevel123]],'B-Business Capability'!B:L,11,FALSE)</f>
        <v>420</v>
      </c>
      <c r="T4622" t="s">
        <v>92</v>
      </c>
    </row>
    <row r="4623" spans="4:20" hidden="1" x14ac:dyDescent="0.25">
      <c r="D4623" t="s">
        <v>955</v>
      </c>
      <c r="E4623" t="str">
        <f>VLOOKUP(D4623,'B-Business Capability'!B:H,5,FALSE)</f>
        <v>Product &amp; Software Development</v>
      </c>
      <c r="F4623" t="str">
        <f>VLOOKUP(D4623,'B-Business Capability'!B:H,6,FALSE)</f>
        <v>Quality Management</v>
      </c>
      <c r="G4623" t="str">
        <f>VLOOKUP(D4623,'B-Business Capability'!B:H,7,FALSE)</f>
        <v>Test Quality</v>
      </c>
      <c r="I4623" t="s">
        <v>43</v>
      </c>
      <c r="J4623" t="s">
        <v>91</v>
      </c>
      <c r="K4623" t="s">
        <v>72</v>
      </c>
      <c r="L4623" t="s">
        <v>700</v>
      </c>
      <c r="M4623" t="str">
        <f>VLOOKUP(L4623,'A-Applications'!B:D,3,FALSE)</f>
        <v>Kamstrup Tech-tools (OMS LPWAN Frame Helper)</v>
      </c>
      <c r="N4623" t="s">
        <v>46</v>
      </c>
      <c r="O4623" s="42" t="s">
        <v>47</v>
      </c>
      <c r="P4623" t="s">
        <v>75</v>
      </c>
      <c r="Q4623" t="str">
        <f>VLOOKUP(KamstrupData[[#This Row],[IdLevel123]],'B-Business Capability'!B:L,10,FALSE)</f>
        <v>Idea-to-Release (I2R)</v>
      </c>
      <c r="R4623">
        <f>VLOOKUP(KamstrupData[[#This Row],[IdLevel123]],'B-Business Capability'!B:L,11,FALSE)</f>
        <v>906</v>
      </c>
      <c r="T4623" t="s">
        <v>92</v>
      </c>
    </row>
    <row r="4624" spans="4:20" hidden="1" x14ac:dyDescent="0.25">
      <c r="D4624" t="s">
        <v>583</v>
      </c>
      <c r="E4624" t="str">
        <f>VLOOKUP(D4624,'B-Business Capability'!B:H,5,FALSE)</f>
        <v>Product &amp; Software Development</v>
      </c>
      <c r="F4624" t="str">
        <f>VLOOKUP(D4624,'B-Business Capability'!B:H,6,FALSE)</f>
        <v>Engineering</v>
      </c>
      <c r="G4624" t="str">
        <f>VLOOKUP(D4624,'B-Business Capability'!B:H,7,FALSE)</f>
        <v>Construction &amp; Development</v>
      </c>
      <c r="I4624" t="s">
        <v>43</v>
      </c>
      <c r="J4624" t="s">
        <v>91</v>
      </c>
      <c r="K4624" t="s">
        <v>72</v>
      </c>
      <c r="L4624" t="s">
        <v>698</v>
      </c>
      <c r="M4624" t="str">
        <f>VLOOKUP(L4624,'A-Applications'!B:D,3,FALSE)</f>
        <v>K382B_TOOL</v>
      </c>
      <c r="N4624" t="s">
        <v>46</v>
      </c>
      <c r="O4624" s="42" t="s">
        <v>47</v>
      </c>
      <c r="P4624" t="s">
        <v>75</v>
      </c>
      <c r="Q4624" t="str">
        <f>VLOOKUP(KamstrupData[[#This Row],[IdLevel123]],'B-Business Capability'!B:L,10,FALSE)</f>
        <v>Idea-to-Release (I2R)</v>
      </c>
      <c r="R4624">
        <f>VLOOKUP(KamstrupData[[#This Row],[IdLevel123]],'B-Business Capability'!B:L,11,FALSE)</f>
        <v>420</v>
      </c>
      <c r="T4624" t="s">
        <v>92</v>
      </c>
    </row>
    <row r="4625" spans="2:20" hidden="1" x14ac:dyDescent="0.25">
      <c r="D4625" t="s">
        <v>955</v>
      </c>
      <c r="E4625" t="str">
        <f>VLOOKUP(D4625,'B-Business Capability'!B:H,5,FALSE)</f>
        <v>Product &amp; Software Development</v>
      </c>
      <c r="F4625" t="str">
        <f>VLOOKUP(D4625,'B-Business Capability'!B:H,6,FALSE)</f>
        <v>Quality Management</v>
      </c>
      <c r="G4625" t="str">
        <f>VLOOKUP(D4625,'B-Business Capability'!B:H,7,FALSE)</f>
        <v>Test Quality</v>
      </c>
      <c r="I4625" t="s">
        <v>43</v>
      </c>
      <c r="J4625" t="s">
        <v>91</v>
      </c>
      <c r="K4625" t="s">
        <v>72</v>
      </c>
      <c r="L4625" t="s">
        <v>698</v>
      </c>
      <c r="M4625" t="str">
        <f>VLOOKUP(L4625,'A-Applications'!B:D,3,FALSE)</f>
        <v>K382B_TOOL</v>
      </c>
      <c r="N4625" t="s">
        <v>46</v>
      </c>
      <c r="O4625" s="42" t="s">
        <v>47</v>
      </c>
      <c r="P4625" t="s">
        <v>75</v>
      </c>
      <c r="Q4625" t="str">
        <f>VLOOKUP(KamstrupData[[#This Row],[IdLevel123]],'B-Business Capability'!B:L,10,FALSE)</f>
        <v>Idea-to-Release (I2R)</v>
      </c>
      <c r="R4625">
        <f>VLOOKUP(KamstrupData[[#This Row],[IdLevel123]],'B-Business Capability'!B:L,11,FALSE)</f>
        <v>906</v>
      </c>
      <c r="T4625" t="s">
        <v>92</v>
      </c>
    </row>
    <row r="4626" spans="2:20" hidden="1" x14ac:dyDescent="0.25">
      <c r="D4626" t="s">
        <v>955</v>
      </c>
      <c r="E4626" t="str">
        <f>VLOOKUP(D4626,'B-Business Capability'!B:H,5,FALSE)</f>
        <v>Product &amp; Software Development</v>
      </c>
      <c r="F4626" t="str">
        <f>VLOOKUP(D4626,'B-Business Capability'!B:H,6,FALSE)</f>
        <v>Quality Management</v>
      </c>
      <c r="G4626" t="str">
        <f>VLOOKUP(D4626,'B-Business Capability'!B:H,7,FALSE)</f>
        <v>Test Quality</v>
      </c>
      <c r="I4626" t="s">
        <v>43</v>
      </c>
      <c r="J4626" t="s">
        <v>91</v>
      </c>
      <c r="K4626" t="s">
        <v>72</v>
      </c>
      <c r="L4626" t="s">
        <v>961</v>
      </c>
      <c r="M4626" t="str">
        <f>VLOOKUP(L4626,'A-Applications'!B:D,3,FALSE)</f>
        <v>Kamstrup CTS</v>
      </c>
      <c r="N4626" t="s">
        <v>46</v>
      </c>
      <c r="O4626" s="42" t="s">
        <v>47</v>
      </c>
      <c r="P4626" t="s">
        <v>75</v>
      </c>
      <c r="Q4626" t="str">
        <f>VLOOKUP(KamstrupData[[#This Row],[IdLevel123]],'B-Business Capability'!B:L,10,FALSE)</f>
        <v>Idea-to-Release (I2R)</v>
      </c>
      <c r="R4626">
        <f>VLOOKUP(KamstrupData[[#This Row],[IdLevel123]],'B-Business Capability'!B:L,11,FALSE)</f>
        <v>906</v>
      </c>
      <c r="T4626" t="s">
        <v>92</v>
      </c>
    </row>
    <row r="4627" spans="2:20" hidden="1" x14ac:dyDescent="0.25">
      <c r="D4627" t="s">
        <v>955</v>
      </c>
      <c r="E4627" t="str">
        <f>VLOOKUP(D4627,'B-Business Capability'!B:H,5,FALSE)</f>
        <v>Product &amp; Software Development</v>
      </c>
      <c r="F4627" t="str">
        <f>VLOOKUP(D4627,'B-Business Capability'!B:H,6,FALSE)</f>
        <v>Quality Management</v>
      </c>
      <c r="G4627" t="str">
        <f>VLOOKUP(D4627,'B-Business Capability'!B:H,7,FALSE)</f>
        <v>Test Quality</v>
      </c>
      <c r="I4627" t="s">
        <v>43</v>
      </c>
      <c r="J4627" t="s">
        <v>91</v>
      </c>
      <c r="K4627" t="s">
        <v>293</v>
      </c>
      <c r="L4627" t="s">
        <v>961</v>
      </c>
      <c r="M4627" t="str">
        <f>VLOOKUP(L4627,'A-Applications'!B:D,3,FALSE)</f>
        <v>Kamstrup CTS</v>
      </c>
      <c r="N4627" t="s">
        <v>46</v>
      </c>
      <c r="O4627" s="42" t="s">
        <v>47</v>
      </c>
      <c r="P4627" t="s">
        <v>75</v>
      </c>
      <c r="Q4627" t="str">
        <f>VLOOKUP(KamstrupData[[#This Row],[IdLevel123]],'B-Business Capability'!B:L,10,FALSE)</f>
        <v>Idea-to-Release (I2R)</v>
      </c>
      <c r="R4627">
        <f>VLOOKUP(KamstrupData[[#This Row],[IdLevel123]],'B-Business Capability'!B:L,11,FALSE)</f>
        <v>906</v>
      </c>
      <c r="T4627" t="s">
        <v>294</v>
      </c>
    </row>
    <row r="4628" spans="2:20" hidden="1" x14ac:dyDescent="0.25">
      <c r="D4628" t="s">
        <v>955</v>
      </c>
      <c r="E4628" t="str">
        <f>VLOOKUP(D4628,'B-Business Capability'!B:H,5,FALSE)</f>
        <v>Product &amp; Software Development</v>
      </c>
      <c r="F4628" t="str">
        <f>VLOOKUP(D4628,'B-Business Capability'!B:H,6,FALSE)</f>
        <v>Quality Management</v>
      </c>
      <c r="G4628" t="str">
        <f>VLOOKUP(D4628,'B-Business Capability'!B:H,7,FALSE)</f>
        <v>Test Quality</v>
      </c>
      <c r="I4628" t="s">
        <v>43</v>
      </c>
      <c r="J4628" t="s">
        <v>91</v>
      </c>
      <c r="K4628" t="s">
        <v>78</v>
      </c>
      <c r="L4628" t="s">
        <v>961</v>
      </c>
      <c r="M4628" t="str">
        <f>VLOOKUP(L4628,'A-Applications'!B:D,3,FALSE)</f>
        <v>Kamstrup CTS</v>
      </c>
      <c r="N4628" t="s">
        <v>46</v>
      </c>
      <c r="O4628" s="42" t="s">
        <v>47</v>
      </c>
      <c r="P4628" t="s">
        <v>75</v>
      </c>
      <c r="Q4628" t="str">
        <f>VLOOKUP(KamstrupData[[#This Row],[IdLevel123]],'B-Business Capability'!B:L,10,FALSE)</f>
        <v>Idea-to-Release (I2R)</v>
      </c>
      <c r="R4628">
        <f>VLOOKUP(KamstrupData[[#This Row],[IdLevel123]],'B-Business Capability'!B:L,11,FALSE)</f>
        <v>906</v>
      </c>
    </row>
    <row r="4629" spans="2:20" hidden="1" x14ac:dyDescent="0.25">
      <c r="B4629" s="28">
        <v>45292</v>
      </c>
      <c r="D4629" t="s">
        <v>920</v>
      </c>
      <c r="E4629" t="str">
        <f>VLOOKUP(D4629,'B-Business Capability'!B:H,5,FALSE)</f>
        <v>Product &amp; Software Development</v>
      </c>
      <c r="F4629" t="str">
        <f>VLOOKUP(D4629,'B-Business Capability'!B:H,6,FALSE)</f>
        <v>Product &amp; Software Delivery</v>
      </c>
      <c r="G4629" t="str">
        <f>VLOOKUP(D4629,'B-Business Capability'!B:H,7,FALSE)</f>
        <v>Manage Production &amp; Development</v>
      </c>
      <c r="I4629" t="s">
        <v>43</v>
      </c>
      <c r="J4629" t="s">
        <v>285</v>
      </c>
      <c r="K4629" t="s">
        <v>286</v>
      </c>
      <c r="L4629" t="s">
        <v>1527</v>
      </c>
      <c r="M4629" t="str">
        <f>VLOOKUP(L4629,'A-Applications'!B:D,3,FALSE)</f>
        <v>Grafana</v>
      </c>
      <c r="N4629" t="s">
        <v>74</v>
      </c>
      <c r="O4629" s="42" t="s">
        <v>47</v>
      </c>
      <c r="P4629" t="s">
        <v>38</v>
      </c>
      <c r="Q4629" t="str">
        <f>VLOOKUP(KamstrupData[[#This Row],[IdLevel123]],'B-Business Capability'!B:L,10,FALSE)</f>
        <v>Idea-to-Release (I2R)</v>
      </c>
      <c r="R4629">
        <f>VLOOKUP(KamstrupData[[#This Row],[IdLevel123]],'B-Business Capability'!B:L,11,FALSE)</f>
        <v>520</v>
      </c>
      <c r="T4629" t="s">
        <v>288</v>
      </c>
    </row>
    <row r="4630" spans="2:20" hidden="1" x14ac:dyDescent="0.25">
      <c r="D4630" t="s">
        <v>1517</v>
      </c>
      <c r="E4630" t="str">
        <f>VLOOKUP(D4630,'B-Business Capability'!B:H,5,FALSE)</f>
        <v>Customer Service</v>
      </c>
      <c r="F4630" t="str">
        <f>VLOOKUP(D4630,'B-Business Capability'!B:H,6,FALSE)</f>
        <v>Customer Project Management</v>
      </c>
      <c r="G4630" t="str">
        <f>VLOOKUP(D4630,'B-Business Capability'!B:H,7,FALSE)</f>
        <v>Project Management</v>
      </c>
      <c r="I4630" t="s">
        <v>43</v>
      </c>
      <c r="J4630" t="s">
        <v>279</v>
      </c>
      <c r="L4630" t="s">
        <v>1527</v>
      </c>
      <c r="M4630" t="str">
        <f>VLOOKUP(L4630,'A-Applications'!B:D,3,FALSE)</f>
        <v>Grafana</v>
      </c>
      <c r="N4630" t="s">
        <v>46</v>
      </c>
      <c r="O4630" s="42" t="s">
        <v>47</v>
      </c>
      <c r="P4630" t="s">
        <v>1040</v>
      </c>
      <c r="Q4630" t="str">
        <f>VLOOKUP(KamstrupData[[#This Row],[IdLevel123]],'B-Business Capability'!B:L,10,FALSE)</f>
        <v>Order-to-Cash (O2C)</v>
      </c>
      <c r="R4630">
        <f>VLOOKUP(KamstrupData[[#This Row],[IdLevel123]],'B-Business Capability'!B:L,11,FALSE)</f>
        <v>0</v>
      </c>
      <c r="T4630" t="s">
        <v>410</v>
      </c>
    </row>
    <row r="4631" spans="2:20" hidden="1" x14ac:dyDescent="0.25">
      <c r="D4631" t="s">
        <v>1517</v>
      </c>
      <c r="E4631" t="str">
        <f>VLOOKUP(D4631,'B-Business Capability'!B:H,5,FALSE)</f>
        <v>Customer Service</v>
      </c>
      <c r="F4631" t="str">
        <f>VLOOKUP(D4631,'B-Business Capability'!B:H,6,FALSE)</f>
        <v>Customer Project Management</v>
      </c>
      <c r="G4631" t="str">
        <f>VLOOKUP(D4631,'B-Business Capability'!B:H,7,FALSE)</f>
        <v>Project Management</v>
      </c>
      <c r="I4631" t="s">
        <v>43</v>
      </c>
      <c r="J4631" t="s">
        <v>282</v>
      </c>
      <c r="L4631" t="s">
        <v>1527</v>
      </c>
      <c r="M4631" t="str">
        <f>VLOOKUP(L4631,'A-Applications'!B:D,3,FALSE)</f>
        <v>Grafana</v>
      </c>
      <c r="N4631" t="s">
        <v>46</v>
      </c>
      <c r="O4631" s="42" t="s">
        <v>47</v>
      </c>
      <c r="P4631" t="s">
        <v>1040</v>
      </c>
      <c r="Q4631" t="str">
        <f>VLOOKUP(KamstrupData[[#This Row],[IdLevel123]],'B-Business Capability'!B:L,10,FALSE)</f>
        <v>Order-to-Cash (O2C)</v>
      </c>
      <c r="R4631">
        <f>VLOOKUP(KamstrupData[[#This Row],[IdLevel123]],'B-Business Capability'!B:L,11,FALSE)</f>
        <v>0</v>
      </c>
    </row>
    <row r="4632" spans="2:20" hidden="1" x14ac:dyDescent="0.25">
      <c r="B4632" s="28">
        <v>45292</v>
      </c>
      <c r="D4632" s="28" t="s">
        <v>8547</v>
      </c>
      <c r="E4632" t="str">
        <f>VLOOKUP(D4632,'B-Business Capability'!B:H,5,FALSE)</f>
        <v>OT Hosting</v>
      </c>
      <c r="F4632" t="str">
        <f>VLOOKUP(D4632,'B-Business Capability'!B:H,6,FALSE)</f>
        <v>OT Data &amp; Integration</v>
      </c>
      <c r="G4632">
        <f>VLOOKUP(D4632,'B-Business Capability'!B:H,7,FALSE)</f>
        <v>0</v>
      </c>
      <c r="I4632" t="s">
        <v>43</v>
      </c>
      <c r="J4632" t="s">
        <v>285</v>
      </c>
      <c r="K4632" t="s">
        <v>1615</v>
      </c>
      <c r="L4632" t="s">
        <v>1527</v>
      </c>
      <c r="M4632" t="str">
        <f>VLOOKUP(L4632,'A-Applications'!B:D,3,FALSE)</f>
        <v>Grafana</v>
      </c>
      <c r="N4632" t="s">
        <v>74</v>
      </c>
      <c r="O4632" s="42" t="s">
        <v>47</v>
      </c>
      <c r="P4632" t="s">
        <v>38</v>
      </c>
      <c r="Q4632" t="str">
        <f>VLOOKUP(KamstrupData[[#This Row],[IdLevel123]],'B-Business Capability'!B:L,10,FALSE)</f>
        <v>N/A</v>
      </c>
      <c r="R4632">
        <f>VLOOKUP(KamstrupData[[#This Row],[IdLevel123]],'B-Business Capability'!B:L,11,FALSE)</f>
        <v>0</v>
      </c>
    </row>
    <row r="4633" spans="2:20" hidden="1" x14ac:dyDescent="0.25">
      <c r="D4633" t="s">
        <v>1620</v>
      </c>
      <c r="E4633" t="str">
        <f>VLOOKUP(D4633,'B-Business Capability'!B:H,5,FALSE)</f>
        <v>OT Hosting</v>
      </c>
      <c r="F4633" t="str">
        <f>VLOOKUP(D4633,'B-Business Capability'!B:H,6,FALSE)</f>
        <v>OT Data &amp; Integration</v>
      </c>
      <c r="G4633" t="str">
        <f>VLOOKUP(D4633,'B-Business Capability'!B:H,7,FALSE)</f>
        <v>Data Analytics &amp; Insight Services</v>
      </c>
      <c r="I4633" t="s">
        <v>43</v>
      </c>
      <c r="J4633" t="s">
        <v>71</v>
      </c>
      <c r="K4633" t="s">
        <v>72</v>
      </c>
      <c r="L4633" t="s">
        <v>1527</v>
      </c>
      <c r="M4633" t="str">
        <f>VLOOKUP(L4633,'A-Applications'!B:D,3,FALSE)</f>
        <v>Grafana</v>
      </c>
      <c r="N4633" t="s">
        <v>46</v>
      </c>
      <c r="O4633" s="42" t="s">
        <v>52</v>
      </c>
      <c r="P4633" t="s">
        <v>75</v>
      </c>
      <c r="Q4633" t="str">
        <f>VLOOKUP(KamstrupData[[#This Row],[IdLevel123]],'B-Business Capability'!B:L,10,FALSE)</f>
        <v>N/A</v>
      </c>
      <c r="R4633">
        <f>VLOOKUP(KamstrupData[[#This Row],[IdLevel123]],'B-Business Capability'!B:L,11,FALSE)</f>
        <v>0</v>
      </c>
      <c r="T4633" t="s">
        <v>76</v>
      </c>
    </row>
    <row r="4634" spans="2:20" hidden="1" x14ac:dyDescent="0.25">
      <c r="D4634" t="s">
        <v>1620</v>
      </c>
      <c r="E4634" t="str">
        <f>VLOOKUP(D4634,'B-Business Capability'!B:H,5,FALSE)</f>
        <v>OT Hosting</v>
      </c>
      <c r="F4634" t="str">
        <f>VLOOKUP(D4634,'B-Business Capability'!B:H,6,FALSE)</f>
        <v>OT Data &amp; Integration</v>
      </c>
      <c r="G4634" t="str">
        <f>VLOOKUP(D4634,'B-Business Capability'!B:H,7,FALSE)</f>
        <v>Data Analytics &amp; Insight Services</v>
      </c>
      <c r="I4634" t="s">
        <v>43</v>
      </c>
      <c r="J4634" t="s">
        <v>71</v>
      </c>
      <c r="K4634" t="s">
        <v>81</v>
      </c>
      <c r="L4634" t="s">
        <v>1527</v>
      </c>
      <c r="M4634" t="str">
        <f>VLOOKUP(L4634,'A-Applications'!B:D,3,FALSE)</f>
        <v>Grafana</v>
      </c>
      <c r="N4634" t="s">
        <v>46</v>
      </c>
      <c r="O4634" s="42" t="s">
        <v>52</v>
      </c>
      <c r="P4634" t="s">
        <v>75</v>
      </c>
      <c r="Q4634" t="str">
        <f>VLOOKUP(KamstrupData[[#This Row],[IdLevel123]],'B-Business Capability'!B:L,10,FALSE)</f>
        <v>N/A</v>
      </c>
      <c r="R4634">
        <f>VLOOKUP(KamstrupData[[#This Row],[IdLevel123]],'B-Business Capability'!B:L,11,FALSE)</f>
        <v>0</v>
      </c>
      <c r="T4634" t="s">
        <v>76</v>
      </c>
    </row>
    <row r="4635" spans="2:20" hidden="1" x14ac:dyDescent="0.25">
      <c r="D4635" t="s">
        <v>1620</v>
      </c>
      <c r="E4635" t="str">
        <f>VLOOKUP(D4635,'B-Business Capability'!B:H,5,FALSE)</f>
        <v>OT Hosting</v>
      </c>
      <c r="F4635" t="str">
        <f>VLOOKUP(D4635,'B-Business Capability'!B:H,6,FALSE)</f>
        <v>OT Data &amp; Integration</v>
      </c>
      <c r="G4635" t="str">
        <f>VLOOKUP(D4635,'B-Business Capability'!B:H,7,FALSE)</f>
        <v>Data Analytics &amp; Insight Services</v>
      </c>
      <c r="I4635" t="s">
        <v>43</v>
      </c>
      <c r="J4635" t="s">
        <v>91</v>
      </c>
      <c r="K4635" t="s">
        <v>291</v>
      </c>
      <c r="L4635" t="s">
        <v>1527</v>
      </c>
      <c r="M4635" t="str">
        <f>VLOOKUP(L4635,'A-Applications'!B:D,3,FALSE)</f>
        <v>Grafana</v>
      </c>
      <c r="N4635" t="s">
        <v>138</v>
      </c>
      <c r="O4635" s="42" t="s">
        <v>102</v>
      </c>
      <c r="P4635" t="s">
        <v>75</v>
      </c>
      <c r="Q4635" t="str">
        <f>VLOOKUP(KamstrupData[[#This Row],[IdLevel123]],'B-Business Capability'!B:L,10,FALSE)</f>
        <v>N/A</v>
      </c>
      <c r="R4635">
        <f>VLOOKUP(KamstrupData[[#This Row],[IdLevel123]],'B-Business Capability'!B:L,11,FALSE)</f>
        <v>0</v>
      </c>
      <c r="T4635" t="s">
        <v>292</v>
      </c>
    </row>
    <row r="4636" spans="2:20" hidden="1" x14ac:dyDescent="0.25">
      <c r="D4636" t="s">
        <v>1620</v>
      </c>
      <c r="E4636" t="str">
        <f>VLOOKUP(D4636,'B-Business Capability'!B:H,5,FALSE)</f>
        <v>OT Hosting</v>
      </c>
      <c r="F4636" t="str">
        <f>VLOOKUP(D4636,'B-Business Capability'!B:H,6,FALSE)</f>
        <v>OT Data &amp; Integration</v>
      </c>
      <c r="G4636" t="str">
        <f>VLOOKUP(D4636,'B-Business Capability'!B:H,7,FALSE)</f>
        <v>Data Analytics &amp; Insight Services</v>
      </c>
      <c r="I4636" t="s">
        <v>43</v>
      </c>
      <c r="J4636" t="s">
        <v>128</v>
      </c>
      <c r="K4636" t="s">
        <v>87</v>
      </c>
      <c r="L4636" t="s">
        <v>1527</v>
      </c>
      <c r="M4636" t="str">
        <f>VLOOKUP(L4636,'A-Applications'!B:D,3,FALSE)</f>
        <v>Grafana</v>
      </c>
      <c r="N4636" t="s">
        <v>46</v>
      </c>
      <c r="O4636" s="42" t="s">
        <v>47</v>
      </c>
      <c r="P4636" t="s">
        <v>75</v>
      </c>
      <c r="Q4636" t="str">
        <f>VLOOKUP(KamstrupData[[#This Row],[IdLevel123]],'B-Business Capability'!B:L,10,FALSE)</f>
        <v>N/A</v>
      </c>
      <c r="R4636">
        <f>VLOOKUP(KamstrupData[[#This Row],[IdLevel123]],'B-Business Capability'!B:L,11,FALSE)</f>
        <v>0</v>
      </c>
      <c r="T4636" t="s">
        <v>129</v>
      </c>
    </row>
    <row r="4637" spans="2:20" hidden="1" x14ac:dyDescent="0.25">
      <c r="D4637" t="s">
        <v>1634</v>
      </c>
      <c r="E4637" t="str">
        <f>VLOOKUP(D4637,'B-Business Capability'!B:H,5,FALSE)</f>
        <v>Not mapped to capability</v>
      </c>
      <c r="F4637">
        <f>VLOOKUP(D4637,'B-Business Capability'!B:H,6,FALSE)</f>
        <v>0</v>
      </c>
      <c r="G4637">
        <f>VLOOKUP(D4637,'B-Business Capability'!B:H,7,FALSE)</f>
        <v>0</v>
      </c>
      <c r="I4637" t="s">
        <v>43</v>
      </c>
      <c r="J4637" t="s">
        <v>86</v>
      </c>
      <c r="L4637" t="s">
        <v>1527</v>
      </c>
      <c r="M4637" t="str">
        <f>VLOOKUP(L4637,'A-Applications'!B:D,3,FALSE)</f>
        <v>Grafana</v>
      </c>
      <c r="O4637" s="42"/>
      <c r="P4637" t="s">
        <v>56</v>
      </c>
      <c r="Q4637" t="str">
        <f>VLOOKUP(KamstrupData[[#This Row],[IdLevel123]],'B-Business Capability'!B:L,10,FALSE)</f>
        <v>N/A</v>
      </c>
      <c r="R4637">
        <f>VLOOKUP(KamstrupData[[#This Row],[IdLevel123]],'B-Business Capability'!B:L,11,FALSE)</f>
        <v>0</v>
      </c>
      <c r="T4637" t="s">
        <v>196</v>
      </c>
    </row>
    <row r="4638" spans="2:20" hidden="1" x14ac:dyDescent="0.25">
      <c r="D4638" t="s">
        <v>583</v>
      </c>
      <c r="E4638" t="str">
        <f>VLOOKUP(D4638,'B-Business Capability'!B:H,5,FALSE)</f>
        <v>Product &amp; Software Development</v>
      </c>
      <c r="F4638" t="str">
        <f>VLOOKUP(D4638,'B-Business Capability'!B:H,6,FALSE)</f>
        <v>Engineering</v>
      </c>
      <c r="G4638" t="str">
        <f>VLOOKUP(D4638,'B-Business Capability'!B:H,7,FALSE)</f>
        <v>Construction &amp; Development</v>
      </c>
      <c r="I4638" t="s">
        <v>43</v>
      </c>
      <c r="J4638" t="s">
        <v>91</v>
      </c>
      <c r="K4638" t="s">
        <v>293</v>
      </c>
      <c r="L4638" t="s">
        <v>734</v>
      </c>
      <c r="M4638" t="str">
        <f>VLOOKUP(L4638,'A-Applications'!B:D,3,FALSE)</f>
        <v>HxD Hex Editor</v>
      </c>
      <c r="N4638" t="s">
        <v>46</v>
      </c>
      <c r="O4638" t="s">
        <v>47</v>
      </c>
      <c r="P4638" t="s">
        <v>75</v>
      </c>
      <c r="Q4638" t="str">
        <f>VLOOKUP(KamstrupData[[#This Row],[IdLevel123]],'B-Business Capability'!B:L,10,FALSE)</f>
        <v>Idea-to-Release (I2R)</v>
      </c>
      <c r="R4638">
        <f>VLOOKUP(KamstrupData[[#This Row],[IdLevel123]],'B-Business Capability'!B:L,11,FALSE)</f>
        <v>420</v>
      </c>
      <c r="T4638" t="s">
        <v>294</v>
      </c>
    </row>
    <row r="4639" spans="2:20" hidden="1" x14ac:dyDescent="0.25">
      <c r="D4639" t="s">
        <v>583</v>
      </c>
      <c r="E4639" t="str">
        <f>VLOOKUP(D4639,'B-Business Capability'!B:H,5,FALSE)</f>
        <v>Product &amp; Software Development</v>
      </c>
      <c r="F4639" t="str">
        <f>VLOOKUP(D4639,'B-Business Capability'!B:H,6,FALSE)</f>
        <v>Engineering</v>
      </c>
      <c r="G4639" t="str">
        <f>VLOOKUP(D4639,'B-Business Capability'!B:H,7,FALSE)</f>
        <v>Construction &amp; Development</v>
      </c>
      <c r="I4639" t="s">
        <v>43</v>
      </c>
      <c r="J4639" t="s">
        <v>114</v>
      </c>
      <c r="K4639" t="s">
        <v>78</v>
      </c>
      <c r="L4639" t="s">
        <v>734</v>
      </c>
      <c r="M4639" t="str">
        <f>VLOOKUP(L4639,'A-Applications'!B:D,3,FALSE)</f>
        <v>HxD Hex Editor</v>
      </c>
      <c r="N4639" t="s">
        <v>46</v>
      </c>
      <c r="O4639" s="42" t="s">
        <v>47</v>
      </c>
      <c r="P4639" t="s">
        <v>75</v>
      </c>
      <c r="Q4639" t="str">
        <f>VLOOKUP(KamstrupData[[#This Row],[IdLevel123]],'B-Business Capability'!B:L,10,FALSE)</f>
        <v>Idea-to-Release (I2R)</v>
      </c>
      <c r="R4639">
        <f>VLOOKUP(KamstrupData[[#This Row],[IdLevel123]],'B-Business Capability'!B:L,11,FALSE)</f>
        <v>420</v>
      </c>
      <c r="T4639" t="s">
        <v>120</v>
      </c>
    </row>
    <row r="4640" spans="2:20" hidden="1" x14ac:dyDescent="0.25">
      <c r="D4640" t="s">
        <v>583</v>
      </c>
      <c r="E4640" t="str">
        <f>VLOOKUP(D4640,'B-Business Capability'!B:H,5,FALSE)</f>
        <v>Product &amp; Software Development</v>
      </c>
      <c r="F4640" t="str">
        <f>VLOOKUP(D4640,'B-Business Capability'!B:H,6,FALSE)</f>
        <v>Engineering</v>
      </c>
      <c r="G4640" t="str">
        <f>VLOOKUP(D4640,'B-Business Capability'!B:H,7,FALSE)</f>
        <v>Construction &amp; Development</v>
      </c>
      <c r="I4640" t="s">
        <v>43</v>
      </c>
      <c r="J4640" t="s">
        <v>91</v>
      </c>
      <c r="K4640" t="s">
        <v>293</v>
      </c>
      <c r="L4640" t="s">
        <v>746</v>
      </c>
      <c r="M4640" t="str">
        <f>VLOOKUP(L4640,'A-Applications'!B:D,3,FALSE)</f>
        <v>USB Device Viewer</v>
      </c>
      <c r="N4640" t="s">
        <v>46</v>
      </c>
      <c r="O4640" t="s">
        <v>47</v>
      </c>
      <c r="P4640" t="s">
        <v>75</v>
      </c>
      <c r="Q4640" t="str">
        <f>VLOOKUP(KamstrupData[[#This Row],[IdLevel123]],'B-Business Capability'!B:L,10,FALSE)</f>
        <v>Idea-to-Release (I2R)</v>
      </c>
      <c r="R4640">
        <f>VLOOKUP(KamstrupData[[#This Row],[IdLevel123]],'B-Business Capability'!B:L,11,FALSE)</f>
        <v>420</v>
      </c>
      <c r="T4640" t="s">
        <v>294</v>
      </c>
    </row>
    <row r="4641" spans="4:20" hidden="1" x14ac:dyDescent="0.25">
      <c r="D4641" t="s">
        <v>583</v>
      </c>
      <c r="E4641" t="str">
        <f>VLOOKUP(D4641,'B-Business Capability'!B:H,5,FALSE)</f>
        <v>Product &amp; Software Development</v>
      </c>
      <c r="F4641" t="str">
        <f>VLOOKUP(D4641,'B-Business Capability'!B:H,6,FALSE)</f>
        <v>Engineering</v>
      </c>
      <c r="G4641" t="str">
        <f>VLOOKUP(D4641,'B-Business Capability'!B:H,7,FALSE)</f>
        <v>Construction &amp; Development</v>
      </c>
      <c r="I4641" t="s">
        <v>43</v>
      </c>
      <c r="J4641" t="s">
        <v>114</v>
      </c>
      <c r="K4641" t="s">
        <v>78</v>
      </c>
      <c r="L4641" t="s">
        <v>746</v>
      </c>
      <c r="M4641" t="str">
        <f>VLOOKUP(L4641,'A-Applications'!B:D,3,FALSE)</f>
        <v>USB Device Viewer</v>
      </c>
      <c r="N4641" t="s">
        <v>46</v>
      </c>
      <c r="O4641" s="42" t="s">
        <v>47</v>
      </c>
      <c r="P4641" t="s">
        <v>75</v>
      </c>
      <c r="Q4641" t="str">
        <f>VLOOKUP(KamstrupData[[#This Row],[IdLevel123]],'B-Business Capability'!B:L,10,FALSE)</f>
        <v>Idea-to-Release (I2R)</v>
      </c>
      <c r="R4641">
        <f>VLOOKUP(KamstrupData[[#This Row],[IdLevel123]],'B-Business Capability'!B:L,11,FALSE)</f>
        <v>420</v>
      </c>
      <c r="T4641" t="s">
        <v>120</v>
      </c>
    </row>
    <row r="4642" spans="4:20" hidden="1" x14ac:dyDescent="0.25">
      <c r="D4642" t="s">
        <v>583</v>
      </c>
      <c r="E4642" t="str">
        <f>VLOOKUP(D4642,'B-Business Capability'!B:H,5,FALSE)</f>
        <v>Product &amp; Software Development</v>
      </c>
      <c r="F4642" t="str">
        <f>VLOOKUP(D4642,'B-Business Capability'!B:H,6,FALSE)</f>
        <v>Engineering</v>
      </c>
      <c r="G4642" t="str">
        <f>VLOOKUP(D4642,'B-Business Capability'!B:H,7,FALSE)</f>
        <v>Construction &amp; Development</v>
      </c>
      <c r="I4642" t="s">
        <v>43</v>
      </c>
      <c r="J4642" t="s">
        <v>91</v>
      </c>
      <c r="K4642" t="s">
        <v>293</v>
      </c>
      <c r="L4642" t="s">
        <v>741</v>
      </c>
      <c r="M4642" t="str">
        <f>VLOOKUP(L4642,'A-Applications'!B:D,3,FALSE)</f>
        <v>Rufus</v>
      </c>
      <c r="N4642" t="s">
        <v>46</v>
      </c>
      <c r="O4642" t="s">
        <v>47</v>
      </c>
      <c r="P4642" t="s">
        <v>75</v>
      </c>
      <c r="Q4642" t="str">
        <f>VLOOKUP(KamstrupData[[#This Row],[IdLevel123]],'B-Business Capability'!B:L,10,FALSE)</f>
        <v>Idea-to-Release (I2R)</v>
      </c>
      <c r="R4642">
        <f>VLOOKUP(KamstrupData[[#This Row],[IdLevel123]],'B-Business Capability'!B:L,11,FALSE)</f>
        <v>420</v>
      </c>
      <c r="T4642" t="s">
        <v>294</v>
      </c>
    </row>
    <row r="4643" spans="4:20" hidden="1" x14ac:dyDescent="0.25">
      <c r="D4643" t="s">
        <v>583</v>
      </c>
      <c r="E4643" t="str">
        <f>VLOOKUP(D4643,'B-Business Capability'!B:H,5,FALSE)</f>
        <v>Product &amp; Software Development</v>
      </c>
      <c r="F4643" t="str">
        <f>VLOOKUP(D4643,'B-Business Capability'!B:H,6,FALSE)</f>
        <v>Engineering</v>
      </c>
      <c r="G4643" t="str">
        <f>VLOOKUP(D4643,'B-Business Capability'!B:H,7,FALSE)</f>
        <v>Construction &amp; Development</v>
      </c>
      <c r="I4643" t="s">
        <v>43</v>
      </c>
      <c r="J4643" t="s">
        <v>91</v>
      </c>
      <c r="K4643" t="s">
        <v>293</v>
      </c>
      <c r="L4643" t="s">
        <v>740</v>
      </c>
      <c r="M4643" t="str">
        <f>VLOOKUP(L4643,'A-Applications'!B:D,3,FALSE)</f>
        <v>Qoitech Otii 3</v>
      </c>
      <c r="N4643" t="s">
        <v>46</v>
      </c>
      <c r="O4643" t="s">
        <v>47</v>
      </c>
      <c r="P4643" t="s">
        <v>75</v>
      </c>
      <c r="Q4643" t="str">
        <f>VLOOKUP(KamstrupData[[#This Row],[IdLevel123]],'B-Business Capability'!B:L,10,FALSE)</f>
        <v>Idea-to-Release (I2R)</v>
      </c>
      <c r="R4643">
        <f>VLOOKUP(KamstrupData[[#This Row],[IdLevel123]],'B-Business Capability'!B:L,11,FALSE)</f>
        <v>420</v>
      </c>
      <c r="T4643" t="s">
        <v>294</v>
      </c>
    </row>
    <row r="4644" spans="4:20" hidden="1" x14ac:dyDescent="0.25">
      <c r="D4644" t="s">
        <v>583</v>
      </c>
      <c r="E4644" t="str">
        <f>VLOOKUP(D4644,'B-Business Capability'!B:H,5,FALSE)</f>
        <v>Product &amp; Software Development</v>
      </c>
      <c r="F4644" t="str">
        <f>VLOOKUP(D4644,'B-Business Capability'!B:H,6,FALSE)</f>
        <v>Engineering</v>
      </c>
      <c r="G4644" t="str">
        <f>VLOOKUP(D4644,'B-Business Capability'!B:H,7,FALSE)</f>
        <v>Construction &amp; Development</v>
      </c>
      <c r="I4644" t="s">
        <v>43</v>
      </c>
      <c r="J4644" t="s">
        <v>114</v>
      </c>
      <c r="K4644" t="s">
        <v>115</v>
      </c>
      <c r="L4644" t="s">
        <v>740</v>
      </c>
      <c r="M4644" t="str">
        <f>VLOOKUP(L4644,'A-Applications'!B:D,3,FALSE)</f>
        <v>Qoitech Otii 3</v>
      </c>
      <c r="N4644" t="s">
        <v>46</v>
      </c>
      <c r="O4644" s="42" t="s">
        <v>47</v>
      </c>
      <c r="P4644" t="s">
        <v>602</v>
      </c>
      <c r="Q4644" t="str">
        <f>VLOOKUP(KamstrupData[[#This Row],[IdLevel123]],'B-Business Capability'!B:L,10,FALSE)</f>
        <v>Idea-to-Release (I2R)</v>
      </c>
      <c r="R4644">
        <f>VLOOKUP(KamstrupData[[#This Row],[IdLevel123]],'B-Business Capability'!B:L,11,FALSE)</f>
        <v>420</v>
      </c>
      <c r="T4644" t="s">
        <v>116</v>
      </c>
    </row>
    <row r="4645" spans="4:20" hidden="1" x14ac:dyDescent="0.25">
      <c r="D4645" t="s">
        <v>583</v>
      </c>
      <c r="E4645" t="str">
        <f>VLOOKUP(D4645,'B-Business Capability'!B:H,5,FALSE)</f>
        <v>Product &amp; Software Development</v>
      </c>
      <c r="F4645" t="str">
        <f>VLOOKUP(D4645,'B-Business Capability'!B:H,6,FALSE)</f>
        <v>Engineering</v>
      </c>
      <c r="G4645" t="str">
        <f>VLOOKUP(D4645,'B-Business Capability'!B:H,7,FALSE)</f>
        <v>Construction &amp; Development</v>
      </c>
      <c r="I4645" t="s">
        <v>43</v>
      </c>
      <c r="J4645" t="s">
        <v>114</v>
      </c>
      <c r="K4645" t="s">
        <v>78</v>
      </c>
      <c r="L4645" t="s">
        <v>740</v>
      </c>
      <c r="M4645" t="str">
        <f>VLOOKUP(L4645,'A-Applications'!B:D,3,FALSE)</f>
        <v>Qoitech Otii 3</v>
      </c>
      <c r="N4645" t="s">
        <v>46</v>
      </c>
      <c r="O4645" s="42" t="s">
        <v>47</v>
      </c>
      <c r="P4645" t="s">
        <v>75</v>
      </c>
      <c r="Q4645" t="str">
        <f>VLOOKUP(KamstrupData[[#This Row],[IdLevel123]],'B-Business Capability'!B:L,10,FALSE)</f>
        <v>Idea-to-Release (I2R)</v>
      </c>
      <c r="R4645">
        <f>VLOOKUP(KamstrupData[[#This Row],[IdLevel123]],'B-Business Capability'!B:L,11,FALSE)</f>
        <v>420</v>
      </c>
      <c r="T4645" t="s">
        <v>120</v>
      </c>
    </row>
    <row r="4646" spans="4:20" hidden="1" x14ac:dyDescent="0.25">
      <c r="D4646" t="s">
        <v>583</v>
      </c>
      <c r="E4646" t="str">
        <f>VLOOKUP(D4646,'B-Business Capability'!B:H,5,FALSE)</f>
        <v>Product &amp; Software Development</v>
      </c>
      <c r="F4646" t="str">
        <f>VLOOKUP(D4646,'B-Business Capability'!B:H,6,FALSE)</f>
        <v>Engineering</v>
      </c>
      <c r="G4646" t="str">
        <f>VLOOKUP(D4646,'B-Business Capability'!B:H,7,FALSE)</f>
        <v>Construction &amp; Development</v>
      </c>
      <c r="I4646" t="s">
        <v>43</v>
      </c>
      <c r="J4646" t="s">
        <v>71</v>
      </c>
      <c r="K4646" t="s">
        <v>72</v>
      </c>
      <c r="L4646" t="s">
        <v>632</v>
      </c>
      <c r="M4646" t="str">
        <f>VLOOKUP(L4646,'A-Applications'!B:D,3,FALSE)</f>
        <v>TortoiseGit</v>
      </c>
      <c r="N4646" t="s">
        <v>46</v>
      </c>
      <c r="O4646" s="42" t="s">
        <v>52</v>
      </c>
      <c r="P4646" t="s">
        <v>75</v>
      </c>
      <c r="Q4646" t="str">
        <f>VLOOKUP(KamstrupData[[#This Row],[IdLevel123]],'B-Business Capability'!B:L,10,FALSE)</f>
        <v>Idea-to-Release (I2R)</v>
      </c>
      <c r="R4646">
        <f>VLOOKUP(KamstrupData[[#This Row],[IdLevel123]],'B-Business Capability'!B:L,11,FALSE)</f>
        <v>420</v>
      </c>
      <c r="T4646" t="s">
        <v>76</v>
      </c>
    </row>
    <row r="4647" spans="4:20" hidden="1" x14ac:dyDescent="0.25">
      <c r="D4647" t="s">
        <v>583</v>
      </c>
      <c r="E4647" t="str">
        <f>VLOOKUP(D4647,'B-Business Capability'!B:H,5,FALSE)</f>
        <v>Product &amp; Software Development</v>
      </c>
      <c r="F4647" t="str">
        <f>VLOOKUP(D4647,'B-Business Capability'!B:H,6,FALSE)</f>
        <v>Engineering</v>
      </c>
      <c r="G4647" t="str">
        <f>VLOOKUP(D4647,'B-Business Capability'!B:H,7,FALSE)</f>
        <v>Construction &amp; Development</v>
      </c>
      <c r="I4647" t="s">
        <v>43</v>
      </c>
      <c r="J4647" t="s">
        <v>91</v>
      </c>
      <c r="K4647" t="s">
        <v>293</v>
      </c>
      <c r="L4647" t="s">
        <v>632</v>
      </c>
      <c r="M4647" t="str">
        <f>VLOOKUP(L4647,'A-Applications'!B:D,3,FALSE)</f>
        <v>TortoiseGit</v>
      </c>
      <c r="N4647" t="s">
        <v>46</v>
      </c>
      <c r="O4647" t="s">
        <v>47</v>
      </c>
      <c r="P4647" t="s">
        <v>75</v>
      </c>
      <c r="Q4647" t="str">
        <f>VLOOKUP(KamstrupData[[#This Row],[IdLevel123]],'B-Business Capability'!B:L,10,FALSE)</f>
        <v>Idea-to-Release (I2R)</v>
      </c>
      <c r="R4647">
        <f>VLOOKUP(KamstrupData[[#This Row],[IdLevel123]],'B-Business Capability'!B:L,11,FALSE)</f>
        <v>420</v>
      </c>
      <c r="T4647" t="s">
        <v>294</v>
      </c>
    </row>
    <row r="4648" spans="4:20" hidden="1" x14ac:dyDescent="0.25">
      <c r="D4648" t="s">
        <v>583</v>
      </c>
      <c r="E4648" t="str">
        <f>VLOOKUP(D4648,'B-Business Capability'!B:H,5,FALSE)</f>
        <v>Product &amp; Software Development</v>
      </c>
      <c r="F4648" t="str">
        <f>VLOOKUP(D4648,'B-Business Capability'!B:H,6,FALSE)</f>
        <v>Engineering</v>
      </c>
      <c r="G4648" t="str">
        <f>VLOOKUP(D4648,'B-Business Capability'!B:H,7,FALSE)</f>
        <v>Construction &amp; Development</v>
      </c>
      <c r="I4648" t="s">
        <v>43</v>
      </c>
      <c r="J4648" t="s">
        <v>114</v>
      </c>
      <c r="K4648" t="s">
        <v>115</v>
      </c>
      <c r="L4648" t="s">
        <v>632</v>
      </c>
      <c r="M4648" t="str">
        <f>VLOOKUP(L4648,'A-Applications'!B:D,3,FALSE)</f>
        <v>TortoiseGit</v>
      </c>
      <c r="N4648" t="s">
        <v>46</v>
      </c>
      <c r="O4648" s="42" t="s">
        <v>47</v>
      </c>
      <c r="P4648" t="s">
        <v>602</v>
      </c>
      <c r="Q4648" t="str">
        <f>VLOOKUP(KamstrupData[[#This Row],[IdLevel123]],'B-Business Capability'!B:L,10,FALSE)</f>
        <v>Idea-to-Release (I2R)</v>
      </c>
      <c r="R4648">
        <f>VLOOKUP(KamstrupData[[#This Row],[IdLevel123]],'B-Business Capability'!B:L,11,FALSE)</f>
        <v>420</v>
      </c>
      <c r="T4648" t="s">
        <v>116</v>
      </c>
    </row>
    <row r="4649" spans="4:20" hidden="1" x14ac:dyDescent="0.25">
      <c r="D4649" t="s">
        <v>583</v>
      </c>
      <c r="E4649" t="str">
        <f>VLOOKUP(D4649,'B-Business Capability'!B:H,5,FALSE)</f>
        <v>Product &amp; Software Development</v>
      </c>
      <c r="F4649" t="str">
        <f>VLOOKUP(D4649,'B-Business Capability'!B:H,6,FALSE)</f>
        <v>Engineering</v>
      </c>
      <c r="G4649" t="str">
        <f>VLOOKUP(D4649,'B-Business Capability'!B:H,7,FALSE)</f>
        <v>Construction &amp; Development</v>
      </c>
      <c r="I4649" t="s">
        <v>43</v>
      </c>
      <c r="J4649" t="s">
        <v>114</v>
      </c>
      <c r="K4649" t="s">
        <v>78</v>
      </c>
      <c r="L4649" t="s">
        <v>632</v>
      </c>
      <c r="M4649" t="str">
        <f>VLOOKUP(L4649,'A-Applications'!B:D,3,FALSE)</f>
        <v>TortoiseGit</v>
      </c>
      <c r="N4649" t="s">
        <v>46</v>
      </c>
      <c r="O4649" s="42" t="s">
        <v>47</v>
      </c>
      <c r="P4649" t="s">
        <v>75</v>
      </c>
      <c r="Q4649" t="str">
        <f>VLOOKUP(KamstrupData[[#This Row],[IdLevel123]],'B-Business Capability'!B:L,10,FALSE)</f>
        <v>Idea-to-Release (I2R)</v>
      </c>
      <c r="R4649">
        <f>VLOOKUP(KamstrupData[[#This Row],[IdLevel123]],'B-Business Capability'!B:L,11,FALSE)</f>
        <v>420</v>
      </c>
      <c r="T4649" t="s">
        <v>120</v>
      </c>
    </row>
    <row r="4650" spans="4:20" hidden="1" x14ac:dyDescent="0.25">
      <c r="D4650" t="s">
        <v>583</v>
      </c>
      <c r="E4650" t="str">
        <f>VLOOKUP(D4650,'B-Business Capability'!B:H,5,FALSE)</f>
        <v>Product &amp; Software Development</v>
      </c>
      <c r="F4650" t="str">
        <f>VLOOKUP(D4650,'B-Business Capability'!B:H,6,FALSE)</f>
        <v>Engineering</v>
      </c>
      <c r="G4650" t="str">
        <f>VLOOKUP(D4650,'B-Business Capability'!B:H,7,FALSE)</f>
        <v>Construction &amp; Development</v>
      </c>
      <c r="I4650" t="s">
        <v>43</v>
      </c>
      <c r="J4650" t="s">
        <v>91</v>
      </c>
      <c r="K4650" t="s">
        <v>293</v>
      </c>
      <c r="L4650" t="s">
        <v>729</v>
      </c>
      <c r="M4650" t="str">
        <f>VLOOKUP(L4650,'A-Applications'!B:D,3,FALSE)</f>
        <v>BACeye</v>
      </c>
      <c r="N4650" t="s">
        <v>46</v>
      </c>
      <c r="O4650" t="s">
        <v>47</v>
      </c>
      <c r="P4650" t="s">
        <v>75</v>
      </c>
      <c r="Q4650" t="str">
        <f>VLOOKUP(KamstrupData[[#This Row],[IdLevel123]],'B-Business Capability'!B:L,10,FALSE)</f>
        <v>Idea-to-Release (I2R)</v>
      </c>
      <c r="R4650">
        <f>VLOOKUP(KamstrupData[[#This Row],[IdLevel123]],'B-Business Capability'!B:L,11,FALSE)</f>
        <v>420</v>
      </c>
      <c r="T4650" t="s">
        <v>294</v>
      </c>
    </row>
    <row r="4651" spans="4:20" hidden="1" x14ac:dyDescent="0.25">
      <c r="D4651" t="s">
        <v>339</v>
      </c>
      <c r="E4651" t="str">
        <f>VLOOKUP(D4651,'B-Business Capability'!B:H,5,FALSE)</f>
        <v>Digital Platform and Operations</v>
      </c>
      <c r="F4651" t="str">
        <f>VLOOKUP(D4651,'B-Business Capability'!B:H,6,FALSE)</f>
        <v>AI, Data &amp; Analytics</v>
      </c>
      <c r="G4651" t="str">
        <f>VLOOKUP(D4651,'B-Business Capability'!B:H,7,FALSE)</f>
        <v>Gather Data</v>
      </c>
      <c r="I4651" t="s">
        <v>43</v>
      </c>
      <c r="J4651" t="s">
        <v>239</v>
      </c>
      <c r="K4651" t="s">
        <v>240</v>
      </c>
      <c r="L4651" t="s">
        <v>350</v>
      </c>
      <c r="M4651" t="str">
        <f>VLOOKUP(L4651,'A-Applications'!B:D,3,FALSE)</f>
        <v>Neuron</v>
      </c>
      <c r="N4651" t="s">
        <v>74</v>
      </c>
      <c r="O4651" s="42" t="s">
        <v>102</v>
      </c>
      <c r="P4651" t="s">
        <v>347</v>
      </c>
      <c r="Q4651" t="str">
        <f>VLOOKUP(KamstrupData[[#This Row],[IdLevel123]],'B-Business Capability'!B:L,10,FALSE)</f>
        <v>N/A</v>
      </c>
      <c r="R4651">
        <f>VLOOKUP(KamstrupData[[#This Row],[IdLevel123]],'B-Business Capability'!B:L,11,FALSE)</f>
        <v>0</v>
      </c>
      <c r="T4651" t="s">
        <v>348</v>
      </c>
    </row>
    <row r="4652" spans="4:20" hidden="1" x14ac:dyDescent="0.25">
      <c r="D4652" t="s">
        <v>353</v>
      </c>
      <c r="E4652" t="str">
        <f>VLOOKUP(D4652,'B-Business Capability'!B:H,5,FALSE)</f>
        <v>Digital Platform and Operations</v>
      </c>
      <c r="F4652" t="str">
        <f>VLOOKUP(D4652,'B-Business Capability'!B:H,6,FALSE)</f>
        <v>Enterprise Platforms</v>
      </c>
      <c r="G4652" t="str">
        <f>VLOOKUP(D4652,'B-Business Capability'!B:H,7,FALSE)</f>
        <v>Application Management</v>
      </c>
      <c r="I4652" t="s">
        <v>43</v>
      </c>
      <c r="J4652" t="s">
        <v>239</v>
      </c>
      <c r="K4652" t="s">
        <v>240</v>
      </c>
      <c r="L4652" t="s">
        <v>350</v>
      </c>
      <c r="M4652" t="str">
        <f>VLOOKUP(L4652,'A-Applications'!B:D,3,FALSE)</f>
        <v>Neuron</v>
      </c>
      <c r="N4652" t="s">
        <v>74</v>
      </c>
      <c r="O4652" s="42" t="s">
        <v>102</v>
      </c>
      <c r="P4652" t="s">
        <v>357</v>
      </c>
      <c r="Q4652" t="str">
        <f>VLOOKUP(KamstrupData[[#This Row],[IdLevel123]],'B-Business Capability'!B:L,10,FALSE)</f>
        <v>N/A</v>
      </c>
      <c r="R4652">
        <f>VLOOKUP(KamstrupData[[#This Row],[IdLevel123]],'B-Business Capability'!B:L,11,FALSE)</f>
        <v>0</v>
      </c>
      <c r="T4652" t="s">
        <v>348</v>
      </c>
    </row>
    <row r="4653" spans="4:20" hidden="1" x14ac:dyDescent="0.25">
      <c r="D4653" t="s">
        <v>1603</v>
      </c>
      <c r="E4653" t="str">
        <f>VLOOKUP(D4653,'B-Business Capability'!B:H,5,FALSE)</f>
        <v>Digital Platform and Operations</v>
      </c>
      <c r="F4653" t="str">
        <f>VLOOKUP(D4653,'B-Business Capability'!B:H,6,FALSE)</f>
        <v>AI, Data &amp; Analytics</v>
      </c>
      <c r="G4653" t="str">
        <f>VLOOKUP(D4653,'B-Business Capability'!B:H,7,FALSE)</f>
        <v>Data Processing &amp; Modeling</v>
      </c>
      <c r="I4653" t="s">
        <v>43</v>
      </c>
      <c r="J4653" t="s">
        <v>239</v>
      </c>
      <c r="K4653" t="s">
        <v>240</v>
      </c>
      <c r="L4653" t="s">
        <v>350</v>
      </c>
      <c r="M4653" t="str">
        <f>VLOOKUP(L4653,'A-Applications'!B:D,3,FALSE)</f>
        <v>Neuron</v>
      </c>
      <c r="N4653" t="s">
        <v>74</v>
      </c>
      <c r="O4653" s="42" t="s">
        <v>102</v>
      </c>
      <c r="P4653" t="s">
        <v>347</v>
      </c>
      <c r="Q4653" t="str">
        <f>VLOOKUP(KamstrupData[[#This Row],[IdLevel123]],'B-Business Capability'!B:L,10,FALSE)</f>
        <v>N/A</v>
      </c>
      <c r="R4653">
        <f>VLOOKUP(KamstrupData[[#This Row],[IdLevel123]],'B-Business Capability'!B:L,11,FALSE)</f>
        <v>0</v>
      </c>
      <c r="T4653" t="s">
        <v>348</v>
      </c>
    </row>
    <row r="4654" spans="4:20" hidden="1" x14ac:dyDescent="0.25">
      <c r="D4654" t="s">
        <v>583</v>
      </c>
      <c r="E4654" t="str">
        <f>VLOOKUP(D4654,'B-Business Capability'!B:H,5,FALSE)</f>
        <v>Product &amp; Software Development</v>
      </c>
      <c r="F4654" t="str">
        <f>VLOOKUP(D4654,'B-Business Capability'!B:H,6,FALSE)</f>
        <v>Engineering</v>
      </c>
      <c r="G4654" t="str">
        <f>VLOOKUP(D4654,'B-Business Capability'!B:H,7,FALSE)</f>
        <v>Construction &amp; Development</v>
      </c>
      <c r="I4654" t="s">
        <v>43</v>
      </c>
      <c r="J4654" t="s">
        <v>91</v>
      </c>
      <c r="K4654" t="s">
        <v>293</v>
      </c>
      <c r="L4654" t="s">
        <v>742</v>
      </c>
      <c r="M4654" t="str">
        <f>VLOOKUP(L4654,'A-Applications'!B:D,3,FALSE)</f>
        <v>Siemens Totally Integrated Automation Portal V15</v>
      </c>
      <c r="N4654" t="s">
        <v>46</v>
      </c>
      <c r="O4654" t="s">
        <v>47</v>
      </c>
      <c r="P4654" t="s">
        <v>75</v>
      </c>
      <c r="Q4654" t="str">
        <f>VLOOKUP(KamstrupData[[#This Row],[IdLevel123]],'B-Business Capability'!B:L,10,FALSE)</f>
        <v>Idea-to-Release (I2R)</v>
      </c>
      <c r="R4654">
        <f>VLOOKUP(KamstrupData[[#This Row],[IdLevel123]],'B-Business Capability'!B:L,11,FALSE)</f>
        <v>420</v>
      </c>
      <c r="T4654" t="s">
        <v>294</v>
      </c>
    </row>
    <row r="4655" spans="4:20" hidden="1" x14ac:dyDescent="0.25">
      <c r="D4655" t="s">
        <v>583</v>
      </c>
      <c r="E4655" t="str">
        <f>VLOOKUP(D4655,'B-Business Capability'!B:H,5,FALSE)</f>
        <v>Product &amp; Software Development</v>
      </c>
      <c r="F4655" t="str">
        <f>VLOOKUP(D4655,'B-Business Capability'!B:H,6,FALSE)</f>
        <v>Engineering</v>
      </c>
      <c r="G4655" t="str">
        <f>VLOOKUP(D4655,'B-Business Capability'!B:H,7,FALSE)</f>
        <v>Construction &amp; Development</v>
      </c>
      <c r="I4655" t="s">
        <v>43</v>
      </c>
      <c r="J4655" t="s">
        <v>91</v>
      </c>
      <c r="K4655" t="s">
        <v>293</v>
      </c>
      <c r="L4655" t="s">
        <v>737</v>
      </c>
      <c r="M4655" t="str">
        <f>VLOOKUP(L4655,'A-Applications'!B:D,3,FALSE)</f>
        <v>LTspice</v>
      </c>
      <c r="N4655" t="s">
        <v>46</v>
      </c>
      <c r="O4655" t="s">
        <v>47</v>
      </c>
      <c r="P4655" t="s">
        <v>75</v>
      </c>
      <c r="Q4655" t="str">
        <f>VLOOKUP(KamstrupData[[#This Row],[IdLevel123]],'B-Business Capability'!B:L,10,FALSE)</f>
        <v>Idea-to-Release (I2R)</v>
      </c>
      <c r="R4655">
        <f>VLOOKUP(KamstrupData[[#This Row],[IdLevel123]],'B-Business Capability'!B:L,11,FALSE)</f>
        <v>420</v>
      </c>
      <c r="T4655" t="s">
        <v>294</v>
      </c>
    </row>
    <row r="4656" spans="4:20" hidden="1" x14ac:dyDescent="0.25">
      <c r="D4656" t="s">
        <v>583</v>
      </c>
      <c r="E4656" t="str">
        <f>VLOOKUP(D4656,'B-Business Capability'!B:H,5,FALSE)</f>
        <v>Product &amp; Software Development</v>
      </c>
      <c r="F4656" t="str">
        <f>VLOOKUP(D4656,'B-Business Capability'!B:H,6,FALSE)</f>
        <v>Engineering</v>
      </c>
      <c r="G4656" t="str">
        <f>VLOOKUP(D4656,'B-Business Capability'!B:H,7,FALSE)</f>
        <v>Construction &amp; Development</v>
      </c>
      <c r="I4656" t="s">
        <v>43</v>
      </c>
      <c r="J4656" t="s">
        <v>91</v>
      </c>
      <c r="K4656" t="s">
        <v>78</v>
      </c>
      <c r="L4656" t="s">
        <v>737</v>
      </c>
      <c r="M4656" t="str">
        <f>VLOOKUP(L4656,'A-Applications'!B:D,3,FALSE)</f>
        <v>LTspice</v>
      </c>
      <c r="N4656" t="s">
        <v>46</v>
      </c>
      <c r="O4656" t="s">
        <v>47</v>
      </c>
      <c r="P4656" t="s">
        <v>75</v>
      </c>
      <c r="Q4656" t="str">
        <f>VLOOKUP(KamstrupData[[#This Row],[IdLevel123]],'B-Business Capability'!B:L,10,FALSE)</f>
        <v>Idea-to-Release (I2R)</v>
      </c>
      <c r="R4656">
        <f>VLOOKUP(KamstrupData[[#This Row],[IdLevel123]],'B-Business Capability'!B:L,11,FALSE)</f>
        <v>420</v>
      </c>
      <c r="T4656" t="s">
        <v>93</v>
      </c>
    </row>
    <row r="4657" spans="4:20" hidden="1" x14ac:dyDescent="0.25">
      <c r="D4657" t="s">
        <v>583</v>
      </c>
      <c r="E4657" t="str">
        <f>VLOOKUP(D4657,'B-Business Capability'!B:H,5,FALSE)</f>
        <v>Product &amp; Software Development</v>
      </c>
      <c r="F4657" t="str">
        <f>VLOOKUP(D4657,'B-Business Capability'!B:H,6,FALSE)</f>
        <v>Engineering</v>
      </c>
      <c r="G4657" t="str">
        <f>VLOOKUP(D4657,'B-Business Capability'!B:H,7,FALSE)</f>
        <v>Construction &amp; Development</v>
      </c>
      <c r="I4657" t="s">
        <v>43</v>
      </c>
      <c r="J4657" t="s">
        <v>114</v>
      </c>
      <c r="K4657" t="s">
        <v>115</v>
      </c>
      <c r="L4657" t="s">
        <v>737</v>
      </c>
      <c r="M4657" t="str">
        <f>VLOOKUP(L4657,'A-Applications'!B:D,3,FALSE)</f>
        <v>LTspice</v>
      </c>
      <c r="N4657" t="s">
        <v>46</v>
      </c>
      <c r="O4657" s="42" t="s">
        <v>47</v>
      </c>
      <c r="P4657" t="s">
        <v>602</v>
      </c>
      <c r="Q4657" t="str">
        <f>VLOOKUP(KamstrupData[[#This Row],[IdLevel123]],'B-Business Capability'!B:L,10,FALSE)</f>
        <v>Idea-to-Release (I2R)</v>
      </c>
      <c r="R4657">
        <f>VLOOKUP(KamstrupData[[#This Row],[IdLevel123]],'B-Business Capability'!B:L,11,FALSE)</f>
        <v>420</v>
      </c>
      <c r="T4657" t="s">
        <v>116</v>
      </c>
    </row>
    <row r="4658" spans="4:20" hidden="1" x14ac:dyDescent="0.25">
      <c r="D4658" t="s">
        <v>583</v>
      </c>
      <c r="E4658" t="str">
        <f>VLOOKUP(D4658,'B-Business Capability'!B:H,5,FALSE)</f>
        <v>Product &amp; Software Development</v>
      </c>
      <c r="F4658" t="str">
        <f>VLOOKUP(D4658,'B-Business Capability'!B:H,6,FALSE)</f>
        <v>Engineering</v>
      </c>
      <c r="G4658" t="str">
        <f>VLOOKUP(D4658,'B-Business Capability'!B:H,7,FALSE)</f>
        <v>Construction &amp; Development</v>
      </c>
      <c r="I4658" t="s">
        <v>43</v>
      </c>
      <c r="J4658" t="s">
        <v>114</v>
      </c>
      <c r="K4658" t="s">
        <v>78</v>
      </c>
      <c r="L4658" t="s">
        <v>737</v>
      </c>
      <c r="M4658" t="str">
        <f>VLOOKUP(L4658,'A-Applications'!B:D,3,FALSE)</f>
        <v>LTspice</v>
      </c>
      <c r="N4658" t="s">
        <v>46</v>
      </c>
      <c r="O4658" s="42" t="s">
        <v>47</v>
      </c>
      <c r="P4658" t="s">
        <v>75</v>
      </c>
      <c r="Q4658" t="str">
        <f>VLOOKUP(KamstrupData[[#This Row],[IdLevel123]],'B-Business Capability'!B:L,10,FALSE)</f>
        <v>Idea-to-Release (I2R)</v>
      </c>
      <c r="R4658">
        <f>VLOOKUP(KamstrupData[[#This Row],[IdLevel123]],'B-Business Capability'!B:L,11,FALSE)</f>
        <v>420</v>
      </c>
      <c r="T4658" t="s">
        <v>120</v>
      </c>
    </row>
    <row r="4659" spans="4:20" hidden="1" x14ac:dyDescent="0.25">
      <c r="D4659" t="s">
        <v>583</v>
      </c>
      <c r="E4659" t="str">
        <f>VLOOKUP(D4659,'B-Business Capability'!B:H,5,FALSE)</f>
        <v>Product &amp; Software Development</v>
      </c>
      <c r="F4659" t="str">
        <f>VLOOKUP(D4659,'B-Business Capability'!B:H,6,FALSE)</f>
        <v>Engineering</v>
      </c>
      <c r="G4659" t="str">
        <f>VLOOKUP(D4659,'B-Business Capability'!B:H,7,FALSE)</f>
        <v>Construction &amp; Development</v>
      </c>
      <c r="I4659" t="s">
        <v>43</v>
      </c>
      <c r="J4659" t="s">
        <v>91</v>
      </c>
      <c r="K4659" t="s">
        <v>293</v>
      </c>
      <c r="L4659" t="s">
        <v>731</v>
      </c>
      <c r="M4659" t="str">
        <f>VLOOKUP(L4659,'A-Applications'!B:D,3,FALSE)</f>
        <v>ChilkatZipSE</v>
      </c>
      <c r="N4659" t="s">
        <v>46</v>
      </c>
      <c r="O4659" t="s">
        <v>47</v>
      </c>
      <c r="P4659" t="s">
        <v>75</v>
      </c>
      <c r="Q4659" t="str">
        <f>VLOOKUP(KamstrupData[[#This Row],[IdLevel123]],'B-Business Capability'!B:L,10,FALSE)</f>
        <v>Idea-to-Release (I2R)</v>
      </c>
      <c r="R4659">
        <f>VLOOKUP(KamstrupData[[#This Row],[IdLevel123]],'B-Business Capability'!B:L,11,FALSE)</f>
        <v>420</v>
      </c>
      <c r="T4659" t="s">
        <v>294</v>
      </c>
    </row>
    <row r="4660" spans="4:20" hidden="1" x14ac:dyDescent="0.25">
      <c r="D4660" t="s">
        <v>583</v>
      </c>
      <c r="E4660" t="str">
        <f>VLOOKUP(D4660,'B-Business Capability'!B:H,5,FALSE)</f>
        <v>Product &amp; Software Development</v>
      </c>
      <c r="F4660" t="str">
        <f>VLOOKUP(D4660,'B-Business Capability'!B:H,6,FALSE)</f>
        <v>Engineering</v>
      </c>
      <c r="G4660" t="str">
        <f>VLOOKUP(D4660,'B-Business Capability'!B:H,7,FALSE)</f>
        <v>Construction &amp; Development</v>
      </c>
      <c r="I4660" t="s">
        <v>43</v>
      </c>
      <c r="J4660" t="s">
        <v>91</v>
      </c>
      <c r="K4660" t="s">
        <v>293</v>
      </c>
      <c r="L4660" t="s">
        <v>736</v>
      </c>
      <c r="M4660" t="str">
        <f>VLOOKUP(L4660,'A-Applications'!B:D,3,FALSE)</f>
        <v>Kamstrup LogView HCW</v>
      </c>
      <c r="N4660" t="s">
        <v>46</v>
      </c>
      <c r="O4660" t="s">
        <v>47</v>
      </c>
      <c r="P4660" t="s">
        <v>75</v>
      </c>
      <c r="Q4660" t="str">
        <f>VLOOKUP(KamstrupData[[#This Row],[IdLevel123]],'B-Business Capability'!B:L,10,FALSE)</f>
        <v>Idea-to-Release (I2R)</v>
      </c>
      <c r="R4660">
        <f>VLOOKUP(KamstrupData[[#This Row],[IdLevel123]],'B-Business Capability'!B:L,11,FALSE)</f>
        <v>420</v>
      </c>
      <c r="T4660" t="s">
        <v>294</v>
      </c>
    </row>
    <row r="4661" spans="4:20" hidden="1" x14ac:dyDescent="0.25">
      <c r="D4661" t="s">
        <v>583</v>
      </c>
      <c r="E4661" t="str">
        <f>VLOOKUP(D4661,'B-Business Capability'!B:H,5,FALSE)</f>
        <v>Product &amp; Software Development</v>
      </c>
      <c r="F4661" t="str">
        <f>VLOOKUP(D4661,'B-Business Capability'!B:H,6,FALSE)</f>
        <v>Engineering</v>
      </c>
      <c r="G4661" t="str">
        <f>VLOOKUP(D4661,'B-Business Capability'!B:H,7,FALSE)</f>
        <v>Construction &amp; Development</v>
      </c>
      <c r="I4661" t="s">
        <v>43</v>
      </c>
      <c r="J4661" t="s">
        <v>91</v>
      </c>
      <c r="K4661" t="s">
        <v>78</v>
      </c>
      <c r="L4661" t="s">
        <v>736</v>
      </c>
      <c r="M4661" t="str">
        <f>VLOOKUP(L4661,'A-Applications'!B:D,3,FALSE)</f>
        <v>Kamstrup LogView HCW</v>
      </c>
      <c r="N4661" t="s">
        <v>46</v>
      </c>
      <c r="O4661" s="42" t="s">
        <v>47</v>
      </c>
      <c r="P4661" t="s">
        <v>75</v>
      </c>
      <c r="Q4661" t="str">
        <f>VLOOKUP(KamstrupData[[#This Row],[IdLevel123]],'B-Business Capability'!B:L,10,FALSE)</f>
        <v>Idea-to-Release (I2R)</v>
      </c>
      <c r="R4661">
        <f>VLOOKUP(KamstrupData[[#This Row],[IdLevel123]],'B-Business Capability'!B:L,11,FALSE)</f>
        <v>420</v>
      </c>
    </row>
    <row r="4662" spans="4:20" hidden="1" x14ac:dyDescent="0.25">
      <c r="D4662" t="s">
        <v>583</v>
      </c>
      <c r="E4662" t="str">
        <f>VLOOKUP(D4662,'B-Business Capability'!B:H,5,FALSE)</f>
        <v>Product &amp; Software Development</v>
      </c>
      <c r="F4662" t="str">
        <f>VLOOKUP(D4662,'B-Business Capability'!B:H,6,FALSE)</f>
        <v>Engineering</v>
      </c>
      <c r="G4662" t="str">
        <f>VLOOKUP(D4662,'B-Business Capability'!B:H,7,FALSE)</f>
        <v>Construction &amp; Development</v>
      </c>
      <c r="I4662" t="s">
        <v>43</v>
      </c>
      <c r="J4662" t="s">
        <v>114</v>
      </c>
      <c r="K4662" t="s">
        <v>115</v>
      </c>
      <c r="L4662" t="s">
        <v>736</v>
      </c>
      <c r="M4662" t="str">
        <f>VLOOKUP(L4662,'A-Applications'!B:D,3,FALSE)</f>
        <v>Kamstrup LogView HCW</v>
      </c>
      <c r="N4662" t="s">
        <v>46</v>
      </c>
      <c r="O4662" s="42" t="s">
        <v>47</v>
      </c>
      <c r="P4662" t="s">
        <v>602</v>
      </c>
      <c r="Q4662" t="str">
        <f>VLOOKUP(KamstrupData[[#This Row],[IdLevel123]],'B-Business Capability'!B:L,10,FALSE)</f>
        <v>Idea-to-Release (I2R)</v>
      </c>
      <c r="R4662">
        <f>VLOOKUP(KamstrupData[[#This Row],[IdLevel123]],'B-Business Capability'!B:L,11,FALSE)</f>
        <v>420</v>
      </c>
      <c r="T4662" t="s">
        <v>116</v>
      </c>
    </row>
    <row r="4663" spans="4:20" hidden="1" x14ac:dyDescent="0.25">
      <c r="D4663" t="s">
        <v>583</v>
      </c>
      <c r="E4663" t="str">
        <f>VLOOKUP(D4663,'B-Business Capability'!B:H,5,FALSE)</f>
        <v>Product &amp; Software Development</v>
      </c>
      <c r="F4663" t="str">
        <f>VLOOKUP(D4663,'B-Business Capability'!B:H,6,FALSE)</f>
        <v>Engineering</v>
      </c>
      <c r="G4663" t="str">
        <f>VLOOKUP(D4663,'B-Business Capability'!B:H,7,FALSE)</f>
        <v>Construction &amp; Development</v>
      </c>
      <c r="I4663" t="s">
        <v>43</v>
      </c>
      <c r="J4663" t="s">
        <v>114</v>
      </c>
      <c r="K4663" t="s">
        <v>78</v>
      </c>
      <c r="L4663" t="s">
        <v>736</v>
      </c>
      <c r="M4663" t="str">
        <f>VLOOKUP(L4663,'A-Applications'!B:D,3,FALSE)</f>
        <v>Kamstrup LogView HCW</v>
      </c>
      <c r="N4663" t="s">
        <v>46</v>
      </c>
      <c r="O4663" s="42" t="s">
        <v>47</v>
      </c>
      <c r="P4663" t="s">
        <v>75</v>
      </c>
      <c r="Q4663" t="str">
        <f>VLOOKUP(KamstrupData[[#This Row],[IdLevel123]],'B-Business Capability'!B:L,10,FALSE)</f>
        <v>Idea-to-Release (I2R)</v>
      </c>
      <c r="R4663">
        <f>VLOOKUP(KamstrupData[[#This Row],[IdLevel123]],'B-Business Capability'!B:L,11,FALSE)</f>
        <v>420</v>
      </c>
      <c r="T4663" t="s">
        <v>120</v>
      </c>
    </row>
    <row r="4664" spans="4:20" hidden="1" x14ac:dyDescent="0.25">
      <c r="D4664" t="s">
        <v>583</v>
      </c>
      <c r="E4664" t="str">
        <f>VLOOKUP(D4664,'B-Business Capability'!B:H,5,FALSE)</f>
        <v>Product &amp; Software Development</v>
      </c>
      <c r="F4664" t="str">
        <f>VLOOKUP(D4664,'B-Business Capability'!B:H,6,FALSE)</f>
        <v>Engineering</v>
      </c>
      <c r="G4664" t="str">
        <f>VLOOKUP(D4664,'B-Business Capability'!B:H,7,FALSE)</f>
        <v>Construction &amp; Development</v>
      </c>
      <c r="I4664" t="s">
        <v>43</v>
      </c>
      <c r="J4664" t="s">
        <v>114</v>
      </c>
      <c r="K4664" t="s">
        <v>123</v>
      </c>
      <c r="L4664" t="s">
        <v>736</v>
      </c>
      <c r="M4664" t="str">
        <f>VLOOKUP(L4664,'A-Applications'!B:D,3,FALSE)</f>
        <v>Kamstrup LogView HCW</v>
      </c>
      <c r="N4664" t="s">
        <v>46</v>
      </c>
      <c r="O4664" s="42" t="s">
        <v>47</v>
      </c>
      <c r="P4664" t="s">
        <v>75</v>
      </c>
      <c r="Q4664" t="str">
        <f>VLOOKUP(KamstrupData[[#This Row],[IdLevel123]],'B-Business Capability'!B:L,10,FALSE)</f>
        <v>Idea-to-Release (I2R)</v>
      </c>
      <c r="R4664">
        <f>VLOOKUP(KamstrupData[[#This Row],[IdLevel123]],'B-Business Capability'!B:L,11,FALSE)</f>
        <v>420</v>
      </c>
      <c r="T4664" t="s">
        <v>124</v>
      </c>
    </row>
    <row r="4665" spans="4:20" hidden="1" x14ac:dyDescent="0.25">
      <c r="D4665" t="s">
        <v>583</v>
      </c>
      <c r="E4665" t="str">
        <f>VLOOKUP(D4665,'B-Business Capability'!B:H,5,FALSE)</f>
        <v>Product &amp; Software Development</v>
      </c>
      <c r="F4665" t="str">
        <f>VLOOKUP(D4665,'B-Business Capability'!B:H,6,FALSE)</f>
        <v>Engineering</v>
      </c>
      <c r="G4665" t="str">
        <f>VLOOKUP(D4665,'B-Business Capability'!B:H,7,FALSE)</f>
        <v>Construction &amp; Development</v>
      </c>
      <c r="I4665" t="s">
        <v>43</v>
      </c>
      <c r="J4665" t="s">
        <v>114</v>
      </c>
      <c r="K4665" t="s">
        <v>125</v>
      </c>
      <c r="L4665" t="s">
        <v>736</v>
      </c>
      <c r="M4665" t="str">
        <f>VLOOKUP(L4665,'A-Applications'!B:D,3,FALSE)</f>
        <v>Kamstrup LogView HCW</v>
      </c>
      <c r="N4665" t="s">
        <v>46</v>
      </c>
      <c r="O4665" s="42" t="s">
        <v>47</v>
      </c>
      <c r="P4665" t="s">
        <v>75</v>
      </c>
      <c r="Q4665" t="str">
        <f>VLOOKUP(KamstrupData[[#This Row],[IdLevel123]],'B-Business Capability'!B:L,10,FALSE)</f>
        <v>Idea-to-Release (I2R)</v>
      </c>
      <c r="R4665">
        <f>VLOOKUP(KamstrupData[[#This Row],[IdLevel123]],'B-Business Capability'!B:L,11,FALSE)</f>
        <v>420</v>
      </c>
      <c r="T4665" t="s">
        <v>879</v>
      </c>
    </row>
    <row r="4666" spans="4:20" hidden="1" x14ac:dyDescent="0.25">
      <c r="D4666" s="28" t="s">
        <v>1459</v>
      </c>
      <c r="E4666" t="str">
        <f>VLOOKUP(D4666,'B-Business Capability'!B:H,5,FALSE)</f>
        <v>Customer Service</v>
      </c>
      <c r="F4666" t="str">
        <f>VLOOKUP(D4666,'B-Business Capability'!B:H,6,FALSE)</f>
        <v>Customer Service and Support</v>
      </c>
      <c r="G4666" t="str">
        <f>VLOOKUP(D4666,'B-Business Capability'!B:H,7,FALSE)</f>
        <v>Service Request Management</v>
      </c>
      <c r="I4666" t="s">
        <v>491</v>
      </c>
      <c r="J4666" t="s">
        <v>8531</v>
      </c>
      <c r="K4666" t="s">
        <v>8607</v>
      </c>
      <c r="L4666" t="s">
        <v>736</v>
      </c>
      <c r="M4666" t="str">
        <f>VLOOKUP(L4666,'A-Applications'!B:D,3,FALSE)</f>
        <v>Kamstrup LogView HCW</v>
      </c>
      <c r="N4666" t="s">
        <v>46</v>
      </c>
      <c r="O4666" s="42" t="s">
        <v>47</v>
      </c>
      <c r="Q4666" t="str">
        <f>VLOOKUP(KamstrupData[[#This Row],[IdLevel123]],'B-Business Capability'!B:L,10,FALSE)</f>
        <v>Customer Service and Support</v>
      </c>
      <c r="R4666">
        <f>VLOOKUP(KamstrupData[[#This Row],[IdLevel123]],'B-Business Capability'!B:L,11,FALSE)</f>
        <v>0</v>
      </c>
    </row>
    <row r="4667" spans="4:20" hidden="1" x14ac:dyDescent="0.25">
      <c r="D4667" s="28" t="s">
        <v>1459</v>
      </c>
      <c r="E4667" t="str">
        <f>VLOOKUP(D4667,'B-Business Capability'!B:H,5,FALSE)</f>
        <v>Customer Service</v>
      </c>
      <c r="F4667" t="str">
        <f>VLOOKUP(D4667,'B-Business Capability'!B:H,6,FALSE)</f>
        <v>Customer Service and Support</v>
      </c>
      <c r="G4667" t="str">
        <f>VLOOKUP(D4667,'B-Business Capability'!B:H,7,FALSE)</f>
        <v>Service Request Management</v>
      </c>
      <c r="I4667" t="s">
        <v>487</v>
      </c>
      <c r="J4667" t="s">
        <v>8684</v>
      </c>
      <c r="K4667" t="s">
        <v>4553</v>
      </c>
      <c r="L4667" t="s">
        <v>736</v>
      </c>
      <c r="M4667" t="str">
        <f>VLOOKUP(L4667,'A-Applications'!B:D,3,FALSE)</f>
        <v>Kamstrup LogView HCW</v>
      </c>
      <c r="N4667" t="s">
        <v>46</v>
      </c>
      <c r="O4667" s="42" t="s">
        <v>47</v>
      </c>
      <c r="Q4667" t="str">
        <f>VLOOKUP(KamstrupData[[#This Row],[IdLevel123]],'B-Business Capability'!B:L,10,FALSE)</f>
        <v>Customer Service and Support</v>
      </c>
      <c r="R4667">
        <f>VLOOKUP(KamstrupData[[#This Row],[IdLevel123]],'B-Business Capability'!B:L,11,FALSE)</f>
        <v>0</v>
      </c>
    </row>
    <row r="4668" spans="4:20" hidden="1" x14ac:dyDescent="0.25">
      <c r="D4668" s="28" t="s">
        <v>1459</v>
      </c>
      <c r="E4668" t="str">
        <f>VLOOKUP(D4668,'B-Business Capability'!B:H,5,FALSE)</f>
        <v>Customer Service</v>
      </c>
      <c r="F4668" t="str">
        <f>VLOOKUP(D4668,'B-Business Capability'!B:H,6,FALSE)</f>
        <v>Customer Service and Support</v>
      </c>
      <c r="G4668" t="str">
        <f>VLOOKUP(D4668,'B-Business Capability'!B:H,7,FALSE)</f>
        <v>Service Request Management</v>
      </c>
      <c r="I4668" t="s">
        <v>8625</v>
      </c>
      <c r="J4668" t="s">
        <v>8684</v>
      </c>
      <c r="K4668" t="s">
        <v>8686</v>
      </c>
      <c r="L4668" t="s">
        <v>736</v>
      </c>
      <c r="M4668" t="str">
        <f>VLOOKUP(L4668,'A-Applications'!B:D,3,FALSE)</f>
        <v>Kamstrup LogView HCW</v>
      </c>
      <c r="N4668" t="s">
        <v>46</v>
      </c>
      <c r="O4668" s="42" t="s">
        <v>47</v>
      </c>
      <c r="Q4668" t="str">
        <f>VLOOKUP(KamstrupData[[#This Row],[IdLevel123]],'B-Business Capability'!B:L,10,FALSE)</f>
        <v>Customer Service and Support</v>
      </c>
      <c r="R4668">
        <f>VLOOKUP(KamstrupData[[#This Row],[IdLevel123]],'B-Business Capability'!B:L,11,FALSE)</f>
        <v>0</v>
      </c>
    </row>
    <row r="4669" spans="4:20" hidden="1" x14ac:dyDescent="0.25">
      <c r="D4669" s="28" t="s">
        <v>1459</v>
      </c>
      <c r="E4669" t="str">
        <f>VLOOKUP(D4669,'B-Business Capability'!B:H,5,FALSE)</f>
        <v>Customer Service</v>
      </c>
      <c r="F4669" t="str">
        <f>VLOOKUP(D4669,'B-Business Capability'!B:H,6,FALSE)</f>
        <v>Customer Service and Support</v>
      </c>
      <c r="G4669" t="str">
        <f>VLOOKUP(D4669,'B-Business Capability'!B:H,7,FALSE)</f>
        <v>Service Request Management</v>
      </c>
      <c r="I4669" t="s">
        <v>487</v>
      </c>
      <c r="J4669" t="s">
        <v>8529</v>
      </c>
      <c r="K4669" t="s">
        <v>6236</v>
      </c>
      <c r="L4669" t="s">
        <v>736</v>
      </c>
      <c r="M4669" t="str">
        <f>VLOOKUP(L4669,'A-Applications'!B:D,3,FALSE)</f>
        <v>Kamstrup LogView HCW</v>
      </c>
      <c r="N4669" t="s">
        <v>46</v>
      </c>
      <c r="O4669" s="42" t="s">
        <v>47</v>
      </c>
      <c r="Q4669" t="str">
        <f>VLOOKUP(KamstrupData[[#This Row],[IdLevel123]],'B-Business Capability'!B:L,10,FALSE)</f>
        <v>Customer Service and Support</v>
      </c>
      <c r="R4669">
        <f>VLOOKUP(KamstrupData[[#This Row],[IdLevel123]],'B-Business Capability'!B:L,11,FALSE)</f>
        <v>0</v>
      </c>
    </row>
    <row r="4670" spans="4:20" hidden="1" x14ac:dyDescent="0.25">
      <c r="D4670" s="28" t="s">
        <v>1459</v>
      </c>
      <c r="E4670" t="str">
        <f>VLOOKUP(D4670,'B-Business Capability'!B:H,5,FALSE)</f>
        <v>Customer Service</v>
      </c>
      <c r="F4670" t="str">
        <f>VLOOKUP(D4670,'B-Business Capability'!B:H,6,FALSE)</f>
        <v>Customer Service and Support</v>
      </c>
      <c r="G4670" t="str">
        <f>VLOOKUP(D4670,'B-Business Capability'!B:H,7,FALSE)</f>
        <v>Service Request Management</v>
      </c>
      <c r="I4670" t="s">
        <v>487</v>
      </c>
      <c r="J4670" t="s">
        <v>8529</v>
      </c>
      <c r="K4670" t="s">
        <v>379</v>
      </c>
      <c r="L4670" t="s">
        <v>736</v>
      </c>
      <c r="M4670" t="str">
        <f>VLOOKUP(L4670,'A-Applications'!B:D,3,FALSE)</f>
        <v>Kamstrup LogView HCW</v>
      </c>
      <c r="N4670" t="s">
        <v>46</v>
      </c>
      <c r="O4670" s="42" t="s">
        <v>47</v>
      </c>
      <c r="Q4670" t="str">
        <f>VLOOKUP(KamstrupData[[#This Row],[IdLevel123]],'B-Business Capability'!B:L,10,FALSE)</f>
        <v>Customer Service and Support</v>
      </c>
      <c r="R4670">
        <f>VLOOKUP(KamstrupData[[#This Row],[IdLevel123]],'B-Business Capability'!B:L,11,FALSE)</f>
        <v>0</v>
      </c>
    </row>
    <row r="4671" spans="4:20" hidden="1" x14ac:dyDescent="0.25">
      <c r="D4671" t="s">
        <v>583</v>
      </c>
      <c r="E4671" t="str">
        <f>VLOOKUP(D4671,'B-Business Capability'!B:H,5,FALSE)</f>
        <v>Product &amp; Software Development</v>
      </c>
      <c r="F4671" t="str">
        <f>VLOOKUP(D4671,'B-Business Capability'!B:H,6,FALSE)</f>
        <v>Engineering</v>
      </c>
      <c r="G4671" t="str">
        <f>VLOOKUP(D4671,'B-Business Capability'!B:H,7,FALSE)</f>
        <v>Construction &amp; Development</v>
      </c>
      <c r="I4671" t="s">
        <v>43</v>
      </c>
      <c r="J4671" t="s">
        <v>91</v>
      </c>
      <c r="K4671" t="s">
        <v>293</v>
      </c>
      <c r="L4671" t="s">
        <v>738</v>
      </c>
      <c r="M4671" t="str">
        <f>VLOOKUP(L4671,'A-Applications'!B:D,3,FALSE)</f>
        <v>MC visual C++ redistributable</v>
      </c>
      <c r="N4671" t="s">
        <v>46</v>
      </c>
      <c r="O4671" t="s">
        <v>47</v>
      </c>
      <c r="P4671" t="s">
        <v>75</v>
      </c>
      <c r="Q4671" t="str">
        <f>VLOOKUP(KamstrupData[[#This Row],[IdLevel123]],'B-Business Capability'!B:L,10,FALSE)</f>
        <v>Idea-to-Release (I2R)</v>
      </c>
      <c r="R4671">
        <f>VLOOKUP(KamstrupData[[#This Row],[IdLevel123]],'B-Business Capability'!B:L,11,FALSE)</f>
        <v>420</v>
      </c>
      <c r="T4671" t="s">
        <v>294</v>
      </c>
    </row>
    <row r="4672" spans="4:20" hidden="1" x14ac:dyDescent="0.25">
      <c r="D4672" t="s">
        <v>583</v>
      </c>
      <c r="E4672" t="str">
        <f>VLOOKUP(D4672,'B-Business Capability'!B:H,5,FALSE)</f>
        <v>Product &amp; Software Development</v>
      </c>
      <c r="F4672" t="str">
        <f>VLOOKUP(D4672,'B-Business Capability'!B:H,6,FALSE)</f>
        <v>Engineering</v>
      </c>
      <c r="G4672" t="str">
        <f>VLOOKUP(D4672,'B-Business Capability'!B:H,7,FALSE)</f>
        <v>Construction &amp; Development</v>
      </c>
      <c r="I4672" t="s">
        <v>43</v>
      </c>
      <c r="J4672" t="s">
        <v>114</v>
      </c>
      <c r="K4672" t="s">
        <v>115</v>
      </c>
      <c r="L4672" t="s">
        <v>738</v>
      </c>
      <c r="M4672" t="str">
        <f>VLOOKUP(L4672,'A-Applications'!B:D,3,FALSE)</f>
        <v>MC visual C++ redistributable</v>
      </c>
      <c r="N4672" t="s">
        <v>46</v>
      </c>
      <c r="O4672" s="42" t="s">
        <v>47</v>
      </c>
      <c r="P4672" t="s">
        <v>602</v>
      </c>
      <c r="Q4672" t="str">
        <f>VLOOKUP(KamstrupData[[#This Row],[IdLevel123]],'B-Business Capability'!B:L,10,FALSE)</f>
        <v>Idea-to-Release (I2R)</v>
      </c>
      <c r="R4672">
        <f>VLOOKUP(KamstrupData[[#This Row],[IdLevel123]],'B-Business Capability'!B:L,11,FALSE)</f>
        <v>420</v>
      </c>
      <c r="T4672" t="s">
        <v>116</v>
      </c>
    </row>
    <row r="4673" spans="4:20" hidden="1" x14ac:dyDescent="0.25">
      <c r="D4673" t="s">
        <v>583</v>
      </c>
      <c r="E4673" t="str">
        <f>VLOOKUP(D4673,'B-Business Capability'!B:H,5,FALSE)</f>
        <v>Product &amp; Software Development</v>
      </c>
      <c r="F4673" t="str">
        <f>VLOOKUP(D4673,'B-Business Capability'!B:H,6,FALSE)</f>
        <v>Engineering</v>
      </c>
      <c r="G4673" t="str">
        <f>VLOOKUP(D4673,'B-Business Capability'!B:H,7,FALSE)</f>
        <v>Construction &amp; Development</v>
      </c>
      <c r="I4673" t="s">
        <v>43</v>
      </c>
      <c r="J4673" t="s">
        <v>114</v>
      </c>
      <c r="K4673" t="s">
        <v>78</v>
      </c>
      <c r="L4673" t="s">
        <v>738</v>
      </c>
      <c r="M4673" t="str">
        <f>VLOOKUP(L4673,'A-Applications'!B:D,3,FALSE)</f>
        <v>MC visual C++ redistributable</v>
      </c>
      <c r="N4673" t="s">
        <v>46</v>
      </c>
      <c r="O4673" s="42" t="s">
        <v>47</v>
      </c>
      <c r="P4673" t="s">
        <v>75</v>
      </c>
      <c r="Q4673" t="str">
        <f>VLOOKUP(KamstrupData[[#This Row],[IdLevel123]],'B-Business Capability'!B:L,10,FALSE)</f>
        <v>Idea-to-Release (I2R)</v>
      </c>
      <c r="R4673">
        <f>VLOOKUP(KamstrupData[[#This Row],[IdLevel123]],'B-Business Capability'!B:L,11,FALSE)</f>
        <v>420</v>
      </c>
      <c r="T4673" t="s">
        <v>120</v>
      </c>
    </row>
    <row r="4674" spans="4:20" hidden="1" x14ac:dyDescent="0.25">
      <c r="D4674" t="s">
        <v>583</v>
      </c>
      <c r="E4674" t="str">
        <f>VLOOKUP(D4674,'B-Business Capability'!B:H,5,FALSE)</f>
        <v>Product &amp; Software Development</v>
      </c>
      <c r="F4674" t="str">
        <f>VLOOKUP(D4674,'B-Business Capability'!B:H,6,FALSE)</f>
        <v>Engineering</v>
      </c>
      <c r="G4674" t="str">
        <f>VLOOKUP(D4674,'B-Business Capability'!B:H,7,FALSE)</f>
        <v>Construction &amp; Development</v>
      </c>
      <c r="I4674" t="s">
        <v>43</v>
      </c>
      <c r="J4674" t="s">
        <v>91</v>
      </c>
      <c r="K4674" t="s">
        <v>293</v>
      </c>
      <c r="L4674" t="s">
        <v>735</v>
      </c>
      <c r="M4674" t="str">
        <f>VLOOKUP(L4674,'A-Applications'!B:D,3,FALSE)</f>
        <v>Kamstrup KamWaterMeter</v>
      </c>
      <c r="N4674" t="s">
        <v>46</v>
      </c>
      <c r="O4674" t="s">
        <v>47</v>
      </c>
      <c r="P4674" t="s">
        <v>75</v>
      </c>
      <c r="Q4674" t="str">
        <f>VLOOKUP(KamstrupData[[#This Row],[IdLevel123]],'B-Business Capability'!B:L,10,FALSE)</f>
        <v>Idea-to-Release (I2R)</v>
      </c>
      <c r="R4674">
        <f>VLOOKUP(KamstrupData[[#This Row],[IdLevel123]],'B-Business Capability'!B:L,11,FALSE)</f>
        <v>420</v>
      </c>
      <c r="T4674" t="s">
        <v>294</v>
      </c>
    </row>
    <row r="4675" spans="4:20" hidden="1" x14ac:dyDescent="0.25">
      <c r="D4675" t="s">
        <v>583</v>
      </c>
      <c r="E4675" t="str">
        <f>VLOOKUP(D4675,'B-Business Capability'!B:H,5,FALSE)</f>
        <v>Product &amp; Software Development</v>
      </c>
      <c r="F4675" t="str">
        <f>VLOOKUP(D4675,'B-Business Capability'!B:H,6,FALSE)</f>
        <v>Engineering</v>
      </c>
      <c r="G4675" t="str">
        <f>VLOOKUP(D4675,'B-Business Capability'!B:H,7,FALSE)</f>
        <v>Construction &amp; Development</v>
      </c>
      <c r="I4675" t="s">
        <v>43</v>
      </c>
      <c r="J4675" t="s">
        <v>91</v>
      </c>
      <c r="K4675" t="s">
        <v>78</v>
      </c>
      <c r="L4675" t="s">
        <v>735</v>
      </c>
      <c r="M4675" t="str">
        <f>VLOOKUP(L4675,'A-Applications'!B:D,3,FALSE)</f>
        <v>Kamstrup KamWaterMeter</v>
      </c>
      <c r="N4675" t="s">
        <v>46</v>
      </c>
      <c r="O4675" s="42" t="s">
        <v>47</v>
      </c>
      <c r="P4675" t="s">
        <v>75</v>
      </c>
      <c r="Q4675" t="str">
        <f>VLOOKUP(KamstrupData[[#This Row],[IdLevel123]],'B-Business Capability'!B:L,10,FALSE)</f>
        <v>Idea-to-Release (I2R)</v>
      </c>
      <c r="R4675">
        <f>VLOOKUP(KamstrupData[[#This Row],[IdLevel123]],'B-Business Capability'!B:L,11,FALSE)</f>
        <v>420</v>
      </c>
    </row>
    <row r="4676" spans="4:20" hidden="1" x14ac:dyDescent="0.25">
      <c r="D4676" t="s">
        <v>583</v>
      </c>
      <c r="E4676" t="str">
        <f>VLOOKUP(D4676,'B-Business Capability'!B:H,5,FALSE)</f>
        <v>Product &amp; Software Development</v>
      </c>
      <c r="F4676" t="str">
        <f>VLOOKUP(D4676,'B-Business Capability'!B:H,6,FALSE)</f>
        <v>Engineering</v>
      </c>
      <c r="G4676" t="str">
        <f>VLOOKUP(D4676,'B-Business Capability'!B:H,7,FALSE)</f>
        <v>Construction &amp; Development</v>
      </c>
      <c r="I4676" t="s">
        <v>43</v>
      </c>
      <c r="J4676" t="s">
        <v>114</v>
      </c>
      <c r="K4676" t="s">
        <v>78</v>
      </c>
      <c r="L4676" t="s">
        <v>735</v>
      </c>
      <c r="M4676" t="str">
        <f>VLOOKUP(L4676,'A-Applications'!B:D,3,FALSE)</f>
        <v>Kamstrup KamWaterMeter</v>
      </c>
      <c r="N4676" t="s">
        <v>46</v>
      </c>
      <c r="O4676" s="42" t="s">
        <v>47</v>
      </c>
      <c r="P4676" t="s">
        <v>75</v>
      </c>
      <c r="Q4676" t="str">
        <f>VLOOKUP(KamstrupData[[#This Row],[IdLevel123]],'B-Business Capability'!B:L,10,FALSE)</f>
        <v>Idea-to-Release (I2R)</v>
      </c>
      <c r="R4676">
        <f>VLOOKUP(KamstrupData[[#This Row],[IdLevel123]],'B-Business Capability'!B:L,11,FALSE)</f>
        <v>420</v>
      </c>
      <c r="T4676" t="s">
        <v>120</v>
      </c>
    </row>
    <row r="4677" spans="4:20" hidden="1" x14ac:dyDescent="0.25">
      <c r="D4677" t="s">
        <v>583</v>
      </c>
      <c r="E4677" t="str">
        <f>VLOOKUP(D4677,'B-Business Capability'!B:H,5,FALSE)</f>
        <v>Product &amp; Software Development</v>
      </c>
      <c r="F4677" t="str">
        <f>VLOOKUP(D4677,'B-Business Capability'!B:H,6,FALSE)</f>
        <v>Engineering</v>
      </c>
      <c r="G4677" t="str">
        <f>VLOOKUP(D4677,'B-Business Capability'!B:H,7,FALSE)</f>
        <v>Construction &amp; Development</v>
      </c>
      <c r="I4677" t="s">
        <v>43</v>
      </c>
      <c r="J4677" t="s">
        <v>114</v>
      </c>
      <c r="K4677" t="s">
        <v>123</v>
      </c>
      <c r="L4677" t="s">
        <v>735</v>
      </c>
      <c r="M4677" t="str">
        <f>VLOOKUP(L4677,'A-Applications'!B:D,3,FALSE)</f>
        <v>Kamstrup KamWaterMeter</v>
      </c>
      <c r="N4677" t="s">
        <v>46</v>
      </c>
      <c r="O4677" s="42" t="s">
        <v>47</v>
      </c>
      <c r="P4677" t="s">
        <v>75</v>
      </c>
      <c r="Q4677" t="str">
        <f>VLOOKUP(KamstrupData[[#This Row],[IdLevel123]],'B-Business Capability'!B:L,10,FALSE)</f>
        <v>Idea-to-Release (I2R)</v>
      </c>
      <c r="R4677">
        <f>VLOOKUP(KamstrupData[[#This Row],[IdLevel123]],'B-Business Capability'!B:L,11,FALSE)</f>
        <v>420</v>
      </c>
      <c r="T4677" t="s">
        <v>124</v>
      </c>
    </row>
    <row r="4678" spans="4:20" hidden="1" x14ac:dyDescent="0.25">
      <c r="D4678" t="s">
        <v>583</v>
      </c>
      <c r="E4678" t="str">
        <f>VLOOKUP(D4678,'B-Business Capability'!B:H,5,FALSE)</f>
        <v>Product &amp; Software Development</v>
      </c>
      <c r="F4678" t="str">
        <f>VLOOKUP(D4678,'B-Business Capability'!B:H,6,FALSE)</f>
        <v>Engineering</v>
      </c>
      <c r="G4678" t="str">
        <f>VLOOKUP(D4678,'B-Business Capability'!B:H,7,FALSE)</f>
        <v>Construction &amp; Development</v>
      </c>
      <c r="I4678" t="s">
        <v>43</v>
      </c>
      <c r="J4678" t="s">
        <v>91</v>
      </c>
      <c r="K4678" t="s">
        <v>293</v>
      </c>
      <c r="L4678" t="s">
        <v>730</v>
      </c>
      <c r="M4678" t="str">
        <f>VLOOKUP(L4678,'A-Applications'!B:D,3,FALSE)</f>
        <v>Calypsoviewer</v>
      </c>
      <c r="N4678" t="s">
        <v>46</v>
      </c>
      <c r="O4678" t="s">
        <v>47</v>
      </c>
      <c r="P4678" t="s">
        <v>75</v>
      </c>
      <c r="Q4678" t="str">
        <f>VLOOKUP(KamstrupData[[#This Row],[IdLevel123]],'B-Business Capability'!B:L,10,FALSE)</f>
        <v>Idea-to-Release (I2R)</v>
      </c>
      <c r="R4678">
        <f>VLOOKUP(KamstrupData[[#This Row],[IdLevel123]],'B-Business Capability'!B:L,11,FALSE)</f>
        <v>420</v>
      </c>
      <c r="T4678" t="s">
        <v>294</v>
      </c>
    </row>
    <row r="4679" spans="4:20" hidden="1" x14ac:dyDescent="0.25">
      <c r="D4679" t="s">
        <v>583</v>
      </c>
      <c r="E4679" t="str">
        <f>VLOOKUP(D4679,'B-Business Capability'!B:H,5,FALSE)</f>
        <v>Product &amp; Software Development</v>
      </c>
      <c r="F4679" t="str">
        <f>VLOOKUP(D4679,'B-Business Capability'!B:H,6,FALSE)</f>
        <v>Engineering</v>
      </c>
      <c r="G4679" t="str">
        <f>VLOOKUP(D4679,'B-Business Capability'!B:H,7,FALSE)</f>
        <v>Construction &amp; Development</v>
      </c>
      <c r="I4679" t="s">
        <v>43</v>
      </c>
      <c r="J4679" t="s">
        <v>91</v>
      </c>
      <c r="K4679" t="s">
        <v>293</v>
      </c>
      <c r="L4679" t="s">
        <v>732</v>
      </c>
      <c r="M4679" t="str">
        <f>VLOOKUP(L4679,'A-Applications'!B:D,3,FALSE)</f>
        <v>FreeFileSync</v>
      </c>
      <c r="N4679" t="s">
        <v>46</v>
      </c>
      <c r="O4679" t="s">
        <v>47</v>
      </c>
      <c r="P4679" t="s">
        <v>75</v>
      </c>
      <c r="Q4679" t="str">
        <f>VLOOKUP(KamstrupData[[#This Row],[IdLevel123]],'B-Business Capability'!B:L,10,FALSE)</f>
        <v>Idea-to-Release (I2R)</v>
      </c>
      <c r="R4679">
        <f>VLOOKUP(KamstrupData[[#This Row],[IdLevel123]],'B-Business Capability'!B:L,11,FALSE)</f>
        <v>420</v>
      </c>
      <c r="T4679" t="s">
        <v>294</v>
      </c>
    </row>
    <row r="4680" spans="4:20" hidden="1" x14ac:dyDescent="0.25">
      <c r="D4680" t="s">
        <v>583</v>
      </c>
      <c r="E4680" t="str">
        <f>VLOOKUP(D4680,'B-Business Capability'!B:H,5,FALSE)</f>
        <v>Product &amp; Software Development</v>
      </c>
      <c r="F4680" t="str">
        <f>VLOOKUP(D4680,'B-Business Capability'!B:H,6,FALSE)</f>
        <v>Engineering</v>
      </c>
      <c r="G4680" t="str">
        <f>VLOOKUP(D4680,'B-Business Capability'!B:H,7,FALSE)</f>
        <v>Construction &amp; Development</v>
      </c>
      <c r="I4680" t="s">
        <v>43</v>
      </c>
      <c r="J4680" t="s">
        <v>114</v>
      </c>
      <c r="K4680" t="s">
        <v>123</v>
      </c>
      <c r="L4680" t="s">
        <v>732</v>
      </c>
      <c r="M4680" t="str">
        <f>VLOOKUP(L4680,'A-Applications'!B:D,3,FALSE)</f>
        <v>FreeFileSync</v>
      </c>
      <c r="N4680" t="s">
        <v>46</v>
      </c>
      <c r="O4680" s="42" t="s">
        <v>47</v>
      </c>
      <c r="P4680" t="s">
        <v>75</v>
      </c>
      <c r="Q4680" t="str">
        <f>VLOOKUP(KamstrupData[[#This Row],[IdLevel123]],'B-Business Capability'!B:L,10,FALSE)</f>
        <v>Idea-to-Release (I2R)</v>
      </c>
      <c r="R4680">
        <f>VLOOKUP(KamstrupData[[#This Row],[IdLevel123]],'B-Business Capability'!B:L,11,FALSE)</f>
        <v>420</v>
      </c>
      <c r="T4680" t="s">
        <v>857</v>
      </c>
    </row>
    <row r="4681" spans="4:20" hidden="1" x14ac:dyDescent="0.25">
      <c r="D4681" t="s">
        <v>583</v>
      </c>
      <c r="E4681" t="str">
        <f>VLOOKUP(D4681,'B-Business Capability'!B:H,5,FALSE)</f>
        <v>Product &amp; Software Development</v>
      </c>
      <c r="F4681" t="str">
        <f>VLOOKUP(D4681,'B-Business Capability'!B:H,6,FALSE)</f>
        <v>Engineering</v>
      </c>
      <c r="G4681" t="str">
        <f>VLOOKUP(D4681,'B-Business Capability'!B:H,7,FALSE)</f>
        <v>Construction &amp; Development</v>
      </c>
      <c r="I4681" t="s">
        <v>43</v>
      </c>
      <c r="J4681" t="s">
        <v>71</v>
      </c>
      <c r="K4681" t="s">
        <v>78</v>
      </c>
      <c r="L4681" t="s">
        <v>641</v>
      </c>
      <c r="M4681" t="str">
        <f>VLOOKUP(L4681,'A-Applications'!B:D,3,FALSE)</f>
        <v>eDrawing</v>
      </c>
      <c r="N4681" t="s">
        <v>46</v>
      </c>
      <c r="O4681" s="42" t="s">
        <v>47</v>
      </c>
      <c r="P4681" t="s">
        <v>75</v>
      </c>
      <c r="Q4681" t="str">
        <f>VLOOKUP(KamstrupData[[#This Row],[IdLevel123]],'B-Business Capability'!B:L,10,FALSE)</f>
        <v>Idea-to-Release (I2R)</v>
      </c>
      <c r="R4681">
        <f>VLOOKUP(KamstrupData[[#This Row],[IdLevel123]],'B-Business Capability'!B:L,11,FALSE)</f>
        <v>420</v>
      </c>
      <c r="T4681" t="s">
        <v>76</v>
      </c>
    </row>
    <row r="4682" spans="4:20" hidden="1" x14ac:dyDescent="0.25">
      <c r="D4682" t="s">
        <v>583</v>
      </c>
      <c r="E4682" t="str">
        <f>VLOOKUP(D4682,'B-Business Capability'!B:H,5,FALSE)</f>
        <v>Product &amp; Software Development</v>
      </c>
      <c r="F4682" t="str">
        <f>VLOOKUP(D4682,'B-Business Capability'!B:H,6,FALSE)</f>
        <v>Engineering</v>
      </c>
      <c r="G4682" t="str">
        <f>VLOOKUP(D4682,'B-Business Capability'!B:H,7,FALSE)</f>
        <v>Construction &amp; Development</v>
      </c>
      <c r="I4682" t="s">
        <v>43</v>
      </c>
      <c r="J4682" t="s">
        <v>91</v>
      </c>
      <c r="K4682" t="s">
        <v>78</v>
      </c>
      <c r="L4682" t="s">
        <v>641</v>
      </c>
      <c r="M4682" t="str">
        <f>VLOOKUP(L4682,'A-Applications'!B:D,3,FALSE)</f>
        <v>eDrawing</v>
      </c>
      <c r="N4682" t="s">
        <v>46</v>
      </c>
      <c r="O4682" s="42" t="s">
        <v>52</v>
      </c>
      <c r="P4682" t="s">
        <v>75</v>
      </c>
      <c r="Q4682" t="str">
        <f>VLOOKUP(KamstrupData[[#This Row],[IdLevel123]],'B-Business Capability'!B:L,10,FALSE)</f>
        <v>Idea-to-Release (I2R)</v>
      </c>
      <c r="R4682">
        <f>VLOOKUP(KamstrupData[[#This Row],[IdLevel123]],'B-Business Capability'!B:L,11,FALSE)</f>
        <v>420</v>
      </c>
      <c r="T4682" t="s">
        <v>93</v>
      </c>
    </row>
    <row r="4683" spans="4:20" hidden="1" x14ac:dyDescent="0.25">
      <c r="D4683" t="s">
        <v>583</v>
      </c>
      <c r="E4683" t="str">
        <f>VLOOKUP(D4683,'B-Business Capability'!B:H,5,FALSE)</f>
        <v>Product &amp; Software Development</v>
      </c>
      <c r="F4683" t="str">
        <f>VLOOKUP(D4683,'B-Business Capability'!B:H,6,FALSE)</f>
        <v>Engineering</v>
      </c>
      <c r="G4683" t="str">
        <f>VLOOKUP(D4683,'B-Business Capability'!B:H,7,FALSE)</f>
        <v>Construction &amp; Development</v>
      </c>
      <c r="I4683" t="s">
        <v>43</v>
      </c>
      <c r="J4683" t="s">
        <v>114</v>
      </c>
      <c r="K4683" t="s">
        <v>78</v>
      </c>
      <c r="L4683" t="s">
        <v>641</v>
      </c>
      <c r="M4683" t="str">
        <f>VLOOKUP(L4683,'A-Applications'!B:D,3,FALSE)</f>
        <v>eDrawing</v>
      </c>
      <c r="N4683" t="s">
        <v>46</v>
      </c>
      <c r="O4683" s="42" t="s">
        <v>47</v>
      </c>
      <c r="P4683" t="s">
        <v>75</v>
      </c>
      <c r="Q4683" t="str">
        <f>VLOOKUP(KamstrupData[[#This Row],[IdLevel123]],'B-Business Capability'!B:L,10,FALSE)</f>
        <v>Idea-to-Release (I2R)</v>
      </c>
      <c r="R4683">
        <f>VLOOKUP(KamstrupData[[#This Row],[IdLevel123]],'B-Business Capability'!B:L,11,FALSE)</f>
        <v>420</v>
      </c>
      <c r="T4683" t="s">
        <v>120</v>
      </c>
    </row>
    <row r="4684" spans="4:20" hidden="1" x14ac:dyDescent="0.25">
      <c r="D4684" s="28" t="s">
        <v>1459</v>
      </c>
      <c r="E4684" t="str">
        <f>VLOOKUP(D4684,'B-Business Capability'!B:H,5,FALSE)</f>
        <v>Customer Service</v>
      </c>
      <c r="F4684" t="str">
        <f>VLOOKUP(D4684,'B-Business Capability'!B:H,6,FALSE)</f>
        <v>Customer Service and Support</v>
      </c>
      <c r="G4684" t="str">
        <f>VLOOKUP(D4684,'B-Business Capability'!B:H,7,FALSE)</f>
        <v>Service Request Management</v>
      </c>
      <c r="I4684" t="s">
        <v>491</v>
      </c>
      <c r="J4684" t="s">
        <v>8531</v>
      </c>
      <c r="L4684" t="s">
        <v>641</v>
      </c>
      <c r="M4684" t="str">
        <f>VLOOKUP(L4684,'A-Applications'!B:D,3,FALSE)</f>
        <v>eDrawing</v>
      </c>
      <c r="N4684" t="s">
        <v>46</v>
      </c>
      <c r="O4684" s="42" t="s">
        <v>52</v>
      </c>
      <c r="P4684" t="s">
        <v>229</v>
      </c>
      <c r="Q4684" t="str">
        <f>VLOOKUP(KamstrupData[[#This Row],[IdLevel123]],'B-Business Capability'!B:L,10,FALSE)</f>
        <v>Customer Service and Support</v>
      </c>
      <c r="R4684">
        <f>VLOOKUP(KamstrupData[[#This Row],[IdLevel123]],'B-Business Capability'!B:L,11,FALSE)</f>
        <v>0</v>
      </c>
    </row>
    <row r="4685" spans="4:20" hidden="1" x14ac:dyDescent="0.25">
      <c r="D4685" s="28" t="s">
        <v>1459</v>
      </c>
      <c r="E4685" t="str">
        <f>VLOOKUP(D4685,'B-Business Capability'!B:H,5,FALSE)</f>
        <v>Customer Service</v>
      </c>
      <c r="F4685" t="str">
        <f>VLOOKUP(D4685,'B-Business Capability'!B:H,6,FALSE)</f>
        <v>Customer Service and Support</v>
      </c>
      <c r="G4685" t="str">
        <f>VLOOKUP(D4685,'B-Business Capability'!B:H,7,FALSE)</f>
        <v>Service Request Management</v>
      </c>
      <c r="I4685" t="s">
        <v>491</v>
      </c>
      <c r="J4685" t="s">
        <v>8531</v>
      </c>
      <c r="K4685" t="s">
        <v>379</v>
      </c>
      <c r="L4685" t="s">
        <v>641</v>
      </c>
      <c r="M4685" t="str">
        <f>VLOOKUP(L4685,'A-Applications'!B:D,3,FALSE)</f>
        <v>eDrawing</v>
      </c>
      <c r="N4685" t="s">
        <v>46</v>
      </c>
      <c r="O4685" s="42" t="s">
        <v>52</v>
      </c>
      <c r="P4685" t="s">
        <v>229</v>
      </c>
      <c r="Q4685" t="str">
        <f>VLOOKUP(KamstrupData[[#This Row],[IdLevel123]],'B-Business Capability'!B:L,10,FALSE)</f>
        <v>Customer Service and Support</v>
      </c>
      <c r="R4685">
        <f>VLOOKUP(KamstrupData[[#This Row],[IdLevel123]],'B-Business Capability'!B:L,11,FALSE)</f>
        <v>0</v>
      </c>
    </row>
    <row r="4686" spans="4:20" hidden="1" x14ac:dyDescent="0.25">
      <c r="D4686" s="28" t="s">
        <v>1459</v>
      </c>
      <c r="E4686" t="str">
        <f>VLOOKUP(D4686,'B-Business Capability'!B:H,5,FALSE)</f>
        <v>Customer Service</v>
      </c>
      <c r="F4686" t="str">
        <f>VLOOKUP(D4686,'B-Business Capability'!B:H,6,FALSE)</f>
        <v>Customer Service and Support</v>
      </c>
      <c r="G4686" t="str">
        <f>VLOOKUP(D4686,'B-Business Capability'!B:H,7,FALSE)</f>
        <v>Service Request Management</v>
      </c>
      <c r="I4686" t="s">
        <v>491</v>
      </c>
      <c r="J4686" t="s">
        <v>8531</v>
      </c>
      <c r="K4686" t="s">
        <v>8607</v>
      </c>
      <c r="L4686" t="s">
        <v>641</v>
      </c>
      <c r="M4686" t="str">
        <f>VLOOKUP(L4686,'A-Applications'!B:D,3,FALSE)</f>
        <v>eDrawing</v>
      </c>
      <c r="N4686" t="s">
        <v>46</v>
      </c>
      <c r="O4686" s="42" t="s">
        <v>52</v>
      </c>
      <c r="Q4686" t="str">
        <f>VLOOKUP(KamstrupData[[#This Row],[IdLevel123]],'B-Business Capability'!B:L,10,FALSE)</f>
        <v>Customer Service and Support</v>
      </c>
      <c r="R4686">
        <f>VLOOKUP(KamstrupData[[#This Row],[IdLevel123]],'B-Business Capability'!B:L,11,FALSE)</f>
        <v>0</v>
      </c>
    </row>
    <row r="4687" spans="4:20" hidden="1" x14ac:dyDescent="0.25">
      <c r="D4687" s="28" t="s">
        <v>1459</v>
      </c>
      <c r="E4687" t="str">
        <f>VLOOKUP(D4687,'B-Business Capability'!B:H,5,FALSE)</f>
        <v>Customer Service</v>
      </c>
      <c r="F4687" t="str">
        <f>VLOOKUP(D4687,'B-Business Capability'!B:H,6,FALSE)</f>
        <v>Customer Service and Support</v>
      </c>
      <c r="G4687" t="str">
        <f>VLOOKUP(D4687,'B-Business Capability'!B:H,7,FALSE)</f>
        <v>Service Request Management</v>
      </c>
      <c r="I4687" t="s">
        <v>477</v>
      </c>
      <c r="J4687" t="s">
        <v>8619</v>
      </c>
      <c r="L4687" t="s">
        <v>641</v>
      </c>
      <c r="M4687" t="str">
        <f>VLOOKUP(L4687,'A-Applications'!B:D,3,FALSE)</f>
        <v>eDrawing</v>
      </c>
      <c r="O4687" s="42"/>
      <c r="Q4687" t="str">
        <f>VLOOKUP(KamstrupData[[#This Row],[IdLevel123]],'B-Business Capability'!B:L,10,FALSE)</f>
        <v>Customer Service and Support</v>
      </c>
      <c r="R4687">
        <f>VLOOKUP(KamstrupData[[#This Row],[IdLevel123]],'B-Business Capability'!B:L,11,FALSE)</f>
        <v>0</v>
      </c>
    </row>
    <row r="4688" spans="4:20" hidden="1" x14ac:dyDescent="0.25">
      <c r="D4688" s="28" t="s">
        <v>1459</v>
      </c>
      <c r="E4688" t="str">
        <f>VLOOKUP(D4688,'B-Business Capability'!B:H,5,FALSE)</f>
        <v>Customer Service</v>
      </c>
      <c r="F4688" t="str">
        <f>VLOOKUP(D4688,'B-Business Capability'!B:H,6,FALSE)</f>
        <v>Customer Service and Support</v>
      </c>
      <c r="G4688" t="str">
        <f>VLOOKUP(D4688,'B-Business Capability'!B:H,7,FALSE)</f>
        <v>Service Request Management</v>
      </c>
      <c r="I4688" t="s">
        <v>487</v>
      </c>
      <c r="J4688" t="s">
        <v>8529</v>
      </c>
      <c r="K4688" t="s">
        <v>379</v>
      </c>
      <c r="L4688" t="s">
        <v>641</v>
      </c>
      <c r="M4688" t="str">
        <f>VLOOKUP(L4688,'A-Applications'!B:D,3,FALSE)</f>
        <v>eDrawing</v>
      </c>
      <c r="O4688" s="42" t="s">
        <v>52</v>
      </c>
      <c r="Q4688" t="str">
        <f>VLOOKUP(KamstrupData[[#This Row],[IdLevel123]],'B-Business Capability'!B:L,10,FALSE)</f>
        <v>Customer Service and Support</v>
      </c>
      <c r="R4688">
        <f>VLOOKUP(KamstrupData[[#This Row],[IdLevel123]],'B-Business Capability'!B:L,11,FALSE)</f>
        <v>0</v>
      </c>
    </row>
    <row r="4689" spans="4:20" hidden="1" x14ac:dyDescent="0.25">
      <c r="D4689" s="28" t="s">
        <v>1459</v>
      </c>
      <c r="E4689" t="str">
        <f>VLOOKUP(D4689,'B-Business Capability'!B:H,5,FALSE)</f>
        <v>Customer Service</v>
      </c>
      <c r="F4689" t="str">
        <f>VLOOKUP(D4689,'B-Business Capability'!B:H,6,FALSE)</f>
        <v>Customer Service and Support</v>
      </c>
      <c r="G4689" t="str">
        <f>VLOOKUP(D4689,'B-Business Capability'!B:H,7,FALSE)</f>
        <v>Service Request Management</v>
      </c>
      <c r="I4689" t="s">
        <v>487</v>
      </c>
      <c r="J4689" t="s">
        <v>8529</v>
      </c>
      <c r="K4689" t="s">
        <v>6236</v>
      </c>
      <c r="L4689" t="s">
        <v>641</v>
      </c>
      <c r="M4689" t="str">
        <f>VLOOKUP(L4689,'A-Applications'!B:D,3,FALSE)</f>
        <v>eDrawing</v>
      </c>
      <c r="O4689" s="42" t="s">
        <v>52</v>
      </c>
      <c r="Q4689" t="str">
        <f>VLOOKUP(KamstrupData[[#This Row],[IdLevel123]],'B-Business Capability'!B:L,10,FALSE)</f>
        <v>Customer Service and Support</v>
      </c>
      <c r="R4689">
        <f>VLOOKUP(KamstrupData[[#This Row],[IdLevel123]],'B-Business Capability'!B:L,11,FALSE)</f>
        <v>0</v>
      </c>
    </row>
    <row r="4690" spans="4:20" hidden="1" x14ac:dyDescent="0.25">
      <c r="D4690" s="28" t="s">
        <v>1459</v>
      </c>
      <c r="E4690" t="str">
        <f>VLOOKUP(D4690,'B-Business Capability'!B:H,5,FALSE)</f>
        <v>Customer Service</v>
      </c>
      <c r="F4690" t="str">
        <f>VLOOKUP(D4690,'B-Business Capability'!B:H,6,FALSE)</f>
        <v>Customer Service and Support</v>
      </c>
      <c r="G4690" t="str">
        <f>VLOOKUP(D4690,'B-Business Capability'!B:H,7,FALSE)</f>
        <v>Service Request Management</v>
      </c>
      <c r="I4690" t="s">
        <v>487</v>
      </c>
      <c r="J4690" t="s">
        <v>8529</v>
      </c>
      <c r="K4690" t="s">
        <v>416</v>
      </c>
      <c r="L4690" t="s">
        <v>641</v>
      </c>
      <c r="M4690" t="str">
        <f>VLOOKUP(L4690,'A-Applications'!B:D,3,FALSE)</f>
        <v>eDrawing</v>
      </c>
      <c r="O4690" s="42" t="s">
        <v>52</v>
      </c>
      <c r="Q4690" t="str">
        <f>VLOOKUP(KamstrupData[[#This Row],[IdLevel123]],'B-Business Capability'!B:L,10,FALSE)</f>
        <v>Customer Service and Support</v>
      </c>
      <c r="R4690">
        <f>VLOOKUP(KamstrupData[[#This Row],[IdLevel123]],'B-Business Capability'!B:L,11,FALSE)</f>
        <v>0</v>
      </c>
    </row>
    <row r="4691" spans="4:20" hidden="1" x14ac:dyDescent="0.25">
      <c r="D4691" t="s">
        <v>583</v>
      </c>
      <c r="E4691" t="str">
        <f>VLOOKUP(D4691,'B-Business Capability'!B:H,5,FALSE)</f>
        <v>Product &amp; Software Development</v>
      </c>
      <c r="F4691" t="str">
        <f>VLOOKUP(D4691,'B-Business Capability'!B:H,6,FALSE)</f>
        <v>Engineering</v>
      </c>
      <c r="G4691" t="str">
        <f>VLOOKUP(D4691,'B-Business Capability'!B:H,7,FALSE)</f>
        <v>Construction &amp; Development</v>
      </c>
      <c r="I4691" t="s">
        <v>43</v>
      </c>
      <c r="J4691" t="s">
        <v>71</v>
      </c>
      <c r="K4691" t="s">
        <v>78</v>
      </c>
      <c r="L4691" t="s">
        <v>652</v>
      </c>
      <c r="M4691" t="str">
        <f>VLOOKUP(L4691,'A-Applications'!B:D,3,FALSE)</f>
        <v>Qucs</v>
      </c>
      <c r="N4691" t="s">
        <v>46</v>
      </c>
      <c r="O4691" s="42" t="s">
        <v>47</v>
      </c>
      <c r="P4691" t="s">
        <v>75</v>
      </c>
      <c r="Q4691" t="str">
        <f>VLOOKUP(KamstrupData[[#This Row],[IdLevel123]],'B-Business Capability'!B:L,10,FALSE)</f>
        <v>Idea-to-Release (I2R)</v>
      </c>
      <c r="R4691">
        <f>VLOOKUP(KamstrupData[[#This Row],[IdLevel123]],'B-Business Capability'!B:L,11,FALSE)</f>
        <v>420</v>
      </c>
      <c r="T4691" t="s">
        <v>76</v>
      </c>
    </row>
    <row r="4692" spans="4:20" hidden="1" x14ac:dyDescent="0.25">
      <c r="D4692" t="s">
        <v>583</v>
      </c>
      <c r="E4692" t="str">
        <f>VLOOKUP(D4692,'B-Business Capability'!B:H,5,FALSE)</f>
        <v>Product &amp; Software Development</v>
      </c>
      <c r="F4692" t="str">
        <f>VLOOKUP(D4692,'B-Business Capability'!B:H,6,FALSE)</f>
        <v>Engineering</v>
      </c>
      <c r="G4692" t="str">
        <f>VLOOKUP(D4692,'B-Business Capability'!B:H,7,FALSE)</f>
        <v>Construction &amp; Development</v>
      </c>
      <c r="I4692" t="s">
        <v>43</v>
      </c>
      <c r="J4692" t="s">
        <v>91</v>
      </c>
      <c r="K4692" t="s">
        <v>78</v>
      </c>
      <c r="L4692" t="s">
        <v>652</v>
      </c>
      <c r="M4692" t="str">
        <f>VLOOKUP(L4692,'A-Applications'!B:D,3,FALSE)</f>
        <v>Qucs</v>
      </c>
      <c r="N4692" t="s">
        <v>46</v>
      </c>
      <c r="O4692" s="42" t="s">
        <v>47</v>
      </c>
      <c r="P4692" t="s">
        <v>75</v>
      </c>
      <c r="Q4692" t="str">
        <f>VLOOKUP(KamstrupData[[#This Row],[IdLevel123]],'B-Business Capability'!B:L,10,FALSE)</f>
        <v>Idea-to-Release (I2R)</v>
      </c>
      <c r="R4692">
        <f>VLOOKUP(KamstrupData[[#This Row],[IdLevel123]],'B-Business Capability'!B:L,11,FALSE)</f>
        <v>420</v>
      </c>
      <c r="T4692" t="s">
        <v>93</v>
      </c>
    </row>
    <row r="4693" spans="4:20" hidden="1" x14ac:dyDescent="0.25">
      <c r="D4693" t="s">
        <v>583</v>
      </c>
      <c r="E4693" t="str">
        <f>VLOOKUP(D4693,'B-Business Capability'!B:H,5,FALSE)</f>
        <v>Product &amp; Software Development</v>
      </c>
      <c r="F4693" t="str">
        <f>VLOOKUP(D4693,'B-Business Capability'!B:H,6,FALSE)</f>
        <v>Engineering</v>
      </c>
      <c r="G4693" t="str">
        <f>VLOOKUP(D4693,'B-Business Capability'!B:H,7,FALSE)</f>
        <v>Construction &amp; Development</v>
      </c>
      <c r="I4693" t="s">
        <v>43</v>
      </c>
      <c r="J4693" t="s">
        <v>114</v>
      </c>
      <c r="K4693" t="s">
        <v>78</v>
      </c>
      <c r="L4693" t="s">
        <v>652</v>
      </c>
      <c r="M4693" t="str">
        <f>VLOOKUP(L4693,'A-Applications'!B:D,3,FALSE)</f>
        <v>Qucs</v>
      </c>
      <c r="N4693" t="s">
        <v>46</v>
      </c>
      <c r="O4693" s="42" t="s">
        <v>47</v>
      </c>
      <c r="P4693" t="s">
        <v>75</v>
      </c>
      <c r="Q4693" t="str">
        <f>VLOOKUP(KamstrupData[[#This Row],[IdLevel123]],'B-Business Capability'!B:L,10,FALSE)</f>
        <v>Idea-to-Release (I2R)</v>
      </c>
      <c r="R4693">
        <f>VLOOKUP(KamstrupData[[#This Row],[IdLevel123]],'B-Business Capability'!B:L,11,FALSE)</f>
        <v>420</v>
      </c>
      <c r="T4693" t="s">
        <v>120</v>
      </c>
    </row>
    <row r="4694" spans="4:20" hidden="1" x14ac:dyDescent="0.25">
      <c r="D4694" t="s">
        <v>583</v>
      </c>
      <c r="E4694" t="str">
        <f>VLOOKUP(D4694,'B-Business Capability'!B:H,5,FALSE)</f>
        <v>Product &amp; Software Development</v>
      </c>
      <c r="F4694" t="str">
        <f>VLOOKUP(D4694,'B-Business Capability'!B:H,6,FALSE)</f>
        <v>Engineering</v>
      </c>
      <c r="G4694" t="str">
        <f>VLOOKUP(D4694,'B-Business Capability'!B:H,7,FALSE)</f>
        <v>Construction &amp; Development</v>
      </c>
      <c r="I4694" t="s">
        <v>43</v>
      </c>
      <c r="J4694" t="s">
        <v>71</v>
      </c>
      <c r="K4694" t="s">
        <v>78</v>
      </c>
      <c r="L4694" t="s">
        <v>638</v>
      </c>
      <c r="M4694" t="str">
        <f>VLOOKUP(L4694,'A-Applications'!B:D,3,FALSE)</f>
        <v>Atyune</v>
      </c>
      <c r="N4694" t="s">
        <v>46</v>
      </c>
      <c r="O4694" s="42" t="s">
        <v>47</v>
      </c>
      <c r="P4694" t="s">
        <v>75</v>
      </c>
      <c r="Q4694" t="str">
        <f>VLOOKUP(KamstrupData[[#This Row],[IdLevel123]],'B-Business Capability'!B:L,10,FALSE)</f>
        <v>Idea-to-Release (I2R)</v>
      </c>
      <c r="R4694">
        <f>VLOOKUP(KamstrupData[[#This Row],[IdLevel123]],'B-Business Capability'!B:L,11,FALSE)</f>
        <v>420</v>
      </c>
      <c r="T4694" t="s">
        <v>76</v>
      </c>
    </row>
    <row r="4695" spans="4:20" hidden="1" x14ac:dyDescent="0.25">
      <c r="D4695" t="s">
        <v>583</v>
      </c>
      <c r="E4695" t="str">
        <f>VLOOKUP(D4695,'B-Business Capability'!B:H,5,FALSE)</f>
        <v>Product &amp; Software Development</v>
      </c>
      <c r="F4695" t="str">
        <f>VLOOKUP(D4695,'B-Business Capability'!B:H,6,FALSE)</f>
        <v>Engineering</v>
      </c>
      <c r="G4695" t="str">
        <f>VLOOKUP(D4695,'B-Business Capability'!B:H,7,FALSE)</f>
        <v>Construction &amp; Development</v>
      </c>
      <c r="I4695" t="s">
        <v>43</v>
      </c>
      <c r="J4695" t="s">
        <v>91</v>
      </c>
      <c r="K4695" t="s">
        <v>78</v>
      </c>
      <c r="L4695" t="s">
        <v>638</v>
      </c>
      <c r="M4695" t="str">
        <f>VLOOKUP(L4695,'A-Applications'!B:D,3,FALSE)</f>
        <v>Atyune</v>
      </c>
      <c r="N4695" t="s">
        <v>46</v>
      </c>
      <c r="O4695" s="42" t="s">
        <v>47</v>
      </c>
      <c r="P4695" t="s">
        <v>75</v>
      </c>
      <c r="Q4695" t="str">
        <f>VLOOKUP(KamstrupData[[#This Row],[IdLevel123]],'B-Business Capability'!B:L,10,FALSE)</f>
        <v>Idea-to-Release (I2R)</v>
      </c>
      <c r="R4695">
        <f>VLOOKUP(KamstrupData[[#This Row],[IdLevel123]],'B-Business Capability'!B:L,11,FALSE)</f>
        <v>420</v>
      </c>
      <c r="T4695" t="s">
        <v>93</v>
      </c>
    </row>
    <row r="4696" spans="4:20" hidden="1" x14ac:dyDescent="0.25">
      <c r="D4696" t="s">
        <v>583</v>
      </c>
      <c r="E4696" t="str">
        <f>VLOOKUP(D4696,'B-Business Capability'!B:H,5,FALSE)</f>
        <v>Product &amp; Software Development</v>
      </c>
      <c r="F4696" t="str">
        <f>VLOOKUP(D4696,'B-Business Capability'!B:H,6,FALSE)</f>
        <v>Engineering</v>
      </c>
      <c r="G4696" t="str">
        <f>VLOOKUP(D4696,'B-Business Capability'!B:H,7,FALSE)</f>
        <v>Construction &amp; Development</v>
      </c>
      <c r="I4696" t="s">
        <v>43</v>
      </c>
      <c r="J4696" t="s">
        <v>91</v>
      </c>
      <c r="K4696" t="s">
        <v>78</v>
      </c>
      <c r="L4696" t="s">
        <v>751</v>
      </c>
      <c r="M4696" t="str">
        <f>VLOOKUP(L4696,'A-Applications'!B:D,3,FALSE)</f>
        <v>Saturn PCB toolkit</v>
      </c>
      <c r="N4696" t="s">
        <v>46</v>
      </c>
      <c r="O4696" s="42" t="s">
        <v>47</v>
      </c>
      <c r="P4696" t="s">
        <v>75</v>
      </c>
      <c r="Q4696" t="str">
        <f>VLOOKUP(KamstrupData[[#This Row],[IdLevel123]],'B-Business Capability'!B:L,10,FALSE)</f>
        <v>Idea-to-Release (I2R)</v>
      </c>
      <c r="R4696">
        <f>VLOOKUP(KamstrupData[[#This Row],[IdLevel123]],'B-Business Capability'!B:L,11,FALSE)</f>
        <v>420</v>
      </c>
      <c r="T4696" t="s">
        <v>93</v>
      </c>
    </row>
    <row r="4697" spans="4:20" hidden="1" x14ac:dyDescent="0.25">
      <c r="D4697" t="s">
        <v>583</v>
      </c>
      <c r="E4697" t="str">
        <f>VLOOKUP(D4697,'B-Business Capability'!B:H,5,FALSE)</f>
        <v>Product &amp; Software Development</v>
      </c>
      <c r="F4697" t="str">
        <f>VLOOKUP(D4697,'B-Business Capability'!B:H,6,FALSE)</f>
        <v>Engineering</v>
      </c>
      <c r="G4697" t="str">
        <f>VLOOKUP(D4697,'B-Business Capability'!B:H,7,FALSE)</f>
        <v>Construction &amp; Development</v>
      </c>
      <c r="I4697" t="s">
        <v>43</v>
      </c>
      <c r="J4697" t="s">
        <v>114</v>
      </c>
      <c r="K4697" t="s">
        <v>78</v>
      </c>
      <c r="L4697" t="s">
        <v>751</v>
      </c>
      <c r="M4697" t="str">
        <f>VLOOKUP(L4697,'A-Applications'!B:D,3,FALSE)</f>
        <v>Saturn PCB toolkit</v>
      </c>
      <c r="N4697" t="s">
        <v>46</v>
      </c>
      <c r="O4697" s="42" t="s">
        <v>47</v>
      </c>
      <c r="P4697" t="s">
        <v>75</v>
      </c>
      <c r="Q4697" t="str">
        <f>VLOOKUP(KamstrupData[[#This Row],[IdLevel123]],'B-Business Capability'!B:L,10,FALSE)</f>
        <v>Idea-to-Release (I2R)</v>
      </c>
      <c r="R4697">
        <f>VLOOKUP(KamstrupData[[#This Row],[IdLevel123]],'B-Business Capability'!B:L,11,FALSE)</f>
        <v>420</v>
      </c>
      <c r="T4697" t="s">
        <v>120</v>
      </c>
    </row>
    <row r="4698" spans="4:20" hidden="1" x14ac:dyDescent="0.25">
      <c r="D4698" t="s">
        <v>583</v>
      </c>
      <c r="E4698" t="str">
        <f>VLOOKUP(D4698,'B-Business Capability'!B:H,5,FALSE)</f>
        <v>Product &amp; Software Development</v>
      </c>
      <c r="F4698" t="str">
        <f>VLOOKUP(D4698,'B-Business Capability'!B:H,6,FALSE)</f>
        <v>Engineering</v>
      </c>
      <c r="G4698" t="str">
        <f>VLOOKUP(D4698,'B-Business Capability'!B:H,7,FALSE)</f>
        <v>Construction &amp; Development</v>
      </c>
      <c r="I4698" t="s">
        <v>43</v>
      </c>
      <c r="J4698" t="s">
        <v>71</v>
      </c>
      <c r="K4698" t="s">
        <v>78</v>
      </c>
      <c r="L4698" t="s">
        <v>650</v>
      </c>
      <c r="M4698" t="str">
        <f>VLOOKUP(L4698,'A-Applications'!B:D,3,FALSE)</f>
        <v>PCB Trace Data</v>
      </c>
      <c r="N4698" t="s">
        <v>46</v>
      </c>
      <c r="O4698" s="42" t="s">
        <v>47</v>
      </c>
      <c r="P4698" t="s">
        <v>75</v>
      </c>
      <c r="Q4698" t="str">
        <f>VLOOKUP(KamstrupData[[#This Row],[IdLevel123]],'B-Business Capability'!B:L,10,FALSE)</f>
        <v>Idea-to-Release (I2R)</v>
      </c>
      <c r="R4698">
        <f>VLOOKUP(KamstrupData[[#This Row],[IdLevel123]],'B-Business Capability'!B:L,11,FALSE)</f>
        <v>420</v>
      </c>
      <c r="T4698" t="s">
        <v>76</v>
      </c>
    </row>
    <row r="4699" spans="4:20" hidden="1" x14ac:dyDescent="0.25">
      <c r="D4699" t="s">
        <v>583</v>
      </c>
      <c r="E4699" t="str">
        <f>VLOOKUP(D4699,'B-Business Capability'!B:H,5,FALSE)</f>
        <v>Product &amp; Software Development</v>
      </c>
      <c r="F4699" t="str">
        <f>VLOOKUP(D4699,'B-Business Capability'!B:H,6,FALSE)</f>
        <v>Engineering</v>
      </c>
      <c r="G4699" t="str">
        <f>VLOOKUP(D4699,'B-Business Capability'!B:H,7,FALSE)</f>
        <v>Construction &amp; Development</v>
      </c>
      <c r="I4699" t="s">
        <v>43</v>
      </c>
      <c r="J4699" t="s">
        <v>91</v>
      </c>
      <c r="K4699" t="s">
        <v>78</v>
      </c>
      <c r="L4699" t="s">
        <v>650</v>
      </c>
      <c r="M4699" t="str">
        <f>VLOOKUP(L4699,'A-Applications'!B:D,3,FALSE)</f>
        <v>PCB Trace Data</v>
      </c>
      <c r="N4699" t="s">
        <v>46</v>
      </c>
      <c r="O4699" s="42" t="s">
        <v>47</v>
      </c>
      <c r="P4699" t="s">
        <v>75</v>
      </c>
      <c r="Q4699" t="str">
        <f>VLOOKUP(KamstrupData[[#This Row],[IdLevel123]],'B-Business Capability'!B:L,10,FALSE)</f>
        <v>Idea-to-Release (I2R)</v>
      </c>
      <c r="R4699">
        <f>VLOOKUP(KamstrupData[[#This Row],[IdLevel123]],'B-Business Capability'!B:L,11,FALSE)</f>
        <v>420</v>
      </c>
      <c r="T4699" t="s">
        <v>93</v>
      </c>
    </row>
    <row r="4700" spans="4:20" hidden="1" x14ac:dyDescent="0.25">
      <c r="D4700" t="s">
        <v>583</v>
      </c>
      <c r="E4700" t="str">
        <f>VLOOKUP(D4700,'B-Business Capability'!B:H,5,FALSE)</f>
        <v>Product &amp; Software Development</v>
      </c>
      <c r="F4700" t="str">
        <f>VLOOKUP(D4700,'B-Business Capability'!B:H,6,FALSE)</f>
        <v>Engineering</v>
      </c>
      <c r="G4700" t="str">
        <f>VLOOKUP(D4700,'B-Business Capability'!B:H,7,FALSE)</f>
        <v>Construction &amp; Development</v>
      </c>
      <c r="I4700" t="s">
        <v>43</v>
      </c>
      <c r="J4700" t="s">
        <v>114</v>
      </c>
      <c r="K4700" t="s">
        <v>78</v>
      </c>
      <c r="L4700" t="s">
        <v>650</v>
      </c>
      <c r="M4700" t="str">
        <f>VLOOKUP(L4700,'A-Applications'!B:D,3,FALSE)</f>
        <v>PCB Trace Data</v>
      </c>
      <c r="N4700" t="s">
        <v>46</v>
      </c>
      <c r="O4700" s="42" t="s">
        <v>47</v>
      </c>
      <c r="P4700" t="s">
        <v>75</v>
      </c>
      <c r="Q4700" t="str">
        <f>VLOOKUP(KamstrupData[[#This Row],[IdLevel123]],'B-Business Capability'!B:L,10,FALSE)</f>
        <v>Idea-to-Release (I2R)</v>
      </c>
      <c r="R4700">
        <f>VLOOKUP(KamstrupData[[#This Row],[IdLevel123]],'B-Business Capability'!B:L,11,FALSE)</f>
        <v>420</v>
      </c>
      <c r="T4700" t="s">
        <v>120</v>
      </c>
    </row>
    <row r="4701" spans="4:20" hidden="1" x14ac:dyDescent="0.25">
      <c r="D4701" t="s">
        <v>1406</v>
      </c>
      <c r="E4701" t="str">
        <f>VLOOKUP(D4701,'B-Business Capability'!B:H,5,FALSE)</f>
        <v>Governance, Risk and Compliance</v>
      </c>
      <c r="F4701" t="str">
        <f>VLOOKUP(D4701,'B-Business Capability'!B:H,6,FALSE)</f>
        <v>Enterprise Risk and Compliance</v>
      </c>
      <c r="G4701" t="str">
        <f>VLOOKUP(D4701,'B-Business Capability'!B:H,7,FALSE)</f>
        <v>Non Conformance</v>
      </c>
      <c r="I4701" t="s">
        <v>43</v>
      </c>
      <c r="J4701" t="s">
        <v>71</v>
      </c>
      <c r="K4701" t="s">
        <v>78</v>
      </c>
      <c r="L4701" t="s">
        <v>650</v>
      </c>
      <c r="M4701" t="str">
        <f>VLOOKUP(L4701,'A-Applications'!B:D,3,FALSE)</f>
        <v>PCB Trace Data</v>
      </c>
      <c r="N4701" t="s">
        <v>46</v>
      </c>
      <c r="O4701" s="42" t="s">
        <v>47</v>
      </c>
      <c r="P4701" t="s">
        <v>910</v>
      </c>
      <c r="Q4701" t="str">
        <f>VLOOKUP(KamstrupData[[#This Row],[IdLevel123]],'B-Business Capability'!B:L,10,FALSE)</f>
        <v>N/A</v>
      </c>
      <c r="R4701">
        <f>VLOOKUP(KamstrupData[[#This Row],[IdLevel123]],'B-Business Capability'!B:L,11,FALSE)</f>
        <v>0</v>
      </c>
      <c r="T4701" t="s">
        <v>76</v>
      </c>
    </row>
    <row r="4702" spans="4:20" hidden="1" x14ac:dyDescent="0.25">
      <c r="D4702" t="s">
        <v>1406</v>
      </c>
      <c r="E4702" t="str">
        <f>VLOOKUP(D4702,'B-Business Capability'!B:H,5,FALSE)</f>
        <v>Governance, Risk and Compliance</v>
      </c>
      <c r="F4702" t="str">
        <f>VLOOKUP(D4702,'B-Business Capability'!B:H,6,FALSE)</f>
        <v>Enterprise Risk and Compliance</v>
      </c>
      <c r="G4702" t="str">
        <f>VLOOKUP(D4702,'B-Business Capability'!B:H,7,FALSE)</f>
        <v>Non Conformance</v>
      </c>
      <c r="I4702" t="s">
        <v>43</v>
      </c>
      <c r="J4702" t="s">
        <v>114</v>
      </c>
      <c r="K4702" t="s">
        <v>78</v>
      </c>
      <c r="L4702" t="s">
        <v>650</v>
      </c>
      <c r="M4702" t="str">
        <f>VLOOKUP(L4702,'A-Applications'!B:D,3,FALSE)</f>
        <v>PCB Trace Data</v>
      </c>
      <c r="N4702" t="s">
        <v>46</v>
      </c>
      <c r="O4702" s="42" t="s">
        <v>47</v>
      </c>
      <c r="P4702" t="s">
        <v>910</v>
      </c>
      <c r="Q4702" t="str">
        <f>VLOOKUP(KamstrupData[[#This Row],[IdLevel123]],'B-Business Capability'!B:L,10,FALSE)</f>
        <v>N/A</v>
      </c>
      <c r="R4702">
        <f>VLOOKUP(KamstrupData[[#This Row],[IdLevel123]],'B-Business Capability'!B:L,11,FALSE)</f>
        <v>0</v>
      </c>
      <c r="T4702" t="s">
        <v>120</v>
      </c>
    </row>
    <row r="4703" spans="4:20" hidden="1" x14ac:dyDescent="0.25">
      <c r="D4703" t="s">
        <v>1601</v>
      </c>
      <c r="E4703" t="str">
        <f>VLOOKUP(D4703,'B-Business Capability'!B:H,5,FALSE)</f>
        <v>Digital Platform and Operations</v>
      </c>
      <c r="F4703" t="str">
        <f>VLOOKUP(D4703,'B-Business Capability'!B:H,6,FALSE)</f>
        <v>AI, Data &amp; Analytics</v>
      </c>
      <c r="G4703" t="str">
        <f>VLOOKUP(D4703,'B-Business Capability'!B:H,7,FALSE)</f>
        <v>Data Management</v>
      </c>
      <c r="I4703" t="s">
        <v>43</v>
      </c>
      <c r="J4703" t="s">
        <v>151</v>
      </c>
      <c r="K4703" t="s">
        <v>340</v>
      </c>
      <c r="L4703" t="s">
        <v>1602</v>
      </c>
      <c r="M4703" t="str">
        <f>VLOOKUP(L4703,'A-Applications'!B:D,3,FALSE)</f>
        <v>Microsoft Fabric</v>
      </c>
      <c r="N4703" t="s">
        <v>138</v>
      </c>
      <c r="O4703" s="42" t="s">
        <v>102</v>
      </c>
      <c r="P4703" t="s">
        <v>68</v>
      </c>
      <c r="Q4703" t="str">
        <f>VLOOKUP(KamstrupData[[#This Row],[IdLevel123]],'B-Business Capability'!B:L,10,FALSE)</f>
        <v>N/A</v>
      </c>
      <c r="R4703">
        <f>VLOOKUP(KamstrupData[[#This Row],[IdLevel123]],'B-Business Capability'!B:L,11,FALSE)</f>
        <v>0</v>
      </c>
      <c r="T4703" t="s">
        <v>1253</v>
      </c>
    </row>
    <row r="4704" spans="4:20" hidden="1" x14ac:dyDescent="0.25">
      <c r="D4704" t="s">
        <v>1601</v>
      </c>
      <c r="E4704" t="str">
        <f>VLOOKUP(D4704,'B-Business Capability'!B:H,5,FALSE)</f>
        <v>Digital Platform and Operations</v>
      </c>
      <c r="F4704" t="str">
        <f>VLOOKUP(D4704,'B-Business Capability'!B:H,6,FALSE)</f>
        <v>AI, Data &amp; Analytics</v>
      </c>
      <c r="G4704" t="str">
        <f>VLOOKUP(D4704,'B-Business Capability'!B:H,7,FALSE)</f>
        <v>Data Management</v>
      </c>
      <c r="I4704" t="s">
        <v>43</v>
      </c>
      <c r="J4704" t="s">
        <v>109</v>
      </c>
      <c r="L4704" t="s">
        <v>1602</v>
      </c>
      <c r="M4704" t="str">
        <f>VLOOKUP(L4704,'A-Applications'!B:D,3,FALSE)</f>
        <v>Microsoft Fabric</v>
      </c>
      <c r="N4704" t="s">
        <v>138</v>
      </c>
      <c r="O4704" s="42" t="s">
        <v>102</v>
      </c>
      <c r="P4704" t="s">
        <v>68</v>
      </c>
      <c r="Q4704" t="str">
        <f>VLOOKUP(KamstrupData[[#This Row],[IdLevel123]],'B-Business Capability'!B:L,10,FALSE)</f>
        <v>N/A</v>
      </c>
      <c r="R4704">
        <f>VLOOKUP(KamstrupData[[#This Row],[IdLevel123]],'B-Business Capability'!B:L,11,FALSE)</f>
        <v>0</v>
      </c>
      <c r="T4704" t="s">
        <v>975</v>
      </c>
    </row>
    <row r="4705" spans="4:20" hidden="1" x14ac:dyDescent="0.25">
      <c r="D4705" t="s">
        <v>1603</v>
      </c>
      <c r="E4705" t="str">
        <f>VLOOKUP(D4705,'B-Business Capability'!B:H,5,FALSE)</f>
        <v>Digital Platform and Operations</v>
      </c>
      <c r="F4705" t="str">
        <f>VLOOKUP(D4705,'B-Business Capability'!B:H,6,FALSE)</f>
        <v>AI, Data &amp; Analytics</v>
      </c>
      <c r="G4705" t="str">
        <f>VLOOKUP(D4705,'B-Business Capability'!B:H,7,FALSE)</f>
        <v>Data Processing &amp; Modeling</v>
      </c>
      <c r="I4705" t="s">
        <v>43</v>
      </c>
      <c r="J4705" t="s">
        <v>151</v>
      </c>
      <c r="K4705" t="s">
        <v>340</v>
      </c>
      <c r="L4705" t="s">
        <v>1602</v>
      </c>
      <c r="M4705" t="str">
        <f>VLOOKUP(L4705,'A-Applications'!B:D,3,FALSE)</f>
        <v>Microsoft Fabric</v>
      </c>
      <c r="N4705" t="s">
        <v>138</v>
      </c>
      <c r="O4705" s="42" t="s">
        <v>102</v>
      </c>
      <c r="P4705" t="s">
        <v>68</v>
      </c>
      <c r="Q4705" t="str">
        <f>VLOOKUP(KamstrupData[[#This Row],[IdLevel123]],'B-Business Capability'!B:L,10,FALSE)</f>
        <v>N/A</v>
      </c>
      <c r="R4705">
        <f>VLOOKUP(KamstrupData[[#This Row],[IdLevel123]],'B-Business Capability'!B:L,11,FALSE)</f>
        <v>0</v>
      </c>
      <c r="T4705" t="s">
        <v>1253</v>
      </c>
    </row>
    <row r="4706" spans="4:20" hidden="1" x14ac:dyDescent="0.25">
      <c r="D4706" t="s">
        <v>1603</v>
      </c>
      <c r="E4706" t="str">
        <f>VLOOKUP(D4706,'B-Business Capability'!B:H,5,FALSE)</f>
        <v>Digital Platform and Operations</v>
      </c>
      <c r="F4706" t="str">
        <f>VLOOKUP(D4706,'B-Business Capability'!B:H,6,FALSE)</f>
        <v>AI, Data &amp; Analytics</v>
      </c>
      <c r="G4706" t="str">
        <f>VLOOKUP(D4706,'B-Business Capability'!B:H,7,FALSE)</f>
        <v>Data Processing &amp; Modeling</v>
      </c>
      <c r="I4706" t="s">
        <v>43</v>
      </c>
      <c r="J4706" t="s">
        <v>109</v>
      </c>
      <c r="L4706" t="s">
        <v>1602</v>
      </c>
      <c r="M4706" t="str">
        <f>VLOOKUP(L4706,'A-Applications'!B:D,3,FALSE)</f>
        <v>Microsoft Fabric</v>
      </c>
      <c r="N4706" t="s">
        <v>138</v>
      </c>
      <c r="O4706" s="42" t="s">
        <v>102</v>
      </c>
      <c r="P4706" t="s">
        <v>68</v>
      </c>
      <c r="Q4706" t="str">
        <f>VLOOKUP(KamstrupData[[#This Row],[IdLevel123]],'B-Business Capability'!B:L,10,FALSE)</f>
        <v>N/A</v>
      </c>
      <c r="R4706">
        <f>VLOOKUP(KamstrupData[[#This Row],[IdLevel123]],'B-Business Capability'!B:L,11,FALSE)</f>
        <v>0</v>
      </c>
      <c r="T4706" t="s">
        <v>975</v>
      </c>
    </row>
    <row r="4707" spans="4:20" hidden="1" x14ac:dyDescent="0.25">
      <c r="D4707" t="s">
        <v>1603</v>
      </c>
      <c r="E4707" t="str">
        <f>VLOOKUP(D4707,'B-Business Capability'!B:H,5,FALSE)</f>
        <v>Digital Platform and Operations</v>
      </c>
      <c r="F4707" t="str">
        <f>VLOOKUP(D4707,'B-Business Capability'!B:H,6,FALSE)</f>
        <v>AI, Data &amp; Analytics</v>
      </c>
      <c r="G4707" t="str">
        <f>VLOOKUP(D4707,'B-Business Capability'!B:H,7,FALSE)</f>
        <v>Data Processing &amp; Modeling</v>
      </c>
      <c r="I4707" t="s">
        <v>43</v>
      </c>
      <c r="J4707" t="s">
        <v>151</v>
      </c>
      <c r="K4707" t="s">
        <v>340</v>
      </c>
      <c r="L4707" t="s">
        <v>1602</v>
      </c>
      <c r="M4707" t="str">
        <f>VLOOKUP(L4707,'A-Applications'!B:D,3,FALSE)</f>
        <v>Microsoft Fabric</v>
      </c>
      <c r="N4707" t="s">
        <v>138</v>
      </c>
      <c r="O4707" s="42" t="s">
        <v>102</v>
      </c>
      <c r="P4707" t="s">
        <v>68</v>
      </c>
      <c r="Q4707" t="str">
        <f>VLOOKUP(KamstrupData[[#This Row],[IdLevel123]],'B-Business Capability'!B:L,10,FALSE)</f>
        <v>N/A</v>
      </c>
      <c r="R4707">
        <f>VLOOKUP(KamstrupData[[#This Row],[IdLevel123]],'B-Business Capability'!B:L,11,FALSE)</f>
        <v>0</v>
      </c>
      <c r="T4707" t="s">
        <v>1253</v>
      </c>
    </row>
    <row r="4708" spans="4:20" hidden="1" x14ac:dyDescent="0.25">
      <c r="D4708" t="s">
        <v>1603</v>
      </c>
      <c r="E4708" t="str">
        <f>VLOOKUP(D4708,'B-Business Capability'!B:H,5,FALSE)</f>
        <v>Digital Platform and Operations</v>
      </c>
      <c r="F4708" t="str">
        <f>VLOOKUP(D4708,'B-Business Capability'!B:H,6,FALSE)</f>
        <v>AI, Data &amp; Analytics</v>
      </c>
      <c r="G4708" t="str">
        <f>VLOOKUP(D4708,'B-Business Capability'!B:H,7,FALSE)</f>
        <v>Data Processing &amp; Modeling</v>
      </c>
      <c r="I4708" t="s">
        <v>43</v>
      </c>
      <c r="J4708" t="s">
        <v>109</v>
      </c>
      <c r="L4708" t="s">
        <v>1602</v>
      </c>
      <c r="M4708" t="str">
        <f>VLOOKUP(L4708,'A-Applications'!B:D,3,FALSE)</f>
        <v>Microsoft Fabric</v>
      </c>
      <c r="N4708" t="s">
        <v>138</v>
      </c>
      <c r="O4708" s="42" t="s">
        <v>102</v>
      </c>
      <c r="P4708" t="s">
        <v>68</v>
      </c>
      <c r="Q4708" t="str">
        <f>VLOOKUP(KamstrupData[[#This Row],[IdLevel123]],'B-Business Capability'!B:L,10,FALSE)</f>
        <v>N/A</v>
      </c>
      <c r="R4708">
        <f>VLOOKUP(KamstrupData[[#This Row],[IdLevel123]],'B-Business Capability'!B:L,11,FALSE)</f>
        <v>0</v>
      </c>
      <c r="T4708" t="s">
        <v>975</v>
      </c>
    </row>
    <row r="4709" spans="4:20" hidden="1" x14ac:dyDescent="0.25">
      <c r="D4709" t="s">
        <v>1371</v>
      </c>
      <c r="E4709" t="str">
        <f>VLOOKUP(D4709,'B-Business Capability'!B:H,5,FALSE)</f>
        <v>Governance, Risk and Compliance</v>
      </c>
      <c r="F4709" t="str">
        <f>VLOOKUP(D4709,'B-Business Capability'!B:H,6,FALSE)</f>
        <v>Enterprise Risk and Compliance</v>
      </c>
      <c r="G4709" t="str">
        <f>VLOOKUP(D4709,'B-Business Capability'!B:H,7,FALSE)</f>
        <v>Regulatory Compliance Management</v>
      </c>
      <c r="I4709" t="s">
        <v>43</v>
      </c>
      <c r="J4709" t="s">
        <v>413</v>
      </c>
      <c r="K4709" t="s">
        <v>414</v>
      </c>
      <c r="L4709" t="s">
        <v>1373</v>
      </c>
      <c r="M4709" t="str">
        <f>VLOOKUP(L4709,'A-Applications'!B:D,3,FALSE)</f>
        <v>Crystal Reports</v>
      </c>
      <c r="N4709" t="s">
        <v>46</v>
      </c>
      <c r="O4709" s="42" t="s">
        <v>47</v>
      </c>
      <c r="P4709" t="s">
        <v>1364</v>
      </c>
      <c r="Q4709" t="str">
        <f>VLOOKUP(KamstrupData[[#This Row],[IdLevel123]],'B-Business Capability'!B:L,10,FALSE)</f>
        <v>N/A</v>
      </c>
      <c r="R4709">
        <f>VLOOKUP(KamstrupData[[#This Row],[IdLevel123]],'B-Business Capability'!B:L,11,FALSE)</f>
        <v>0</v>
      </c>
      <c r="T4709" t="s">
        <v>1374</v>
      </c>
    </row>
    <row r="4710" spans="4:20" hidden="1" x14ac:dyDescent="0.25">
      <c r="D4710" t="s">
        <v>1371</v>
      </c>
      <c r="E4710" t="str">
        <f>VLOOKUP(D4710,'B-Business Capability'!B:H,5,FALSE)</f>
        <v>Governance, Risk and Compliance</v>
      </c>
      <c r="F4710" t="str">
        <f>VLOOKUP(D4710,'B-Business Capability'!B:H,6,FALSE)</f>
        <v>Enterprise Risk and Compliance</v>
      </c>
      <c r="G4710" t="str">
        <f>VLOOKUP(D4710,'B-Business Capability'!B:H,7,FALSE)</f>
        <v>Regulatory Compliance Management</v>
      </c>
      <c r="I4710" t="s">
        <v>66</v>
      </c>
      <c r="J4710" t="s">
        <v>413</v>
      </c>
      <c r="K4710" t="s">
        <v>414</v>
      </c>
      <c r="L4710" s="101" t="s">
        <v>1373</v>
      </c>
      <c r="M4710" t="str">
        <f>VLOOKUP(L4710,'A-Applications'!B:D,3,FALSE)</f>
        <v>Crystal Reports</v>
      </c>
      <c r="N4710" t="s">
        <v>46</v>
      </c>
      <c r="O4710" s="42" t="s">
        <v>47</v>
      </c>
      <c r="P4710" t="s">
        <v>1364</v>
      </c>
      <c r="Q4710" t="str">
        <f>VLOOKUP(KamstrupData[[#This Row],[IdLevel123]],'B-Business Capability'!B:L,10,FALSE)</f>
        <v>N/A</v>
      </c>
      <c r="R4710">
        <f>VLOOKUP(KamstrupData[[#This Row],[IdLevel123]],'B-Business Capability'!B:L,11,FALSE)</f>
        <v>0</v>
      </c>
      <c r="T4710" t="s">
        <v>1374</v>
      </c>
    </row>
    <row r="4711" spans="4:20" hidden="1" x14ac:dyDescent="0.25">
      <c r="D4711" t="s">
        <v>1537</v>
      </c>
      <c r="E4711" t="str">
        <f>VLOOKUP(D4711,'B-Business Capability'!B:H,5,FALSE)</f>
        <v>Manufacturing</v>
      </c>
      <c r="F4711" t="str">
        <f>VLOOKUP(D4711,'B-Business Capability'!B:H,6,FALSE)</f>
        <v>Manufacturing Software</v>
      </c>
      <c r="G4711" t="str">
        <f>VLOOKUP(D4711,'B-Business Capability'!B:H,7,FALSE)</f>
        <v>Software development</v>
      </c>
      <c r="I4711" t="s">
        <v>43</v>
      </c>
      <c r="J4711" t="s">
        <v>109</v>
      </c>
      <c r="K4711" t="s">
        <v>110</v>
      </c>
      <c r="L4711" t="s">
        <v>1373</v>
      </c>
      <c r="M4711" t="str">
        <f>VLOOKUP(L4711,'A-Applications'!B:D,3,FALSE)</f>
        <v>Crystal Reports</v>
      </c>
      <c r="N4711" t="s">
        <v>74</v>
      </c>
      <c r="O4711" s="42" t="s">
        <v>102</v>
      </c>
      <c r="P4711" t="s">
        <v>112</v>
      </c>
      <c r="Q4711" t="str">
        <f>VLOOKUP(KamstrupData[[#This Row],[IdLevel123]],'B-Business Capability'!B:L,10,FALSE)</f>
        <v>Idea-to-Release (I2R)</v>
      </c>
      <c r="R4711">
        <f>VLOOKUP(KamstrupData[[#This Row],[IdLevel123]],'B-Business Capability'!B:L,11,FALSE)</f>
        <v>970</v>
      </c>
      <c r="T4711" t="s">
        <v>1538</v>
      </c>
    </row>
    <row r="4712" spans="4:20" hidden="1" x14ac:dyDescent="0.25">
      <c r="D4712" t="s">
        <v>1537</v>
      </c>
      <c r="E4712" t="str">
        <f>VLOOKUP(D4712,'B-Business Capability'!B:H,5,FALSE)</f>
        <v>Manufacturing</v>
      </c>
      <c r="F4712" t="str">
        <f>VLOOKUP(D4712,'B-Business Capability'!B:H,6,FALSE)</f>
        <v>Manufacturing Software</v>
      </c>
      <c r="G4712" t="str">
        <f>VLOOKUP(D4712,'B-Business Capability'!B:H,7,FALSE)</f>
        <v>Software development</v>
      </c>
      <c r="I4712" t="s">
        <v>66</v>
      </c>
      <c r="J4712" t="s">
        <v>109</v>
      </c>
      <c r="K4712" t="s">
        <v>110</v>
      </c>
      <c r="L4712" t="s">
        <v>1373</v>
      </c>
      <c r="M4712" t="str">
        <f>VLOOKUP(L4712,'A-Applications'!B:D,3,FALSE)</f>
        <v>Crystal Reports</v>
      </c>
      <c r="N4712" t="s">
        <v>74</v>
      </c>
      <c r="O4712" s="42" t="s">
        <v>102</v>
      </c>
      <c r="P4712" t="s">
        <v>112</v>
      </c>
      <c r="Q4712" t="str">
        <f>VLOOKUP(KamstrupData[[#This Row],[IdLevel123]],'B-Business Capability'!B:L,10,FALSE)</f>
        <v>Idea-to-Release (I2R)</v>
      </c>
      <c r="R4712">
        <f>VLOOKUP(KamstrupData[[#This Row],[IdLevel123]],'B-Business Capability'!B:L,11,FALSE)</f>
        <v>970</v>
      </c>
      <c r="T4712" t="s">
        <v>1542</v>
      </c>
    </row>
    <row r="4713" spans="4:20" hidden="1" x14ac:dyDescent="0.25">
      <c r="D4713" t="s">
        <v>70</v>
      </c>
      <c r="E4713" t="str">
        <f>VLOOKUP(D4713,'B-Business Capability'!B:H,5,FALSE)</f>
        <v>Product &amp; Software Development</v>
      </c>
      <c r="F4713">
        <f>VLOOKUP(D4713,'B-Business Capability'!B:H,6,FALSE)</f>
        <v>0</v>
      </c>
      <c r="G4713">
        <f>VLOOKUP(D4713,'B-Business Capability'!B:H,7,FALSE)</f>
        <v>0</v>
      </c>
      <c r="I4713" t="s">
        <v>43</v>
      </c>
      <c r="J4713" t="s">
        <v>114</v>
      </c>
      <c r="K4713" t="s">
        <v>125</v>
      </c>
      <c r="L4713" t="s">
        <v>127</v>
      </c>
      <c r="M4713" t="str">
        <f>VLOOKUP(L4713,'A-Applications'!B:D,3,FALSE)</f>
        <v>foxitreader</v>
      </c>
      <c r="N4713" t="s">
        <v>46</v>
      </c>
      <c r="O4713" t="s">
        <v>47</v>
      </c>
      <c r="P4713" t="s">
        <v>56</v>
      </c>
      <c r="Q4713" t="str">
        <f>VLOOKUP(KamstrupData[[#This Row],[IdLevel123]],'B-Business Capability'!B:L,10,FALSE)</f>
        <v>Idea-to-Release (I2R)</v>
      </c>
      <c r="R4713">
        <f>VLOOKUP(KamstrupData[[#This Row],[IdLevel123]],'B-Business Capability'!B:L,11,FALSE)</f>
        <v>100</v>
      </c>
      <c r="T4713" t="s">
        <v>126</v>
      </c>
    </row>
    <row r="4714" spans="4:20" hidden="1" x14ac:dyDescent="0.25">
      <c r="D4714" s="28" t="s">
        <v>1459</v>
      </c>
      <c r="E4714" t="str">
        <f>VLOOKUP(D4714,'B-Business Capability'!B:H,5,FALSE)</f>
        <v>Customer Service</v>
      </c>
      <c r="F4714" t="str">
        <f>VLOOKUP(D4714,'B-Business Capability'!B:H,6,FALSE)</f>
        <v>Customer Service and Support</v>
      </c>
      <c r="G4714" t="str">
        <f>VLOOKUP(D4714,'B-Business Capability'!B:H,7,FALSE)</f>
        <v>Service Request Management</v>
      </c>
      <c r="I4714" t="s">
        <v>487</v>
      </c>
      <c r="J4714" t="s">
        <v>8712</v>
      </c>
      <c r="K4714" t="s">
        <v>8713</v>
      </c>
      <c r="L4714" t="s">
        <v>127</v>
      </c>
      <c r="M4714" t="str">
        <f>VLOOKUP(L4714,'A-Applications'!B:D,3,FALSE)</f>
        <v>foxitreader</v>
      </c>
      <c r="N4714" t="s">
        <v>46</v>
      </c>
      <c r="O4714" t="s">
        <v>52</v>
      </c>
      <c r="Q4714" t="str">
        <f>VLOOKUP(KamstrupData[[#This Row],[IdLevel123]],'B-Business Capability'!B:L,10,FALSE)</f>
        <v>Customer Service and Support</v>
      </c>
      <c r="R4714">
        <f>VLOOKUP(KamstrupData[[#This Row],[IdLevel123]],'B-Business Capability'!B:L,11,FALSE)</f>
        <v>0</v>
      </c>
    </row>
    <row r="4715" spans="4:20" hidden="1" x14ac:dyDescent="0.25">
      <c r="D4715" t="s">
        <v>583</v>
      </c>
      <c r="E4715" t="str">
        <f>VLOOKUP(D4715,'B-Business Capability'!B:H,5,FALSE)</f>
        <v>Product &amp; Software Development</v>
      </c>
      <c r="F4715" t="str">
        <f>VLOOKUP(D4715,'B-Business Capability'!B:H,6,FALSE)</f>
        <v>Engineering</v>
      </c>
      <c r="G4715" t="str">
        <f>VLOOKUP(D4715,'B-Business Capability'!B:H,7,FALSE)</f>
        <v>Construction &amp; Development</v>
      </c>
      <c r="I4715" t="s">
        <v>43</v>
      </c>
      <c r="J4715" t="s">
        <v>114</v>
      </c>
      <c r="K4715" t="s">
        <v>115</v>
      </c>
      <c r="L4715" t="s">
        <v>820</v>
      </c>
      <c r="M4715" t="str">
        <f>VLOOKUP(L4715,'A-Applications'!B:D,3,FALSE)</f>
        <v>MSYS2</v>
      </c>
      <c r="N4715" t="s">
        <v>46</v>
      </c>
      <c r="O4715" s="42" t="s">
        <v>102</v>
      </c>
      <c r="P4715" t="s">
        <v>602</v>
      </c>
      <c r="Q4715" t="str">
        <f>VLOOKUP(KamstrupData[[#This Row],[IdLevel123]],'B-Business Capability'!B:L,10,FALSE)</f>
        <v>Idea-to-Release (I2R)</v>
      </c>
      <c r="R4715">
        <f>VLOOKUP(KamstrupData[[#This Row],[IdLevel123]],'B-Business Capability'!B:L,11,FALSE)</f>
        <v>420</v>
      </c>
      <c r="T4715" t="s">
        <v>116</v>
      </c>
    </row>
    <row r="4716" spans="4:20" hidden="1" x14ac:dyDescent="0.25">
      <c r="D4716" t="s">
        <v>583</v>
      </c>
      <c r="E4716" t="str">
        <f>VLOOKUP(D4716,'B-Business Capability'!B:H,5,FALSE)</f>
        <v>Product &amp; Software Development</v>
      </c>
      <c r="F4716" t="str">
        <f>VLOOKUP(D4716,'B-Business Capability'!B:H,6,FALSE)</f>
        <v>Engineering</v>
      </c>
      <c r="G4716" t="str">
        <f>VLOOKUP(D4716,'B-Business Capability'!B:H,7,FALSE)</f>
        <v>Construction &amp; Development</v>
      </c>
      <c r="I4716" t="s">
        <v>43</v>
      </c>
      <c r="J4716" t="s">
        <v>114</v>
      </c>
      <c r="K4716" t="s">
        <v>125</v>
      </c>
      <c r="L4716" t="s">
        <v>820</v>
      </c>
      <c r="M4716" t="str">
        <f>VLOOKUP(L4716,'A-Applications'!B:D,3,FALSE)</f>
        <v>MSYS2</v>
      </c>
      <c r="N4716" t="s">
        <v>46</v>
      </c>
      <c r="O4716" s="42" t="s">
        <v>47</v>
      </c>
      <c r="P4716" t="s">
        <v>75</v>
      </c>
      <c r="Q4716" t="str">
        <f>VLOOKUP(KamstrupData[[#This Row],[IdLevel123]],'B-Business Capability'!B:L,10,FALSE)</f>
        <v>Idea-to-Release (I2R)</v>
      </c>
      <c r="R4716">
        <f>VLOOKUP(KamstrupData[[#This Row],[IdLevel123]],'B-Business Capability'!B:L,11,FALSE)</f>
        <v>420</v>
      </c>
      <c r="T4716" t="s">
        <v>126</v>
      </c>
    </row>
    <row r="4717" spans="4:20" hidden="1" x14ac:dyDescent="0.25">
      <c r="D4717" t="s">
        <v>583</v>
      </c>
      <c r="E4717" t="str">
        <f>VLOOKUP(D4717,'B-Business Capability'!B:H,5,FALSE)</f>
        <v>Product &amp; Software Development</v>
      </c>
      <c r="F4717" t="str">
        <f>VLOOKUP(D4717,'B-Business Capability'!B:H,6,FALSE)</f>
        <v>Engineering</v>
      </c>
      <c r="G4717" t="str">
        <f>VLOOKUP(D4717,'B-Business Capability'!B:H,7,FALSE)</f>
        <v>Construction &amp; Development</v>
      </c>
      <c r="I4717" t="s">
        <v>43</v>
      </c>
      <c r="J4717" t="s">
        <v>71</v>
      </c>
      <c r="K4717" t="s">
        <v>72</v>
      </c>
      <c r="L4717" t="s">
        <v>625</v>
      </c>
      <c r="M4717" t="str">
        <f>VLOOKUP(L4717,'A-Applications'!B:D,3,FALSE)</f>
        <v>Ruby</v>
      </c>
      <c r="N4717" t="s">
        <v>46</v>
      </c>
      <c r="O4717" s="42" t="s">
        <v>47</v>
      </c>
      <c r="P4717" t="s">
        <v>75</v>
      </c>
      <c r="Q4717" t="str">
        <f>VLOOKUP(KamstrupData[[#This Row],[IdLevel123]],'B-Business Capability'!B:L,10,FALSE)</f>
        <v>Idea-to-Release (I2R)</v>
      </c>
      <c r="R4717">
        <f>VLOOKUP(KamstrupData[[#This Row],[IdLevel123]],'B-Business Capability'!B:L,11,FALSE)</f>
        <v>420</v>
      </c>
      <c r="T4717" t="s">
        <v>76</v>
      </c>
    </row>
    <row r="4718" spans="4:20" hidden="1" x14ac:dyDescent="0.25">
      <c r="D4718" t="s">
        <v>583</v>
      </c>
      <c r="E4718" t="str">
        <f>VLOOKUP(D4718,'B-Business Capability'!B:H,5,FALSE)</f>
        <v>Product &amp; Software Development</v>
      </c>
      <c r="F4718" t="str">
        <f>VLOOKUP(D4718,'B-Business Capability'!B:H,6,FALSE)</f>
        <v>Engineering</v>
      </c>
      <c r="G4718" t="str">
        <f>VLOOKUP(D4718,'B-Business Capability'!B:H,7,FALSE)</f>
        <v>Construction &amp; Development</v>
      </c>
      <c r="I4718" t="s">
        <v>43</v>
      </c>
      <c r="J4718" t="s">
        <v>71</v>
      </c>
      <c r="K4718" t="s">
        <v>81</v>
      </c>
      <c r="L4718" t="s">
        <v>625</v>
      </c>
      <c r="M4718" t="str">
        <f>VLOOKUP(L4718,'A-Applications'!B:D,3,FALSE)</f>
        <v>Ruby</v>
      </c>
      <c r="N4718" t="s">
        <v>46</v>
      </c>
      <c r="O4718" s="42" t="s">
        <v>47</v>
      </c>
      <c r="P4718" t="s">
        <v>75</v>
      </c>
      <c r="Q4718" t="str">
        <f>VLOOKUP(KamstrupData[[#This Row],[IdLevel123]],'B-Business Capability'!B:L,10,FALSE)</f>
        <v>Idea-to-Release (I2R)</v>
      </c>
      <c r="R4718">
        <f>VLOOKUP(KamstrupData[[#This Row],[IdLevel123]],'B-Business Capability'!B:L,11,FALSE)</f>
        <v>420</v>
      </c>
      <c r="T4718" t="s">
        <v>76</v>
      </c>
    </row>
    <row r="4719" spans="4:20" hidden="1" x14ac:dyDescent="0.25">
      <c r="D4719" t="s">
        <v>583</v>
      </c>
      <c r="E4719" t="str">
        <f>VLOOKUP(D4719,'B-Business Capability'!B:H,5,FALSE)</f>
        <v>Product &amp; Software Development</v>
      </c>
      <c r="F4719" t="str">
        <f>VLOOKUP(D4719,'B-Business Capability'!B:H,6,FALSE)</f>
        <v>Engineering</v>
      </c>
      <c r="G4719" t="str">
        <f>VLOOKUP(D4719,'B-Business Capability'!B:H,7,FALSE)</f>
        <v>Construction &amp; Development</v>
      </c>
      <c r="I4719" t="s">
        <v>43</v>
      </c>
      <c r="J4719" t="s">
        <v>114</v>
      </c>
      <c r="K4719" t="s">
        <v>115</v>
      </c>
      <c r="L4719" t="s">
        <v>625</v>
      </c>
      <c r="M4719" t="str">
        <f>VLOOKUP(L4719,'A-Applications'!B:D,3,FALSE)</f>
        <v>Ruby</v>
      </c>
      <c r="N4719" t="s">
        <v>46</v>
      </c>
      <c r="O4719" s="42" t="s">
        <v>102</v>
      </c>
      <c r="P4719" t="s">
        <v>602</v>
      </c>
      <c r="Q4719" t="str">
        <f>VLOOKUP(KamstrupData[[#This Row],[IdLevel123]],'B-Business Capability'!B:L,10,FALSE)</f>
        <v>Idea-to-Release (I2R)</v>
      </c>
      <c r="R4719">
        <f>VLOOKUP(KamstrupData[[#This Row],[IdLevel123]],'B-Business Capability'!B:L,11,FALSE)</f>
        <v>420</v>
      </c>
      <c r="T4719" t="s">
        <v>116</v>
      </c>
    </row>
    <row r="4720" spans="4:20" hidden="1" x14ac:dyDescent="0.25">
      <c r="D4720" t="s">
        <v>583</v>
      </c>
      <c r="E4720" t="str">
        <f>VLOOKUP(D4720,'B-Business Capability'!B:H,5,FALSE)</f>
        <v>Product &amp; Software Development</v>
      </c>
      <c r="F4720" t="str">
        <f>VLOOKUP(D4720,'B-Business Capability'!B:H,6,FALSE)</f>
        <v>Engineering</v>
      </c>
      <c r="G4720" t="str">
        <f>VLOOKUP(D4720,'B-Business Capability'!B:H,7,FALSE)</f>
        <v>Construction &amp; Development</v>
      </c>
      <c r="I4720" t="s">
        <v>43</v>
      </c>
      <c r="J4720" t="s">
        <v>114</v>
      </c>
      <c r="K4720" t="s">
        <v>125</v>
      </c>
      <c r="L4720" t="s">
        <v>625</v>
      </c>
      <c r="M4720" t="str">
        <f>VLOOKUP(L4720,'A-Applications'!B:D,3,FALSE)</f>
        <v>Ruby</v>
      </c>
      <c r="N4720" t="s">
        <v>46</v>
      </c>
      <c r="O4720" s="42" t="s">
        <v>47</v>
      </c>
      <c r="P4720" t="s">
        <v>75</v>
      </c>
      <c r="Q4720" t="str">
        <f>VLOOKUP(KamstrupData[[#This Row],[IdLevel123]],'B-Business Capability'!B:L,10,FALSE)</f>
        <v>Idea-to-Release (I2R)</v>
      </c>
      <c r="R4720">
        <f>VLOOKUP(KamstrupData[[#This Row],[IdLevel123]],'B-Business Capability'!B:L,11,FALSE)</f>
        <v>420</v>
      </c>
      <c r="T4720" t="s">
        <v>126</v>
      </c>
    </row>
    <row r="4721" spans="2:20" hidden="1" x14ac:dyDescent="0.25">
      <c r="D4721" t="s">
        <v>1634</v>
      </c>
      <c r="E4721" t="str">
        <f>VLOOKUP(D4721,'B-Business Capability'!B:H,5,FALSE)</f>
        <v>Not mapped to capability</v>
      </c>
      <c r="F4721">
        <f>VLOOKUP(D4721,'B-Business Capability'!B:H,6,FALSE)</f>
        <v>0</v>
      </c>
      <c r="G4721">
        <f>VLOOKUP(D4721,'B-Business Capability'!B:H,7,FALSE)</f>
        <v>0</v>
      </c>
      <c r="I4721" t="s">
        <v>43</v>
      </c>
      <c r="J4721" t="s">
        <v>278</v>
      </c>
      <c r="L4721" t="s">
        <v>625</v>
      </c>
      <c r="M4721" t="str">
        <f>VLOOKUP(L4721,'A-Applications'!B:D,3,FALSE)</f>
        <v>Ruby</v>
      </c>
      <c r="O4721" s="42"/>
      <c r="P4721" t="s">
        <v>56</v>
      </c>
      <c r="Q4721" t="str">
        <f>VLOOKUP(KamstrupData[[#This Row],[IdLevel123]],'B-Business Capability'!B:L,10,FALSE)</f>
        <v>N/A</v>
      </c>
      <c r="R4721">
        <f>VLOOKUP(KamstrupData[[#This Row],[IdLevel123]],'B-Business Capability'!B:L,11,FALSE)</f>
        <v>0</v>
      </c>
    </row>
    <row r="4722" spans="2:20" hidden="1" x14ac:dyDescent="0.25">
      <c r="D4722" s="28" t="s">
        <v>1634</v>
      </c>
      <c r="E4722" t="str">
        <f>VLOOKUP(D4722,'B-Business Capability'!B:H,5,FALSE)</f>
        <v>Not mapped to capability</v>
      </c>
      <c r="F4722">
        <f>VLOOKUP(D4722,'B-Business Capability'!B:H,6,FALSE)</f>
        <v>0</v>
      </c>
      <c r="G4722">
        <f>VLOOKUP(D4722,'B-Business Capability'!B:H,7,FALSE)</f>
        <v>0</v>
      </c>
      <c r="I4722" t="s">
        <v>477</v>
      </c>
      <c r="J4722" t="s">
        <v>8624</v>
      </c>
      <c r="L4722" t="s">
        <v>625</v>
      </c>
      <c r="M4722" t="str">
        <f>VLOOKUP(L4722,'A-Applications'!B:D,3,FALSE)</f>
        <v>Ruby</v>
      </c>
      <c r="O4722" s="42"/>
      <c r="P4722" t="s">
        <v>56</v>
      </c>
      <c r="Q4722" t="str">
        <f>VLOOKUP(KamstrupData[[#This Row],[IdLevel123]],'B-Business Capability'!B:L,10,FALSE)</f>
        <v>N/A</v>
      </c>
      <c r="R4722">
        <f>VLOOKUP(KamstrupData[[#This Row],[IdLevel123]],'B-Business Capability'!B:L,11,FALSE)</f>
        <v>0</v>
      </c>
    </row>
    <row r="4723" spans="2:20" hidden="1" x14ac:dyDescent="0.25">
      <c r="D4723" t="s">
        <v>583</v>
      </c>
      <c r="E4723" t="str">
        <f>VLOOKUP(D4723,'B-Business Capability'!B:H,5,FALSE)</f>
        <v>Product &amp; Software Development</v>
      </c>
      <c r="F4723" t="str">
        <f>VLOOKUP(D4723,'B-Business Capability'!B:H,6,FALSE)</f>
        <v>Engineering</v>
      </c>
      <c r="G4723" t="str">
        <f>VLOOKUP(D4723,'B-Business Capability'!B:H,7,FALSE)</f>
        <v>Construction &amp; Development</v>
      </c>
      <c r="I4723" t="s">
        <v>43</v>
      </c>
      <c r="J4723" t="s">
        <v>98</v>
      </c>
      <c r="K4723" t="s">
        <v>761</v>
      </c>
      <c r="L4723" t="s">
        <v>773</v>
      </c>
      <c r="M4723" t="str">
        <f>VLOOKUP(L4723,'A-Applications'!B:D,3,FALSE)</f>
        <v>Kubernetes</v>
      </c>
      <c r="N4723" t="s">
        <v>138</v>
      </c>
      <c r="O4723" s="42" t="s">
        <v>210</v>
      </c>
      <c r="P4723" t="s">
        <v>75</v>
      </c>
      <c r="Q4723" t="str">
        <f>VLOOKUP(KamstrupData[[#This Row],[IdLevel123]],'B-Business Capability'!B:L,10,FALSE)</f>
        <v>Idea-to-Release (I2R)</v>
      </c>
      <c r="R4723">
        <f>VLOOKUP(KamstrupData[[#This Row],[IdLevel123]],'B-Business Capability'!B:L,11,FALSE)</f>
        <v>420</v>
      </c>
      <c r="T4723" t="s">
        <v>763</v>
      </c>
    </row>
    <row r="4724" spans="2:20" hidden="1" x14ac:dyDescent="0.25">
      <c r="D4724" t="s">
        <v>583</v>
      </c>
      <c r="E4724" t="str">
        <f>VLOOKUP(D4724,'B-Business Capability'!B:H,5,FALSE)</f>
        <v>Product &amp; Software Development</v>
      </c>
      <c r="F4724" t="str">
        <f>VLOOKUP(D4724,'B-Business Capability'!B:H,6,FALSE)</f>
        <v>Engineering</v>
      </c>
      <c r="G4724" t="str">
        <f>VLOOKUP(D4724,'B-Business Capability'!B:H,7,FALSE)</f>
        <v>Construction &amp; Development</v>
      </c>
      <c r="I4724" t="s">
        <v>43</v>
      </c>
      <c r="J4724" t="s">
        <v>98</v>
      </c>
      <c r="K4724" t="s">
        <v>87</v>
      </c>
      <c r="L4724" t="s">
        <v>773</v>
      </c>
      <c r="M4724" t="str">
        <f>VLOOKUP(L4724,'A-Applications'!B:D,3,FALSE)</f>
        <v>Kubernetes</v>
      </c>
      <c r="N4724" t="s">
        <v>138</v>
      </c>
      <c r="O4724" s="111" t="s">
        <v>102</v>
      </c>
      <c r="P4724" t="s">
        <v>75</v>
      </c>
      <c r="Q4724" t="str">
        <f>VLOOKUP(KamstrupData[[#This Row],[IdLevel123]],'B-Business Capability'!B:L,10,FALSE)</f>
        <v>Idea-to-Release (I2R)</v>
      </c>
      <c r="R4724">
        <f>VLOOKUP(KamstrupData[[#This Row],[IdLevel123]],'B-Business Capability'!B:L,11,FALSE)</f>
        <v>420</v>
      </c>
      <c r="T4724" t="s">
        <v>100</v>
      </c>
    </row>
    <row r="4725" spans="2:20" hidden="1" x14ac:dyDescent="0.25">
      <c r="D4725" s="28" t="s">
        <v>1592</v>
      </c>
      <c r="E4725" t="str">
        <f>VLOOKUP(D4725,'B-Business Capability'!B:H,5,FALSE)</f>
        <v>Digital Platform and Operations</v>
      </c>
      <c r="F4725" t="str">
        <f>VLOOKUP(D4725,'B-Business Capability'!B:H,6,FALSE)</f>
        <v>Engineering &amp; Platform</v>
      </c>
      <c r="G4725" t="str">
        <f>VLOOKUP(D4725,'B-Business Capability'!B:H,7,FALSE)</f>
        <v>Software architecture</v>
      </c>
      <c r="I4725" t="s">
        <v>43</v>
      </c>
      <c r="J4725" t="s">
        <v>148</v>
      </c>
      <c r="K4725" t="s">
        <v>149</v>
      </c>
      <c r="L4725" t="s">
        <v>773</v>
      </c>
      <c r="M4725" t="str">
        <f>VLOOKUP(L4725,'A-Applications'!B:D,3,FALSE)</f>
        <v>Kubernetes</v>
      </c>
      <c r="N4725" t="s">
        <v>138</v>
      </c>
      <c r="O4725" s="42" t="s">
        <v>102</v>
      </c>
      <c r="P4725" t="s">
        <v>56</v>
      </c>
      <c r="Q4725" t="str">
        <f>VLOOKUP(KamstrupData[[#This Row],[IdLevel123]],'B-Business Capability'!B:L,10,FALSE)</f>
        <v>N/A</v>
      </c>
      <c r="R4725">
        <f>VLOOKUP(KamstrupData[[#This Row],[IdLevel123]],'B-Business Capability'!B:L,11,FALSE)</f>
        <v>0</v>
      </c>
    </row>
    <row r="4726" spans="2:20" hidden="1" x14ac:dyDescent="0.25">
      <c r="B4726" s="28">
        <v>45292</v>
      </c>
      <c r="D4726" s="28" t="s">
        <v>8548</v>
      </c>
      <c r="E4726" t="str">
        <f>VLOOKUP(D4726,'B-Business Capability'!B:H,5,FALSE)</f>
        <v>OT Hosting</v>
      </c>
      <c r="F4726" t="str">
        <f>VLOOKUP(D4726,'B-Business Capability'!B:H,6,FALSE)</f>
        <v>OT Engineering &amp; Innovation</v>
      </c>
      <c r="G4726">
        <f>VLOOKUP(D4726,'B-Business Capability'!B:H,7,FALSE)</f>
        <v>0</v>
      </c>
      <c r="I4726" t="s">
        <v>43</v>
      </c>
      <c r="J4726" t="s">
        <v>285</v>
      </c>
      <c r="K4726" t="s">
        <v>1615</v>
      </c>
      <c r="L4726" t="s">
        <v>773</v>
      </c>
      <c r="M4726" t="str">
        <f>VLOOKUP(L4726,'A-Applications'!B:D,3,FALSE)</f>
        <v>Kubernetes</v>
      </c>
      <c r="N4726" t="s">
        <v>46</v>
      </c>
      <c r="O4726" s="42" t="s">
        <v>210</v>
      </c>
      <c r="P4726" t="s">
        <v>38</v>
      </c>
      <c r="Q4726" t="str">
        <f>VLOOKUP(KamstrupData[[#This Row],[IdLevel123]],'B-Business Capability'!B:L,10,FALSE)</f>
        <v>N/A</v>
      </c>
      <c r="R4726">
        <f>VLOOKUP(KamstrupData[[#This Row],[IdLevel123]],'B-Business Capability'!B:L,11,FALSE)</f>
        <v>0</v>
      </c>
    </row>
    <row r="4727" spans="2:20" hidden="1" x14ac:dyDescent="0.25">
      <c r="D4727" t="s">
        <v>1634</v>
      </c>
      <c r="E4727" t="str">
        <f>VLOOKUP(D4727,'B-Business Capability'!B:H,5,FALSE)</f>
        <v>Not mapped to capability</v>
      </c>
      <c r="F4727">
        <f>VLOOKUP(D4727,'B-Business Capability'!B:H,6,FALSE)</f>
        <v>0</v>
      </c>
      <c r="G4727">
        <f>VLOOKUP(D4727,'B-Business Capability'!B:H,7,FALSE)</f>
        <v>0</v>
      </c>
      <c r="I4727" t="s">
        <v>43</v>
      </c>
      <c r="J4727" t="s">
        <v>86</v>
      </c>
      <c r="L4727" t="s">
        <v>773</v>
      </c>
      <c r="M4727" t="str">
        <f>VLOOKUP(L4727,'A-Applications'!B:D,3,FALSE)</f>
        <v>Kubernetes</v>
      </c>
      <c r="O4727" s="42"/>
      <c r="P4727" t="s">
        <v>56</v>
      </c>
      <c r="Q4727" t="str">
        <f>VLOOKUP(KamstrupData[[#This Row],[IdLevel123]],'B-Business Capability'!B:L,10,FALSE)</f>
        <v>N/A</v>
      </c>
      <c r="R4727">
        <f>VLOOKUP(KamstrupData[[#This Row],[IdLevel123]],'B-Business Capability'!B:L,11,FALSE)</f>
        <v>0</v>
      </c>
      <c r="T4727" t="s">
        <v>196</v>
      </c>
    </row>
    <row r="4728" spans="2:20" hidden="1" x14ac:dyDescent="0.25">
      <c r="D4728" t="s">
        <v>583</v>
      </c>
      <c r="E4728" t="str">
        <f>VLOOKUP(D4728,'B-Business Capability'!B:H,5,FALSE)</f>
        <v>Product &amp; Software Development</v>
      </c>
      <c r="F4728" t="str">
        <f>VLOOKUP(D4728,'B-Business Capability'!B:H,6,FALSE)</f>
        <v>Engineering</v>
      </c>
      <c r="G4728" t="str">
        <f>VLOOKUP(D4728,'B-Business Capability'!B:H,7,FALSE)</f>
        <v>Construction &amp; Development</v>
      </c>
      <c r="I4728" t="s">
        <v>43</v>
      </c>
      <c r="J4728" t="s">
        <v>98</v>
      </c>
      <c r="K4728" t="s">
        <v>761</v>
      </c>
      <c r="L4728" t="s">
        <v>774</v>
      </c>
      <c r="M4728" t="str">
        <f>VLOOKUP(L4728,'A-Applications'!B:D,3,FALSE)</f>
        <v>HCW dataplatform (Kubernetes)</v>
      </c>
      <c r="N4728" t="s">
        <v>138</v>
      </c>
      <c r="O4728" s="42" t="s">
        <v>210</v>
      </c>
      <c r="P4728" t="s">
        <v>75</v>
      </c>
      <c r="Q4728" t="str">
        <f>VLOOKUP(KamstrupData[[#This Row],[IdLevel123]],'B-Business Capability'!B:L,10,FALSE)</f>
        <v>Idea-to-Release (I2R)</v>
      </c>
      <c r="R4728">
        <f>VLOOKUP(KamstrupData[[#This Row],[IdLevel123]],'B-Business Capability'!B:L,11,FALSE)</f>
        <v>420</v>
      </c>
      <c r="T4728" t="s">
        <v>763</v>
      </c>
    </row>
    <row r="4729" spans="2:20" hidden="1" x14ac:dyDescent="0.25">
      <c r="D4729" t="s">
        <v>1558</v>
      </c>
      <c r="E4729" t="str">
        <f>VLOOKUP(D4729,'B-Business Capability'!B:H,5,FALSE)</f>
        <v xml:space="preserve">Digital Management </v>
      </c>
      <c r="F4729" t="str">
        <f>VLOOKUP(D4729,'B-Business Capability'!B:H,6,FALSE)</f>
        <v>Information Security</v>
      </c>
      <c r="G4729" t="str">
        <f>VLOOKUP(D4729,'B-Business Capability'!B:H,7,FALSE)</f>
        <v>Cyber Security</v>
      </c>
      <c r="I4729" t="s">
        <v>66</v>
      </c>
      <c r="J4729" t="s">
        <v>351</v>
      </c>
      <c r="L4729" t="s">
        <v>1559</v>
      </c>
      <c r="M4729" t="str">
        <f>VLOOKUP(L4729,'A-Applications'!B:D,3,FALSE)</f>
        <v>Cisco Network Suite</v>
      </c>
      <c r="N4729" t="s">
        <v>46</v>
      </c>
      <c r="O4729" s="42" t="s">
        <v>102</v>
      </c>
      <c r="P4729" t="s">
        <v>68</v>
      </c>
      <c r="Q4729" t="str">
        <f>VLOOKUP(KamstrupData[[#This Row],[IdLevel123]],'B-Business Capability'!B:L,10,FALSE)</f>
        <v>N/A</v>
      </c>
      <c r="R4729">
        <f>VLOOKUP(KamstrupData[[#This Row],[IdLevel123]],'B-Business Capability'!B:L,11,FALSE)</f>
        <v>0</v>
      </c>
      <c r="T4729" t="s">
        <v>1560</v>
      </c>
    </row>
    <row r="4730" spans="2:20" hidden="1" x14ac:dyDescent="0.25">
      <c r="B4730" s="28">
        <v>46023</v>
      </c>
      <c r="D4730" s="28" t="s">
        <v>1570</v>
      </c>
      <c r="E4730" t="str">
        <f>VLOOKUP(D4730,'B-Business Capability'!B:H,5,FALSE)</f>
        <v xml:space="preserve">Digital Management </v>
      </c>
      <c r="F4730" t="str">
        <f>VLOOKUP(D4730,'B-Business Capability'!B:H,6,FALSE)</f>
        <v>Information Security</v>
      </c>
      <c r="G4730" t="str">
        <f>VLOOKUP(D4730,'B-Business Capability'!B:H,7,FALSE)</f>
        <v>Information Security Management System</v>
      </c>
      <c r="I4730" t="s">
        <v>43</v>
      </c>
      <c r="J4730" t="s">
        <v>239</v>
      </c>
      <c r="K4730" t="s">
        <v>1742</v>
      </c>
      <c r="L4730" t="s">
        <v>1751</v>
      </c>
      <c r="M4730" t="str">
        <f>VLOOKUP(L4730,'A-Applications'!B:D,3,FALSE)</f>
        <v>Cisco Security Suite</v>
      </c>
      <c r="N4730" t="s">
        <v>46</v>
      </c>
      <c r="O4730" s="42" t="s">
        <v>52</v>
      </c>
      <c r="Q4730" t="str">
        <f>VLOOKUP(KamstrupData[[#This Row],[IdLevel123]],'B-Business Capability'!B:L,10,FALSE)</f>
        <v>N/A</v>
      </c>
      <c r="R4730">
        <f>VLOOKUP(KamstrupData[[#This Row],[IdLevel123]],'B-Business Capability'!B:L,11,FALSE)</f>
        <v>0</v>
      </c>
    </row>
    <row r="4731" spans="2:20" hidden="1" x14ac:dyDescent="0.25">
      <c r="D4731" s="28" t="s">
        <v>1663</v>
      </c>
      <c r="E4731" t="str">
        <f>VLOOKUP(D4731,'B-Business Capability'!B:H,5,FALSE)</f>
        <v>Digital Platform and Operations</v>
      </c>
      <c r="F4731" t="str">
        <f>VLOOKUP(D4731,'B-Business Capability'!B:H,6,FALSE)</f>
        <v>Operations</v>
      </c>
      <c r="G4731" t="str">
        <f>VLOOKUP(D4731,'B-Business Capability'!B:H,7,FALSE)</f>
        <v>Network &amp; Connectivity</v>
      </c>
      <c r="I4731" t="s">
        <v>43</v>
      </c>
      <c r="J4731" t="s">
        <v>148</v>
      </c>
      <c r="K4731" t="s">
        <v>1079</v>
      </c>
      <c r="L4731" t="s">
        <v>1751</v>
      </c>
      <c r="M4731" t="str">
        <f>VLOOKUP(L4731,'A-Applications'!B:D,3,FALSE)</f>
        <v>Cisco Security Suite</v>
      </c>
      <c r="N4731" t="s">
        <v>138</v>
      </c>
      <c r="O4731" s="42" t="s">
        <v>47</v>
      </c>
      <c r="P4731" t="s">
        <v>38</v>
      </c>
      <c r="Q4731" t="str">
        <f>VLOOKUP(KamstrupData[[#This Row],[IdLevel123]],'B-Business Capability'!B:L,10,FALSE)</f>
        <v>N/A</v>
      </c>
      <c r="R4731">
        <f>VLOOKUP(KamstrupData[[#This Row],[IdLevel123]],'B-Business Capability'!B:L,11,FALSE)</f>
        <v>0</v>
      </c>
    </row>
    <row r="4732" spans="2:20" hidden="1" x14ac:dyDescent="0.25">
      <c r="B4732" s="28">
        <v>45292</v>
      </c>
      <c r="D4732" s="28" t="s">
        <v>8508</v>
      </c>
      <c r="E4732" t="str">
        <f>VLOOKUP(D4732,'B-Business Capability'!B:H,5,FALSE)</f>
        <v>OT Hosting</v>
      </c>
      <c r="F4732" t="str">
        <f>VLOOKUP(D4732,'B-Business Capability'!B:H,6,FALSE)</f>
        <v>OT Operations &amp; Service</v>
      </c>
      <c r="G4732" t="str">
        <f>VLOOKUP(D4732,'B-Business Capability'!B:H,7,FALSE)</f>
        <v>SLA &amp; Contract Management</v>
      </c>
      <c r="I4732" t="s">
        <v>43</v>
      </c>
      <c r="J4732" t="s">
        <v>285</v>
      </c>
      <c r="K4732" t="s">
        <v>1615</v>
      </c>
      <c r="L4732" t="s">
        <v>1640</v>
      </c>
      <c r="M4732" t="str">
        <f>VLOOKUP(L4732,'A-Applications'!B:D,3,FALSE)</f>
        <v>Dynatrace Platform</v>
      </c>
      <c r="N4732" t="s">
        <v>46</v>
      </c>
      <c r="O4732" s="42" t="s">
        <v>210</v>
      </c>
      <c r="P4732" t="s">
        <v>38</v>
      </c>
      <c r="Q4732" t="str">
        <f>VLOOKUP(KamstrupData[[#This Row],[IdLevel123]],'B-Business Capability'!B:L,10,FALSE)</f>
        <v>N/A</v>
      </c>
      <c r="R4732">
        <f>VLOOKUP(KamstrupData[[#This Row],[IdLevel123]],'B-Business Capability'!B:L,11,FALSE)</f>
        <v>0</v>
      </c>
    </row>
    <row r="4733" spans="2:20" hidden="1" x14ac:dyDescent="0.25">
      <c r="B4733" s="28">
        <v>45292</v>
      </c>
      <c r="D4733" s="28" t="s">
        <v>8508</v>
      </c>
      <c r="E4733" t="str">
        <f>VLOOKUP(D4733,'B-Business Capability'!B:H,5,FALSE)</f>
        <v>OT Hosting</v>
      </c>
      <c r="F4733" t="str">
        <f>VLOOKUP(D4733,'B-Business Capability'!B:H,6,FALSE)</f>
        <v>OT Operations &amp; Service</v>
      </c>
      <c r="G4733" t="str">
        <f>VLOOKUP(D4733,'B-Business Capability'!B:H,7,FALSE)</f>
        <v>SLA &amp; Contract Management</v>
      </c>
      <c r="I4733" t="s">
        <v>43</v>
      </c>
      <c r="J4733" t="s">
        <v>285</v>
      </c>
      <c r="K4733" t="s">
        <v>1639</v>
      </c>
      <c r="L4733" t="s">
        <v>1640</v>
      </c>
      <c r="M4733" t="str">
        <f>VLOOKUP(L4733,'A-Applications'!B:D,3,FALSE)</f>
        <v>Dynatrace Platform</v>
      </c>
      <c r="N4733" s="230" t="s">
        <v>138</v>
      </c>
      <c r="O4733" s="42" t="s">
        <v>102</v>
      </c>
      <c r="Q4733" t="str">
        <f>VLOOKUP(KamstrupData[[#This Row],[IdLevel123]],'B-Business Capability'!B:L,10,FALSE)</f>
        <v>N/A</v>
      </c>
      <c r="R4733">
        <f>VLOOKUP(KamstrupData[[#This Row],[IdLevel123]],'B-Business Capability'!B:L,11,FALSE)</f>
        <v>0</v>
      </c>
    </row>
    <row r="4734" spans="2:20" hidden="1" x14ac:dyDescent="0.25">
      <c r="D4734" t="s">
        <v>1517</v>
      </c>
      <c r="E4734" t="str">
        <f>VLOOKUP(D4734,'B-Business Capability'!B:H,5,FALSE)</f>
        <v>Customer Service</v>
      </c>
      <c r="F4734" t="str">
        <f>VLOOKUP(D4734,'B-Business Capability'!B:H,6,FALSE)</f>
        <v>Customer Project Management</v>
      </c>
      <c r="G4734" t="str">
        <f>VLOOKUP(D4734,'B-Business Capability'!B:H,7,FALSE)</f>
        <v>Project Management</v>
      </c>
      <c r="I4734" t="s">
        <v>66</v>
      </c>
      <c r="J4734" t="s">
        <v>228</v>
      </c>
      <c r="L4734" t="s">
        <v>1520</v>
      </c>
      <c r="M4734" t="str">
        <f>VLOOKUP(L4734,'A-Applications'!B:D,3,FALSE)</f>
        <v>Orbit OutlookAddin</v>
      </c>
      <c r="N4734" t="s">
        <v>46</v>
      </c>
      <c r="O4734" s="42" t="s">
        <v>47</v>
      </c>
      <c r="P4734" t="s">
        <v>1040</v>
      </c>
      <c r="Q4734" t="str">
        <f>VLOOKUP(KamstrupData[[#This Row],[IdLevel123]],'B-Business Capability'!B:L,10,FALSE)</f>
        <v>Order-to-Cash (O2C)</v>
      </c>
      <c r="R4734">
        <f>VLOOKUP(KamstrupData[[#This Row],[IdLevel123]],'B-Business Capability'!B:L,11,FALSE)</f>
        <v>0</v>
      </c>
      <c r="T4734" t="s">
        <v>230</v>
      </c>
    </row>
    <row r="4735" spans="2:20" hidden="1" x14ac:dyDescent="0.25">
      <c r="D4735" t="s">
        <v>1517</v>
      </c>
      <c r="E4735" t="str">
        <f>VLOOKUP(D4735,'B-Business Capability'!B:H,5,FALSE)</f>
        <v>Customer Service</v>
      </c>
      <c r="F4735" t="str">
        <f>VLOOKUP(D4735,'B-Business Capability'!B:H,6,FALSE)</f>
        <v>Customer Project Management</v>
      </c>
      <c r="G4735" t="str">
        <f>VLOOKUP(D4735,'B-Business Capability'!B:H,7,FALSE)</f>
        <v>Project Management</v>
      </c>
      <c r="I4735" t="s">
        <v>43</v>
      </c>
      <c r="J4735" t="s">
        <v>279</v>
      </c>
      <c r="L4735" t="s">
        <v>1520</v>
      </c>
      <c r="M4735" t="str">
        <f>VLOOKUP(L4735,'A-Applications'!B:D,3,FALSE)</f>
        <v>Orbit OutlookAddin</v>
      </c>
      <c r="N4735" t="s">
        <v>46</v>
      </c>
      <c r="O4735" s="42" t="s">
        <v>47</v>
      </c>
      <c r="P4735" t="s">
        <v>1040</v>
      </c>
      <c r="Q4735" t="str">
        <f>VLOOKUP(KamstrupData[[#This Row],[IdLevel123]],'B-Business Capability'!B:L,10,FALSE)</f>
        <v>Order-to-Cash (O2C)</v>
      </c>
      <c r="R4735">
        <f>VLOOKUP(KamstrupData[[#This Row],[IdLevel123]],'B-Business Capability'!B:L,11,FALSE)</f>
        <v>0</v>
      </c>
      <c r="S4735" t="s">
        <v>933</v>
      </c>
      <c r="T4735" t="s">
        <v>1528</v>
      </c>
    </row>
    <row r="4736" spans="2:20" hidden="1" x14ac:dyDescent="0.25">
      <c r="D4736" s="28" t="s">
        <v>1517</v>
      </c>
      <c r="E4736" t="str">
        <f>VLOOKUP(D4736,'B-Business Capability'!B:H,5,FALSE)</f>
        <v>Customer Service</v>
      </c>
      <c r="F4736" t="str">
        <f>VLOOKUP(D4736,'B-Business Capability'!B:H,6,FALSE)</f>
        <v>Customer Project Management</v>
      </c>
      <c r="G4736" t="str">
        <f>VLOOKUP(D4736,'B-Business Capability'!B:H,7,FALSE)</f>
        <v>Project Management</v>
      </c>
      <c r="I4736" t="s">
        <v>491</v>
      </c>
      <c r="J4736" t="s">
        <v>8531</v>
      </c>
      <c r="K4736" t="s">
        <v>8607</v>
      </c>
      <c r="L4736" t="s">
        <v>1520</v>
      </c>
      <c r="M4736" t="str">
        <f>VLOOKUP(L4736,'A-Applications'!B:D,3,FALSE)</f>
        <v>Orbit OutlookAddin</v>
      </c>
      <c r="N4736" t="s">
        <v>46</v>
      </c>
      <c r="O4736" s="42" t="s">
        <v>47</v>
      </c>
      <c r="P4736" t="s">
        <v>1040</v>
      </c>
      <c r="Q4736" t="str">
        <f>VLOOKUP(KamstrupData[[#This Row],[IdLevel123]],'B-Business Capability'!B:L,10,FALSE)</f>
        <v>Order-to-Cash (O2C)</v>
      </c>
      <c r="R4736">
        <f>VLOOKUP(KamstrupData[[#This Row],[IdLevel123]],'B-Business Capability'!B:L,11,FALSE)</f>
        <v>0</v>
      </c>
    </row>
    <row r="4737" spans="2:20" hidden="1" x14ac:dyDescent="0.25">
      <c r="D4737" t="s">
        <v>583</v>
      </c>
      <c r="E4737" t="str">
        <f>VLOOKUP(D4737,'B-Business Capability'!B:H,5,FALSE)</f>
        <v>Product &amp; Software Development</v>
      </c>
      <c r="F4737" t="str">
        <f>VLOOKUP(D4737,'B-Business Capability'!B:H,6,FALSE)</f>
        <v>Engineering</v>
      </c>
      <c r="G4737" t="str">
        <f>VLOOKUP(D4737,'B-Business Capability'!B:H,7,FALSE)</f>
        <v>Construction &amp; Development</v>
      </c>
      <c r="I4737" t="s">
        <v>43</v>
      </c>
      <c r="J4737" t="s">
        <v>114</v>
      </c>
      <c r="K4737" t="s">
        <v>115</v>
      </c>
      <c r="L4737" t="s">
        <v>815</v>
      </c>
      <c r="M4737" t="str">
        <f>VLOOKUP(L4737,'A-Applications'!B:D,3,FALSE)</f>
        <v>IAR Embedded Workbench for 78K</v>
      </c>
      <c r="N4737" t="s">
        <v>46</v>
      </c>
      <c r="O4737" s="42" t="s">
        <v>102</v>
      </c>
      <c r="P4737" t="s">
        <v>602</v>
      </c>
      <c r="Q4737" t="str">
        <f>VLOOKUP(KamstrupData[[#This Row],[IdLevel123]],'B-Business Capability'!B:L,10,FALSE)</f>
        <v>Idea-to-Release (I2R)</v>
      </c>
      <c r="R4737">
        <f>VLOOKUP(KamstrupData[[#This Row],[IdLevel123]],'B-Business Capability'!B:L,11,FALSE)</f>
        <v>420</v>
      </c>
      <c r="T4737" t="s">
        <v>116</v>
      </c>
    </row>
    <row r="4738" spans="2:20" hidden="1" x14ac:dyDescent="0.25">
      <c r="D4738" t="s">
        <v>583</v>
      </c>
      <c r="E4738" t="str">
        <f>VLOOKUP(D4738,'B-Business Capability'!B:H,5,FALSE)</f>
        <v>Product &amp; Software Development</v>
      </c>
      <c r="F4738" t="str">
        <f>VLOOKUP(D4738,'B-Business Capability'!B:H,6,FALSE)</f>
        <v>Engineering</v>
      </c>
      <c r="G4738" t="str">
        <f>VLOOKUP(D4738,'B-Business Capability'!B:H,7,FALSE)</f>
        <v>Construction &amp; Development</v>
      </c>
      <c r="I4738" t="s">
        <v>43</v>
      </c>
      <c r="J4738" t="s">
        <v>114</v>
      </c>
      <c r="K4738" t="s">
        <v>125</v>
      </c>
      <c r="L4738" t="s">
        <v>815</v>
      </c>
      <c r="M4738" t="str">
        <f>VLOOKUP(L4738,'A-Applications'!B:D,3,FALSE)</f>
        <v>IAR Embedded Workbench for 78K</v>
      </c>
      <c r="N4738" t="s">
        <v>46</v>
      </c>
      <c r="O4738" s="42" t="s">
        <v>47</v>
      </c>
      <c r="P4738" t="s">
        <v>75</v>
      </c>
      <c r="Q4738" t="str">
        <f>VLOOKUP(KamstrupData[[#This Row],[IdLevel123]],'B-Business Capability'!B:L,10,FALSE)</f>
        <v>Idea-to-Release (I2R)</v>
      </c>
      <c r="R4738">
        <f>VLOOKUP(KamstrupData[[#This Row],[IdLevel123]],'B-Business Capability'!B:L,11,FALSE)</f>
        <v>420</v>
      </c>
      <c r="T4738" t="s">
        <v>126</v>
      </c>
    </row>
    <row r="4739" spans="2:20" hidden="1" x14ac:dyDescent="0.25">
      <c r="D4739" t="s">
        <v>583</v>
      </c>
      <c r="E4739" t="str">
        <f>VLOOKUP(D4739,'B-Business Capability'!B:H,5,FALSE)</f>
        <v>Product &amp; Software Development</v>
      </c>
      <c r="F4739" t="str">
        <f>VLOOKUP(D4739,'B-Business Capability'!B:H,6,FALSE)</f>
        <v>Engineering</v>
      </c>
      <c r="G4739" t="str">
        <f>VLOOKUP(D4739,'B-Business Capability'!B:H,7,FALSE)</f>
        <v>Construction &amp; Development</v>
      </c>
      <c r="I4739" t="s">
        <v>43</v>
      </c>
      <c r="J4739" t="s">
        <v>114</v>
      </c>
      <c r="K4739" t="s">
        <v>115</v>
      </c>
      <c r="L4739" t="s">
        <v>816</v>
      </c>
      <c r="M4739" t="str">
        <f>VLOOKUP(L4739,'A-Applications'!B:D,3,FALSE)</f>
        <v>Image J</v>
      </c>
      <c r="N4739" t="s">
        <v>46</v>
      </c>
      <c r="O4739" s="42" t="s">
        <v>47</v>
      </c>
      <c r="P4739" t="s">
        <v>602</v>
      </c>
      <c r="Q4739" t="str">
        <f>VLOOKUP(KamstrupData[[#This Row],[IdLevel123]],'B-Business Capability'!B:L,10,FALSE)</f>
        <v>Idea-to-Release (I2R)</v>
      </c>
      <c r="R4739">
        <f>VLOOKUP(KamstrupData[[#This Row],[IdLevel123]],'B-Business Capability'!B:L,11,FALSE)</f>
        <v>420</v>
      </c>
      <c r="T4739" t="s">
        <v>116</v>
      </c>
    </row>
    <row r="4740" spans="2:20" hidden="1" x14ac:dyDescent="0.25">
      <c r="B4740" s="28">
        <v>46023</v>
      </c>
      <c r="D4740" s="28" t="s">
        <v>370</v>
      </c>
      <c r="E4740" t="str">
        <f>VLOOKUP(D4740,'B-Business Capability'!B:H,5,FALSE)</f>
        <v>Digital Platform and Operations</v>
      </c>
      <c r="F4740" t="str">
        <f>VLOOKUP(D4740,'B-Business Capability'!B:H,6,FALSE)</f>
        <v>Operations</v>
      </c>
      <c r="G4740" t="str">
        <f>VLOOKUP(D4740,'B-Business Capability'!B:H,7,FALSE)</f>
        <v>IT Service Management</v>
      </c>
      <c r="I4740" t="s">
        <v>43</v>
      </c>
      <c r="J4740" t="s">
        <v>239</v>
      </c>
      <c r="K4740" t="s">
        <v>1742</v>
      </c>
      <c r="L4740" t="s">
        <v>819</v>
      </c>
      <c r="M4740" t="str">
        <f>VLOOKUP(L4740,'A-Applications'!B:D,3,FALSE)</f>
        <v>MobaXterm</v>
      </c>
      <c r="N4740" t="s">
        <v>46</v>
      </c>
      <c r="O4740" s="42" t="s">
        <v>52</v>
      </c>
      <c r="P4740" t="s">
        <v>56</v>
      </c>
      <c r="Q4740" t="str">
        <f>VLOOKUP(KamstrupData[[#This Row],[IdLevel123]],'B-Business Capability'!B:L,10,FALSE)</f>
        <v>N/A</v>
      </c>
      <c r="R4740">
        <f>VLOOKUP(KamstrupData[[#This Row],[IdLevel123]],'B-Business Capability'!B:L,11,FALSE)</f>
        <v>0</v>
      </c>
    </row>
    <row r="4741" spans="2:20" hidden="1" x14ac:dyDescent="0.25">
      <c r="D4741" t="s">
        <v>583</v>
      </c>
      <c r="E4741" t="str">
        <f>VLOOKUP(D4741,'B-Business Capability'!B:H,5,FALSE)</f>
        <v>Product &amp; Software Development</v>
      </c>
      <c r="F4741" t="str">
        <f>VLOOKUP(D4741,'B-Business Capability'!B:H,6,FALSE)</f>
        <v>Engineering</v>
      </c>
      <c r="G4741" t="str">
        <f>VLOOKUP(D4741,'B-Business Capability'!B:H,7,FALSE)</f>
        <v>Construction &amp; Development</v>
      </c>
      <c r="I4741" t="s">
        <v>43</v>
      </c>
      <c r="J4741" t="s">
        <v>114</v>
      </c>
      <c r="K4741" t="s">
        <v>115</v>
      </c>
      <c r="L4741" t="s">
        <v>819</v>
      </c>
      <c r="M4741" t="str">
        <f>VLOOKUP(L4741,'A-Applications'!B:D,3,FALSE)</f>
        <v>MobaXterm</v>
      </c>
      <c r="N4741" t="s">
        <v>46</v>
      </c>
      <c r="O4741" s="42" t="s">
        <v>47</v>
      </c>
      <c r="P4741" t="s">
        <v>602</v>
      </c>
      <c r="Q4741" t="str">
        <f>VLOOKUP(KamstrupData[[#This Row],[IdLevel123]],'B-Business Capability'!B:L,10,FALSE)</f>
        <v>Idea-to-Release (I2R)</v>
      </c>
      <c r="R4741">
        <f>VLOOKUP(KamstrupData[[#This Row],[IdLevel123]],'B-Business Capability'!B:L,11,FALSE)</f>
        <v>420</v>
      </c>
      <c r="T4741" t="s">
        <v>116</v>
      </c>
    </row>
    <row r="4742" spans="2:20" hidden="1" x14ac:dyDescent="0.25">
      <c r="D4742" t="s">
        <v>70</v>
      </c>
      <c r="E4742" t="str">
        <f>VLOOKUP(D4742,'B-Business Capability'!B:H,5,FALSE)</f>
        <v>Product &amp; Software Development</v>
      </c>
      <c r="F4742">
        <f>VLOOKUP(D4742,'B-Business Capability'!B:H,6,FALSE)</f>
        <v>0</v>
      </c>
      <c r="G4742">
        <f>VLOOKUP(D4742,'B-Business Capability'!B:H,7,FALSE)</f>
        <v>0</v>
      </c>
      <c r="I4742" t="s">
        <v>43</v>
      </c>
      <c r="J4742" t="s">
        <v>71</v>
      </c>
      <c r="K4742" t="s">
        <v>78</v>
      </c>
      <c r="L4742" t="s">
        <v>80</v>
      </c>
      <c r="M4742" t="str">
        <f>VLOOKUP(L4742,'A-Applications'!B:D,3,FALSE)</f>
        <v>Stardock Fences</v>
      </c>
      <c r="N4742" t="s">
        <v>46</v>
      </c>
      <c r="O4742" s="42" t="s">
        <v>47</v>
      </c>
      <c r="P4742" t="s">
        <v>68</v>
      </c>
      <c r="Q4742" t="str">
        <f>VLOOKUP(KamstrupData[[#This Row],[IdLevel123]],'B-Business Capability'!B:L,10,FALSE)</f>
        <v>Idea-to-Release (I2R)</v>
      </c>
      <c r="R4742">
        <f>VLOOKUP(KamstrupData[[#This Row],[IdLevel123]],'B-Business Capability'!B:L,11,FALSE)</f>
        <v>100</v>
      </c>
      <c r="T4742" t="s">
        <v>76</v>
      </c>
    </row>
    <row r="4743" spans="2:20" hidden="1" x14ac:dyDescent="0.25">
      <c r="D4743" t="s">
        <v>70</v>
      </c>
      <c r="E4743" t="str">
        <f>VLOOKUP(D4743,'B-Business Capability'!B:H,5,FALSE)</f>
        <v>Product &amp; Software Development</v>
      </c>
      <c r="F4743">
        <f>VLOOKUP(D4743,'B-Business Capability'!B:H,6,FALSE)</f>
        <v>0</v>
      </c>
      <c r="G4743">
        <f>VLOOKUP(D4743,'B-Business Capability'!B:H,7,FALSE)</f>
        <v>0</v>
      </c>
      <c r="I4743" t="s">
        <v>43</v>
      </c>
      <c r="J4743" t="s">
        <v>114</v>
      </c>
      <c r="K4743" t="s">
        <v>115</v>
      </c>
      <c r="L4743" t="s">
        <v>80</v>
      </c>
      <c r="M4743" t="str">
        <f>VLOOKUP(L4743,'A-Applications'!B:D,3,FALSE)</f>
        <v>Stardock Fences</v>
      </c>
      <c r="N4743" t="s">
        <v>46</v>
      </c>
      <c r="O4743" s="42" t="s">
        <v>52</v>
      </c>
      <c r="P4743" t="s">
        <v>75</v>
      </c>
      <c r="Q4743" t="str">
        <f>VLOOKUP(KamstrupData[[#This Row],[IdLevel123]],'B-Business Capability'!B:L,10,FALSE)</f>
        <v>Idea-to-Release (I2R)</v>
      </c>
      <c r="R4743">
        <f>VLOOKUP(KamstrupData[[#This Row],[IdLevel123]],'B-Business Capability'!B:L,11,FALSE)</f>
        <v>100</v>
      </c>
      <c r="T4743" t="s">
        <v>116</v>
      </c>
    </row>
    <row r="4744" spans="2:20" hidden="1" x14ac:dyDescent="0.25">
      <c r="D4744" t="s">
        <v>70</v>
      </c>
      <c r="E4744" t="str">
        <f>VLOOKUP(D4744,'B-Business Capability'!B:H,5,FALSE)</f>
        <v>Product &amp; Software Development</v>
      </c>
      <c r="F4744">
        <f>VLOOKUP(D4744,'B-Business Capability'!B:H,6,FALSE)</f>
        <v>0</v>
      </c>
      <c r="G4744">
        <f>VLOOKUP(D4744,'B-Business Capability'!B:H,7,FALSE)</f>
        <v>0</v>
      </c>
      <c r="I4744" t="s">
        <v>43</v>
      </c>
      <c r="J4744" t="s">
        <v>114</v>
      </c>
      <c r="K4744" t="s">
        <v>78</v>
      </c>
      <c r="L4744" t="s">
        <v>80</v>
      </c>
      <c r="M4744" t="str">
        <f>VLOOKUP(L4744,'A-Applications'!B:D,3,FALSE)</f>
        <v>Stardock Fences</v>
      </c>
      <c r="N4744" t="s">
        <v>46</v>
      </c>
      <c r="O4744" s="42" t="s">
        <v>47</v>
      </c>
      <c r="P4744" t="s">
        <v>68</v>
      </c>
      <c r="Q4744" t="str">
        <f>VLOOKUP(KamstrupData[[#This Row],[IdLevel123]],'B-Business Capability'!B:L,10,FALSE)</f>
        <v>Idea-to-Release (I2R)</v>
      </c>
      <c r="R4744">
        <f>VLOOKUP(KamstrupData[[#This Row],[IdLevel123]],'B-Business Capability'!B:L,11,FALSE)</f>
        <v>100</v>
      </c>
      <c r="T4744" t="s">
        <v>120</v>
      </c>
    </row>
    <row r="4745" spans="2:20" hidden="1" x14ac:dyDescent="0.25">
      <c r="D4745" t="s">
        <v>150</v>
      </c>
      <c r="E4745" t="str">
        <f>VLOOKUP(D4745,'B-Business Capability'!B:H,5,FALSE)</f>
        <v>Strategic Management</v>
      </c>
      <c r="F4745" t="str">
        <f>VLOOKUP(D4745,'B-Business Capability'!B:H,6,FALSE)</f>
        <v>Enterprise Effectiveness &amp; Project Management</v>
      </c>
      <c r="G4745">
        <f>VLOOKUP(D4745,'B-Business Capability'!B:H,7,FALSE)</f>
        <v>0</v>
      </c>
      <c r="I4745" t="s">
        <v>43</v>
      </c>
      <c r="J4745" t="s">
        <v>71</v>
      </c>
      <c r="K4745" t="s">
        <v>78</v>
      </c>
      <c r="L4745" t="s">
        <v>80</v>
      </c>
      <c r="M4745" t="str">
        <f>VLOOKUP(L4745,'A-Applications'!B:D,3,FALSE)</f>
        <v>Stardock Fences</v>
      </c>
      <c r="N4745" t="s">
        <v>46</v>
      </c>
      <c r="O4745" s="42" t="s">
        <v>47</v>
      </c>
      <c r="P4745" t="s">
        <v>68</v>
      </c>
      <c r="Q4745" t="str">
        <f>VLOOKUP(KamstrupData[[#This Row],[IdLevel123]],'B-Business Capability'!B:L,10,FALSE)</f>
        <v>N/A</v>
      </c>
      <c r="R4745">
        <f>VLOOKUP(KamstrupData[[#This Row],[IdLevel123]],'B-Business Capability'!B:L,11,FALSE)</f>
        <v>0</v>
      </c>
      <c r="T4745" t="s">
        <v>76</v>
      </c>
    </row>
    <row r="4746" spans="2:20" hidden="1" x14ac:dyDescent="0.25">
      <c r="D4746" t="s">
        <v>150</v>
      </c>
      <c r="E4746" t="str">
        <f>VLOOKUP(D4746,'B-Business Capability'!B:H,5,FALSE)</f>
        <v>Strategic Management</v>
      </c>
      <c r="F4746" t="str">
        <f>VLOOKUP(D4746,'B-Business Capability'!B:H,6,FALSE)</f>
        <v>Enterprise Effectiveness &amp; Project Management</v>
      </c>
      <c r="G4746">
        <f>VLOOKUP(D4746,'B-Business Capability'!B:H,7,FALSE)</f>
        <v>0</v>
      </c>
      <c r="I4746" t="s">
        <v>43</v>
      </c>
      <c r="J4746" t="s">
        <v>91</v>
      </c>
      <c r="K4746" t="s">
        <v>78</v>
      </c>
      <c r="L4746" t="s">
        <v>80</v>
      </c>
      <c r="M4746" t="str">
        <f>VLOOKUP(L4746,'A-Applications'!B:D,3,FALSE)</f>
        <v>Stardock Fences</v>
      </c>
      <c r="N4746" t="s">
        <v>46</v>
      </c>
      <c r="O4746" s="42" t="s">
        <v>52</v>
      </c>
      <c r="P4746" t="s">
        <v>68</v>
      </c>
      <c r="Q4746" t="str">
        <f>VLOOKUP(KamstrupData[[#This Row],[IdLevel123]],'B-Business Capability'!B:L,10,FALSE)</f>
        <v>N/A</v>
      </c>
      <c r="R4746">
        <f>VLOOKUP(KamstrupData[[#This Row],[IdLevel123]],'B-Business Capability'!B:L,11,FALSE)</f>
        <v>0</v>
      </c>
      <c r="T4746" t="s">
        <v>93</v>
      </c>
    </row>
    <row r="4747" spans="2:20" hidden="1" x14ac:dyDescent="0.25">
      <c r="D4747" t="s">
        <v>150</v>
      </c>
      <c r="E4747" t="str">
        <f>VLOOKUP(D4747,'B-Business Capability'!B:H,5,FALSE)</f>
        <v>Strategic Management</v>
      </c>
      <c r="F4747" t="str">
        <f>VLOOKUP(D4747,'B-Business Capability'!B:H,6,FALSE)</f>
        <v>Enterprise Effectiveness &amp; Project Management</v>
      </c>
      <c r="G4747">
        <f>VLOOKUP(D4747,'B-Business Capability'!B:H,7,FALSE)</f>
        <v>0</v>
      </c>
      <c r="I4747" t="s">
        <v>43</v>
      </c>
      <c r="J4747" t="s">
        <v>161</v>
      </c>
      <c r="K4747" t="s">
        <v>165</v>
      </c>
      <c r="L4747" t="s">
        <v>80</v>
      </c>
      <c r="M4747" t="str">
        <f>VLOOKUP(L4747,'A-Applications'!B:D,3,FALSE)</f>
        <v>Stardock Fences</v>
      </c>
      <c r="N4747" t="s">
        <v>46</v>
      </c>
      <c r="O4747" s="42" t="s">
        <v>47</v>
      </c>
      <c r="P4747" t="s">
        <v>56</v>
      </c>
      <c r="Q4747" t="str">
        <f>VLOOKUP(KamstrupData[[#This Row],[IdLevel123]],'B-Business Capability'!B:L,10,FALSE)</f>
        <v>N/A</v>
      </c>
      <c r="R4747">
        <f>VLOOKUP(KamstrupData[[#This Row],[IdLevel123]],'B-Business Capability'!B:L,11,FALSE)</f>
        <v>0</v>
      </c>
    </row>
    <row r="4748" spans="2:20" hidden="1" x14ac:dyDescent="0.25">
      <c r="D4748" t="s">
        <v>150</v>
      </c>
      <c r="E4748" t="str">
        <f>VLOOKUP(D4748,'B-Business Capability'!B:H,5,FALSE)</f>
        <v>Strategic Management</v>
      </c>
      <c r="F4748" t="str">
        <f>VLOOKUP(D4748,'B-Business Capability'!B:H,6,FALSE)</f>
        <v>Enterprise Effectiveness &amp; Project Management</v>
      </c>
      <c r="G4748">
        <f>VLOOKUP(D4748,'B-Business Capability'!B:H,7,FALSE)</f>
        <v>0</v>
      </c>
      <c r="I4748" t="s">
        <v>43</v>
      </c>
      <c r="J4748" t="s">
        <v>161</v>
      </c>
      <c r="K4748" t="s">
        <v>166</v>
      </c>
      <c r="L4748" t="s">
        <v>80</v>
      </c>
      <c r="M4748" t="str">
        <f>VLOOKUP(L4748,'A-Applications'!B:D,3,FALSE)</f>
        <v>Stardock Fences</v>
      </c>
      <c r="N4748" t="s">
        <v>46</v>
      </c>
      <c r="O4748" s="42" t="s">
        <v>47</v>
      </c>
      <c r="P4748" t="s">
        <v>56</v>
      </c>
      <c r="Q4748" t="str">
        <f>VLOOKUP(KamstrupData[[#This Row],[IdLevel123]],'B-Business Capability'!B:L,10,FALSE)</f>
        <v>N/A</v>
      </c>
      <c r="R4748">
        <f>VLOOKUP(KamstrupData[[#This Row],[IdLevel123]],'B-Business Capability'!B:L,11,FALSE)</f>
        <v>0</v>
      </c>
    </row>
    <row r="4749" spans="2:20" hidden="1" x14ac:dyDescent="0.25">
      <c r="D4749" t="s">
        <v>583</v>
      </c>
      <c r="E4749" t="str">
        <f>VLOOKUP(D4749,'B-Business Capability'!B:H,5,FALSE)</f>
        <v>Product &amp; Software Development</v>
      </c>
      <c r="F4749" t="str">
        <f>VLOOKUP(D4749,'B-Business Capability'!B:H,6,FALSE)</f>
        <v>Engineering</v>
      </c>
      <c r="G4749" t="str">
        <f>VLOOKUP(D4749,'B-Business Capability'!B:H,7,FALSE)</f>
        <v>Construction &amp; Development</v>
      </c>
      <c r="I4749" t="s">
        <v>43</v>
      </c>
      <c r="J4749" t="s">
        <v>114</v>
      </c>
      <c r="K4749" t="s">
        <v>123</v>
      </c>
      <c r="L4749" t="s">
        <v>80</v>
      </c>
      <c r="M4749" t="str">
        <f>VLOOKUP(L4749,'A-Applications'!B:D,3,FALSE)</f>
        <v>Stardock Fences</v>
      </c>
      <c r="N4749" t="s">
        <v>46</v>
      </c>
      <c r="O4749" s="42" t="s">
        <v>47</v>
      </c>
      <c r="P4749" t="s">
        <v>75</v>
      </c>
      <c r="Q4749" t="str">
        <f>VLOOKUP(KamstrupData[[#This Row],[IdLevel123]],'B-Business Capability'!B:L,10,FALSE)</f>
        <v>Idea-to-Release (I2R)</v>
      </c>
      <c r="R4749">
        <f>VLOOKUP(KamstrupData[[#This Row],[IdLevel123]],'B-Business Capability'!B:L,11,FALSE)</f>
        <v>420</v>
      </c>
    </row>
    <row r="4750" spans="2:20" hidden="1" x14ac:dyDescent="0.25">
      <c r="B4750" s="28">
        <v>45292</v>
      </c>
      <c r="D4750" s="28" t="s">
        <v>8511</v>
      </c>
      <c r="E4750" t="str">
        <f>VLOOKUP(D4750,'B-Business Capability'!B:H,5,FALSE)</f>
        <v>Digital Platform and Operations</v>
      </c>
      <c r="F4750" t="str">
        <f>VLOOKUP(D4750,'B-Business Capability'!B:H,6,FALSE)</f>
        <v>Digital Workplace &amp; Infrastructure Development</v>
      </c>
      <c r="G4750">
        <f>VLOOKUP(D4750,'B-Business Capability'!B:H,7,FALSE)</f>
        <v>0</v>
      </c>
      <c r="I4750" t="s">
        <v>43</v>
      </c>
      <c r="J4750" t="s">
        <v>239</v>
      </c>
      <c r="K4750" t="s">
        <v>7296</v>
      </c>
      <c r="L4750" t="s">
        <v>80</v>
      </c>
      <c r="M4750" t="str">
        <f>VLOOKUP(L4750,'A-Applications'!B:D,3,FALSE)</f>
        <v>Stardock Fences</v>
      </c>
      <c r="N4750" t="s">
        <v>46</v>
      </c>
      <c r="O4750" s="42" t="s">
        <v>52</v>
      </c>
      <c r="Q4750" t="str">
        <f>VLOOKUP(KamstrupData[[#This Row],[IdLevel123]],'B-Business Capability'!B:L,10,FALSE)</f>
        <v>N/A</v>
      </c>
      <c r="R4750">
        <f>VLOOKUP(KamstrupData[[#This Row],[IdLevel123]],'B-Business Capability'!B:L,11,FALSE)</f>
        <v>0</v>
      </c>
    </row>
    <row r="4751" spans="2:20" hidden="1" x14ac:dyDescent="0.25">
      <c r="D4751" s="28" t="s">
        <v>1634</v>
      </c>
      <c r="E4751" t="str">
        <f>VLOOKUP(D4751,'B-Business Capability'!B:H,5,FALSE)</f>
        <v>Not mapped to capability</v>
      </c>
      <c r="F4751">
        <f>VLOOKUP(D4751,'B-Business Capability'!B:H,6,FALSE)</f>
        <v>0</v>
      </c>
      <c r="G4751">
        <f>VLOOKUP(D4751,'B-Business Capability'!B:H,7,FALSE)</f>
        <v>0</v>
      </c>
      <c r="I4751" t="s">
        <v>491</v>
      </c>
      <c r="J4751" t="s">
        <v>8531</v>
      </c>
      <c r="K4751" t="s">
        <v>379</v>
      </c>
      <c r="L4751" t="s">
        <v>80</v>
      </c>
      <c r="M4751" t="str">
        <f>VLOOKUP(L4751,'A-Applications'!B:D,3,FALSE)</f>
        <v>Stardock Fences</v>
      </c>
      <c r="N4751" t="s">
        <v>46</v>
      </c>
      <c r="O4751" s="42" t="s">
        <v>52</v>
      </c>
      <c r="P4751" t="s">
        <v>56</v>
      </c>
      <c r="Q4751" t="str">
        <f>VLOOKUP(KamstrupData[[#This Row],[IdLevel123]],'B-Business Capability'!B:L,10,FALSE)</f>
        <v>N/A</v>
      </c>
      <c r="R4751">
        <f>VLOOKUP(KamstrupData[[#This Row],[IdLevel123]],'B-Business Capability'!B:L,11,FALSE)</f>
        <v>0</v>
      </c>
    </row>
    <row r="4752" spans="2:20" hidden="1" x14ac:dyDescent="0.25">
      <c r="D4752" s="28" t="s">
        <v>1634</v>
      </c>
      <c r="E4752" t="str">
        <f>VLOOKUP(D4752,'B-Business Capability'!B:H,5,FALSE)</f>
        <v>Not mapped to capability</v>
      </c>
      <c r="F4752">
        <f>VLOOKUP(D4752,'B-Business Capability'!B:H,6,FALSE)</f>
        <v>0</v>
      </c>
      <c r="G4752">
        <f>VLOOKUP(D4752,'B-Business Capability'!B:H,7,FALSE)</f>
        <v>0</v>
      </c>
      <c r="I4752" t="s">
        <v>53</v>
      </c>
      <c r="J4752" t="s">
        <v>8518</v>
      </c>
      <c r="K4752" t="s">
        <v>379</v>
      </c>
      <c r="L4752" t="s">
        <v>80</v>
      </c>
      <c r="M4752" t="str">
        <f>VLOOKUP(L4752,'A-Applications'!B:D,3,FALSE)</f>
        <v>Stardock Fences</v>
      </c>
      <c r="N4752" t="s">
        <v>46</v>
      </c>
      <c r="O4752" s="42" t="s">
        <v>52</v>
      </c>
      <c r="Q4752" t="str">
        <f>VLOOKUP(KamstrupData[[#This Row],[IdLevel123]],'B-Business Capability'!B:L,10,FALSE)</f>
        <v>N/A</v>
      </c>
      <c r="R4752">
        <f>VLOOKUP(KamstrupData[[#This Row],[IdLevel123]],'B-Business Capability'!B:L,11,FALSE)</f>
        <v>0</v>
      </c>
      <c r="T4752" t="s">
        <v>8597</v>
      </c>
    </row>
    <row r="4753" spans="4:20" hidden="1" x14ac:dyDescent="0.25">
      <c r="D4753" s="28" t="s">
        <v>1634</v>
      </c>
      <c r="E4753" t="str">
        <f>VLOOKUP(D4753,'B-Business Capability'!B:H,5,FALSE)</f>
        <v>Not mapped to capability</v>
      </c>
      <c r="F4753">
        <f>VLOOKUP(D4753,'B-Business Capability'!B:H,6,FALSE)</f>
        <v>0</v>
      </c>
      <c r="G4753">
        <f>VLOOKUP(D4753,'B-Business Capability'!B:H,7,FALSE)</f>
        <v>0</v>
      </c>
      <c r="I4753" t="s">
        <v>491</v>
      </c>
      <c r="J4753" t="s">
        <v>8531</v>
      </c>
      <c r="K4753" t="s">
        <v>8607</v>
      </c>
      <c r="L4753" t="s">
        <v>80</v>
      </c>
      <c r="M4753" t="str">
        <f>VLOOKUP(L4753,'A-Applications'!B:D,3,FALSE)</f>
        <v>Stardock Fences</v>
      </c>
      <c r="N4753" t="s">
        <v>46</v>
      </c>
      <c r="O4753" s="42" t="s">
        <v>52</v>
      </c>
      <c r="Q4753" t="str">
        <f>VLOOKUP(KamstrupData[[#This Row],[IdLevel123]],'B-Business Capability'!B:L,10,FALSE)</f>
        <v>N/A</v>
      </c>
      <c r="R4753">
        <f>VLOOKUP(KamstrupData[[#This Row],[IdLevel123]],'B-Business Capability'!B:L,11,FALSE)</f>
        <v>0</v>
      </c>
    </row>
    <row r="4754" spans="4:20" hidden="1" x14ac:dyDescent="0.25">
      <c r="D4754" s="28" t="s">
        <v>1634</v>
      </c>
      <c r="E4754" t="str">
        <f>VLOOKUP(D4754,'B-Business Capability'!B:H,5,FALSE)</f>
        <v>Not mapped to capability</v>
      </c>
      <c r="F4754">
        <f>VLOOKUP(D4754,'B-Business Capability'!B:H,6,FALSE)</f>
        <v>0</v>
      </c>
      <c r="G4754">
        <f>VLOOKUP(D4754,'B-Business Capability'!B:H,7,FALSE)</f>
        <v>0</v>
      </c>
      <c r="I4754" t="s">
        <v>491</v>
      </c>
      <c r="J4754" t="s">
        <v>492</v>
      </c>
      <c r="L4754" t="s">
        <v>80</v>
      </c>
      <c r="M4754" t="str">
        <f>VLOOKUP(L4754,'A-Applications'!B:D,3,FALSE)</f>
        <v>Stardock Fences</v>
      </c>
      <c r="N4754" t="s">
        <v>46</v>
      </c>
      <c r="O4754" s="42" t="s">
        <v>52</v>
      </c>
      <c r="P4754" t="s">
        <v>56</v>
      </c>
      <c r="Q4754" t="str">
        <f>VLOOKUP(KamstrupData[[#This Row],[IdLevel123]],'B-Business Capability'!B:L,10,FALSE)</f>
        <v>N/A</v>
      </c>
      <c r="R4754">
        <f>VLOOKUP(KamstrupData[[#This Row],[IdLevel123]],'B-Business Capability'!B:L,11,FALSE)</f>
        <v>0</v>
      </c>
    </row>
    <row r="4755" spans="4:20" hidden="1" x14ac:dyDescent="0.25">
      <c r="D4755" s="28" t="s">
        <v>1634</v>
      </c>
      <c r="E4755" t="str">
        <f>VLOOKUP(D4755,'B-Business Capability'!B:H,5,FALSE)</f>
        <v>Not mapped to capability</v>
      </c>
      <c r="F4755">
        <f>VLOOKUP(D4755,'B-Business Capability'!B:H,6,FALSE)</f>
        <v>0</v>
      </c>
      <c r="G4755">
        <f>VLOOKUP(D4755,'B-Business Capability'!B:H,7,FALSE)</f>
        <v>0</v>
      </c>
      <c r="I4755" t="s">
        <v>477</v>
      </c>
      <c r="J4755" t="s">
        <v>8619</v>
      </c>
      <c r="L4755" t="s">
        <v>80</v>
      </c>
      <c r="M4755" t="str">
        <f>VLOOKUP(L4755,'A-Applications'!B:D,3,FALSE)</f>
        <v>Stardock Fences</v>
      </c>
      <c r="O4755" s="42"/>
      <c r="Q4755" t="str">
        <f>VLOOKUP(KamstrupData[[#This Row],[IdLevel123]],'B-Business Capability'!B:L,10,FALSE)</f>
        <v>N/A</v>
      </c>
      <c r="R4755">
        <f>VLOOKUP(KamstrupData[[#This Row],[IdLevel123]],'B-Business Capability'!B:L,11,FALSE)</f>
        <v>0</v>
      </c>
    </row>
    <row r="4756" spans="4:20" hidden="1" x14ac:dyDescent="0.25">
      <c r="D4756" t="s">
        <v>1584</v>
      </c>
      <c r="E4756" t="str">
        <f>VLOOKUP(D4756,'B-Business Capability'!B:H,5,FALSE)</f>
        <v xml:space="preserve">Digital Management </v>
      </c>
      <c r="F4756" t="str">
        <f>VLOOKUP(D4756,'B-Business Capability'!B:H,6,FALSE)</f>
        <v>Information Security</v>
      </c>
      <c r="G4756" t="str">
        <f>VLOOKUP(D4756,'B-Business Capability'!B:H,7,FALSE)</f>
        <v>Threat &amp; Vunerability Management</v>
      </c>
      <c r="I4756" t="s">
        <v>43</v>
      </c>
      <c r="J4756" t="s">
        <v>1566</v>
      </c>
      <c r="K4756" t="s">
        <v>1568</v>
      </c>
      <c r="L4756" t="s">
        <v>1586</v>
      </c>
      <c r="M4756" t="str">
        <f>VLOOKUP(L4756,'A-Applications'!B:D,3,FALSE)</f>
        <v>Rapid7</v>
      </c>
      <c r="N4756" t="s">
        <v>138</v>
      </c>
      <c r="O4756" s="42" t="s">
        <v>47</v>
      </c>
      <c r="P4756" t="s">
        <v>56</v>
      </c>
      <c r="Q4756" t="str">
        <f>VLOOKUP(KamstrupData[[#This Row],[IdLevel123]],'B-Business Capability'!B:L,10,FALSE)</f>
        <v>N/A</v>
      </c>
      <c r="R4756">
        <f>VLOOKUP(KamstrupData[[#This Row],[IdLevel123]],'B-Business Capability'!B:L,11,FALSE)</f>
        <v>0</v>
      </c>
    </row>
    <row r="4757" spans="4:20" hidden="1" x14ac:dyDescent="0.25">
      <c r="D4757" t="s">
        <v>583</v>
      </c>
      <c r="E4757" t="str">
        <f>VLOOKUP(D4757,'B-Business Capability'!B:H,5,FALSE)</f>
        <v>Product &amp; Software Development</v>
      </c>
      <c r="F4757" t="str">
        <f>VLOOKUP(D4757,'B-Business Capability'!B:H,6,FALSE)</f>
        <v>Engineering</v>
      </c>
      <c r="G4757" t="str">
        <f>VLOOKUP(D4757,'B-Business Capability'!B:H,7,FALSE)</f>
        <v>Construction &amp; Development</v>
      </c>
      <c r="I4757" t="s">
        <v>43</v>
      </c>
      <c r="J4757" t="s">
        <v>114</v>
      </c>
      <c r="K4757" t="s">
        <v>115</v>
      </c>
      <c r="L4757" t="s">
        <v>809</v>
      </c>
      <c r="M4757" t="str">
        <f>VLOOKUP(L4757,'A-Applications'!B:D,3,FALSE)</f>
        <v>.net framework</v>
      </c>
      <c r="N4757" t="s">
        <v>46</v>
      </c>
      <c r="O4757" s="42" t="s">
        <v>47</v>
      </c>
      <c r="P4757" t="s">
        <v>602</v>
      </c>
      <c r="Q4757" t="str">
        <f>VLOOKUP(KamstrupData[[#This Row],[IdLevel123]],'B-Business Capability'!B:L,10,FALSE)</f>
        <v>Idea-to-Release (I2R)</v>
      </c>
      <c r="R4757">
        <f>VLOOKUP(KamstrupData[[#This Row],[IdLevel123]],'B-Business Capability'!B:L,11,FALSE)</f>
        <v>420</v>
      </c>
      <c r="T4757" t="s">
        <v>116</v>
      </c>
    </row>
    <row r="4758" spans="4:20" hidden="1" x14ac:dyDescent="0.25">
      <c r="D4758" t="s">
        <v>583</v>
      </c>
      <c r="E4758" t="str">
        <f>VLOOKUP(D4758,'B-Business Capability'!B:H,5,FALSE)</f>
        <v>Product &amp; Software Development</v>
      </c>
      <c r="F4758" t="str">
        <f>VLOOKUP(D4758,'B-Business Capability'!B:H,6,FALSE)</f>
        <v>Engineering</v>
      </c>
      <c r="G4758" t="str">
        <f>VLOOKUP(D4758,'B-Business Capability'!B:H,7,FALSE)</f>
        <v>Construction &amp; Development</v>
      </c>
      <c r="I4758" t="s">
        <v>43</v>
      </c>
      <c r="J4758" t="s">
        <v>114</v>
      </c>
      <c r="K4758" t="s">
        <v>115</v>
      </c>
      <c r="L4758" t="s">
        <v>809</v>
      </c>
      <c r="M4758" t="str">
        <f>VLOOKUP(L4758,'A-Applications'!B:D,3,FALSE)</f>
        <v>.net framework</v>
      </c>
      <c r="N4758" t="s">
        <v>46</v>
      </c>
      <c r="O4758" s="42" t="s">
        <v>47</v>
      </c>
      <c r="P4758" t="s">
        <v>602</v>
      </c>
      <c r="Q4758" t="str">
        <f>VLOOKUP(KamstrupData[[#This Row],[IdLevel123]],'B-Business Capability'!B:L,10,FALSE)</f>
        <v>Idea-to-Release (I2R)</v>
      </c>
      <c r="R4758">
        <f>VLOOKUP(KamstrupData[[#This Row],[IdLevel123]],'B-Business Capability'!B:L,11,FALSE)</f>
        <v>420</v>
      </c>
      <c r="T4758" t="s">
        <v>116</v>
      </c>
    </row>
    <row r="4759" spans="4:20" hidden="1" x14ac:dyDescent="0.25">
      <c r="D4759" t="s">
        <v>583</v>
      </c>
      <c r="E4759" t="str">
        <f>VLOOKUP(D4759,'B-Business Capability'!B:H,5,FALSE)</f>
        <v>Product &amp; Software Development</v>
      </c>
      <c r="F4759" t="str">
        <f>VLOOKUP(D4759,'B-Business Capability'!B:H,6,FALSE)</f>
        <v>Engineering</v>
      </c>
      <c r="G4759" t="str">
        <f>VLOOKUP(D4759,'B-Business Capability'!B:H,7,FALSE)</f>
        <v>Construction &amp; Development</v>
      </c>
      <c r="I4759" t="s">
        <v>43</v>
      </c>
      <c r="J4759" t="s">
        <v>114</v>
      </c>
      <c r="K4759" t="s">
        <v>125</v>
      </c>
      <c r="L4759" t="s">
        <v>809</v>
      </c>
      <c r="M4759" t="str">
        <f>VLOOKUP(L4759,'A-Applications'!B:D,3,FALSE)</f>
        <v>.net framework</v>
      </c>
      <c r="N4759" t="s">
        <v>46</v>
      </c>
      <c r="O4759" t="s">
        <v>47</v>
      </c>
      <c r="P4759" t="s">
        <v>75</v>
      </c>
      <c r="Q4759" t="str">
        <f>VLOOKUP(KamstrupData[[#This Row],[IdLevel123]],'B-Business Capability'!B:L,10,FALSE)</f>
        <v>Idea-to-Release (I2R)</v>
      </c>
      <c r="R4759">
        <f>VLOOKUP(KamstrupData[[#This Row],[IdLevel123]],'B-Business Capability'!B:L,11,FALSE)</f>
        <v>420</v>
      </c>
      <c r="T4759" t="s">
        <v>871</v>
      </c>
    </row>
    <row r="4760" spans="4:20" hidden="1" x14ac:dyDescent="0.25">
      <c r="D4760" t="s">
        <v>583</v>
      </c>
      <c r="E4760" t="str">
        <f>VLOOKUP(D4760,'B-Business Capability'!B:H,5,FALSE)</f>
        <v>Product &amp; Software Development</v>
      </c>
      <c r="F4760" t="str">
        <f>VLOOKUP(D4760,'B-Business Capability'!B:H,6,FALSE)</f>
        <v>Engineering</v>
      </c>
      <c r="G4760" t="str">
        <f>VLOOKUP(D4760,'B-Business Capability'!B:H,7,FALSE)</f>
        <v>Construction &amp; Development</v>
      </c>
      <c r="I4760" t="s">
        <v>43</v>
      </c>
      <c r="J4760" t="s">
        <v>114</v>
      </c>
      <c r="K4760" t="s">
        <v>115</v>
      </c>
      <c r="L4760" t="s">
        <v>810</v>
      </c>
      <c r="M4760" t="str">
        <f>VLOOKUP(L4760,'A-Applications'!B:D,3,FALSE)</f>
        <v>Bluetooth NCP commander</v>
      </c>
      <c r="N4760" t="s">
        <v>46</v>
      </c>
      <c r="O4760" s="42" t="s">
        <v>47</v>
      </c>
      <c r="P4760" t="s">
        <v>602</v>
      </c>
      <c r="Q4760" t="str">
        <f>VLOOKUP(KamstrupData[[#This Row],[IdLevel123]],'B-Business Capability'!B:L,10,FALSE)</f>
        <v>Idea-to-Release (I2R)</v>
      </c>
      <c r="R4760">
        <f>VLOOKUP(KamstrupData[[#This Row],[IdLevel123]],'B-Business Capability'!B:L,11,FALSE)</f>
        <v>420</v>
      </c>
      <c r="T4760" t="s">
        <v>116</v>
      </c>
    </row>
    <row r="4761" spans="4:20" hidden="1" x14ac:dyDescent="0.25">
      <c r="D4761" t="s">
        <v>583</v>
      </c>
      <c r="E4761" t="str">
        <f>VLOOKUP(D4761,'B-Business Capability'!B:H,5,FALSE)</f>
        <v>Product &amp; Software Development</v>
      </c>
      <c r="F4761" t="str">
        <f>VLOOKUP(D4761,'B-Business Capability'!B:H,6,FALSE)</f>
        <v>Engineering</v>
      </c>
      <c r="G4761" t="str">
        <f>VLOOKUP(D4761,'B-Business Capability'!B:H,7,FALSE)</f>
        <v>Construction &amp; Development</v>
      </c>
      <c r="I4761" t="s">
        <v>43</v>
      </c>
      <c r="J4761" t="s">
        <v>98</v>
      </c>
      <c r="K4761" t="s">
        <v>761</v>
      </c>
      <c r="L4761" t="s">
        <v>775</v>
      </c>
      <c r="M4761" t="str">
        <f>VLOOKUP(L4761,'A-Applications'!B:D,3,FALSE)</f>
        <v>Cargo</v>
      </c>
      <c r="N4761" t="s">
        <v>138</v>
      </c>
      <c r="O4761" s="42" t="s">
        <v>47</v>
      </c>
      <c r="P4761" t="s">
        <v>75</v>
      </c>
      <c r="Q4761" t="str">
        <f>VLOOKUP(KamstrupData[[#This Row],[IdLevel123]],'B-Business Capability'!B:L,10,FALSE)</f>
        <v>Idea-to-Release (I2R)</v>
      </c>
      <c r="R4761">
        <f>VLOOKUP(KamstrupData[[#This Row],[IdLevel123]],'B-Business Capability'!B:L,11,FALSE)</f>
        <v>420</v>
      </c>
      <c r="T4761" t="s">
        <v>763</v>
      </c>
    </row>
    <row r="4762" spans="4:20" hidden="1" x14ac:dyDescent="0.25">
      <c r="D4762" t="s">
        <v>583</v>
      </c>
      <c r="E4762" t="str">
        <f>VLOOKUP(D4762,'B-Business Capability'!B:H,5,FALSE)</f>
        <v>Product &amp; Software Development</v>
      </c>
      <c r="F4762" t="str">
        <f>VLOOKUP(D4762,'B-Business Capability'!B:H,6,FALSE)</f>
        <v>Engineering</v>
      </c>
      <c r="G4762" t="str">
        <f>VLOOKUP(D4762,'B-Business Capability'!B:H,7,FALSE)</f>
        <v>Construction &amp; Development</v>
      </c>
      <c r="I4762" t="s">
        <v>43</v>
      </c>
      <c r="J4762" t="s">
        <v>114</v>
      </c>
      <c r="K4762" t="s">
        <v>115</v>
      </c>
      <c r="L4762" t="s">
        <v>775</v>
      </c>
      <c r="M4762" t="str">
        <f>VLOOKUP(L4762,'A-Applications'!B:D,3,FALSE)</f>
        <v>Cargo</v>
      </c>
      <c r="N4762" t="s">
        <v>46</v>
      </c>
      <c r="O4762" s="42" t="s">
        <v>47</v>
      </c>
      <c r="P4762" t="s">
        <v>602</v>
      </c>
      <c r="Q4762" t="str">
        <f>VLOOKUP(KamstrupData[[#This Row],[IdLevel123]],'B-Business Capability'!B:L,10,FALSE)</f>
        <v>Idea-to-Release (I2R)</v>
      </c>
      <c r="R4762">
        <f>VLOOKUP(KamstrupData[[#This Row],[IdLevel123]],'B-Business Capability'!B:L,11,FALSE)</f>
        <v>420</v>
      </c>
      <c r="T4762" t="s">
        <v>116</v>
      </c>
    </row>
    <row r="4763" spans="4:20" hidden="1" x14ac:dyDescent="0.25">
      <c r="D4763" t="s">
        <v>583</v>
      </c>
      <c r="E4763" t="str">
        <f>VLOOKUP(D4763,'B-Business Capability'!B:H,5,FALSE)</f>
        <v>Product &amp; Software Development</v>
      </c>
      <c r="F4763" t="str">
        <f>VLOOKUP(D4763,'B-Business Capability'!B:H,6,FALSE)</f>
        <v>Engineering</v>
      </c>
      <c r="G4763" t="str">
        <f>VLOOKUP(D4763,'B-Business Capability'!B:H,7,FALSE)</f>
        <v>Construction &amp; Development</v>
      </c>
      <c r="I4763" t="s">
        <v>43</v>
      </c>
      <c r="J4763" t="s">
        <v>114</v>
      </c>
      <c r="K4763" t="s">
        <v>115</v>
      </c>
      <c r="L4763" t="s">
        <v>811</v>
      </c>
      <c r="M4763" t="str">
        <f>VLOOKUP(L4763,'A-Applications'!B:D,3,FALSE)</f>
        <v>CutePDFWriter</v>
      </c>
      <c r="N4763" t="s">
        <v>46</v>
      </c>
      <c r="O4763" s="42" t="s">
        <v>102</v>
      </c>
      <c r="P4763" t="s">
        <v>602</v>
      </c>
      <c r="Q4763" t="str">
        <f>VLOOKUP(KamstrupData[[#This Row],[IdLevel123]],'B-Business Capability'!B:L,10,FALSE)</f>
        <v>Idea-to-Release (I2R)</v>
      </c>
      <c r="R4763">
        <f>VLOOKUP(KamstrupData[[#This Row],[IdLevel123]],'B-Business Capability'!B:L,11,FALSE)</f>
        <v>420</v>
      </c>
      <c r="T4763" t="s">
        <v>116</v>
      </c>
    </row>
    <row r="4764" spans="4:20" hidden="1" x14ac:dyDescent="0.25">
      <c r="D4764" t="s">
        <v>70</v>
      </c>
      <c r="E4764" t="str">
        <f>VLOOKUP(D4764,'B-Business Capability'!B:H,5,FALSE)</f>
        <v>Product &amp; Software Development</v>
      </c>
      <c r="F4764">
        <f>VLOOKUP(D4764,'B-Business Capability'!B:H,6,FALSE)</f>
        <v>0</v>
      </c>
      <c r="G4764">
        <f>VLOOKUP(D4764,'B-Business Capability'!B:H,7,FALSE)</f>
        <v>0</v>
      </c>
      <c r="I4764" t="s">
        <v>43</v>
      </c>
      <c r="J4764" t="s">
        <v>114</v>
      </c>
      <c r="K4764" t="s">
        <v>115</v>
      </c>
      <c r="L4764" t="s">
        <v>118</v>
      </c>
      <c r="M4764" t="str">
        <f>VLOOKUP(L4764,'A-Applications'!B:D,3,FALSE)</f>
        <v>fzf</v>
      </c>
      <c r="N4764" t="s">
        <v>46</v>
      </c>
      <c r="O4764" s="42" t="s">
        <v>47</v>
      </c>
      <c r="P4764" t="s">
        <v>75</v>
      </c>
      <c r="Q4764" t="str">
        <f>VLOOKUP(KamstrupData[[#This Row],[IdLevel123]],'B-Business Capability'!B:L,10,FALSE)</f>
        <v>Idea-to-Release (I2R)</v>
      </c>
      <c r="R4764">
        <f>VLOOKUP(KamstrupData[[#This Row],[IdLevel123]],'B-Business Capability'!B:L,11,FALSE)</f>
        <v>100</v>
      </c>
      <c r="T4764" t="s">
        <v>116</v>
      </c>
    </row>
    <row r="4765" spans="4:20" hidden="1" x14ac:dyDescent="0.25">
      <c r="D4765" t="s">
        <v>583</v>
      </c>
      <c r="E4765" t="str">
        <f>VLOOKUP(D4765,'B-Business Capability'!B:H,5,FALSE)</f>
        <v>Product &amp; Software Development</v>
      </c>
      <c r="F4765" t="str">
        <f>VLOOKUP(D4765,'B-Business Capability'!B:H,6,FALSE)</f>
        <v>Engineering</v>
      </c>
      <c r="G4765" t="str">
        <f>VLOOKUP(D4765,'B-Business Capability'!B:H,7,FALSE)</f>
        <v>Construction &amp; Development</v>
      </c>
      <c r="I4765" t="s">
        <v>43</v>
      </c>
      <c r="J4765" t="s">
        <v>114</v>
      </c>
      <c r="K4765" t="s">
        <v>115</v>
      </c>
      <c r="L4765" t="s">
        <v>814</v>
      </c>
      <c r="M4765" t="str">
        <f>VLOOKUP(L4765,'A-Applications'!B:D,3,FALSE)</f>
        <v>Hatch</v>
      </c>
      <c r="N4765" t="s">
        <v>46</v>
      </c>
      <c r="O4765" s="42" t="s">
        <v>47</v>
      </c>
      <c r="P4765" t="s">
        <v>602</v>
      </c>
      <c r="Q4765" t="str">
        <f>VLOOKUP(KamstrupData[[#This Row],[IdLevel123]],'B-Business Capability'!B:L,10,FALSE)</f>
        <v>Idea-to-Release (I2R)</v>
      </c>
      <c r="R4765">
        <f>VLOOKUP(KamstrupData[[#This Row],[IdLevel123]],'B-Business Capability'!B:L,11,FALSE)</f>
        <v>420</v>
      </c>
      <c r="T4765" t="s">
        <v>116</v>
      </c>
    </row>
    <row r="4766" spans="4:20" hidden="1" x14ac:dyDescent="0.25">
      <c r="D4766" t="s">
        <v>583</v>
      </c>
      <c r="E4766" t="str">
        <f>VLOOKUP(D4766,'B-Business Capability'!B:H,5,FALSE)</f>
        <v>Product &amp; Software Development</v>
      </c>
      <c r="F4766" t="str">
        <f>VLOOKUP(D4766,'B-Business Capability'!B:H,6,FALSE)</f>
        <v>Engineering</v>
      </c>
      <c r="G4766" t="str">
        <f>VLOOKUP(D4766,'B-Business Capability'!B:H,7,FALSE)</f>
        <v>Construction &amp; Development</v>
      </c>
      <c r="I4766" t="s">
        <v>43</v>
      </c>
      <c r="J4766" t="s">
        <v>114</v>
      </c>
      <c r="K4766" t="s">
        <v>115</v>
      </c>
      <c r="L4766" t="s">
        <v>817</v>
      </c>
      <c r="M4766" t="str">
        <f>VLOOKUP(L4766,'A-Applications'!B:D,3,FALSE)</f>
        <v>JouleScope</v>
      </c>
      <c r="N4766" t="s">
        <v>46</v>
      </c>
      <c r="O4766" s="42" t="s">
        <v>47</v>
      </c>
      <c r="P4766" t="s">
        <v>602</v>
      </c>
      <c r="Q4766" t="str">
        <f>VLOOKUP(KamstrupData[[#This Row],[IdLevel123]],'B-Business Capability'!B:L,10,FALSE)</f>
        <v>Idea-to-Release (I2R)</v>
      </c>
      <c r="R4766">
        <f>VLOOKUP(KamstrupData[[#This Row],[IdLevel123]],'B-Business Capability'!B:L,11,FALSE)</f>
        <v>420</v>
      </c>
      <c r="T4766" t="s">
        <v>116</v>
      </c>
    </row>
    <row r="4767" spans="4:20" hidden="1" x14ac:dyDescent="0.25">
      <c r="D4767" t="s">
        <v>583</v>
      </c>
      <c r="E4767" t="str">
        <f>VLOOKUP(D4767,'B-Business Capability'!B:H,5,FALSE)</f>
        <v>Product &amp; Software Development</v>
      </c>
      <c r="F4767" t="str">
        <f>VLOOKUP(D4767,'B-Business Capability'!B:H,6,FALSE)</f>
        <v>Engineering</v>
      </c>
      <c r="G4767" t="str">
        <f>VLOOKUP(D4767,'B-Business Capability'!B:H,7,FALSE)</f>
        <v>Construction &amp; Development</v>
      </c>
      <c r="I4767" t="s">
        <v>43</v>
      </c>
      <c r="J4767" t="s">
        <v>114</v>
      </c>
      <c r="K4767" t="s">
        <v>115</v>
      </c>
      <c r="L4767" t="s">
        <v>821</v>
      </c>
      <c r="M4767" t="str">
        <f>VLOOKUP(L4767,'A-Applications'!B:D,3,FALSE)</f>
        <v>NI package manager</v>
      </c>
      <c r="N4767" t="s">
        <v>46</v>
      </c>
      <c r="O4767" s="42" t="s">
        <v>47</v>
      </c>
      <c r="P4767" t="s">
        <v>602</v>
      </c>
      <c r="Q4767" t="str">
        <f>VLOOKUP(KamstrupData[[#This Row],[IdLevel123]],'B-Business Capability'!B:L,10,FALSE)</f>
        <v>Idea-to-Release (I2R)</v>
      </c>
      <c r="R4767">
        <f>VLOOKUP(KamstrupData[[#This Row],[IdLevel123]],'B-Business Capability'!B:L,11,FALSE)</f>
        <v>420</v>
      </c>
      <c r="T4767" t="s">
        <v>116</v>
      </c>
    </row>
    <row r="4768" spans="4:20" hidden="1" x14ac:dyDescent="0.25">
      <c r="D4768" t="s">
        <v>583</v>
      </c>
      <c r="E4768" t="str">
        <f>VLOOKUP(D4768,'B-Business Capability'!B:H,5,FALSE)</f>
        <v>Product &amp; Software Development</v>
      </c>
      <c r="F4768" t="str">
        <f>VLOOKUP(D4768,'B-Business Capability'!B:H,6,FALSE)</f>
        <v>Engineering</v>
      </c>
      <c r="G4768" t="str">
        <f>VLOOKUP(D4768,'B-Business Capability'!B:H,7,FALSE)</f>
        <v>Construction &amp; Development</v>
      </c>
      <c r="I4768" t="s">
        <v>43</v>
      </c>
      <c r="J4768" t="s">
        <v>71</v>
      </c>
      <c r="K4768" t="s">
        <v>659</v>
      </c>
      <c r="L4768" t="s">
        <v>660</v>
      </c>
      <c r="M4768" t="str">
        <f>VLOOKUP(L4768,'A-Applications'!B:D,3,FALSE)</f>
        <v>Eltima Serial Port Monitor (www.eltima.com)</v>
      </c>
      <c r="N4768" t="s">
        <v>46</v>
      </c>
      <c r="O4768" s="42" t="s">
        <v>52</v>
      </c>
      <c r="P4768" t="s">
        <v>75</v>
      </c>
      <c r="Q4768" t="str">
        <f>VLOOKUP(KamstrupData[[#This Row],[IdLevel123]],'B-Business Capability'!B:L,10,FALSE)</f>
        <v>Idea-to-Release (I2R)</v>
      </c>
      <c r="R4768">
        <f>VLOOKUP(KamstrupData[[#This Row],[IdLevel123]],'B-Business Capability'!B:L,11,FALSE)</f>
        <v>420</v>
      </c>
      <c r="T4768" t="s">
        <v>76</v>
      </c>
    </row>
    <row r="4769" spans="4:20" hidden="1" x14ac:dyDescent="0.25">
      <c r="D4769" t="s">
        <v>583</v>
      </c>
      <c r="E4769" t="str">
        <f>VLOOKUP(D4769,'B-Business Capability'!B:H,5,FALSE)</f>
        <v>Product &amp; Software Development</v>
      </c>
      <c r="F4769" t="str">
        <f>VLOOKUP(D4769,'B-Business Capability'!B:H,6,FALSE)</f>
        <v>Engineering</v>
      </c>
      <c r="G4769" t="str">
        <f>VLOOKUP(D4769,'B-Business Capability'!B:H,7,FALSE)</f>
        <v>Construction &amp; Development</v>
      </c>
      <c r="I4769" t="s">
        <v>43</v>
      </c>
      <c r="J4769" t="s">
        <v>114</v>
      </c>
      <c r="K4769" t="s">
        <v>659</v>
      </c>
      <c r="L4769" t="s">
        <v>660</v>
      </c>
      <c r="M4769" t="str">
        <f>VLOOKUP(L4769,'A-Applications'!B:D,3,FALSE)</f>
        <v>Eltima Serial Port Monitor (www.eltima.com)</v>
      </c>
      <c r="N4769" t="s">
        <v>46</v>
      </c>
      <c r="O4769" s="42" t="s">
        <v>52</v>
      </c>
      <c r="P4769" t="s">
        <v>75</v>
      </c>
      <c r="Q4769" t="str">
        <f>VLOOKUP(KamstrupData[[#This Row],[IdLevel123]],'B-Business Capability'!B:L,10,FALSE)</f>
        <v>Idea-to-Release (I2R)</v>
      </c>
      <c r="R4769">
        <f>VLOOKUP(KamstrupData[[#This Row],[IdLevel123]],'B-Business Capability'!B:L,11,FALSE)</f>
        <v>420</v>
      </c>
      <c r="T4769" t="s">
        <v>888</v>
      </c>
    </row>
    <row r="4770" spans="4:20" hidden="1" x14ac:dyDescent="0.25">
      <c r="D4770" t="s">
        <v>583</v>
      </c>
      <c r="E4770" t="str">
        <f>VLOOKUP(D4770,'B-Business Capability'!B:H,5,FALSE)</f>
        <v>Product &amp; Software Development</v>
      </c>
      <c r="F4770" t="str">
        <f>VLOOKUP(D4770,'B-Business Capability'!B:H,6,FALSE)</f>
        <v>Engineering</v>
      </c>
      <c r="G4770" t="str">
        <f>VLOOKUP(D4770,'B-Business Capability'!B:H,7,FALSE)</f>
        <v>Construction &amp; Development</v>
      </c>
      <c r="I4770" t="s">
        <v>43</v>
      </c>
      <c r="J4770" t="s">
        <v>114</v>
      </c>
      <c r="K4770" t="s">
        <v>115</v>
      </c>
      <c r="L4770" t="s">
        <v>822</v>
      </c>
      <c r="M4770" t="str">
        <f>VLOOKUP(L4770,'A-Applications'!B:D,3,FALSE)</f>
        <v>NI Software</v>
      </c>
      <c r="N4770" t="s">
        <v>46</v>
      </c>
      <c r="O4770" s="42" t="s">
        <v>47</v>
      </c>
      <c r="P4770" t="s">
        <v>602</v>
      </c>
      <c r="Q4770" t="str">
        <f>VLOOKUP(KamstrupData[[#This Row],[IdLevel123]],'B-Business Capability'!B:L,10,FALSE)</f>
        <v>Idea-to-Release (I2R)</v>
      </c>
      <c r="R4770">
        <f>VLOOKUP(KamstrupData[[#This Row],[IdLevel123]],'B-Business Capability'!B:L,11,FALSE)</f>
        <v>420</v>
      </c>
      <c r="T4770" t="s">
        <v>116</v>
      </c>
    </row>
    <row r="4771" spans="4:20" hidden="1" x14ac:dyDescent="0.25">
      <c r="D4771" t="s">
        <v>583</v>
      </c>
      <c r="E4771" t="str">
        <f>VLOOKUP(D4771,'B-Business Capability'!B:H,5,FALSE)</f>
        <v>Product &amp; Software Development</v>
      </c>
      <c r="F4771" t="str">
        <f>VLOOKUP(D4771,'B-Business Capability'!B:H,6,FALSE)</f>
        <v>Engineering</v>
      </c>
      <c r="G4771" t="str">
        <f>VLOOKUP(D4771,'B-Business Capability'!B:H,7,FALSE)</f>
        <v>Construction &amp; Development</v>
      </c>
      <c r="I4771" t="s">
        <v>43</v>
      </c>
      <c r="J4771" t="s">
        <v>114</v>
      </c>
      <c r="K4771" t="s">
        <v>115</v>
      </c>
      <c r="L4771" t="s">
        <v>824</v>
      </c>
      <c r="M4771" t="str">
        <f>VLOOKUP(L4771,'A-Applications'!B:D,3,FALSE)</f>
        <v>Rustup</v>
      </c>
      <c r="N4771" t="s">
        <v>46</v>
      </c>
      <c r="O4771" s="42" t="s">
        <v>47</v>
      </c>
      <c r="P4771" t="s">
        <v>602</v>
      </c>
      <c r="Q4771" t="str">
        <f>VLOOKUP(KamstrupData[[#This Row],[IdLevel123]],'B-Business Capability'!B:L,10,FALSE)</f>
        <v>Idea-to-Release (I2R)</v>
      </c>
      <c r="R4771">
        <f>VLOOKUP(KamstrupData[[#This Row],[IdLevel123]],'B-Business Capability'!B:L,11,FALSE)</f>
        <v>420</v>
      </c>
      <c r="T4771" t="s">
        <v>116</v>
      </c>
    </row>
    <row r="4772" spans="4:20" hidden="1" x14ac:dyDescent="0.25">
      <c r="D4772" t="s">
        <v>583</v>
      </c>
      <c r="E4772" t="str">
        <f>VLOOKUP(D4772,'B-Business Capability'!B:H,5,FALSE)</f>
        <v>Product &amp; Software Development</v>
      </c>
      <c r="F4772" t="str">
        <f>VLOOKUP(D4772,'B-Business Capability'!B:H,6,FALSE)</f>
        <v>Engineering</v>
      </c>
      <c r="G4772" t="str">
        <f>VLOOKUP(D4772,'B-Business Capability'!B:H,7,FALSE)</f>
        <v>Construction &amp; Development</v>
      </c>
      <c r="I4772" t="s">
        <v>43</v>
      </c>
      <c r="J4772" t="s">
        <v>114</v>
      </c>
      <c r="K4772" t="s">
        <v>115</v>
      </c>
      <c r="L4772" t="s">
        <v>825</v>
      </c>
      <c r="M4772" t="str">
        <f>VLOOKUP(L4772,'A-Applications'!B:D,3,FALSE)</f>
        <v>SD Card formatter</v>
      </c>
      <c r="N4772" t="s">
        <v>46</v>
      </c>
      <c r="O4772" s="42" t="s">
        <v>47</v>
      </c>
      <c r="P4772" t="s">
        <v>602</v>
      </c>
      <c r="Q4772" t="str">
        <f>VLOOKUP(KamstrupData[[#This Row],[IdLevel123]],'B-Business Capability'!B:L,10,FALSE)</f>
        <v>Idea-to-Release (I2R)</v>
      </c>
      <c r="R4772">
        <f>VLOOKUP(KamstrupData[[#This Row],[IdLevel123]],'B-Business Capability'!B:L,11,FALSE)</f>
        <v>420</v>
      </c>
      <c r="T4772" t="s">
        <v>116</v>
      </c>
    </row>
    <row r="4773" spans="4:20" hidden="1" x14ac:dyDescent="0.25">
      <c r="D4773" t="s">
        <v>583</v>
      </c>
      <c r="E4773" t="str">
        <f>VLOOKUP(D4773,'B-Business Capability'!B:H,5,FALSE)</f>
        <v>Product &amp; Software Development</v>
      </c>
      <c r="F4773" t="str">
        <f>VLOOKUP(D4773,'B-Business Capability'!B:H,6,FALSE)</f>
        <v>Engineering</v>
      </c>
      <c r="G4773" t="str">
        <f>VLOOKUP(D4773,'B-Business Capability'!B:H,7,FALSE)</f>
        <v>Construction &amp; Development</v>
      </c>
      <c r="I4773" t="s">
        <v>43</v>
      </c>
      <c r="J4773" t="s">
        <v>114</v>
      </c>
      <c r="K4773" t="s">
        <v>115</v>
      </c>
      <c r="L4773" t="s">
        <v>826</v>
      </c>
      <c r="M4773" t="str">
        <f>VLOOKUP(L4773,'A-Applications'!B:D,3,FALSE)</f>
        <v>SX Virtual Link</v>
      </c>
      <c r="N4773" t="s">
        <v>46</v>
      </c>
      <c r="O4773" s="42" t="s">
        <v>47</v>
      </c>
      <c r="P4773" t="s">
        <v>602</v>
      </c>
      <c r="Q4773" t="str">
        <f>VLOOKUP(KamstrupData[[#This Row],[IdLevel123]],'B-Business Capability'!B:L,10,FALSE)</f>
        <v>Idea-to-Release (I2R)</v>
      </c>
      <c r="R4773">
        <f>VLOOKUP(KamstrupData[[#This Row],[IdLevel123]],'B-Business Capability'!B:L,11,FALSE)</f>
        <v>420</v>
      </c>
      <c r="T4773" t="s">
        <v>116</v>
      </c>
    </row>
    <row r="4774" spans="4:20" hidden="1" x14ac:dyDescent="0.25">
      <c r="D4774" t="s">
        <v>583</v>
      </c>
      <c r="E4774" t="str">
        <f>VLOOKUP(D4774,'B-Business Capability'!B:H,5,FALSE)</f>
        <v>Product &amp; Software Development</v>
      </c>
      <c r="F4774" t="str">
        <f>VLOOKUP(D4774,'B-Business Capability'!B:H,6,FALSE)</f>
        <v>Engineering</v>
      </c>
      <c r="G4774" t="str">
        <f>VLOOKUP(D4774,'B-Business Capability'!B:H,7,FALSE)</f>
        <v>Construction &amp; Development</v>
      </c>
      <c r="I4774" t="s">
        <v>43</v>
      </c>
      <c r="J4774" t="s">
        <v>114</v>
      </c>
      <c r="K4774" t="s">
        <v>115</v>
      </c>
      <c r="L4774" t="s">
        <v>828</v>
      </c>
      <c r="M4774" t="str">
        <f>VLOOKUP(L4774,'A-Applications'!B:D,3,FALSE)</f>
        <v>Typora</v>
      </c>
      <c r="N4774" t="s">
        <v>46</v>
      </c>
      <c r="O4774" s="42" t="s">
        <v>47</v>
      </c>
      <c r="P4774" t="s">
        <v>602</v>
      </c>
      <c r="Q4774" t="str">
        <f>VLOOKUP(KamstrupData[[#This Row],[IdLevel123]],'B-Business Capability'!B:L,10,FALSE)</f>
        <v>Idea-to-Release (I2R)</v>
      </c>
      <c r="R4774">
        <f>VLOOKUP(KamstrupData[[#This Row],[IdLevel123]],'B-Business Capability'!B:L,11,FALSE)</f>
        <v>420</v>
      </c>
      <c r="T4774" t="s">
        <v>116</v>
      </c>
    </row>
    <row r="4775" spans="4:20" hidden="1" x14ac:dyDescent="0.25">
      <c r="D4775" t="s">
        <v>583</v>
      </c>
      <c r="E4775" t="str">
        <f>VLOOKUP(D4775,'B-Business Capability'!B:H,5,FALSE)</f>
        <v>Product &amp; Software Development</v>
      </c>
      <c r="F4775" t="str">
        <f>VLOOKUP(D4775,'B-Business Capability'!B:H,6,FALSE)</f>
        <v>Engineering</v>
      </c>
      <c r="G4775" t="str">
        <f>VLOOKUP(D4775,'B-Business Capability'!B:H,7,FALSE)</f>
        <v>Construction &amp; Development</v>
      </c>
      <c r="I4775" t="s">
        <v>43</v>
      </c>
      <c r="J4775" t="s">
        <v>114</v>
      </c>
      <c r="K4775" t="s">
        <v>115</v>
      </c>
      <c r="L4775" t="s">
        <v>829</v>
      </c>
      <c r="M4775" t="str">
        <f>VLOOKUP(L4775,'A-Applications'!B:D,3,FALSE)</f>
        <v>uBlock Origin</v>
      </c>
      <c r="N4775" t="s">
        <v>46</v>
      </c>
      <c r="O4775" s="42" t="s">
        <v>47</v>
      </c>
      <c r="P4775" t="s">
        <v>602</v>
      </c>
      <c r="Q4775" t="str">
        <f>VLOOKUP(KamstrupData[[#This Row],[IdLevel123]],'B-Business Capability'!B:L,10,FALSE)</f>
        <v>Idea-to-Release (I2R)</v>
      </c>
      <c r="R4775">
        <f>VLOOKUP(KamstrupData[[#This Row],[IdLevel123]],'B-Business Capability'!B:L,11,FALSE)</f>
        <v>420</v>
      </c>
      <c r="T4775" t="s">
        <v>116</v>
      </c>
    </row>
    <row r="4776" spans="4:20" hidden="1" x14ac:dyDescent="0.25">
      <c r="D4776" t="s">
        <v>583</v>
      </c>
      <c r="E4776" t="str">
        <f>VLOOKUP(D4776,'B-Business Capability'!B:H,5,FALSE)</f>
        <v>Product &amp; Software Development</v>
      </c>
      <c r="F4776" t="str">
        <f>VLOOKUP(D4776,'B-Business Capability'!B:H,6,FALSE)</f>
        <v>Engineering</v>
      </c>
      <c r="G4776" t="str">
        <f>VLOOKUP(D4776,'B-Business Capability'!B:H,7,FALSE)</f>
        <v>Construction &amp; Development</v>
      </c>
      <c r="I4776" t="s">
        <v>43</v>
      </c>
      <c r="J4776" t="s">
        <v>114</v>
      </c>
      <c r="K4776" t="s">
        <v>115</v>
      </c>
      <c r="L4776" t="s">
        <v>830</v>
      </c>
      <c r="M4776" t="str">
        <f>VLOOKUP(L4776,'A-Applications'!B:D,3,FALSE)</f>
        <v>UniFlash</v>
      </c>
      <c r="N4776" t="s">
        <v>46</v>
      </c>
      <c r="O4776" s="42" t="s">
        <v>47</v>
      </c>
      <c r="P4776" t="s">
        <v>602</v>
      </c>
      <c r="Q4776" t="str">
        <f>VLOOKUP(KamstrupData[[#This Row],[IdLevel123]],'B-Business Capability'!B:L,10,FALSE)</f>
        <v>Idea-to-Release (I2R)</v>
      </c>
      <c r="R4776">
        <f>VLOOKUP(KamstrupData[[#This Row],[IdLevel123]],'B-Business Capability'!B:L,11,FALSE)</f>
        <v>420</v>
      </c>
      <c r="T4776" t="s">
        <v>116</v>
      </c>
    </row>
    <row r="4777" spans="4:20" hidden="1" x14ac:dyDescent="0.25">
      <c r="D4777" t="s">
        <v>70</v>
      </c>
      <c r="E4777" t="str">
        <f>VLOOKUP(D4777,'B-Business Capability'!B:H,5,FALSE)</f>
        <v>Product &amp; Software Development</v>
      </c>
      <c r="F4777">
        <f>VLOOKUP(D4777,'B-Business Capability'!B:H,6,FALSE)</f>
        <v>0</v>
      </c>
      <c r="G4777">
        <f>VLOOKUP(D4777,'B-Business Capability'!B:H,7,FALSE)</f>
        <v>0</v>
      </c>
      <c r="I4777" t="s">
        <v>43</v>
      </c>
      <c r="J4777" t="s">
        <v>128</v>
      </c>
      <c r="K4777" t="s">
        <v>87</v>
      </c>
      <c r="L4777" t="s">
        <v>133</v>
      </c>
      <c r="M4777" t="str">
        <f>VLOOKUP(L4777,'A-Applications'!B:D,3,FALSE)</f>
        <v>Windows Terminal</v>
      </c>
      <c r="N4777" t="s">
        <v>46</v>
      </c>
      <c r="O4777" s="42" t="s">
        <v>47</v>
      </c>
      <c r="P4777" t="s">
        <v>75</v>
      </c>
      <c r="Q4777" t="str">
        <f>VLOOKUP(KamstrupData[[#This Row],[IdLevel123]],'B-Business Capability'!B:L,10,FALSE)</f>
        <v>Idea-to-Release (I2R)</v>
      </c>
      <c r="R4777">
        <f>VLOOKUP(KamstrupData[[#This Row],[IdLevel123]],'B-Business Capability'!B:L,11,FALSE)</f>
        <v>100</v>
      </c>
      <c r="T4777" t="s">
        <v>129</v>
      </c>
    </row>
    <row r="4778" spans="4:20" hidden="1" x14ac:dyDescent="0.25">
      <c r="D4778" t="s">
        <v>583</v>
      </c>
      <c r="E4778" t="str">
        <f>VLOOKUP(D4778,'B-Business Capability'!B:H,5,FALSE)</f>
        <v>Product &amp; Software Development</v>
      </c>
      <c r="F4778" t="str">
        <f>VLOOKUP(D4778,'B-Business Capability'!B:H,6,FALSE)</f>
        <v>Engineering</v>
      </c>
      <c r="G4778" t="str">
        <f>VLOOKUP(D4778,'B-Business Capability'!B:H,7,FALSE)</f>
        <v>Construction &amp; Development</v>
      </c>
      <c r="I4778" t="s">
        <v>43</v>
      </c>
      <c r="J4778" t="s">
        <v>98</v>
      </c>
      <c r="K4778" t="s">
        <v>87</v>
      </c>
      <c r="L4778" t="s">
        <v>133</v>
      </c>
      <c r="M4778" t="str">
        <f>VLOOKUP(L4778,'A-Applications'!B:D,3,FALSE)</f>
        <v>Windows Terminal</v>
      </c>
      <c r="N4778" t="s">
        <v>46</v>
      </c>
      <c r="O4778" s="42" t="s">
        <v>47</v>
      </c>
      <c r="P4778" t="s">
        <v>75</v>
      </c>
      <c r="Q4778" t="str">
        <f>VLOOKUP(KamstrupData[[#This Row],[IdLevel123]],'B-Business Capability'!B:L,10,FALSE)</f>
        <v>Idea-to-Release (I2R)</v>
      </c>
      <c r="R4778">
        <f>VLOOKUP(KamstrupData[[#This Row],[IdLevel123]],'B-Business Capability'!B:L,11,FALSE)</f>
        <v>420</v>
      </c>
      <c r="T4778" t="s">
        <v>100</v>
      </c>
    </row>
    <row r="4779" spans="4:20" hidden="1" x14ac:dyDescent="0.25">
      <c r="D4779" t="s">
        <v>583</v>
      </c>
      <c r="E4779" t="str">
        <f>VLOOKUP(D4779,'B-Business Capability'!B:H,5,FALSE)</f>
        <v>Product &amp; Software Development</v>
      </c>
      <c r="F4779" t="str">
        <f>VLOOKUP(D4779,'B-Business Capability'!B:H,6,FALSE)</f>
        <v>Engineering</v>
      </c>
      <c r="G4779" t="str">
        <f>VLOOKUP(D4779,'B-Business Capability'!B:H,7,FALSE)</f>
        <v>Construction &amp; Development</v>
      </c>
      <c r="I4779" t="s">
        <v>43</v>
      </c>
      <c r="J4779" t="s">
        <v>114</v>
      </c>
      <c r="K4779" t="s">
        <v>115</v>
      </c>
      <c r="L4779" t="s">
        <v>133</v>
      </c>
      <c r="M4779" t="str">
        <f>VLOOKUP(L4779,'A-Applications'!B:D,3,FALSE)</f>
        <v>Windows Terminal</v>
      </c>
      <c r="N4779" t="s">
        <v>46</v>
      </c>
      <c r="O4779" s="42" t="s">
        <v>47</v>
      </c>
      <c r="P4779" t="s">
        <v>602</v>
      </c>
      <c r="Q4779" t="str">
        <f>VLOOKUP(KamstrupData[[#This Row],[IdLevel123]],'B-Business Capability'!B:L,10,FALSE)</f>
        <v>Idea-to-Release (I2R)</v>
      </c>
      <c r="R4779">
        <f>VLOOKUP(KamstrupData[[#This Row],[IdLevel123]],'B-Business Capability'!B:L,11,FALSE)</f>
        <v>420</v>
      </c>
      <c r="T4779" t="s">
        <v>116</v>
      </c>
    </row>
    <row r="4780" spans="4:20" hidden="1" x14ac:dyDescent="0.25">
      <c r="D4780" t="s">
        <v>1634</v>
      </c>
      <c r="E4780" t="str">
        <f>VLOOKUP(D4780,'B-Business Capability'!B:H,5,FALSE)</f>
        <v>Not mapped to capability</v>
      </c>
      <c r="F4780">
        <f>VLOOKUP(D4780,'B-Business Capability'!B:H,6,FALSE)</f>
        <v>0</v>
      </c>
      <c r="G4780">
        <f>VLOOKUP(D4780,'B-Business Capability'!B:H,7,FALSE)</f>
        <v>0</v>
      </c>
      <c r="I4780" t="s">
        <v>43</v>
      </c>
      <c r="J4780" t="s">
        <v>86</v>
      </c>
      <c r="L4780" t="s">
        <v>133</v>
      </c>
      <c r="M4780" t="str">
        <f>VLOOKUP(L4780,'A-Applications'!B:D,3,FALSE)</f>
        <v>Windows Terminal</v>
      </c>
      <c r="O4780" s="42"/>
      <c r="P4780" t="s">
        <v>56</v>
      </c>
      <c r="Q4780" t="str">
        <f>VLOOKUP(KamstrupData[[#This Row],[IdLevel123]],'B-Business Capability'!B:L,10,FALSE)</f>
        <v>N/A</v>
      </c>
      <c r="R4780">
        <f>VLOOKUP(KamstrupData[[#This Row],[IdLevel123]],'B-Business Capability'!B:L,11,FALSE)</f>
        <v>0</v>
      </c>
      <c r="T4780" t="s">
        <v>196</v>
      </c>
    </row>
    <row r="4781" spans="4:20" hidden="1" x14ac:dyDescent="0.25">
      <c r="D4781" t="s">
        <v>1601</v>
      </c>
      <c r="E4781" t="str">
        <f>VLOOKUP(D4781,'B-Business Capability'!B:H,5,FALSE)</f>
        <v>Digital Platform and Operations</v>
      </c>
      <c r="F4781" t="str">
        <f>VLOOKUP(D4781,'B-Business Capability'!B:H,6,FALSE)</f>
        <v>AI, Data &amp; Analytics</v>
      </c>
      <c r="G4781" t="str">
        <f>VLOOKUP(D4781,'B-Business Capability'!B:H,7,FALSE)</f>
        <v>Data Management</v>
      </c>
      <c r="I4781" t="s">
        <v>43</v>
      </c>
      <c r="J4781" t="s">
        <v>151</v>
      </c>
      <c r="K4781" t="s">
        <v>340</v>
      </c>
      <c r="L4781" t="s">
        <v>122</v>
      </c>
      <c r="M4781" t="str">
        <f>VLOOKUP(L4781,'A-Applications'!B:D,3,FALSE)</f>
        <v>Tabular Editor</v>
      </c>
      <c r="N4781" t="s">
        <v>46</v>
      </c>
      <c r="O4781" s="42" t="s">
        <v>47</v>
      </c>
      <c r="P4781" t="s">
        <v>68</v>
      </c>
      <c r="Q4781" t="str">
        <f>VLOOKUP(KamstrupData[[#This Row],[IdLevel123]],'B-Business Capability'!B:L,10,FALSE)</f>
        <v>N/A</v>
      </c>
      <c r="R4781">
        <f>VLOOKUP(KamstrupData[[#This Row],[IdLevel123]],'B-Business Capability'!B:L,11,FALSE)</f>
        <v>0</v>
      </c>
      <c r="T4781" t="s">
        <v>342</v>
      </c>
    </row>
    <row r="4782" spans="4:20" hidden="1" x14ac:dyDescent="0.25">
      <c r="D4782" t="s">
        <v>583</v>
      </c>
      <c r="E4782" t="str">
        <f>VLOOKUP(D4782,'B-Business Capability'!B:H,5,FALSE)</f>
        <v>Product &amp; Software Development</v>
      </c>
      <c r="F4782" t="str">
        <f>VLOOKUP(D4782,'B-Business Capability'!B:H,6,FALSE)</f>
        <v>Engineering</v>
      </c>
      <c r="G4782" t="str">
        <f>VLOOKUP(D4782,'B-Business Capability'!B:H,7,FALSE)</f>
        <v>Construction &amp; Development</v>
      </c>
      <c r="I4782" t="s">
        <v>43</v>
      </c>
      <c r="J4782" t="s">
        <v>114</v>
      </c>
      <c r="K4782" t="s">
        <v>78</v>
      </c>
      <c r="L4782" t="s">
        <v>839</v>
      </c>
      <c r="M4782" t="str">
        <f>VLOOKUP(L4782,'A-Applications'!B:D,3,FALSE)</f>
        <v>Comsol</v>
      </c>
      <c r="N4782" t="s">
        <v>46</v>
      </c>
      <c r="O4782" s="42" t="s">
        <v>47</v>
      </c>
      <c r="P4782" t="s">
        <v>75</v>
      </c>
      <c r="Q4782" t="str">
        <f>VLOOKUP(KamstrupData[[#This Row],[IdLevel123]],'B-Business Capability'!B:L,10,FALSE)</f>
        <v>Idea-to-Release (I2R)</v>
      </c>
      <c r="R4782">
        <f>VLOOKUP(KamstrupData[[#This Row],[IdLevel123]],'B-Business Capability'!B:L,11,FALSE)</f>
        <v>420</v>
      </c>
      <c r="T4782" t="s">
        <v>120</v>
      </c>
    </row>
    <row r="4783" spans="4:20" hidden="1" x14ac:dyDescent="0.25">
      <c r="D4783" t="s">
        <v>583</v>
      </c>
      <c r="E4783" t="str">
        <f>VLOOKUP(D4783,'B-Business Capability'!B:H,5,FALSE)</f>
        <v>Product &amp; Software Development</v>
      </c>
      <c r="F4783" t="str">
        <f>VLOOKUP(D4783,'B-Business Capability'!B:H,6,FALSE)</f>
        <v>Engineering</v>
      </c>
      <c r="G4783" t="str">
        <f>VLOOKUP(D4783,'B-Business Capability'!B:H,7,FALSE)</f>
        <v>Construction &amp; Development</v>
      </c>
      <c r="I4783" t="s">
        <v>43</v>
      </c>
      <c r="J4783" t="s">
        <v>114</v>
      </c>
      <c r="K4783" t="s">
        <v>123</v>
      </c>
      <c r="L4783" t="s">
        <v>839</v>
      </c>
      <c r="M4783" t="str">
        <f>VLOOKUP(L4783,'A-Applications'!B:D,3,FALSE)</f>
        <v>Comsol</v>
      </c>
      <c r="N4783" t="s">
        <v>46</v>
      </c>
      <c r="O4783" s="42" t="s">
        <v>47</v>
      </c>
      <c r="P4783" t="s">
        <v>75</v>
      </c>
      <c r="Q4783" t="str">
        <f>VLOOKUP(KamstrupData[[#This Row],[IdLevel123]],'B-Business Capability'!B:L,10,FALSE)</f>
        <v>Idea-to-Release (I2R)</v>
      </c>
      <c r="R4783">
        <f>VLOOKUP(KamstrupData[[#This Row],[IdLevel123]],'B-Business Capability'!B:L,11,FALSE)</f>
        <v>420</v>
      </c>
      <c r="T4783" t="s">
        <v>124</v>
      </c>
    </row>
    <row r="4784" spans="4:20" hidden="1" x14ac:dyDescent="0.25">
      <c r="D4784" t="s">
        <v>189</v>
      </c>
      <c r="E4784" t="str">
        <f>VLOOKUP(D4784,'B-Business Capability'!B:H,5,FALSE)</f>
        <v>Procurement &amp; Logistics</v>
      </c>
      <c r="F4784" t="str">
        <f>VLOOKUP(D4784,'B-Business Capability'!B:H,6,FALSE)</f>
        <v>Sourcing</v>
      </c>
      <c r="G4784">
        <f>VLOOKUP(D4784,'B-Business Capability'!B:H,7,FALSE)</f>
        <v>0</v>
      </c>
      <c r="I4784" t="s">
        <v>43</v>
      </c>
      <c r="J4784" t="s">
        <v>114</v>
      </c>
      <c r="K4784" t="s">
        <v>123</v>
      </c>
      <c r="L4784" t="s">
        <v>193</v>
      </c>
      <c r="M4784" t="str">
        <f>VLOOKUP(L4784,'A-Applications'!B:D,3,FALSE)</f>
        <v>TeX Live</v>
      </c>
      <c r="N4784" t="s">
        <v>46</v>
      </c>
      <c r="O4784" s="42" t="s">
        <v>47</v>
      </c>
      <c r="P4784" t="s">
        <v>75</v>
      </c>
      <c r="Q4784" t="str">
        <f>VLOOKUP(KamstrupData[[#This Row],[IdLevel123]],'B-Business Capability'!B:L,10,FALSE)</f>
        <v>Procure-to-Pay (P2P)</v>
      </c>
      <c r="R4784">
        <f>VLOOKUP(KamstrupData[[#This Row],[IdLevel123]],'B-Business Capability'!B:L,11,FALSE)</f>
        <v>100</v>
      </c>
      <c r="T4784" t="s">
        <v>124</v>
      </c>
    </row>
    <row r="4785" spans="4:20" hidden="1" x14ac:dyDescent="0.25">
      <c r="D4785" t="s">
        <v>70</v>
      </c>
      <c r="E4785" t="str">
        <f>VLOOKUP(D4785,'B-Business Capability'!B:H,5,FALSE)</f>
        <v>Product &amp; Software Development</v>
      </c>
      <c r="F4785">
        <f>VLOOKUP(D4785,'B-Business Capability'!B:H,6,FALSE)</f>
        <v>0</v>
      </c>
      <c r="G4785">
        <f>VLOOKUP(D4785,'B-Business Capability'!B:H,7,FALSE)</f>
        <v>0</v>
      </c>
      <c r="I4785" t="s">
        <v>43</v>
      </c>
      <c r="J4785" t="s">
        <v>114</v>
      </c>
      <c r="K4785" t="s">
        <v>78</v>
      </c>
      <c r="L4785" t="s">
        <v>121</v>
      </c>
      <c r="M4785" t="str">
        <f>VLOOKUP(L4785,'A-Applications'!B:D,3,FALSE)</f>
        <v>Sumatra PDF</v>
      </c>
      <c r="N4785" t="s">
        <v>46</v>
      </c>
      <c r="O4785" s="42" t="s">
        <v>47</v>
      </c>
      <c r="P4785" t="s">
        <v>68</v>
      </c>
      <c r="Q4785" t="str">
        <f>VLOOKUP(KamstrupData[[#This Row],[IdLevel123]],'B-Business Capability'!B:L,10,FALSE)</f>
        <v>Idea-to-Release (I2R)</v>
      </c>
      <c r="R4785">
        <f>VLOOKUP(KamstrupData[[#This Row],[IdLevel123]],'B-Business Capability'!B:L,11,FALSE)</f>
        <v>100</v>
      </c>
      <c r="T4785" t="s">
        <v>120</v>
      </c>
    </row>
    <row r="4786" spans="4:20" hidden="1" x14ac:dyDescent="0.25">
      <c r="D4786" t="s">
        <v>583</v>
      </c>
      <c r="E4786" t="str">
        <f>VLOOKUP(D4786,'B-Business Capability'!B:H,5,FALSE)</f>
        <v>Product &amp; Software Development</v>
      </c>
      <c r="F4786" t="str">
        <f>VLOOKUP(D4786,'B-Business Capability'!B:H,6,FALSE)</f>
        <v>Engineering</v>
      </c>
      <c r="G4786" t="str">
        <f>VLOOKUP(D4786,'B-Business Capability'!B:H,7,FALSE)</f>
        <v>Construction &amp; Development</v>
      </c>
      <c r="I4786" t="s">
        <v>43</v>
      </c>
      <c r="J4786" t="s">
        <v>114</v>
      </c>
      <c r="K4786" t="s">
        <v>78</v>
      </c>
      <c r="L4786" t="s">
        <v>845</v>
      </c>
      <c r="M4786" t="str">
        <f>VLOOKUP(L4786,'A-Applications'!B:D,3,FALSE)</f>
        <v>Kamstrup msp flasher 1.2</v>
      </c>
      <c r="N4786" t="s">
        <v>46</v>
      </c>
      <c r="O4786" s="42" t="s">
        <v>47</v>
      </c>
      <c r="P4786" t="s">
        <v>75</v>
      </c>
      <c r="Q4786" t="str">
        <f>VLOOKUP(KamstrupData[[#This Row],[IdLevel123]],'B-Business Capability'!B:L,10,FALSE)</f>
        <v>Idea-to-Release (I2R)</v>
      </c>
      <c r="R4786">
        <f>VLOOKUP(KamstrupData[[#This Row],[IdLevel123]],'B-Business Capability'!B:L,11,FALSE)</f>
        <v>420</v>
      </c>
      <c r="T4786" t="s">
        <v>120</v>
      </c>
    </row>
    <row r="4787" spans="4:20" hidden="1" x14ac:dyDescent="0.25">
      <c r="D4787" t="s">
        <v>583</v>
      </c>
      <c r="E4787" t="str">
        <f>VLOOKUP(D4787,'B-Business Capability'!B:H,5,FALSE)</f>
        <v>Product &amp; Software Development</v>
      </c>
      <c r="F4787" t="str">
        <f>VLOOKUP(D4787,'B-Business Capability'!B:H,6,FALSE)</f>
        <v>Engineering</v>
      </c>
      <c r="G4787" t="str">
        <f>VLOOKUP(D4787,'B-Business Capability'!B:H,7,FALSE)</f>
        <v>Construction &amp; Development</v>
      </c>
      <c r="I4787" t="s">
        <v>43</v>
      </c>
      <c r="J4787" t="s">
        <v>114</v>
      </c>
      <c r="K4787" t="s">
        <v>78</v>
      </c>
      <c r="L4787" t="s">
        <v>843</v>
      </c>
      <c r="M4787" t="str">
        <f>VLOOKUP(L4787,'A-Applications'!B:D,3,FALSE)</f>
        <v>FreeCad</v>
      </c>
      <c r="N4787" t="s">
        <v>46</v>
      </c>
      <c r="O4787" s="42" t="s">
        <v>47</v>
      </c>
      <c r="P4787" t="s">
        <v>75</v>
      </c>
      <c r="Q4787" t="str">
        <f>VLOOKUP(KamstrupData[[#This Row],[IdLevel123]],'B-Business Capability'!B:L,10,FALSE)</f>
        <v>Idea-to-Release (I2R)</v>
      </c>
      <c r="R4787">
        <f>VLOOKUP(KamstrupData[[#This Row],[IdLevel123]],'B-Business Capability'!B:L,11,FALSE)</f>
        <v>420</v>
      </c>
      <c r="T4787" t="s">
        <v>120</v>
      </c>
    </row>
    <row r="4788" spans="4:20" hidden="1" x14ac:dyDescent="0.25">
      <c r="D4788" t="s">
        <v>583</v>
      </c>
      <c r="E4788" t="str">
        <f>VLOOKUP(D4788,'B-Business Capability'!B:H,5,FALSE)</f>
        <v>Product &amp; Software Development</v>
      </c>
      <c r="F4788" t="str">
        <f>VLOOKUP(D4788,'B-Business Capability'!B:H,6,FALSE)</f>
        <v>Engineering</v>
      </c>
      <c r="G4788" t="str">
        <f>VLOOKUP(D4788,'B-Business Capability'!B:H,7,FALSE)</f>
        <v>Construction &amp; Development</v>
      </c>
      <c r="I4788" t="s">
        <v>43</v>
      </c>
      <c r="J4788" t="s">
        <v>114</v>
      </c>
      <c r="K4788" t="s">
        <v>78</v>
      </c>
      <c r="L4788" t="s">
        <v>840</v>
      </c>
      <c r="M4788" t="str">
        <f>VLOOKUP(L4788,'A-Applications'!B:D,3,FALSE)</f>
        <v>DWGSee</v>
      </c>
      <c r="N4788" t="s">
        <v>46</v>
      </c>
      <c r="O4788" s="42" t="s">
        <v>47</v>
      </c>
      <c r="P4788" t="s">
        <v>75</v>
      </c>
      <c r="Q4788" t="str">
        <f>VLOOKUP(KamstrupData[[#This Row],[IdLevel123]],'B-Business Capability'!B:L,10,FALSE)</f>
        <v>Idea-to-Release (I2R)</v>
      </c>
      <c r="R4788">
        <f>VLOOKUP(KamstrupData[[#This Row],[IdLevel123]],'B-Business Capability'!B:L,11,FALSE)</f>
        <v>420</v>
      </c>
      <c r="T4788" t="s">
        <v>120</v>
      </c>
    </row>
    <row r="4789" spans="4:20" hidden="1" x14ac:dyDescent="0.25">
      <c r="D4789" t="s">
        <v>583</v>
      </c>
      <c r="E4789" t="str">
        <f>VLOOKUP(D4789,'B-Business Capability'!B:H,5,FALSE)</f>
        <v>Product &amp; Software Development</v>
      </c>
      <c r="F4789" t="str">
        <f>VLOOKUP(D4789,'B-Business Capability'!B:H,6,FALSE)</f>
        <v>Engineering</v>
      </c>
      <c r="G4789" t="str">
        <f>VLOOKUP(D4789,'B-Business Capability'!B:H,7,FALSE)</f>
        <v>Construction &amp; Development</v>
      </c>
      <c r="I4789" t="s">
        <v>43</v>
      </c>
      <c r="J4789" t="s">
        <v>114</v>
      </c>
      <c r="K4789" t="s">
        <v>78</v>
      </c>
      <c r="L4789" t="s">
        <v>844</v>
      </c>
      <c r="M4789" t="str">
        <f>VLOOKUP(L4789,'A-Applications'!B:D,3,FALSE)</f>
        <v>Kamstrup LabWater Tool</v>
      </c>
      <c r="N4789" t="s">
        <v>46</v>
      </c>
      <c r="O4789" s="42" t="s">
        <v>47</v>
      </c>
      <c r="P4789" t="s">
        <v>75</v>
      </c>
      <c r="Q4789" t="str">
        <f>VLOOKUP(KamstrupData[[#This Row],[IdLevel123]],'B-Business Capability'!B:L,10,FALSE)</f>
        <v>Idea-to-Release (I2R)</v>
      </c>
      <c r="R4789">
        <f>VLOOKUP(KamstrupData[[#This Row],[IdLevel123]],'B-Business Capability'!B:L,11,FALSE)</f>
        <v>420</v>
      </c>
      <c r="T4789" t="s">
        <v>120</v>
      </c>
    </row>
    <row r="4790" spans="4:20" hidden="1" x14ac:dyDescent="0.25">
      <c r="D4790" t="s">
        <v>583</v>
      </c>
      <c r="E4790" t="str">
        <f>VLOOKUP(D4790,'B-Business Capability'!B:H,5,FALSE)</f>
        <v>Product &amp; Software Development</v>
      </c>
      <c r="F4790" t="str">
        <f>VLOOKUP(D4790,'B-Business Capability'!B:H,6,FALSE)</f>
        <v>Engineering</v>
      </c>
      <c r="G4790" t="str">
        <f>VLOOKUP(D4790,'B-Business Capability'!B:H,7,FALSE)</f>
        <v>Construction &amp; Development</v>
      </c>
      <c r="I4790" t="s">
        <v>43</v>
      </c>
      <c r="J4790" t="s">
        <v>114</v>
      </c>
      <c r="K4790" t="s">
        <v>78</v>
      </c>
      <c r="L4790" t="s">
        <v>842</v>
      </c>
      <c r="M4790" t="str">
        <f>VLOOKUP(L4790,'A-Applications'!B:D,3,FALSE)</f>
        <v>FlowVisionCommand</v>
      </c>
      <c r="N4790" t="s">
        <v>46</v>
      </c>
      <c r="O4790" s="42" t="s">
        <v>47</v>
      </c>
      <c r="P4790" t="s">
        <v>75</v>
      </c>
      <c r="Q4790" t="str">
        <f>VLOOKUP(KamstrupData[[#This Row],[IdLevel123]],'B-Business Capability'!B:L,10,FALSE)</f>
        <v>Idea-to-Release (I2R)</v>
      </c>
      <c r="R4790">
        <f>VLOOKUP(KamstrupData[[#This Row],[IdLevel123]],'B-Business Capability'!B:L,11,FALSE)</f>
        <v>420</v>
      </c>
      <c r="T4790" t="s">
        <v>120</v>
      </c>
    </row>
    <row r="4791" spans="4:20" hidden="1" x14ac:dyDescent="0.25">
      <c r="D4791" t="s">
        <v>583</v>
      </c>
      <c r="E4791" t="str">
        <f>VLOOKUP(D4791,'B-Business Capability'!B:H,5,FALSE)</f>
        <v>Product &amp; Software Development</v>
      </c>
      <c r="F4791" t="str">
        <f>VLOOKUP(D4791,'B-Business Capability'!B:H,6,FALSE)</f>
        <v>Engineering</v>
      </c>
      <c r="G4791" t="str">
        <f>VLOOKUP(D4791,'B-Business Capability'!B:H,7,FALSE)</f>
        <v>Construction &amp; Development</v>
      </c>
      <c r="I4791" t="s">
        <v>43</v>
      </c>
      <c r="J4791" t="s">
        <v>114</v>
      </c>
      <c r="K4791" t="s">
        <v>78</v>
      </c>
      <c r="L4791" t="s">
        <v>831</v>
      </c>
      <c r="M4791" t="str">
        <f>VLOOKUP(L4791,'A-Applications'!B:D,3,FALSE)</f>
        <v>(Kamstrup) OrCad_compare.exe</v>
      </c>
      <c r="N4791" t="s">
        <v>46</v>
      </c>
      <c r="O4791" s="42" t="s">
        <v>47</v>
      </c>
      <c r="P4791" t="s">
        <v>75</v>
      </c>
      <c r="Q4791" t="str">
        <f>VLOOKUP(KamstrupData[[#This Row],[IdLevel123]],'B-Business Capability'!B:L,10,FALSE)</f>
        <v>Idea-to-Release (I2R)</v>
      </c>
      <c r="R4791">
        <f>VLOOKUP(KamstrupData[[#This Row],[IdLevel123]],'B-Business Capability'!B:L,11,FALSE)</f>
        <v>420</v>
      </c>
      <c r="T4791" t="s">
        <v>120</v>
      </c>
    </row>
    <row r="4792" spans="4:20" hidden="1" x14ac:dyDescent="0.25">
      <c r="D4792" t="s">
        <v>583</v>
      </c>
      <c r="E4792" t="str">
        <f>VLOOKUP(D4792,'B-Business Capability'!B:H,5,FALSE)</f>
        <v>Product &amp; Software Development</v>
      </c>
      <c r="F4792" t="str">
        <f>VLOOKUP(D4792,'B-Business Capability'!B:H,6,FALSE)</f>
        <v>Engineering</v>
      </c>
      <c r="G4792" t="str">
        <f>VLOOKUP(D4792,'B-Business Capability'!B:H,7,FALSE)</f>
        <v>Construction &amp; Development</v>
      </c>
      <c r="I4792" t="s">
        <v>43</v>
      </c>
      <c r="J4792" t="s">
        <v>114</v>
      </c>
      <c r="K4792" t="s">
        <v>78</v>
      </c>
      <c r="L4792" t="s">
        <v>837</v>
      </c>
      <c r="M4792" t="str">
        <f>VLOOKUP(L4792,'A-Applications'!B:D,3,FALSE)</f>
        <v>CMWrun</v>
      </c>
      <c r="N4792" t="s">
        <v>46</v>
      </c>
      <c r="O4792" s="42" t="s">
        <v>47</v>
      </c>
      <c r="P4792" t="s">
        <v>75</v>
      </c>
      <c r="Q4792" t="str">
        <f>VLOOKUP(KamstrupData[[#This Row],[IdLevel123]],'B-Business Capability'!B:L,10,FALSE)</f>
        <v>Idea-to-Release (I2R)</v>
      </c>
      <c r="R4792">
        <f>VLOOKUP(KamstrupData[[#This Row],[IdLevel123]],'B-Business Capability'!B:L,11,FALSE)</f>
        <v>420</v>
      </c>
      <c r="T4792" t="s">
        <v>120</v>
      </c>
    </row>
    <row r="4793" spans="4:20" hidden="1" x14ac:dyDescent="0.25">
      <c r="D4793" t="s">
        <v>583</v>
      </c>
      <c r="E4793" t="str">
        <f>VLOOKUP(D4793,'B-Business Capability'!B:H,5,FALSE)</f>
        <v>Product &amp; Software Development</v>
      </c>
      <c r="F4793" t="str">
        <f>VLOOKUP(D4793,'B-Business Capability'!B:H,6,FALSE)</f>
        <v>Engineering</v>
      </c>
      <c r="G4793" t="str">
        <f>VLOOKUP(D4793,'B-Business Capability'!B:H,7,FALSE)</f>
        <v>Construction &amp; Development</v>
      </c>
      <c r="I4793" t="s">
        <v>43</v>
      </c>
      <c r="J4793" t="s">
        <v>114</v>
      </c>
      <c r="K4793" t="s">
        <v>78</v>
      </c>
      <c r="L4793" t="s">
        <v>832</v>
      </c>
      <c r="M4793" t="str">
        <f>VLOOKUP(L4793,'A-Applications'!B:D,3,FALSE)</f>
        <v>Agilent 14585 Control SW</v>
      </c>
      <c r="N4793" t="s">
        <v>46</v>
      </c>
      <c r="O4793" s="42" t="s">
        <v>47</v>
      </c>
      <c r="P4793" t="s">
        <v>75</v>
      </c>
      <c r="Q4793" t="str">
        <f>VLOOKUP(KamstrupData[[#This Row],[IdLevel123]],'B-Business Capability'!B:L,10,FALSE)</f>
        <v>Idea-to-Release (I2R)</v>
      </c>
      <c r="R4793">
        <f>VLOOKUP(KamstrupData[[#This Row],[IdLevel123]],'B-Business Capability'!B:L,11,FALSE)</f>
        <v>420</v>
      </c>
      <c r="T4793" t="s">
        <v>120</v>
      </c>
    </row>
    <row r="4794" spans="4:20" hidden="1" x14ac:dyDescent="0.25">
      <c r="D4794" t="s">
        <v>583</v>
      </c>
      <c r="E4794" t="str">
        <f>VLOOKUP(D4794,'B-Business Capability'!B:H,5,FALSE)</f>
        <v>Product &amp; Software Development</v>
      </c>
      <c r="F4794" t="str">
        <f>VLOOKUP(D4794,'B-Business Capability'!B:H,6,FALSE)</f>
        <v>Engineering</v>
      </c>
      <c r="G4794" t="str">
        <f>VLOOKUP(D4794,'B-Business Capability'!B:H,7,FALSE)</f>
        <v>Construction &amp; Development</v>
      </c>
      <c r="I4794" t="s">
        <v>43</v>
      </c>
      <c r="J4794" t="s">
        <v>114</v>
      </c>
      <c r="K4794" t="s">
        <v>78</v>
      </c>
      <c r="L4794" t="s">
        <v>834</v>
      </c>
      <c r="M4794" t="str">
        <f>VLOOKUP(L4794,'A-Applications'!B:D,3,FALSE)</f>
        <v>Analog Engineers</v>
      </c>
      <c r="N4794" t="s">
        <v>46</v>
      </c>
      <c r="O4794" s="42" t="s">
        <v>47</v>
      </c>
      <c r="P4794" t="s">
        <v>75</v>
      </c>
      <c r="Q4794" t="str">
        <f>VLOOKUP(KamstrupData[[#This Row],[IdLevel123]],'B-Business Capability'!B:L,10,FALSE)</f>
        <v>Idea-to-Release (I2R)</v>
      </c>
      <c r="R4794">
        <f>VLOOKUP(KamstrupData[[#This Row],[IdLevel123]],'B-Business Capability'!B:L,11,FALSE)</f>
        <v>420</v>
      </c>
      <c r="T4794" t="s">
        <v>120</v>
      </c>
    </row>
    <row r="4795" spans="4:20" hidden="1" x14ac:dyDescent="0.25">
      <c r="D4795" t="s">
        <v>583</v>
      </c>
      <c r="E4795" t="str">
        <f>VLOOKUP(D4795,'B-Business Capability'!B:H,5,FALSE)</f>
        <v>Product &amp; Software Development</v>
      </c>
      <c r="F4795" t="str">
        <f>VLOOKUP(D4795,'B-Business Capability'!B:H,6,FALSE)</f>
        <v>Engineering</v>
      </c>
      <c r="G4795" t="str">
        <f>VLOOKUP(D4795,'B-Business Capability'!B:H,7,FALSE)</f>
        <v>Construction &amp; Development</v>
      </c>
      <c r="I4795" t="s">
        <v>43</v>
      </c>
      <c r="J4795" t="s">
        <v>114</v>
      </c>
      <c r="K4795" t="s">
        <v>78</v>
      </c>
      <c r="L4795" t="s">
        <v>835</v>
      </c>
      <c r="M4795" t="str">
        <f>VLOOKUP(L4795,'A-Applications'!B:D,3,FALSE)</f>
        <v>AppCAD</v>
      </c>
      <c r="N4795" t="s">
        <v>46</v>
      </c>
      <c r="O4795" s="42" t="s">
        <v>47</v>
      </c>
      <c r="P4795" t="s">
        <v>75</v>
      </c>
      <c r="Q4795" t="str">
        <f>VLOOKUP(KamstrupData[[#This Row],[IdLevel123]],'B-Business Capability'!B:L,10,FALSE)</f>
        <v>Idea-to-Release (I2R)</v>
      </c>
      <c r="R4795">
        <f>VLOOKUP(KamstrupData[[#This Row],[IdLevel123]],'B-Business Capability'!B:L,11,FALSE)</f>
        <v>420</v>
      </c>
      <c r="T4795" t="s">
        <v>120</v>
      </c>
    </row>
    <row r="4796" spans="4:20" hidden="1" x14ac:dyDescent="0.25">
      <c r="D4796" t="s">
        <v>583</v>
      </c>
      <c r="E4796" t="str">
        <f>VLOOKUP(D4796,'B-Business Capability'!B:H,5,FALSE)</f>
        <v>Product &amp; Software Development</v>
      </c>
      <c r="F4796" t="str">
        <f>VLOOKUP(D4796,'B-Business Capability'!B:H,6,FALSE)</f>
        <v>Engineering</v>
      </c>
      <c r="G4796" t="str">
        <f>VLOOKUP(D4796,'B-Business Capability'!B:H,7,FALSE)</f>
        <v>Construction &amp; Development</v>
      </c>
      <c r="I4796" t="s">
        <v>43</v>
      </c>
      <c r="J4796" t="s">
        <v>114</v>
      </c>
      <c r="K4796" t="s">
        <v>78</v>
      </c>
      <c r="L4796" t="s">
        <v>836</v>
      </c>
      <c r="M4796" t="str">
        <f>VLOOKUP(L4796,'A-Applications'!B:D,3,FALSE)</f>
        <v>Bizagi Modeler</v>
      </c>
      <c r="N4796" t="s">
        <v>46</v>
      </c>
      <c r="O4796" s="42" t="s">
        <v>47</v>
      </c>
      <c r="P4796" t="s">
        <v>75</v>
      </c>
      <c r="Q4796" t="str">
        <f>VLOOKUP(KamstrupData[[#This Row],[IdLevel123]],'B-Business Capability'!B:L,10,FALSE)</f>
        <v>Idea-to-Release (I2R)</v>
      </c>
      <c r="R4796">
        <f>VLOOKUP(KamstrupData[[#This Row],[IdLevel123]],'B-Business Capability'!B:L,11,FALSE)</f>
        <v>420</v>
      </c>
      <c r="T4796" t="s">
        <v>120</v>
      </c>
    </row>
    <row r="4797" spans="4:20" hidden="1" x14ac:dyDescent="0.25">
      <c r="D4797" t="s">
        <v>583</v>
      </c>
      <c r="E4797" t="str">
        <f>VLOOKUP(D4797,'B-Business Capability'!B:H,5,FALSE)</f>
        <v>Product &amp; Software Development</v>
      </c>
      <c r="F4797" t="str">
        <f>VLOOKUP(D4797,'B-Business Capability'!B:H,6,FALSE)</f>
        <v>Engineering</v>
      </c>
      <c r="G4797" t="str">
        <f>VLOOKUP(D4797,'B-Business Capability'!B:H,7,FALSE)</f>
        <v>Construction &amp; Development</v>
      </c>
      <c r="I4797" t="s">
        <v>43</v>
      </c>
      <c r="J4797" t="s">
        <v>114</v>
      </c>
      <c r="K4797" t="s">
        <v>78</v>
      </c>
      <c r="L4797" t="s">
        <v>838</v>
      </c>
      <c r="M4797" t="str">
        <f>VLOOKUP(L4797,'A-Applications'!B:D,3,FALSE)</f>
        <v>Communications Tester 6.15.15</v>
      </c>
      <c r="N4797" t="s">
        <v>46</v>
      </c>
      <c r="O4797" s="42" t="s">
        <v>47</v>
      </c>
      <c r="P4797" t="s">
        <v>75</v>
      </c>
      <c r="Q4797" t="str">
        <f>VLOOKUP(KamstrupData[[#This Row],[IdLevel123]],'B-Business Capability'!B:L,10,FALSE)</f>
        <v>Idea-to-Release (I2R)</v>
      </c>
      <c r="R4797">
        <f>VLOOKUP(KamstrupData[[#This Row],[IdLevel123]],'B-Business Capability'!B:L,11,FALSE)</f>
        <v>420</v>
      </c>
      <c r="T4797" t="s">
        <v>120</v>
      </c>
    </row>
    <row r="4798" spans="4:20" hidden="1" x14ac:dyDescent="0.25">
      <c r="D4798" t="s">
        <v>583</v>
      </c>
      <c r="E4798" t="str">
        <f>VLOOKUP(D4798,'B-Business Capability'!B:H,5,FALSE)</f>
        <v>Product &amp; Software Development</v>
      </c>
      <c r="F4798" t="str">
        <f>VLOOKUP(D4798,'B-Business Capability'!B:H,6,FALSE)</f>
        <v>Engineering</v>
      </c>
      <c r="G4798" t="str">
        <f>VLOOKUP(D4798,'B-Business Capability'!B:H,7,FALSE)</f>
        <v>Construction &amp; Development</v>
      </c>
      <c r="I4798" t="s">
        <v>43</v>
      </c>
      <c r="J4798" t="s">
        <v>114</v>
      </c>
      <c r="K4798" t="s">
        <v>78</v>
      </c>
      <c r="L4798" t="s">
        <v>847</v>
      </c>
      <c r="M4798" t="str">
        <f>VLOOKUP(L4798,'A-Applications'!B:D,3,FALSE)</f>
        <v>Keysight Benchvue</v>
      </c>
      <c r="N4798" t="s">
        <v>46</v>
      </c>
      <c r="O4798" s="42" t="s">
        <v>47</v>
      </c>
      <c r="P4798" t="s">
        <v>75</v>
      </c>
      <c r="Q4798" t="str">
        <f>VLOOKUP(KamstrupData[[#This Row],[IdLevel123]],'B-Business Capability'!B:L,10,FALSE)</f>
        <v>Idea-to-Release (I2R)</v>
      </c>
      <c r="R4798">
        <f>VLOOKUP(KamstrupData[[#This Row],[IdLevel123]],'B-Business Capability'!B:L,11,FALSE)</f>
        <v>420</v>
      </c>
      <c r="T4798" t="s">
        <v>120</v>
      </c>
    </row>
    <row r="4799" spans="4:20" hidden="1" x14ac:dyDescent="0.25">
      <c r="D4799" t="s">
        <v>583</v>
      </c>
      <c r="E4799" t="str">
        <f>VLOOKUP(D4799,'B-Business Capability'!B:H,5,FALSE)</f>
        <v>Product &amp; Software Development</v>
      </c>
      <c r="F4799" t="str">
        <f>VLOOKUP(D4799,'B-Business Capability'!B:H,6,FALSE)</f>
        <v>Engineering</v>
      </c>
      <c r="G4799" t="str">
        <f>VLOOKUP(D4799,'B-Business Capability'!B:H,7,FALSE)</f>
        <v>Construction &amp; Development</v>
      </c>
      <c r="I4799" t="s">
        <v>43</v>
      </c>
      <c r="J4799" t="s">
        <v>114</v>
      </c>
      <c r="K4799" t="s">
        <v>78</v>
      </c>
      <c r="L4799" t="s">
        <v>848</v>
      </c>
      <c r="M4799" t="str">
        <f>VLOOKUP(L4799,'A-Applications'!B:D,3,FALSE)</f>
        <v>LoRa Calculator</v>
      </c>
      <c r="N4799" t="s">
        <v>46</v>
      </c>
      <c r="O4799" s="42" t="s">
        <v>47</v>
      </c>
      <c r="P4799" t="s">
        <v>75</v>
      </c>
      <c r="Q4799" t="str">
        <f>VLOOKUP(KamstrupData[[#This Row],[IdLevel123]],'B-Business Capability'!B:L,10,FALSE)</f>
        <v>Idea-to-Release (I2R)</v>
      </c>
      <c r="R4799">
        <f>VLOOKUP(KamstrupData[[#This Row],[IdLevel123]],'B-Business Capability'!B:L,11,FALSE)</f>
        <v>420</v>
      </c>
      <c r="T4799" t="s">
        <v>120</v>
      </c>
    </row>
    <row r="4800" spans="4:20" hidden="1" x14ac:dyDescent="0.25">
      <c r="D4800" t="s">
        <v>583</v>
      </c>
      <c r="E4800" t="str">
        <f>VLOOKUP(D4800,'B-Business Capability'!B:H,5,FALSE)</f>
        <v>Product &amp; Software Development</v>
      </c>
      <c r="F4800" t="str">
        <f>VLOOKUP(D4800,'B-Business Capability'!B:H,6,FALSE)</f>
        <v>Engineering</v>
      </c>
      <c r="G4800" t="str">
        <f>VLOOKUP(D4800,'B-Business Capability'!B:H,7,FALSE)</f>
        <v>Construction &amp; Development</v>
      </c>
      <c r="I4800" t="s">
        <v>43</v>
      </c>
      <c r="J4800" t="s">
        <v>114</v>
      </c>
      <c r="K4800" t="s">
        <v>78</v>
      </c>
      <c r="L4800" t="s">
        <v>850</v>
      </c>
      <c r="M4800" t="str">
        <f>VLOOKUP(L4800,'A-Applications'!B:D,3,FALSE)</f>
        <v>PicoGW_UI</v>
      </c>
      <c r="N4800" t="s">
        <v>46</v>
      </c>
      <c r="O4800" s="42" t="s">
        <v>47</v>
      </c>
      <c r="P4800" t="s">
        <v>75</v>
      </c>
      <c r="Q4800" t="str">
        <f>VLOOKUP(KamstrupData[[#This Row],[IdLevel123]],'B-Business Capability'!B:L,10,FALSE)</f>
        <v>Idea-to-Release (I2R)</v>
      </c>
      <c r="R4800">
        <f>VLOOKUP(KamstrupData[[#This Row],[IdLevel123]],'B-Business Capability'!B:L,11,FALSE)</f>
        <v>420</v>
      </c>
      <c r="T4800" t="s">
        <v>120</v>
      </c>
    </row>
    <row r="4801" spans="4:20" hidden="1" x14ac:dyDescent="0.25">
      <c r="D4801" t="s">
        <v>583</v>
      </c>
      <c r="E4801" t="str">
        <f>VLOOKUP(D4801,'B-Business Capability'!B:H,5,FALSE)</f>
        <v>Product &amp; Software Development</v>
      </c>
      <c r="F4801" t="str">
        <f>VLOOKUP(D4801,'B-Business Capability'!B:H,6,FALSE)</f>
        <v>Engineering</v>
      </c>
      <c r="G4801" t="str">
        <f>VLOOKUP(D4801,'B-Business Capability'!B:H,7,FALSE)</f>
        <v>Construction &amp; Development</v>
      </c>
      <c r="I4801" t="s">
        <v>43</v>
      </c>
      <c r="J4801" t="s">
        <v>114</v>
      </c>
      <c r="K4801" t="s">
        <v>78</v>
      </c>
      <c r="L4801" t="s">
        <v>853</v>
      </c>
      <c r="M4801" t="str">
        <f>VLOOKUP(L4801,'A-Applications'!B:D,3,FALSE)</f>
        <v>Simple_RangeCalc_V1.1</v>
      </c>
      <c r="N4801" t="s">
        <v>46</v>
      </c>
      <c r="O4801" s="42" t="s">
        <v>47</v>
      </c>
      <c r="P4801" t="s">
        <v>75</v>
      </c>
      <c r="Q4801" t="str">
        <f>VLOOKUP(KamstrupData[[#This Row],[IdLevel123]],'B-Business Capability'!B:L,10,FALSE)</f>
        <v>Idea-to-Release (I2R)</v>
      </c>
      <c r="R4801">
        <f>VLOOKUP(KamstrupData[[#This Row],[IdLevel123]],'B-Business Capability'!B:L,11,FALSE)</f>
        <v>420</v>
      </c>
      <c r="T4801" t="s">
        <v>120</v>
      </c>
    </row>
    <row r="4802" spans="4:20" hidden="1" x14ac:dyDescent="0.25">
      <c r="D4802" t="s">
        <v>583</v>
      </c>
      <c r="E4802" t="str">
        <f>VLOOKUP(D4802,'B-Business Capability'!B:H,5,FALSE)</f>
        <v>Product &amp; Software Development</v>
      </c>
      <c r="F4802" t="str">
        <f>VLOOKUP(D4802,'B-Business Capability'!B:H,6,FALSE)</f>
        <v>Engineering</v>
      </c>
      <c r="G4802" t="str">
        <f>VLOOKUP(D4802,'B-Business Capability'!B:H,7,FALSE)</f>
        <v>Construction &amp; Development</v>
      </c>
      <c r="I4802" t="s">
        <v>43</v>
      </c>
      <c r="J4802" t="s">
        <v>114</v>
      </c>
      <c r="K4802" t="s">
        <v>78</v>
      </c>
      <c r="L4802" t="s">
        <v>854</v>
      </c>
      <c r="M4802" t="str">
        <f>VLOOKUP(L4802,'A-Applications'!B:D,3,FALSE)</f>
        <v>SimSurfing</v>
      </c>
      <c r="N4802" t="s">
        <v>46</v>
      </c>
      <c r="O4802" s="42" t="s">
        <v>47</v>
      </c>
      <c r="P4802" t="s">
        <v>75</v>
      </c>
      <c r="Q4802" t="str">
        <f>VLOOKUP(KamstrupData[[#This Row],[IdLevel123]],'B-Business Capability'!B:L,10,FALSE)</f>
        <v>Idea-to-Release (I2R)</v>
      </c>
      <c r="R4802">
        <f>VLOOKUP(KamstrupData[[#This Row],[IdLevel123]],'B-Business Capability'!B:L,11,FALSE)</f>
        <v>420</v>
      </c>
      <c r="T4802" t="s">
        <v>120</v>
      </c>
    </row>
    <row r="4803" spans="4:20" hidden="1" x14ac:dyDescent="0.25">
      <c r="D4803" t="s">
        <v>583</v>
      </c>
      <c r="E4803" t="str">
        <f>VLOOKUP(D4803,'B-Business Capability'!B:H,5,FALSE)</f>
        <v>Product &amp; Software Development</v>
      </c>
      <c r="F4803" t="str">
        <f>VLOOKUP(D4803,'B-Business Capability'!B:H,6,FALSE)</f>
        <v>Engineering</v>
      </c>
      <c r="G4803" t="str">
        <f>VLOOKUP(D4803,'B-Business Capability'!B:H,7,FALSE)</f>
        <v>Construction &amp; Development</v>
      </c>
      <c r="I4803" t="s">
        <v>43</v>
      </c>
      <c r="J4803" t="s">
        <v>114</v>
      </c>
      <c r="K4803" t="s">
        <v>78</v>
      </c>
      <c r="L4803" t="s">
        <v>855</v>
      </c>
      <c r="M4803" t="str">
        <f>VLOOKUP(L4803,'A-Applications'!B:D,3,FALSE)</f>
        <v>Smith V4.1</v>
      </c>
      <c r="N4803" t="s">
        <v>46</v>
      </c>
      <c r="O4803" s="42" t="s">
        <v>47</v>
      </c>
      <c r="P4803" t="s">
        <v>75</v>
      </c>
      <c r="Q4803" t="str">
        <f>VLOOKUP(KamstrupData[[#This Row],[IdLevel123]],'B-Business Capability'!B:L,10,FALSE)</f>
        <v>Idea-to-Release (I2R)</v>
      </c>
      <c r="R4803">
        <f>VLOOKUP(KamstrupData[[#This Row],[IdLevel123]],'B-Business Capability'!B:L,11,FALSE)</f>
        <v>420</v>
      </c>
      <c r="T4803" t="s">
        <v>120</v>
      </c>
    </row>
    <row r="4804" spans="4:20" hidden="1" x14ac:dyDescent="0.25">
      <c r="D4804" t="s">
        <v>583</v>
      </c>
      <c r="E4804" t="str">
        <f>VLOOKUP(D4804,'B-Business Capability'!B:H,5,FALSE)</f>
        <v>Product &amp; Software Development</v>
      </c>
      <c r="F4804" t="str">
        <f>VLOOKUP(D4804,'B-Business Capability'!B:H,6,FALSE)</f>
        <v>Engineering</v>
      </c>
      <c r="G4804" t="str">
        <f>VLOOKUP(D4804,'B-Business Capability'!B:H,7,FALSE)</f>
        <v>Construction &amp; Development</v>
      </c>
      <c r="I4804" t="s">
        <v>43</v>
      </c>
      <c r="J4804" t="s">
        <v>114</v>
      </c>
      <c r="K4804" t="s">
        <v>78</v>
      </c>
      <c r="L4804" t="s">
        <v>856</v>
      </c>
      <c r="M4804" t="str">
        <f>VLOOKUP(L4804,'A-Applications'!B:D,3,FALSE)</f>
        <v>Txline</v>
      </c>
      <c r="N4804" t="s">
        <v>46</v>
      </c>
      <c r="O4804" s="42" t="s">
        <v>47</v>
      </c>
      <c r="P4804" t="s">
        <v>75</v>
      </c>
      <c r="Q4804" t="str">
        <f>VLOOKUP(KamstrupData[[#This Row],[IdLevel123]],'B-Business Capability'!B:L,10,FALSE)</f>
        <v>Idea-to-Release (I2R)</v>
      </c>
      <c r="R4804">
        <f>VLOOKUP(KamstrupData[[#This Row],[IdLevel123]],'B-Business Capability'!B:L,11,FALSE)</f>
        <v>420</v>
      </c>
      <c r="T4804" t="s">
        <v>120</v>
      </c>
    </row>
    <row r="4805" spans="4:20" hidden="1" x14ac:dyDescent="0.25">
      <c r="D4805" t="s">
        <v>583</v>
      </c>
      <c r="E4805" t="str">
        <f>VLOOKUP(D4805,'B-Business Capability'!B:H,5,FALSE)</f>
        <v>Product &amp; Software Development</v>
      </c>
      <c r="F4805" t="str">
        <f>VLOOKUP(D4805,'B-Business Capability'!B:H,6,FALSE)</f>
        <v>Engineering</v>
      </c>
      <c r="G4805" t="str">
        <f>VLOOKUP(D4805,'B-Business Capability'!B:H,7,FALSE)</f>
        <v>Construction &amp; Development</v>
      </c>
      <c r="I4805" t="s">
        <v>43</v>
      </c>
      <c r="J4805" t="s">
        <v>114</v>
      </c>
      <c r="K4805" t="s">
        <v>78</v>
      </c>
      <c r="L4805" t="s">
        <v>833</v>
      </c>
      <c r="M4805" t="str">
        <f>VLOOKUP(L4805,'A-Applications'!B:D,3,FALSE)</f>
        <v>Anaconda</v>
      </c>
      <c r="N4805" t="s">
        <v>46</v>
      </c>
      <c r="O4805" s="42" t="s">
        <v>47</v>
      </c>
      <c r="P4805" t="s">
        <v>75</v>
      </c>
      <c r="Q4805" t="str">
        <f>VLOOKUP(KamstrupData[[#This Row],[IdLevel123]],'B-Business Capability'!B:L,10,FALSE)</f>
        <v>Idea-to-Release (I2R)</v>
      </c>
      <c r="R4805">
        <f>VLOOKUP(KamstrupData[[#This Row],[IdLevel123]],'B-Business Capability'!B:L,11,FALSE)</f>
        <v>420</v>
      </c>
      <c r="T4805" t="s">
        <v>120</v>
      </c>
    </row>
    <row r="4806" spans="4:20" hidden="1" x14ac:dyDescent="0.25">
      <c r="D4806" t="s">
        <v>583</v>
      </c>
      <c r="E4806" t="str">
        <f>VLOOKUP(D4806,'B-Business Capability'!B:H,5,FALSE)</f>
        <v>Product &amp; Software Development</v>
      </c>
      <c r="F4806" t="str">
        <f>VLOOKUP(D4806,'B-Business Capability'!B:H,6,FALSE)</f>
        <v>Engineering</v>
      </c>
      <c r="G4806" t="str">
        <f>VLOOKUP(D4806,'B-Business Capability'!B:H,7,FALSE)</f>
        <v>Construction &amp; Development</v>
      </c>
      <c r="I4806" t="s">
        <v>43</v>
      </c>
      <c r="J4806" t="s">
        <v>114</v>
      </c>
      <c r="K4806" t="s">
        <v>78</v>
      </c>
      <c r="L4806" t="s">
        <v>851</v>
      </c>
      <c r="M4806" t="str">
        <f>VLOOKUP(L4806,'A-Applications'!B:D,3,FALSE)</f>
        <v>Qspice</v>
      </c>
      <c r="N4806" t="s">
        <v>46</v>
      </c>
      <c r="O4806" s="42" t="s">
        <v>47</v>
      </c>
      <c r="P4806" t="s">
        <v>75</v>
      </c>
      <c r="Q4806" t="str">
        <f>VLOOKUP(KamstrupData[[#This Row],[IdLevel123]],'B-Business Capability'!B:L,10,FALSE)</f>
        <v>Idea-to-Release (I2R)</v>
      </c>
      <c r="R4806">
        <f>VLOOKUP(KamstrupData[[#This Row],[IdLevel123]],'B-Business Capability'!B:L,11,FALSE)</f>
        <v>420</v>
      </c>
      <c r="T4806" t="s">
        <v>120</v>
      </c>
    </row>
    <row r="4807" spans="4:20" hidden="1" x14ac:dyDescent="0.25">
      <c r="D4807" t="s">
        <v>1412</v>
      </c>
      <c r="E4807" t="str">
        <f>VLOOKUP(D4807,'B-Business Capability'!B:H,5,FALSE)</f>
        <v>Governance, Risk and Compliance</v>
      </c>
      <c r="F4807" t="str">
        <f>VLOOKUP(D4807,'B-Business Capability'!B:H,6,FALSE)</f>
        <v>Product Market Compliance</v>
      </c>
      <c r="G4807">
        <f>VLOOKUP(D4807,'B-Business Capability'!B:H,7,FALSE)</f>
        <v>0</v>
      </c>
      <c r="I4807" t="s">
        <v>43</v>
      </c>
      <c r="J4807" t="s">
        <v>413</v>
      </c>
      <c r="L4807" t="s">
        <v>1416</v>
      </c>
      <c r="M4807" t="str">
        <f>VLOOKUP(L4807,'A-Applications'!B:D,3,FALSE)</f>
        <v>Kamstrup.com</v>
      </c>
      <c r="N4807" t="s">
        <v>46</v>
      </c>
      <c r="O4807" s="42" t="s">
        <v>47</v>
      </c>
      <c r="P4807" t="s">
        <v>423</v>
      </c>
      <c r="Q4807" t="str">
        <f>VLOOKUP(KamstrupData[[#This Row],[IdLevel123]],'B-Business Capability'!B:L,10,FALSE)</f>
        <v>N/A</v>
      </c>
      <c r="R4807">
        <f>VLOOKUP(KamstrupData[[#This Row],[IdLevel123]],'B-Business Capability'!B:L,11,FALSE)</f>
        <v>0</v>
      </c>
      <c r="T4807" t="s">
        <v>1417</v>
      </c>
    </row>
    <row r="4808" spans="4:20" hidden="1" x14ac:dyDescent="0.25">
      <c r="D4808" t="s">
        <v>1444</v>
      </c>
      <c r="E4808" t="str">
        <f>VLOOKUP(D4808,'B-Business Capability'!B:H,5,FALSE)</f>
        <v>Sustainability Management</v>
      </c>
      <c r="F4808" t="str">
        <f>VLOOKUP(D4808,'B-Business Capability'!B:H,6,FALSE)</f>
        <v>Sustainable Operations</v>
      </c>
      <c r="G4808" t="str">
        <f>VLOOKUP(D4808,'B-Business Capability'!B:H,7,FALSE)</f>
        <v>Hazardous Substance Management</v>
      </c>
      <c r="I4808" t="s">
        <v>43</v>
      </c>
      <c r="J4808" t="s">
        <v>413</v>
      </c>
      <c r="K4808" t="s">
        <v>1379</v>
      </c>
      <c r="L4808" t="s">
        <v>1416</v>
      </c>
      <c r="M4808" t="str">
        <f>VLOOKUP(L4808,'A-Applications'!B:D,3,FALSE)</f>
        <v>Kamstrup.com</v>
      </c>
      <c r="N4808" t="s">
        <v>46</v>
      </c>
      <c r="O4808" s="42" t="s">
        <v>47</v>
      </c>
      <c r="P4808" t="s">
        <v>406</v>
      </c>
      <c r="Q4808" t="str">
        <f>VLOOKUP(KamstrupData[[#This Row],[IdLevel123]],'B-Business Capability'!B:L,10,FALSE)</f>
        <v>N/A</v>
      </c>
      <c r="R4808">
        <f>VLOOKUP(KamstrupData[[#This Row],[IdLevel123]],'B-Business Capability'!B:L,11,FALSE)</f>
        <v>0</v>
      </c>
      <c r="T4808" t="s">
        <v>471</v>
      </c>
    </row>
    <row r="4809" spans="4:20" hidden="1" x14ac:dyDescent="0.25">
      <c r="D4809" t="s">
        <v>1444</v>
      </c>
      <c r="E4809" t="str">
        <f>VLOOKUP(D4809,'B-Business Capability'!B:H,5,FALSE)</f>
        <v>Sustainability Management</v>
      </c>
      <c r="F4809" t="str">
        <f>VLOOKUP(D4809,'B-Business Capability'!B:H,6,FALSE)</f>
        <v>Sustainable Operations</v>
      </c>
      <c r="G4809" t="str">
        <f>VLOOKUP(D4809,'B-Business Capability'!B:H,7,FALSE)</f>
        <v>Hazardous Substance Management</v>
      </c>
      <c r="I4809" t="s">
        <v>43</v>
      </c>
      <c r="J4809" t="s">
        <v>413</v>
      </c>
      <c r="K4809" t="s">
        <v>1379</v>
      </c>
      <c r="L4809" t="s">
        <v>1416</v>
      </c>
      <c r="M4809" t="str">
        <f>VLOOKUP(L4809,'A-Applications'!B:D,3,FALSE)</f>
        <v>Kamstrup.com</v>
      </c>
      <c r="N4809" t="s">
        <v>46</v>
      </c>
      <c r="O4809" s="42" t="s">
        <v>47</v>
      </c>
      <c r="P4809" t="s">
        <v>1384</v>
      </c>
      <c r="Q4809" t="str">
        <f>VLOOKUP(KamstrupData[[#This Row],[IdLevel123]],'B-Business Capability'!B:L,10,FALSE)</f>
        <v>N/A</v>
      </c>
      <c r="R4809">
        <f>VLOOKUP(KamstrupData[[#This Row],[IdLevel123]],'B-Business Capability'!B:L,11,FALSE)</f>
        <v>0</v>
      </c>
      <c r="T4809" t="s">
        <v>471</v>
      </c>
    </row>
    <row r="4810" spans="4:20" hidden="1" x14ac:dyDescent="0.25">
      <c r="D4810" t="s">
        <v>1444</v>
      </c>
      <c r="E4810" t="str">
        <f>VLOOKUP(D4810,'B-Business Capability'!B:H,5,FALSE)</f>
        <v>Sustainability Management</v>
      </c>
      <c r="F4810" t="str">
        <f>VLOOKUP(D4810,'B-Business Capability'!B:H,6,FALSE)</f>
        <v>Sustainable Operations</v>
      </c>
      <c r="G4810" t="str">
        <f>VLOOKUP(D4810,'B-Business Capability'!B:H,7,FALSE)</f>
        <v>Hazardous Substance Management</v>
      </c>
      <c r="I4810" t="s">
        <v>43</v>
      </c>
      <c r="J4810" t="s">
        <v>413</v>
      </c>
      <c r="K4810" t="s">
        <v>1379</v>
      </c>
      <c r="L4810" t="s">
        <v>1416</v>
      </c>
      <c r="M4810" t="str">
        <f>VLOOKUP(L4810,'A-Applications'!B:D,3,FALSE)</f>
        <v>Kamstrup.com</v>
      </c>
      <c r="N4810" t="s">
        <v>46</v>
      </c>
      <c r="O4810" s="42" t="s">
        <v>47</v>
      </c>
      <c r="P4810" t="s">
        <v>1383</v>
      </c>
      <c r="Q4810" t="str">
        <f>VLOOKUP(KamstrupData[[#This Row],[IdLevel123]],'B-Business Capability'!B:L,10,FALSE)</f>
        <v>N/A</v>
      </c>
      <c r="R4810">
        <f>VLOOKUP(KamstrupData[[#This Row],[IdLevel123]],'B-Business Capability'!B:L,11,FALSE)</f>
        <v>0</v>
      </c>
      <c r="T4810" t="s">
        <v>471</v>
      </c>
    </row>
    <row r="4811" spans="4:20" hidden="1" x14ac:dyDescent="0.25">
      <c r="D4811" t="s">
        <v>1444</v>
      </c>
      <c r="E4811" t="str">
        <f>VLOOKUP(D4811,'B-Business Capability'!B:H,5,FALSE)</f>
        <v>Sustainability Management</v>
      </c>
      <c r="F4811" t="str">
        <f>VLOOKUP(D4811,'B-Business Capability'!B:H,6,FALSE)</f>
        <v>Sustainable Operations</v>
      </c>
      <c r="G4811" t="str">
        <f>VLOOKUP(D4811,'B-Business Capability'!B:H,7,FALSE)</f>
        <v>Hazardous Substance Management</v>
      </c>
      <c r="I4811" t="s">
        <v>43</v>
      </c>
      <c r="J4811" t="s">
        <v>413</v>
      </c>
      <c r="K4811" t="s">
        <v>1379</v>
      </c>
      <c r="L4811" t="s">
        <v>1416</v>
      </c>
      <c r="M4811" t="str">
        <f>VLOOKUP(L4811,'A-Applications'!B:D,3,FALSE)</f>
        <v>Kamstrup.com</v>
      </c>
      <c r="N4811" t="s">
        <v>46</v>
      </c>
      <c r="O4811" s="42" t="s">
        <v>47</v>
      </c>
      <c r="P4811" t="s">
        <v>1433</v>
      </c>
      <c r="Q4811" t="str">
        <f>VLOOKUP(KamstrupData[[#This Row],[IdLevel123]],'B-Business Capability'!B:L,10,FALSE)</f>
        <v>N/A</v>
      </c>
      <c r="R4811">
        <f>VLOOKUP(KamstrupData[[#This Row],[IdLevel123]],'B-Business Capability'!B:L,11,FALSE)</f>
        <v>0</v>
      </c>
      <c r="T4811" t="s">
        <v>471</v>
      </c>
    </row>
    <row r="4812" spans="4:20" hidden="1" x14ac:dyDescent="0.25">
      <c r="D4812" t="s">
        <v>583</v>
      </c>
      <c r="E4812" t="str">
        <f>VLOOKUP(D4812,'B-Business Capability'!B:H,5,FALSE)</f>
        <v>Product &amp; Software Development</v>
      </c>
      <c r="F4812" t="str">
        <f>VLOOKUP(D4812,'B-Business Capability'!B:H,6,FALSE)</f>
        <v>Engineering</v>
      </c>
      <c r="G4812" t="str">
        <f>VLOOKUP(D4812,'B-Business Capability'!B:H,7,FALSE)</f>
        <v>Construction &amp; Development</v>
      </c>
      <c r="I4812" t="s">
        <v>43</v>
      </c>
      <c r="J4812" t="s">
        <v>114</v>
      </c>
      <c r="K4812" t="s">
        <v>125</v>
      </c>
      <c r="L4812" t="s">
        <v>885</v>
      </c>
      <c r="M4812" t="str">
        <f>VLOOKUP(L4812,'A-Applications'!B:D,3,FALSE)</f>
        <v>Sentry</v>
      </c>
      <c r="N4812" t="s">
        <v>46</v>
      </c>
      <c r="O4812" s="42" t="s">
        <v>47</v>
      </c>
      <c r="P4812" t="s">
        <v>75</v>
      </c>
      <c r="Q4812" t="str">
        <f>VLOOKUP(KamstrupData[[#This Row],[IdLevel123]],'B-Business Capability'!B:L,10,FALSE)</f>
        <v>Idea-to-Release (I2R)</v>
      </c>
      <c r="R4812">
        <f>VLOOKUP(KamstrupData[[#This Row],[IdLevel123]],'B-Business Capability'!B:L,11,FALSE)</f>
        <v>420</v>
      </c>
      <c r="T4812" t="s">
        <v>886</v>
      </c>
    </row>
    <row r="4813" spans="4:20" hidden="1" x14ac:dyDescent="0.25">
      <c r="D4813" t="s">
        <v>1614</v>
      </c>
      <c r="E4813" t="str">
        <f>VLOOKUP(D4813,'B-Business Capability'!B:H,5,FALSE)</f>
        <v>OT Hosting</v>
      </c>
      <c r="F4813" t="str">
        <f>VLOOKUP(D4813,'B-Business Capability'!B:H,6,FALSE)</f>
        <v>OT Operations &amp; Service</v>
      </c>
      <c r="G4813" t="str">
        <f>VLOOKUP(D4813,'B-Business Capability'!B:H,7,FALSE)</f>
        <v>Telemetry &amp; Event Processing</v>
      </c>
      <c r="I4813" t="s">
        <v>43</v>
      </c>
      <c r="J4813" t="s">
        <v>114</v>
      </c>
      <c r="L4813" t="s">
        <v>885</v>
      </c>
      <c r="M4813" t="str">
        <f>VLOOKUP(L4813,'A-Applications'!B:D,3,FALSE)</f>
        <v>Sentry</v>
      </c>
      <c r="N4813" t="s">
        <v>46</v>
      </c>
      <c r="O4813" s="42" t="s">
        <v>47</v>
      </c>
      <c r="P4813" t="s">
        <v>75</v>
      </c>
      <c r="Q4813" t="str">
        <f>VLOOKUP(KamstrupData[[#This Row],[IdLevel123]],'B-Business Capability'!B:L,10,FALSE)</f>
        <v>N/A</v>
      </c>
      <c r="R4813">
        <f>VLOOKUP(KamstrupData[[#This Row],[IdLevel123]],'B-Business Capability'!B:L,11,FALSE)</f>
        <v>0</v>
      </c>
      <c r="T4813" t="s">
        <v>886</v>
      </c>
    </row>
    <row r="4814" spans="4:20" hidden="1" x14ac:dyDescent="0.25">
      <c r="D4814" t="s">
        <v>583</v>
      </c>
      <c r="E4814" t="str">
        <f>VLOOKUP(D4814,'B-Business Capability'!B:H,5,FALSE)</f>
        <v>Product &amp; Software Development</v>
      </c>
      <c r="F4814" t="str">
        <f>VLOOKUP(D4814,'B-Business Capability'!B:H,6,FALSE)</f>
        <v>Engineering</v>
      </c>
      <c r="G4814" t="str">
        <f>VLOOKUP(D4814,'B-Business Capability'!B:H,7,FALSE)</f>
        <v>Construction &amp; Development</v>
      </c>
      <c r="I4814" t="s">
        <v>43</v>
      </c>
      <c r="J4814" t="s">
        <v>98</v>
      </c>
      <c r="K4814" t="s">
        <v>87</v>
      </c>
      <c r="L4814" t="s">
        <v>788</v>
      </c>
      <c r="M4814" t="str">
        <f>VLOOKUP(L4814,'A-Applications'!B:D,3,FALSE)</f>
        <v>Docker Desktop</v>
      </c>
      <c r="N4814" t="s">
        <v>46</v>
      </c>
      <c r="O4814" s="42" t="s">
        <v>47</v>
      </c>
      <c r="P4814" t="s">
        <v>89</v>
      </c>
      <c r="Q4814" t="str">
        <f>VLOOKUP(KamstrupData[[#This Row],[IdLevel123]],'B-Business Capability'!B:L,10,FALSE)</f>
        <v>Idea-to-Release (I2R)</v>
      </c>
      <c r="R4814">
        <f>VLOOKUP(KamstrupData[[#This Row],[IdLevel123]],'B-Business Capability'!B:L,11,FALSE)</f>
        <v>420</v>
      </c>
      <c r="T4814" t="s">
        <v>100</v>
      </c>
    </row>
    <row r="4815" spans="4:20" hidden="1" x14ac:dyDescent="0.25">
      <c r="D4815" t="s">
        <v>583</v>
      </c>
      <c r="E4815" t="str">
        <f>VLOOKUP(D4815,'B-Business Capability'!B:H,5,FALSE)</f>
        <v>Product &amp; Software Development</v>
      </c>
      <c r="F4815" t="str">
        <f>VLOOKUP(D4815,'B-Business Capability'!B:H,6,FALSE)</f>
        <v>Engineering</v>
      </c>
      <c r="G4815" t="str">
        <f>VLOOKUP(D4815,'B-Business Capability'!B:H,7,FALSE)</f>
        <v>Construction &amp; Development</v>
      </c>
      <c r="I4815" t="s">
        <v>43</v>
      </c>
      <c r="J4815" t="s">
        <v>128</v>
      </c>
      <c r="K4815" t="s">
        <v>87</v>
      </c>
      <c r="L4815" t="s">
        <v>788</v>
      </c>
      <c r="M4815" t="str">
        <f>VLOOKUP(L4815,'A-Applications'!B:D,3,FALSE)</f>
        <v>Docker Desktop</v>
      </c>
      <c r="N4815" t="s">
        <v>46</v>
      </c>
      <c r="O4815" s="42" t="s">
        <v>47</v>
      </c>
      <c r="P4815" t="s">
        <v>89</v>
      </c>
      <c r="Q4815" t="str">
        <f>VLOOKUP(KamstrupData[[#This Row],[IdLevel123]],'B-Business Capability'!B:L,10,FALSE)</f>
        <v>Idea-to-Release (I2R)</v>
      </c>
      <c r="R4815">
        <f>VLOOKUP(KamstrupData[[#This Row],[IdLevel123]],'B-Business Capability'!B:L,11,FALSE)</f>
        <v>420</v>
      </c>
      <c r="T4815" t="s">
        <v>129</v>
      </c>
    </row>
    <row r="4816" spans="4:20" hidden="1" x14ac:dyDescent="0.25">
      <c r="D4816" t="s">
        <v>955</v>
      </c>
      <c r="E4816" t="str">
        <f>VLOOKUP(D4816,'B-Business Capability'!B:H,5,FALSE)</f>
        <v>Product &amp; Software Development</v>
      </c>
      <c r="F4816" t="str">
        <f>VLOOKUP(D4816,'B-Business Capability'!B:H,6,FALSE)</f>
        <v>Quality Management</v>
      </c>
      <c r="G4816" t="str">
        <f>VLOOKUP(D4816,'B-Business Capability'!B:H,7,FALSE)</f>
        <v>Test Quality</v>
      </c>
      <c r="I4816" t="s">
        <v>43</v>
      </c>
      <c r="J4816" t="s">
        <v>98</v>
      </c>
      <c r="K4816" t="s">
        <v>87</v>
      </c>
      <c r="L4816" t="s">
        <v>788</v>
      </c>
      <c r="M4816" t="str">
        <f>VLOOKUP(L4816,'A-Applications'!B:D,3,FALSE)</f>
        <v>Docker Desktop</v>
      </c>
      <c r="N4816" t="s">
        <v>46</v>
      </c>
      <c r="O4816" s="42" t="s">
        <v>47</v>
      </c>
      <c r="P4816" t="s">
        <v>89</v>
      </c>
      <c r="Q4816" t="str">
        <f>VLOOKUP(KamstrupData[[#This Row],[IdLevel123]],'B-Business Capability'!B:L,10,FALSE)</f>
        <v>Idea-to-Release (I2R)</v>
      </c>
      <c r="R4816">
        <f>VLOOKUP(KamstrupData[[#This Row],[IdLevel123]],'B-Business Capability'!B:L,11,FALSE)</f>
        <v>906</v>
      </c>
      <c r="T4816" t="s">
        <v>100</v>
      </c>
    </row>
    <row r="4817" spans="2:20" hidden="1" x14ac:dyDescent="0.25">
      <c r="D4817" t="s">
        <v>955</v>
      </c>
      <c r="E4817" t="str">
        <f>VLOOKUP(D4817,'B-Business Capability'!B:H,5,FALSE)</f>
        <v>Product &amp; Software Development</v>
      </c>
      <c r="F4817" t="str">
        <f>VLOOKUP(D4817,'B-Business Capability'!B:H,6,FALSE)</f>
        <v>Quality Management</v>
      </c>
      <c r="G4817" t="str">
        <f>VLOOKUP(D4817,'B-Business Capability'!B:H,7,FALSE)</f>
        <v>Test Quality</v>
      </c>
      <c r="I4817" t="s">
        <v>43</v>
      </c>
      <c r="J4817" t="s">
        <v>128</v>
      </c>
      <c r="K4817" t="s">
        <v>87</v>
      </c>
      <c r="L4817" t="s">
        <v>788</v>
      </c>
      <c r="M4817" t="str">
        <f>VLOOKUP(L4817,'A-Applications'!B:D,3,FALSE)</f>
        <v>Docker Desktop</v>
      </c>
      <c r="N4817" t="s">
        <v>46</v>
      </c>
      <c r="O4817" s="42" t="s">
        <v>47</v>
      </c>
      <c r="P4817" t="s">
        <v>89</v>
      </c>
      <c r="Q4817" t="str">
        <f>VLOOKUP(KamstrupData[[#This Row],[IdLevel123]],'B-Business Capability'!B:L,10,FALSE)</f>
        <v>Idea-to-Release (I2R)</v>
      </c>
      <c r="R4817">
        <f>VLOOKUP(KamstrupData[[#This Row],[IdLevel123]],'B-Business Capability'!B:L,11,FALSE)</f>
        <v>906</v>
      </c>
      <c r="T4817" t="s">
        <v>129</v>
      </c>
    </row>
    <row r="4818" spans="2:20" hidden="1" x14ac:dyDescent="0.25">
      <c r="D4818" s="28" t="s">
        <v>1593</v>
      </c>
      <c r="E4818" t="str">
        <f>VLOOKUP(D4818,'B-Business Capability'!B:H,5,FALSE)</f>
        <v>Digital Platform and Operations</v>
      </c>
      <c r="F4818" t="str">
        <f>VLOOKUP(D4818,'B-Business Capability'!B:H,6,FALSE)</f>
        <v>Engineering &amp; Platform</v>
      </c>
      <c r="G4818" t="str">
        <f>VLOOKUP(D4818,'B-Business Capability'!B:H,7,FALSE)</f>
        <v>Software development</v>
      </c>
      <c r="I4818" t="s">
        <v>43</v>
      </c>
      <c r="J4818" t="s">
        <v>148</v>
      </c>
      <c r="K4818" t="s">
        <v>149</v>
      </c>
      <c r="L4818" t="s">
        <v>788</v>
      </c>
      <c r="M4818" t="str">
        <f>VLOOKUP(L4818,'A-Applications'!B:D,3,FALSE)</f>
        <v>Docker Desktop</v>
      </c>
      <c r="N4818" t="s">
        <v>138</v>
      </c>
      <c r="O4818" s="42" t="s">
        <v>102</v>
      </c>
      <c r="P4818" t="s">
        <v>56</v>
      </c>
      <c r="Q4818" t="str">
        <f>VLOOKUP(KamstrupData[[#This Row],[IdLevel123]],'B-Business Capability'!B:L,10,FALSE)</f>
        <v>N/A</v>
      </c>
      <c r="R4818">
        <f>VLOOKUP(KamstrupData[[#This Row],[IdLevel123]],'B-Business Capability'!B:L,11,FALSE)</f>
        <v>0</v>
      </c>
    </row>
    <row r="4819" spans="2:20" hidden="1" x14ac:dyDescent="0.25">
      <c r="B4819" s="28">
        <v>45292</v>
      </c>
      <c r="D4819" s="28" t="s">
        <v>8548</v>
      </c>
      <c r="E4819" t="str">
        <f>VLOOKUP(D4819,'B-Business Capability'!B:H,5,FALSE)</f>
        <v>OT Hosting</v>
      </c>
      <c r="F4819" t="str">
        <f>VLOOKUP(D4819,'B-Business Capability'!B:H,6,FALSE)</f>
        <v>OT Engineering &amp; Innovation</v>
      </c>
      <c r="G4819">
        <f>VLOOKUP(D4819,'B-Business Capability'!B:H,7,FALSE)</f>
        <v>0</v>
      </c>
      <c r="I4819" t="s">
        <v>43</v>
      </c>
      <c r="J4819" t="s">
        <v>285</v>
      </c>
      <c r="K4819" t="s">
        <v>1615</v>
      </c>
      <c r="L4819" t="s">
        <v>788</v>
      </c>
      <c r="M4819" t="str">
        <f>VLOOKUP(L4819,'A-Applications'!B:D,3,FALSE)</f>
        <v>Docker Desktop</v>
      </c>
      <c r="N4819" t="s">
        <v>46</v>
      </c>
      <c r="O4819" s="42" t="s">
        <v>47</v>
      </c>
      <c r="P4819" t="s">
        <v>38</v>
      </c>
      <c r="Q4819" t="str">
        <f>VLOOKUP(KamstrupData[[#This Row],[IdLevel123]],'B-Business Capability'!B:L,10,FALSE)</f>
        <v>N/A</v>
      </c>
      <c r="R4819">
        <f>VLOOKUP(KamstrupData[[#This Row],[IdLevel123]],'B-Business Capability'!B:L,11,FALSE)</f>
        <v>0</v>
      </c>
    </row>
    <row r="4820" spans="2:20" hidden="1" x14ac:dyDescent="0.25">
      <c r="D4820" t="s">
        <v>1634</v>
      </c>
      <c r="E4820" t="str">
        <f>VLOOKUP(D4820,'B-Business Capability'!B:H,5,FALSE)</f>
        <v>Not mapped to capability</v>
      </c>
      <c r="F4820">
        <f>VLOOKUP(D4820,'B-Business Capability'!B:H,6,FALSE)</f>
        <v>0</v>
      </c>
      <c r="G4820">
        <f>VLOOKUP(D4820,'B-Business Capability'!B:H,7,FALSE)</f>
        <v>0</v>
      </c>
      <c r="I4820" t="s">
        <v>43</v>
      </c>
      <c r="J4820" t="s">
        <v>86</v>
      </c>
      <c r="L4820" t="s">
        <v>788</v>
      </c>
      <c r="M4820" t="str">
        <f>VLOOKUP(L4820,'A-Applications'!B:D,3,FALSE)</f>
        <v>Docker Desktop</v>
      </c>
      <c r="O4820" s="42"/>
      <c r="P4820" t="s">
        <v>56</v>
      </c>
      <c r="Q4820" t="str">
        <f>VLOOKUP(KamstrupData[[#This Row],[IdLevel123]],'B-Business Capability'!B:L,10,FALSE)</f>
        <v>N/A</v>
      </c>
      <c r="R4820">
        <f>VLOOKUP(KamstrupData[[#This Row],[IdLevel123]],'B-Business Capability'!B:L,11,FALSE)</f>
        <v>0</v>
      </c>
      <c r="T4820" t="s">
        <v>196</v>
      </c>
    </row>
    <row r="4821" spans="2:20" hidden="1" x14ac:dyDescent="0.25">
      <c r="D4821" t="s">
        <v>583</v>
      </c>
      <c r="E4821" t="str">
        <f>VLOOKUP(D4821,'B-Business Capability'!B:H,5,FALSE)</f>
        <v>Product &amp; Software Development</v>
      </c>
      <c r="F4821" t="str">
        <f>VLOOKUP(D4821,'B-Business Capability'!B:H,6,FALSE)</f>
        <v>Engineering</v>
      </c>
      <c r="G4821" t="str">
        <f>VLOOKUP(D4821,'B-Business Capability'!B:H,7,FALSE)</f>
        <v>Construction &amp; Development</v>
      </c>
      <c r="I4821" t="s">
        <v>43</v>
      </c>
      <c r="J4821" t="s">
        <v>98</v>
      </c>
      <c r="K4821" t="s">
        <v>87</v>
      </c>
      <c r="L4821" t="s">
        <v>789</v>
      </c>
      <c r="M4821" t="str">
        <f>VLOOKUP(L4821,'A-Applications'!B:D,3,FALSE)</f>
        <v>edtFTPnet/Pro</v>
      </c>
      <c r="N4821" t="s">
        <v>138</v>
      </c>
      <c r="O4821" s="42" t="s">
        <v>102</v>
      </c>
      <c r="P4821" t="s">
        <v>75</v>
      </c>
      <c r="Q4821" t="str">
        <f>VLOOKUP(KamstrupData[[#This Row],[IdLevel123]],'B-Business Capability'!B:L,10,FALSE)</f>
        <v>Idea-to-Release (I2R)</v>
      </c>
      <c r="R4821">
        <f>VLOOKUP(KamstrupData[[#This Row],[IdLevel123]],'B-Business Capability'!B:L,11,FALSE)</f>
        <v>420</v>
      </c>
      <c r="T4821" t="s">
        <v>100</v>
      </c>
    </row>
    <row r="4822" spans="2:20" hidden="1" x14ac:dyDescent="0.25">
      <c r="D4822" t="s">
        <v>1634</v>
      </c>
      <c r="E4822" t="str">
        <f>VLOOKUP(D4822,'B-Business Capability'!B:H,5,FALSE)</f>
        <v>Not mapped to capability</v>
      </c>
      <c r="F4822">
        <f>VLOOKUP(D4822,'B-Business Capability'!B:H,6,FALSE)</f>
        <v>0</v>
      </c>
      <c r="G4822">
        <f>VLOOKUP(D4822,'B-Business Capability'!B:H,7,FALSE)</f>
        <v>0</v>
      </c>
      <c r="I4822" t="s">
        <v>43</v>
      </c>
      <c r="J4822" t="s">
        <v>86</v>
      </c>
      <c r="L4822" t="s">
        <v>789</v>
      </c>
      <c r="M4822" t="str">
        <f>VLOOKUP(L4822,'A-Applications'!B:D,3,FALSE)</f>
        <v>edtFTPnet/Pro</v>
      </c>
      <c r="O4822" s="42"/>
      <c r="P4822" t="s">
        <v>56</v>
      </c>
      <c r="Q4822" t="str">
        <f>VLOOKUP(KamstrupData[[#This Row],[IdLevel123]],'B-Business Capability'!B:L,10,FALSE)</f>
        <v>N/A</v>
      </c>
      <c r="R4822">
        <f>VLOOKUP(KamstrupData[[#This Row],[IdLevel123]],'B-Business Capability'!B:L,11,FALSE)</f>
        <v>0</v>
      </c>
      <c r="T4822" t="s">
        <v>196</v>
      </c>
    </row>
    <row r="4823" spans="2:20" hidden="1" x14ac:dyDescent="0.25">
      <c r="D4823" t="s">
        <v>583</v>
      </c>
      <c r="E4823" t="str">
        <f>VLOOKUP(D4823,'B-Business Capability'!B:H,5,FALSE)</f>
        <v>Product &amp; Software Development</v>
      </c>
      <c r="F4823" t="str">
        <f>VLOOKUP(D4823,'B-Business Capability'!B:H,6,FALSE)</f>
        <v>Engineering</v>
      </c>
      <c r="G4823" t="str">
        <f>VLOOKUP(D4823,'B-Business Capability'!B:H,7,FALSE)</f>
        <v>Construction &amp; Development</v>
      </c>
      <c r="I4823" t="s">
        <v>43</v>
      </c>
      <c r="J4823" t="s">
        <v>98</v>
      </c>
      <c r="K4823" t="s">
        <v>87</v>
      </c>
      <c r="L4823" t="s">
        <v>790</v>
      </c>
      <c r="M4823" t="str">
        <f>VLOOKUP(L4823,'A-Applications'!B:D,3,FALSE)</f>
        <v>BouncyCastle</v>
      </c>
      <c r="N4823" t="s">
        <v>46</v>
      </c>
      <c r="O4823" s="42" t="s">
        <v>102</v>
      </c>
      <c r="P4823" t="s">
        <v>75</v>
      </c>
      <c r="Q4823" t="str">
        <f>VLOOKUP(KamstrupData[[#This Row],[IdLevel123]],'B-Business Capability'!B:L,10,FALSE)</f>
        <v>Idea-to-Release (I2R)</v>
      </c>
      <c r="R4823">
        <f>VLOOKUP(KamstrupData[[#This Row],[IdLevel123]],'B-Business Capability'!B:L,11,FALSE)</f>
        <v>420</v>
      </c>
      <c r="T4823" t="s">
        <v>100</v>
      </c>
    </row>
    <row r="4824" spans="2:20" hidden="1" x14ac:dyDescent="0.25">
      <c r="D4824" t="s">
        <v>1634</v>
      </c>
      <c r="E4824" t="str">
        <f>VLOOKUP(D4824,'B-Business Capability'!B:H,5,FALSE)</f>
        <v>Not mapped to capability</v>
      </c>
      <c r="F4824">
        <f>VLOOKUP(D4824,'B-Business Capability'!B:H,6,FALSE)</f>
        <v>0</v>
      </c>
      <c r="G4824">
        <f>VLOOKUP(D4824,'B-Business Capability'!B:H,7,FALSE)</f>
        <v>0</v>
      </c>
      <c r="I4824" t="s">
        <v>43</v>
      </c>
      <c r="J4824" t="s">
        <v>86</v>
      </c>
      <c r="L4824" t="s">
        <v>790</v>
      </c>
      <c r="M4824" t="str">
        <f>VLOOKUP(L4824,'A-Applications'!B:D,3,FALSE)</f>
        <v>BouncyCastle</v>
      </c>
      <c r="O4824" s="42"/>
      <c r="P4824" t="s">
        <v>56</v>
      </c>
      <c r="Q4824" t="str">
        <f>VLOOKUP(KamstrupData[[#This Row],[IdLevel123]],'B-Business Capability'!B:L,10,FALSE)</f>
        <v>N/A</v>
      </c>
      <c r="R4824">
        <f>VLOOKUP(KamstrupData[[#This Row],[IdLevel123]],'B-Business Capability'!B:L,11,FALSE)</f>
        <v>0</v>
      </c>
      <c r="T4824" t="s">
        <v>196</v>
      </c>
    </row>
    <row r="4825" spans="2:20" hidden="1" x14ac:dyDescent="0.25">
      <c r="D4825" t="s">
        <v>583</v>
      </c>
      <c r="E4825" t="str">
        <f>VLOOKUP(D4825,'B-Business Capability'!B:H,5,FALSE)</f>
        <v>Product &amp; Software Development</v>
      </c>
      <c r="F4825" t="str">
        <f>VLOOKUP(D4825,'B-Business Capability'!B:H,6,FALSE)</f>
        <v>Engineering</v>
      </c>
      <c r="G4825" t="str">
        <f>VLOOKUP(D4825,'B-Business Capability'!B:H,7,FALSE)</f>
        <v>Construction &amp; Development</v>
      </c>
      <c r="I4825" t="s">
        <v>43</v>
      </c>
      <c r="J4825" t="s">
        <v>98</v>
      </c>
      <c r="K4825" t="s">
        <v>761</v>
      </c>
      <c r="L4825" t="s">
        <v>776</v>
      </c>
      <c r="M4825" t="str">
        <f>VLOOKUP(L4825,'A-Applications'!B:D,3,FALSE)</f>
        <v>Podman/Podman Desktop</v>
      </c>
      <c r="N4825" t="s">
        <v>138</v>
      </c>
      <c r="O4825" s="42" t="s">
        <v>102</v>
      </c>
      <c r="P4825" t="s">
        <v>75</v>
      </c>
      <c r="Q4825" t="str">
        <f>VLOOKUP(KamstrupData[[#This Row],[IdLevel123]],'B-Business Capability'!B:L,10,FALSE)</f>
        <v>Idea-to-Release (I2R)</v>
      </c>
      <c r="R4825">
        <f>VLOOKUP(KamstrupData[[#This Row],[IdLevel123]],'B-Business Capability'!B:L,11,FALSE)</f>
        <v>420</v>
      </c>
      <c r="T4825" t="s">
        <v>763</v>
      </c>
    </row>
    <row r="4826" spans="2:20" hidden="1" x14ac:dyDescent="0.25">
      <c r="D4826" t="s">
        <v>583</v>
      </c>
      <c r="E4826" t="str">
        <f>VLOOKUP(D4826,'B-Business Capability'!B:H,5,FALSE)</f>
        <v>Product &amp; Software Development</v>
      </c>
      <c r="F4826" t="str">
        <f>VLOOKUP(D4826,'B-Business Capability'!B:H,6,FALSE)</f>
        <v>Engineering</v>
      </c>
      <c r="G4826" t="str">
        <f>VLOOKUP(D4826,'B-Business Capability'!B:H,7,FALSE)</f>
        <v>Construction &amp; Development</v>
      </c>
      <c r="I4826" t="s">
        <v>43</v>
      </c>
      <c r="J4826" t="s">
        <v>98</v>
      </c>
      <c r="K4826" t="s">
        <v>87</v>
      </c>
      <c r="L4826" t="s">
        <v>776</v>
      </c>
      <c r="M4826" t="str">
        <f>VLOOKUP(L4826,'A-Applications'!B:D,3,FALSE)</f>
        <v>Podman/Podman Desktop</v>
      </c>
      <c r="N4826" t="s">
        <v>46</v>
      </c>
      <c r="O4826" s="42" t="s">
        <v>47</v>
      </c>
      <c r="P4826" t="s">
        <v>75</v>
      </c>
      <c r="Q4826" t="str">
        <f>VLOOKUP(KamstrupData[[#This Row],[IdLevel123]],'B-Business Capability'!B:L,10,FALSE)</f>
        <v>Idea-to-Release (I2R)</v>
      </c>
      <c r="R4826">
        <f>VLOOKUP(KamstrupData[[#This Row],[IdLevel123]],'B-Business Capability'!B:L,11,FALSE)</f>
        <v>420</v>
      </c>
      <c r="T4826" t="s">
        <v>100</v>
      </c>
    </row>
    <row r="4827" spans="2:20" hidden="1" x14ac:dyDescent="0.25">
      <c r="D4827" t="s">
        <v>1634</v>
      </c>
      <c r="E4827" t="str">
        <f>VLOOKUP(D4827,'B-Business Capability'!B:H,5,FALSE)</f>
        <v>Not mapped to capability</v>
      </c>
      <c r="F4827">
        <f>VLOOKUP(D4827,'B-Business Capability'!B:H,6,FALSE)</f>
        <v>0</v>
      </c>
      <c r="G4827">
        <f>VLOOKUP(D4827,'B-Business Capability'!B:H,7,FALSE)</f>
        <v>0</v>
      </c>
      <c r="I4827" t="s">
        <v>43</v>
      </c>
      <c r="J4827" t="s">
        <v>86</v>
      </c>
      <c r="L4827" t="s">
        <v>776</v>
      </c>
      <c r="M4827" t="str">
        <f>VLOOKUP(L4827,'A-Applications'!B:D,3,FALSE)</f>
        <v>Podman/Podman Desktop</v>
      </c>
      <c r="O4827" s="42"/>
      <c r="P4827" t="s">
        <v>56</v>
      </c>
      <c r="Q4827" t="str">
        <f>VLOOKUP(KamstrupData[[#This Row],[IdLevel123]],'B-Business Capability'!B:L,10,FALSE)</f>
        <v>N/A</v>
      </c>
      <c r="R4827">
        <f>VLOOKUP(KamstrupData[[#This Row],[IdLevel123]],'B-Business Capability'!B:L,11,FALSE)</f>
        <v>0</v>
      </c>
      <c r="T4827" t="s">
        <v>196</v>
      </c>
    </row>
    <row r="4828" spans="2:20" hidden="1" x14ac:dyDescent="0.25">
      <c r="D4828" t="s">
        <v>583</v>
      </c>
      <c r="E4828" t="str">
        <f>VLOOKUP(D4828,'B-Business Capability'!B:H,5,FALSE)</f>
        <v>Product &amp; Software Development</v>
      </c>
      <c r="F4828" t="str">
        <f>VLOOKUP(D4828,'B-Business Capability'!B:H,6,FALSE)</f>
        <v>Engineering</v>
      </c>
      <c r="G4828" t="str">
        <f>VLOOKUP(D4828,'B-Business Capability'!B:H,7,FALSE)</f>
        <v>Construction &amp; Development</v>
      </c>
      <c r="I4828" t="s">
        <v>43</v>
      </c>
      <c r="J4828" t="s">
        <v>98</v>
      </c>
      <c r="K4828" t="s">
        <v>87</v>
      </c>
      <c r="L4828" t="s">
        <v>791</v>
      </c>
      <c r="M4828" t="str">
        <f>VLOOKUP(L4828,'A-Applications'!B:D,3,FALSE)</f>
        <v>DotPeek</v>
      </c>
      <c r="N4828" t="s">
        <v>46</v>
      </c>
      <c r="O4828" s="42" t="s">
        <v>52</v>
      </c>
      <c r="P4828" t="s">
        <v>75</v>
      </c>
      <c r="Q4828" t="str">
        <f>VLOOKUP(KamstrupData[[#This Row],[IdLevel123]],'B-Business Capability'!B:L,10,FALSE)</f>
        <v>Idea-to-Release (I2R)</v>
      </c>
      <c r="R4828">
        <f>VLOOKUP(KamstrupData[[#This Row],[IdLevel123]],'B-Business Capability'!B:L,11,FALSE)</f>
        <v>420</v>
      </c>
      <c r="T4828" t="s">
        <v>100</v>
      </c>
    </row>
    <row r="4829" spans="2:20" hidden="1" x14ac:dyDescent="0.25">
      <c r="D4829" t="s">
        <v>1537</v>
      </c>
      <c r="E4829" t="str">
        <f>VLOOKUP(D4829,'B-Business Capability'!B:H,5,FALSE)</f>
        <v>Manufacturing</v>
      </c>
      <c r="F4829" t="str">
        <f>VLOOKUP(D4829,'B-Business Capability'!B:H,6,FALSE)</f>
        <v>Manufacturing Software</v>
      </c>
      <c r="G4829" t="str">
        <f>VLOOKUP(D4829,'B-Business Capability'!B:H,7,FALSE)</f>
        <v>Software development</v>
      </c>
      <c r="I4829" t="s">
        <v>43</v>
      </c>
      <c r="J4829" t="s">
        <v>109</v>
      </c>
      <c r="K4829" t="s">
        <v>110</v>
      </c>
      <c r="L4829" t="s">
        <v>791</v>
      </c>
      <c r="M4829" t="str">
        <f>VLOOKUP(L4829,'A-Applications'!B:D,3,FALSE)</f>
        <v>DotPeek</v>
      </c>
      <c r="N4829" t="s">
        <v>46</v>
      </c>
      <c r="O4829" s="42" t="s">
        <v>52</v>
      </c>
      <c r="P4829" t="s">
        <v>112</v>
      </c>
      <c r="Q4829" t="str">
        <f>VLOOKUP(KamstrupData[[#This Row],[IdLevel123]],'B-Business Capability'!B:L,10,FALSE)</f>
        <v>Idea-to-Release (I2R)</v>
      </c>
      <c r="R4829">
        <f>VLOOKUP(KamstrupData[[#This Row],[IdLevel123]],'B-Business Capability'!B:L,11,FALSE)</f>
        <v>970</v>
      </c>
      <c r="T4829" t="s">
        <v>993</v>
      </c>
    </row>
    <row r="4830" spans="2:20" hidden="1" x14ac:dyDescent="0.25">
      <c r="D4830" t="s">
        <v>1634</v>
      </c>
      <c r="E4830" t="str">
        <f>VLOOKUP(D4830,'B-Business Capability'!B:H,5,FALSE)</f>
        <v>Not mapped to capability</v>
      </c>
      <c r="F4830">
        <f>VLOOKUP(D4830,'B-Business Capability'!B:H,6,FALSE)</f>
        <v>0</v>
      </c>
      <c r="G4830">
        <f>VLOOKUP(D4830,'B-Business Capability'!B:H,7,FALSE)</f>
        <v>0</v>
      </c>
      <c r="I4830" t="s">
        <v>43</v>
      </c>
      <c r="J4830" t="s">
        <v>86</v>
      </c>
      <c r="L4830" t="s">
        <v>791</v>
      </c>
      <c r="M4830" t="str">
        <f>VLOOKUP(L4830,'A-Applications'!B:D,3,FALSE)</f>
        <v>DotPeek</v>
      </c>
      <c r="O4830" s="42"/>
      <c r="P4830" t="s">
        <v>56</v>
      </c>
      <c r="Q4830" t="str">
        <f>VLOOKUP(KamstrupData[[#This Row],[IdLevel123]],'B-Business Capability'!B:L,10,FALSE)</f>
        <v>N/A</v>
      </c>
      <c r="R4830">
        <f>VLOOKUP(KamstrupData[[#This Row],[IdLevel123]],'B-Business Capability'!B:L,11,FALSE)</f>
        <v>0</v>
      </c>
      <c r="T4830" t="s">
        <v>196</v>
      </c>
    </row>
    <row r="4831" spans="2:20" hidden="1" x14ac:dyDescent="0.25">
      <c r="D4831" t="s">
        <v>583</v>
      </c>
      <c r="E4831" t="str">
        <f>VLOOKUP(D4831,'B-Business Capability'!B:H,5,FALSE)</f>
        <v>Product &amp; Software Development</v>
      </c>
      <c r="F4831" t="str">
        <f>VLOOKUP(D4831,'B-Business Capability'!B:H,6,FALSE)</f>
        <v>Engineering</v>
      </c>
      <c r="G4831" t="str">
        <f>VLOOKUP(D4831,'B-Business Capability'!B:H,7,FALSE)</f>
        <v>Construction &amp; Development</v>
      </c>
      <c r="I4831" t="s">
        <v>43</v>
      </c>
      <c r="J4831" t="s">
        <v>98</v>
      </c>
      <c r="K4831" t="s">
        <v>87</v>
      </c>
      <c r="L4831" t="s">
        <v>792</v>
      </c>
      <c r="M4831" t="str">
        <f>VLOOKUP(L4831,'A-Applications'!B:D,3,FALSE)</f>
        <v>PlantUml</v>
      </c>
      <c r="N4831" t="s">
        <v>46</v>
      </c>
      <c r="O4831" s="42" t="s">
        <v>52</v>
      </c>
      <c r="P4831" t="s">
        <v>75</v>
      </c>
      <c r="Q4831" t="str">
        <f>VLOOKUP(KamstrupData[[#This Row],[IdLevel123]],'B-Business Capability'!B:L,10,FALSE)</f>
        <v>Idea-to-Release (I2R)</v>
      </c>
      <c r="R4831">
        <f>VLOOKUP(KamstrupData[[#This Row],[IdLevel123]],'B-Business Capability'!B:L,11,FALSE)</f>
        <v>420</v>
      </c>
      <c r="T4831" t="s">
        <v>100</v>
      </c>
    </row>
    <row r="4832" spans="2:20" hidden="1" x14ac:dyDescent="0.25">
      <c r="D4832" t="s">
        <v>1634</v>
      </c>
      <c r="E4832" t="str">
        <f>VLOOKUP(D4832,'B-Business Capability'!B:H,5,FALSE)</f>
        <v>Not mapped to capability</v>
      </c>
      <c r="F4832">
        <f>VLOOKUP(D4832,'B-Business Capability'!B:H,6,FALSE)</f>
        <v>0</v>
      </c>
      <c r="G4832">
        <f>VLOOKUP(D4832,'B-Business Capability'!B:H,7,FALSE)</f>
        <v>0</v>
      </c>
      <c r="I4832" t="s">
        <v>43</v>
      </c>
      <c r="J4832" t="s">
        <v>86</v>
      </c>
      <c r="L4832" t="s">
        <v>792</v>
      </c>
      <c r="M4832" t="str">
        <f>VLOOKUP(L4832,'A-Applications'!B:D,3,FALSE)</f>
        <v>PlantUml</v>
      </c>
      <c r="O4832" s="42"/>
      <c r="P4832" t="s">
        <v>56</v>
      </c>
      <c r="Q4832" t="str">
        <f>VLOOKUP(KamstrupData[[#This Row],[IdLevel123]],'B-Business Capability'!B:L,10,FALSE)</f>
        <v>N/A</v>
      </c>
      <c r="R4832">
        <f>VLOOKUP(KamstrupData[[#This Row],[IdLevel123]],'B-Business Capability'!B:L,11,FALSE)</f>
        <v>0</v>
      </c>
      <c r="T4832" t="s">
        <v>196</v>
      </c>
    </row>
    <row r="4833" spans="2:20" hidden="1" x14ac:dyDescent="0.25">
      <c r="D4833" t="s">
        <v>70</v>
      </c>
      <c r="E4833" t="str">
        <f>VLOOKUP(D4833,'B-Business Capability'!B:H,5,FALSE)</f>
        <v>Product &amp; Software Development</v>
      </c>
      <c r="F4833">
        <f>VLOOKUP(D4833,'B-Business Capability'!B:H,6,FALSE)</f>
        <v>0</v>
      </c>
      <c r="G4833">
        <f>VLOOKUP(D4833,'B-Business Capability'!B:H,7,FALSE)</f>
        <v>0</v>
      </c>
      <c r="I4833" t="s">
        <v>43</v>
      </c>
      <c r="J4833" t="s">
        <v>98</v>
      </c>
      <c r="K4833" t="s">
        <v>87</v>
      </c>
      <c r="L4833" t="s">
        <v>105</v>
      </c>
      <c r="M4833" t="str">
        <f>VLOOKUP(L4833,'A-Applications'!B:D,3,FALSE)</f>
        <v>Poly</v>
      </c>
      <c r="N4833" t="s">
        <v>46</v>
      </c>
      <c r="O4833" s="42" t="s">
        <v>52</v>
      </c>
      <c r="P4833" t="s">
        <v>75</v>
      </c>
      <c r="Q4833" t="str">
        <f>VLOOKUP(KamstrupData[[#This Row],[IdLevel123]],'B-Business Capability'!B:L,10,FALSE)</f>
        <v>Idea-to-Release (I2R)</v>
      </c>
      <c r="R4833">
        <f>VLOOKUP(KamstrupData[[#This Row],[IdLevel123]],'B-Business Capability'!B:L,11,FALSE)</f>
        <v>100</v>
      </c>
      <c r="T4833" t="s">
        <v>100</v>
      </c>
    </row>
    <row r="4834" spans="2:20" hidden="1" x14ac:dyDescent="0.25">
      <c r="B4834" s="28">
        <v>46023</v>
      </c>
      <c r="D4834" s="28" t="s">
        <v>1610</v>
      </c>
      <c r="E4834" t="str">
        <f>VLOOKUP(D4834,'B-Business Capability'!B:H,5,FALSE)</f>
        <v>Digital Platform and Operations</v>
      </c>
      <c r="F4834" t="str">
        <f>VLOOKUP(D4834,'B-Business Capability'!B:H,6,FALSE)</f>
        <v>Digital Workplace &amp; Infrastructure Development</v>
      </c>
      <c r="G4834" t="str">
        <f>VLOOKUP(D4834,'B-Business Capability'!B:H,7,FALSE)</f>
        <v>Communication &amp; Collaboration</v>
      </c>
      <c r="I4834" t="s">
        <v>43</v>
      </c>
      <c r="J4834" t="s">
        <v>239</v>
      </c>
      <c r="K4834" t="s">
        <v>1742</v>
      </c>
      <c r="L4834" t="s">
        <v>105</v>
      </c>
      <c r="M4834" t="str">
        <f>VLOOKUP(L4834,'A-Applications'!B:D,3,FALSE)</f>
        <v>Poly</v>
      </c>
      <c r="N4834" t="s">
        <v>46</v>
      </c>
      <c r="O4834" s="42" t="s">
        <v>52</v>
      </c>
      <c r="Q4834" t="str">
        <f>VLOOKUP(KamstrupData[[#This Row],[IdLevel123]],'B-Business Capability'!B:L,10,FALSE)</f>
        <v>N/A</v>
      </c>
      <c r="R4834">
        <f>VLOOKUP(KamstrupData[[#This Row],[IdLevel123]],'B-Business Capability'!B:L,11,FALSE)</f>
        <v>0</v>
      </c>
    </row>
    <row r="4835" spans="2:20" hidden="1" x14ac:dyDescent="0.25">
      <c r="B4835" s="28">
        <v>45292</v>
      </c>
      <c r="D4835" s="28" t="s">
        <v>1610</v>
      </c>
      <c r="E4835" t="str">
        <f>VLOOKUP(D4835,'B-Business Capability'!B:H,5,FALSE)</f>
        <v>Digital Platform and Operations</v>
      </c>
      <c r="F4835" t="str">
        <f>VLOOKUP(D4835,'B-Business Capability'!B:H,6,FALSE)</f>
        <v>Digital Workplace &amp; Infrastructure Development</v>
      </c>
      <c r="G4835" t="str">
        <f>VLOOKUP(D4835,'B-Business Capability'!B:H,7,FALSE)</f>
        <v>Communication &amp; Collaboration</v>
      </c>
      <c r="I4835" t="s">
        <v>43</v>
      </c>
      <c r="J4835" t="s">
        <v>285</v>
      </c>
      <c r="K4835" t="s">
        <v>1639</v>
      </c>
      <c r="L4835" t="s">
        <v>105</v>
      </c>
      <c r="M4835" t="str">
        <f>VLOOKUP(L4835,'A-Applications'!B:D,3,FALSE)</f>
        <v>Poly</v>
      </c>
      <c r="N4835" t="s">
        <v>46</v>
      </c>
      <c r="O4835" s="42" t="s">
        <v>52</v>
      </c>
      <c r="Q4835" t="str">
        <f>VLOOKUP(KamstrupData[[#This Row],[IdLevel123]],'B-Business Capability'!B:L,10,FALSE)</f>
        <v>N/A</v>
      </c>
      <c r="R4835">
        <f>VLOOKUP(KamstrupData[[#This Row],[IdLevel123]],'B-Business Capability'!B:L,11,FALSE)</f>
        <v>0</v>
      </c>
    </row>
    <row r="4836" spans="2:20" hidden="1" x14ac:dyDescent="0.25">
      <c r="B4836" s="28">
        <v>45292</v>
      </c>
      <c r="D4836" s="28" t="s">
        <v>1610</v>
      </c>
      <c r="E4836" t="str">
        <f>VLOOKUP(D4836,'B-Business Capability'!B:H,5,FALSE)</f>
        <v>Digital Platform and Operations</v>
      </c>
      <c r="F4836" t="str">
        <f>VLOOKUP(D4836,'B-Business Capability'!B:H,6,FALSE)</f>
        <v>Digital Workplace &amp; Infrastructure Development</v>
      </c>
      <c r="G4836" t="str">
        <f>VLOOKUP(D4836,'B-Business Capability'!B:H,7,FALSE)</f>
        <v>Communication &amp; Collaboration</v>
      </c>
      <c r="I4836" t="s">
        <v>43</v>
      </c>
      <c r="J4836" t="s">
        <v>239</v>
      </c>
      <c r="K4836" t="s">
        <v>7296</v>
      </c>
      <c r="L4836" t="s">
        <v>105</v>
      </c>
      <c r="M4836" t="str">
        <f>VLOOKUP(L4836,'A-Applications'!B:D,3,FALSE)</f>
        <v>Poly</v>
      </c>
      <c r="N4836" t="s">
        <v>46</v>
      </c>
      <c r="O4836" s="42" t="s">
        <v>52</v>
      </c>
      <c r="Q4836" t="str">
        <f>VLOOKUP(KamstrupData[[#This Row],[IdLevel123]],'B-Business Capability'!B:L,10,FALSE)</f>
        <v>N/A</v>
      </c>
      <c r="R4836">
        <f>VLOOKUP(KamstrupData[[#This Row],[IdLevel123]],'B-Business Capability'!B:L,11,FALSE)</f>
        <v>0</v>
      </c>
    </row>
    <row r="4837" spans="2:20" hidden="1" x14ac:dyDescent="0.25">
      <c r="D4837" t="s">
        <v>1634</v>
      </c>
      <c r="E4837" t="str">
        <f>VLOOKUP(D4837,'B-Business Capability'!B:H,5,FALSE)</f>
        <v>Not mapped to capability</v>
      </c>
      <c r="F4837">
        <f>VLOOKUP(D4837,'B-Business Capability'!B:H,6,FALSE)</f>
        <v>0</v>
      </c>
      <c r="G4837">
        <f>VLOOKUP(D4837,'B-Business Capability'!B:H,7,FALSE)</f>
        <v>0</v>
      </c>
      <c r="I4837" t="s">
        <v>43</v>
      </c>
      <c r="J4837" t="s">
        <v>86</v>
      </c>
      <c r="L4837" t="s">
        <v>105</v>
      </c>
      <c r="M4837" t="str">
        <f>VLOOKUP(L4837,'A-Applications'!B:D,3,FALSE)</f>
        <v>Poly</v>
      </c>
      <c r="O4837" s="42"/>
      <c r="P4837" t="s">
        <v>56</v>
      </c>
      <c r="Q4837" t="str">
        <f>VLOOKUP(KamstrupData[[#This Row],[IdLevel123]],'B-Business Capability'!B:L,10,FALSE)</f>
        <v>N/A</v>
      </c>
      <c r="R4837">
        <f>VLOOKUP(KamstrupData[[#This Row],[IdLevel123]],'B-Business Capability'!B:L,11,FALSE)</f>
        <v>0</v>
      </c>
      <c r="T4837" t="s">
        <v>196</v>
      </c>
    </row>
    <row r="4838" spans="2:20" hidden="1" x14ac:dyDescent="0.25">
      <c r="D4838" s="28" t="s">
        <v>1610</v>
      </c>
      <c r="E4838" t="str">
        <f>VLOOKUP(D4838,'B-Business Capability'!B:H,5,FALSE)</f>
        <v>Digital Platform and Operations</v>
      </c>
      <c r="F4838" t="str">
        <f>VLOOKUP(D4838,'B-Business Capability'!B:H,6,FALSE)</f>
        <v>Digital Workplace &amp; Infrastructure Development</v>
      </c>
      <c r="G4838" t="str">
        <f>VLOOKUP(D4838,'B-Business Capability'!B:H,7,FALSE)</f>
        <v>Communication &amp; Collaboration</v>
      </c>
      <c r="I4838" t="s">
        <v>43</v>
      </c>
      <c r="J4838" t="s">
        <v>239</v>
      </c>
      <c r="K4838" t="s">
        <v>1672</v>
      </c>
      <c r="L4838" t="s">
        <v>105</v>
      </c>
      <c r="M4838" t="str">
        <f>VLOOKUP(L4838,'A-Applications'!B:D,3,FALSE)</f>
        <v>Poly</v>
      </c>
      <c r="N4838" t="s">
        <v>138</v>
      </c>
      <c r="O4838" s="42" t="s">
        <v>47</v>
      </c>
      <c r="P4838" t="s">
        <v>38</v>
      </c>
      <c r="Q4838" t="str">
        <f>VLOOKUP(KamstrupData[[#This Row],[IdLevel123]],'B-Business Capability'!B:L,10,FALSE)</f>
        <v>N/A</v>
      </c>
      <c r="R4838">
        <f>VLOOKUP(KamstrupData[[#This Row],[IdLevel123]],'B-Business Capability'!B:L,11,FALSE)</f>
        <v>0</v>
      </c>
    </row>
    <row r="4839" spans="2:20" hidden="1" x14ac:dyDescent="0.25">
      <c r="D4839" t="s">
        <v>583</v>
      </c>
      <c r="E4839" t="str">
        <f>VLOOKUP(D4839,'B-Business Capability'!B:H,5,FALSE)</f>
        <v>Product &amp; Software Development</v>
      </c>
      <c r="F4839" t="str">
        <f>VLOOKUP(D4839,'B-Business Capability'!B:H,6,FALSE)</f>
        <v>Engineering</v>
      </c>
      <c r="G4839" t="str">
        <f>VLOOKUP(D4839,'B-Business Capability'!B:H,7,FALSE)</f>
        <v>Construction &amp; Development</v>
      </c>
      <c r="I4839" t="s">
        <v>43</v>
      </c>
      <c r="J4839" t="s">
        <v>98</v>
      </c>
      <c r="K4839" t="s">
        <v>87</v>
      </c>
      <c r="L4839" t="s">
        <v>793</v>
      </c>
      <c r="M4839" t="str">
        <f>VLOOKUP(L4839,'A-Applications'!B:D,3,FALSE)</f>
        <v>npCap</v>
      </c>
      <c r="N4839" t="s">
        <v>46</v>
      </c>
      <c r="O4839" s="42" t="s">
        <v>47</v>
      </c>
      <c r="P4839" t="s">
        <v>75</v>
      </c>
      <c r="Q4839" t="str">
        <f>VLOOKUP(KamstrupData[[#This Row],[IdLevel123]],'B-Business Capability'!B:L,10,FALSE)</f>
        <v>Idea-to-Release (I2R)</v>
      </c>
      <c r="R4839">
        <f>VLOOKUP(KamstrupData[[#This Row],[IdLevel123]],'B-Business Capability'!B:L,11,FALSE)</f>
        <v>420</v>
      </c>
      <c r="T4839" t="s">
        <v>100</v>
      </c>
    </row>
    <row r="4840" spans="2:20" hidden="1" x14ac:dyDescent="0.25">
      <c r="D4840" t="s">
        <v>583</v>
      </c>
      <c r="E4840" t="str">
        <f>VLOOKUP(D4840,'B-Business Capability'!B:H,5,FALSE)</f>
        <v>Product &amp; Software Development</v>
      </c>
      <c r="F4840" t="str">
        <f>VLOOKUP(D4840,'B-Business Capability'!B:H,6,FALSE)</f>
        <v>Engineering</v>
      </c>
      <c r="G4840" t="str">
        <f>VLOOKUP(D4840,'B-Business Capability'!B:H,7,FALSE)</f>
        <v>Construction &amp; Development</v>
      </c>
      <c r="I4840" t="s">
        <v>43</v>
      </c>
      <c r="J4840" t="s">
        <v>98</v>
      </c>
      <c r="K4840" t="s">
        <v>87</v>
      </c>
      <c r="L4840" t="s">
        <v>794</v>
      </c>
      <c r="M4840" t="str">
        <f>VLOOKUP(L4840,'A-Applications'!B:D,3,FALSE)</f>
        <v>nmap</v>
      </c>
      <c r="N4840" t="s">
        <v>46</v>
      </c>
      <c r="O4840" s="42" t="s">
        <v>47</v>
      </c>
      <c r="P4840" t="s">
        <v>75</v>
      </c>
      <c r="Q4840" t="str">
        <f>VLOOKUP(KamstrupData[[#This Row],[IdLevel123]],'B-Business Capability'!B:L,10,FALSE)</f>
        <v>Idea-to-Release (I2R)</v>
      </c>
      <c r="R4840">
        <f>VLOOKUP(KamstrupData[[#This Row],[IdLevel123]],'B-Business Capability'!B:L,11,FALSE)</f>
        <v>420</v>
      </c>
      <c r="T4840" t="s">
        <v>100</v>
      </c>
    </row>
    <row r="4841" spans="2:20" hidden="1" x14ac:dyDescent="0.25">
      <c r="B4841" s="28">
        <v>45292</v>
      </c>
      <c r="D4841" t="s">
        <v>1648</v>
      </c>
      <c r="E4841" t="str">
        <f>VLOOKUP(D4841,'B-Business Capability'!B:H,5,FALSE)</f>
        <v>OT Hosting</v>
      </c>
      <c r="F4841" t="str">
        <f>VLOOKUP(D4841,'B-Business Capability'!B:H,6,FALSE)</f>
        <v>Customer Experience &amp; Interface</v>
      </c>
      <c r="G4841">
        <f>VLOOKUP(D4841,'B-Business Capability'!B:H,7,FALSE)</f>
        <v>0</v>
      </c>
      <c r="I4841" t="s">
        <v>43</v>
      </c>
      <c r="J4841" t="s">
        <v>285</v>
      </c>
      <c r="K4841" t="s">
        <v>306</v>
      </c>
      <c r="L4841" t="s">
        <v>794</v>
      </c>
      <c r="M4841" t="str">
        <f>VLOOKUP(L4841,'A-Applications'!B:D,3,FALSE)</f>
        <v>nmap</v>
      </c>
      <c r="N4841" t="s">
        <v>46</v>
      </c>
      <c r="O4841" s="42" t="s">
        <v>47</v>
      </c>
      <c r="P4841" t="s">
        <v>38</v>
      </c>
      <c r="Q4841" t="str">
        <f>VLOOKUP(KamstrupData[[#This Row],[IdLevel123]],'B-Business Capability'!B:L,10,FALSE)</f>
        <v>N/A</v>
      </c>
      <c r="R4841">
        <f>VLOOKUP(KamstrupData[[#This Row],[IdLevel123]],'B-Business Capability'!B:L,11,FALSE)</f>
        <v>0</v>
      </c>
      <c r="T4841" t="s">
        <v>309</v>
      </c>
    </row>
    <row r="4842" spans="2:20" hidden="1" x14ac:dyDescent="0.25">
      <c r="D4842" t="s">
        <v>1634</v>
      </c>
      <c r="E4842" t="str">
        <f>VLOOKUP(D4842,'B-Business Capability'!B:H,5,FALSE)</f>
        <v>Not mapped to capability</v>
      </c>
      <c r="F4842">
        <f>VLOOKUP(D4842,'B-Business Capability'!B:H,6,FALSE)</f>
        <v>0</v>
      </c>
      <c r="G4842">
        <f>VLOOKUP(D4842,'B-Business Capability'!B:H,7,FALSE)</f>
        <v>0</v>
      </c>
      <c r="I4842" t="s">
        <v>43</v>
      </c>
      <c r="J4842" t="s">
        <v>86</v>
      </c>
      <c r="L4842" t="s">
        <v>794</v>
      </c>
      <c r="M4842" t="str">
        <f>VLOOKUP(L4842,'A-Applications'!B:D,3,FALSE)</f>
        <v>nmap</v>
      </c>
      <c r="O4842" s="42"/>
      <c r="P4842" t="s">
        <v>56</v>
      </c>
      <c r="Q4842" t="str">
        <f>VLOOKUP(KamstrupData[[#This Row],[IdLevel123]],'B-Business Capability'!B:L,10,FALSE)</f>
        <v>N/A</v>
      </c>
      <c r="R4842">
        <f>VLOOKUP(KamstrupData[[#This Row],[IdLevel123]],'B-Business Capability'!B:L,11,FALSE)</f>
        <v>0</v>
      </c>
      <c r="T4842" t="s">
        <v>196</v>
      </c>
    </row>
    <row r="4843" spans="2:20" hidden="1" x14ac:dyDescent="0.25">
      <c r="D4843" t="s">
        <v>583</v>
      </c>
      <c r="E4843" t="str">
        <f>VLOOKUP(D4843,'B-Business Capability'!B:H,5,FALSE)</f>
        <v>Product &amp; Software Development</v>
      </c>
      <c r="F4843" t="str">
        <f>VLOOKUP(D4843,'B-Business Capability'!B:H,6,FALSE)</f>
        <v>Engineering</v>
      </c>
      <c r="G4843" t="str">
        <f>VLOOKUP(D4843,'B-Business Capability'!B:H,7,FALSE)</f>
        <v>Construction &amp; Development</v>
      </c>
      <c r="I4843" t="s">
        <v>43</v>
      </c>
      <c r="J4843" t="s">
        <v>98</v>
      </c>
      <c r="K4843" t="s">
        <v>87</v>
      </c>
      <c r="L4843" t="s">
        <v>795</v>
      </c>
      <c r="M4843" t="str">
        <f>VLOOKUP(L4843,'A-Applications'!B:D,3,FALSE)</f>
        <v>Elastic Stack (Search, Logstash, Kibana) + filebeat for collection</v>
      </c>
      <c r="N4843" t="s">
        <v>74</v>
      </c>
      <c r="O4843" s="42" t="s">
        <v>47</v>
      </c>
      <c r="P4843" t="s">
        <v>75</v>
      </c>
      <c r="Q4843" t="str">
        <f>VLOOKUP(KamstrupData[[#This Row],[IdLevel123]],'B-Business Capability'!B:L,10,FALSE)</f>
        <v>Idea-to-Release (I2R)</v>
      </c>
      <c r="R4843">
        <f>VLOOKUP(KamstrupData[[#This Row],[IdLevel123]],'B-Business Capability'!B:L,11,FALSE)</f>
        <v>420</v>
      </c>
      <c r="T4843" t="s">
        <v>796</v>
      </c>
    </row>
    <row r="4844" spans="2:20" hidden="1" x14ac:dyDescent="0.25">
      <c r="D4844" t="s">
        <v>583</v>
      </c>
      <c r="E4844" t="str">
        <f>VLOOKUP(D4844,'B-Business Capability'!B:H,5,FALSE)</f>
        <v>Product &amp; Software Development</v>
      </c>
      <c r="F4844" t="str">
        <f>VLOOKUP(D4844,'B-Business Capability'!B:H,6,FALSE)</f>
        <v>Engineering</v>
      </c>
      <c r="G4844" t="str">
        <f>VLOOKUP(D4844,'B-Business Capability'!B:H,7,FALSE)</f>
        <v>Construction &amp; Development</v>
      </c>
      <c r="I4844" t="s">
        <v>43</v>
      </c>
      <c r="J4844" t="s">
        <v>98</v>
      </c>
      <c r="K4844" t="s">
        <v>87</v>
      </c>
      <c r="L4844" t="s">
        <v>797</v>
      </c>
      <c r="M4844" t="str">
        <f>VLOOKUP(L4844,'A-Applications'!B:D,3,FALSE)</f>
        <v>Elastic APM Server</v>
      </c>
      <c r="N4844" t="s">
        <v>74</v>
      </c>
      <c r="O4844" s="42" t="s">
        <v>47</v>
      </c>
      <c r="P4844" t="s">
        <v>75</v>
      </c>
      <c r="Q4844" t="str">
        <f>VLOOKUP(KamstrupData[[#This Row],[IdLevel123]],'B-Business Capability'!B:L,10,FALSE)</f>
        <v>Idea-to-Release (I2R)</v>
      </c>
      <c r="R4844">
        <f>VLOOKUP(KamstrupData[[#This Row],[IdLevel123]],'B-Business Capability'!B:L,11,FALSE)</f>
        <v>420</v>
      </c>
      <c r="T4844" t="s">
        <v>796</v>
      </c>
    </row>
    <row r="4845" spans="2:20" hidden="1" x14ac:dyDescent="0.25">
      <c r="D4845" t="s">
        <v>931</v>
      </c>
      <c r="E4845" t="str">
        <f>VLOOKUP(D4845,'B-Business Capability'!B:H,5,FALSE)</f>
        <v>Product &amp; Software Development</v>
      </c>
      <c r="F4845" t="str">
        <f>VLOOKUP(D4845,'B-Business Capability'!B:H,6,FALSE)</f>
        <v>Quality Management</v>
      </c>
      <c r="G4845" t="str">
        <f>VLOOKUP(D4845,'B-Business Capability'!B:H,7,FALSE)</f>
        <v>Manage Debugging</v>
      </c>
      <c r="I4845" t="s">
        <v>43</v>
      </c>
      <c r="J4845" t="s">
        <v>91</v>
      </c>
      <c r="K4845" t="s">
        <v>291</v>
      </c>
      <c r="L4845" t="s">
        <v>932</v>
      </c>
      <c r="M4845" t="str">
        <f>VLOOKUP(L4845,'A-Applications'!B:D,3,FALSE)</f>
        <v>Orbit</v>
      </c>
      <c r="N4845" t="s">
        <v>46</v>
      </c>
      <c r="O4845" s="42" t="s">
        <v>47</v>
      </c>
      <c r="P4845" t="s">
        <v>75</v>
      </c>
      <c r="Q4845" t="str">
        <f>VLOOKUP(KamstrupData[[#This Row],[IdLevel123]],'B-Business Capability'!B:L,10,FALSE)</f>
        <v>Idea-to-Release (I2R)</v>
      </c>
      <c r="R4845">
        <f>VLOOKUP(KamstrupData[[#This Row],[IdLevel123]],'B-Business Capability'!B:L,11,FALSE)</f>
        <v>902</v>
      </c>
      <c r="S4845" t="s">
        <v>933</v>
      </c>
      <c r="T4845" t="s">
        <v>292</v>
      </c>
    </row>
    <row r="4846" spans="2:20" hidden="1" x14ac:dyDescent="0.25">
      <c r="D4846" t="s">
        <v>1039</v>
      </c>
      <c r="E4846" t="str">
        <f>VLOOKUP(D4846,'B-Business Capability'!B:H,5,FALSE)</f>
        <v>Strategic Management</v>
      </c>
      <c r="F4846" t="str">
        <f>VLOOKUP(D4846,'B-Business Capability'!B:H,6,FALSE)</f>
        <v>Manage Core Business</v>
      </c>
      <c r="G4846" t="str">
        <f>VLOOKUP(D4846,'B-Business Capability'!B:H,7,FALSE)</f>
        <v>Manage Projects</v>
      </c>
      <c r="I4846" t="s">
        <v>66</v>
      </c>
      <c r="J4846" t="s">
        <v>228</v>
      </c>
      <c r="L4846" t="s">
        <v>932</v>
      </c>
      <c r="M4846" t="str">
        <f>VLOOKUP(L4846,'A-Applications'!B:D,3,FALSE)</f>
        <v>Orbit</v>
      </c>
      <c r="N4846" t="s">
        <v>46</v>
      </c>
      <c r="O4846" s="42" t="s">
        <v>52</v>
      </c>
      <c r="P4846" t="s">
        <v>1040</v>
      </c>
      <c r="Q4846" t="str">
        <f>VLOOKUP(KamstrupData[[#This Row],[IdLevel123]],'B-Business Capability'!B:L,10,FALSE)</f>
        <v>N/A</v>
      </c>
      <c r="R4846">
        <f>VLOOKUP(KamstrupData[[#This Row],[IdLevel123]],'B-Business Capability'!B:L,11,FALSE)</f>
        <v>0</v>
      </c>
      <c r="T4846" t="s">
        <v>230</v>
      </c>
    </row>
    <row r="4847" spans="2:20" hidden="1" x14ac:dyDescent="0.25">
      <c r="D4847" t="s">
        <v>1039</v>
      </c>
      <c r="E4847" t="str">
        <f>VLOOKUP(D4847,'B-Business Capability'!B:H,5,FALSE)</f>
        <v>Strategic Management</v>
      </c>
      <c r="F4847" t="str">
        <f>VLOOKUP(D4847,'B-Business Capability'!B:H,6,FALSE)</f>
        <v>Manage Core Business</v>
      </c>
      <c r="G4847" t="str">
        <f>VLOOKUP(D4847,'B-Business Capability'!B:H,7,FALSE)</f>
        <v>Manage Projects</v>
      </c>
      <c r="I4847" t="s">
        <v>43</v>
      </c>
      <c r="J4847" t="s">
        <v>278</v>
      </c>
      <c r="L4847" t="s">
        <v>932</v>
      </c>
      <c r="M4847" t="str">
        <f>VLOOKUP(L4847,'A-Applications'!B:D,3,FALSE)</f>
        <v>Orbit</v>
      </c>
      <c r="N4847" t="s">
        <v>46</v>
      </c>
      <c r="O4847" s="42" t="s">
        <v>52</v>
      </c>
      <c r="P4847" t="s">
        <v>1040</v>
      </c>
      <c r="Q4847" t="str">
        <f>VLOOKUP(KamstrupData[[#This Row],[IdLevel123]],'B-Business Capability'!B:L,10,FALSE)</f>
        <v>N/A</v>
      </c>
      <c r="R4847">
        <f>VLOOKUP(KamstrupData[[#This Row],[IdLevel123]],'B-Business Capability'!B:L,11,FALSE)</f>
        <v>0</v>
      </c>
    </row>
    <row r="4848" spans="2:20" hidden="1" x14ac:dyDescent="0.25">
      <c r="D4848" t="s">
        <v>1039</v>
      </c>
      <c r="E4848" t="str">
        <f>VLOOKUP(D4848,'B-Business Capability'!B:H,5,FALSE)</f>
        <v>Strategic Management</v>
      </c>
      <c r="F4848" t="str">
        <f>VLOOKUP(D4848,'B-Business Capability'!B:H,6,FALSE)</f>
        <v>Manage Core Business</v>
      </c>
      <c r="G4848" t="str">
        <f>VLOOKUP(D4848,'B-Business Capability'!B:H,7,FALSE)</f>
        <v>Manage Projects</v>
      </c>
      <c r="I4848" t="s">
        <v>43</v>
      </c>
      <c r="J4848" t="s">
        <v>279</v>
      </c>
      <c r="L4848" t="s">
        <v>932</v>
      </c>
      <c r="M4848" t="str">
        <f>VLOOKUP(L4848,'A-Applications'!B:D,3,FALSE)</f>
        <v>Orbit</v>
      </c>
      <c r="N4848" t="s">
        <v>46</v>
      </c>
      <c r="O4848" s="42" t="s">
        <v>52</v>
      </c>
      <c r="P4848" t="s">
        <v>1040</v>
      </c>
      <c r="Q4848" t="str">
        <f>VLOOKUP(KamstrupData[[#This Row],[IdLevel123]],'B-Business Capability'!B:L,10,FALSE)</f>
        <v>N/A</v>
      </c>
      <c r="R4848">
        <f>VLOOKUP(KamstrupData[[#This Row],[IdLevel123]],'B-Business Capability'!B:L,11,FALSE)</f>
        <v>0</v>
      </c>
      <c r="S4848" t="s">
        <v>933</v>
      </c>
      <c r="T4848" t="s">
        <v>1046</v>
      </c>
    </row>
    <row r="4849" spans="4:20" hidden="1" x14ac:dyDescent="0.25">
      <c r="D4849" t="s">
        <v>1039</v>
      </c>
      <c r="E4849" t="str">
        <f>VLOOKUP(D4849,'B-Business Capability'!B:H,5,FALSE)</f>
        <v>Strategic Management</v>
      </c>
      <c r="F4849" t="str">
        <f>VLOOKUP(D4849,'B-Business Capability'!B:H,6,FALSE)</f>
        <v>Manage Core Business</v>
      </c>
      <c r="G4849" t="str">
        <f>VLOOKUP(D4849,'B-Business Capability'!B:H,7,FALSE)</f>
        <v>Manage Projects</v>
      </c>
      <c r="I4849" t="s">
        <v>43</v>
      </c>
      <c r="J4849" t="s">
        <v>109</v>
      </c>
      <c r="K4849" t="s">
        <v>231</v>
      </c>
      <c r="L4849" t="s">
        <v>932</v>
      </c>
      <c r="M4849" t="str">
        <f>VLOOKUP(L4849,'A-Applications'!B:D,3,FALSE)</f>
        <v>Orbit</v>
      </c>
      <c r="N4849" t="s">
        <v>46</v>
      </c>
      <c r="O4849" s="42" t="s">
        <v>52</v>
      </c>
      <c r="P4849" t="s">
        <v>56</v>
      </c>
      <c r="Q4849" t="str">
        <f>VLOOKUP(KamstrupData[[#This Row],[IdLevel123]],'B-Business Capability'!B:L,10,FALSE)</f>
        <v>N/A</v>
      </c>
      <c r="R4849">
        <f>VLOOKUP(KamstrupData[[#This Row],[IdLevel123]],'B-Business Capability'!B:L,11,FALSE)</f>
        <v>0</v>
      </c>
      <c r="S4849" t="s">
        <v>933</v>
      </c>
      <c r="T4849" t="s">
        <v>1053</v>
      </c>
    </row>
    <row r="4850" spans="4:20" hidden="1" x14ac:dyDescent="0.25">
      <c r="D4850" t="s">
        <v>1039</v>
      </c>
      <c r="E4850" t="str">
        <f>VLOOKUP(D4850,'B-Business Capability'!B:H,5,FALSE)</f>
        <v>Strategic Management</v>
      </c>
      <c r="F4850" t="str">
        <f>VLOOKUP(D4850,'B-Business Capability'!B:H,6,FALSE)</f>
        <v>Manage Core Business</v>
      </c>
      <c r="G4850" t="str">
        <f>VLOOKUP(D4850,'B-Business Capability'!B:H,7,FALSE)</f>
        <v>Manage Projects</v>
      </c>
      <c r="I4850" t="s">
        <v>43</v>
      </c>
      <c r="J4850" t="s">
        <v>282</v>
      </c>
      <c r="L4850" t="s">
        <v>932</v>
      </c>
      <c r="M4850" t="str">
        <f>VLOOKUP(L4850,'A-Applications'!B:D,3,FALSE)</f>
        <v>Orbit</v>
      </c>
      <c r="N4850" t="s">
        <v>46</v>
      </c>
      <c r="O4850" s="42" t="s">
        <v>52</v>
      </c>
      <c r="P4850" t="s">
        <v>1040</v>
      </c>
      <c r="Q4850" t="str">
        <f>VLOOKUP(KamstrupData[[#This Row],[IdLevel123]],'B-Business Capability'!B:L,10,FALSE)</f>
        <v>N/A</v>
      </c>
      <c r="R4850">
        <f>VLOOKUP(KamstrupData[[#This Row],[IdLevel123]],'B-Business Capability'!B:L,11,FALSE)</f>
        <v>0</v>
      </c>
    </row>
    <row r="4851" spans="4:20" hidden="1" x14ac:dyDescent="0.25">
      <c r="D4851" t="s">
        <v>1039</v>
      </c>
      <c r="E4851" t="str">
        <f>VLOOKUP(D4851,'B-Business Capability'!B:H,5,FALSE)</f>
        <v>Strategic Management</v>
      </c>
      <c r="F4851" t="str">
        <f>VLOOKUP(D4851,'B-Business Capability'!B:H,6,FALSE)</f>
        <v>Manage Core Business</v>
      </c>
      <c r="G4851" t="str">
        <f>VLOOKUP(D4851,'B-Business Capability'!B:H,7,FALSE)</f>
        <v>Manage Projects</v>
      </c>
      <c r="I4851" t="s">
        <v>43</v>
      </c>
      <c r="J4851" t="s">
        <v>161</v>
      </c>
      <c r="K4851" t="s">
        <v>164</v>
      </c>
      <c r="L4851" t="s">
        <v>932</v>
      </c>
      <c r="M4851" t="str">
        <f>VLOOKUP(L4851,'A-Applications'!B:D,3,FALSE)</f>
        <v>Orbit</v>
      </c>
      <c r="N4851" t="s">
        <v>46</v>
      </c>
      <c r="O4851" s="42" t="s">
        <v>47</v>
      </c>
      <c r="P4851" t="s">
        <v>56</v>
      </c>
      <c r="Q4851" t="str">
        <f>VLOOKUP(KamstrupData[[#This Row],[IdLevel123]],'B-Business Capability'!B:L,10,FALSE)</f>
        <v>N/A</v>
      </c>
      <c r="R4851">
        <f>VLOOKUP(KamstrupData[[#This Row],[IdLevel123]],'B-Business Capability'!B:L,11,FALSE)</f>
        <v>0</v>
      </c>
    </row>
    <row r="4852" spans="4:20" hidden="1" x14ac:dyDescent="0.25">
      <c r="D4852" s="28" t="s">
        <v>1039</v>
      </c>
      <c r="E4852" t="str">
        <f>VLOOKUP(D4852,'B-Business Capability'!B:H,5,FALSE)</f>
        <v>Strategic Management</v>
      </c>
      <c r="F4852" t="str">
        <f>VLOOKUP(D4852,'B-Business Capability'!B:H,6,FALSE)</f>
        <v>Manage Core Business</v>
      </c>
      <c r="G4852" t="str">
        <f>VLOOKUP(D4852,'B-Business Capability'!B:H,7,FALSE)</f>
        <v>Manage Projects</v>
      </c>
      <c r="I4852" t="s">
        <v>491</v>
      </c>
      <c r="J4852" t="s">
        <v>8531</v>
      </c>
      <c r="K4852" t="s">
        <v>8607</v>
      </c>
      <c r="L4852" t="s">
        <v>932</v>
      </c>
      <c r="M4852" t="str">
        <f>VLOOKUP(L4852,'A-Applications'!B:D,3,FALSE)</f>
        <v>Orbit</v>
      </c>
      <c r="N4852" t="s">
        <v>46</v>
      </c>
      <c r="O4852" s="42" t="s">
        <v>52</v>
      </c>
      <c r="P4852" t="s">
        <v>1040</v>
      </c>
      <c r="Q4852" t="str">
        <f>VLOOKUP(KamstrupData[[#This Row],[IdLevel123]],'B-Business Capability'!B:L,10,FALSE)</f>
        <v>N/A</v>
      </c>
      <c r="R4852">
        <f>VLOOKUP(KamstrupData[[#This Row],[IdLevel123]],'B-Business Capability'!B:L,11,FALSE)</f>
        <v>0</v>
      </c>
    </row>
    <row r="4853" spans="4:20" hidden="1" x14ac:dyDescent="0.25">
      <c r="D4853" s="28" t="s">
        <v>1039</v>
      </c>
      <c r="E4853" t="str">
        <f>VLOOKUP(D4853,'B-Business Capability'!B:H,5,FALSE)</f>
        <v>Strategic Management</v>
      </c>
      <c r="F4853" t="str">
        <f>VLOOKUP(D4853,'B-Business Capability'!B:H,6,FALSE)</f>
        <v>Manage Core Business</v>
      </c>
      <c r="G4853" t="str">
        <f>VLOOKUP(D4853,'B-Business Capability'!B:H,7,FALSE)</f>
        <v>Manage Projects</v>
      </c>
      <c r="I4853" t="s">
        <v>477</v>
      </c>
      <c r="J4853" t="s">
        <v>8624</v>
      </c>
      <c r="L4853" t="s">
        <v>932</v>
      </c>
      <c r="M4853" t="str">
        <f>VLOOKUP(L4853,'A-Applications'!B:D,3,FALSE)</f>
        <v>Orbit</v>
      </c>
      <c r="N4853" t="s">
        <v>46</v>
      </c>
      <c r="O4853" s="42" t="s">
        <v>52</v>
      </c>
      <c r="P4853" t="s">
        <v>1040</v>
      </c>
      <c r="Q4853" t="str">
        <f>VLOOKUP(KamstrupData[[#This Row],[IdLevel123]],'B-Business Capability'!B:L,10,FALSE)</f>
        <v>N/A</v>
      </c>
      <c r="R4853">
        <f>VLOOKUP(KamstrupData[[#This Row],[IdLevel123]],'B-Business Capability'!B:L,11,FALSE)</f>
        <v>0</v>
      </c>
    </row>
    <row r="4854" spans="4:20" hidden="1" x14ac:dyDescent="0.25">
      <c r="D4854" t="s">
        <v>1517</v>
      </c>
      <c r="E4854" t="str">
        <f>VLOOKUP(D4854,'B-Business Capability'!B:H,5,FALSE)</f>
        <v>Customer Service</v>
      </c>
      <c r="F4854" t="str">
        <f>VLOOKUP(D4854,'B-Business Capability'!B:H,6,FALSE)</f>
        <v>Customer Project Management</v>
      </c>
      <c r="G4854" t="str">
        <f>VLOOKUP(D4854,'B-Business Capability'!B:H,7,FALSE)</f>
        <v>Project Management</v>
      </c>
      <c r="I4854" t="s">
        <v>66</v>
      </c>
      <c r="J4854" t="s">
        <v>228</v>
      </c>
      <c r="L4854" t="s">
        <v>932</v>
      </c>
      <c r="M4854" t="str">
        <f>VLOOKUP(L4854,'A-Applications'!B:D,3,FALSE)</f>
        <v>Orbit</v>
      </c>
      <c r="N4854" t="s">
        <v>46</v>
      </c>
      <c r="O4854" s="42" t="s">
        <v>47</v>
      </c>
      <c r="P4854" t="s">
        <v>1040</v>
      </c>
      <c r="Q4854" t="str">
        <f>VLOOKUP(KamstrupData[[#This Row],[IdLevel123]],'B-Business Capability'!B:L,10,FALSE)</f>
        <v>Order-to-Cash (O2C)</v>
      </c>
      <c r="R4854">
        <f>VLOOKUP(KamstrupData[[#This Row],[IdLevel123]],'B-Business Capability'!B:L,11,FALSE)</f>
        <v>0</v>
      </c>
      <c r="T4854" t="s">
        <v>230</v>
      </c>
    </row>
    <row r="4855" spans="4:20" hidden="1" x14ac:dyDescent="0.25">
      <c r="D4855" t="s">
        <v>1517</v>
      </c>
      <c r="E4855" t="str">
        <f>VLOOKUP(D4855,'B-Business Capability'!B:H,5,FALSE)</f>
        <v>Customer Service</v>
      </c>
      <c r="F4855" t="str">
        <f>VLOOKUP(D4855,'B-Business Capability'!B:H,6,FALSE)</f>
        <v>Customer Project Management</v>
      </c>
      <c r="G4855" t="str">
        <f>VLOOKUP(D4855,'B-Business Capability'!B:H,7,FALSE)</f>
        <v>Project Management</v>
      </c>
      <c r="I4855" t="s">
        <v>43</v>
      </c>
      <c r="J4855" t="s">
        <v>278</v>
      </c>
      <c r="L4855" t="s">
        <v>932</v>
      </c>
      <c r="M4855" t="str">
        <f>VLOOKUP(L4855,'A-Applications'!B:D,3,FALSE)</f>
        <v>Orbit</v>
      </c>
      <c r="N4855" t="s">
        <v>46</v>
      </c>
      <c r="O4855" s="42" t="s">
        <v>47</v>
      </c>
      <c r="P4855" t="s">
        <v>1040</v>
      </c>
      <c r="Q4855" t="str">
        <f>VLOOKUP(KamstrupData[[#This Row],[IdLevel123]],'B-Business Capability'!B:L,10,FALSE)</f>
        <v>Order-to-Cash (O2C)</v>
      </c>
      <c r="R4855">
        <f>VLOOKUP(KamstrupData[[#This Row],[IdLevel123]],'B-Business Capability'!B:L,11,FALSE)</f>
        <v>0</v>
      </c>
    </row>
    <row r="4856" spans="4:20" hidden="1" x14ac:dyDescent="0.25">
      <c r="D4856" t="s">
        <v>1517</v>
      </c>
      <c r="E4856" t="str">
        <f>VLOOKUP(D4856,'B-Business Capability'!B:H,5,FALSE)</f>
        <v>Customer Service</v>
      </c>
      <c r="F4856" t="str">
        <f>VLOOKUP(D4856,'B-Business Capability'!B:H,6,FALSE)</f>
        <v>Customer Project Management</v>
      </c>
      <c r="G4856" t="str">
        <f>VLOOKUP(D4856,'B-Business Capability'!B:H,7,FALSE)</f>
        <v>Project Management</v>
      </c>
      <c r="I4856" t="s">
        <v>43</v>
      </c>
      <c r="J4856" t="s">
        <v>279</v>
      </c>
      <c r="L4856" t="s">
        <v>932</v>
      </c>
      <c r="M4856" t="str">
        <f>VLOOKUP(L4856,'A-Applications'!B:D,3,FALSE)</f>
        <v>Orbit</v>
      </c>
      <c r="N4856" t="s">
        <v>46</v>
      </c>
      <c r="O4856" s="42" t="s">
        <v>47</v>
      </c>
      <c r="P4856" t="s">
        <v>1040</v>
      </c>
      <c r="Q4856" t="str">
        <f>VLOOKUP(KamstrupData[[#This Row],[IdLevel123]],'B-Business Capability'!B:L,10,FALSE)</f>
        <v>Order-to-Cash (O2C)</v>
      </c>
      <c r="R4856">
        <f>VLOOKUP(KamstrupData[[#This Row],[IdLevel123]],'B-Business Capability'!B:L,11,FALSE)</f>
        <v>0</v>
      </c>
      <c r="S4856" t="s">
        <v>933</v>
      </c>
      <c r="T4856" t="s">
        <v>410</v>
      </c>
    </row>
    <row r="4857" spans="4:20" hidden="1" x14ac:dyDescent="0.25">
      <c r="D4857" t="s">
        <v>1517</v>
      </c>
      <c r="E4857" t="str">
        <f>VLOOKUP(D4857,'B-Business Capability'!B:H,5,FALSE)</f>
        <v>Customer Service</v>
      </c>
      <c r="F4857" t="str">
        <f>VLOOKUP(D4857,'B-Business Capability'!B:H,6,FALSE)</f>
        <v>Customer Project Management</v>
      </c>
      <c r="G4857" t="str">
        <f>VLOOKUP(D4857,'B-Business Capability'!B:H,7,FALSE)</f>
        <v>Project Management</v>
      </c>
      <c r="I4857" t="s">
        <v>43</v>
      </c>
      <c r="J4857" t="s">
        <v>282</v>
      </c>
      <c r="L4857" t="s">
        <v>932</v>
      </c>
      <c r="M4857" t="str">
        <f>VLOOKUP(L4857,'A-Applications'!B:D,3,FALSE)</f>
        <v>Orbit</v>
      </c>
      <c r="N4857" t="s">
        <v>46</v>
      </c>
      <c r="O4857" s="42" t="s">
        <v>47</v>
      </c>
      <c r="P4857" t="s">
        <v>1040</v>
      </c>
      <c r="Q4857" t="str">
        <f>VLOOKUP(KamstrupData[[#This Row],[IdLevel123]],'B-Business Capability'!B:L,10,FALSE)</f>
        <v>Order-to-Cash (O2C)</v>
      </c>
      <c r="R4857">
        <f>VLOOKUP(KamstrupData[[#This Row],[IdLevel123]],'B-Business Capability'!B:L,11,FALSE)</f>
        <v>0</v>
      </c>
    </row>
    <row r="4858" spans="4:20" hidden="1" x14ac:dyDescent="0.25">
      <c r="D4858" s="28" t="s">
        <v>1517</v>
      </c>
      <c r="E4858" t="str">
        <f>VLOOKUP(D4858,'B-Business Capability'!B:H,5,FALSE)</f>
        <v>Customer Service</v>
      </c>
      <c r="F4858" t="str">
        <f>VLOOKUP(D4858,'B-Business Capability'!B:H,6,FALSE)</f>
        <v>Customer Project Management</v>
      </c>
      <c r="G4858" t="str">
        <f>VLOOKUP(D4858,'B-Business Capability'!B:H,7,FALSE)</f>
        <v>Project Management</v>
      </c>
      <c r="I4858" t="s">
        <v>491</v>
      </c>
      <c r="J4858" t="s">
        <v>8531</v>
      </c>
      <c r="K4858" t="s">
        <v>8607</v>
      </c>
      <c r="L4858" t="s">
        <v>932</v>
      </c>
      <c r="M4858" t="str">
        <f>VLOOKUP(L4858,'A-Applications'!B:D,3,FALSE)</f>
        <v>Orbit</v>
      </c>
      <c r="N4858" t="s">
        <v>46</v>
      </c>
      <c r="O4858" s="42" t="s">
        <v>47</v>
      </c>
      <c r="P4858" t="s">
        <v>1040</v>
      </c>
      <c r="Q4858" t="str">
        <f>VLOOKUP(KamstrupData[[#This Row],[IdLevel123]],'B-Business Capability'!B:L,10,FALSE)</f>
        <v>Order-to-Cash (O2C)</v>
      </c>
      <c r="R4858">
        <f>VLOOKUP(KamstrupData[[#This Row],[IdLevel123]],'B-Business Capability'!B:L,11,FALSE)</f>
        <v>0</v>
      </c>
    </row>
    <row r="4859" spans="4:20" hidden="1" x14ac:dyDescent="0.25">
      <c r="D4859" s="28" t="s">
        <v>1517</v>
      </c>
      <c r="E4859" t="str">
        <f>VLOOKUP(D4859,'B-Business Capability'!B:H,5,FALSE)</f>
        <v>Customer Service</v>
      </c>
      <c r="F4859" t="str">
        <f>VLOOKUP(D4859,'B-Business Capability'!B:H,6,FALSE)</f>
        <v>Customer Project Management</v>
      </c>
      <c r="G4859" t="str">
        <f>VLOOKUP(D4859,'B-Business Capability'!B:H,7,FALSE)</f>
        <v>Project Management</v>
      </c>
      <c r="I4859" t="s">
        <v>53</v>
      </c>
      <c r="J4859" t="s">
        <v>8549</v>
      </c>
      <c r="L4859" t="s">
        <v>932</v>
      </c>
      <c r="M4859" t="str">
        <f>VLOOKUP(L4859,'A-Applications'!B:D,3,FALSE)</f>
        <v>Orbit</v>
      </c>
      <c r="N4859" t="s">
        <v>46</v>
      </c>
      <c r="O4859" s="42" t="s">
        <v>47</v>
      </c>
      <c r="Q4859" t="str">
        <f>VLOOKUP(KamstrupData[[#This Row],[IdLevel123]],'B-Business Capability'!B:L,10,FALSE)</f>
        <v>Order-to-Cash (O2C)</v>
      </c>
      <c r="R4859">
        <f>VLOOKUP(KamstrupData[[#This Row],[IdLevel123]],'B-Business Capability'!B:L,11,FALSE)</f>
        <v>0</v>
      </c>
      <c r="T4859" t="s">
        <v>8521</v>
      </c>
    </row>
    <row r="4860" spans="4:20" hidden="1" x14ac:dyDescent="0.25">
      <c r="D4860" s="28" t="s">
        <v>1517</v>
      </c>
      <c r="E4860" t="str">
        <f>VLOOKUP(D4860,'B-Business Capability'!B:H,5,FALSE)</f>
        <v>Customer Service</v>
      </c>
      <c r="F4860" t="str">
        <f>VLOOKUP(D4860,'B-Business Capability'!B:H,6,FALSE)</f>
        <v>Customer Project Management</v>
      </c>
      <c r="G4860" t="str">
        <f>VLOOKUP(D4860,'B-Business Capability'!B:H,7,FALSE)</f>
        <v>Project Management</v>
      </c>
      <c r="I4860" t="s">
        <v>477</v>
      </c>
      <c r="J4860" t="s">
        <v>8624</v>
      </c>
      <c r="L4860" t="s">
        <v>932</v>
      </c>
      <c r="M4860" t="str">
        <f>VLOOKUP(L4860,'A-Applications'!B:D,3,FALSE)</f>
        <v>Orbit</v>
      </c>
      <c r="N4860" t="s">
        <v>46</v>
      </c>
      <c r="O4860" s="42" t="s">
        <v>47</v>
      </c>
      <c r="Q4860" t="str">
        <f>VLOOKUP(KamstrupData[[#This Row],[IdLevel123]],'B-Business Capability'!B:L,10,FALSE)</f>
        <v>Order-to-Cash (O2C)</v>
      </c>
      <c r="R4860">
        <f>VLOOKUP(KamstrupData[[#This Row],[IdLevel123]],'B-Business Capability'!B:L,11,FALSE)</f>
        <v>0</v>
      </c>
    </row>
    <row r="4861" spans="4:20" hidden="1" x14ac:dyDescent="0.25">
      <c r="D4861" s="28" t="s">
        <v>1517</v>
      </c>
      <c r="E4861" t="str">
        <f>VLOOKUP(D4861,'B-Business Capability'!B:H,5,FALSE)</f>
        <v>Customer Service</v>
      </c>
      <c r="F4861" t="str">
        <f>VLOOKUP(D4861,'B-Business Capability'!B:H,6,FALSE)</f>
        <v>Customer Project Management</v>
      </c>
      <c r="G4861" t="str">
        <f>VLOOKUP(D4861,'B-Business Capability'!B:H,7,FALSE)</f>
        <v>Project Management</v>
      </c>
      <c r="I4861" t="s">
        <v>477</v>
      </c>
      <c r="J4861" t="s">
        <v>8624</v>
      </c>
      <c r="L4861" t="s">
        <v>932</v>
      </c>
      <c r="M4861" t="str">
        <f>VLOOKUP(L4861,'A-Applications'!B:D,3,FALSE)</f>
        <v>Orbit</v>
      </c>
      <c r="N4861" t="s">
        <v>46</v>
      </c>
      <c r="O4861" s="42" t="s">
        <v>47</v>
      </c>
      <c r="P4861" t="s">
        <v>1040</v>
      </c>
      <c r="Q4861" t="str">
        <f>VLOOKUP(KamstrupData[[#This Row],[IdLevel123]],'B-Business Capability'!B:L,10,FALSE)</f>
        <v>Order-to-Cash (O2C)</v>
      </c>
      <c r="R4861">
        <f>VLOOKUP(KamstrupData[[#This Row],[IdLevel123]],'B-Business Capability'!B:L,11,FALSE)</f>
        <v>0</v>
      </c>
    </row>
    <row r="4862" spans="4:20" hidden="1" x14ac:dyDescent="0.25">
      <c r="D4862" t="s">
        <v>1634</v>
      </c>
      <c r="E4862" t="str">
        <f>VLOOKUP(D4862,'B-Business Capability'!B:H,5,FALSE)</f>
        <v>Not mapped to capability</v>
      </c>
      <c r="F4862">
        <f>VLOOKUP(D4862,'B-Business Capability'!B:H,6,FALSE)</f>
        <v>0</v>
      </c>
      <c r="G4862">
        <f>VLOOKUP(D4862,'B-Business Capability'!B:H,7,FALSE)</f>
        <v>0</v>
      </c>
      <c r="I4862" t="s">
        <v>43</v>
      </c>
      <c r="J4862" t="s">
        <v>244</v>
      </c>
      <c r="L4862" t="s">
        <v>932</v>
      </c>
      <c r="M4862" t="str">
        <f>VLOOKUP(L4862,'A-Applications'!B:D,3,FALSE)</f>
        <v>Orbit</v>
      </c>
      <c r="N4862" t="s">
        <v>74</v>
      </c>
      <c r="O4862" s="42" t="s">
        <v>47</v>
      </c>
      <c r="P4862" t="s">
        <v>1040</v>
      </c>
      <c r="Q4862" t="str">
        <f>VLOOKUP(KamstrupData[[#This Row],[IdLevel123]],'B-Business Capability'!B:L,10,FALSE)</f>
        <v>N/A</v>
      </c>
      <c r="R4862">
        <f>VLOOKUP(KamstrupData[[#This Row],[IdLevel123]],'B-Business Capability'!B:L,11,FALSE)</f>
        <v>0</v>
      </c>
      <c r="S4862" t="s">
        <v>933</v>
      </c>
      <c r="T4862" t="s">
        <v>1678</v>
      </c>
    </row>
    <row r="4863" spans="4:20" hidden="1" x14ac:dyDescent="0.25">
      <c r="D4863" t="s">
        <v>1634</v>
      </c>
      <c r="E4863" t="str">
        <f>VLOOKUP(D4863,'B-Business Capability'!B:H,5,FALSE)</f>
        <v>Not mapped to capability</v>
      </c>
      <c r="F4863">
        <f>VLOOKUP(D4863,'B-Business Capability'!B:H,6,FALSE)</f>
        <v>0</v>
      </c>
      <c r="G4863">
        <f>VLOOKUP(D4863,'B-Business Capability'!B:H,7,FALSE)</f>
        <v>0</v>
      </c>
      <c r="I4863" t="s">
        <v>43</v>
      </c>
      <c r="J4863" t="s">
        <v>325</v>
      </c>
      <c r="K4863" t="s">
        <v>379</v>
      </c>
      <c r="L4863" t="s">
        <v>932</v>
      </c>
      <c r="M4863" t="str">
        <f>VLOOKUP(L4863,'A-Applications'!B:D,3,FALSE)</f>
        <v>Orbit</v>
      </c>
      <c r="O4863" s="42"/>
      <c r="P4863" t="s">
        <v>56</v>
      </c>
      <c r="Q4863" t="str">
        <f>VLOOKUP(KamstrupData[[#This Row],[IdLevel123]],'B-Business Capability'!B:L,10,FALSE)</f>
        <v>N/A</v>
      </c>
      <c r="R4863">
        <f>VLOOKUP(KamstrupData[[#This Row],[IdLevel123]],'B-Business Capability'!B:L,11,FALSE)</f>
        <v>0</v>
      </c>
      <c r="S4863" t="s">
        <v>933</v>
      </c>
      <c r="T4863" t="s">
        <v>1708</v>
      </c>
    </row>
    <row r="4864" spans="4:20" hidden="1" x14ac:dyDescent="0.25">
      <c r="D4864" t="s">
        <v>583</v>
      </c>
      <c r="E4864" t="str">
        <f>VLOOKUP(D4864,'B-Business Capability'!B:H,5,FALSE)</f>
        <v>Product &amp; Software Development</v>
      </c>
      <c r="F4864" t="str">
        <f>VLOOKUP(D4864,'B-Business Capability'!B:H,6,FALSE)</f>
        <v>Engineering</v>
      </c>
      <c r="G4864" t="str">
        <f>VLOOKUP(D4864,'B-Business Capability'!B:H,7,FALSE)</f>
        <v>Construction &amp; Development</v>
      </c>
      <c r="I4864" t="s">
        <v>43</v>
      </c>
      <c r="J4864" t="s">
        <v>98</v>
      </c>
      <c r="K4864" t="s">
        <v>87</v>
      </c>
      <c r="L4864" t="s">
        <v>798</v>
      </c>
      <c r="M4864" t="str">
        <f>VLOOKUP(L4864,'A-Applications'!B:D,3,FALSE)</f>
        <v>Quartz.Net (Nuget Package)</v>
      </c>
      <c r="N4864" t="s">
        <v>74</v>
      </c>
      <c r="O4864" s="42" t="s">
        <v>47</v>
      </c>
      <c r="P4864" t="s">
        <v>75</v>
      </c>
      <c r="Q4864" t="str">
        <f>VLOOKUP(KamstrupData[[#This Row],[IdLevel123]],'B-Business Capability'!B:L,10,FALSE)</f>
        <v>Idea-to-Release (I2R)</v>
      </c>
      <c r="R4864">
        <f>VLOOKUP(KamstrupData[[#This Row],[IdLevel123]],'B-Business Capability'!B:L,11,FALSE)</f>
        <v>420</v>
      </c>
      <c r="T4864" t="s">
        <v>799</v>
      </c>
    </row>
    <row r="4865" spans="2:20" hidden="1" x14ac:dyDescent="0.25">
      <c r="D4865" t="s">
        <v>1634</v>
      </c>
      <c r="E4865" t="str">
        <f>VLOOKUP(D4865,'B-Business Capability'!B:H,5,FALSE)</f>
        <v>Not mapped to capability</v>
      </c>
      <c r="F4865">
        <f>VLOOKUP(D4865,'B-Business Capability'!B:H,6,FALSE)</f>
        <v>0</v>
      </c>
      <c r="G4865">
        <f>VLOOKUP(D4865,'B-Business Capability'!B:H,7,FALSE)</f>
        <v>0</v>
      </c>
      <c r="I4865" t="s">
        <v>43</v>
      </c>
      <c r="J4865" t="s">
        <v>86</v>
      </c>
      <c r="L4865" t="s">
        <v>798</v>
      </c>
      <c r="M4865" t="str">
        <f>VLOOKUP(L4865,'A-Applications'!B:D,3,FALSE)</f>
        <v>Quartz.Net (Nuget Package)</v>
      </c>
      <c r="O4865" s="42"/>
      <c r="P4865" t="s">
        <v>56</v>
      </c>
      <c r="Q4865" t="str">
        <f>VLOOKUP(KamstrupData[[#This Row],[IdLevel123]],'B-Business Capability'!B:L,10,FALSE)</f>
        <v>N/A</v>
      </c>
      <c r="R4865">
        <f>VLOOKUP(KamstrupData[[#This Row],[IdLevel123]],'B-Business Capability'!B:L,11,FALSE)</f>
        <v>0</v>
      </c>
      <c r="T4865" t="s">
        <v>196</v>
      </c>
    </row>
    <row r="4866" spans="2:20" hidden="1" x14ac:dyDescent="0.25">
      <c r="D4866" t="s">
        <v>583</v>
      </c>
      <c r="E4866" t="str">
        <f>VLOOKUP(D4866,'B-Business Capability'!B:H,5,FALSE)</f>
        <v>Product &amp; Software Development</v>
      </c>
      <c r="F4866" t="str">
        <f>VLOOKUP(D4866,'B-Business Capability'!B:H,6,FALSE)</f>
        <v>Engineering</v>
      </c>
      <c r="G4866" t="str">
        <f>VLOOKUP(D4866,'B-Business Capability'!B:H,7,FALSE)</f>
        <v>Construction &amp; Development</v>
      </c>
      <c r="I4866" t="s">
        <v>43</v>
      </c>
      <c r="J4866" t="s">
        <v>98</v>
      </c>
      <c r="K4866" t="s">
        <v>87</v>
      </c>
      <c r="L4866" t="s">
        <v>800</v>
      </c>
      <c r="M4866" t="str">
        <f>VLOOKUP(L4866,'A-Applications'!B:D,3,FALSE)</f>
        <v>iLSpy</v>
      </c>
      <c r="N4866" t="s">
        <v>46</v>
      </c>
      <c r="O4866" s="42" t="s">
        <v>52</v>
      </c>
      <c r="P4866" t="s">
        <v>75</v>
      </c>
      <c r="Q4866" t="str">
        <f>VLOOKUP(KamstrupData[[#This Row],[IdLevel123]],'B-Business Capability'!B:L,10,FALSE)</f>
        <v>Idea-to-Release (I2R)</v>
      </c>
      <c r="R4866">
        <f>VLOOKUP(KamstrupData[[#This Row],[IdLevel123]],'B-Business Capability'!B:L,11,FALSE)</f>
        <v>420</v>
      </c>
      <c r="T4866" t="s">
        <v>100</v>
      </c>
    </row>
    <row r="4867" spans="2:20" hidden="1" x14ac:dyDescent="0.25">
      <c r="D4867" t="s">
        <v>1634</v>
      </c>
      <c r="E4867" t="str">
        <f>VLOOKUP(D4867,'B-Business Capability'!B:H,5,FALSE)</f>
        <v>Not mapped to capability</v>
      </c>
      <c r="F4867">
        <f>VLOOKUP(D4867,'B-Business Capability'!B:H,6,FALSE)</f>
        <v>0</v>
      </c>
      <c r="G4867">
        <f>VLOOKUP(D4867,'B-Business Capability'!B:H,7,FALSE)</f>
        <v>0</v>
      </c>
      <c r="I4867" t="s">
        <v>43</v>
      </c>
      <c r="J4867" t="s">
        <v>86</v>
      </c>
      <c r="L4867" t="s">
        <v>800</v>
      </c>
      <c r="M4867" t="str">
        <f>VLOOKUP(L4867,'A-Applications'!B:D,3,FALSE)</f>
        <v>iLSpy</v>
      </c>
      <c r="O4867" s="42"/>
      <c r="P4867" t="s">
        <v>56</v>
      </c>
      <c r="Q4867" t="str">
        <f>VLOOKUP(KamstrupData[[#This Row],[IdLevel123]],'B-Business Capability'!B:L,10,FALSE)</f>
        <v>N/A</v>
      </c>
      <c r="R4867">
        <f>VLOOKUP(KamstrupData[[#This Row],[IdLevel123]],'B-Business Capability'!B:L,11,FALSE)</f>
        <v>0</v>
      </c>
      <c r="T4867" t="s">
        <v>196</v>
      </c>
    </row>
    <row r="4868" spans="2:20" hidden="1" x14ac:dyDescent="0.25">
      <c r="D4868" t="s">
        <v>583</v>
      </c>
      <c r="E4868" t="str">
        <f>VLOOKUP(D4868,'B-Business Capability'!B:H,5,FALSE)</f>
        <v>Product &amp; Software Development</v>
      </c>
      <c r="F4868" t="str">
        <f>VLOOKUP(D4868,'B-Business Capability'!B:H,6,FALSE)</f>
        <v>Engineering</v>
      </c>
      <c r="G4868" t="str">
        <f>VLOOKUP(D4868,'B-Business Capability'!B:H,7,FALSE)</f>
        <v>Construction &amp; Development</v>
      </c>
      <c r="I4868" t="s">
        <v>43</v>
      </c>
      <c r="J4868" t="s">
        <v>98</v>
      </c>
      <c r="K4868" t="s">
        <v>87</v>
      </c>
      <c r="L4868" t="s">
        <v>801</v>
      </c>
      <c r="M4868" t="str">
        <f>VLOOKUP(L4868,'A-Applications'!B:D,3,FALSE)</f>
        <v>ssh-keygen</v>
      </c>
      <c r="N4868" t="s">
        <v>46</v>
      </c>
      <c r="O4868" s="42" t="s">
        <v>47</v>
      </c>
      <c r="P4868" t="s">
        <v>75</v>
      </c>
      <c r="Q4868" t="str">
        <f>VLOOKUP(KamstrupData[[#This Row],[IdLevel123]],'B-Business Capability'!B:L,10,FALSE)</f>
        <v>Idea-to-Release (I2R)</v>
      </c>
      <c r="R4868">
        <f>VLOOKUP(KamstrupData[[#This Row],[IdLevel123]],'B-Business Capability'!B:L,11,FALSE)</f>
        <v>420</v>
      </c>
      <c r="T4868" t="s">
        <v>100</v>
      </c>
    </row>
    <row r="4869" spans="2:20" hidden="1" x14ac:dyDescent="0.25">
      <c r="D4869" t="s">
        <v>1634</v>
      </c>
      <c r="E4869" t="str">
        <f>VLOOKUP(D4869,'B-Business Capability'!B:H,5,FALSE)</f>
        <v>Not mapped to capability</v>
      </c>
      <c r="F4869">
        <f>VLOOKUP(D4869,'B-Business Capability'!B:H,6,FALSE)</f>
        <v>0</v>
      </c>
      <c r="G4869">
        <f>VLOOKUP(D4869,'B-Business Capability'!B:H,7,FALSE)</f>
        <v>0</v>
      </c>
      <c r="I4869" t="s">
        <v>43</v>
      </c>
      <c r="J4869" t="s">
        <v>86</v>
      </c>
      <c r="L4869" t="s">
        <v>801</v>
      </c>
      <c r="M4869" t="str">
        <f>VLOOKUP(L4869,'A-Applications'!B:D,3,FALSE)</f>
        <v>ssh-keygen</v>
      </c>
      <c r="O4869" s="42"/>
      <c r="P4869" t="s">
        <v>56</v>
      </c>
      <c r="Q4869" t="str">
        <f>VLOOKUP(KamstrupData[[#This Row],[IdLevel123]],'B-Business Capability'!B:L,10,FALSE)</f>
        <v>N/A</v>
      </c>
      <c r="R4869">
        <f>VLOOKUP(KamstrupData[[#This Row],[IdLevel123]],'B-Business Capability'!B:L,11,FALSE)</f>
        <v>0</v>
      </c>
      <c r="T4869" t="s">
        <v>196</v>
      </c>
    </row>
    <row r="4870" spans="2:20" hidden="1" x14ac:dyDescent="0.25">
      <c r="D4870" t="s">
        <v>583</v>
      </c>
      <c r="E4870" t="str">
        <f>VLOOKUP(D4870,'B-Business Capability'!B:H,5,FALSE)</f>
        <v>Product &amp; Software Development</v>
      </c>
      <c r="F4870" t="str">
        <f>VLOOKUP(D4870,'B-Business Capability'!B:H,6,FALSE)</f>
        <v>Engineering</v>
      </c>
      <c r="G4870" t="str">
        <f>VLOOKUP(D4870,'B-Business Capability'!B:H,7,FALSE)</f>
        <v>Construction &amp; Development</v>
      </c>
      <c r="I4870" t="s">
        <v>43</v>
      </c>
      <c r="J4870" t="s">
        <v>98</v>
      </c>
      <c r="K4870" t="s">
        <v>87</v>
      </c>
      <c r="L4870" t="s">
        <v>802</v>
      </c>
      <c r="M4870" t="str">
        <f>VLOOKUP(L4870,'A-Applications'!B:D,3,FALSE)</f>
        <v>Google API</v>
      </c>
      <c r="N4870" t="s">
        <v>46</v>
      </c>
      <c r="O4870" s="42" t="s">
        <v>47</v>
      </c>
      <c r="P4870" t="s">
        <v>75</v>
      </c>
      <c r="Q4870" t="str">
        <f>VLOOKUP(KamstrupData[[#This Row],[IdLevel123]],'B-Business Capability'!B:L,10,FALSE)</f>
        <v>Idea-to-Release (I2R)</v>
      </c>
      <c r="R4870">
        <f>VLOOKUP(KamstrupData[[#This Row],[IdLevel123]],'B-Business Capability'!B:L,11,FALSE)</f>
        <v>420</v>
      </c>
      <c r="T4870" t="s">
        <v>100</v>
      </c>
    </row>
    <row r="4871" spans="2:20" hidden="1" x14ac:dyDescent="0.25">
      <c r="D4871" t="s">
        <v>583</v>
      </c>
      <c r="E4871" t="str">
        <f>VLOOKUP(D4871,'B-Business Capability'!B:H,5,FALSE)</f>
        <v>Product &amp; Software Development</v>
      </c>
      <c r="F4871" t="str">
        <f>VLOOKUP(D4871,'B-Business Capability'!B:H,6,FALSE)</f>
        <v>Engineering</v>
      </c>
      <c r="G4871" t="str">
        <f>VLOOKUP(D4871,'B-Business Capability'!B:H,7,FALSE)</f>
        <v>Construction &amp; Development</v>
      </c>
      <c r="I4871" t="s">
        <v>43</v>
      </c>
      <c r="J4871" t="s">
        <v>98</v>
      </c>
      <c r="K4871" t="s">
        <v>87</v>
      </c>
      <c r="L4871" t="s">
        <v>803</v>
      </c>
      <c r="M4871" t="str">
        <f>VLOOKUP(L4871,'A-Applications'!B:D,3,FALSE)</f>
        <v>Storybook</v>
      </c>
      <c r="N4871" t="s">
        <v>46</v>
      </c>
      <c r="O4871" s="42" t="s">
        <v>47</v>
      </c>
      <c r="P4871" t="s">
        <v>75</v>
      </c>
      <c r="Q4871" t="str">
        <f>VLOOKUP(KamstrupData[[#This Row],[IdLevel123]],'B-Business Capability'!B:L,10,FALSE)</f>
        <v>Idea-to-Release (I2R)</v>
      </c>
      <c r="R4871">
        <f>VLOOKUP(KamstrupData[[#This Row],[IdLevel123]],'B-Business Capability'!B:L,11,FALSE)</f>
        <v>420</v>
      </c>
      <c r="T4871" t="s">
        <v>100</v>
      </c>
    </row>
    <row r="4872" spans="2:20" hidden="1" x14ac:dyDescent="0.25">
      <c r="D4872" t="s">
        <v>583</v>
      </c>
      <c r="E4872" t="str">
        <f>VLOOKUP(D4872,'B-Business Capability'!B:H,5,FALSE)</f>
        <v>Product &amp; Software Development</v>
      </c>
      <c r="F4872" t="str">
        <f>VLOOKUP(D4872,'B-Business Capability'!B:H,6,FALSE)</f>
        <v>Engineering</v>
      </c>
      <c r="G4872" t="str">
        <f>VLOOKUP(D4872,'B-Business Capability'!B:H,7,FALSE)</f>
        <v>Construction &amp; Development</v>
      </c>
      <c r="I4872" t="s">
        <v>43</v>
      </c>
      <c r="J4872" t="s">
        <v>98</v>
      </c>
      <c r="K4872" t="s">
        <v>87</v>
      </c>
      <c r="L4872" t="s">
        <v>804</v>
      </c>
      <c r="M4872" t="str">
        <f>VLOOKUP(L4872,'A-Applications'!B:D,3,FALSE)</f>
        <v>Zeroheight </v>
      </c>
      <c r="N4872" t="s">
        <v>46</v>
      </c>
      <c r="O4872" s="42" t="s">
        <v>47</v>
      </c>
      <c r="P4872" t="s">
        <v>75</v>
      </c>
      <c r="Q4872" t="str">
        <f>VLOOKUP(KamstrupData[[#This Row],[IdLevel123]],'B-Business Capability'!B:L,10,FALSE)</f>
        <v>Idea-to-Release (I2R)</v>
      </c>
      <c r="R4872">
        <f>VLOOKUP(KamstrupData[[#This Row],[IdLevel123]],'B-Business Capability'!B:L,11,FALSE)</f>
        <v>420</v>
      </c>
      <c r="T4872" t="s">
        <v>100</v>
      </c>
    </row>
    <row r="4873" spans="2:20" hidden="1" x14ac:dyDescent="0.25">
      <c r="D4873" t="s">
        <v>583</v>
      </c>
      <c r="E4873" t="str">
        <f>VLOOKUP(D4873,'B-Business Capability'!B:H,5,FALSE)</f>
        <v>Product &amp; Software Development</v>
      </c>
      <c r="F4873" t="str">
        <f>VLOOKUP(D4873,'B-Business Capability'!B:H,6,FALSE)</f>
        <v>Engineering</v>
      </c>
      <c r="G4873" t="str">
        <f>VLOOKUP(D4873,'B-Business Capability'!B:H,7,FALSE)</f>
        <v>Construction &amp; Development</v>
      </c>
      <c r="I4873" t="s">
        <v>43</v>
      </c>
      <c r="J4873" t="s">
        <v>98</v>
      </c>
      <c r="K4873" t="s">
        <v>87</v>
      </c>
      <c r="L4873" t="s">
        <v>805</v>
      </c>
      <c r="M4873" t="str">
        <f>VLOOKUP(L4873,'A-Applications'!B:D,3,FALSE)</f>
        <v>MUI</v>
      </c>
      <c r="N4873" t="s">
        <v>46</v>
      </c>
      <c r="O4873" s="42" t="s">
        <v>47</v>
      </c>
      <c r="P4873" t="s">
        <v>75</v>
      </c>
      <c r="Q4873" t="str">
        <f>VLOOKUP(KamstrupData[[#This Row],[IdLevel123]],'B-Business Capability'!B:L,10,FALSE)</f>
        <v>Idea-to-Release (I2R)</v>
      </c>
      <c r="R4873">
        <f>VLOOKUP(KamstrupData[[#This Row],[IdLevel123]],'B-Business Capability'!B:L,11,FALSE)</f>
        <v>420</v>
      </c>
      <c r="T4873" t="s">
        <v>100</v>
      </c>
    </row>
    <row r="4874" spans="2:20" hidden="1" x14ac:dyDescent="0.25">
      <c r="B4874" s="28">
        <v>45292</v>
      </c>
      <c r="D4874" t="s">
        <v>920</v>
      </c>
      <c r="E4874" t="str">
        <f>VLOOKUP(D4874,'B-Business Capability'!B:H,5,FALSE)</f>
        <v>Product &amp; Software Development</v>
      </c>
      <c r="F4874" t="str">
        <f>VLOOKUP(D4874,'B-Business Capability'!B:H,6,FALSE)</f>
        <v>Product &amp; Software Delivery</v>
      </c>
      <c r="G4874" t="str">
        <f>VLOOKUP(D4874,'B-Business Capability'!B:H,7,FALSE)</f>
        <v>Manage Production &amp; Development</v>
      </c>
      <c r="I4874" t="s">
        <v>43</v>
      </c>
      <c r="J4874" t="s">
        <v>285</v>
      </c>
      <c r="K4874" t="s">
        <v>286</v>
      </c>
      <c r="L4874" t="s">
        <v>805</v>
      </c>
      <c r="M4874" t="str">
        <f>VLOOKUP(L4874,'A-Applications'!B:D,3,FALSE)</f>
        <v>MUI</v>
      </c>
      <c r="N4874" t="s">
        <v>46</v>
      </c>
      <c r="O4874" s="42" t="s">
        <v>47</v>
      </c>
      <c r="P4874" t="s">
        <v>38</v>
      </c>
      <c r="Q4874" t="str">
        <f>VLOOKUP(KamstrupData[[#This Row],[IdLevel123]],'B-Business Capability'!B:L,10,FALSE)</f>
        <v>Idea-to-Release (I2R)</v>
      </c>
      <c r="R4874">
        <f>VLOOKUP(KamstrupData[[#This Row],[IdLevel123]],'B-Business Capability'!B:L,11,FALSE)</f>
        <v>520</v>
      </c>
      <c r="T4874" t="s">
        <v>288</v>
      </c>
    </row>
    <row r="4875" spans="2:20" hidden="1" x14ac:dyDescent="0.25">
      <c r="D4875" t="s">
        <v>955</v>
      </c>
      <c r="E4875" t="str">
        <f>VLOOKUP(D4875,'B-Business Capability'!B:H,5,FALSE)</f>
        <v>Product &amp; Software Development</v>
      </c>
      <c r="F4875" t="str">
        <f>VLOOKUP(D4875,'B-Business Capability'!B:H,6,FALSE)</f>
        <v>Quality Management</v>
      </c>
      <c r="G4875" t="str">
        <f>VLOOKUP(D4875,'B-Business Capability'!B:H,7,FALSE)</f>
        <v>Test Quality</v>
      </c>
      <c r="I4875" t="s">
        <v>43</v>
      </c>
      <c r="J4875" t="s">
        <v>128</v>
      </c>
      <c r="K4875" t="s">
        <v>87</v>
      </c>
      <c r="L4875" t="s">
        <v>971</v>
      </c>
      <c r="M4875" t="str">
        <f>VLOOKUP(L4875,'A-Applications'!B:D,3,FALSE)</f>
        <v>flowIQx2xxModuleConfig</v>
      </c>
      <c r="N4875" t="s">
        <v>46</v>
      </c>
      <c r="O4875" s="42" t="s">
        <v>47</v>
      </c>
      <c r="P4875" t="s">
        <v>75</v>
      </c>
      <c r="Q4875" t="str">
        <f>VLOOKUP(KamstrupData[[#This Row],[IdLevel123]],'B-Business Capability'!B:L,10,FALSE)</f>
        <v>Idea-to-Release (I2R)</v>
      </c>
      <c r="R4875">
        <f>VLOOKUP(KamstrupData[[#This Row],[IdLevel123]],'B-Business Capability'!B:L,11,FALSE)</f>
        <v>906</v>
      </c>
      <c r="T4875" t="s">
        <v>129</v>
      </c>
    </row>
    <row r="4876" spans="2:20" hidden="1" x14ac:dyDescent="0.25">
      <c r="D4876" t="s">
        <v>955</v>
      </c>
      <c r="E4876" t="str">
        <f>VLOOKUP(D4876,'B-Business Capability'!B:H,5,FALSE)</f>
        <v>Product &amp; Software Development</v>
      </c>
      <c r="F4876" t="str">
        <f>VLOOKUP(D4876,'B-Business Capability'!B:H,6,FALSE)</f>
        <v>Quality Management</v>
      </c>
      <c r="G4876" t="str">
        <f>VLOOKUP(D4876,'B-Business Capability'!B:H,7,FALSE)</f>
        <v>Test Quality</v>
      </c>
      <c r="I4876" t="s">
        <v>43</v>
      </c>
      <c r="J4876" t="s">
        <v>128</v>
      </c>
      <c r="K4876" t="s">
        <v>87</v>
      </c>
      <c r="L4876" t="s">
        <v>972</v>
      </c>
      <c r="M4876" t="str">
        <f>VLOOKUP(L4876,'A-Applications'!B:D,3,FALSE)</f>
        <v>Kamstrup USB Driver</v>
      </c>
      <c r="N4876" t="s">
        <v>46</v>
      </c>
      <c r="O4876" s="42" t="s">
        <v>47</v>
      </c>
      <c r="P4876" t="s">
        <v>75</v>
      </c>
      <c r="Q4876" t="str">
        <f>VLOOKUP(KamstrupData[[#This Row],[IdLevel123]],'B-Business Capability'!B:L,10,FALSE)</f>
        <v>Idea-to-Release (I2R)</v>
      </c>
      <c r="R4876">
        <f>VLOOKUP(KamstrupData[[#This Row],[IdLevel123]],'B-Business Capability'!B:L,11,FALSE)</f>
        <v>906</v>
      </c>
      <c r="T4876" t="s">
        <v>129</v>
      </c>
    </row>
    <row r="4877" spans="2:20" hidden="1" x14ac:dyDescent="0.25">
      <c r="D4877" t="s">
        <v>339</v>
      </c>
      <c r="E4877" t="str">
        <f>VLOOKUP(D4877,'B-Business Capability'!B:H,5,FALSE)</f>
        <v>Digital Platform and Operations</v>
      </c>
      <c r="F4877" t="str">
        <f>VLOOKUP(D4877,'B-Business Capability'!B:H,6,FALSE)</f>
        <v>AI, Data &amp; Analytics</v>
      </c>
      <c r="G4877" t="str">
        <f>VLOOKUP(D4877,'B-Business Capability'!B:H,7,FALSE)</f>
        <v>Gather Data</v>
      </c>
      <c r="I4877" t="s">
        <v>43</v>
      </c>
      <c r="J4877" t="s">
        <v>239</v>
      </c>
      <c r="K4877" t="s">
        <v>240</v>
      </c>
      <c r="L4877" t="s">
        <v>349</v>
      </c>
      <c r="M4877" t="str">
        <f>VLOOKUP(L4877,'A-Applications'!B:D,3,FALSE)</f>
        <v>Microsoft SQL server Standard</v>
      </c>
      <c r="N4877" t="s">
        <v>46</v>
      </c>
      <c r="O4877" s="42" t="s">
        <v>52</v>
      </c>
      <c r="P4877" t="s">
        <v>68</v>
      </c>
      <c r="Q4877" t="str">
        <f>VLOOKUP(KamstrupData[[#This Row],[IdLevel123]],'B-Business Capability'!B:L,10,FALSE)</f>
        <v>N/A</v>
      </c>
      <c r="R4877">
        <f>VLOOKUP(KamstrupData[[#This Row],[IdLevel123]],'B-Business Capability'!B:L,11,FALSE)</f>
        <v>0</v>
      </c>
      <c r="S4877" t="s">
        <v>345</v>
      </c>
      <c r="T4877" t="s">
        <v>243</v>
      </c>
    </row>
    <row r="4878" spans="2:20" hidden="1" x14ac:dyDescent="0.25">
      <c r="D4878" s="28" t="s">
        <v>370</v>
      </c>
      <c r="E4878" t="str">
        <f>VLOOKUP(D4878,'B-Business Capability'!B:H,5,FALSE)</f>
        <v>Digital Platform and Operations</v>
      </c>
      <c r="F4878" t="str">
        <f>VLOOKUP(D4878,'B-Business Capability'!B:H,6,FALSE)</f>
        <v>Operations</v>
      </c>
      <c r="G4878" t="str">
        <f>VLOOKUP(D4878,'B-Business Capability'!B:H,7,FALSE)</f>
        <v>IT Service Management</v>
      </c>
      <c r="I4878" t="s">
        <v>43</v>
      </c>
      <c r="J4878" t="s">
        <v>239</v>
      </c>
      <c r="K4878" t="s">
        <v>240</v>
      </c>
      <c r="L4878" t="s">
        <v>349</v>
      </c>
      <c r="M4878" t="str">
        <f>VLOOKUP(L4878,'A-Applications'!B:D,3,FALSE)</f>
        <v>Microsoft SQL server Standard</v>
      </c>
      <c r="N4878" t="s">
        <v>46</v>
      </c>
      <c r="O4878" s="42" t="s">
        <v>52</v>
      </c>
      <c r="P4878" t="s">
        <v>347</v>
      </c>
      <c r="Q4878" t="str">
        <f>VLOOKUP(KamstrupData[[#This Row],[IdLevel123]],'B-Business Capability'!B:L,10,FALSE)</f>
        <v>N/A</v>
      </c>
      <c r="R4878">
        <f>VLOOKUP(KamstrupData[[#This Row],[IdLevel123]],'B-Business Capability'!B:L,11,FALSE)</f>
        <v>0</v>
      </c>
      <c r="S4878" t="s">
        <v>345</v>
      </c>
      <c r="T4878" t="s">
        <v>348</v>
      </c>
    </row>
    <row r="4879" spans="2:20" hidden="1" x14ac:dyDescent="0.25">
      <c r="D4879" t="s">
        <v>583</v>
      </c>
      <c r="E4879" t="str">
        <f>VLOOKUP(D4879,'B-Business Capability'!B:H,5,FALSE)</f>
        <v>Product &amp; Software Development</v>
      </c>
      <c r="F4879" t="str">
        <f>VLOOKUP(D4879,'B-Business Capability'!B:H,6,FALSE)</f>
        <v>Engineering</v>
      </c>
      <c r="G4879" t="str">
        <f>VLOOKUP(D4879,'B-Business Capability'!B:H,7,FALSE)</f>
        <v>Construction &amp; Development</v>
      </c>
      <c r="I4879" t="s">
        <v>43</v>
      </c>
      <c r="J4879" t="s">
        <v>128</v>
      </c>
      <c r="K4879" t="s">
        <v>87</v>
      </c>
      <c r="L4879" t="s">
        <v>889</v>
      </c>
      <c r="M4879" t="str">
        <f>VLOOKUP(L4879,'A-Applications'!B:D,3,FALSE)</f>
        <v>Azure Cosmos DB Emulator -EDN</v>
      </c>
      <c r="N4879" t="s">
        <v>46</v>
      </c>
      <c r="O4879" s="42" t="s">
        <v>52</v>
      </c>
      <c r="P4879" t="s">
        <v>75</v>
      </c>
      <c r="Q4879" t="str">
        <f>VLOOKUP(KamstrupData[[#This Row],[IdLevel123]],'B-Business Capability'!B:L,10,FALSE)</f>
        <v>Idea-to-Release (I2R)</v>
      </c>
      <c r="R4879">
        <f>VLOOKUP(KamstrupData[[#This Row],[IdLevel123]],'B-Business Capability'!B:L,11,FALSE)</f>
        <v>420</v>
      </c>
      <c r="T4879" t="s">
        <v>129</v>
      </c>
    </row>
    <row r="4880" spans="2:20" hidden="1" x14ac:dyDescent="0.25">
      <c r="D4880" t="s">
        <v>583</v>
      </c>
      <c r="E4880" t="str">
        <f>VLOOKUP(D4880,'B-Business Capability'!B:H,5,FALSE)</f>
        <v>Product &amp; Software Development</v>
      </c>
      <c r="F4880" t="str">
        <f>VLOOKUP(D4880,'B-Business Capability'!B:H,6,FALSE)</f>
        <v>Engineering</v>
      </c>
      <c r="G4880" t="str">
        <f>VLOOKUP(D4880,'B-Business Capability'!B:H,7,FALSE)</f>
        <v>Construction &amp; Development</v>
      </c>
      <c r="I4880" t="s">
        <v>43</v>
      </c>
      <c r="J4880" t="s">
        <v>98</v>
      </c>
      <c r="K4880" t="s">
        <v>761</v>
      </c>
      <c r="L4880" t="s">
        <v>777</v>
      </c>
      <c r="M4880" t="str">
        <f>VLOOKUP(L4880,'A-Applications'!B:D,3,FALSE)</f>
        <v>Azure Developer CLI</v>
      </c>
      <c r="N4880" t="s">
        <v>46</v>
      </c>
      <c r="O4880" s="42" t="s">
        <v>47</v>
      </c>
      <c r="P4880" t="s">
        <v>75</v>
      </c>
      <c r="Q4880" t="str">
        <f>VLOOKUP(KamstrupData[[#This Row],[IdLevel123]],'B-Business Capability'!B:L,10,FALSE)</f>
        <v>Idea-to-Release (I2R)</v>
      </c>
      <c r="R4880">
        <f>VLOOKUP(KamstrupData[[#This Row],[IdLevel123]],'B-Business Capability'!B:L,11,FALSE)</f>
        <v>420</v>
      </c>
      <c r="T4880" t="s">
        <v>763</v>
      </c>
    </row>
    <row r="4881" spans="4:20" hidden="1" x14ac:dyDescent="0.25">
      <c r="D4881" t="s">
        <v>583</v>
      </c>
      <c r="E4881" t="str">
        <f>VLOOKUP(D4881,'B-Business Capability'!B:H,5,FALSE)</f>
        <v>Product &amp; Software Development</v>
      </c>
      <c r="F4881" t="str">
        <f>VLOOKUP(D4881,'B-Business Capability'!B:H,6,FALSE)</f>
        <v>Engineering</v>
      </c>
      <c r="G4881" t="str">
        <f>VLOOKUP(D4881,'B-Business Capability'!B:H,7,FALSE)</f>
        <v>Construction &amp; Development</v>
      </c>
      <c r="I4881" t="s">
        <v>43</v>
      </c>
      <c r="J4881" t="s">
        <v>128</v>
      </c>
      <c r="K4881" t="s">
        <v>87</v>
      </c>
      <c r="L4881" t="s">
        <v>777</v>
      </c>
      <c r="M4881" t="str">
        <f>VLOOKUP(L4881,'A-Applications'!B:D,3,FALSE)</f>
        <v>Azure Developer CLI</v>
      </c>
      <c r="N4881" t="s">
        <v>46</v>
      </c>
      <c r="O4881" s="42" t="s">
        <v>47</v>
      </c>
      <c r="P4881" t="s">
        <v>75</v>
      </c>
      <c r="Q4881" t="str">
        <f>VLOOKUP(KamstrupData[[#This Row],[IdLevel123]],'B-Business Capability'!B:L,10,FALSE)</f>
        <v>Idea-to-Release (I2R)</v>
      </c>
      <c r="R4881">
        <f>VLOOKUP(KamstrupData[[#This Row],[IdLevel123]],'B-Business Capability'!B:L,11,FALSE)</f>
        <v>420</v>
      </c>
      <c r="T4881" t="s">
        <v>129</v>
      </c>
    </row>
    <row r="4882" spans="4:20" hidden="1" x14ac:dyDescent="0.25">
      <c r="D4882" t="s">
        <v>1634</v>
      </c>
      <c r="E4882" t="str">
        <f>VLOOKUP(D4882,'B-Business Capability'!B:H,5,FALSE)</f>
        <v>Not mapped to capability</v>
      </c>
      <c r="F4882">
        <f>VLOOKUP(D4882,'B-Business Capability'!B:H,6,FALSE)</f>
        <v>0</v>
      </c>
      <c r="G4882">
        <f>VLOOKUP(D4882,'B-Business Capability'!B:H,7,FALSE)</f>
        <v>0</v>
      </c>
      <c r="I4882" t="s">
        <v>43</v>
      </c>
      <c r="J4882" t="s">
        <v>86</v>
      </c>
      <c r="L4882" t="s">
        <v>777</v>
      </c>
      <c r="M4882" t="str">
        <f>VLOOKUP(L4882,'A-Applications'!B:D,3,FALSE)</f>
        <v>Azure Developer CLI</v>
      </c>
      <c r="O4882" s="42"/>
      <c r="P4882" t="s">
        <v>56</v>
      </c>
      <c r="Q4882" t="str">
        <f>VLOOKUP(KamstrupData[[#This Row],[IdLevel123]],'B-Business Capability'!B:L,10,FALSE)</f>
        <v>N/A</v>
      </c>
      <c r="R4882">
        <f>VLOOKUP(KamstrupData[[#This Row],[IdLevel123]],'B-Business Capability'!B:L,11,FALSE)</f>
        <v>0</v>
      </c>
      <c r="T4882" t="s">
        <v>196</v>
      </c>
    </row>
    <row r="4883" spans="4:20" hidden="1" x14ac:dyDescent="0.25">
      <c r="D4883" t="s">
        <v>583</v>
      </c>
      <c r="E4883" t="str">
        <f>VLOOKUP(D4883,'B-Business Capability'!B:H,5,FALSE)</f>
        <v>Product &amp; Software Development</v>
      </c>
      <c r="F4883" t="str">
        <f>VLOOKUP(D4883,'B-Business Capability'!B:H,6,FALSE)</f>
        <v>Engineering</v>
      </c>
      <c r="G4883" t="str">
        <f>VLOOKUP(D4883,'B-Business Capability'!B:H,7,FALSE)</f>
        <v>Construction &amp; Development</v>
      </c>
      <c r="I4883" t="s">
        <v>43</v>
      </c>
      <c r="J4883" t="s">
        <v>128</v>
      </c>
      <c r="K4883" t="s">
        <v>87</v>
      </c>
      <c r="L4883" t="s">
        <v>890</v>
      </c>
      <c r="M4883" t="str">
        <f>VLOOKUP(L4883,'A-Applications'!B:D,3,FALSE)</f>
        <v>Dos2unix</v>
      </c>
      <c r="N4883" t="s">
        <v>308</v>
      </c>
      <c r="O4883" s="42" t="s">
        <v>52</v>
      </c>
      <c r="P4883" t="s">
        <v>75</v>
      </c>
      <c r="Q4883" t="str">
        <f>VLOOKUP(KamstrupData[[#This Row],[IdLevel123]],'B-Business Capability'!B:L,10,FALSE)</f>
        <v>Idea-to-Release (I2R)</v>
      </c>
      <c r="R4883">
        <f>VLOOKUP(KamstrupData[[#This Row],[IdLevel123]],'B-Business Capability'!B:L,11,FALSE)</f>
        <v>420</v>
      </c>
      <c r="T4883" t="s">
        <v>129</v>
      </c>
    </row>
    <row r="4884" spans="4:20" hidden="1" x14ac:dyDescent="0.25">
      <c r="D4884" t="s">
        <v>1634</v>
      </c>
      <c r="E4884" t="str">
        <f>VLOOKUP(D4884,'B-Business Capability'!B:H,5,FALSE)</f>
        <v>Not mapped to capability</v>
      </c>
      <c r="F4884">
        <f>VLOOKUP(D4884,'B-Business Capability'!B:H,6,FALSE)</f>
        <v>0</v>
      </c>
      <c r="G4884">
        <f>VLOOKUP(D4884,'B-Business Capability'!B:H,7,FALSE)</f>
        <v>0</v>
      </c>
      <c r="I4884" t="s">
        <v>43</v>
      </c>
      <c r="J4884" t="s">
        <v>151</v>
      </c>
      <c r="K4884" t="s">
        <v>152</v>
      </c>
      <c r="L4884" t="s">
        <v>1658</v>
      </c>
      <c r="M4884" t="str">
        <f>VLOOKUP(L4884,'A-Applications'!B:D,3,FALSE)</f>
        <v>Flux</v>
      </c>
      <c r="N4884" t="s">
        <v>46</v>
      </c>
      <c r="O4884" s="42" t="s">
        <v>52</v>
      </c>
      <c r="P4884" t="s">
        <v>68</v>
      </c>
      <c r="Q4884" t="str">
        <f>VLOOKUP(KamstrupData[[#This Row],[IdLevel123]],'B-Business Capability'!B:L,10,FALSE)</f>
        <v>N/A</v>
      </c>
      <c r="R4884">
        <f>VLOOKUP(KamstrupData[[#This Row],[IdLevel123]],'B-Business Capability'!B:L,11,FALSE)</f>
        <v>0</v>
      </c>
      <c r="T4884" t="s">
        <v>153</v>
      </c>
    </row>
    <row r="4885" spans="4:20" hidden="1" x14ac:dyDescent="0.25">
      <c r="D4885" t="s">
        <v>1634</v>
      </c>
      <c r="E4885" t="str">
        <f>VLOOKUP(D4885,'B-Business Capability'!B:H,5,FALSE)</f>
        <v>Not mapped to capability</v>
      </c>
      <c r="F4885">
        <f>VLOOKUP(D4885,'B-Business Capability'!B:H,6,FALSE)</f>
        <v>0</v>
      </c>
      <c r="G4885">
        <f>VLOOKUP(D4885,'B-Business Capability'!B:H,7,FALSE)</f>
        <v>0</v>
      </c>
      <c r="I4885" t="s">
        <v>43</v>
      </c>
      <c r="J4885" t="s">
        <v>128</v>
      </c>
      <c r="K4885" t="s">
        <v>87</v>
      </c>
      <c r="L4885" t="s">
        <v>1658</v>
      </c>
      <c r="M4885" t="str">
        <f>VLOOKUP(L4885,'A-Applications'!B:D,3,FALSE)</f>
        <v>Flux</v>
      </c>
      <c r="N4885" t="s">
        <v>46</v>
      </c>
      <c r="O4885" s="42" t="s">
        <v>47</v>
      </c>
      <c r="P4885" t="s">
        <v>75</v>
      </c>
      <c r="Q4885" t="str">
        <f>VLOOKUP(KamstrupData[[#This Row],[IdLevel123]],'B-Business Capability'!B:L,10,FALSE)</f>
        <v>N/A</v>
      </c>
      <c r="R4885">
        <f>VLOOKUP(KamstrupData[[#This Row],[IdLevel123]],'B-Business Capability'!B:L,11,FALSE)</f>
        <v>0</v>
      </c>
      <c r="T4885" t="s">
        <v>129</v>
      </c>
    </row>
    <row r="4886" spans="4:20" hidden="1" x14ac:dyDescent="0.25">
      <c r="D4886" t="s">
        <v>583</v>
      </c>
      <c r="E4886" t="str">
        <f>VLOOKUP(D4886,'B-Business Capability'!B:H,5,FALSE)</f>
        <v>Product &amp; Software Development</v>
      </c>
      <c r="F4886" t="str">
        <f>VLOOKUP(D4886,'B-Business Capability'!B:H,6,FALSE)</f>
        <v>Engineering</v>
      </c>
      <c r="G4886" t="str">
        <f>VLOOKUP(D4886,'B-Business Capability'!B:H,7,FALSE)</f>
        <v>Construction &amp; Development</v>
      </c>
      <c r="I4886" t="s">
        <v>43</v>
      </c>
      <c r="J4886" t="s">
        <v>128</v>
      </c>
      <c r="K4886" t="s">
        <v>87</v>
      </c>
      <c r="L4886" t="s">
        <v>893</v>
      </c>
      <c r="M4886" t="str">
        <f>VLOOKUP(L4886,'A-Applications'!B:D,3,FALSE)</f>
        <v>GnuPG</v>
      </c>
      <c r="N4886" t="s">
        <v>46</v>
      </c>
      <c r="O4886" s="42" t="s">
        <v>47</v>
      </c>
      <c r="P4886" t="s">
        <v>75</v>
      </c>
      <c r="Q4886" t="str">
        <f>VLOOKUP(KamstrupData[[#This Row],[IdLevel123]],'B-Business Capability'!B:L,10,FALSE)</f>
        <v>Idea-to-Release (I2R)</v>
      </c>
      <c r="R4886">
        <f>VLOOKUP(KamstrupData[[#This Row],[IdLevel123]],'B-Business Capability'!B:L,11,FALSE)</f>
        <v>420</v>
      </c>
      <c r="T4886" t="s">
        <v>129</v>
      </c>
    </row>
    <row r="4887" spans="4:20" hidden="1" x14ac:dyDescent="0.25">
      <c r="D4887" t="s">
        <v>934</v>
      </c>
      <c r="E4887" t="str">
        <f>VLOOKUP(D4887,'B-Business Capability'!B:H,5,FALSE)</f>
        <v>Product &amp; Software Development</v>
      </c>
      <c r="F4887" t="str">
        <f>VLOOKUP(D4887,'B-Business Capability'!B:H,6,FALSE)</f>
        <v>Quality Management</v>
      </c>
      <c r="G4887" t="str">
        <f>VLOOKUP(D4887,'B-Business Capability'!B:H,7,FALSE)</f>
        <v>Manage Product Document</v>
      </c>
      <c r="I4887" t="s">
        <v>43</v>
      </c>
      <c r="J4887" t="s">
        <v>128</v>
      </c>
      <c r="K4887" t="s">
        <v>87</v>
      </c>
      <c r="L4887" t="s">
        <v>951</v>
      </c>
      <c r="M4887" t="str">
        <f>VLOOKUP(L4887,'A-Applications'!B:D,3,FALSE)</f>
        <v>Gpg4win</v>
      </c>
      <c r="N4887" t="s">
        <v>46</v>
      </c>
      <c r="O4887" s="42" t="s">
        <v>47</v>
      </c>
      <c r="P4887" t="s">
        <v>75</v>
      </c>
      <c r="Q4887" t="str">
        <f>VLOOKUP(KamstrupData[[#This Row],[IdLevel123]],'B-Business Capability'!B:L,10,FALSE)</f>
        <v>Idea-to-Release (I2R)</v>
      </c>
      <c r="R4887">
        <f>VLOOKUP(KamstrupData[[#This Row],[IdLevel123]],'B-Business Capability'!B:L,11,FALSE)</f>
        <v>904</v>
      </c>
      <c r="T4887" t="s">
        <v>952</v>
      </c>
    </row>
    <row r="4888" spans="4:20" hidden="1" x14ac:dyDescent="0.25">
      <c r="D4888" t="s">
        <v>583</v>
      </c>
      <c r="E4888" t="str">
        <f>VLOOKUP(D4888,'B-Business Capability'!B:H,5,FALSE)</f>
        <v>Product &amp; Software Development</v>
      </c>
      <c r="F4888" t="str">
        <f>VLOOKUP(D4888,'B-Business Capability'!B:H,6,FALSE)</f>
        <v>Engineering</v>
      </c>
      <c r="G4888" t="str">
        <f>VLOOKUP(D4888,'B-Business Capability'!B:H,7,FALSE)</f>
        <v>Construction &amp; Development</v>
      </c>
      <c r="I4888" t="s">
        <v>43</v>
      </c>
      <c r="J4888" t="s">
        <v>128</v>
      </c>
      <c r="K4888" t="s">
        <v>87</v>
      </c>
      <c r="L4888" t="s">
        <v>894</v>
      </c>
      <c r="M4888" t="str">
        <f>VLOOKUP(L4888,'A-Applications'!B:D,3,FALSE)</f>
        <v>Headlamp</v>
      </c>
      <c r="N4888" t="s">
        <v>308</v>
      </c>
      <c r="O4888" s="42" t="s">
        <v>52</v>
      </c>
      <c r="P4888" t="s">
        <v>75</v>
      </c>
      <c r="Q4888" t="str">
        <f>VLOOKUP(KamstrupData[[#This Row],[IdLevel123]],'B-Business Capability'!B:L,10,FALSE)</f>
        <v>Idea-to-Release (I2R)</v>
      </c>
      <c r="R4888">
        <f>VLOOKUP(KamstrupData[[#This Row],[IdLevel123]],'B-Business Capability'!B:L,11,FALSE)</f>
        <v>420</v>
      </c>
      <c r="T4888" t="s">
        <v>129</v>
      </c>
    </row>
    <row r="4889" spans="4:20" hidden="1" x14ac:dyDescent="0.25">
      <c r="D4889" t="s">
        <v>583</v>
      </c>
      <c r="E4889" t="str">
        <f>VLOOKUP(D4889,'B-Business Capability'!B:H,5,FALSE)</f>
        <v>Product &amp; Software Development</v>
      </c>
      <c r="F4889" t="str">
        <f>VLOOKUP(D4889,'B-Business Capability'!B:H,6,FALSE)</f>
        <v>Engineering</v>
      </c>
      <c r="G4889" t="str">
        <f>VLOOKUP(D4889,'B-Business Capability'!B:H,7,FALSE)</f>
        <v>Construction &amp; Development</v>
      </c>
      <c r="I4889" t="s">
        <v>43</v>
      </c>
      <c r="J4889" t="s">
        <v>128</v>
      </c>
      <c r="K4889" t="s">
        <v>87</v>
      </c>
      <c r="L4889" t="s">
        <v>895</v>
      </c>
      <c r="M4889" t="str">
        <f>VLOOKUP(L4889,'A-Applications'!B:D,3,FALSE)</f>
        <v>Helm</v>
      </c>
      <c r="N4889" t="s">
        <v>46</v>
      </c>
      <c r="O4889" s="42" t="s">
        <v>47</v>
      </c>
      <c r="P4889" t="s">
        <v>75</v>
      </c>
      <c r="Q4889" t="str">
        <f>VLOOKUP(KamstrupData[[#This Row],[IdLevel123]],'B-Business Capability'!B:L,10,FALSE)</f>
        <v>Idea-to-Release (I2R)</v>
      </c>
      <c r="R4889">
        <f>VLOOKUP(KamstrupData[[#This Row],[IdLevel123]],'B-Business Capability'!B:L,11,FALSE)</f>
        <v>420</v>
      </c>
      <c r="T4889" t="s">
        <v>129</v>
      </c>
    </row>
    <row r="4890" spans="4:20" hidden="1" x14ac:dyDescent="0.25">
      <c r="D4890" t="s">
        <v>1634</v>
      </c>
      <c r="E4890" t="str">
        <f>VLOOKUP(D4890,'B-Business Capability'!B:H,5,FALSE)</f>
        <v>Not mapped to capability</v>
      </c>
      <c r="F4890">
        <f>VLOOKUP(D4890,'B-Business Capability'!B:H,6,FALSE)</f>
        <v>0</v>
      </c>
      <c r="G4890">
        <f>VLOOKUP(D4890,'B-Business Capability'!B:H,7,FALSE)</f>
        <v>0</v>
      </c>
      <c r="I4890" t="s">
        <v>43</v>
      </c>
      <c r="J4890" t="s">
        <v>86</v>
      </c>
      <c r="L4890" t="s">
        <v>895</v>
      </c>
      <c r="M4890" t="str">
        <f>VLOOKUP(L4890,'A-Applications'!B:D,3,FALSE)</f>
        <v>Helm</v>
      </c>
      <c r="O4890" s="42"/>
      <c r="P4890" t="s">
        <v>56</v>
      </c>
      <c r="Q4890" t="str">
        <f>VLOOKUP(KamstrupData[[#This Row],[IdLevel123]],'B-Business Capability'!B:L,10,FALSE)</f>
        <v>N/A</v>
      </c>
      <c r="R4890">
        <f>VLOOKUP(KamstrupData[[#This Row],[IdLevel123]],'B-Business Capability'!B:L,11,FALSE)</f>
        <v>0</v>
      </c>
      <c r="T4890" t="s">
        <v>196</v>
      </c>
    </row>
    <row r="4891" spans="4:20" hidden="1" x14ac:dyDescent="0.25">
      <c r="D4891" t="s">
        <v>583</v>
      </c>
      <c r="E4891" t="str">
        <f>VLOOKUP(D4891,'B-Business Capability'!B:H,5,FALSE)</f>
        <v>Product &amp; Software Development</v>
      </c>
      <c r="F4891" t="str">
        <f>VLOOKUP(D4891,'B-Business Capability'!B:H,6,FALSE)</f>
        <v>Engineering</v>
      </c>
      <c r="G4891" t="str">
        <f>VLOOKUP(D4891,'B-Business Capability'!B:H,7,FALSE)</f>
        <v>Construction &amp; Development</v>
      </c>
      <c r="I4891" t="s">
        <v>43</v>
      </c>
      <c r="J4891" t="s">
        <v>128</v>
      </c>
      <c r="K4891" t="s">
        <v>87</v>
      </c>
      <c r="L4891" t="s">
        <v>896</v>
      </c>
      <c r="M4891" t="str">
        <f>VLOOKUP(L4891,'A-Applications'!B:D,3,FALSE)</f>
        <v>IDLE (Python editor)</v>
      </c>
      <c r="N4891" t="s">
        <v>46</v>
      </c>
      <c r="O4891" s="42" t="s">
        <v>52</v>
      </c>
      <c r="P4891" t="s">
        <v>75</v>
      </c>
      <c r="Q4891" t="str">
        <f>VLOOKUP(KamstrupData[[#This Row],[IdLevel123]],'B-Business Capability'!B:L,10,FALSE)</f>
        <v>Idea-to-Release (I2R)</v>
      </c>
      <c r="R4891">
        <f>VLOOKUP(KamstrupData[[#This Row],[IdLevel123]],'B-Business Capability'!B:L,11,FALSE)</f>
        <v>420</v>
      </c>
      <c r="T4891" t="s">
        <v>129</v>
      </c>
    </row>
    <row r="4892" spans="4:20" hidden="1" x14ac:dyDescent="0.25">
      <c r="D4892" t="s">
        <v>583</v>
      </c>
      <c r="E4892" t="str">
        <f>VLOOKUP(D4892,'B-Business Capability'!B:H,5,FALSE)</f>
        <v>Product &amp; Software Development</v>
      </c>
      <c r="F4892" t="str">
        <f>VLOOKUP(D4892,'B-Business Capability'!B:H,6,FALSE)</f>
        <v>Engineering</v>
      </c>
      <c r="G4892" t="str">
        <f>VLOOKUP(D4892,'B-Business Capability'!B:H,7,FALSE)</f>
        <v>Construction &amp; Development</v>
      </c>
      <c r="I4892" t="s">
        <v>43</v>
      </c>
      <c r="J4892" t="s">
        <v>128</v>
      </c>
      <c r="K4892" t="s">
        <v>87</v>
      </c>
      <c r="L4892" t="s">
        <v>897</v>
      </c>
      <c r="M4892" t="str">
        <f>VLOOKUP(L4892,'A-Applications'!B:D,3,FALSE)</f>
        <v>Istioctl</v>
      </c>
      <c r="N4892" t="s">
        <v>46</v>
      </c>
      <c r="O4892" s="42" t="s">
        <v>47</v>
      </c>
      <c r="P4892" t="s">
        <v>75</v>
      </c>
      <c r="Q4892" t="str">
        <f>VLOOKUP(KamstrupData[[#This Row],[IdLevel123]],'B-Business Capability'!B:L,10,FALSE)</f>
        <v>Idea-to-Release (I2R)</v>
      </c>
      <c r="R4892">
        <f>VLOOKUP(KamstrupData[[#This Row],[IdLevel123]],'B-Business Capability'!B:L,11,FALSE)</f>
        <v>420</v>
      </c>
      <c r="T4892" t="s">
        <v>129</v>
      </c>
    </row>
    <row r="4893" spans="4:20" hidden="1" x14ac:dyDescent="0.25">
      <c r="D4893" t="s">
        <v>1634</v>
      </c>
      <c r="E4893" t="str">
        <f>VLOOKUP(D4893,'B-Business Capability'!B:H,5,FALSE)</f>
        <v>Not mapped to capability</v>
      </c>
      <c r="F4893">
        <f>VLOOKUP(D4893,'B-Business Capability'!B:H,6,FALSE)</f>
        <v>0</v>
      </c>
      <c r="G4893">
        <f>VLOOKUP(D4893,'B-Business Capability'!B:H,7,FALSE)</f>
        <v>0</v>
      </c>
      <c r="I4893" t="s">
        <v>43</v>
      </c>
      <c r="J4893" t="s">
        <v>86</v>
      </c>
      <c r="L4893" t="s">
        <v>897</v>
      </c>
      <c r="M4893" t="str">
        <f>VLOOKUP(L4893,'A-Applications'!B:D,3,FALSE)</f>
        <v>Istioctl</v>
      </c>
      <c r="O4893" s="42"/>
      <c r="P4893" t="s">
        <v>56</v>
      </c>
      <c r="Q4893" t="str">
        <f>VLOOKUP(KamstrupData[[#This Row],[IdLevel123]],'B-Business Capability'!B:L,10,FALSE)</f>
        <v>N/A</v>
      </c>
      <c r="R4893">
        <f>VLOOKUP(KamstrupData[[#This Row],[IdLevel123]],'B-Business Capability'!B:L,11,FALSE)</f>
        <v>0</v>
      </c>
      <c r="T4893" t="s">
        <v>196</v>
      </c>
    </row>
    <row r="4894" spans="4:20" hidden="1" x14ac:dyDescent="0.25">
      <c r="D4894" t="s">
        <v>583</v>
      </c>
      <c r="E4894" t="str">
        <f>VLOOKUP(D4894,'B-Business Capability'!B:H,5,FALSE)</f>
        <v>Product &amp; Software Development</v>
      </c>
      <c r="F4894" t="str">
        <f>VLOOKUP(D4894,'B-Business Capability'!B:H,6,FALSE)</f>
        <v>Engineering</v>
      </c>
      <c r="G4894" t="str">
        <f>VLOOKUP(D4894,'B-Business Capability'!B:H,7,FALSE)</f>
        <v>Construction &amp; Development</v>
      </c>
      <c r="I4894" t="s">
        <v>43</v>
      </c>
      <c r="J4894" t="s">
        <v>128</v>
      </c>
      <c r="K4894" t="s">
        <v>87</v>
      </c>
      <c r="L4894" t="s">
        <v>898</v>
      </c>
      <c r="M4894" t="str">
        <f>VLOOKUP(L4894,'A-Applications'!B:D,3,FALSE)</f>
        <v>Jetbrains Rider</v>
      </c>
      <c r="N4894" t="s">
        <v>46</v>
      </c>
      <c r="O4894" s="42" t="s">
        <v>47</v>
      </c>
      <c r="P4894" t="s">
        <v>75</v>
      </c>
      <c r="Q4894" t="str">
        <f>VLOOKUP(KamstrupData[[#This Row],[IdLevel123]],'B-Business Capability'!B:L,10,FALSE)</f>
        <v>Idea-to-Release (I2R)</v>
      </c>
      <c r="R4894">
        <f>VLOOKUP(KamstrupData[[#This Row],[IdLevel123]],'B-Business Capability'!B:L,11,FALSE)</f>
        <v>420</v>
      </c>
      <c r="T4894" t="s">
        <v>129</v>
      </c>
    </row>
    <row r="4895" spans="4:20" hidden="1" x14ac:dyDescent="0.25">
      <c r="D4895" s="28" t="s">
        <v>1593</v>
      </c>
      <c r="E4895" t="str">
        <f>VLOOKUP(D4895,'B-Business Capability'!B:H,5,FALSE)</f>
        <v>Digital Platform and Operations</v>
      </c>
      <c r="F4895" t="str">
        <f>VLOOKUP(D4895,'B-Business Capability'!B:H,6,FALSE)</f>
        <v>Engineering &amp; Platform</v>
      </c>
      <c r="G4895" t="str">
        <f>VLOOKUP(D4895,'B-Business Capability'!B:H,7,FALSE)</f>
        <v>Software development</v>
      </c>
      <c r="I4895" t="s">
        <v>43</v>
      </c>
      <c r="J4895" t="s">
        <v>148</v>
      </c>
      <c r="K4895" t="s">
        <v>149</v>
      </c>
      <c r="L4895" t="s">
        <v>898</v>
      </c>
      <c r="M4895" t="str">
        <f>VLOOKUP(L4895,'A-Applications'!B:D,3,FALSE)</f>
        <v>Jetbrains Rider</v>
      </c>
      <c r="N4895" t="s">
        <v>138</v>
      </c>
      <c r="O4895" s="42" t="s">
        <v>52</v>
      </c>
      <c r="P4895" t="s">
        <v>56</v>
      </c>
      <c r="Q4895" t="str">
        <f>VLOOKUP(KamstrupData[[#This Row],[IdLevel123]],'B-Business Capability'!B:L,10,FALSE)</f>
        <v>N/A</v>
      </c>
      <c r="R4895">
        <f>VLOOKUP(KamstrupData[[#This Row],[IdLevel123]],'B-Business Capability'!B:L,11,FALSE)</f>
        <v>0</v>
      </c>
    </row>
    <row r="4896" spans="4:20" hidden="1" x14ac:dyDescent="0.25">
      <c r="D4896" t="s">
        <v>1634</v>
      </c>
      <c r="E4896" t="str">
        <f>VLOOKUP(D4896,'B-Business Capability'!B:H,5,FALSE)</f>
        <v>Not mapped to capability</v>
      </c>
      <c r="F4896">
        <f>VLOOKUP(D4896,'B-Business Capability'!B:H,6,FALSE)</f>
        <v>0</v>
      </c>
      <c r="G4896">
        <f>VLOOKUP(D4896,'B-Business Capability'!B:H,7,FALSE)</f>
        <v>0</v>
      </c>
      <c r="I4896" t="s">
        <v>43</v>
      </c>
      <c r="J4896" t="s">
        <v>86</v>
      </c>
      <c r="L4896" t="s">
        <v>898</v>
      </c>
      <c r="M4896" t="str">
        <f>VLOOKUP(L4896,'A-Applications'!B:D,3,FALSE)</f>
        <v>Jetbrains Rider</v>
      </c>
      <c r="O4896" s="42"/>
      <c r="P4896" t="s">
        <v>56</v>
      </c>
      <c r="Q4896" t="str">
        <f>VLOOKUP(KamstrupData[[#This Row],[IdLevel123]],'B-Business Capability'!B:L,10,FALSE)</f>
        <v>N/A</v>
      </c>
      <c r="R4896">
        <f>VLOOKUP(KamstrupData[[#This Row],[IdLevel123]],'B-Business Capability'!B:L,11,FALSE)</f>
        <v>0</v>
      </c>
      <c r="T4896" t="s">
        <v>196</v>
      </c>
    </row>
    <row r="4897" spans="2:20" hidden="1" x14ac:dyDescent="0.25">
      <c r="D4897" t="s">
        <v>583</v>
      </c>
      <c r="E4897" t="str">
        <f>VLOOKUP(D4897,'B-Business Capability'!B:H,5,FALSE)</f>
        <v>Product &amp; Software Development</v>
      </c>
      <c r="F4897" t="str">
        <f>VLOOKUP(D4897,'B-Business Capability'!B:H,6,FALSE)</f>
        <v>Engineering</v>
      </c>
      <c r="G4897" t="str">
        <f>VLOOKUP(D4897,'B-Business Capability'!B:H,7,FALSE)</f>
        <v>Construction &amp; Development</v>
      </c>
      <c r="I4897" t="s">
        <v>43</v>
      </c>
      <c r="J4897" t="s">
        <v>98</v>
      </c>
      <c r="K4897" t="s">
        <v>761</v>
      </c>
      <c r="L4897" t="s">
        <v>778</v>
      </c>
      <c r="M4897" t="str">
        <f>VLOOKUP(L4897,'A-Applications'!B:D,3,FALSE)</f>
        <v>Kubectl</v>
      </c>
      <c r="N4897" t="s">
        <v>138</v>
      </c>
      <c r="O4897" s="42" t="s">
        <v>102</v>
      </c>
      <c r="P4897" t="s">
        <v>75</v>
      </c>
      <c r="Q4897" t="str">
        <f>VLOOKUP(KamstrupData[[#This Row],[IdLevel123]],'B-Business Capability'!B:L,10,FALSE)</f>
        <v>Idea-to-Release (I2R)</v>
      </c>
      <c r="R4897">
        <f>VLOOKUP(KamstrupData[[#This Row],[IdLevel123]],'B-Business Capability'!B:L,11,FALSE)</f>
        <v>420</v>
      </c>
      <c r="T4897" t="s">
        <v>763</v>
      </c>
    </row>
    <row r="4898" spans="2:20" hidden="1" x14ac:dyDescent="0.25">
      <c r="D4898" t="s">
        <v>583</v>
      </c>
      <c r="E4898" t="str">
        <f>VLOOKUP(D4898,'B-Business Capability'!B:H,5,FALSE)</f>
        <v>Product &amp; Software Development</v>
      </c>
      <c r="F4898" t="str">
        <f>VLOOKUP(D4898,'B-Business Capability'!B:H,6,FALSE)</f>
        <v>Engineering</v>
      </c>
      <c r="G4898" t="str">
        <f>VLOOKUP(D4898,'B-Business Capability'!B:H,7,FALSE)</f>
        <v>Construction &amp; Development</v>
      </c>
      <c r="I4898" t="s">
        <v>43</v>
      </c>
      <c r="J4898" t="s">
        <v>128</v>
      </c>
      <c r="K4898" t="s">
        <v>87</v>
      </c>
      <c r="L4898" t="s">
        <v>778</v>
      </c>
      <c r="M4898" t="str">
        <f>VLOOKUP(L4898,'A-Applications'!B:D,3,FALSE)</f>
        <v>Kubectl</v>
      </c>
      <c r="N4898" t="s">
        <v>46</v>
      </c>
      <c r="O4898" s="42" t="s">
        <v>47</v>
      </c>
      <c r="P4898" t="s">
        <v>75</v>
      </c>
      <c r="Q4898" t="str">
        <f>VLOOKUP(KamstrupData[[#This Row],[IdLevel123]],'B-Business Capability'!B:L,10,FALSE)</f>
        <v>Idea-to-Release (I2R)</v>
      </c>
      <c r="R4898">
        <f>VLOOKUP(KamstrupData[[#This Row],[IdLevel123]],'B-Business Capability'!B:L,11,FALSE)</f>
        <v>420</v>
      </c>
      <c r="T4898" t="s">
        <v>129</v>
      </c>
    </row>
    <row r="4899" spans="2:20" hidden="1" x14ac:dyDescent="0.25">
      <c r="D4899" s="28" t="s">
        <v>1593</v>
      </c>
      <c r="E4899" t="str">
        <f>VLOOKUP(D4899,'B-Business Capability'!B:H,5,FALSE)</f>
        <v>Digital Platform and Operations</v>
      </c>
      <c r="F4899" t="str">
        <f>VLOOKUP(D4899,'B-Business Capability'!B:H,6,FALSE)</f>
        <v>Engineering &amp; Platform</v>
      </c>
      <c r="G4899" t="str">
        <f>VLOOKUP(D4899,'B-Business Capability'!B:H,7,FALSE)</f>
        <v>Software development</v>
      </c>
      <c r="I4899" t="s">
        <v>43</v>
      </c>
      <c r="J4899" t="s">
        <v>148</v>
      </c>
      <c r="K4899" t="s">
        <v>149</v>
      </c>
      <c r="L4899" t="s">
        <v>778</v>
      </c>
      <c r="M4899" t="str">
        <f>VLOOKUP(L4899,'A-Applications'!B:D,3,FALSE)</f>
        <v>Kubectl</v>
      </c>
      <c r="N4899" t="s">
        <v>138</v>
      </c>
      <c r="O4899" s="42" t="s">
        <v>102</v>
      </c>
      <c r="P4899" t="s">
        <v>56</v>
      </c>
      <c r="Q4899" t="str">
        <f>VLOOKUP(KamstrupData[[#This Row],[IdLevel123]],'B-Business Capability'!B:L,10,FALSE)</f>
        <v>N/A</v>
      </c>
      <c r="R4899">
        <f>VLOOKUP(KamstrupData[[#This Row],[IdLevel123]],'B-Business Capability'!B:L,11,FALSE)</f>
        <v>0</v>
      </c>
    </row>
    <row r="4900" spans="2:20" hidden="1" x14ac:dyDescent="0.25">
      <c r="D4900" t="s">
        <v>1634</v>
      </c>
      <c r="E4900" t="str">
        <f>VLOOKUP(D4900,'B-Business Capability'!B:H,5,FALSE)</f>
        <v>Not mapped to capability</v>
      </c>
      <c r="F4900">
        <f>VLOOKUP(D4900,'B-Business Capability'!B:H,6,FALSE)</f>
        <v>0</v>
      </c>
      <c r="G4900">
        <f>VLOOKUP(D4900,'B-Business Capability'!B:H,7,FALSE)</f>
        <v>0</v>
      </c>
      <c r="I4900" t="s">
        <v>43</v>
      </c>
      <c r="J4900" t="s">
        <v>86</v>
      </c>
      <c r="L4900" t="s">
        <v>778</v>
      </c>
      <c r="M4900" t="str">
        <f>VLOOKUP(L4900,'A-Applications'!B:D,3,FALSE)</f>
        <v>Kubectl</v>
      </c>
      <c r="O4900" s="42"/>
      <c r="P4900" t="s">
        <v>56</v>
      </c>
      <c r="Q4900" t="str">
        <f>VLOOKUP(KamstrupData[[#This Row],[IdLevel123]],'B-Business Capability'!B:L,10,FALSE)</f>
        <v>N/A</v>
      </c>
      <c r="R4900">
        <f>VLOOKUP(KamstrupData[[#This Row],[IdLevel123]],'B-Business Capability'!B:L,11,FALSE)</f>
        <v>0</v>
      </c>
      <c r="T4900" t="s">
        <v>196</v>
      </c>
    </row>
    <row r="4901" spans="2:20" hidden="1" x14ac:dyDescent="0.25">
      <c r="D4901" t="s">
        <v>583</v>
      </c>
      <c r="E4901" t="str">
        <f>VLOOKUP(D4901,'B-Business Capability'!B:H,5,FALSE)</f>
        <v>Product &amp; Software Development</v>
      </c>
      <c r="F4901" t="str">
        <f>VLOOKUP(D4901,'B-Business Capability'!B:H,6,FALSE)</f>
        <v>Engineering</v>
      </c>
      <c r="G4901" t="str">
        <f>VLOOKUP(D4901,'B-Business Capability'!B:H,7,FALSE)</f>
        <v>Construction &amp; Development</v>
      </c>
      <c r="I4901" t="s">
        <v>43</v>
      </c>
      <c r="J4901" t="s">
        <v>128</v>
      </c>
      <c r="K4901" t="s">
        <v>87</v>
      </c>
      <c r="L4901" t="s">
        <v>899</v>
      </c>
      <c r="M4901" t="str">
        <f>VLOOKUP(L4901,'A-Applications'!B:D,3,FALSE)</f>
        <v>Log Parser</v>
      </c>
      <c r="N4901" t="s">
        <v>46</v>
      </c>
      <c r="O4901" s="42" t="s">
        <v>47</v>
      </c>
      <c r="P4901" t="s">
        <v>75</v>
      </c>
      <c r="Q4901" t="str">
        <f>VLOOKUP(KamstrupData[[#This Row],[IdLevel123]],'B-Business Capability'!B:L,10,FALSE)</f>
        <v>Idea-to-Release (I2R)</v>
      </c>
      <c r="R4901">
        <f>VLOOKUP(KamstrupData[[#This Row],[IdLevel123]],'B-Business Capability'!B:L,11,FALSE)</f>
        <v>420</v>
      </c>
      <c r="T4901" t="s">
        <v>129</v>
      </c>
    </row>
    <row r="4902" spans="2:20" hidden="1" x14ac:dyDescent="0.25">
      <c r="D4902" t="s">
        <v>1634</v>
      </c>
      <c r="E4902" t="str">
        <f>VLOOKUP(D4902,'B-Business Capability'!B:H,5,FALSE)</f>
        <v>Not mapped to capability</v>
      </c>
      <c r="F4902">
        <f>VLOOKUP(D4902,'B-Business Capability'!B:H,6,FALSE)</f>
        <v>0</v>
      </c>
      <c r="G4902">
        <f>VLOOKUP(D4902,'B-Business Capability'!B:H,7,FALSE)</f>
        <v>0</v>
      </c>
      <c r="I4902" t="s">
        <v>43</v>
      </c>
      <c r="J4902" t="s">
        <v>86</v>
      </c>
      <c r="L4902" t="s">
        <v>899</v>
      </c>
      <c r="M4902" t="str">
        <f>VLOOKUP(L4902,'A-Applications'!B:D,3,FALSE)</f>
        <v>Log Parser</v>
      </c>
      <c r="O4902" s="42"/>
      <c r="P4902" t="s">
        <v>56</v>
      </c>
      <c r="Q4902" t="str">
        <f>VLOOKUP(KamstrupData[[#This Row],[IdLevel123]],'B-Business Capability'!B:L,10,FALSE)</f>
        <v>N/A</v>
      </c>
      <c r="R4902">
        <f>VLOOKUP(KamstrupData[[#This Row],[IdLevel123]],'B-Business Capability'!B:L,11,FALSE)</f>
        <v>0</v>
      </c>
      <c r="T4902" t="s">
        <v>196</v>
      </c>
    </row>
    <row r="4903" spans="2:20" hidden="1" x14ac:dyDescent="0.25">
      <c r="D4903" t="s">
        <v>583</v>
      </c>
      <c r="E4903" t="str">
        <f>VLOOKUP(D4903,'B-Business Capability'!B:H,5,FALSE)</f>
        <v>Product &amp; Software Development</v>
      </c>
      <c r="F4903" t="str">
        <f>VLOOKUP(D4903,'B-Business Capability'!B:H,6,FALSE)</f>
        <v>Engineering</v>
      </c>
      <c r="G4903" t="str">
        <f>VLOOKUP(D4903,'B-Business Capability'!B:H,7,FALSE)</f>
        <v>Construction &amp; Development</v>
      </c>
      <c r="I4903" t="s">
        <v>43</v>
      </c>
      <c r="J4903" t="s">
        <v>128</v>
      </c>
      <c r="K4903" t="s">
        <v>87</v>
      </c>
      <c r="L4903" t="s">
        <v>900</v>
      </c>
      <c r="M4903" t="str">
        <f>VLOOKUP(L4903,'A-Applications'!B:D,3,FALSE)</f>
        <v>Mqttx</v>
      </c>
      <c r="N4903" t="s">
        <v>46</v>
      </c>
      <c r="O4903" s="42" t="s">
        <v>52</v>
      </c>
      <c r="P4903" t="s">
        <v>75</v>
      </c>
      <c r="Q4903" t="str">
        <f>VLOOKUP(KamstrupData[[#This Row],[IdLevel123]],'B-Business Capability'!B:L,10,FALSE)</f>
        <v>Idea-to-Release (I2R)</v>
      </c>
      <c r="R4903">
        <f>VLOOKUP(KamstrupData[[#This Row],[IdLevel123]],'B-Business Capability'!B:L,11,FALSE)</f>
        <v>420</v>
      </c>
      <c r="T4903" t="s">
        <v>129</v>
      </c>
    </row>
    <row r="4904" spans="2:20" hidden="1" x14ac:dyDescent="0.25">
      <c r="D4904" t="s">
        <v>1630</v>
      </c>
      <c r="E4904" t="str">
        <f>VLOOKUP(D4904,'B-Business Capability'!B:H,5,FALSE)</f>
        <v>OT Hosting</v>
      </c>
      <c r="F4904" t="str">
        <f>VLOOKUP(D4904,'B-Business Capability'!B:H,6,FALSE)</f>
        <v>OT Operations &amp; Service</v>
      </c>
      <c r="G4904" t="str">
        <f>VLOOKUP(D4904,'B-Business Capability'!B:H,7,FALSE)</f>
        <v>Third-Party Software</v>
      </c>
      <c r="I4904" t="s">
        <v>43</v>
      </c>
      <c r="J4904" t="s">
        <v>128</v>
      </c>
      <c r="K4904" t="s">
        <v>87</v>
      </c>
      <c r="L4904" t="s">
        <v>1633</v>
      </c>
      <c r="M4904" t="str">
        <f>VLOOKUP(L4904,'A-Applications'!B:D,3,FALSE)</f>
        <v>OpenTelemetry Collector Builder</v>
      </c>
      <c r="N4904" t="s">
        <v>46</v>
      </c>
      <c r="O4904" s="42" t="s">
        <v>47</v>
      </c>
      <c r="P4904" t="s">
        <v>75</v>
      </c>
      <c r="Q4904" t="str">
        <f>VLOOKUP(KamstrupData[[#This Row],[IdLevel123]],'B-Business Capability'!B:L,10,FALSE)</f>
        <v>N/A</v>
      </c>
      <c r="R4904">
        <f>VLOOKUP(KamstrupData[[#This Row],[IdLevel123]],'B-Business Capability'!B:L,11,FALSE)</f>
        <v>0</v>
      </c>
      <c r="T4904" t="s">
        <v>129</v>
      </c>
    </row>
    <row r="4905" spans="2:20" hidden="1" x14ac:dyDescent="0.25">
      <c r="D4905" t="s">
        <v>583</v>
      </c>
      <c r="E4905" t="str">
        <f>VLOOKUP(D4905,'B-Business Capability'!B:H,5,FALSE)</f>
        <v>Product &amp; Software Development</v>
      </c>
      <c r="F4905" t="str">
        <f>VLOOKUP(D4905,'B-Business Capability'!B:H,6,FALSE)</f>
        <v>Engineering</v>
      </c>
      <c r="G4905" t="str">
        <f>VLOOKUP(D4905,'B-Business Capability'!B:H,7,FALSE)</f>
        <v>Construction &amp; Development</v>
      </c>
      <c r="I4905" t="s">
        <v>43</v>
      </c>
      <c r="J4905" t="s">
        <v>128</v>
      </c>
      <c r="K4905" t="s">
        <v>87</v>
      </c>
      <c r="L4905" t="s">
        <v>901</v>
      </c>
      <c r="M4905" t="str">
        <f>VLOOKUP(L4905,'A-Applications'!B:D,3,FALSE)</f>
        <v>PgAdmin</v>
      </c>
      <c r="N4905" t="s">
        <v>46</v>
      </c>
      <c r="O4905" s="42" t="s">
        <v>47</v>
      </c>
      <c r="P4905" t="s">
        <v>75</v>
      </c>
      <c r="Q4905" t="str">
        <f>VLOOKUP(KamstrupData[[#This Row],[IdLevel123]],'B-Business Capability'!B:L,10,FALSE)</f>
        <v>Idea-to-Release (I2R)</v>
      </c>
      <c r="R4905">
        <f>VLOOKUP(KamstrupData[[#This Row],[IdLevel123]],'B-Business Capability'!B:L,11,FALSE)</f>
        <v>420</v>
      </c>
      <c r="T4905" t="s">
        <v>129</v>
      </c>
    </row>
    <row r="4906" spans="2:20" hidden="1" x14ac:dyDescent="0.25">
      <c r="D4906" t="s">
        <v>583</v>
      </c>
      <c r="E4906" t="str">
        <f>VLOOKUP(D4906,'B-Business Capability'!B:H,5,FALSE)</f>
        <v>Product &amp; Software Development</v>
      </c>
      <c r="F4906" t="str">
        <f>VLOOKUP(D4906,'B-Business Capability'!B:H,6,FALSE)</f>
        <v>Engineering</v>
      </c>
      <c r="G4906" t="str">
        <f>VLOOKUP(D4906,'B-Business Capability'!B:H,7,FALSE)</f>
        <v>Construction &amp; Development</v>
      </c>
      <c r="I4906" t="s">
        <v>43</v>
      </c>
      <c r="J4906" t="s">
        <v>91</v>
      </c>
      <c r="K4906" t="s">
        <v>291</v>
      </c>
      <c r="L4906" t="s">
        <v>681</v>
      </c>
      <c r="M4906" t="str">
        <f>VLOOKUP(L4906,'A-Applications'!B:D,3,FALSE)</f>
        <v>PostgressSQL</v>
      </c>
      <c r="N4906" t="s">
        <v>46</v>
      </c>
      <c r="O4906" s="42" t="s">
        <v>47</v>
      </c>
      <c r="P4906" t="s">
        <v>75</v>
      </c>
      <c r="Q4906" t="str">
        <f>VLOOKUP(KamstrupData[[#This Row],[IdLevel123]],'B-Business Capability'!B:L,10,FALSE)</f>
        <v>Idea-to-Release (I2R)</v>
      </c>
      <c r="R4906">
        <f>VLOOKUP(KamstrupData[[#This Row],[IdLevel123]],'B-Business Capability'!B:L,11,FALSE)</f>
        <v>420</v>
      </c>
      <c r="T4906" t="s">
        <v>682</v>
      </c>
    </row>
    <row r="4907" spans="2:20" hidden="1" x14ac:dyDescent="0.25">
      <c r="D4907" t="s">
        <v>583</v>
      </c>
      <c r="E4907" t="str">
        <f>VLOOKUP(D4907,'B-Business Capability'!B:H,5,FALSE)</f>
        <v>Product &amp; Software Development</v>
      </c>
      <c r="F4907" t="str">
        <f>VLOOKUP(D4907,'B-Business Capability'!B:H,6,FALSE)</f>
        <v>Engineering</v>
      </c>
      <c r="G4907" t="str">
        <f>VLOOKUP(D4907,'B-Business Capability'!B:H,7,FALSE)</f>
        <v>Construction &amp; Development</v>
      </c>
      <c r="I4907" t="s">
        <v>43</v>
      </c>
      <c r="J4907" t="s">
        <v>128</v>
      </c>
      <c r="K4907" t="s">
        <v>87</v>
      </c>
      <c r="L4907" t="s">
        <v>681</v>
      </c>
      <c r="M4907" t="str">
        <f>VLOOKUP(L4907,'A-Applications'!B:D,3,FALSE)</f>
        <v>PostgressSQL</v>
      </c>
      <c r="N4907" t="s">
        <v>46</v>
      </c>
      <c r="O4907" s="42" t="s">
        <v>47</v>
      </c>
      <c r="P4907" t="s">
        <v>75</v>
      </c>
      <c r="Q4907" t="str">
        <f>VLOOKUP(KamstrupData[[#This Row],[IdLevel123]],'B-Business Capability'!B:L,10,FALSE)</f>
        <v>Idea-to-Release (I2R)</v>
      </c>
      <c r="R4907">
        <f>VLOOKUP(KamstrupData[[#This Row],[IdLevel123]],'B-Business Capability'!B:L,11,FALSE)</f>
        <v>420</v>
      </c>
      <c r="T4907" t="s">
        <v>129</v>
      </c>
    </row>
    <row r="4908" spans="2:20" hidden="1" x14ac:dyDescent="0.25">
      <c r="D4908" t="s">
        <v>583</v>
      </c>
      <c r="E4908" t="str">
        <f>VLOOKUP(D4908,'B-Business Capability'!B:H,5,FALSE)</f>
        <v>Product &amp; Software Development</v>
      </c>
      <c r="F4908" t="str">
        <f>VLOOKUP(D4908,'B-Business Capability'!B:H,6,FALSE)</f>
        <v>Engineering</v>
      </c>
      <c r="G4908" t="str">
        <f>VLOOKUP(D4908,'B-Business Capability'!B:H,7,FALSE)</f>
        <v>Construction &amp; Development</v>
      </c>
      <c r="I4908" t="s">
        <v>43</v>
      </c>
      <c r="J4908" t="s">
        <v>128</v>
      </c>
      <c r="K4908" t="s">
        <v>87</v>
      </c>
      <c r="L4908" t="s">
        <v>903</v>
      </c>
      <c r="M4908" t="str">
        <f>VLOOKUP(L4908,'A-Applications'!B:D,3,FALSE)</f>
        <v>Terraform</v>
      </c>
      <c r="N4908" t="s">
        <v>46</v>
      </c>
      <c r="O4908" s="42" t="s">
        <v>47</v>
      </c>
      <c r="P4908" t="s">
        <v>75</v>
      </c>
      <c r="Q4908" t="str">
        <f>VLOOKUP(KamstrupData[[#This Row],[IdLevel123]],'B-Business Capability'!B:L,10,FALSE)</f>
        <v>Idea-to-Release (I2R)</v>
      </c>
      <c r="R4908">
        <f>VLOOKUP(KamstrupData[[#This Row],[IdLevel123]],'B-Business Capability'!B:L,11,FALSE)</f>
        <v>420</v>
      </c>
      <c r="T4908" t="s">
        <v>129</v>
      </c>
    </row>
    <row r="4909" spans="2:20" hidden="1" x14ac:dyDescent="0.25">
      <c r="B4909" s="28">
        <v>45292</v>
      </c>
      <c r="D4909" t="s">
        <v>920</v>
      </c>
      <c r="E4909" t="str">
        <f>VLOOKUP(D4909,'B-Business Capability'!B:H,5,FALSE)</f>
        <v>Product &amp; Software Development</v>
      </c>
      <c r="F4909" t="str">
        <f>VLOOKUP(D4909,'B-Business Capability'!B:H,6,FALSE)</f>
        <v>Product &amp; Software Delivery</v>
      </c>
      <c r="G4909" t="str">
        <f>VLOOKUP(D4909,'B-Business Capability'!B:H,7,FALSE)</f>
        <v>Manage Production &amp; Development</v>
      </c>
      <c r="I4909" t="s">
        <v>43</v>
      </c>
      <c r="J4909" t="s">
        <v>285</v>
      </c>
      <c r="K4909" t="s">
        <v>286</v>
      </c>
      <c r="L4909" t="s">
        <v>903</v>
      </c>
      <c r="M4909" t="str">
        <f>VLOOKUP(L4909,'A-Applications'!B:D,3,FALSE)</f>
        <v>Terraform</v>
      </c>
      <c r="N4909" t="s">
        <v>138</v>
      </c>
      <c r="O4909" s="42" t="s">
        <v>102</v>
      </c>
      <c r="P4909" t="s">
        <v>8516</v>
      </c>
      <c r="Q4909" t="str">
        <f>VLOOKUP(KamstrupData[[#This Row],[IdLevel123]],'B-Business Capability'!B:L,10,FALSE)</f>
        <v>Idea-to-Release (I2R)</v>
      </c>
      <c r="R4909">
        <f>VLOOKUP(KamstrupData[[#This Row],[IdLevel123]],'B-Business Capability'!B:L,11,FALSE)</f>
        <v>520</v>
      </c>
      <c r="T4909" t="s">
        <v>288</v>
      </c>
    </row>
    <row r="4910" spans="2:20" hidden="1" x14ac:dyDescent="0.25">
      <c r="B4910" s="28">
        <v>45292</v>
      </c>
      <c r="D4910" t="s">
        <v>920</v>
      </c>
      <c r="E4910" t="str">
        <f>VLOOKUP(D4910,'B-Business Capability'!B:H,5,FALSE)</f>
        <v>Product &amp; Software Development</v>
      </c>
      <c r="F4910" t="str">
        <f>VLOOKUP(D4910,'B-Business Capability'!B:H,6,FALSE)</f>
        <v>Product &amp; Software Delivery</v>
      </c>
      <c r="G4910" t="str">
        <f>VLOOKUP(D4910,'B-Business Capability'!B:H,7,FALSE)</f>
        <v>Manage Production &amp; Development</v>
      </c>
      <c r="I4910" t="s">
        <v>43</v>
      </c>
      <c r="J4910" t="s">
        <v>285</v>
      </c>
      <c r="K4910" t="s">
        <v>1615</v>
      </c>
      <c r="L4910" t="s">
        <v>903</v>
      </c>
      <c r="M4910" t="str">
        <f>VLOOKUP(L4910,'A-Applications'!B:D,3,FALSE)</f>
        <v>Terraform</v>
      </c>
      <c r="N4910" t="s">
        <v>46</v>
      </c>
      <c r="O4910" s="42" t="s">
        <v>47</v>
      </c>
      <c r="P4910" t="s">
        <v>38</v>
      </c>
      <c r="Q4910" t="str">
        <f>VLOOKUP(KamstrupData[[#This Row],[IdLevel123]],'B-Business Capability'!B:L,10,FALSE)</f>
        <v>Idea-to-Release (I2R)</v>
      </c>
      <c r="R4910">
        <f>VLOOKUP(KamstrupData[[#This Row],[IdLevel123]],'B-Business Capability'!B:L,11,FALSE)</f>
        <v>520</v>
      </c>
    </row>
    <row r="4911" spans="2:20" hidden="1" x14ac:dyDescent="0.25">
      <c r="D4911" s="28" t="s">
        <v>1666</v>
      </c>
      <c r="E4911" t="str">
        <f>VLOOKUP(D4911,'B-Business Capability'!B:H,5,FALSE)</f>
        <v>Digital Platform and Operations</v>
      </c>
      <c r="F4911" t="str">
        <f>VLOOKUP(D4911,'B-Business Capability'!B:H,6,FALSE)</f>
        <v>Engineering &amp; Platform</v>
      </c>
      <c r="G4911" t="str">
        <f>VLOOKUP(D4911,'B-Business Capability'!B:H,7,FALSE)</f>
        <v>Automation</v>
      </c>
      <c r="I4911" t="s">
        <v>43</v>
      </c>
      <c r="J4911" t="s">
        <v>148</v>
      </c>
      <c r="K4911" t="s">
        <v>1079</v>
      </c>
      <c r="L4911" t="s">
        <v>903</v>
      </c>
      <c r="M4911" t="str">
        <f>VLOOKUP(L4911,'A-Applications'!B:D,3,FALSE)</f>
        <v>Terraform</v>
      </c>
      <c r="N4911" t="s">
        <v>138</v>
      </c>
      <c r="O4911" s="42" t="s">
        <v>47</v>
      </c>
      <c r="P4911" t="s">
        <v>38</v>
      </c>
      <c r="Q4911" t="str">
        <f>VLOOKUP(KamstrupData[[#This Row],[IdLevel123]],'B-Business Capability'!B:L,10,FALSE)</f>
        <v>N/A</v>
      </c>
      <c r="R4911">
        <f>VLOOKUP(KamstrupData[[#This Row],[IdLevel123]],'B-Business Capability'!B:L,11,FALSE)</f>
        <v>0</v>
      </c>
    </row>
    <row r="4912" spans="2:20" hidden="1" x14ac:dyDescent="0.25">
      <c r="D4912" s="28" t="s">
        <v>1593</v>
      </c>
      <c r="E4912" t="str">
        <f>VLOOKUP(D4912,'B-Business Capability'!B:H,5,FALSE)</f>
        <v>Digital Platform and Operations</v>
      </c>
      <c r="F4912" t="str">
        <f>VLOOKUP(D4912,'B-Business Capability'!B:H,6,FALSE)</f>
        <v>Engineering &amp; Platform</v>
      </c>
      <c r="G4912" t="str">
        <f>VLOOKUP(D4912,'B-Business Capability'!B:H,7,FALSE)</f>
        <v>Software development</v>
      </c>
      <c r="I4912" t="s">
        <v>43</v>
      </c>
      <c r="J4912" t="s">
        <v>148</v>
      </c>
      <c r="K4912" t="s">
        <v>149</v>
      </c>
      <c r="L4912" t="s">
        <v>903</v>
      </c>
      <c r="M4912" t="str">
        <f>VLOOKUP(L4912,'A-Applications'!B:D,3,FALSE)</f>
        <v>Terraform</v>
      </c>
      <c r="N4912" t="s">
        <v>138</v>
      </c>
      <c r="O4912" s="42" t="s">
        <v>102</v>
      </c>
      <c r="P4912" t="s">
        <v>56</v>
      </c>
      <c r="Q4912" t="str">
        <f>VLOOKUP(KamstrupData[[#This Row],[IdLevel123]],'B-Business Capability'!B:L,10,FALSE)</f>
        <v>N/A</v>
      </c>
      <c r="R4912">
        <f>VLOOKUP(KamstrupData[[#This Row],[IdLevel123]],'B-Business Capability'!B:L,11,FALSE)</f>
        <v>0</v>
      </c>
    </row>
    <row r="4913" spans="2:20" hidden="1" x14ac:dyDescent="0.25">
      <c r="D4913" t="s">
        <v>1634</v>
      </c>
      <c r="E4913" t="str">
        <f>VLOOKUP(D4913,'B-Business Capability'!B:H,5,FALSE)</f>
        <v>Not mapped to capability</v>
      </c>
      <c r="F4913">
        <f>VLOOKUP(D4913,'B-Business Capability'!B:H,6,FALSE)</f>
        <v>0</v>
      </c>
      <c r="G4913">
        <f>VLOOKUP(D4913,'B-Business Capability'!B:H,7,FALSE)</f>
        <v>0</v>
      </c>
      <c r="I4913" t="s">
        <v>43</v>
      </c>
      <c r="J4913" t="s">
        <v>86</v>
      </c>
      <c r="L4913" t="s">
        <v>903</v>
      </c>
      <c r="M4913" t="str">
        <f>VLOOKUP(L4913,'A-Applications'!B:D,3,FALSE)</f>
        <v>Terraform</v>
      </c>
      <c r="O4913" s="42"/>
      <c r="P4913" t="s">
        <v>56</v>
      </c>
      <c r="Q4913" t="str">
        <f>VLOOKUP(KamstrupData[[#This Row],[IdLevel123]],'B-Business Capability'!B:L,10,FALSE)</f>
        <v>N/A</v>
      </c>
      <c r="R4913">
        <f>VLOOKUP(KamstrupData[[#This Row],[IdLevel123]],'B-Business Capability'!B:L,11,FALSE)</f>
        <v>0</v>
      </c>
      <c r="T4913" t="s">
        <v>196</v>
      </c>
    </row>
    <row r="4914" spans="2:20" hidden="1" x14ac:dyDescent="0.25">
      <c r="D4914" t="s">
        <v>973</v>
      </c>
      <c r="E4914" t="str">
        <f>VLOOKUP(D4914,'B-Business Capability'!B:H,5,FALSE)</f>
        <v>Product &amp; Software Development</v>
      </c>
      <c r="F4914" t="str">
        <f>VLOOKUP(D4914,'B-Business Capability'!B:H,6,FALSE)</f>
        <v>Quality Management</v>
      </c>
      <c r="G4914" t="str">
        <f>VLOOKUP(D4914,'B-Business Capability'!B:H,7,FALSE)</f>
        <v>Track Quality</v>
      </c>
      <c r="I4914" t="s">
        <v>43</v>
      </c>
      <c r="J4914" t="s">
        <v>128</v>
      </c>
      <c r="K4914" t="s">
        <v>87</v>
      </c>
      <c r="L4914" t="s">
        <v>979</v>
      </c>
      <c r="M4914" t="str">
        <f>VLOOKUP(L4914,'A-Applications'!B:D,3,FALSE)</f>
        <v>Trivy</v>
      </c>
      <c r="N4914" t="s">
        <v>46</v>
      </c>
      <c r="O4914" s="42" t="s">
        <v>47</v>
      </c>
      <c r="P4914" t="s">
        <v>75</v>
      </c>
      <c r="Q4914" t="str">
        <f>VLOOKUP(KamstrupData[[#This Row],[IdLevel123]],'B-Business Capability'!B:L,10,FALSE)</f>
        <v>Idea-to-Release (I2R)</v>
      </c>
      <c r="R4914">
        <f>VLOOKUP(KamstrupData[[#This Row],[IdLevel123]],'B-Business Capability'!B:L,11,FALSE)</f>
        <v>908</v>
      </c>
      <c r="T4914" t="s">
        <v>129</v>
      </c>
    </row>
    <row r="4915" spans="2:20" hidden="1" x14ac:dyDescent="0.25">
      <c r="D4915" t="s">
        <v>583</v>
      </c>
      <c r="E4915" t="str">
        <f>VLOOKUP(D4915,'B-Business Capability'!B:H,5,FALSE)</f>
        <v>Product &amp; Software Development</v>
      </c>
      <c r="F4915" t="str">
        <f>VLOOKUP(D4915,'B-Business Capability'!B:H,6,FALSE)</f>
        <v>Engineering</v>
      </c>
      <c r="G4915" t="str">
        <f>VLOOKUP(D4915,'B-Business Capability'!B:H,7,FALSE)</f>
        <v>Construction &amp; Development</v>
      </c>
      <c r="I4915" t="s">
        <v>43</v>
      </c>
      <c r="J4915" t="s">
        <v>71</v>
      </c>
      <c r="K4915" t="s">
        <v>72</v>
      </c>
      <c r="L4915" t="s">
        <v>637</v>
      </c>
      <c r="M4915" t="str">
        <f>VLOOKUP(L4915,'A-Applications'!B:D,3,FALSE)</f>
        <v>WSL2</v>
      </c>
      <c r="N4915" t="s">
        <v>46</v>
      </c>
      <c r="O4915" s="42" t="s">
        <v>47</v>
      </c>
      <c r="P4915" t="s">
        <v>75</v>
      </c>
      <c r="Q4915" t="str">
        <f>VLOOKUP(KamstrupData[[#This Row],[IdLevel123]],'B-Business Capability'!B:L,10,FALSE)</f>
        <v>Idea-to-Release (I2R)</v>
      </c>
      <c r="R4915">
        <f>VLOOKUP(KamstrupData[[#This Row],[IdLevel123]],'B-Business Capability'!B:L,11,FALSE)</f>
        <v>420</v>
      </c>
      <c r="T4915" t="s">
        <v>76</v>
      </c>
    </row>
    <row r="4916" spans="2:20" hidden="1" x14ac:dyDescent="0.25">
      <c r="D4916" t="s">
        <v>583</v>
      </c>
      <c r="E4916" t="str">
        <f>VLOOKUP(D4916,'B-Business Capability'!B:H,5,FALSE)</f>
        <v>Product &amp; Software Development</v>
      </c>
      <c r="F4916" t="str">
        <f>VLOOKUP(D4916,'B-Business Capability'!B:H,6,FALSE)</f>
        <v>Engineering</v>
      </c>
      <c r="G4916" t="str">
        <f>VLOOKUP(D4916,'B-Business Capability'!B:H,7,FALSE)</f>
        <v>Construction &amp; Development</v>
      </c>
      <c r="I4916" t="s">
        <v>43</v>
      </c>
      <c r="J4916" t="s">
        <v>86</v>
      </c>
      <c r="L4916" t="s">
        <v>637</v>
      </c>
      <c r="M4916" t="str">
        <f>VLOOKUP(L4916,'A-Applications'!B:D,3,FALSE)</f>
        <v>WSL2</v>
      </c>
      <c r="N4916" t="s">
        <v>46</v>
      </c>
      <c r="O4916" s="42" t="s">
        <v>47</v>
      </c>
      <c r="P4916" t="s">
        <v>75</v>
      </c>
      <c r="Q4916" t="str">
        <f>VLOOKUP(KamstrupData[[#This Row],[IdLevel123]],'B-Business Capability'!B:L,10,FALSE)</f>
        <v>Idea-to-Release (I2R)</v>
      </c>
      <c r="R4916">
        <f>VLOOKUP(KamstrupData[[#This Row],[IdLevel123]],'B-Business Capability'!B:L,11,FALSE)</f>
        <v>420</v>
      </c>
      <c r="T4916" t="s">
        <v>196</v>
      </c>
    </row>
    <row r="4917" spans="2:20" hidden="1" x14ac:dyDescent="0.25">
      <c r="D4917" t="s">
        <v>583</v>
      </c>
      <c r="E4917" t="str">
        <f>VLOOKUP(D4917,'B-Business Capability'!B:H,5,FALSE)</f>
        <v>Product &amp; Software Development</v>
      </c>
      <c r="F4917" t="str">
        <f>VLOOKUP(D4917,'B-Business Capability'!B:H,6,FALSE)</f>
        <v>Engineering</v>
      </c>
      <c r="G4917" t="str">
        <f>VLOOKUP(D4917,'B-Business Capability'!B:H,7,FALSE)</f>
        <v>Construction &amp; Development</v>
      </c>
      <c r="I4917" t="s">
        <v>43</v>
      </c>
      <c r="J4917" t="s">
        <v>91</v>
      </c>
      <c r="K4917" t="s">
        <v>72</v>
      </c>
      <c r="L4917" t="s">
        <v>637</v>
      </c>
      <c r="M4917" t="str">
        <f>VLOOKUP(L4917,'A-Applications'!B:D,3,FALSE)</f>
        <v>WSL2</v>
      </c>
      <c r="N4917" t="s">
        <v>46</v>
      </c>
      <c r="O4917" t="s">
        <v>47</v>
      </c>
      <c r="P4917" t="s">
        <v>75</v>
      </c>
      <c r="Q4917" t="str">
        <f>VLOOKUP(KamstrupData[[#This Row],[IdLevel123]],'B-Business Capability'!B:L,10,FALSE)</f>
        <v>Idea-to-Release (I2R)</v>
      </c>
      <c r="R4917">
        <f>VLOOKUP(KamstrupData[[#This Row],[IdLevel123]],'B-Business Capability'!B:L,11,FALSE)</f>
        <v>420</v>
      </c>
      <c r="T4917" t="s">
        <v>92</v>
      </c>
    </row>
    <row r="4918" spans="2:20" hidden="1" x14ac:dyDescent="0.25">
      <c r="D4918" t="s">
        <v>583</v>
      </c>
      <c r="E4918" t="str">
        <f>VLOOKUP(D4918,'B-Business Capability'!B:H,5,FALSE)</f>
        <v>Product &amp; Software Development</v>
      </c>
      <c r="F4918" t="str">
        <f>VLOOKUP(D4918,'B-Business Capability'!B:H,6,FALSE)</f>
        <v>Engineering</v>
      </c>
      <c r="G4918" t="str">
        <f>VLOOKUP(D4918,'B-Business Capability'!B:H,7,FALSE)</f>
        <v>Construction &amp; Development</v>
      </c>
      <c r="I4918" t="s">
        <v>43</v>
      </c>
      <c r="J4918" t="s">
        <v>91</v>
      </c>
      <c r="K4918" t="s">
        <v>81</v>
      </c>
      <c r="L4918" t="s">
        <v>637</v>
      </c>
      <c r="M4918" t="str">
        <f>VLOOKUP(L4918,'A-Applications'!B:D,3,FALSE)</f>
        <v>WSL2</v>
      </c>
      <c r="N4918" t="s">
        <v>46</v>
      </c>
      <c r="O4918" s="42" t="s">
        <v>47</v>
      </c>
      <c r="P4918" t="s">
        <v>75</v>
      </c>
      <c r="Q4918" t="str">
        <f>VLOOKUP(KamstrupData[[#This Row],[IdLevel123]],'B-Business Capability'!B:L,10,FALSE)</f>
        <v>Idea-to-Release (I2R)</v>
      </c>
      <c r="R4918">
        <f>VLOOKUP(KamstrupData[[#This Row],[IdLevel123]],'B-Business Capability'!B:L,11,FALSE)</f>
        <v>420</v>
      </c>
      <c r="T4918" t="s">
        <v>96</v>
      </c>
    </row>
    <row r="4919" spans="2:20" hidden="1" x14ac:dyDescent="0.25">
      <c r="D4919" t="s">
        <v>583</v>
      </c>
      <c r="E4919" t="str">
        <f>VLOOKUP(D4919,'B-Business Capability'!B:H,5,FALSE)</f>
        <v>Product &amp; Software Development</v>
      </c>
      <c r="F4919" t="str">
        <f>VLOOKUP(D4919,'B-Business Capability'!B:H,6,FALSE)</f>
        <v>Engineering</v>
      </c>
      <c r="G4919" t="str">
        <f>VLOOKUP(D4919,'B-Business Capability'!B:H,7,FALSE)</f>
        <v>Construction &amp; Development</v>
      </c>
      <c r="I4919" t="s">
        <v>43</v>
      </c>
      <c r="J4919" t="s">
        <v>114</v>
      </c>
      <c r="K4919" t="s">
        <v>115</v>
      </c>
      <c r="L4919" t="s">
        <v>637</v>
      </c>
      <c r="M4919" t="str">
        <f>VLOOKUP(L4919,'A-Applications'!B:D,3,FALSE)</f>
        <v>WSL2</v>
      </c>
      <c r="N4919" t="s">
        <v>46</v>
      </c>
      <c r="O4919" s="42" t="s">
        <v>102</v>
      </c>
      <c r="P4919" t="s">
        <v>602</v>
      </c>
      <c r="Q4919" t="str">
        <f>VLOOKUP(KamstrupData[[#This Row],[IdLevel123]],'B-Business Capability'!B:L,10,FALSE)</f>
        <v>Idea-to-Release (I2R)</v>
      </c>
      <c r="R4919">
        <f>VLOOKUP(KamstrupData[[#This Row],[IdLevel123]],'B-Business Capability'!B:L,11,FALSE)</f>
        <v>420</v>
      </c>
      <c r="T4919" t="s">
        <v>116</v>
      </c>
    </row>
    <row r="4920" spans="2:20" hidden="1" x14ac:dyDescent="0.25">
      <c r="D4920" t="s">
        <v>583</v>
      </c>
      <c r="E4920" t="str">
        <f>VLOOKUP(D4920,'B-Business Capability'!B:H,5,FALSE)</f>
        <v>Product &amp; Software Development</v>
      </c>
      <c r="F4920" t="str">
        <f>VLOOKUP(D4920,'B-Business Capability'!B:H,6,FALSE)</f>
        <v>Engineering</v>
      </c>
      <c r="G4920" t="str">
        <f>VLOOKUP(D4920,'B-Business Capability'!B:H,7,FALSE)</f>
        <v>Construction &amp; Development</v>
      </c>
      <c r="I4920" t="s">
        <v>43</v>
      </c>
      <c r="J4920" t="s">
        <v>114</v>
      </c>
      <c r="K4920" t="s">
        <v>125</v>
      </c>
      <c r="L4920" t="s">
        <v>637</v>
      </c>
      <c r="M4920" t="str">
        <f>VLOOKUP(L4920,'A-Applications'!B:D,3,FALSE)</f>
        <v>WSL2</v>
      </c>
      <c r="N4920" t="s">
        <v>46</v>
      </c>
      <c r="O4920" s="42" t="s">
        <v>47</v>
      </c>
      <c r="P4920" t="s">
        <v>75</v>
      </c>
      <c r="Q4920" t="str">
        <f>VLOOKUP(KamstrupData[[#This Row],[IdLevel123]],'B-Business Capability'!B:L,10,FALSE)</f>
        <v>Idea-to-Release (I2R)</v>
      </c>
      <c r="R4920">
        <f>VLOOKUP(KamstrupData[[#This Row],[IdLevel123]],'B-Business Capability'!B:L,11,FALSE)</f>
        <v>420</v>
      </c>
      <c r="T4920" t="s">
        <v>126</v>
      </c>
    </row>
    <row r="4921" spans="2:20" hidden="1" x14ac:dyDescent="0.25">
      <c r="D4921" t="s">
        <v>583</v>
      </c>
      <c r="E4921" t="str">
        <f>VLOOKUP(D4921,'B-Business Capability'!B:H,5,FALSE)</f>
        <v>Product &amp; Software Development</v>
      </c>
      <c r="F4921" t="str">
        <f>VLOOKUP(D4921,'B-Business Capability'!B:H,6,FALSE)</f>
        <v>Engineering</v>
      </c>
      <c r="G4921" t="str">
        <f>VLOOKUP(D4921,'B-Business Capability'!B:H,7,FALSE)</f>
        <v>Construction &amp; Development</v>
      </c>
      <c r="I4921" t="s">
        <v>43</v>
      </c>
      <c r="J4921" t="s">
        <v>128</v>
      </c>
      <c r="K4921" t="s">
        <v>87</v>
      </c>
      <c r="L4921" t="s">
        <v>637</v>
      </c>
      <c r="M4921" t="str">
        <f>VLOOKUP(L4921,'A-Applications'!B:D,3,FALSE)</f>
        <v>WSL2</v>
      </c>
      <c r="N4921" t="s">
        <v>46</v>
      </c>
      <c r="O4921" s="42" t="s">
        <v>47</v>
      </c>
      <c r="P4921" t="s">
        <v>75</v>
      </c>
      <c r="Q4921" t="str">
        <f>VLOOKUP(KamstrupData[[#This Row],[IdLevel123]],'B-Business Capability'!B:L,10,FALSE)</f>
        <v>Idea-to-Release (I2R)</v>
      </c>
      <c r="R4921">
        <f>VLOOKUP(KamstrupData[[#This Row],[IdLevel123]],'B-Business Capability'!B:L,11,FALSE)</f>
        <v>420</v>
      </c>
      <c r="T4921" t="s">
        <v>129</v>
      </c>
    </row>
    <row r="4922" spans="2:20" hidden="1" x14ac:dyDescent="0.25">
      <c r="D4922" t="s">
        <v>583</v>
      </c>
      <c r="E4922" t="str">
        <f>VLOOKUP(D4922,'B-Business Capability'!B:H,5,FALSE)</f>
        <v>Product &amp; Software Development</v>
      </c>
      <c r="F4922" t="str">
        <f>VLOOKUP(D4922,'B-Business Capability'!B:H,6,FALSE)</f>
        <v>Engineering</v>
      </c>
      <c r="G4922" t="str">
        <f>VLOOKUP(D4922,'B-Business Capability'!B:H,7,FALSE)</f>
        <v>Construction &amp; Development</v>
      </c>
      <c r="I4922" t="s">
        <v>43</v>
      </c>
      <c r="J4922" t="s">
        <v>128</v>
      </c>
      <c r="K4922" t="s">
        <v>87</v>
      </c>
      <c r="L4922" t="s">
        <v>637</v>
      </c>
      <c r="M4922" t="str">
        <f>VLOOKUP(L4922,'A-Applications'!B:D,3,FALSE)</f>
        <v>WSL2</v>
      </c>
      <c r="N4922" t="s">
        <v>46</v>
      </c>
      <c r="O4922" s="42" t="s">
        <v>47</v>
      </c>
      <c r="P4922" t="s">
        <v>75</v>
      </c>
      <c r="Q4922" t="str">
        <f>VLOOKUP(KamstrupData[[#This Row],[IdLevel123]],'B-Business Capability'!B:L,10,FALSE)</f>
        <v>Idea-to-Release (I2R)</v>
      </c>
      <c r="R4922">
        <f>VLOOKUP(KamstrupData[[#This Row],[IdLevel123]],'B-Business Capability'!B:L,11,FALSE)</f>
        <v>420</v>
      </c>
      <c r="T4922" t="s">
        <v>129</v>
      </c>
    </row>
    <row r="4923" spans="2:20" hidden="1" x14ac:dyDescent="0.25">
      <c r="D4923" s="28" t="s">
        <v>1593</v>
      </c>
      <c r="E4923" t="str">
        <f>VLOOKUP(D4923,'B-Business Capability'!B:H,5,FALSE)</f>
        <v>Digital Platform and Operations</v>
      </c>
      <c r="F4923" t="str">
        <f>VLOOKUP(D4923,'B-Business Capability'!B:H,6,FALSE)</f>
        <v>Engineering &amp; Platform</v>
      </c>
      <c r="G4923" t="str">
        <f>VLOOKUP(D4923,'B-Business Capability'!B:H,7,FALSE)</f>
        <v>Software development</v>
      </c>
      <c r="I4923" t="s">
        <v>43</v>
      </c>
      <c r="J4923" t="s">
        <v>148</v>
      </c>
      <c r="K4923" t="s">
        <v>149</v>
      </c>
      <c r="L4923" t="s">
        <v>637</v>
      </c>
      <c r="M4923" t="str">
        <f>VLOOKUP(L4923,'A-Applications'!B:D,3,FALSE)</f>
        <v>WSL2</v>
      </c>
      <c r="N4923" t="s">
        <v>138</v>
      </c>
      <c r="O4923" s="42" t="s">
        <v>102</v>
      </c>
      <c r="P4923" t="s">
        <v>56</v>
      </c>
      <c r="Q4923" t="str">
        <f>VLOOKUP(KamstrupData[[#This Row],[IdLevel123]],'B-Business Capability'!B:L,10,FALSE)</f>
        <v>N/A</v>
      </c>
      <c r="R4923">
        <f>VLOOKUP(KamstrupData[[#This Row],[IdLevel123]],'B-Business Capability'!B:L,11,FALSE)</f>
        <v>0</v>
      </c>
    </row>
    <row r="4924" spans="2:20" hidden="1" x14ac:dyDescent="0.25">
      <c r="B4924" s="28">
        <v>45292</v>
      </c>
      <c r="D4924" s="28" t="s">
        <v>8548</v>
      </c>
      <c r="E4924" t="str">
        <f>VLOOKUP(D4924,'B-Business Capability'!B:H,5,FALSE)</f>
        <v>OT Hosting</v>
      </c>
      <c r="F4924" t="str">
        <f>VLOOKUP(D4924,'B-Business Capability'!B:H,6,FALSE)</f>
        <v>OT Engineering &amp; Innovation</v>
      </c>
      <c r="G4924">
        <f>VLOOKUP(D4924,'B-Business Capability'!B:H,7,FALSE)</f>
        <v>0</v>
      </c>
      <c r="I4924" t="s">
        <v>43</v>
      </c>
      <c r="J4924" t="s">
        <v>285</v>
      </c>
      <c r="K4924" t="s">
        <v>1615</v>
      </c>
      <c r="L4924" t="s">
        <v>637</v>
      </c>
      <c r="M4924" t="str">
        <f>VLOOKUP(L4924,'A-Applications'!B:D,3,FALSE)</f>
        <v>WSL2</v>
      </c>
      <c r="N4924" t="s">
        <v>46</v>
      </c>
      <c r="O4924" s="42" t="s">
        <v>47</v>
      </c>
      <c r="P4924" t="s">
        <v>38</v>
      </c>
      <c r="Q4924" t="str">
        <f>VLOOKUP(KamstrupData[[#This Row],[IdLevel123]],'B-Business Capability'!B:L,10,FALSE)</f>
        <v>N/A</v>
      </c>
      <c r="R4924">
        <f>VLOOKUP(KamstrupData[[#This Row],[IdLevel123]],'B-Business Capability'!B:L,11,FALSE)</f>
        <v>0</v>
      </c>
    </row>
    <row r="4925" spans="2:20" hidden="1" x14ac:dyDescent="0.25">
      <c r="D4925" t="s">
        <v>70</v>
      </c>
      <c r="E4925" t="str">
        <f>VLOOKUP(D4925,'B-Business Capability'!B:H,5,FALSE)</f>
        <v>Product &amp; Software Development</v>
      </c>
      <c r="F4925">
        <f>VLOOKUP(D4925,'B-Business Capability'!B:H,6,FALSE)</f>
        <v>0</v>
      </c>
      <c r="G4925">
        <f>VLOOKUP(D4925,'B-Business Capability'!B:H,7,FALSE)</f>
        <v>0</v>
      </c>
      <c r="I4925" t="s">
        <v>43</v>
      </c>
      <c r="J4925" t="s">
        <v>128</v>
      </c>
      <c r="K4925" t="s">
        <v>87</v>
      </c>
      <c r="L4925" t="s">
        <v>134</v>
      </c>
      <c r="M4925" t="str">
        <f>VLOOKUP(L4925,'A-Applications'!B:D,3,FALSE)</f>
        <v>YubiKey Manager - FIDO2 keys</v>
      </c>
      <c r="N4925" t="s">
        <v>46</v>
      </c>
      <c r="O4925" s="42" t="s">
        <v>52</v>
      </c>
      <c r="P4925" t="s">
        <v>75</v>
      </c>
      <c r="Q4925" t="str">
        <f>VLOOKUP(KamstrupData[[#This Row],[IdLevel123]],'B-Business Capability'!B:L,10,FALSE)</f>
        <v>Idea-to-Release (I2R)</v>
      </c>
      <c r="R4925">
        <f>VLOOKUP(KamstrupData[[#This Row],[IdLevel123]],'B-Business Capability'!B:L,11,FALSE)</f>
        <v>100</v>
      </c>
      <c r="T4925" t="s">
        <v>129</v>
      </c>
    </row>
    <row r="4926" spans="2:20" hidden="1" x14ac:dyDescent="0.25">
      <c r="D4926" t="s">
        <v>583</v>
      </c>
      <c r="E4926" t="str">
        <f>VLOOKUP(D4926,'B-Business Capability'!B:H,5,FALSE)</f>
        <v>Product &amp; Software Development</v>
      </c>
      <c r="F4926" t="str">
        <f>VLOOKUP(D4926,'B-Business Capability'!B:H,6,FALSE)</f>
        <v>Engineering</v>
      </c>
      <c r="G4926" t="str">
        <f>VLOOKUP(D4926,'B-Business Capability'!B:H,7,FALSE)</f>
        <v>Construction &amp; Development</v>
      </c>
      <c r="I4926" t="s">
        <v>43</v>
      </c>
      <c r="J4926" t="s">
        <v>128</v>
      </c>
      <c r="K4926" t="s">
        <v>87</v>
      </c>
      <c r="L4926" t="s">
        <v>902</v>
      </c>
      <c r="M4926" t="str">
        <f>VLOOKUP(L4926,'A-Applications'!B:D,3,FALSE)</f>
        <v>SEQ</v>
      </c>
      <c r="N4926" t="s">
        <v>46</v>
      </c>
      <c r="O4926" s="42" t="s">
        <v>47</v>
      </c>
      <c r="P4926" t="s">
        <v>75</v>
      </c>
      <c r="Q4926" t="str">
        <f>VLOOKUP(KamstrupData[[#This Row],[IdLevel123]],'B-Business Capability'!B:L,10,FALSE)</f>
        <v>Idea-to-Release (I2R)</v>
      </c>
      <c r="R4926">
        <f>VLOOKUP(KamstrupData[[#This Row],[IdLevel123]],'B-Business Capability'!B:L,11,FALSE)</f>
        <v>420</v>
      </c>
      <c r="T4926" t="s">
        <v>129</v>
      </c>
    </row>
    <row r="4927" spans="2:20" hidden="1" x14ac:dyDescent="0.25">
      <c r="D4927" t="s">
        <v>583</v>
      </c>
      <c r="E4927" t="str">
        <f>VLOOKUP(D4927,'B-Business Capability'!B:H,5,FALSE)</f>
        <v>Product &amp; Software Development</v>
      </c>
      <c r="F4927" t="str">
        <f>VLOOKUP(D4927,'B-Business Capability'!B:H,6,FALSE)</f>
        <v>Engineering</v>
      </c>
      <c r="G4927" t="str">
        <f>VLOOKUP(D4927,'B-Business Capability'!B:H,7,FALSE)</f>
        <v>Construction &amp; Development</v>
      </c>
      <c r="I4927" t="s">
        <v>43</v>
      </c>
      <c r="J4927" t="s">
        <v>71</v>
      </c>
      <c r="K4927" t="s">
        <v>72</v>
      </c>
      <c r="L4927" t="s">
        <v>593</v>
      </c>
      <c r="M4927" t="str">
        <f>VLOOKUP(L4927,'A-Applications'!B:D,3,FALSE)</f>
        <v>Codemeter (DNV-tools)</v>
      </c>
      <c r="N4927" t="s">
        <v>46</v>
      </c>
      <c r="O4927" s="42" t="s">
        <v>47</v>
      </c>
      <c r="P4927" t="s">
        <v>75</v>
      </c>
      <c r="Q4927" t="str">
        <f>VLOOKUP(KamstrupData[[#This Row],[IdLevel123]],'B-Business Capability'!B:L,10,FALSE)</f>
        <v>Idea-to-Release (I2R)</v>
      </c>
      <c r="R4927">
        <f>VLOOKUP(KamstrupData[[#This Row],[IdLevel123]],'B-Business Capability'!B:L,11,FALSE)</f>
        <v>420</v>
      </c>
      <c r="T4927" t="s">
        <v>76</v>
      </c>
    </row>
    <row r="4928" spans="2:20" hidden="1" x14ac:dyDescent="0.25">
      <c r="D4928" t="s">
        <v>583</v>
      </c>
      <c r="E4928" t="str">
        <f>VLOOKUP(D4928,'B-Business Capability'!B:H,5,FALSE)</f>
        <v>Product &amp; Software Development</v>
      </c>
      <c r="F4928" t="str">
        <f>VLOOKUP(D4928,'B-Business Capability'!B:H,6,FALSE)</f>
        <v>Engineering</v>
      </c>
      <c r="G4928" t="str">
        <f>VLOOKUP(D4928,'B-Business Capability'!B:H,7,FALSE)</f>
        <v>Construction &amp; Development</v>
      </c>
      <c r="I4928" t="s">
        <v>43</v>
      </c>
      <c r="J4928" t="s">
        <v>71</v>
      </c>
      <c r="K4928" t="s">
        <v>81</v>
      </c>
      <c r="L4928" t="s">
        <v>593</v>
      </c>
      <c r="M4928" t="str">
        <f>VLOOKUP(L4928,'A-Applications'!B:D,3,FALSE)</f>
        <v>Codemeter (DNV-tools)</v>
      </c>
      <c r="N4928" t="s">
        <v>46</v>
      </c>
      <c r="O4928" s="42" t="s">
        <v>47</v>
      </c>
      <c r="P4928" t="s">
        <v>75</v>
      </c>
      <c r="Q4928" t="str">
        <f>VLOOKUP(KamstrupData[[#This Row],[IdLevel123]],'B-Business Capability'!B:L,10,FALSE)</f>
        <v>Idea-to-Release (I2R)</v>
      </c>
      <c r="R4928">
        <f>VLOOKUP(KamstrupData[[#This Row],[IdLevel123]],'B-Business Capability'!B:L,11,FALSE)</f>
        <v>420</v>
      </c>
      <c r="T4928" t="s">
        <v>76</v>
      </c>
    </row>
    <row r="4929" spans="4:20" hidden="1" x14ac:dyDescent="0.25">
      <c r="D4929" t="s">
        <v>583</v>
      </c>
      <c r="E4929" t="str">
        <f>VLOOKUP(D4929,'B-Business Capability'!B:H,5,FALSE)</f>
        <v>Product &amp; Software Development</v>
      </c>
      <c r="F4929" t="str">
        <f>VLOOKUP(D4929,'B-Business Capability'!B:H,6,FALSE)</f>
        <v>Engineering</v>
      </c>
      <c r="G4929" t="str">
        <f>VLOOKUP(D4929,'B-Business Capability'!B:H,7,FALSE)</f>
        <v>Construction &amp; Development</v>
      </c>
      <c r="I4929" t="s">
        <v>43</v>
      </c>
      <c r="J4929" t="s">
        <v>71</v>
      </c>
      <c r="K4929" t="s">
        <v>72</v>
      </c>
      <c r="L4929" t="s">
        <v>594</v>
      </c>
      <c r="M4929" t="str">
        <f>VLOOKUP(L4929,'A-Applications'!B:D,3,FALSE)</f>
        <v>DNV DLMS Test Client</v>
      </c>
      <c r="N4929" t="s">
        <v>46</v>
      </c>
      <c r="O4929" s="42" t="s">
        <v>52</v>
      </c>
      <c r="P4929" t="s">
        <v>75</v>
      </c>
      <c r="Q4929" t="str">
        <f>VLOOKUP(KamstrupData[[#This Row],[IdLevel123]],'B-Business Capability'!B:L,10,FALSE)</f>
        <v>Idea-to-Release (I2R)</v>
      </c>
      <c r="R4929">
        <f>VLOOKUP(KamstrupData[[#This Row],[IdLevel123]],'B-Business Capability'!B:L,11,FALSE)</f>
        <v>420</v>
      </c>
      <c r="T4929" t="s">
        <v>76</v>
      </c>
    </row>
    <row r="4930" spans="4:20" hidden="1" x14ac:dyDescent="0.25">
      <c r="D4930" t="s">
        <v>583</v>
      </c>
      <c r="E4930" t="str">
        <f>VLOOKUP(D4930,'B-Business Capability'!B:H,5,FALSE)</f>
        <v>Product &amp; Software Development</v>
      </c>
      <c r="F4930" t="str">
        <f>VLOOKUP(D4930,'B-Business Capability'!B:H,6,FALSE)</f>
        <v>Engineering</v>
      </c>
      <c r="G4930" t="str">
        <f>VLOOKUP(D4930,'B-Business Capability'!B:H,7,FALSE)</f>
        <v>Construction &amp; Development</v>
      </c>
      <c r="I4930" t="s">
        <v>43</v>
      </c>
      <c r="J4930" t="s">
        <v>71</v>
      </c>
      <c r="K4930" t="s">
        <v>81</v>
      </c>
      <c r="L4930" t="s">
        <v>594</v>
      </c>
      <c r="M4930" t="str">
        <f>VLOOKUP(L4930,'A-Applications'!B:D,3,FALSE)</f>
        <v>DNV DLMS Test Client</v>
      </c>
      <c r="N4930" t="s">
        <v>46</v>
      </c>
      <c r="O4930" s="42" t="s">
        <v>52</v>
      </c>
      <c r="P4930" t="s">
        <v>75</v>
      </c>
      <c r="Q4930" t="str">
        <f>VLOOKUP(KamstrupData[[#This Row],[IdLevel123]],'B-Business Capability'!B:L,10,FALSE)</f>
        <v>Idea-to-Release (I2R)</v>
      </c>
      <c r="R4930">
        <f>VLOOKUP(KamstrupData[[#This Row],[IdLevel123]],'B-Business Capability'!B:L,11,FALSE)</f>
        <v>420</v>
      </c>
      <c r="T4930" t="s">
        <v>76</v>
      </c>
    </row>
    <row r="4931" spans="4:20" hidden="1" x14ac:dyDescent="0.25">
      <c r="D4931" t="s">
        <v>583</v>
      </c>
      <c r="E4931" t="str">
        <f>VLOOKUP(D4931,'B-Business Capability'!B:H,5,FALSE)</f>
        <v>Product &amp; Software Development</v>
      </c>
      <c r="F4931" t="str">
        <f>VLOOKUP(D4931,'B-Business Capability'!B:H,6,FALSE)</f>
        <v>Engineering</v>
      </c>
      <c r="G4931" t="str">
        <f>VLOOKUP(D4931,'B-Business Capability'!B:H,7,FALSE)</f>
        <v>Construction &amp; Development</v>
      </c>
      <c r="I4931" t="s">
        <v>43</v>
      </c>
      <c r="J4931" t="s">
        <v>71</v>
      </c>
      <c r="K4931" t="s">
        <v>72</v>
      </c>
      <c r="L4931" t="s">
        <v>595</v>
      </c>
      <c r="M4931" t="str">
        <f>VLOOKUP(L4931,'A-Applications'!B:D,3,FALSE)</f>
        <v>DNV TFT test suite</v>
      </c>
      <c r="N4931" t="s">
        <v>46</v>
      </c>
      <c r="O4931" s="42" t="s">
        <v>47</v>
      </c>
      <c r="P4931" t="s">
        <v>75</v>
      </c>
      <c r="Q4931" t="str">
        <f>VLOOKUP(KamstrupData[[#This Row],[IdLevel123]],'B-Business Capability'!B:L,10,FALSE)</f>
        <v>Idea-to-Release (I2R)</v>
      </c>
      <c r="R4931">
        <f>VLOOKUP(KamstrupData[[#This Row],[IdLevel123]],'B-Business Capability'!B:L,11,FALSE)</f>
        <v>420</v>
      </c>
      <c r="T4931" t="s">
        <v>76</v>
      </c>
    </row>
    <row r="4932" spans="4:20" hidden="1" x14ac:dyDescent="0.25">
      <c r="D4932" t="s">
        <v>1634</v>
      </c>
      <c r="E4932" t="str">
        <f>VLOOKUP(D4932,'B-Business Capability'!B:H,5,FALSE)</f>
        <v>Not mapped to capability</v>
      </c>
      <c r="F4932">
        <f>VLOOKUP(D4932,'B-Business Capability'!B:H,6,FALSE)</f>
        <v>0</v>
      </c>
      <c r="G4932">
        <f>VLOOKUP(D4932,'B-Business Capability'!B:H,7,FALSE)</f>
        <v>0</v>
      </c>
      <c r="I4932" t="s">
        <v>43</v>
      </c>
      <c r="J4932" t="s">
        <v>109</v>
      </c>
      <c r="K4932" t="s">
        <v>110</v>
      </c>
      <c r="L4932" t="s">
        <v>1722</v>
      </c>
      <c r="M4932" t="str">
        <f>VLOOKUP(L4932,'A-Applications'!B:D,3,FALSE)</f>
        <v>Wats Enterprise</v>
      </c>
      <c r="O4932" s="42"/>
      <c r="P4932" t="s">
        <v>56</v>
      </c>
      <c r="Q4932" t="str">
        <f>VLOOKUP(KamstrupData[[#This Row],[IdLevel123]],'B-Business Capability'!B:L,10,FALSE)</f>
        <v>N/A</v>
      </c>
      <c r="R4932">
        <f>VLOOKUP(KamstrupData[[#This Row],[IdLevel123]],'B-Business Capability'!B:L,11,FALSE)</f>
        <v>0</v>
      </c>
      <c r="T4932" t="s">
        <v>1723</v>
      </c>
    </row>
    <row r="4933" spans="4:20" hidden="1" x14ac:dyDescent="0.25">
      <c r="D4933" t="s">
        <v>1570</v>
      </c>
      <c r="E4933" t="str">
        <f>VLOOKUP(D4933,'B-Business Capability'!B:H,5,FALSE)</f>
        <v xml:space="preserve">Digital Management </v>
      </c>
      <c r="F4933" t="str">
        <f>VLOOKUP(D4933,'B-Business Capability'!B:H,6,FALSE)</f>
        <v>Information Security</v>
      </c>
      <c r="G4933" t="str">
        <f>VLOOKUP(D4933,'B-Business Capability'!B:H,7,FALSE)</f>
        <v>Information Security Management System</v>
      </c>
      <c r="I4933" t="s">
        <v>43</v>
      </c>
      <c r="J4933" t="s">
        <v>1566</v>
      </c>
      <c r="K4933" t="s">
        <v>1568</v>
      </c>
      <c r="L4933" t="s">
        <v>1573</v>
      </c>
      <c r="M4933" t="str">
        <f>VLOOKUP(L4933,'A-Applications'!B:D,3,FALSE)</f>
        <v>Siem</v>
      </c>
      <c r="N4933" t="s">
        <v>138</v>
      </c>
      <c r="O4933" s="42" t="s">
        <v>102</v>
      </c>
      <c r="P4933" t="s">
        <v>56</v>
      </c>
      <c r="Q4933" t="str">
        <f>VLOOKUP(KamstrupData[[#This Row],[IdLevel123]],'B-Business Capability'!B:L,10,FALSE)</f>
        <v>N/A</v>
      </c>
      <c r="R4933">
        <f>VLOOKUP(KamstrupData[[#This Row],[IdLevel123]],'B-Business Capability'!B:L,11,FALSE)</f>
        <v>0</v>
      </c>
    </row>
    <row r="4934" spans="4:20" hidden="1" x14ac:dyDescent="0.25">
      <c r="D4934" t="s">
        <v>1634</v>
      </c>
      <c r="E4934" t="str">
        <f>VLOOKUP(D4934,'B-Business Capability'!B:H,5,FALSE)</f>
        <v>Not mapped to capability</v>
      </c>
      <c r="F4934">
        <f>VLOOKUP(D4934,'B-Business Capability'!B:H,6,FALSE)</f>
        <v>0</v>
      </c>
      <c r="G4934">
        <f>VLOOKUP(D4934,'B-Business Capability'!B:H,7,FALSE)</f>
        <v>0</v>
      </c>
      <c r="I4934" t="s">
        <v>473</v>
      </c>
      <c r="L4934" t="s">
        <v>1740</v>
      </c>
      <c r="M4934" t="str">
        <f>VLOOKUP(L4934,'A-Applications'!B:D,3,FALSE)</f>
        <v>Webportal</v>
      </c>
      <c r="O4934" s="42"/>
      <c r="P4934" t="s">
        <v>56</v>
      </c>
      <c r="Q4934" t="str">
        <f>VLOOKUP(KamstrupData[[#This Row],[IdLevel123]],'B-Business Capability'!B:L,10,FALSE)</f>
        <v>N/A</v>
      </c>
      <c r="R4934">
        <f>VLOOKUP(KamstrupData[[#This Row],[IdLevel123]],'B-Business Capability'!B:L,11,FALSE)</f>
        <v>0</v>
      </c>
      <c r="T4934" t="s">
        <v>277</v>
      </c>
    </row>
    <row r="4935" spans="4:20" hidden="1" x14ac:dyDescent="0.25">
      <c r="D4935" t="s">
        <v>934</v>
      </c>
      <c r="E4935" t="str">
        <f>VLOOKUP(D4935,'B-Business Capability'!B:H,5,FALSE)</f>
        <v>Product &amp; Software Development</v>
      </c>
      <c r="F4935" t="str">
        <f>VLOOKUP(D4935,'B-Business Capability'!B:H,6,FALSE)</f>
        <v>Quality Management</v>
      </c>
      <c r="G4935" t="str">
        <f>VLOOKUP(D4935,'B-Business Capability'!B:H,7,FALSE)</f>
        <v>Manage Product Document</v>
      </c>
      <c r="I4935" t="s">
        <v>43</v>
      </c>
      <c r="J4935" t="s">
        <v>411</v>
      </c>
      <c r="L4935" t="s">
        <v>953</v>
      </c>
      <c r="M4935" t="str">
        <f>VLOOKUP(L4935,'A-Applications'!B:D,3,FALSE)</f>
        <v>Bimobject</v>
      </c>
      <c r="N4935" t="s">
        <v>46</v>
      </c>
      <c r="O4935" s="42" t="s">
        <v>47</v>
      </c>
      <c r="P4935" t="s">
        <v>56</v>
      </c>
      <c r="Q4935" t="str">
        <f>VLOOKUP(KamstrupData[[#This Row],[IdLevel123]],'B-Business Capability'!B:L,10,FALSE)</f>
        <v>Idea-to-Release (I2R)</v>
      </c>
      <c r="R4935">
        <f>VLOOKUP(KamstrupData[[#This Row],[IdLevel123]],'B-Business Capability'!B:L,11,FALSE)</f>
        <v>904</v>
      </c>
      <c r="T4935" t="s">
        <v>954</v>
      </c>
    </row>
    <row r="4936" spans="4:20" hidden="1" x14ac:dyDescent="0.25">
      <c r="D4936" t="s">
        <v>934</v>
      </c>
      <c r="E4936" t="str">
        <f>VLOOKUP(D4936,'B-Business Capability'!B:H,5,FALSE)</f>
        <v>Product &amp; Software Development</v>
      </c>
      <c r="F4936" t="str">
        <f>VLOOKUP(D4936,'B-Business Capability'!B:H,6,FALSE)</f>
        <v>Quality Management</v>
      </c>
      <c r="G4936" t="str">
        <f>VLOOKUP(D4936,'B-Business Capability'!B:H,7,FALSE)</f>
        <v>Manage Product Document</v>
      </c>
      <c r="I4936" t="s">
        <v>43</v>
      </c>
      <c r="J4936" t="s">
        <v>161</v>
      </c>
      <c r="L4936" t="s">
        <v>953</v>
      </c>
      <c r="M4936" t="str">
        <f>VLOOKUP(L4936,'A-Applications'!B:D,3,FALSE)</f>
        <v>Bimobject</v>
      </c>
      <c r="O4936" s="42"/>
      <c r="P4936" t="s">
        <v>56</v>
      </c>
      <c r="Q4936" t="str">
        <f>VLOOKUP(KamstrupData[[#This Row],[IdLevel123]],'B-Business Capability'!B:L,10,FALSE)</f>
        <v>Idea-to-Release (I2R)</v>
      </c>
      <c r="R4936">
        <f>VLOOKUP(KamstrupData[[#This Row],[IdLevel123]],'B-Business Capability'!B:L,11,FALSE)</f>
        <v>904</v>
      </c>
    </row>
    <row r="4937" spans="4:20" hidden="1" x14ac:dyDescent="0.25">
      <c r="D4937" t="s">
        <v>934</v>
      </c>
      <c r="E4937" t="str">
        <f>VLOOKUP(D4937,'B-Business Capability'!B:H,5,FALSE)</f>
        <v>Product &amp; Software Development</v>
      </c>
      <c r="F4937" t="str">
        <f>VLOOKUP(D4937,'B-Business Capability'!B:H,6,FALSE)</f>
        <v>Quality Management</v>
      </c>
      <c r="G4937" t="str">
        <f>VLOOKUP(D4937,'B-Business Capability'!B:H,7,FALSE)</f>
        <v>Manage Product Document</v>
      </c>
      <c r="I4937" t="s">
        <v>43</v>
      </c>
      <c r="J4937" t="s">
        <v>244</v>
      </c>
      <c r="L4937" t="s">
        <v>953</v>
      </c>
      <c r="M4937" t="str">
        <f>VLOOKUP(L4937,'A-Applications'!B:D,3,FALSE)</f>
        <v>Bimobject</v>
      </c>
      <c r="O4937" s="42"/>
      <c r="P4937" t="s">
        <v>56</v>
      </c>
      <c r="Q4937" t="str">
        <f>VLOOKUP(KamstrupData[[#This Row],[IdLevel123]],'B-Business Capability'!B:L,10,FALSE)</f>
        <v>Idea-to-Release (I2R)</v>
      </c>
      <c r="R4937">
        <f>VLOOKUP(KamstrupData[[#This Row],[IdLevel123]],'B-Business Capability'!B:L,11,FALSE)</f>
        <v>904</v>
      </c>
    </row>
    <row r="4938" spans="4:20" hidden="1" x14ac:dyDescent="0.25">
      <c r="D4938" t="s">
        <v>1634</v>
      </c>
      <c r="E4938" t="str">
        <f>VLOOKUP(D4938,'B-Business Capability'!B:H,5,FALSE)</f>
        <v>Not mapped to capability</v>
      </c>
      <c r="F4938">
        <f>VLOOKUP(D4938,'B-Business Capability'!B:H,6,FALSE)</f>
        <v>0</v>
      </c>
      <c r="G4938">
        <f>VLOOKUP(D4938,'B-Business Capability'!B:H,7,FALSE)</f>
        <v>0</v>
      </c>
      <c r="I4938" t="s">
        <v>43</v>
      </c>
      <c r="J4938" t="s">
        <v>303</v>
      </c>
      <c r="L4938" t="s">
        <v>1635</v>
      </c>
      <c r="M4938" t="str">
        <f>VLOOKUP(L4938,'A-Applications'!B:D,3,FALSE)</f>
        <v>Questel Essential</v>
      </c>
      <c r="N4938" t="s">
        <v>46</v>
      </c>
      <c r="O4938" s="42" t="s">
        <v>47</v>
      </c>
      <c r="P4938" t="s">
        <v>56</v>
      </c>
      <c r="Q4938" t="str">
        <f>VLOOKUP(KamstrupData[[#This Row],[IdLevel123]],'B-Business Capability'!B:L,10,FALSE)</f>
        <v>N/A</v>
      </c>
      <c r="R4938">
        <f>VLOOKUP(KamstrupData[[#This Row],[IdLevel123]],'B-Business Capability'!B:L,11,FALSE)</f>
        <v>0</v>
      </c>
      <c r="T4938" t="s">
        <v>305</v>
      </c>
    </row>
    <row r="4939" spans="4:20" hidden="1" x14ac:dyDescent="0.25">
      <c r="D4939" t="s">
        <v>1634</v>
      </c>
      <c r="E4939" t="str">
        <f>VLOOKUP(D4939,'B-Business Capability'!B:H,5,FALSE)</f>
        <v>Not mapped to capability</v>
      </c>
      <c r="F4939">
        <f>VLOOKUP(D4939,'B-Business Capability'!B:H,6,FALSE)</f>
        <v>0</v>
      </c>
      <c r="G4939">
        <f>VLOOKUP(D4939,'B-Business Capability'!B:H,7,FALSE)</f>
        <v>0</v>
      </c>
      <c r="I4939" t="s">
        <v>43</v>
      </c>
      <c r="J4939" t="s">
        <v>137</v>
      </c>
      <c r="K4939" t="s">
        <v>1676</v>
      </c>
      <c r="L4939" t="s">
        <v>1677</v>
      </c>
      <c r="M4939" t="str">
        <f>VLOOKUP(L4939,'A-Applications'!B:D,3,FALSE)</f>
        <v>Eptura Visitor</v>
      </c>
      <c r="O4939" s="42"/>
      <c r="P4939" t="s">
        <v>56</v>
      </c>
      <c r="Q4939" t="str">
        <f>VLOOKUP(KamstrupData[[#This Row],[IdLevel123]],'B-Business Capability'!B:L,10,FALSE)</f>
        <v>N/A</v>
      </c>
      <c r="R4939">
        <f>VLOOKUP(KamstrupData[[#This Row],[IdLevel123]],'B-Business Capability'!B:L,11,FALSE)</f>
        <v>0</v>
      </c>
      <c r="T4939" t="s">
        <v>277</v>
      </c>
    </row>
    <row r="4940" spans="4:20" hidden="1" x14ac:dyDescent="0.25">
      <c r="D4940" t="s">
        <v>1758</v>
      </c>
      <c r="E4940" t="str">
        <f>VLOOKUP(D4940,'B-Business Capability'!B:H,5,FALSE)</f>
        <v>Digital Platform and Operations</v>
      </c>
      <c r="F4940" t="str">
        <f>VLOOKUP(D4940,'B-Business Capability'!B:H,6,FALSE)</f>
        <v>Engineering &amp; Platform</v>
      </c>
      <c r="G4940">
        <f>VLOOKUP(D4940,'B-Business Capability'!B:H,7,FALSE)</f>
        <v>0</v>
      </c>
      <c r="I4940" t="s">
        <v>43</v>
      </c>
      <c r="J4940" t="s">
        <v>239</v>
      </c>
      <c r="K4940" t="s">
        <v>1672</v>
      </c>
      <c r="L4940" t="s">
        <v>1675</v>
      </c>
      <c r="M4940" t="str">
        <f>VLOOKUP(L4940,'A-Applications'!B:D,3,FALSE)</f>
        <v>Patch my PC</v>
      </c>
      <c r="N4940" t="s">
        <v>138</v>
      </c>
      <c r="O4940" s="42" t="s">
        <v>47</v>
      </c>
      <c r="P4940" t="s">
        <v>38</v>
      </c>
      <c r="Q4940" t="str">
        <f>VLOOKUP(KamstrupData[[#This Row],[IdLevel123]],'B-Business Capability'!B:L,10,FALSE)</f>
        <v>N/A</v>
      </c>
      <c r="R4940">
        <f>VLOOKUP(KamstrupData[[#This Row],[IdLevel123]],'B-Business Capability'!B:L,11,FALSE)</f>
        <v>0</v>
      </c>
      <c r="T4940" t="s">
        <v>277</v>
      </c>
    </row>
    <row r="4941" spans="4:20" hidden="1" x14ac:dyDescent="0.25">
      <c r="D4941" t="s">
        <v>583</v>
      </c>
      <c r="E4941" t="str">
        <f>VLOOKUP(D4941,'B-Business Capability'!B:H,5,FALSE)</f>
        <v>Product &amp; Software Development</v>
      </c>
      <c r="F4941" t="str">
        <f>VLOOKUP(D4941,'B-Business Capability'!B:H,6,FALSE)</f>
        <v>Engineering</v>
      </c>
      <c r="G4941" t="str">
        <f>VLOOKUP(D4941,'B-Business Capability'!B:H,7,FALSE)</f>
        <v>Construction &amp; Development</v>
      </c>
      <c r="I4941" t="s">
        <v>43</v>
      </c>
      <c r="J4941" t="s">
        <v>98</v>
      </c>
      <c r="K4941" t="s">
        <v>87</v>
      </c>
      <c r="L4941" t="s">
        <v>806</v>
      </c>
      <c r="M4941" t="str">
        <f>VLOOKUP(L4941,'A-Applications'!B:D,3,FALSE)</f>
        <v>Figma</v>
      </c>
      <c r="N4941" t="s">
        <v>46</v>
      </c>
      <c r="O4941" s="42" t="s">
        <v>47</v>
      </c>
      <c r="P4941" t="s">
        <v>75</v>
      </c>
      <c r="Q4941" t="str">
        <f>VLOOKUP(KamstrupData[[#This Row],[IdLevel123]],'B-Business Capability'!B:L,10,FALSE)</f>
        <v>Idea-to-Release (I2R)</v>
      </c>
      <c r="R4941">
        <f>VLOOKUP(KamstrupData[[#This Row],[IdLevel123]],'B-Business Capability'!B:L,11,FALSE)</f>
        <v>420</v>
      </c>
      <c r="T4941" t="s">
        <v>807</v>
      </c>
    </row>
    <row r="4942" spans="4:20" hidden="1" x14ac:dyDescent="0.25">
      <c r="D4942" t="s">
        <v>583</v>
      </c>
      <c r="E4942" t="str">
        <f>VLOOKUP(D4942,'B-Business Capability'!B:H,5,FALSE)</f>
        <v>Product &amp; Software Development</v>
      </c>
      <c r="F4942" t="str">
        <f>VLOOKUP(D4942,'B-Business Capability'!B:H,6,FALSE)</f>
        <v>Engineering</v>
      </c>
      <c r="G4942" t="str">
        <f>VLOOKUP(D4942,'B-Business Capability'!B:H,7,FALSE)</f>
        <v>Construction &amp; Development</v>
      </c>
      <c r="I4942" t="s">
        <v>43</v>
      </c>
      <c r="J4942" t="s">
        <v>128</v>
      </c>
      <c r="K4942" t="s">
        <v>87</v>
      </c>
      <c r="L4942" t="s">
        <v>806</v>
      </c>
      <c r="M4942" t="str">
        <f>VLOOKUP(L4942,'A-Applications'!B:D,3,FALSE)</f>
        <v>Figma</v>
      </c>
      <c r="N4942" t="s">
        <v>46</v>
      </c>
      <c r="O4942" s="42" t="s">
        <v>47</v>
      </c>
      <c r="P4942" t="s">
        <v>75</v>
      </c>
      <c r="Q4942" t="str">
        <f>VLOOKUP(KamstrupData[[#This Row],[IdLevel123]],'B-Business Capability'!B:L,10,FALSE)</f>
        <v>Idea-to-Release (I2R)</v>
      </c>
      <c r="R4942">
        <f>VLOOKUP(KamstrupData[[#This Row],[IdLevel123]],'B-Business Capability'!B:L,11,FALSE)</f>
        <v>420</v>
      </c>
      <c r="T4942" t="s">
        <v>891</v>
      </c>
    </row>
    <row r="4943" spans="4:20" hidden="1" x14ac:dyDescent="0.25">
      <c r="D4943" t="s">
        <v>583</v>
      </c>
      <c r="E4943" t="str">
        <f>VLOOKUP(D4943,'B-Business Capability'!B:H,5,FALSE)</f>
        <v>Product &amp; Software Development</v>
      </c>
      <c r="F4943" t="str">
        <f>VLOOKUP(D4943,'B-Business Capability'!B:H,6,FALSE)</f>
        <v>Engineering</v>
      </c>
      <c r="G4943" t="str">
        <f>VLOOKUP(D4943,'B-Business Capability'!B:H,7,FALSE)</f>
        <v>Construction &amp; Development</v>
      </c>
      <c r="I4943" t="s">
        <v>43</v>
      </c>
      <c r="J4943" t="s">
        <v>71</v>
      </c>
      <c r="K4943" t="s">
        <v>72</v>
      </c>
      <c r="L4943" t="s">
        <v>586</v>
      </c>
      <c r="M4943" t="str">
        <f>VLOOKUP(L4943,'A-Applications'!B:D,3,FALSE)</f>
        <v>Antora</v>
      </c>
      <c r="N4943" t="s">
        <v>46</v>
      </c>
      <c r="O4943" s="42" t="s">
        <v>47</v>
      </c>
      <c r="P4943" t="s">
        <v>75</v>
      </c>
      <c r="Q4943" t="str">
        <f>VLOOKUP(KamstrupData[[#This Row],[IdLevel123]],'B-Business Capability'!B:L,10,FALSE)</f>
        <v>Idea-to-Release (I2R)</v>
      </c>
      <c r="R4943">
        <f>VLOOKUP(KamstrupData[[#This Row],[IdLevel123]],'B-Business Capability'!B:L,11,FALSE)</f>
        <v>420</v>
      </c>
      <c r="T4943" t="s">
        <v>76</v>
      </c>
    </row>
    <row r="4944" spans="4:20" hidden="1" x14ac:dyDescent="0.25">
      <c r="D4944" t="s">
        <v>1634</v>
      </c>
      <c r="E4944" t="str">
        <f>VLOOKUP(D4944,'B-Business Capability'!B:H,5,FALSE)</f>
        <v>Not mapped to capability</v>
      </c>
      <c r="F4944">
        <f>VLOOKUP(D4944,'B-Business Capability'!B:H,6,FALSE)</f>
        <v>0</v>
      </c>
      <c r="G4944">
        <f>VLOOKUP(D4944,'B-Business Capability'!B:H,7,FALSE)</f>
        <v>0</v>
      </c>
      <c r="I4944" t="s">
        <v>43</v>
      </c>
      <c r="J4944" t="s">
        <v>71</v>
      </c>
      <c r="K4944" t="s">
        <v>72</v>
      </c>
      <c r="L4944" t="s">
        <v>1679</v>
      </c>
      <c r="M4944" t="str">
        <f>VLOOKUP(L4944,'A-Applications'!B:D,3,FALSE)</f>
        <v>Busylight</v>
      </c>
      <c r="N4944" t="s">
        <v>46</v>
      </c>
      <c r="O4944" s="42" t="s">
        <v>52</v>
      </c>
      <c r="P4944" t="s">
        <v>75</v>
      </c>
      <c r="Q4944" t="str">
        <f>VLOOKUP(KamstrupData[[#This Row],[IdLevel123]],'B-Business Capability'!B:L,10,FALSE)</f>
        <v>N/A</v>
      </c>
      <c r="R4944">
        <f>VLOOKUP(KamstrupData[[#This Row],[IdLevel123]],'B-Business Capability'!B:L,11,FALSE)</f>
        <v>0</v>
      </c>
      <c r="T4944" t="s">
        <v>76</v>
      </c>
    </row>
    <row r="4945" spans="2:20" hidden="1" x14ac:dyDescent="0.25">
      <c r="D4945" t="s">
        <v>1634</v>
      </c>
      <c r="E4945" t="str">
        <f>VLOOKUP(D4945,'B-Business Capability'!B:H,5,FALSE)</f>
        <v>Not mapped to capability</v>
      </c>
      <c r="F4945">
        <f>VLOOKUP(D4945,'B-Business Capability'!B:H,6,FALSE)</f>
        <v>0</v>
      </c>
      <c r="G4945">
        <f>VLOOKUP(D4945,'B-Business Capability'!B:H,7,FALSE)</f>
        <v>0</v>
      </c>
      <c r="I4945" t="s">
        <v>43</v>
      </c>
      <c r="J4945" t="s">
        <v>71</v>
      </c>
      <c r="K4945" t="s">
        <v>81</v>
      </c>
      <c r="L4945" t="s">
        <v>1679</v>
      </c>
      <c r="M4945" t="str">
        <f>VLOOKUP(L4945,'A-Applications'!B:D,3,FALSE)</f>
        <v>Busylight</v>
      </c>
      <c r="N4945" t="s">
        <v>46</v>
      </c>
      <c r="O4945" s="42" t="s">
        <v>52</v>
      </c>
      <c r="P4945" t="s">
        <v>75</v>
      </c>
      <c r="Q4945" t="str">
        <f>VLOOKUP(KamstrupData[[#This Row],[IdLevel123]],'B-Business Capability'!B:L,10,FALSE)</f>
        <v>N/A</v>
      </c>
      <c r="R4945">
        <f>VLOOKUP(KamstrupData[[#This Row],[IdLevel123]],'B-Business Capability'!B:L,11,FALSE)</f>
        <v>0</v>
      </c>
      <c r="T4945" t="s">
        <v>76</v>
      </c>
    </row>
    <row r="4946" spans="2:20" hidden="1" x14ac:dyDescent="0.25">
      <c r="D4946" t="s">
        <v>583</v>
      </c>
      <c r="E4946" t="str">
        <f>VLOOKUP(D4946,'B-Business Capability'!B:H,5,FALSE)</f>
        <v>Product &amp; Software Development</v>
      </c>
      <c r="F4946" t="str">
        <f>VLOOKUP(D4946,'B-Business Capability'!B:H,6,FALSE)</f>
        <v>Engineering</v>
      </c>
      <c r="G4946" t="str">
        <f>VLOOKUP(D4946,'B-Business Capability'!B:H,7,FALSE)</f>
        <v>Construction &amp; Development</v>
      </c>
      <c r="I4946" t="s">
        <v>43</v>
      </c>
      <c r="J4946" t="s">
        <v>71</v>
      </c>
      <c r="K4946" t="s">
        <v>72</v>
      </c>
      <c r="L4946" t="s">
        <v>603</v>
      </c>
      <c r="M4946" t="str">
        <f>VLOOKUP(L4946,'A-Applications'!B:D,3,FALSE)</f>
        <v>Fluke energy analyze</v>
      </c>
      <c r="N4946" t="s">
        <v>46</v>
      </c>
      <c r="O4946" s="42" t="s">
        <v>47</v>
      </c>
      <c r="P4946" t="s">
        <v>75</v>
      </c>
      <c r="Q4946" t="str">
        <f>VLOOKUP(KamstrupData[[#This Row],[IdLevel123]],'B-Business Capability'!B:L,10,FALSE)</f>
        <v>Idea-to-Release (I2R)</v>
      </c>
      <c r="R4946">
        <f>VLOOKUP(KamstrupData[[#This Row],[IdLevel123]],'B-Business Capability'!B:L,11,FALSE)</f>
        <v>420</v>
      </c>
      <c r="T4946" t="s">
        <v>76</v>
      </c>
    </row>
    <row r="4947" spans="2:20" hidden="1" x14ac:dyDescent="0.25">
      <c r="D4947" t="s">
        <v>583</v>
      </c>
      <c r="E4947" t="str">
        <f>VLOOKUP(D4947,'B-Business Capability'!B:H,5,FALSE)</f>
        <v>Product &amp; Software Development</v>
      </c>
      <c r="F4947" t="str">
        <f>VLOOKUP(D4947,'B-Business Capability'!B:H,6,FALSE)</f>
        <v>Engineering</v>
      </c>
      <c r="G4947" t="str">
        <f>VLOOKUP(D4947,'B-Business Capability'!B:H,7,FALSE)</f>
        <v>Construction &amp; Development</v>
      </c>
      <c r="I4947" t="s">
        <v>43</v>
      </c>
      <c r="J4947" t="s">
        <v>71</v>
      </c>
      <c r="K4947" t="s">
        <v>78</v>
      </c>
      <c r="L4947" t="s">
        <v>642</v>
      </c>
      <c r="M4947" t="str">
        <f>VLOOKUP(L4947,'A-Applications'!B:D,3,FALSE)</f>
        <v>Freeplane</v>
      </c>
      <c r="N4947" t="s">
        <v>46</v>
      </c>
      <c r="O4947" s="42" t="s">
        <v>47</v>
      </c>
      <c r="P4947" t="s">
        <v>75</v>
      </c>
      <c r="Q4947" t="str">
        <f>VLOOKUP(KamstrupData[[#This Row],[IdLevel123]],'B-Business Capability'!B:L,10,FALSE)</f>
        <v>Idea-to-Release (I2R)</v>
      </c>
      <c r="R4947">
        <f>VLOOKUP(KamstrupData[[#This Row],[IdLevel123]],'B-Business Capability'!B:L,11,FALSE)</f>
        <v>420</v>
      </c>
      <c r="T4947" t="s">
        <v>76</v>
      </c>
    </row>
    <row r="4948" spans="2:20" hidden="1" x14ac:dyDescent="0.25">
      <c r="D4948" t="s">
        <v>583</v>
      </c>
      <c r="E4948" t="str">
        <f>VLOOKUP(D4948,'B-Business Capability'!B:H,5,FALSE)</f>
        <v>Product &amp; Software Development</v>
      </c>
      <c r="F4948" t="str">
        <f>VLOOKUP(D4948,'B-Business Capability'!B:H,6,FALSE)</f>
        <v>Engineering</v>
      </c>
      <c r="G4948" t="str">
        <f>VLOOKUP(D4948,'B-Business Capability'!B:H,7,FALSE)</f>
        <v>Construction &amp; Development</v>
      </c>
      <c r="I4948" t="s">
        <v>43</v>
      </c>
      <c r="J4948" t="s">
        <v>71</v>
      </c>
      <c r="K4948" t="s">
        <v>78</v>
      </c>
      <c r="L4948" t="s">
        <v>643</v>
      </c>
      <c r="M4948" t="str">
        <f>VLOOKUP(L4948,'A-Applications'!B:D,3,FALSE)</f>
        <v>GC-prevue</v>
      </c>
      <c r="N4948" t="s">
        <v>46</v>
      </c>
      <c r="O4948" s="42" t="s">
        <v>47</v>
      </c>
      <c r="P4948" t="s">
        <v>75</v>
      </c>
      <c r="Q4948" t="str">
        <f>VLOOKUP(KamstrupData[[#This Row],[IdLevel123]],'B-Business Capability'!B:L,10,FALSE)</f>
        <v>Idea-to-Release (I2R)</v>
      </c>
      <c r="R4948">
        <f>VLOOKUP(KamstrupData[[#This Row],[IdLevel123]],'B-Business Capability'!B:L,11,FALSE)</f>
        <v>420</v>
      </c>
      <c r="T4948" t="s">
        <v>76</v>
      </c>
    </row>
    <row r="4949" spans="2:20" hidden="1" x14ac:dyDescent="0.25">
      <c r="D4949" t="s">
        <v>583</v>
      </c>
      <c r="E4949" t="str">
        <f>VLOOKUP(D4949,'B-Business Capability'!B:H,5,FALSE)</f>
        <v>Product &amp; Software Development</v>
      </c>
      <c r="F4949" t="str">
        <f>VLOOKUP(D4949,'B-Business Capability'!B:H,6,FALSE)</f>
        <v>Engineering</v>
      </c>
      <c r="G4949" t="str">
        <f>VLOOKUP(D4949,'B-Business Capability'!B:H,7,FALSE)</f>
        <v>Construction &amp; Development</v>
      </c>
      <c r="I4949" t="s">
        <v>43</v>
      </c>
      <c r="J4949" t="s">
        <v>71</v>
      </c>
      <c r="K4949" t="s">
        <v>72</v>
      </c>
      <c r="L4949" t="s">
        <v>607</v>
      </c>
      <c r="M4949" t="str">
        <f>VLOOKUP(L4949,'A-Applications'!B:D,3,FALSE)</f>
        <v>Gradle</v>
      </c>
      <c r="N4949" t="s">
        <v>46</v>
      </c>
      <c r="O4949" s="42" t="s">
        <v>102</v>
      </c>
      <c r="P4949" t="s">
        <v>75</v>
      </c>
      <c r="Q4949" t="str">
        <f>VLOOKUP(KamstrupData[[#This Row],[IdLevel123]],'B-Business Capability'!B:L,10,FALSE)</f>
        <v>Idea-to-Release (I2R)</v>
      </c>
      <c r="R4949">
        <f>VLOOKUP(KamstrupData[[#This Row],[IdLevel123]],'B-Business Capability'!B:L,11,FALSE)</f>
        <v>420</v>
      </c>
      <c r="T4949" t="s">
        <v>76</v>
      </c>
    </row>
    <row r="4950" spans="2:20" hidden="1" x14ac:dyDescent="0.25">
      <c r="D4950" t="s">
        <v>583</v>
      </c>
      <c r="E4950" t="str">
        <f>VLOOKUP(D4950,'B-Business Capability'!B:H,5,FALSE)</f>
        <v>Product &amp; Software Development</v>
      </c>
      <c r="F4950" t="str">
        <f>VLOOKUP(D4950,'B-Business Capability'!B:H,6,FALSE)</f>
        <v>Engineering</v>
      </c>
      <c r="G4950" t="str">
        <f>VLOOKUP(D4950,'B-Business Capability'!B:H,7,FALSE)</f>
        <v>Construction &amp; Development</v>
      </c>
      <c r="I4950" t="s">
        <v>43</v>
      </c>
      <c r="J4950" t="s">
        <v>71</v>
      </c>
      <c r="K4950" t="s">
        <v>81</v>
      </c>
      <c r="L4950" t="s">
        <v>607</v>
      </c>
      <c r="M4950" t="str">
        <f>VLOOKUP(L4950,'A-Applications'!B:D,3,FALSE)</f>
        <v>Gradle</v>
      </c>
      <c r="N4950" t="s">
        <v>46</v>
      </c>
      <c r="O4950" s="42" t="s">
        <v>102</v>
      </c>
      <c r="P4950" t="s">
        <v>75</v>
      </c>
      <c r="Q4950" t="str">
        <f>VLOOKUP(KamstrupData[[#This Row],[IdLevel123]],'B-Business Capability'!B:L,10,FALSE)</f>
        <v>Idea-to-Release (I2R)</v>
      </c>
      <c r="R4950">
        <f>VLOOKUP(KamstrupData[[#This Row],[IdLevel123]],'B-Business Capability'!B:L,11,FALSE)</f>
        <v>420</v>
      </c>
      <c r="T4950" t="s">
        <v>76</v>
      </c>
    </row>
    <row r="4951" spans="2:20" hidden="1" x14ac:dyDescent="0.25">
      <c r="D4951" t="s">
        <v>583</v>
      </c>
      <c r="E4951" t="str">
        <f>VLOOKUP(D4951,'B-Business Capability'!B:H,5,FALSE)</f>
        <v>Product &amp; Software Development</v>
      </c>
      <c r="F4951" t="str">
        <f>VLOOKUP(D4951,'B-Business Capability'!B:H,6,FALSE)</f>
        <v>Engineering</v>
      </c>
      <c r="G4951" t="str">
        <f>VLOOKUP(D4951,'B-Business Capability'!B:H,7,FALSE)</f>
        <v>Construction &amp; Development</v>
      </c>
      <c r="I4951" t="s">
        <v>43</v>
      </c>
      <c r="J4951" t="s">
        <v>71</v>
      </c>
      <c r="K4951" t="s">
        <v>72</v>
      </c>
      <c r="L4951" t="s">
        <v>609</v>
      </c>
      <c r="M4951" t="str">
        <f>VLOOKUP(L4951,'A-Applications'!B:D,3,FALSE)</f>
        <v>Gurux</v>
      </c>
      <c r="N4951" t="s">
        <v>46</v>
      </c>
      <c r="O4951" s="42" t="s">
        <v>47</v>
      </c>
      <c r="P4951" t="s">
        <v>75</v>
      </c>
      <c r="Q4951" t="str">
        <f>VLOOKUP(KamstrupData[[#This Row],[IdLevel123]],'B-Business Capability'!B:L,10,FALSE)</f>
        <v>Idea-to-Release (I2R)</v>
      </c>
      <c r="R4951">
        <f>VLOOKUP(KamstrupData[[#This Row],[IdLevel123]],'B-Business Capability'!B:L,11,FALSE)</f>
        <v>420</v>
      </c>
      <c r="T4951" t="s">
        <v>76</v>
      </c>
    </row>
    <row r="4952" spans="2:20" hidden="1" x14ac:dyDescent="0.25">
      <c r="D4952" t="s">
        <v>1614</v>
      </c>
      <c r="E4952" t="str">
        <f>VLOOKUP(D4952,'B-Business Capability'!B:H,5,FALSE)</f>
        <v>OT Hosting</v>
      </c>
      <c r="F4952" t="str">
        <f>VLOOKUP(D4952,'B-Business Capability'!B:H,6,FALSE)</f>
        <v>OT Operations &amp; Service</v>
      </c>
      <c r="G4952" t="str">
        <f>VLOOKUP(D4952,'B-Business Capability'!B:H,7,FALSE)</f>
        <v>Telemetry &amp; Event Processing</v>
      </c>
      <c r="I4952" t="s">
        <v>43</v>
      </c>
      <c r="J4952" t="s">
        <v>71</v>
      </c>
      <c r="K4952" t="s">
        <v>72</v>
      </c>
      <c r="L4952" t="s">
        <v>1618</v>
      </c>
      <c r="M4952" t="str">
        <f>VLOOKUP(L4952,'A-Applications'!B:D,3,FALSE)</f>
        <v>Influx</v>
      </c>
      <c r="N4952" t="s">
        <v>46</v>
      </c>
      <c r="O4952" s="42" t="s">
        <v>52</v>
      </c>
      <c r="P4952" t="s">
        <v>56</v>
      </c>
      <c r="Q4952" t="str">
        <f>VLOOKUP(KamstrupData[[#This Row],[IdLevel123]],'B-Business Capability'!B:L,10,FALSE)</f>
        <v>N/A</v>
      </c>
      <c r="R4952">
        <f>VLOOKUP(KamstrupData[[#This Row],[IdLevel123]],'B-Business Capability'!B:L,11,FALSE)</f>
        <v>0</v>
      </c>
      <c r="T4952" t="s">
        <v>76</v>
      </c>
    </row>
    <row r="4953" spans="2:20" hidden="1" x14ac:dyDescent="0.25">
      <c r="D4953" t="s">
        <v>1614</v>
      </c>
      <c r="E4953" t="str">
        <f>VLOOKUP(D4953,'B-Business Capability'!B:H,5,FALSE)</f>
        <v>OT Hosting</v>
      </c>
      <c r="F4953" t="str">
        <f>VLOOKUP(D4953,'B-Business Capability'!B:H,6,FALSE)</f>
        <v>OT Operations &amp; Service</v>
      </c>
      <c r="G4953" t="str">
        <f>VLOOKUP(D4953,'B-Business Capability'!B:H,7,FALSE)</f>
        <v>Telemetry &amp; Event Processing</v>
      </c>
      <c r="I4953" t="s">
        <v>43</v>
      </c>
      <c r="J4953" t="s">
        <v>71</v>
      </c>
      <c r="K4953" t="s">
        <v>81</v>
      </c>
      <c r="L4953" t="s">
        <v>1618</v>
      </c>
      <c r="M4953" t="str">
        <f>VLOOKUP(L4953,'A-Applications'!B:D,3,FALSE)</f>
        <v>Influx</v>
      </c>
      <c r="N4953" t="s">
        <v>46</v>
      </c>
      <c r="O4953" s="42" t="s">
        <v>52</v>
      </c>
      <c r="P4953" t="s">
        <v>56</v>
      </c>
      <c r="Q4953" t="str">
        <f>VLOOKUP(KamstrupData[[#This Row],[IdLevel123]],'B-Business Capability'!B:L,10,FALSE)</f>
        <v>N/A</v>
      </c>
      <c r="R4953">
        <f>VLOOKUP(KamstrupData[[#This Row],[IdLevel123]],'B-Business Capability'!B:L,11,FALSE)</f>
        <v>0</v>
      </c>
      <c r="T4953" t="s">
        <v>76</v>
      </c>
    </row>
    <row r="4954" spans="2:20" hidden="1" x14ac:dyDescent="0.25">
      <c r="D4954" t="s">
        <v>583</v>
      </c>
      <c r="E4954" t="str">
        <f>VLOOKUP(D4954,'B-Business Capability'!B:H,5,FALSE)</f>
        <v>Product &amp; Software Development</v>
      </c>
      <c r="F4954" t="str">
        <f>VLOOKUP(D4954,'B-Business Capability'!B:H,6,FALSE)</f>
        <v>Engineering</v>
      </c>
      <c r="G4954" t="str">
        <f>VLOOKUP(D4954,'B-Business Capability'!B:H,7,FALSE)</f>
        <v>Construction &amp; Development</v>
      </c>
      <c r="I4954" t="s">
        <v>43</v>
      </c>
      <c r="J4954" t="s">
        <v>71</v>
      </c>
      <c r="K4954" t="s">
        <v>659</v>
      </c>
      <c r="L4954" t="s">
        <v>661</v>
      </c>
      <c r="M4954" t="str">
        <f>VLOOKUP(L4954,'A-Applications'!B:D,3,FALSE)</f>
        <v>Inno Setup</v>
      </c>
      <c r="N4954" t="s">
        <v>46</v>
      </c>
      <c r="O4954" s="42" t="s">
        <v>47</v>
      </c>
      <c r="P4954" t="s">
        <v>75</v>
      </c>
      <c r="Q4954" t="str">
        <f>VLOOKUP(KamstrupData[[#This Row],[IdLevel123]],'B-Business Capability'!B:L,10,FALSE)</f>
        <v>Idea-to-Release (I2R)</v>
      </c>
      <c r="R4954">
        <f>VLOOKUP(KamstrupData[[#This Row],[IdLevel123]],'B-Business Capability'!B:L,11,FALSE)</f>
        <v>420</v>
      </c>
      <c r="T4954" t="s">
        <v>76</v>
      </c>
    </row>
    <row r="4955" spans="2:20" hidden="1" x14ac:dyDescent="0.25">
      <c r="D4955" t="s">
        <v>583</v>
      </c>
      <c r="E4955" t="str">
        <f>VLOOKUP(D4955,'B-Business Capability'!B:H,5,FALSE)</f>
        <v>Product &amp; Software Development</v>
      </c>
      <c r="F4955" t="str">
        <f>VLOOKUP(D4955,'B-Business Capability'!B:H,6,FALSE)</f>
        <v>Engineering</v>
      </c>
      <c r="G4955" t="str">
        <f>VLOOKUP(D4955,'B-Business Capability'!B:H,7,FALSE)</f>
        <v>Construction &amp; Development</v>
      </c>
      <c r="I4955" t="s">
        <v>43</v>
      </c>
      <c r="J4955" t="s">
        <v>114</v>
      </c>
      <c r="K4955" t="s">
        <v>659</v>
      </c>
      <c r="L4955" t="s">
        <v>661</v>
      </c>
      <c r="M4955" t="str">
        <f>VLOOKUP(L4955,'A-Applications'!B:D,3,FALSE)</f>
        <v>Inno Setup</v>
      </c>
      <c r="N4955" t="s">
        <v>46</v>
      </c>
      <c r="O4955" s="42" t="s">
        <v>47</v>
      </c>
      <c r="P4955" t="s">
        <v>75</v>
      </c>
      <c r="Q4955" t="str">
        <f>VLOOKUP(KamstrupData[[#This Row],[IdLevel123]],'B-Business Capability'!B:L,10,FALSE)</f>
        <v>Idea-to-Release (I2R)</v>
      </c>
      <c r="R4955">
        <f>VLOOKUP(KamstrupData[[#This Row],[IdLevel123]],'B-Business Capability'!B:L,11,FALSE)</f>
        <v>420</v>
      </c>
      <c r="T4955" t="s">
        <v>888</v>
      </c>
    </row>
    <row r="4956" spans="2:20" hidden="1" x14ac:dyDescent="0.25">
      <c r="B4956" s="28">
        <v>45292</v>
      </c>
      <c r="D4956" s="28" t="s">
        <v>212</v>
      </c>
      <c r="E4956" t="str">
        <f>VLOOKUP(D4956,'B-Business Capability'!B:H,5,FALSE)</f>
        <v>Manufacturing</v>
      </c>
      <c r="F4956" t="str">
        <f>VLOOKUP(D4956,'B-Business Capability'!B:H,6,FALSE)</f>
        <v>Product Design &amp; Planning</v>
      </c>
      <c r="G4956">
        <f>VLOOKUP(D4956,'B-Business Capability'!B:H,7,FALSE)</f>
        <v>0</v>
      </c>
      <c r="I4956" t="s">
        <v>43</v>
      </c>
      <c r="J4956" t="s">
        <v>239</v>
      </c>
      <c r="K4956" t="s">
        <v>7296</v>
      </c>
      <c r="L4956" t="s">
        <v>615</v>
      </c>
      <c r="M4956" t="str">
        <f>VLOOKUP(L4956,'A-Applications'!B:D,3,FALSE)</f>
        <v>Kamstrup metertool for e-meter</v>
      </c>
      <c r="N4956" t="s">
        <v>46</v>
      </c>
      <c r="O4956" s="42" t="s">
        <v>47</v>
      </c>
      <c r="Q4956" t="str">
        <f>VLOOKUP(KamstrupData[[#This Row],[IdLevel123]],'B-Business Capability'!B:L,10,FALSE)</f>
        <v>Idea-to-Release (I2R)</v>
      </c>
      <c r="R4956">
        <f>VLOOKUP(KamstrupData[[#This Row],[IdLevel123]],'B-Business Capability'!B:L,11,FALSE)</f>
        <v>450</v>
      </c>
    </row>
    <row r="4957" spans="2:20" hidden="1" x14ac:dyDescent="0.25">
      <c r="D4957" t="s">
        <v>583</v>
      </c>
      <c r="E4957" t="str">
        <f>VLOOKUP(D4957,'B-Business Capability'!B:H,5,FALSE)</f>
        <v>Product &amp; Software Development</v>
      </c>
      <c r="F4957" t="str">
        <f>VLOOKUP(D4957,'B-Business Capability'!B:H,6,FALSE)</f>
        <v>Engineering</v>
      </c>
      <c r="G4957" t="str">
        <f>VLOOKUP(D4957,'B-Business Capability'!B:H,7,FALSE)</f>
        <v>Construction &amp; Development</v>
      </c>
      <c r="I4957" t="s">
        <v>43</v>
      </c>
      <c r="J4957" t="s">
        <v>71</v>
      </c>
      <c r="K4957" t="s">
        <v>72</v>
      </c>
      <c r="L4957" t="s">
        <v>615</v>
      </c>
      <c r="M4957" t="str">
        <f>VLOOKUP(L4957,'A-Applications'!B:D,3,FALSE)</f>
        <v>Kamstrup metertool for e-meter</v>
      </c>
      <c r="N4957" t="s">
        <v>46</v>
      </c>
      <c r="O4957" s="42" t="s">
        <v>52</v>
      </c>
      <c r="P4957" t="s">
        <v>75</v>
      </c>
      <c r="Q4957" t="str">
        <f>VLOOKUP(KamstrupData[[#This Row],[IdLevel123]],'B-Business Capability'!B:L,10,FALSE)</f>
        <v>Idea-to-Release (I2R)</v>
      </c>
      <c r="R4957">
        <f>VLOOKUP(KamstrupData[[#This Row],[IdLevel123]],'B-Business Capability'!B:L,11,FALSE)</f>
        <v>420</v>
      </c>
      <c r="T4957" t="s">
        <v>76</v>
      </c>
    </row>
    <row r="4958" spans="2:20" hidden="1" x14ac:dyDescent="0.25">
      <c r="D4958" t="s">
        <v>583</v>
      </c>
      <c r="E4958" t="str">
        <f>VLOOKUP(D4958,'B-Business Capability'!B:H,5,FALSE)</f>
        <v>Product &amp; Software Development</v>
      </c>
      <c r="F4958" t="str">
        <f>VLOOKUP(D4958,'B-Business Capability'!B:H,6,FALSE)</f>
        <v>Engineering</v>
      </c>
      <c r="G4958" t="str">
        <f>VLOOKUP(D4958,'B-Business Capability'!B:H,7,FALSE)</f>
        <v>Construction &amp; Development</v>
      </c>
      <c r="I4958" t="s">
        <v>43</v>
      </c>
      <c r="J4958" t="s">
        <v>71</v>
      </c>
      <c r="K4958" t="s">
        <v>78</v>
      </c>
      <c r="L4958" t="s">
        <v>615</v>
      </c>
      <c r="M4958" t="str">
        <f>VLOOKUP(L4958,'A-Applications'!B:D,3,FALSE)</f>
        <v>Kamstrup metertool for e-meter</v>
      </c>
      <c r="N4958" t="s">
        <v>46</v>
      </c>
      <c r="O4958" s="42" t="s">
        <v>52</v>
      </c>
      <c r="P4958" t="s">
        <v>75</v>
      </c>
      <c r="Q4958" t="str">
        <f>VLOOKUP(KamstrupData[[#This Row],[IdLevel123]],'B-Business Capability'!B:L,10,FALSE)</f>
        <v>Idea-to-Release (I2R)</v>
      </c>
      <c r="R4958">
        <f>VLOOKUP(KamstrupData[[#This Row],[IdLevel123]],'B-Business Capability'!B:L,11,FALSE)</f>
        <v>420</v>
      </c>
      <c r="T4958" t="s">
        <v>76</v>
      </c>
    </row>
    <row r="4959" spans="2:20" hidden="1" x14ac:dyDescent="0.25">
      <c r="D4959" t="s">
        <v>583</v>
      </c>
      <c r="E4959" t="str">
        <f>VLOOKUP(D4959,'B-Business Capability'!B:H,5,FALSE)</f>
        <v>Product &amp; Software Development</v>
      </c>
      <c r="F4959" t="str">
        <f>VLOOKUP(D4959,'B-Business Capability'!B:H,6,FALSE)</f>
        <v>Engineering</v>
      </c>
      <c r="G4959" t="str">
        <f>VLOOKUP(D4959,'B-Business Capability'!B:H,7,FALSE)</f>
        <v>Construction &amp; Development</v>
      </c>
      <c r="I4959" t="s">
        <v>43</v>
      </c>
      <c r="J4959" t="s">
        <v>71</v>
      </c>
      <c r="K4959" t="s">
        <v>72</v>
      </c>
      <c r="L4959" t="s">
        <v>616</v>
      </c>
      <c r="M4959" t="str">
        <f>VLOOKUP(L4959,'A-Applications'!B:D,3,FALSE)</f>
        <v>Kroki</v>
      </c>
      <c r="N4959" t="s">
        <v>46</v>
      </c>
      <c r="O4959" s="42" t="s">
        <v>47</v>
      </c>
      <c r="P4959" t="s">
        <v>75</v>
      </c>
      <c r="Q4959" t="str">
        <f>VLOOKUP(KamstrupData[[#This Row],[IdLevel123]],'B-Business Capability'!B:L,10,FALSE)</f>
        <v>Idea-to-Release (I2R)</v>
      </c>
      <c r="R4959">
        <f>VLOOKUP(KamstrupData[[#This Row],[IdLevel123]],'B-Business Capability'!B:L,11,FALSE)</f>
        <v>420</v>
      </c>
      <c r="T4959" t="s">
        <v>76</v>
      </c>
    </row>
    <row r="4960" spans="2:20" hidden="1" x14ac:dyDescent="0.25">
      <c r="D4960" t="s">
        <v>583</v>
      </c>
      <c r="E4960" t="str">
        <f>VLOOKUP(D4960,'B-Business Capability'!B:H,5,FALSE)</f>
        <v>Product &amp; Software Development</v>
      </c>
      <c r="F4960" t="str">
        <f>VLOOKUP(D4960,'B-Business Capability'!B:H,6,FALSE)</f>
        <v>Engineering</v>
      </c>
      <c r="G4960" t="str">
        <f>VLOOKUP(D4960,'B-Business Capability'!B:H,7,FALSE)</f>
        <v>Construction &amp; Development</v>
      </c>
      <c r="I4960" t="s">
        <v>43</v>
      </c>
      <c r="J4960" t="s">
        <v>71</v>
      </c>
      <c r="K4960" t="s">
        <v>78</v>
      </c>
      <c r="L4960" t="s">
        <v>648</v>
      </c>
      <c r="M4960" t="str">
        <f>VLOOKUP(L4960,'A-Applications'!B:D,3,FALSE)</f>
        <v>Padstack editor</v>
      </c>
      <c r="N4960" t="s">
        <v>46</v>
      </c>
      <c r="O4960" s="42" t="s">
        <v>47</v>
      </c>
      <c r="P4960" t="s">
        <v>75</v>
      </c>
      <c r="Q4960" t="str">
        <f>VLOOKUP(KamstrupData[[#This Row],[IdLevel123]],'B-Business Capability'!B:L,10,FALSE)</f>
        <v>Idea-to-Release (I2R)</v>
      </c>
      <c r="R4960">
        <f>VLOOKUP(KamstrupData[[#This Row],[IdLevel123]],'B-Business Capability'!B:L,11,FALSE)</f>
        <v>420</v>
      </c>
      <c r="T4960" t="s">
        <v>76</v>
      </c>
    </row>
    <row r="4961" spans="2:20" hidden="1" x14ac:dyDescent="0.25">
      <c r="D4961" t="s">
        <v>583</v>
      </c>
      <c r="E4961" t="str">
        <f>VLOOKUP(D4961,'B-Business Capability'!B:H,5,FALSE)</f>
        <v>Product &amp; Software Development</v>
      </c>
      <c r="F4961" t="str">
        <f>VLOOKUP(D4961,'B-Business Capability'!B:H,6,FALSE)</f>
        <v>Engineering</v>
      </c>
      <c r="G4961" t="str">
        <f>VLOOKUP(D4961,'B-Business Capability'!B:H,7,FALSE)</f>
        <v>Construction &amp; Development</v>
      </c>
      <c r="I4961" t="s">
        <v>43</v>
      </c>
      <c r="J4961" t="s">
        <v>71</v>
      </c>
      <c r="K4961" t="s">
        <v>78</v>
      </c>
      <c r="L4961" t="s">
        <v>649</v>
      </c>
      <c r="M4961" t="str">
        <f>VLOOKUP(L4961,'A-Applications'!B:D,3,FALSE)</f>
        <v>PC library expert</v>
      </c>
      <c r="N4961" t="s">
        <v>46</v>
      </c>
      <c r="O4961" s="42" t="s">
        <v>47</v>
      </c>
      <c r="P4961" t="s">
        <v>75</v>
      </c>
      <c r="Q4961" t="str">
        <f>VLOOKUP(KamstrupData[[#This Row],[IdLevel123]],'B-Business Capability'!B:L,10,FALSE)</f>
        <v>Idea-to-Release (I2R)</v>
      </c>
      <c r="R4961">
        <f>VLOOKUP(KamstrupData[[#This Row],[IdLevel123]],'B-Business Capability'!B:L,11,FALSE)</f>
        <v>420</v>
      </c>
      <c r="T4961" t="s">
        <v>76</v>
      </c>
    </row>
    <row r="4962" spans="2:20" hidden="1" x14ac:dyDescent="0.25">
      <c r="D4962" t="s">
        <v>583</v>
      </c>
      <c r="E4962" t="str">
        <f>VLOOKUP(D4962,'B-Business Capability'!B:H,5,FALSE)</f>
        <v>Product &amp; Software Development</v>
      </c>
      <c r="F4962" t="str">
        <f>VLOOKUP(D4962,'B-Business Capability'!B:H,6,FALSE)</f>
        <v>Engineering</v>
      </c>
      <c r="G4962" t="str">
        <f>VLOOKUP(D4962,'B-Business Capability'!B:H,7,FALSE)</f>
        <v>Construction &amp; Development</v>
      </c>
      <c r="I4962" t="s">
        <v>43</v>
      </c>
      <c r="J4962" t="s">
        <v>71</v>
      </c>
      <c r="K4962" t="s">
        <v>78</v>
      </c>
      <c r="L4962" t="s">
        <v>651</v>
      </c>
      <c r="M4962" t="str">
        <f>VLOOKUP(L4962,'A-Applications'!B:D,3,FALSE)</f>
        <v>Quacs Studio</v>
      </c>
      <c r="N4962" t="s">
        <v>46</v>
      </c>
      <c r="O4962" s="42" t="s">
        <v>47</v>
      </c>
      <c r="P4962" t="s">
        <v>75</v>
      </c>
      <c r="Q4962" t="str">
        <f>VLOOKUP(KamstrupData[[#This Row],[IdLevel123]],'B-Business Capability'!B:L,10,FALSE)</f>
        <v>Idea-to-Release (I2R)</v>
      </c>
      <c r="R4962">
        <f>VLOOKUP(KamstrupData[[#This Row],[IdLevel123]],'B-Business Capability'!B:L,11,FALSE)</f>
        <v>420</v>
      </c>
      <c r="T4962" t="s">
        <v>76</v>
      </c>
    </row>
    <row r="4963" spans="2:20" hidden="1" x14ac:dyDescent="0.25">
      <c r="D4963" t="s">
        <v>583</v>
      </c>
      <c r="E4963" t="str">
        <f>VLOOKUP(D4963,'B-Business Capability'!B:H,5,FALSE)</f>
        <v>Product &amp; Software Development</v>
      </c>
      <c r="F4963" t="str">
        <f>VLOOKUP(D4963,'B-Business Capability'!B:H,6,FALSE)</f>
        <v>Engineering</v>
      </c>
      <c r="G4963" t="str">
        <f>VLOOKUP(D4963,'B-Business Capability'!B:H,7,FALSE)</f>
        <v>Construction &amp; Development</v>
      </c>
      <c r="I4963" t="s">
        <v>43</v>
      </c>
      <c r="J4963" t="s">
        <v>71</v>
      </c>
      <c r="K4963" t="s">
        <v>72</v>
      </c>
      <c r="L4963" t="s">
        <v>627</v>
      </c>
      <c r="M4963" t="str">
        <f>VLOOKUP(L4963,'A-Applications'!B:D,3,FALSE)</f>
        <v>Segger Ozone</v>
      </c>
      <c r="N4963" t="s">
        <v>46</v>
      </c>
      <c r="O4963" s="42" t="s">
        <v>47</v>
      </c>
      <c r="P4963" t="s">
        <v>75</v>
      </c>
      <c r="Q4963" t="str">
        <f>VLOOKUP(KamstrupData[[#This Row],[IdLevel123]],'B-Business Capability'!B:L,10,FALSE)</f>
        <v>Idea-to-Release (I2R)</v>
      </c>
      <c r="R4963">
        <f>VLOOKUP(KamstrupData[[#This Row],[IdLevel123]],'B-Business Capability'!B:L,11,FALSE)</f>
        <v>420</v>
      </c>
      <c r="T4963" t="s">
        <v>76</v>
      </c>
    </row>
    <row r="4964" spans="2:20" hidden="1" x14ac:dyDescent="0.25">
      <c r="D4964" t="s">
        <v>583</v>
      </c>
      <c r="E4964" t="str">
        <f>VLOOKUP(D4964,'B-Business Capability'!B:H,5,FALSE)</f>
        <v>Product &amp; Software Development</v>
      </c>
      <c r="F4964" t="str">
        <f>VLOOKUP(D4964,'B-Business Capability'!B:H,6,FALSE)</f>
        <v>Engineering</v>
      </c>
      <c r="G4964" t="str">
        <f>VLOOKUP(D4964,'B-Business Capability'!B:H,7,FALSE)</f>
        <v>Construction &amp; Development</v>
      </c>
      <c r="I4964" t="s">
        <v>43</v>
      </c>
      <c r="J4964" t="s">
        <v>71</v>
      </c>
      <c r="K4964" t="s">
        <v>78</v>
      </c>
      <c r="L4964" t="s">
        <v>653</v>
      </c>
      <c r="M4964" t="str">
        <f>VLOOKUP(L4964,'A-Applications'!B:D,3,FALSE)</f>
        <v>Solidmaker</v>
      </c>
      <c r="N4964" t="s">
        <v>46</v>
      </c>
      <c r="O4964" s="42" t="s">
        <v>102</v>
      </c>
      <c r="P4964" t="s">
        <v>75</v>
      </c>
      <c r="Q4964" t="str">
        <f>VLOOKUP(KamstrupData[[#This Row],[IdLevel123]],'B-Business Capability'!B:L,10,FALSE)</f>
        <v>Idea-to-Release (I2R)</v>
      </c>
      <c r="R4964">
        <f>VLOOKUP(KamstrupData[[#This Row],[IdLevel123]],'B-Business Capability'!B:L,11,FALSE)</f>
        <v>420</v>
      </c>
      <c r="T4964" t="s">
        <v>76</v>
      </c>
    </row>
    <row r="4965" spans="2:20" hidden="1" x14ac:dyDescent="0.25">
      <c r="D4965" t="s">
        <v>583</v>
      </c>
      <c r="E4965" t="str">
        <f>VLOOKUP(D4965,'B-Business Capability'!B:H,5,FALSE)</f>
        <v>Product &amp; Software Development</v>
      </c>
      <c r="F4965" t="str">
        <f>VLOOKUP(D4965,'B-Business Capability'!B:H,6,FALSE)</f>
        <v>Engineering</v>
      </c>
      <c r="G4965" t="str">
        <f>VLOOKUP(D4965,'B-Business Capability'!B:H,7,FALSE)</f>
        <v>Construction &amp; Development</v>
      </c>
      <c r="I4965" t="s">
        <v>43</v>
      </c>
      <c r="J4965" t="s">
        <v>71</v>
      </c>
      <c r="K4965" t="s">
        <v>72</v>
      </c>
      <c r="L4965" t="s">
        <v>630</v>
      </c>
      <c r="M4965" t="str">
        <f>VLOOKUP(L4965,'A-Applications'!B:D,3,FALSE)</f>
        <v>STS Key generator</v>
      </c>
      <c r="N4965" t="s">
        <v>46</v>
      </c>
      <c r="O4965" s="42" t="s">
        <v>52</v>
      </c>
      <c r="P4965" t="s">
        <v>75</v>
      </c>
      <c r="Q4965" t="str">
        <f>VLOOKUP(KamstrupData[[#This Row],[IdLevel123]],'B-Business Capability'!B:L,10,FALSE)</f>
        <v>Idea-to-Release (I2R)</v>
      </c>
      <c r="R4965">
        <f>VLOOKUP(KamstrupData[[#This Row],[IdLevel123]],'B-Business Capability'!B:L,11,FALSE)</f>
        <v>420</v>
      </c>
      <c r="T4965" t="s">
        <v>76</v>
      </c>
    </row>
    <row r="4966" spans="2:20" hidden="1" x14ac:dyDescent="0.25">
      <c r="D4966" t="s">
        <v>583</v>
      </c>
      <c r="E4966" t="str">
        <f>VLOOKUP(D4966,'B-Business Capability'!B:H,5,FALSE)</f>
        <v>Product &amp; Software Development</v>
      </c>
      <c r="F4966" t="str">
        <f>VLOOKUP(D4966,'B-Business Capability'!B:H,6,FALSE)</f>
        <v>Engineering</v>
      </c>
      <c r="G4966" t="str">
        <f>VLOOKUP(D4966,'B-Business Capability'!B:H,7,FALSE)</f>
        <v>Construction &amp; Development</v>
      </c>
      <c r="I4966" t="s">
        <v>43</v>
      </c>
      <c r="J4966" t="s">
        <v>71</v>
      </c>
      <c r="K4966" t="s">
        <v>81</v>
      </c>
      <c r="L4966" t="s">
        <v>656</v>
      </c>
      <c r="M4966" t="str">
        <f>VLOOKUP(L4966,'A-Applications'!B:D,3,FALSE)</f>
        <v>Tableau</v>
      </c>
      <c r="N4966" t="s">
        <v>74</v>
      </c>
      <c r="O4966" s="42" t="s">
        <v>52</v>
      </c>
      <c r="P4966" t="s">
        <v>75</v>
      </c>
      <c r="Q4966" t="str">
        <f>VLOOKUP(KamstrupData[[#This Row],[IdLevel123]],'B-Business Capability'!B:L,10,FALSE)</f>
        <v>Idea-to-Release (I2R)</v>
      </c>
      <c r="R4966">
        <f>VLOOKUP(KamstrupData[[#This Row],[IdLevel123]],'B-Business Capability'!B:L,11,FALSE)</f>
        <v>420</v>
      </c>
      <c r="T4966" t="s">
        <v>657</v>
      </c>
    </row>
    <row r="4967" spans="2:20" hidden="1" x14ac:dyDescent="0.25">
      <c r="D4967" t="s">
        <v>583</v>
      </c>
      <c r="E4967" t="str">
        <f>VLOOKUP(D4967,'B-Business Capability'!B:H,5,FALSE)</f>
        <v>Product &amp; Software Development</v>
      </c>
      <c r="F4967" t="str">
        <f>VLOOKUP(D4967,'B-Business Capability'!B:H,6,FALSE)</f>
        <v>Engineering</v>
      </c>
      <c r="G4967" t="str">
        <f>VLOOKUP(D4967,'B-Business Capability'!B:H,7,FALSE)</f>
        <v>Construction &amp; Development</v>
      </c>
      <c r="I4967" t="s">
        <v>43</v>
      </c>
      <c r="J4967" t="s">
        <v>71</v>
      </c>
      <c r="K4967" t="s">
        <v>72</v>
      </c>
      <c r="L4967" t="s">
        <v>633</v>
      </c>
      <c r="M4967" t="str">
        <f>VLOOKUP(L4967,'A-Applications'!B:D,3,FALSE)</f>
        <v>Trueport</v>
      </c>
      <c r="N4967" t="s">
        <v>46</v>
      </c>
      <c r="O4967" s="42" t="s">
        <v>47</v>
      </c>
      <c r="P4967" t="s">
        <v>75</v>
      </c>
      <c r="Q4967" t="str">
        <f>VLOOKUP(KamstrupData[[#This Row],[IdLevel123]],'B-Business Capability'!B:L,10,FALSE)</f>
        <v>Idea-to-Release (I2R)</v>
      </c>
      <c r="R4967">
        <f>VLOOKUP(KamstrupData[[#This Row],[IdLevel123]],'B-Business Capability'!B:L,11,FALSE)</f>
        <v>420</v>
      </c>
      <c r="T4967" t="s">
        <v>76</v>
      </c>
    </row>
    <row r="4968" spans="2:20" hidden="1" x14ac:dyDescent="0.25">
      <c r="D4968" t="s">
        <v>70</v>
      </c>
      <c r="E4968" t="str">
        <f>VLOOKUP(D4968,'B-Business Capability'!B:H,5,FALSE)</f>
        <v>Product &amp; Software Development</v>
      </c>
      <c r="F4968">
        <f>VLOOKUP(D4968,'B-Business Capability'!B:H,6,FALSE)</f>
        <v>0</v>
      </c>
      <c r="G4968">
        <f>VLOOKUP(D4968,'B-Business Capability'!B:H,7,FALSE)</f>
        <v>0</v>
      </c>
      <c r="I4968" t="s">
        <v>43</v>
      </c>
      <c r="J4968" t="s">
        <v>71</v>
      </c>
      <c r="K4968" t="s">
        <v>72</v>
      </c>
      <c r="L4968" t="s">
        <v>77</v>
      </c>
      <c r="M4968" t="str">
        <f>VLOOKUP(L4968,'A-Applications'!B:D,3,FALSE)</f>
        <v>WinRaR</v>
      </c>
      <c r="N4968" t="s">
        <v>46</v>
      </c>
      <c r="O4968" s="42" t="s">
        <v>52</v>
      </c>
      <c r="P4968" t="s">
        <v>56</v>
      </c>
      <c r="Q4968" t="str">
        <f>VLOOKUP(KamstrupData[[#This Row],[IdLevel123]],'B-Business Capability'!B:L,10,FALSE)</f>
        <v>Idea-to-Release (I2R)</v>
      </c>
      <c r="R4968">
        <f>VLOOKUP(KamstrupData[[#This Row],[IdLevel123]],'B-Business Capability'!B:L,11,FALSE)</f>
        <v>100</v>
      </c>
      <c r="T4968" t="s">
        <v>76</v>
      </c>
    </row>
    <row r="4969" spans="2:20" hidden="1" x14ac:dyDescent="0.25">
      <c r="B4969" s="28">
        <v>45292</v>
      </c>
      <c r="D4969" s="28" t="s">
        <v>8511</v>
      </c>
      <c r="E4969" t="str">
        <f>VLOOKUP(D4969,'B-Business Capability'!B:H,5,FALSE)</f>
        <v>Digital Platform and Operations</v>
      </c>
      <c r="F4969" t="str">
        <f>VLOOKUP(D4969,'B-Business Capability'!B:H,6,FALSE)</f>
        <v>Digital Workplace &amp; Infrastructure Development</v>
      </c>
      <c r="G4969">
        <f>VLOOKUP(D4969,'B-Business Capability'!B:H,7,FALSE)</f>
        <v>0</v>
      </c>
      <c r="I4969" t="s">
        <v>43</v>
      </c>
      <c r="J4969" t="s">
        <v>239</v>
      </c>
      <c r="K4969" t="s">
        <v>7296</v>
      </c>
      <c r="L4969" t="s">
        <v>77</v>
      </c>
      <c r="M4969" t="str">
        <f>VLOOKUP(L4969,'A-Applications'!B:D,3,FALSE)</f>
        <v>WinRaR</v>
      </c>
      <c r="N4969" t="s">
        <v>46</v>
      </c>
      <c r="O4969" s="42" t="s">
        <v>52</v>
      </c>
      <c r="Q4969" t="str">
        <f>VLOOKUP(KamstrupData[[#This Row],[IdLevel123]],'B-Business Capability'!B:L,10,FALSE)</f>
        <v>N/A</v>
      </c>
      <c r="R4969">
        <f>VLOOKUP(KamstrupData[[#This Row],[IdLevel123]],'B-Business Capability'!B:L,11,FALSE)</f>
        <v>0</v>
      </c>
    </row>
    <row r="4970" spans="2:20" hidden="1" x14ac:dyDescent="0.25">
      <c r="D4970" t="s">
        <v>583</v>
      </c>
      <c r="E4970" t="str">
        <f>VLOOKUP(D4970,'B-Business Capability'!B:H,5,FALSE)</f>
        <v>Product &amp; Software Development</v>
      </c>
      <c r="F4970" t="str">
        <f>VLOOKUP(D4970,'B-Business Capability'!B:H,6,FALSE)</f>
        <v>Engineering</v>
      </c>
      <c r="G4970" t="str">
        <f>VLOOKUP(D4970,'B-Business Capability'!B:H,7,FALSE)</f>
        <v>Construction &amp; Development</v>
      </c>
      <c r="I4970" t="s">
        <v>43</v>
      </c>
      <c r="J4970" t="s">
        <v>71</v>
      </c>
      <c r="K4970" t="s">
        <v>659</v>
      </c>
      <c r="L4970" t="s">
        <v>665</v>
      </c>
      <c r="M4970" t="str">
        <f>VLOOKUP(L4970,'A-Applications'!B:D,3,FALSE)</f>
        <v>WiX Toolset</v>
      </c>
      <c r="N4970" t="s">
        <v>46</v>
      </c>
      <c r="O4970" s="42" t="s">
        <v>47</v>
      </c>
      <c r="P4970" t="s">
        <v>75</v>
      </c>
      <c r="Q4970" t="str">
        <f>VLOOKUP(KamstrupData[[#This Row],[IdLevel123]],'B-Business Capability'!B:L,10,FALSE)</f>
        <v>Idea-to-Release (I2R)</v>
      </c>
      <c r="R4970">
        <f>VLOOKUP(KamstrupData[[#This Row],[IdLevel123]],'B-Business Capability'!B:L,11,FALSE)</f>
        <v>420</v>
      </c>
      <c r="T4970" t="s">
        <v>76</v>
      </c>
    </row>
    <row r="4971" spans="2:20" hidden="1" x14ac:dyDescent="0.25">
      <c r="D4971" t="s">
        <v>583</v>
      </c>
      <c r="E4971" t="str">
        <f>VLOOKUP(D4971,'B-Business Capability'!B:H,5,FALSE)</f>
        <v>Product &amp; Software Development</v>
      </c>
      <c r="F4971" t="str">
        <f>VLOOKUP(D4971,'B-Business Capability'!B:H,6,FALSE)</f>
        <v>Engineering</v>
      </c>
      <c r="G4971" t="str">
        <f>VLOOKUP(D4971,'B-Business Capability'!B:H,7,FALSE)</f>
        <v>Construction &amp; Development</v>
      </c>
      <c r="I4971" t="s">
        <v>43</v>
      </c>
      <c r="J4971" t="s">
        <v>114</v>
      </c>
      <c r="K4971" t="s">
        <v>659</v>
      </c>
      <c r="L4971" t="s">
        <v>665</v>
      </c>
      <c r="M4971" t="str">
        <f>VLOOKUP(L4971,'A-Applications'!B:D,3,FALSE)</f>
        <v>WiX Toolset</v>
      </c>
      <c r="N4971" t="s">
        <v>46</v>
      </c>
      <c r="O4971" s="42" t="s">
        <v>47</v>
      </c>
      <c r="P4971" t="s">
        <v>75</v>
      </c>
      <c r="Q4971" t="str">
        <f>VLOOKUP(KamstrupData[[#This Row],[IdLevel123]],'B-Business Capability'!B:L,10,FALSE)</f>
        <v>Idea-to-Release (I2R)</v>
      </c>
      <c r="R4971">
        <f>VLOOKUP(KamstrupData[[#This Row],[IdLevel123]],'B-Business Capability'!B:L,11,FALSE)</f>
        <v>420</v>
      </c>
      <c r="T4971" t="s">
        <v>888</v>
      </c>
    </row>
    <row r="4972" spans="2:20" hidden="1" x14ac:dyDescent="0.25">
      <c r="D4972" t="s">
        <v>1634</v>
      </c>
      <c r="E4972" t="str">
        <f>VLOOKUP(D4972,'B-Business Capability'!B:H,5,FALSE)</f>
        <v>Not mapped to capability</v>
      </c>
      <c r="F4972">
        <f>VLOOKUP(D4972,'B-Business Capability'!B:H,6,FALSE)</f>
        <v>0</v>
      </c>
      <c r="G4972">
        <f>VLOOKUP(D4972,'B-Business Capability'!B:H,7,FALSE)</f>
        <v>0</v>
      </c>
      <c r="I4972" t="s">
        <v>43</v>
      </c>
      <c r="J4972" t="s">
        <v>109</v>
      </c>
      <c r="L4972" t="s">
        <v>1729</v>
      </c>
      <c r="M4972" t="str">
        <f>VLOOKUP(L4972,'A-Applications'!B:D,3,FALSE)</f>
        <v>Fusion Legacy</v>
      </c>
      <c r="O4972" s="42"/>
      <c r="P4972" t="s">
        <v>56</v>
      </c>
      <c r="Q4972" t="str">
        <f>VLOOKUP(KamstrupData[[#This Row],[IdLevel123]],'B-Business Capability'!B:L,10,FALSE)</f>
        <v>N/A</v>
      </c>
      <c r="R4972">
        <f>VLOOKUP(KamstrupData[[#This Row],[IdLevel123]],'B-Business Capability'!B:L,11,FALSE)</f>
        <v>0</v>
      </c>
      <c r="T4972" t="s">
        <v>1730</v>
      </c>
    </row>
    <row r="4973" spans="2:20" hidden="1" x14ac:dyDescent="0.25">
      <c r="D4973" t="s">
        <v>275</v>
      </c>
      <c r="E4973" t="str">
        <f>VLOOKUP(D4973,'B-Business Capability'!B:H,5,FALSE)</f>
        <v>People and Culture</v>
      </c>
      <c r="F4973" t="str">
        <f>VLOOKUP(D4973,'B-Business Capability'!B:H,6,FALSE)</f>
        <v>Retentation</v>
      </c>
      <c r="G4973">
        <f>VLOOKUP(D4973,'B-Business Capability'!B:H,7,FALSE)</f>
        <v>0</v>
      </c>
      <c r="I4973" t="s">
        <v>64</v>
      </c>
      <c r="J4973" t="s">
        <v>1720</v>
      </c>
      <c r="L4973" t="s">
        <v>1721</v>
      </c>
      <c r="M4973" t="str">
        <f>VLOOKUP(L4973,'A-Applications'!B:D,3,FALSE)</f>
        <v>Sysarb</v>
      </c>
      <c r="N4973" t="s">
        <v>46</v>
      </c>
      <c r="O4973" s="42" t="s">
        <v>52</v>
      </c>
      <c r="P4973" t="s">
        <v>56</v>
      </c>
      <c r="Q4973" t="str">
        <f>VLOOKUP(KamstrupData[[#This Row],[IdLevel123]],'B-Business Capability'!B:L,10,FALSE)</f>
        <v>Hire-to-Retire (H2R)</v>
      </c>
      <c r="R4973">
        <f>VLOOKUP(KamstrupData[[#This Row],[IdLevel123]],'B-Business Capability'!B:L,11,FALSE)</f>
        <v>600</v>
      </c>
      <c r="T4973" t="s">
        <v>1674</v>
      </c>
    </row>
    <row r="4974" spans="2:20" hidden="1" x14ac:dyDescent="0.25">
      <c r="D4974" t="s">
        <v>275</v>
      </c>
      <c r="E4974" t="str">
        <f>VLOOKUP(D4974,'B-Business Capability'!B:H,5,FALSE)</f>
        <v>People and Culture</v>
      </c>
      <c r="F4974" t="str">
        <f>VLOOKUP(D4974,'B-Business Capability'!B:H,6,FALSE)</f>
        <v>Retentation</v>
      </c>
      <c r="G4974">
        <f>VLOOKUP(D4974,'B-Business Capability'!B:H,7,FALSE)</f>
        <v>0</v>
      </c>
      <c r="I4974" t="s">
        <v>64</v>
      </c>
      <c r="J4974" t="s">
        <v>65</v>
      </c>
      <c r="L4974" t="s">
        <v>1721</v>
      </c>
      <c r="M4974" t="str">
        <f>VLOOKUP(L4974,'A-Applications'!B:D,3,FALSE)</f>
        <v>Sysarb</v>
      </c>
      <c r="N4974" t="s">
        <v>46</v>
      </c>
      <c r="O4974" s="42" t="s">
        <v>52</v>
      </c>
      <c r="P4974" t="s">
        <v>56</v>
      </c>
      <c r="Q4974" t="str">
        <f>VLOOKUP(KamstrupData[[#This Row],[IdLevel123]],'B-Business Capability'!B:L,10,FALSE)</f>
        <v>Hire-to-Retire (H2R)</v>
      </c>
      <c r="R4974">
        <f>VLOOKUP(KamstrupData[[#This Row],[IdLevel123]],'B-Business Capability'!B:L,11,FALSE)</f>
        <v>600</v>
      </c>
      <c r="T4974" t="s">
        <v>8642</v>
      </c>
    </row>
    <row r="4975" spans="2:20" hidden="1" x14ac:dyDescent="0.25">
      <c r="D4975" t="s">
        <v>283</v>
      </c>
      <c r="E4975" t="str">
        <f>VLOOKUP(D4975,'B-Business Capability'!B:H,5,FALSE)</f>
        <v>People and Culture</v>
      </c>
      <c r="F4975" t="str">
        <f>VLOOKUP(D4975,'B-Business Capability'!B:H,6,FALSE)</f>
        <v>Compensation &amp; Benefits</v>
      </c>
      <c r="G4975">
        <f>VLOOKUP(D4975,'B-Business Capability'!B:H,7,FALSE)</f>
        <v>0</v>
      </c>
      <c r="I4975" t="s">
        <v>64</v>
      </c>
      <c r="J4975" t="s">
        <v>8649</v>
      </c>
      <c r="K4975" t="s">
        <v>416</v>
      </c>
      <c r="L4975" t="s">
        <v>1721</v>
      </c>
      <c r="M4975" t="str">
        <f>VLOOKUP(L4975,'A-Applications'!B:D,3,FALSE)</f>
        <v>Sysarb</v>
      </c>
      <c r="N4975" t="s">
        <v>46</v>
      </c>
      <c r="O4975" s="42" t="s">
        <v>52</v>
      </c>
      <c r="P4975" t="s">
        <v>56</v>
      </c>
      <c r="Q4975" t="str">
        <f>VLOOKUP(KamstrupData[[#This Row],[IdLevel123]],'B-Business Capability'!B:L,10,FALSE)</f>
        <v>Hire-to-Retire (H2R)</v>
      </c>
      <c r="R4975">
        <f>VLOOKUP(KamstrupData[[#This Row],[IdLevel123]],'B-Business Capability'!B:L,11,FALSE)</f>
        <v>700</v>
      </c>
      <c r="T4975" t="s">
        <v>8642</v>
      </c>
    </row>
    <row r="4976" spans="2:20" hidden="1" x14ac:dyDescent="0.25">
      <c r="D4976" t="s">
        <v>275</v>
      </c>
      <c r="E4976" t="str">
        <f>VLOOKUP(D4976,'B-Business Capability'!B:H,5,FALSE)</f>
        <v>People and Culture</v>
      </c>
      <c r="F4976" t="str">
        <f>VLOOKUP(D4976,'B-Business Capability'!B:H,6,FALSE)</f>
        <v>Retentation</v>
      </c>
      <c r="G4976">
        <f>VLOOKUP(D4976,'B-Business Capability'!B:H,7,FALSE)</f>
        <v>0</v>
      </c>
      <c r="I4976" t="s">
        <v>64</v>
      </c>
      <c r="J4976" t="s">
        <v>8649</v>
      </c>
      <c r="K4976" t="s">
        <v>379</v>
      </c>
      <c r="L4976" t="s">
        <v>1721</v>
      </c>
      <c r="M4976" t="str">
        <f>VLOOKUP(L4976,'A-Applications'!B:D,3,FALSE)</f>
        <v>Sysarb</v>
      </c>
      <c r="N4976" t="s">
        <v>46</v>
      </c>
      <c r="O4976" s="42" t="s">
        <v>52</v>
      </c>
      <c r="P4976" t="s">
        <v>56</v>
      </c>
      <c r="Q4976" t="str">
        <f>VLOOKUP(KamstrupData[[#This Row],[IdLevel123]],'B-Business Capability'!B:L,10,FALSE)</f>
        <v>Hire-to-Retire (H2R)</v>
      </c>
      <c r="R4976">
        <f>VLOOKUP(KamstrupData[[#This Row],[IdLevel123]],'B-Business Capability'!B:L,11,FALSE)</f>
        <v>600</v>
      </c>
    </row>
    <row r="4977" spans="2:20" hidden="1" x14ac:dyDescent="0.25">
      <c r="D4977" t="s">
        <v>1634</v>
      </c>
      <c r="E4977" t="str">
        <f>VLOOKUP(D4977,'B-Business Capability'!B:H,5,FALSE)</f>
        <v>Not mapped to capability</v>
      </c>
      <c r="F4977">
        <f>VLOOKUP(D4977,'B-Business Capability'!B:H,6,FALSE)</f>
        <v>0</v>
      </c>
      <c r="G4977">
        <f>VLOOKUP(D4977,'B-Business Capability'!B:H,7,FALSE)</f>
        <v>0</v>
      </c>
      <c r="I4977" t="s">
        <v>43</v>
      </c>
      <c r="J4977" t="s">
        <v>109</v>
      </c>
      <c r="K4977" t="s">
        <v>1020</v>
      </c>
      <c r="L4977" t="s">
        <v>1726</v>
      </c>
      <c r="M4977" t="str">
        <f>VLOOKUP(L4977,'A-Applications'!B:D,3,FALSE)</f>
        <v>Valor SMT Engeneering Pack bundle</v>
      </c>
      <c r="O4977" s="42"/>
      <c r="P4977" t="s">
        <v>56</v>
      </c>
      <c r="Q4977" t="str">
        <f>VLOOKUP(KamstrupData[[#This Row],[IdLevel123]],'B-Business Capability'!B:L,10,FALSE)</f>
        <v>N/A</v>
      </c>
      <c r="R4977">
        <f>VLOOKUP(KamstrupData[[#This Row],[IdLevel123]],'B-Business Capability'!B:L,11,FALSE)</f>
        <v>0</v>
      </c>
      <c r="T4977" t="s">
        <v>1674</v>
      </c>
    </row>
    <row r="4978" spans="2:20" hidden="1" x14ac:dyDescent="0.25">
      <c r="D4978" t="s">
        <v>1634</v>
      </c>
      <c r="E4978" t="str">
        <f>VLOOKUP(D4978,'B-Business Capability'!B:H,5,FALSE)</f>
        <v>Not mapped to capability</v>
      </c>
      <c r="F4978">
        <f>VLOOKUP(D4978,'B-Business Capability'!B:H,6,FALSE)</f>
        <v>0</v>
      </c>
      <c r="G4978">
        <f>VLOOKUP(D4978,'B-Business Capability'!B:H,7,FALSE)</f>
        <v>0</v>
      </c>
      <c r="I4978" t="s">
        <v>62</v>
      </c>
      <c r="J4978" t="s">
        <v>63</v>
      </c>
      <c r="L4978" t="s">
        <v>1706</v>
      </c>
      <c r="M4978" t="str">
        <f>VLOOKUP(L4978,'A-Applications'!B:D,3,FALSE)</f>
        <v>E-Doc licens</v>
      </c>
      <c r="O4978" s="42"/>
      <c r="P4978" t="s">
        <v>56</v>
      </c>
      <c r="Q4978" t="str">
        <f>VLOOKUP(KamstrupData[[#This Row],[IdLevel123]],'B-Business Capability'!B:L,10,FALSE)</f>
        <v>N/A</v>
      </c>
      <c r="R4978">
        <f>VLOOKUP(KamstrupData[[#This Row],[IdLevel123]],'B-Business Capability'!B:L,11,FALSE)</f>
        <v>0</v>
      </c>
      <c r="T4978" t="s">
        <v>1674</v>
      </c>
    </row>
    <row r="4979" spans="2:20" hidden="1" x14ac:dyDescent="0.25">
      <c r="D4979" s="28" t="s">
        <v>1634</v>
      </c>
      <c r="E4979" t="str">
        <f>VLOOKUP(D4979,'B-Business Capability'!B:H,5,FALSE)</f>
        <v>Not mapped to capability</v>
      </c>
      <c r="F4979">
        <f>VLOOKUP(D4979,'B-Business Capability'!B:H,6,FALSE)</f>
        <v>0</v>
      </c>
      <c r="G4979">
        <f>VLOOKUP(D4979,'B-Business Capability'!B:H,7,FALSE)</f>
        <v>0</v>
      </c>
      <c r="I4979" t="s">
        <v>64</v>
      </c>
      <c r="J4979" t="s">
        <v>65</v>
      </c>
      <c r="L4979" t="s">
        <v>1706</v>
      </c>
      <c r="M4979" t="str">
        <f>VLOOKUP(L4979,'A-Applications'!B:D,3,FALSE)</f>
        <v>E-Doc licens</v>
      </c>
      <c r="N4979" t="s">
        <v>46</v>
      </c>
      <c r="O4979" s="42" t="s">
        <v>47</v>
      </c>
      <c r="P4979" t="s">
        <v>56</v>
      </c>
      <c r="Q4979" t="str">
        <f>VLOOKUP(KamstrupData[[#This Row],[IdLevel123]],'B-Business Capability'!B:L,10,FALSE)</f>
        <v>N/A</v>
      </c>
      <c r="R4979">
        <f>VLOOKUP(KamstrupData[[#This Row],[IdLevel123]],'B-Business Capability'!B:L,11,FALSE)</f>
        <v>0</v>
      </c>
    </row>
    <row r="4980" spans="2:20" hidden="1" x14ac:dyDescent="0.25">
      <c r="D4980" t="s">
        <v>8511</v>
      </c>
      <c r="E4980" t="str">
        <f>VLOOKUP(D4980,'B-Business Capability'!B:H,5,FALSE)</f>
        <v>Digital Platform and Operations</v>
      </c>
      <c r="F4980" t="str">
        <f>VLOOKUP(D4980,'B-Business Capability'!B:H,6,FALSE)</f>
        <v>Digital Workplace &amp; Infrastructure Development</v>
      </c>
      <c r="G4980">
        <f>VLOOKUP(D4980,'B-Business Capability'!B:H,7,FALSE)</f>
        <v>0</v>
      </c>
      <c r="I4980" t="s">
        <v>43</v>
      </c>
      <c r="J4980" t="s">
        <v>239</v>
      </c>
      <c r="K4980" t="s">
        <v>1672</v>
      </c>
      <c r="L4980" t="s">
        <v>1673</v>
      </c>
      <c r="M4980" t="str">
        <f>VLOOKUP(L4980,'A-Applications'!B:D,3,FALSE)</f>
        <v>Crossware mail signature</v>
      </c>
      <c r="N4980" t="s">
        <v>46</v>
      </c>
      <c r="O4980" s="42" t="s">
        <v>47</v>
      </c>
      <c r="P4980" t="s">
        <v>38</v>
      </c>
      <c r="Q4980" t="str">
        <f>VLOOKUP(KamstrupData[[#This Row],[IdLevel123]],'B-Business Capability'!B:L,10,FALSE)</f>
        <v>N/A</v>
      </c>
      <c r="R4980">
        <f>VLOOKUP(KamstrupData[[#This Row],[IdLevel123]],'B-Business Capability'!B:L,11,FALSE)</f>
        <v>0</v>
      </c>
      <c r="T4980" t="s">
        <v>1674</v>
      </c>
    </row>
    <row r="4981" spans="2:20" hidden="1" x14ac:dyDescent="0.25">
      <c r="D4981" t="s">
        <v>1634</v>
      </c>
      <c r="E4981" t="str">
        <f>VLOOKUP(D4981,'B-Business Capability'!B:H,5,FALSE)</f>
        <v>Not mapped to capability</v>
      </c>
      <c r="F4981">
        <f>VLOOKUP(D4981,'B-Business Capability'!B:H,6,FALSE)</f>
        <v>0</v>
      </c>
      <c r="G4981">
        <f>VLOOKUP(D4981,'B-Business Capability'!B:H,7,FALSE)</f>
        <v>0</v>
      </c>
      <c r="I4981" t="s">
        <v>43</v>
      </c>
      <c r="J4981" t="s">
        <v>109</v>
      </c>
      <c r="K4981" t="s">
        <v>231</v>
      </c>
      <c r="L4981" t="s">
        <v>1724</v>
      </c>
      <c r="M4981" t="str">
        <f>VLOOKUP(L4981,'A-Applications'!B:D,3,FALSE)</f>
        <v>DISCUS</v>
      </c>
      <c r="O4981" s="42"/>
      <c r="P4981" t="s">
        <v>56</v>
      </c>
      <c r="Q4981" t="str">
        <f>VLOOKUP(KamstrupData[[#This Row],[IdLevel123]],'B-Business Capability'!B:L,10,FALSE)</f>
        <v>N/A</v>
      </c>
      <c r="R4981">
        <f>VLOOKUP(KamstrupData[[#This Row],[IdLevel123]],'B-Business Capability'!B:L,11,FALSE)</f>
        <v>0</v>
      </c>
      <c r="T4981" t="s">
        <v>1725</v>
      </c>
    </row>
    <row r="4982" spans="2:20" hidden="1" x14ac:dyDescent="0.25">
      <c r="D4982" t="s">
        <v>1634</v>
      </c>
      <c r="E4982" t="str">
        <f>VLOOKUP(D4982,'B-Business Capability'!B:H,5,FALSE)</f>
        <v>Not mapped to capability</v>
      </c>
      <c r="F4982">
        <f>VLOOKUP(D4982,'B-Business Capability'!B:H,6,FALSE)</f>
        <v>0</v>
      </c>
      <c r="G4982">
        <f>VLOOKUP(D4982,'B-Business Capability'!B:H,7,FALSE)</f>
        <v>0</v>
      </c>
      <c r="I4982" t="s">
        <v>43</v>
      </c>
      <c r="J4982" t="s">
        <v>411</v>
      </c>
      <c r="L4982" t="s">
        <v>1685</v>
      </c>
      <c r="M4982" t="str">
        <f>VLOOKUP(L4982,'A-Applications'!B:D,3,FALSE)</f>
        <v>Attention Web Manager</v>
      </c>
      <c r="O4982" s="42"/>
      <c r="P4982" t="s">
        <v>56</v>
      </c>
      <c r="Q4982" t="str">
        <f>VLOOKUP(KamstrupData[[#This Row],[IdLevel123]],'B-Business Capability'!B:L,10,FALSE)</f>
        <v>N/A</v>
      </c>
      <c r="R4982">
        <f>VLOOKUP(KamstrupData[[#This Row],[IdLevel123]],'B-Business Capability'!B:L,11,FALSE)</f>
        <v>0</v>
      </c>
      <c r="T4982" t="s">
        <v>1674</v>
      </c>
    </row>
    <row r="4983" spans="2:20" hidden="1" x14ac:dyDescent="0.25">
      <c r="D4983" t="s">
        <v>1663</v>
      </c>
      <c r="E4983" t="str">
        <f>VLOOKUP(D4983,'B-Business Capability'!B:H,5,FALSE)</f>
        <v>Digital Platform and Operations</v>
      </c>
      <c r="F4983" t="str">
        <f>VLOOKUP(D4983,'B-Business Capability'!B:H,6,FALSE)</f>
        <v>Operations</v>
      </c>
      <c r="G4983" t="str">
        <f>VLOOKUP(D4983,'B-Business Capability'!B:H,7,FALSE)</f>
        <v>Network &amp; Connectivity</v>
      </c>
      <c r="I4983" t="s">
        <v>43</v>
      </c>
      <c r="J4983" t="s">
        <v>148</v>
      </c>
      <c r="K4983" t="s">
        <v>1079</v>
      </c>
      <c r="L4983" t="s">
        <v>1664</v>
      </c>
      <c r="M4983" t="str">
        <f>VLOOKUP(L4983,'A-Applications'!B:D,3,FALSE)</f>
        <v>Micetro</v>
      </c>
      <c r="N4983" t="s">
        <v>74</v>
      </c>
      <c r="O4983" s="42" t="s">
        <v>47</v>
      </c>
      <c r="P4983" t="s">
        <v>38</v>
      </c>
      <c r="Q4983" t="str">
        <f>VLOOKUP(KamstrupData[[#This Row],[IdLevel123]],'B-Business Capability'!B:L,10,FALSE)</f>
        <v>N/A</v>
      </c>
      <c r="R4983">
        <f>VLOOKUP(KamstrupData[[#This Row],[IdLevel123]],'B-Business Capability'!B:L,11,FALSE)</f>
        <v>0</v>
      </c>
      <c r="T4983" t="s">
        <v>1665</v>
      </c>
    </row>
    <row r="4984" spans="2:20" hidden="1" x14ac:dyDescent="0.25">
      <c r="B4984" s="28">
        <v>46023</v>
      </c>
      <c r="D4984" s="28" t="s">
        <v>1634</v>
      </c>
      <c r="E4984" t="str">
        <f>VLOOKUP(D4984,'B-Business Capability'!B:H,5,FALSE)</f>
        <v>Not mapped to capability</v>
      </c>
      <c r="F4984">
        <f>VLOOKUP(D4984,'B-Business Capability'!B:H,6,FALSE)</f>
        <v>0</v>
      </c>
      <c r="G4984">
        <f>VLOOKUP(D4984,'B-Business Capability'!B:H,7,FALSE)</f>
        <v>0</v>
      </c>
      <c r="I4984" t="s">
        <v>43</v>
      </c>
      <c r="J4984" t="s">
        <v>239</v>
      </c>
      <c r="K4984" t="s">
        <v>1742</v>
      </c>
      <c r="L4984" t="s">
        <v>1664</v>
      </c>
      <c r="M4984" t="str">
        <f>VLOOKUP(L4984,'A-Applications'!B:D,3,FALSE)</f>
        <v>Micetro</v>
      </c>
      <c r="N4984" t="s">
        <v>46</v>
      </c>
      <c r="O4984" s="42" t="s">
        <v>52</v>
      </c>
      <c r="P4984" t="s">
        <v>56</v>
      </c>
      <c r="Q4984" t="str">
        <f>VLOOKUP(KamstrupData[[#This Row],[IdLevel123]],'B-Business Capability'!B:L,10,FALSE)</f>
        <v>N/A</v>
      </c>
      <c r="R4984">
        <f>VLOOKUP(KamstrupData[[#This Row],[IdLevel123]],'B-Business Capability'!B:L,11,FALSE)</f>
        <v>0</v>
      </c>
    </row>
    <row r="4985" spans="2:20" hidden="1" x14ac:dyDescent="0.25">
      <c r="D4985" t="s">
        <v>1634</v>
      </c>
      <c r="E4985" t="str">
        <f>VLOOKUP(D4985,'B-Business Capability'!B:H,5,FALSE)</f>
        <v>Not mapped to capability</v>
      </c>
      <c r="F4985">
        <f>VLOOKUP(D4985,'B-Business Capability'!B:H,6,FALSE)</f>
        <v>0</v>
      </c>
      <c r="G4985">
        <f>VLOOKUP(D4985,'B-Business Capability'!B:H,7,FALSE)</f>
        <v>0</v>
      </c>
      <c r="I4985" t="s">
        <v>43</v>
      </c>
      <c r="J4985" t="s">
        <v>161</v>
      </c>
      <c r="K4985" t="s">
        <v>166</v>
      </c>
      <c r="L4985" t="s">
        <v>1732</v>
      </c>
      <c r="M4985" t="str">
        <f>VLOOKUP(L4985,'A-Applications'!B:D,3,FALSE)</f>
        <v>Beeceptor</v>
      </c>
      <c r="N4985" t="s">
        <v>46</v>
      </c>
      <c r="O4985" s="42" t="s">
        <v>47</v>
      </c>
      <c r="P4985" t="s">
        <v>56</v>
      </c>
      <c r="Q4985" t="str">
        <f>VLOOKUP(KamstrupData[[#This Row],[IdLevel123]],'B-Business Capability'!B:L,10,FALSE)</f>
        <v>N/A</v>
      </c>
      <c r="R4985">
        <f>VLOOKUP(KamstrupData[[#This Row],[IdLevel123]],'B-Business Capability'!B:L,11,FALSE)</f>
        <v>0</v>
      </c>
      <c r="T4985" t="s">
        <v>1733</v>
      </c>
    </row>
    <row r="4986" spans="2:20" hidden="1" x14ac:dyDescent="0.25">
      <c r="D4986" s="28" t="s">
        <v>1459</v>
      </c>
      <c r="E4986" t="str">
        <f>VLOOKUP(D4986,'B-Business Capability'!B:H,5,FALSE)</f>
        <v>Customer Service</v>
      </c>
      <c r="F4986" t="str">
        <f>VLOOKUP(D4986,'B-Business Capability'!B:H,6,FALSE)</f>
        <v>Customer Service and Support</v>
      </c>
      <c r="G4986" t="str">
        <f>VLOOKUP(D4986,'B-Business Capability'!B:H,7,FALSE)</f>
        <v>Service Request Management</v>
      </c>
      <c r="I4986" t="s">
        <v>491</v>
      </c>
      <c r="J4986" t="s">
        <v>8531</v>
      </c>
      <c r="K4986" t="s">
        <v>8607</v>
      </c>
      <c r="L4986" t="s">
        <v>8609</v>
      </c>
      <c r="M4986" t="str">
        <f>VLOOKUP(L4986,'A-Applications'!B:D,3,FALSE)</f>
        <v>USB Meter Reader</v>
      </c>
      <c r="N4986" t="s">
        <v>46</v>
      </c>
      <c r="O4986" s="42" t="s">
        <v>47</v>
      </c>
      <c r="P4986" t="s">
        <v>229</v>
      </c>
      <c r="Q4986" t="str">
        <f>VLOOKUP(KamstrupData[[#This Row],[IdLevel123]],'B-Business Capability'!B:L,10,FALSE)</f>
        <v>Customer Service and Support</v>
      </c>
      <c r="R4986">
        <f>VLOOKUP(KamstrupData[[#This Row],[IdLevel123]],'B-Business Capability'!B:L,11,FALSE)</f>
        <v>0</v>
      </c>
    </row>
    <row r="4987" spans="2:20" hidden="1" x14ac:dyDescent="0.25">
      <c r="D4987" s="28" t="s">
        <v>1459</v>
      </c>
      <c r="E4987" t="str">
        <f>VLOOKUP(D4987,'B-Business Capability'!B:H,5,FALSE)</f>
        <v>Customer Service</v>
      </c>
      <c r="F4987" t="str">
        <f>VLOOKUP(D4987,'B-Business Capability'!B:H,6,FALSE)</f>
        <v>Customer Service and Support</v>
      </c>
      <c r="G4987" t="str">
        <f>VLOOKUP(D4987,'B-Business Capability'!B:H,7,FALSE)</f>
        <v>Service Request Management</v>
      </c>
      <c r="I4987" t="s">
        <v>487</v>
      </c>
      <c r="J4987" t="s">
        <v>8684</v>
      </c>
      <c r="K4987" t="s">
        <v>4553</v>
      </c>
      <c r="L4987" t="s">
        <v>8609</v>
      </c>
      <c r="M4987" t="str">
        <f>VLOOKUP(L4987,'A-Applications'!B:D,3,FALSE)</f>
        <v>USB Meter Reader</v>
      </c>
      <c r="N4987" t="s">
        <v>46</v>
      </c>
      <c r="O4987" s="42" t="s">
        <v>47</v>
      </c>
      <c r="Q4987" t="str">
        <f>VLOOKUP(KamstrupData[[#This Row],[IdLevel123]],'B-Business Capability'!B:L,10,FALSE)</f>
        <v>Customer Service and Support</v>
      </c>
      <c r="R4987">
        <f>VLOOKUP(KamstrupData[[#This Row],[IdLevel123]],'B-Business Capability'!B:L,11,FALSE)</f>
        <v>0</v>
      </c>
    </row>
    <row r="4988" spans="2:20" hidden="1" x14ac:dyDescent="0.25">
      <c r="D4988" t="s">
        <v>1459</v>
      </c>
      <c r="E4988" t="str">
        <f>VLOOKUP(D4988,'B-Business Capability'!B:H,5,FALSE)</f>
        <v>Customer Service</v>
      </c>
      <c r="F4988" t="str">
        <f>VLOOKUP(D4988,'B-Business Capability'!B:H,6,FALSE)</f>
        <v>Customer Service and Support</v>
      </c>
      <c r="G4988" t="str">
        <f>VLOOKUP(D4988,'B-Business Capability'!B:H,7,FALSE)</f>
        <v>Service Request Management</v>
      </c>
      <c r="I4988" t="s">
        <v>43</v>
      </c>
      <c r="J4988" t="s">
        <v>282</v>
      </c>
      <c r="L4988" t="s">
        <v>1494</v>
      </c>
      <c r="M4988" t="str">
        <f>VLOOKUP(L4988,'A-Applications'!B:D,3,FALSE)</f>
        <v>FlowIQ</v>
      </c>
      <c r="N4988" t="s">
        <v>138</v>
      </c>
      <c r="O4988" s="42" t="s">
        <v>210</v>
      </c>
      <c r="P4988" t="s">
        <v>56</v>
      </c>
      <c r="Q4988" t="str">
        <f>VLOOKUP(KamstrupData[[#This Row],[IdLevel123]],'B-Business Capability'!B:L,10,FALSE)</f>
        <v>Customer Service and Support</v>
      </c>
      <c r="R4988">
        <f>VLOOKUP(KamstrupData[[#This Row],[IdLevel123]],'B-Business Capability'!B:L,11,FALSE)</f>
        <v>0</v>
      </c>
    </row>
    <row r="4989" spans="2:20" hidden="1" x14ac:dyDescent="0.25">
      <c r="B4989" s="28">
        <v>45292</v>
      </c>
      <c r="D4989" s="28" t="s">
        <v>8548</v>
      </c>
      <c r="E4989" t="str">
        <f>VLOOKUP(D4989,'B-Business Capability'!B:H,5,FALSE)</f>
        <v>OT Hosting</v>
      </c>
      <c r="F4989" t="str">
        <f>VLOOKUP(D4989,'B-Business Capability'!B:H,6,FALSE)</f>
        <v>OT Engineering &amp; Innovation</v>
      </c>
      <c r="G4989">
        <f>VLOOKUP(D4989,'B-Business Capability'!B:H,7,FALSE)</f>
        <v>0</v>
      </c>
      <c r="I4989" t="s">
        <v>43</v>
      </c>
      <c r="J4989" t="s">
        <v>285</v>
      </c>
      <c r="K4989" t="s">
        <v>1615</v>
      </c>
      <c r="L4989" t="s">
        <v>1494</v>
      </c>
      <c r="M4989" t="str">
        <f>VLOOKUP(L4989,'A-Applications'!B:D,3,FALSE)</f>
        <v>FlowIQ</v>
      </c>
      <c r="N4989" t="s">
        <v>46</v>
      </c>
      <c r="O4989" s="42" t="s">
        <v>210</v>
      </c>
      <c r="P4989" t="s">
        <v>38</v>
      </c>
      <c r="Q4989" t="str">
        <f>VLOOKUP(KamstrupData[[#This Row],[IdLevel123]],'B-Business Capability'!B:L,10,FALSE)</f>
        <v>N/A</v>
      </c>
      <c r="R4989">
        <f>VLOOKUP(KamstrupData[[#This Row],[IdLevel123]],'B-Business Capability'!B:L,11,FALSE)</f>
        <v>0</v>
      </c>
    </row>
    <row r="4990" spans="2:20" hidden="1" x14ac:dyDescent="0.25">
      <c r="D4990" t="s">
        <v>1459</v>
      </c>
      <c r="E4990" t="str">
        <f>VLOOKUP(D4990,'B-Business Capability'!B:H,5,FALSE)</f>
        <v>Customer Service</v>
      </c>
      <c r="F4990" t="str">
        <f>VLOOKUP(D4990,'B-Business Capability'!B:H,6,FALSE)</f>
        <v>Customer Service and Support</v>
      </c>
      <c r="G4990" t="str">
        <f>VLOOKUP(D4990,'B-Business Capability'!B:H,7,FALSE)</f>
        <v>Service Request Management</v>
      </c>
      <c r="I4990" t="s">
        <v>66</v>
      </c>
      <c r="J4990" t="s">
        <v>228</v>
      </c>
      <c r="L4990" t="s">
        <v>1465</v>
      </c>
      <c r="M4990" t="str">
        <f>VLOOKUP(L4990,'A-Applications'!B:D,3,FALSE)</f>
        <v>NEM (Network Monitor)</v>
      </c>
      <c r="N4990" t="s">
        <v>46</v>
      </c>
      <c r="O4990" s="42" t="s">
        <v>47</v>
      </c>
      <c r="P4990" t="s">
        <v>229</v>
      </c>
      <c r="Q4990" t="str">
        <f>VLOOKUP(KamstrupData[[#This Row],[IdLevel123]],'B-Business Capability'!B:L,10,FALSE)</f>
        <v>Customer Service and Support</v>
      </c>
      <c r="R4990">
        <f>VLOOKUP(KamstrupData[[#This Row],[IdLevel123]],'B-Business Capability'!B:L,11,FALSE)</f>
        <v>0</v>
      </c>
      <c r="T4990" t="s">
        <v>230</v>
      </c>
    </row>
    <row r="4991" spans="2:20" hidden="1" x14ac:dyDescent="0.25">
      <c r="D4991" t="s">
        <v>1459</v>
      </c>
      <c r="E4991" t="str">
        <f>VLOOKUP(D4991,'B-Business Capability'!B:H,5,FALSE)</f>
        <v>Customer Service</v>
      </c>
      <c r="F4991" t="str">
        <f>VLOOKUP(D4991,'B-Business Capability'!B:H,6,FALSE)</f>
        <v>Customer Service and Support</v>
      </c>
      <c r="G4991" t="str">
        <f>VLOOKUP(D4991,'B-Business Capability'!B:H,7,FALSE)</f>
        <v>Service Request Management</v>
      </c>
      <c r="I4991" t="s">
        <v>43</v>
      </c>
      <c r="J4991" t="s">
        <v>279</v>
      </c>
      <c r="L4991" t="s">
        <v>1465</v>
      </c>
      <c r="M4991" t="str">
        <f>VLOOKUP(L4991,'A-Applications'!B:D,3,FALSE)</f>
        <v>NEM (Network Monitor)</v>
      </c>
      <c r="N4991" t="s">
        <v>138</v>
      </c>
      <c r="O4991" s="42" t="s">
        <v>47</v>
      </c>
      <c r="P4991" t="s">
        <v>229</v>
      </c>
      <c r="Q4991" t="str">
        <f>VLOOKUP(KamstrupData[[#This Row],[IdLevel123]],'B-Business Capability'!B:L,10,FALSE)</f>
        <v>Customer Service and Support</v>
      </c>
      <c r="R4991">
        <f>VLOOKUP(KamstrupData[[#This Row],[IdLevel123]],'B-Business Capability'!B:L,11,FALSE)</f>
        <v>0</v>
      </c>
      <c r="T4991" t="s">
        <v>410</v>
      </c>
    </row>
    <row r="4992" spans="2:20" hidden="1" x14ac:dyDescent="0.25">
      <c r="D4992" t="s">
        <v>1459</v>
      </c>
      <c r="E4992" t="str">
        <f>VLOOKUP(D4992,'B-Business Capability'!B:H,5,FALSE)</f>
        <v>Customer Service</v>
      </c>
      <c r="F4992" t="str">
        <f>VLOOKUP(D4992,'B-Business Capability'!B:H,6,FALSE)</f>
        <v>Customer Service and Support</v>
      </c>
      <c r="G4992" t="str">
        <f>VLOOKUP(D4992,'B-Business Capability'!B:H,7,FALSE)</f>
        <v>Service Request Management</v>
      </c>
      <c r="I4992" t="s">
        <v>43</v>
      </c>
      <c r="J4992" t="s">
        <v>282</v>
      </c>
      <c r="L4992" t="s">
        <v>1465</v>
      </c>
      <c r="M4992" t="str">
        <f>VLOOKUP(L4992,'A-Applications'!B:D,3,FALSE)</f>
        <v>NEM (Network Monitor)</v>
      </c>
      <c r="N4992" t="s">
        <v>138</v>
      </c>
      <c r="O4992" s="42" t="s">
        <v>47</v>
      </c>
      <c r="P4992" t="s">
        <v>229</v>
      </c>
      <c r="Q4992" t="str">
        <f>VLOOKUP(KamstrupData[[#This Row],[IdLevel123]],'B-Business Capability'!B:L,10,FALSE)</f>
        <v>Customer Service and Support</v>
      </c>
      <c r="R4992">
        <f>VLOOKUP(KamstrupData[[#This Row],[IdLevel123]],'B-Business Capability'!B:L,11,FALSE)</f>
        <v>0</v>
      </c>
      <c r="T4992" t="s">
        <v>410</v>
      </c>
    </row>
    <row r="4993" spans="2:20" hidden="1" x14ac:dyDescent="0.25">
      <c r="D4993" s="28" t="s">
        <v>1459</v>
      </c>
      <c r="E4993" t="str">
        <f>VLOOKUP(D4993,'B-Business Capability'!B:H,5,FALSE)</f>
        <v>Customer Service</v>
      </c>
      <c r="F4993" t="str">
        <f>VLOOKUP(D4993,'B-Business Capability'!B:H,6,FALSE)</f>
        <v>Customer Service and Support</v>
      </c>
      <c r="G4993" t="str">
        <f>VLOOKUP(D4993,'B-Business Capability'!B:H,7,FALSE)</f>
        <v>Service Request Management</v>
      </c>
      <c r="I4993" t="s">
        <v>491</v>
      </c>
      <c r="J4993" t="s">
        <v>8531</v>
      </c>
      <c r="K4993" t="s">
        <v>8607</v>
      </c>
      <c r="L4993" t="s">
        <v>1465</v>
      </c>
      <c r="M4993" t="str">
        <f>VLOOKUP(L4993,'A-Applications'!B:D,3,FALSE)</f>
        <v>NEM (Network Monitor)</v>
      </c>
      <c r="N4993" t="s">
        <v>46</v>
      </c>
      <c r="O4993" s="42" t="s">
        <v>47</v>
      </c>
      <c r="P4993" t="s">
        <v>229</v>
      </c>
      <c r="Q4993" t="str">
        <f>VLOOKUP(KamstrupData[[#This Row],[IdLevel123]],'B-Business Capability'!B:L,10,FALSE)</f>
        <v>Customer Service and Support</v>
      </c>
      <c r="R4993">
        <f>VLOOKUP(KamstrupData[[#This Row],[IdLevel123]],'B-Business Capability'!B:L,11,FALSE)</f>
        <v>0</v>
      </c>
    </row>
    <row r="4994" spans="2:20" hidden="1" x14ac:dyDescent="0.25">
      <c r="D4994" t="s">
        <v>1517</v>
      </c>
      <c r="E4994" t="str">
        <f>VLOOKUP(D4994,'B-Business Capability'!B:H,5,FALSE)</f>
        <v>Customer Service</v>
      </c>
      <c r="F4994" t="str">
        <f>VLOOKUP(D4994,'B-Business Capability'!B:H,6,FALSE)</f>
        <v>Customer Project Management</v>
      </c>
      <c r="G4994" t="str">
        <f>VLOOKUP(D4994,'B-Business Capability'!B:H,7,FALSE)</f>
        <v>Project Management</v>
      </c>
      <c r="I4994" t="s">
        <v>66</v>
      </c>
      <c r="J4994" t="s">
        <v>228</v>
      </c>
      <c r="L4994" t="s">
        <v>1465</v>
      </c>
      <c r="M4994" t="str">
        <f>VLOOKUP(L4994,'A-Applications'!B:D,3,FALSE)</f>
        <v>NEM (Network Monitor)</v>
      </c>
      <c r="N4994" t="s">
        <v>46</v>
      </c>
      <c r="O4994" s="42" t="s">
        <v>47</v>
      </c>
      <c r="P4994" t="s">
        <v>1040</v>
      </c>
      <c r="Q4994" t="str">
        <f>VLOOKUP(KamstrupData[[#This Row],[IdLevel123]],'B-Business Capability'!B:L,10,FALSE)</f>
        <v>Order-to-Cash (O2C)</v>
      </c>
      <c r="R4994">
        <f>VLOOKUP(KamstrupData[[#This Row],[IdLevel123]],'B-Business Capability'!B:L,11,FALSE)</f>
        <v>0</v>
      </c>
      <c r="T4994" t="s">
        <v>230</v>
      </c>
    </row>
    <row r="4995" spans="2:20" hidden="1" x14ac:dyDescent="0.25">
      <c r="D4995" t="s">
        <v>1517</v>
      </c>
      <c r="E4995" t="str">
        <f>VLOOKUP(D4995,'B-Business Capability'!B:H,5,FALSE)</f>
        <v>Customer Service</v>
      </c>
      <c r="F4995" t="str">
        <f>VLOOKUP(D4995,'B-Business Capability'!B:H,6,FALSE)</f>
        <v>Customer Project Management</v>
      </c>
      <c r="G4995" t="str">
        <f>VLOOKUP(D4995,'B-Business Capability'!B:H,7,FALSE)</f>
        <v>Project Management</v>
      </c>
      <c r="I4995" t="s">
        <v>43</v>
      </c>
      <c r="J4995" t="s">
        <v>279</v>
      </c>
      <c r="L4995" t="s">
        <v>1465</v>
      </c>
      <c r="M4995" t="str">
        <f>VLOOKUP(L4995,'A-Applications'!B:D,3,FALSE)</f>
        <v>NEM (Network Monitor)</v>
      </c>
      <c r="N4995" t="s">
        <v>138</v>
      </c>
      <c r="O4995" s="42" t="s">
        <v>47</v>
      </c>
      <c r="P4995" t="s">
        <v>1040</v>
      </c>
      <c r="Q4995" t="str">
        <f>VLOOKUP(KamstrupData[[#This Row],[IdLevel123]],'B-Business Capability'!B:L,10,FALSE)</f>
        <v>Order-to-Cash (O2C)</v>
      </c>
      <c r="R4995">
        <f>VLOOKUP(KamstrupData[[#This Row],[IdLevel123]],'B-Business Capability'!B:L,11,FALSE)</f>
        <v>0</v>
      </c>
      <c r="T4995" t="s">
        <v>410</v>
      </c>
    </row>
    <row r="4996" spans="2:20" hidden="1" x14ac:dyDescent="0.25">
      <c r="D4996" t="s">
        <v>1517</v>
      </c>
      <c r="E4996" t="str">
        <f>VLOOKUP(D4996,'B-Business Capability'!B:H,5,FALSE)</f>
        <v>Customer Service</v>
      </c>
      <c r="F4996" t="str">
        <f>VLOOKUP(D4996,'B-Business Capability'!B:H,6,FALSE)</f>
        <v>Customer Project Management</v>
      </c>
      <c r="G4996" t="str">
        <f>VLOOKUP(D4996,'B-Business Capability'!B:H,7,FALSE)</f>
        <v>Project Management</v>
      </c>
      <c r="I4996" t="s">
        <v>43</v>
      </c>
      <c r="J4996" t="s">
        <v>282</v>
      </c>
      <c r="L4996" t="s">
        <v>1465</v>
      </c>
      <c r="M4996" t="str">
        <f>VLOOKUP(L4996,'A-Applications'!B:D,3,FALSE)</f>
        <v>NEM (Network Monitor)</v>
      </c>
      <c r="N4996" t="s">
        <v>138</v>
      </c>
      <c r="O4996" s="42" t="s">
        <v>47</v>
      </c>
      <c r="P4996" t="s">
        <v>1040</v>
      </c>
      <c r="Q4996" t="str">
        <f>VLOOKUP(KamstrupData[[#This Row],[IdLevel123]],'B-Business Capability'!B:L,10,FALSE)</f>
        <v>Order-to-Cash (O2C)</v>
      </c>
      <c r="R4996">
        <f>VLOOKUP(KamstrupData[[#This Row],[IdLevel123]],'B-Business Capability'!B:L,11,FALSE)</f>
        <v>0</v>
      </c>
      <c r="T4996" t="s">
        <v>410</v>
      </c>
    </row>
    <row r="4997" spans="2:20" hidden="1" x14ac:dyDescent="0.25">
      <c r="D4997" s="28" t="s">
        <v>1517</v>
      </c>
      <c r="E4997" t="str">
        <f>VLOOKUP(D4997,'B-Business Capability'!B:H,5,FALSE)</f>
        <v>Customer Service</v>
      </c>
      <c r="F4997" t="str">
        <f>VLOOKUP(D4997,'B-Business Capability'!B:H,6,FALSE)</f>
        <v>Customer Project Management</v>
      </c>
      <c r="G4997" t="str">
        <f>VLOOKUP(D4997,'B-Business Capability'!B:H,7,FALSE)</f>
        <v>Project Management</v>
      </c>
      <c r="I4997" t="s">
        <v>491</v>
      </c>
      <c r="J4997" t="s">
        <v>8531</v>
      </c>
      <c r="K4997" t="s">
        <v>8607</v>
      </c>
      <c r="L4997" t="s">
        <v>1465</v>
      </c>
      <c r="M4997" t="str">
        <f>VLOOKUP(L4997,'A-Applications'!B:D,3,FALSE)</f>
        <v>NEM (Network Monitor)</v>
      </c>
      <c r="N4997" t="s">
        <v>46</v>
      </c>
      <c r="O4997" s="42" t="s">
        <v>47</v>
      </c>
      <c r="P4997" t="s">
        <v>1040</v>
      </c>
      <c r="Q4997" t="str">
        <f>VLOOKUP(KamstrupData[[#This Row],[IdLevel123]],'B-Business Capability'!B:L,10,FALSE)</f>
        <v>Order-to-Cash (O2C)</v>
      </c>
      <c r="R4997">
        <f>VLOOKUP(KamstrupData[[#This Row],[IdLevel123]],'B-Business Capability'!B:L,11,FALSE)</f>
        <v>0</v>
      </c>
    </row>
    <row r="4998" spans="2:20" hidden="1" x14ac:dyDescent="0.25">
      <c r="D4998" t="s">
        <v>1531</v>
      </c>
      <c r="E4998" t="str">
        <f>VLOOKUP(D4998,'B-Business Capability'!B:H,5,FALSE)</f>
        <v>Customer Service</v>
      </c>
      <c r="F4998" t="str">
        <f>VLOOKUP(D4998,'B-Business Capability'!B:H,6,FALSE)</f>
        <v>Customer Service and Support</v>
      </c>
      <c r="G4998" t="str">
        <f>VLOOKUP(D4998,'B-Business Capability'!B:H,7,FALSE)</f>
        <v>Customer Operations</v>
      </c>
      <c r="I4998" t="s">
        <v>66</v>
      </c>
      <c r="J4998" t="s">
        <v>228</v>
      </c>
      <c r="L4998" t="s">
        <v>1465</v>
      </c>
      <c r="M4998" t="str">
        <f>VLOOKUP(L4998,'A-Applications'!B:D,3,FALSE)</f>
        <v>NEM (Network Monitor)</v>
      </c>
      <c r="N4998" t="s">
        <v>46</v>
      </c>
      <c r="O4998" s="42" t="s">
        <v>47</v>
      </c>
      <c r="P4998" t="s">
        <v>229</v>
      </c>
      <c r="Q4998" t="str">
        <f>VLOOKUP(KamstrupData[[#This Row],[IdLevel123]],'B-Business Capability'!B:L,10,FALSE)</f>
        <v>Order-to-Cash (O2C)</v>
      </c>
      <c r="R4998">
        <f>VLOOKUP(KamstrupData[[#This Row],[IdLevel123]],'B-Business Capability'!B:L,11,FALSE)</f>
        <v>0</v>
      </c>
      <c r="T4998" t="s">
        <v>230</v>
      </c>
    </row>
    <row r="4999" spans="2:20" hidden="1" x14ac:dyDescent="0.25">
      <c r="D4999" t="s">
        <v>1531</v>
      </c>
      <c r="E4999" t="str">
        <f>VLOOKUP(D4999,'B-Business Capability'!B:H,5,FALSE)</f>
        <v>Customer Service</v>
      </c>
      <c r="F4999" t="str">
        <f>VLOOKUP(D4999,'B-Business Capability'!B:H,6,FALSE)</f>
        <v>Customer Service and Support</v>
      </c>
      <c r="G4999" t="str">
        <f>VLOOKUP(D4999,'B-Business Capability'!B:H,7,FALSE)</f>
        <v>Customer Operations</v>
      </c>
      <c r="I4999" t="s">
        <v>43</v>
      </c>
      <c r="J4999" t="s">
        <v>279</v>
      </c>
      <c r="L4999" t="s">
        <v>1465</v>
      </c>
      <c r="M4999" t="str">
        <f>VLOOKUP(L4999,'A-Applications'!B:D,3,FALSE)</f>
        <v>NEM (Network Monitor)</v>
      </c>
      <c r="N4999" t="s">
        <v>138</v>
      </c>
      <c r="O4999" s="42" t="s">
        <v>47</v>
      </c>
      <c r="P4999" t="s">
        <v>1040</v>
      </c>
      <c r="Q4999" t="str">
        <f>VLOOKUP(KamstrupData[[#This Row],[IdLevel123]],'B-Business Capability'!B:L,10,FALSE)</f>
        <v>Order-to-Cash (O2C)</v>
      </c>
      <c r="R4999">
        <f>VLOOKUP(KamstrupData[[#This Row],[IdLevel123]],'B-Business Capability'!B:L,11,FALSE)</f>
        <v>0</v>
      </c>
      <c r="T4999" t="s">
        <v>410</v>
      </c>
    </row>
    <row r="5000" spans="2:20" hidden="1" x14ac:dyDescent="0.25">
      <c r="D5000" t="s">
        <v>1531</v>
      </c>
      <c r="E5000" t="str">
        <f>VLOOKUP(D5000,'B-Business Capability'!B:H,5,FALSE)</f>
        <v>Customer Service</v>
      </c>
      <c r="F5000" t="str">
        <f>VLOOKUP(D5000,'B-Business Capability'!B:H,6,FALSE)</f>
        <v>Customer Service and Support</v>
      </c>
      <c r="G5000" t="str">
        <f>VLOOKUP(D5000,'B-Business Capability'!B:H,7,FALSE)</f>
        <v>Customer Operations</v>
      </c>
      <c r="I5000" t="s">
        <v>43</v>
      </c>
      <c r="J5000" t="s">
        <v>282</v>
      </c>
      <c r="L5000" t="s">
        <v>1465</v>
      </c>
      <c r="M5000" t="str">
        <f>VLOOKUP(L5000,'A-Applications'!B:D,3,FALSE)</f>
        <v>NEM (Network Monitor)</v>
      </c>
      <c r="N5000" t="s">
        <v>138</v>
      </c>
      <c r="O5000" s="42" t="s">
        <v>47</v>
      </c>
      <c r="P5000" t="s">
        <v>1040</v>
      </c>
      <c r="Q5000" t="str">
        <f>VLOOKUP(KamstrupData[[#This Row],[IdLevel123]],'B-Business Capability'!B:L,10,FALSE)</f>
        <v>Order-to-Cash (O2C)</v>
      </c>
      <c r="R5000">
        <f>VLOOKUP(KamstrupData[[#This Row],[IdLevel123]],'B-Business Capability'!B:L,11,FALSE)</f>
        <v>0</v>
      </c>
      <c r="T5000" t="s">
        <v>410</v>
      </c>
    </row>
    <row r="5001" spans="2:20" hidden="1" x14ac:dyDescent="0.25">
      <c r="D5001" s="28" t="s">
        <v>1531</v>
      </c>
      <c r="E5001" t="str">
        <f>VLOOKUP(D5001,'B-Business Capability'!B:H,5,FALSE)</f>
        <v>Customer Service</v>
      </c>
      <c r="F5001" t="str">
        <f>VLOOKUP(D5001,'B-Business Capability'!B:H,6,FALSE)</f>
        <v>Customer Service and Support</v>
      </c>
      <c r="G5001" t="str">
        <f>VLOOKUP(D5001,'B-Business Capability'!B:H,7,FALSE)</f>
        <v>Customer Operations</v>
      </c>
      <c r="I5001" t="s">
        <v>491</v>
      </c>
      <c r="J5001" t="s">
        <v>8531</v>
      </c>
      <c r="K5001" t="s">
        <v>8607</v>
      </c>
      <c r="L5001" t="s">
        <v>1465</v>
      </c>
      <c r="M5001" t="str">
        <f>VLOOKUP(L5001,'A-Applications'!B:D,3,FALSE)</f>
        <v>NEM (Network Monitor)</v>
      </c>
      <c r="N5001" t="s">
        <v>46</v>
      </c>
      <c r="O5001" s="42" t="s">
        <v>47</v>
      </c>
      <c r="P5001" t="s">
        <v>229</v>
      </c>
      <c r="Q5001" t="str">
        <f>VLOOKUP(KamstrupData[[#This Row],[IdLevel123]],'B-Business Capability'!B:L,10,FALSE)</f>
        <v>Order-to-Cash (O2C)</v>
      </c>
      <c r="R5001">
        <f>VLOOKUP(KamstrupData[[#This Row],[IdLevel123]],'B-Business Capability'!B:L,11,FALSE)</f>
        <v>0</v>
      </c>
    </row>
    <row r="5002" spans="2:20" hidden="1" x14ac:dyDescent="0.25">
      <c r="B5002" s="28">
        <v>45292</v>
      </c>
      <c r="D5002" s="28" t="s">
        <v>8548</v>
      </c>
      <c r="E5002" t="str">
        <f>VLOOKUP(D5002,'B-Business Capability'!B:H,5,FALSE)</f>
        <v>OT Hosting</v>
      </c>
      <c r="F5002" t="str">
        <f>VLOOKUP(D5002,'B-Business Capability'!B:H,6,FALSE)</f>
        <v>OT Engineering &amp; Innovation</v>
      </c>
      <c r="G5002">
        <f>VLOOKUP(D5002,'B-Business Capability'!B:H,7,FALSE)</f>
        <v>0</v>
      </c>
      <c r="I5002" t="s">
        <v>43</v>
      </c>
      <c r="J5002" t="s">
        <v>285</v>
      </c>
      <c r="K5002" t="s">
        <v>1615</v>
      </c>
      <c r="L5002" t="s">
        <v>1465</v>
      </c>
      <c r="M5002" t="str">
        <f>VLOOKUP(L5002,'A-Applications'!B:D,3,FALSE)</f>
        <v>NEM (Network Monitor)</v>
      </c>
      <c r="N5002" t="s">
        <v>46</v>
      </c>
      <c r="O5002" s="42" t="s">
        <v>210</v>
      </c>
      <c r="P5002" t="s">
        <v>38</v>
      </c>
      <c r="Q5002" t="str">
        <f>VLOOKUP(KamstrupData[[#This Row],[IdLevel123]],'B-Business Capability'!B:L,10,FALSE)</f>
        <v>N/A</v>
      </c>
      <c r="R5002">
        <f>VLOOKUP(KamstrupData[[#This Row],[IdLevel123]],'B-Business Capability'!B:L,11,FALSE)</f>
        <v>0</v>
      </c>
    </row>
    <row r="5003" spans="2:20" hidden="1" x14ac:dyDescent="0.25">
      <c r="D5003" t="s">
        <v>1634</v>
      </c>
      <c r="E5003" t="str">
        <f>VLOOKUP(D5003,'B-Business Capability'!B:H,5,FALSE)</f>
        <v>Not mapped to capability</v>
      </c>
      <c r="F5003">
        <f>VLOOKUP(D5003,'B-Business Capability'!B:H,6,FALSE)</f>
        <v>0</v>
      </c>
      <c r="G5003">
        <f>VLOOKUP(D5003,'B-Business Capability'!B:H,7,FALSE)</f>
        <v>0</v>
      </c>
      <c r="I5003" t="s">
        <v>43</v>
      </c>
      <c r="J5003" t="s">
        <v>282</v>
      </c>
      <c r="L5003" t="s">
        <v>1465</v>
      </c>
      <c r="M5003" t="str">
        <f>VLOOKUP(L5003,'A-Applications'!B:D,3,FALSE)</f>
        <v>NEM (Network Monitor)</v>
      </c>
      <c r="O5003" s="42"/>
      <c r="P5003" t="s">
        <v>56</v>
      </c>
      <c r="Q5003" t="str">
        <f>VLOOKUP(KamstrupData[[#This Row],[IdLevel123]],'B-Business Capability'!B:L,10,FALSE)</f>
        <v>N/A</v>
      </c>
      <c r="R5003">
        <f>VLOOKUP(KamstrupData[[#This Row],[IdLevel123]],'B-Business Capability'!B:L,11,FALSE)</f>
        <v>0</v>
      </c>
    </row>
    <row r="5004" spans="2:20" hidden="1" x14ac:dyDescent="0.25">
      <c r="D5004" t="s">
        <v>42</v>
      </c>
      <c r="E5004" t="str">
        <f>VLOOKUP(D5004,'B-Business Capability'!B:H,5,FALSE)</f>
        <v>Finance</v>
      </c>
      <c r="F5004">
        <f>VLOOKUP(D5004,'B-Business Capability'!B:H,6,FALSE)</f>
        <v>0</v>
      </c>
      <c r="G5004">
        <f>VLOOKUP(D5004,'B-Business Capability'!B:H,7,FALSE)</f>
        <v>0</v>
      </c>
      <c r="I5004" t="s">
        <v>59</v>
      </c>
      <c r="J5004" t="s">
        <v>60</v>
      </c>
      <c r="L5004" t="s">
        <v>55</v>
      </c>
      <c r="M5004" t="str">
        <f>VLOOKUP(L5004,'A-Applications'!B:D,3,FALSE)</f>
        <v>TBD</v>
      </c>
      <c r="O5004" s="42"/>
      <c r="P5004" t="s">
        <v>56</v>
      </c>
      <c r="Q5004" t="str">
        <f>VLOOKUP(KamstrupData[[#This Row],[IdLevel123]],'B-Business Capability'!B:L,10,FALSE)</f>
        <v>N/A</v>
      </c>
      <c r="R5004">
        <f>VLOOKUP(KamstrupData[[#This Row],[IdLevel123]],'B-Business Capability'!B:L,11,FALSE)</f>
        <v>0</v>
      </c>
      <c r="T5004" t="s">
        <v>61</v>
      </c>
    </row>
    <row r="5005" spans="2:20" hidden="1" x14ac:dyDescent="0.25">
      <c r="B5005" s="28">
        <v>46023</v>
      </c>
      <c r="D5005" t="s">
        <v>362</v>
      </c>
      <c r="E5005" t="str">
        <f>VLOOKUP(D5005,'B-Business Capability'!B:H,5,FALSE)</f>
        <v>Digital Management</v>
      </c>
      <c r="F5005" t="str">
        <f>VLOOKUP(D5005,'B-Business Capability'!B:H,6,FALSE)</f>
        <v>IT Strategy &amp; Transformation</v>
      </c>
      <c r="G5005" t="str">
        <f>VLOOKUP(D5005,'B-Business Capability'!B:H,7,FALSE)</f>
        <v>Enterprise Architecture</v>
      </c>
      <c r="I5005" t="s">
        <v>43</v>
      </c>
      <c r="J5005" t="s">
        <v>148</v>
      </c>
      <c r="K5005" t="s">
        <v>363</v>
      </c>
      <c r="L5005" t="s">
        <v>55</v>
      </c>
      <c r="M5005" t="str">
        <f>VLOOKUP(L5005,'A-Applications'!B:D,3,FALSE)</f>
        <v>TBD</v>
      </c>
      <c r="N5005" t="s">
        <v>138</v>
      </c>
      <c r="O5005" s="42" t="s">
        <v>47</v>
      </c>
      <c r="P5005" t="s">
        <v>68</v>
      </c>
      <c r="Q5005" t="str">
        <f>VLOOKUP(KamstrupData[[#This Row],[IdLevel123]],'B-Business Capability'!B:L,10,FALSE)</f>
        <v>N/A</v>
      </c>
      <c r="R5005">
        <f>VLOOKUP(KamstrupData[[#This Row],[IdLevel123]],'B-Business Capability'!B:L,11,FALSE)</f>
        <v>0</v>
      </c>
      <c r="S5005" t="s">
        <v>364</v>
      </c>
      <c r="T5005" t="s">
        <v>365</v>
      </c>
    </row>
    <row r="5006" spans="2:20" hidden="1" x14ac:dyDescent="0.25">
      <c r="B5006" s="28">
        <v>45870</v>
      </c>
      <c r="D5006" t="s">
        <v>461</v>
      </c>
      <c r="E5006" t="str">
        <f>VLOOKUP(D5006,'B-Business Capability'!B:H,5,FALSE)</f>
        <v>Finance</v>
      </c>
      <c r="F5006" t="str">
        <f>VLOOKUP(D5006,'B-Business Capability'!B:H,6,FALSE)</f>
        <v>Financial Planning &amp; Analysis</v>
      </c>
      <c r="G5006" t="str">
        <f>VLOOKUP(D5006,'B-Business Capability'!B:H,7,FALSE)</f>
        <v>Business Planning</v>
      </c>
      <c r="I5006" t="s">
        <v>43</v>
      </c>
      <c r="J5006" t="s">
        <v>44</v>
      </c>
      <c r="L5006" t="s">
        <v>55</v>
      </c>
      <c r="M5006" t="str">
        <f>VLOOKUP(L5006,'A-Applications'!B:D,3,FALSE)</f>
        <v>TBD</v>
      </c>
      <c r="N5006" t="s">
        <v>138</v>
      </c>
      <c r="O5006" s="42"/>
      <c r="P5006" t="s">
        <v>68</v>
      </c>
      <c r="Q5006" t="str">
        <f>VLOOKUP(KamstrupData[[#This Row],[IdLevel123]],'B-Business Capability'!B:L,10,FALSE)</f>
        <v>N/A</v>
      </c>
      <c r="R5006">
        <f>VLOOKUP(KamstrupData[[#This Row],[IdLevel123]],'B-Business Capability'!B:L,11,FALSE)</f>
        <v>0</v>
      </c>
      <c r="S5006" t="s">
        <v>464</v>
      </c>
      <c r="T5006" t="s">
        <v>465</v>
      </c>
    </row>
    <row r="5007" spans="2:20" hidden="1" x14ac:dyDescent="0.25">
      <c r="D5007" t="s">
        <v>1110</v>
      </c>
      <c r="E5007" t="str">
        <f>VLOOKUP(D5007,'B-Business Capability'!B:H,5,FALSE)</f>
        <v>Marketing</v>
      </c>
      <c r="F5007" t="str">
        <f>VLOOKUP(D5007,'B-Business Capability'!B:H,6,FALSE)</f>
        <v>Customer experience and data management</v>
      </c>
      <c r="G5007" t="str">
        <f>VLOOKUP(D5007,'B-Business Capability'!B:H,7,FALSE)</f>
        <v>Customer experience management</v>
      </c>
      <c r="I5007" t="s">
        <v>43</v>
      </c>
      <c r="J5007" t="s">
        <v>325</v>
      </c>
      <c r="K5007" t="s">
        <v>416</v>
      </c>
      <c r="L5007" t="s">
        <v>55</v>
      </c>
      <c r="M5007" t="str">
        <f>VLOOKUP(L5007,'A-Applications'!B:D,3,FALSE)</f>
        <v>TBD</v>
      </c>
      <c r="O5007" s="42"/>
      <c r="P5007" t="s">
        <v>1087</v>
      </c>
      <c r="Q5007" t="str">
        <f>VLOOKUP(KamstrupData[[#This Row],[IdLevel123]],'B-Business Capability'!B:L,10,FALSE)</f>
        <v>Customer Service and Support</v>
      </c>
      <c r="R5007">
        <f>VLOOKUP(KamstrupData[[#This Row],[IdLevel123]],'B-Business Capability'!B:L,11,FALSE)</f>
        <v>0</v>
      </c>
      <c r="T5007" t="s">
        <v>1112</v>
      </c>
    </row>
    <row r="5008" spans="2:20" hidden="1" x14ac:dyDescent="0.25">
      <c r="D5008" t="s">
        <v>1161</v>
      </c>
      <c r="E5008" t="str">
        <f>VLOOKUP(D5008,'B-Business Capability'!B:H,5,FALSE)</f>
        <v>Sales</v>
      </c>
      <c r="F5008" t="str">
        <f>VLOOKUP(D5008,'B-Business Capability'!B:H,6,FALSE)</f>
        <v>Sales Operations</v>
      </c>
      <c r="G5008" t="str">
        <f>VLOOKUP(D5008,'B-Business Capability'!B:H,7,FALSE)</f>
        <v>Media Conversion</v>
      </c>
      <c r="I5008" t="s">
        <v>43</v>
      </c>
      <c r="J5008" t="s">
        <v>325</v>
      </c>
      <c r="K5008" t="s">
        <v>379</v>
      </c>
      <c r="L5008" t="s">
        <v>55</v>
      </c>
      <c r="M5008" t="str">
        <f>VLOOKUP(L5008,'A-Applications'!B:D,3,FALSE)</f>
        <v>TBD</v>
      </c>
      <c r="O5008" s="42"/>
      <c r="P5008" t="s">
        <v>1140</v>
      </c>
      <c r="Q5008" t="str">
        <f>VLOOKUP(KamstrupData[[#This Row],[IdLevel123]],'B-Business Capability'!B:L,10,FALSE)</f>
        <v>N/A</v>
      </c>
      <c r="R5008">
        <f>VLOOKUP(KamstrupData[[#This Row],[IdLevel123]],'B-Business Capability'!B:L,11,FALSE)</f>
        <v>0</v>
      </c>
      <c r="T5008" t="s">
        <v>1162</v>
      </c>
    </row>
    <row r="5009" spans="2:20" hidden="1" x14ac:dyDescent="0.25">
      <c r="D5009" t="s">
        <v>1187</v>
      </c>
      <c r="E5009" t="str">
        <f>VLOOKUP(D5009,'B-Business Capability'!B:H,5,FALSE)</f>
        <v>Sales</v>
      </c>
      <c r="F5009" t="str">
        <f>VLOOKUP(D5009,'B-Business Capability'!B:H,6,FALSE)</f>
        <v>Sales Operations</v>
      </c>
      <c r="G5009" t="str">
        <f>VLOOKUP(D5009,'B-Business Capability'!B:H,7,FALSE)</f>
        <v>Usage consumption capture</v>
      </c>
      <c r="I5009" t="s">
        <v>43</v>
      </c>
      <c r="J5009" t="s">
        <v>325</v>
      </c>
      <c r="K5009" t="s">
        <v>379</v>
      </c>
      <c r="L5009" t="s">
        <v>55</v>
      </c>
      <c r="M5009" t="str">
        <f>VLOOKUP(L5009,'A-Applications'!B:D,3,FALSE)</f>
        <v>TBD</v>
      </c>
      <c r="O5009" s="42"/>
      <c r="P5009" t="s">
        <v>1140</v>
      </c>
      <c r="Q5009" t="str">
        <f>VLOOKUP(KamstrupData[[#This Row],[IdLevel123]],'B-Business Capability'!B:L,10,FALSE)</f>
        <v>Subscribtion-to-Pay (S2P)</v>
      </c>
      <c r="R5009">
        <f>VLOOKUP(KamstrupData[[#This Row],[IdLevel123]],'B-Business Capability'!B:L,11,FALSE)</f>
        <v>300</v>
      </c>
      <c r="T5009" t="s">
        <v>1188</v>
      </c>
    </row>
    <row r="5010" spans="2:20" hidden="1" x14ac:dyDescent="0.25">
      <c r="D5010" t="s">
        <v>1195</v>
      </c>
      <c r="E5010" t="str">
        <f>VLOOKUP(D5010,'B-Business Capability'!B:H,5,FALSE)</f>
        <v>Sales</v>
      </c>
      <c r="F5010" t="str">
        <f>VLOOKUP(D5010,'B-Business Capability'!B:H,6,FALSE)</f>
        <v>Sales Execution and Customer Engagement</v>
      </c>
      <c r="G5010" t="str">
        <f>VLOOKUP(D5010,'B-Business Capability'!B:H,7,FALSE)</f>
        <v>Commodity Sales</v>
      </c>
      <c r="I5010" t="s">
        <v>43</v>
      </c>
      <c r="J5010" t="s">
        <v>325</v>
      </c>
      <c r="K5010" t="s">
        <v>379</v>
      </c>
      <c r="L5010" t="s">
        <v>55</v>
      </c>
      <c r="M5010" t="str">
        <f>VLOOKUP(L5010,'A-Applications'!B:D,3,FALSE)</f>
        <v>TBD</v>
      </c>
      <c r="O5010" s="42"/>
      <c r="P5010" t="s">
        <v>1140</v>
      </c>
      <c r="Q5010" t="str">
        <f>VLOOKUP(KamstrupData[[#This Row],[IdLevel123]],'B-Business Capability'!B:L,10,FALSE)</f>
        <v>Order-to-Cash (O2C)</v>
      </c>
      <c r="R5010">
        <f>VLOOKUP(KamstrupData[[#This Row],[IdLevel123]],'B-Business Capability'!B:L,11,FALSE)</f>
        <v>500</v>
      </c>
      <c r="T5010" t="s">
        <v>435</v>
      </c>
    </row>
    <row r="5011" spans="2:20" hidden="1" x14ac:dyDescent="0.25">
      <c r="B5011" s="28">
        <v>45870</v>
      </c>
      <c r="D5011" t="s">
        <v>1255</v>
      </c>
      <c r="E5011" t="str">
        <f>VLOOKUP(D5011,'B-Business Capability'!B:H,5,FALSE)</f>
        <v>Sales</v>
      </c>
      <c r="F5011" t="str">
        <f>VLOOKUP(D5011,'B-Business Capability'!B:H,6,FALSE)</f>
        <v>Quotation, Order, and Contract Management</v>
      </c>
      <c r="G5011" t="str">
        <f>VLOOKUP(D5011,'B-Business Capability'!B:H,7,FALSE)</f>
        <v>Sales order management and processing</v>
      </c>
      <c r="I5011" t="s">
        <v>43</v>
      </c>
      <c r="J5011" t="s">
        <v>325</v>
      </c>
      <c r="K5011" t="s">
        <v>379</v>
      </c>
      <c r="L5011" t="s">
        <v>55</v>
      </c>
      <c r="M5011" t="str">
        <f>VLOOKUP(L5011,'A-Applications'!B:D,3,FALSE)</f>
        <v>TBD</v>
      </c>
      <c r="N5011" t="s">
        <v>138</v>
      </c>
      <c r="O5011" s="42" t="s">
        <v>102</v>
      </c>
      <c r="P5011" t="s">
        <v>1042</v>
      </c>
      <c r="Q5011" t="str">
        <f>VLOOKUP(KamstrupData[[#This Row],[IdLevel123]],'B-Business Capability'!B:L,10,FALSE)</f>
        <v>Order-to-Cash (O2C)</v>
      </c>
      <c r="R5011">
        <f>VLOOKUP(KamstrupData[[#This Row],[IdLevel123]],'B-Business Capability'!B:L,11,FALSE)</f>
        <v>107</v>
      </c>
      <c r="S5011" t="s">
        <v>464</v>
      </c>
      <c r="T5011" t="s">
        <v>342</v>
      </c>
    </row>
    <row r="5012" spans="2:20" hidden="1" x14ac:dyDescent="0.25">
      <c r="D5012" t="s">
        <v>1634</v>
      </c>
      <c r="E5012" t="str">
        <f>VLOOKUP(D5012,'B-Business Capability'!B:H,5,FALSE)</f>
        <v>Not mapped to capability</v>
      </c>
      <c r="F5012">
        <f>VLOOKUP(D5012,'B-Business Capability'!B:H,6,FALSE)</f>
        <v>0</v>
      </c>
      <c r="G5012">
        <f>VLOOKUP(D5012,'B-Business Capability'!B:H,7,FALSE)</f>
        <v>0</v>
      </c>
      <c r="I5012" t="s">
        <v>43</v>
      </c>
      <c r="J5012" t="s">
        <v>325</v>
      </c>
      <c r="K5012" t="s">
        <v>379</v>
      </c>
      <c r="L5012" t="s">
        <v>55</v>
      </c>
      <c r="M5012" t="str">
        <f>VLOOKUP(L5012,'A-Applications'!B:D,3,FALSE)</f>
        <v>TBD</v>
      </c>
      <c r="O5012" s="42"/>
      <c r="P5012" t="s">
        <v>1709</v>
      </c>
      <c r="Q5012" t="str">
        <f>VLOOKUP(KamstrupData[[#This Row],[IdLevel123]],'B-Business Capability'!B:L,10,FALSE)</f>
        <v>N/A</v>
      </c>
      <c r="R5012">
        <f>VLOOKUP(KamstrupData[[#This Row],[IdLevel123]],'B-Business Capability'!B:L,11,FALSE)</f>
        <v>0</v>
      </c>
      <c r="T5012" t="s">
        <v>1710</v>
      </c>
    </row>
    <row r="5013" spans="2:20" hidden="1" x14ac:dyDescent="0.25">
      <c r="D5013" t="s">
        <v>1634</v>
      </c>
      <c r="E5013" t="str">
        <f>VLOOKUP(D5013,'B-Business Capability'!B:H,5,FALSE)</f>
        <v>Not mapped to capability</v>
      </c>
      <c r="F5013">
        <f>VLOOKUP(D5013,'B-Business Capability'!B:H,6,FALSE)</f>
        <v>0</v>
      </c>
      <c r="G5013">
        <f>VLOOKUP(D5013,'B-Business Capability'!B:H,7,FALSE)</f>
        <v>0</v>
      </c>
      <c r="I5013" t="s">
        <v>43</v>
      </c>
      <c r="J5013" t="s">
        <v>325</v>
      </c>
      <c r="L5013" t="s">
        <v>55</v>
      </c>
      <c r="M5013" t="str">
        <f>VLOOKUP(L5013,'A-Applications'!B:D,3,FALSE)</f>
        <v>TBD</v>
      </c>
      <c r="O5013" s="42"/>
      <c r="P5013" t="s">
        <v>1711</v>
      </c>
      <c r="Q5013" t="str">
        <f>VLOOKUP(KamstrupData[[#This Row],[IdLevel123]],'B-Business Capability'!B:L,10,FALSE)</f>
        <v>N/A</v>
      </c>
      <c r="R5013">
        <f>VLOOKUP(KamstrupData[[#This Row],[IdLevel123]],'B-Business Capability'!B:L,11,FALSE)</f>
        <v>0</v>
      </c>
      <c r="T5013" t="s">
        <v>1712</v>
      </c>
    </row>
    <row r="5014" spans="2:20" hidden="1" x14ac:dyDescent="0.25">
      <c r="D5014" s="28" t="s">
        <v>1161</v>
      </c>
      <c r="E5014" t="str">
        <f>VLOOKUP(D5014,'B-Business Capability'!B:H,5,FALSE)</f>
        <v>Sales</v>
      </c>
      <c r="F5014" t="str">
        <f>VLOOKUP(D5014,'B-Business Capability'!B:H,6,FALSE)</f>
        <v>Sales Operations</v>
      </c>
      <c r="G5014" t="str">
        <f>VLOOKUP(D5014,'B-Business Capability'!B:H,7,FALSE)</f>
        <v>Media Conversion</v>
      </c>
      <c r="I5014" t="s">
        <v>62</v>
      </c>
      <c r="J5014" t="s">
        <v>8632</v>
      </c>
      <c r="L5014" t="s">
        <v>55</v>
      </c>
      <c r="M5014" t="str">
        <f>VLOOKUP(L5014,'A-Applications'!B:D,3,FALSE)</f>
        <v>TBD</v>
      </c>
      <c r="O5014" s="42"/>
      <c r="P5014" t="s">
        <v>1140</v>
      </c>
      <c r="Q5014" t="str">
        <f>VLOOKUP(KamstrupData[[#This Row],[IdLevel123]],'B-Business Capability'!B:L,10,FALSE)</f>
        <v>N/A</v>
      </c>
      <c r="R5014">
        <f>VLOOKUP(KamstrupData[[#This Row],[IdLevel123]],'B-Business Capability'!B:L,11,FALSE)</f>
        <v>0</v>
      </c>
    </row>
    <row r="5015" spans="2:20" hidden="1" x14ac:dyDescent="0.25">
      <c r="D5015" s="28" t="s">
        <v>1187</v>
      </c>
      <c r="E5015" t="str">
        <f>VLOOKUP(D5015,'B-Business Capability'!B:H,5,FALSE)</f>
        <v>Sales</v>
      </c>
      <c r="F5015" t="str">
        <f>VLOOKUP(D5015,'B-Business Capability'!B:H,6,FALSE)</f>
        <v>Sales Operations</v>
      </c>
      <c r="G5015" t="str">
        <f>VLOOKUP(D5015,'B-Business Capability'!B:H,7,FALSE)</f>
        <v>Usage consumption capture</v>
      </c>
      <c r="I5015" t="s">
        <v>62</v>
      </c>
      <c r="J5015" t="s">
        <v>8632</v>
      </c>
      <c r="L5015" t="s">
        <v>55</v>
      </c>
      <c r="M5015" t="str">
        <f>VLOOKUP(L5015,'A-Applications'!B:D,3,FALSE)</f>
        <v>TBD</v>
      </c>
      <c r="O5015" s="42"/>
      <c r="P5015" t="s">
        <v>1140</v>
      </c>
      <c r="Q5015" t="str">
        <f>VLOOKUP(KamstrupData[[#This Row],[IdLevel123]],'B-Business Capability'!B:L,10,FALSE)</f>
        <v>Subscribtion-to-Pay (S2P)</v>
      </c>
      <c r="R5015">
        <f>VLOOKUP(KamstrupData[[#This Row],[IdLevel123]],'B-Business Capability'!B:L,11,FALSE)</f>
        <v>300</v>
      </c>
    </row>
    <row r="5016" spans="2:20" hidden="1" x14ac:dyDescent="0.25">
      <c r="D5016" s="28" t="s">
        <v>1195</v>
      </c>
      <c r="E5016" t="str">
        <f>VLOOKUP(D5016,'B-Business Capability'!B:H,5,FALSE)</f>
        <v>Sales</v>
      </c>
      <c r="F5016" t="str">
        <f>VLOOKUP(D5016,'B-Business Capability'!B:H,6,FALSE)</f>
        <v>Sales Execution and Customer Engagement</v>
      </c>
      <c r="G5016" t="str">
        <f>VLOOKUP(D5016,'B-Business Capability'!B:H,7,FALSE)</f>
        <v>Commodity Sales</v>
      </c>
      <c r="I5016" t="s">
        <v>62</v>
      </c>
      <c r="J5016" t="s">
        <v>8632</v>
      </c>
      <c r="L5016" t="s">
        <v>55</v>
      </c>
      <c r="M5016" t="str">
        <f>VLOOKUP(L5016,'A-Applications'!B:D,3,FALSE)</f>
        <v>TBD</v>
      </c>
      <c r="O5016" s="42"/>
      <c r="P5016" t="s">
        <v>1140</v>
      </c>
      <c r="Q5016" t="str">
        <f>VLOOKUP(KamstrupData[[#This Row],[IdLevel123]],'B-Business Capability'!B:L,10,FALSE)</f>
        <v>Order-to-Cash (O2C)</v>
      </c>
      <c r="R5016">
        <f>VLOOKUP(KamstrupData[[#This Row],[IdLevel123]],'B-Business Capability'!B:L,11,FALSE)</f>
        <v>500</v>
      </c>
    </row>
    <row r="5017" spans="2:20" hidden="1" x14ac:dyDescent="0.25">
      <c r="D5017" s="28" t="s">
        <v>1255</v>
      </c>
      <c r="E5017" t="str">
        <f>VLOOKUP(D5017,'B-Business Capability'!B:H,5,FALSE)</f>
        <v>Sales</v>
      </c>
      <c r="F5017" t="str">
        <f>VLOOKUP(D5017,'B-Business Capability'!B:H,6,FALSE)</f>
        <v>Quotation, Order, and Contract Management</v>
      </c>
      <c r="G5017" t="str">
        <f>VLOOKUP(D5017,'B-Business Capability'!B:H,7,FALSE)</f>
        <v>Sales order management and processing</v>
      </c>
      <c r="I5017" t="s">
        <v>62</v>
      </c>
      <c r="J5017" t="s">
        <v>8632</v>
      </c>
      <c r="L5017" t="s">
        <v>55</v>
      </c>
      <c r="M5017" t="str">
        <f>VLOOKUP(L5017,'A-Applications'!B:D,3,FALSE)</f>
        <v>TBD</v>
      </c>
      <c r="N5017" t="s">
        <v>138</v>
      </c>
      <c r="O5017" s="42" t="s">
        <v>102</v>
      </c>
      <c r="P5017" t="s">
        <v>1042</v>
      </c>
      <c r="Q5017" t="str">
        <f>VLOOKUP(KamstrupData[[#This Row],[IdLevel123]],'B-Business Capability'!B:L,10,FALSE)</f>
        <v>Order-to-Cash (O2C)</v>
      </c>
      <c r="R5017">
        <f>VLOOKUP(KamstrupData[[#This Row],[IdLevel123]],'B-Business Capability'!B:L,11,FALSE)</f>
        <v>107</v>
      </c>
      <c r="S5017" t="s">
        <v>464</v>
      </c>
    </row>
    <row r="5018" spans="2:20" hidden="1" x14ac:dyDescent="0.25">
      <c r="D5018" s="28" t="s">
        <v>1634</v>
      </c>
      <c r="E5018" t="str">
        <f>VLOOKUP(D5018,'B-Business Capability'!B:H,5,FALSE)</f>
        <v>Not mapped to capability</v>
      </c>
      <c r="F5018">
        <f>VLOOKUP(D5018,'B-Business Capability'!B:H,6,FALSE)</f>
        <v>0</v>
      </c>
      <c r="G5018">
        <f>VLOOKUP(D5018,'B-Business Capability'!B:H,7,FALSE)</f>
        <v>0</v>
      </c>
      <c r="I5018" t="s">
        <v>62</v>
      </c>
      <c r="J5018" t="s">
        <v>8632</v>
      </c>
      <c r="L5018" t="s">
        <v>55</v>
      </c>
      <c r="M5018" t="str">
        <f>VLOOKUP(L5018,'A-Applications'!B:D,3,FALSE)</f>
        <v>TBD</v>
      </c>
      <c r="O5018" s="42"/>
      <c r="P5018" t="s">
        <v>1709</v>
      </c>
      <c r="Q5018" t="str">
        <f>VLOOKUP(KamstrupData[[#This Row],[IdLevel123]],'B-Business Capability'!B:L,10,FALSE)</f>
        <v>N/A</v>
      </c>
      <c r="R5018">
        <f>VLOOKUP(KamstrupData[[#This Row],[IdLevel123]],'B-Business Capability'!B:L,11,FALSE)</f>
        <v>0</v>
      </c>
    </row>
    <row r="5019" spans="2:20" hidden="1" x14ac:dyDescent="0.25">
      <c r="D5019" s="28" t="s">
        <v>1634</v>
      </c>
      <c r="E5019" t="str">
        <f>VLOOKUP(D5019,'B-Business Capability'!B:H,5,FALSE)</f>
        <v>Not mapped to capability</v>
      </c>
      <c r="F5019">
        <f>VLOOKUP(D5019,'B-Business Capability'!B:H,6,FALSE)</f>
        <v>0</v>
      </c>
      <c r="G5019">
        <f>VLOOKUP(D5019,'B-Business Capability'!B:H,7,FALSE)</f>
        <v>0</v>
      </c>
      <c r="I5019" t="s">
        <v>62</v>
      </c>
      <c r="J5019" t="s">
        <v>8632</v>
      </c>
      <c r="L5019" t="s">
        <v>55</v>
      </c>
      <c r="M5019" t="str">
        <f>VLOOKUP(L5019,'A-Applications'!B:D,3,FALSE)</f>
        <v>TBD</v>
      </c>
      <c r="O5019" s="42"/>
      <c r="P5019" t="s">
        <v>1711</v>
      </c>
      <c r="Q5019" t="str">
        <f>VLOOKUP(KamstrupData[[#This Row],[IdLevel123]],'B-Business Capability'!B:L,10,FALSE)</f>
        <v>N/A</v>
      </c>
      <c r="R5019">
        <f>VLOOKUP(KamstrupData[[#This Row],[IdLevel123]],'B-Business Capability'!B:L,11,FALSE)</f>
        <v>0</v>
      </c>
    </row>
    <row r="5020" spans="2:20" hidden="1" x14ac:dyDescent="0.25">
      <c r="D5020" t="s">
        <v>212</v>
      </c>
      <c r="E5020" t="str">
        <f>VLOOKUP(D5020,'B-Business Capability'!B:H,5,FALSE)</f>
        <v>Manufacturing</v>
      </c>
      <c r="F5020" t="str">
        <f>VLOOKUP(D5020,'B-Business Capability'!B:H,6,FALSE)</f>
        <v>Product Design &amp; Planning</v>
      </c>
      <c r="G5020">
        <f>VLOOKUP(D5020,'B-Business Capability'!B:H,7,FALSE)</f>
        <v>0</v>
      </c>
      <c r="I5020" t="s">
        <v>43</v>
      </c>
      <c r="J5020" t="s">
        <v>109</v>
      </c>
      <c r="L5020" t="s">
        <v>213</v>
      </c>
      <c r="M5020" t="str">
        <f>VLOOKUP(L5020,'A-Applications'!B:D,3,FALSE)</f>
        <v>KAMES  Components</v>
      </c>
      <c r="N5020" t="s">
        <v>138</v>
      </c>
      <c r="O5020" s="42" t="s">
        <v>102</v>
      </c>
      <c r="P5020" t="s">
        <v>204</v>
      </c>
      <c r="Q5020" t="str">
        <f>VLOOKUP(KamstrupData[[#This Row],[IdLevel123]],'B-Business Capability'!B:L,10,FALSE)</f>
        <v>Idea-to-Release (I2R)</v>
      </c>
      <c r="R5020">
        <f>VLOOKUP(KamstrupData[[#This Row],[IdLevel123]],'B-Business Capability'!B:L,11,FALSE)</f>
        <v>450</v>
      </c>
    </row>
    <row r="5021" spans="2:20" hidden="1" x14ac:dyDescent="0.25">
      <c r="D5021" t="s">
        <v>212</v>
      </c>
      <c r="E5021" t="str">
        <f>VLOOKUP(D5021,'B-Business Capability'!B:H,5,FALSE)</f>
        <v>Manufacturing</v>
      </c>
      <c r="F5021" t="str">
        <f>VLOOKUP(D5021,'B-Business Capability'!B:H,6,FALSE)</f>
        <v>Product Design &amp; Planning</v>
      </c>
      <c r="G5021">
        <f>VLOOKUP(D5021,'B-Business Capability'!B:H,7,FALSE)</f>
        <v>0</v>
      </c>
      <c r="I5021" t="s">
        <v>66</v>
      </c>
      <c r="J5021" t="s">
        <v>109</v>
      </c>
      <c r="L5021" t="s">
        <v>213</v>
      </c>
      <c r="M5021" t="str">
        <f>VLOOKUP(L5021,'A-Applications'!B:D,3,FALSE)</f>
        <v>KAMES  Components</v>
      </c>
      <c r="N5021" t="s">
        <v>138</v>
      </c>
      <c r="O5021" s="42" t="s">
        <v>102</v>
      </c>
      <c r="P5021" t="s">
        <v>204</v>
      </c>
      <c r="Q5021" t="str">
        <f>VLOOKUP(KamstrupData[[#This Row],[IdLevel123]],'B-Business Capability'!B:L,10,FALSE)</f>
        <v>Idea-to-Release (I2R)</v>
      </c>
      <c r="R5021">
        <f>VLOOKUP(KamstrupData[[#This Row],[IdLevel123]],'B-Business Capability'!B:L,11,FALSE)</f>
        <v>450</v>
      </c>
      <c r="T5021" t="s">
        <v>188</v>
      </c>
    </row>
    <row r="5022" spans="2:20" hidden="1" x14ac:dyDescent="0.25">
      <c r="D5022" t="s">
        <v>214</v>
      </c>
      <c r="E5022" t="str">
        <f>VLOOKUP(D5022,'B-Business Capability'!B:H,5,FALSE)</f>
        <v>Manufacturing</v>
      </c>
      <c r="F5022" t="str">
        <f>VLOOKUP(D5022,'B-Business Capability'!B:H,6,FALSE)</f>
        <v>Manufacturing Order Management</v>
      </c>
      <c r="G5022">
        <f>VLOOKUP(D5022,'B-Business Capability'!B:H,7,FALSE)</f>
        <v>0</v>
      </c>
      <c r="I5022" t="s">
        <v>43</v>
      </c>
      <c r="J5022" t="s">
        <v>109</v>
      </c>
      <c r="L5022" t="s">
        <v>213</v>
      </c>
      <c r="M5022" t="str">
        <f>VLOOKUP(L5022,'A-Applications'!B:D,3,FALSE)</f>
        <v>KAMES  Components</v>
      </c>
      <c r="N5022" t="s">
        <v>138</v>
      </c>
      <c r="O5022" s="42" t="s">
        <v>210</v>
      </c>
      <c r="P5022" t="s">
        <v>204</v>
      </c>
      <c r="Q5022" t="str">
        <f>VLOOKUP(KamstrupData[[#This Row],[IdLevel123]],'B-Business Capability'!B:L,10,FALSE)</f>
        <v>Plan-to-Produce (P2P)</v>
      </c>
      <c r="R5022">
        <f>VLOOKUP(KamstrupData[[#This Row],[IdLevel123]],'B-Business Capability'!B:L,11,FALSE)</f>
        <v>0</v>
      </c>
    </row>
    <row r="5023" spans="2:20" hidden="1" x14ac:dyDescent="0.25">
      <c r="D5023" t="s">
        <v>214</v>
      </c>
      <c r="E5023" t="str">
        <f>VLOOKUP(D5023,'B-Business Capability'!B:H,5,FALSE)</f>
        <v>Manufacturing</v>
      </c>
      <c r="F5023" t="str">
        <f>VLOOKUP(D5023,'B-Business Capability'!B:H,6,FALSE)</f>
        <v>Manufacturing Order Management</v>
      </c>
      <c r="G5023">
        <f>VLOOKUP(D5023,'B-Business Capability'!B:H,7,FALSE)</f>
        <v>0</v>
      </c>
      <c r="I5023" t="s">
        <v>66</v>
      </c>
      <c r="J5023" t="s">
        <v>109</v>
      </c>
      <c r="L5023" t="s">
        <v>213</v>
      </c>
      <c r="M5023" t="str">
        <f>VLOOKUP(L5023,'A-Applications'!B:D,3,FALSE)</f>
        <v>KAMES  Components</v>
      </c>
      <c r="N5023" t="s">
        <v>138</v>
      </c>
      <c r="O5023" s="42" t="s">
        <v>210</v>
      </c>
      <c r="P5023" t="s">
        <v>204</v>
      </c>
      <c r="Q5023" t="str">
        <f>VLOOKUP(KamstrupData[[#This Row],[IdLevel123]],'B-Business Capability'!B:L,10,FALSE)</f>
        <v>Plan-to-Produce (P2P)</v>
      </c>
      <c r="R5023">
        <f>VLOOKUP(KamstrupData[[#This Row],[IdLevel123]],'B-Business Capability'!B:L,11,FALSE)</f>
        <v>0</v>
      </c>
      <c r="T5023" t="s">
        <v>188</v>
      </c>
    </row>
    <row r="5024" spans="2:20" hidden="1" x14ac:dyDescent="0.25">
      <c r="D5024" t="s">
        <v>216</v>
      </c>
      <c r="E5024" t="str">
        <f>VLOOKUP(D5024,'B-Business Capability'!B:H,5,FALSE)</f>
        <v>Manufacturing</v>
      </c>
      <c r="F5024" t="str">
        <f>VLOOKUP(D5024,'B-Business Capability'!B:H,6,FALSE)</f>
        <v>Manufacturing Steering</v>
      </c>
      <c r="G5024">
        <f>VLOOKUP(D5024,'B-Business Capability'!B:H,7,FALSE)</f>
        <v>0</v>
      </c>
      <c r="I5024" t="s">
        <v>43</v>
      </c>
      <c r="J5024" t="s">
        <v>109</v>
      </c>
      <c r="L5024" t="s">
        <v>213</v>
      </c>
      <c r="M5024" t="str">
        <f>VLOOKUP(L5024,'A-Applications'!B:D,3,FALSE)</f>
        <v>KAMES  Components</v>
      </c>
      <c r="N5024" t="s">
        <v>138</v>
      </c>
      <c r="O5024" s="42" t="s">
        <v>102</v>
      </c>
      <c r="P5024" t="s">
        <v>204</v>
      </c>
      <c r="Q5024" t="str">
        <f>VLOOKUP(KamstrupData[[#This Row],[IdLevel123]],'B-Business Capability'!B:L,10,FALSE)</f>
        <v>Plan-to-Produce (P2P)</v>
      </c>
      <c r="R5024">
        <f>VLOOKUP(KamstrupData[[#This Row],[IdLevel123]],'B-Business Capability'!B:L,11,FALSE)</f>
        <v>0</v>
      </c>
    </row>
    <row r="5025" spans="4:20" hidden="1" x14ac:dyDescent="0.25">
      <c r="D5025" t="s">
        <v>216</v>
      </c>
      <c r="E5025" t="str">
        <f>VLOOKUP(D5025,'B-Business Capability'!B:H,5,FALSE)</f>
        <v>Manufacturing</v>
      </c>
      <c r="F5025" t="str">
        <f>VLOOKUP(D5025,'B-Business Capability'!B:H,6,FALSE)</f>
        <v>Manufacturing Steering</v>
      </c>
      <c r="G5025">
        <f>VLOOKUP(D5025,'B-Business Capability'!B:H,7,FALSE)</f>
        <v>0</v>
      </c>
      <c r="I5025" t="s">
        <v>43</v>
      </c>
      <c r="J5025" t="s">
        <v>109</v>
      </c>
      <c r="L5025" t="s">
        <v>213</v>
      </c>
      <c r="M5025" t="str">
        <f>VLOOKUP(L5025,'A-Applications'!B:D,3,FALSE)</f>
        <v>KAMES  Components</v>
      </c>
      <c r="N5025" t="s">
        <v>138</v>
      </c>
      <c r="O5025" s="42" t="s">
        <v>102</v>
      </c>
      <c r="P5025" t="s">
        <v>223</v>
      </c>
      <c r="Q5025" t="str">
        <f>VLOOKUP(KamstrupData[[#This Row],[IdLevel123]],'B-Business Capability'!B:L,10,FALSE)</f>
        <v>Plan-to-Produce (P2P)</v>
      </c>
      <c r="R5025">
        <f>VLOOKUP(KamstrupData[[#This Row],[IdLevel123]],'B-Business Capability'!B:L,11,FALSE)</f>
        <v>0</v>
      </c>
      <c r="T5025" t="s">
        <v>218</v>
      </c>
    </row>
    <row r="5026" spans="4:20" hidden="1" x14ac:dyDescent="0.25">
      <c r="D5026" t="s">
        <v>216</v>
      </c>
      <c r="E5026" t="str">
        <f>VLOOKUP(D5026,'B-Business Capability'!B:H,5,FALSE)</f>
        <v>Manufacturing</v>
      </c>
      <c r="F5026" t="str">
        <f>VLOOKUP(D5026,'B-Business Capability'!B:H,6,FALSE)</f>
        <v>Manufacturing Steering</v>
      </c>
      <c r="G5026">
        <f>VLOOKUP(D5026,'B-Business Capability'!B:H,7,FALSE)</f>
        <v>0</v>
      </c>
      <c r="I5026" t="s">
        <v>43</v>
      </c>
      <c r="J5026" t="s">
        <v>109</v>
      </c>
      <c r="L5026" t="s">
        <v>213</v>
      </c>
      <c r="M5026" t="str">
        <f>VLOOKUP(L5026,'A-Applications'!B:D,3,FALSE)</f>
        <v>KAMES  Components</v>
      </c>
      <c r="N5026" t="s">
        <v>138</v>
      </c>
      <c r="O5026" s="42" t="s">
        <v>102</v>
      </c>
      <c r="P5026" t="s">
        <v>217</v>
      </c>
      <c r="Q5026" t="str">
        <f>VLOOKUP(KamstrupData[[#This Row],[IdLevel123]],'B-Business Capability'!B:L,10,FALSE)</f>
        <v>Plan-to-Produce (P2P)</v>
      </c>
      <c r="R5026">
        <f>VLOOKUP(KamstrupData[[#This Row],[IdLevel123]],'B-Business Capability'!B:L,11,FALSE)</f>
        <v>0</v>
      </c>
      <c r="T5026" t="s">
        <v>218</v>
      </c>
    </row>
    <row r="5027" spans="4:20" hidden="1" x14ac:dyDescent="0.25">
      <c r="D5027" t="s">
        <v>216</v>
      </c>
      <c r="E5027" t="str">
        <f>VLOOKUP(D5027,'B-Business Capability'!B:H,5,FALSE)</f>
        <v>Manufacturing</v>
      </c>
      <c r="F5027" t="str">
        <f>VLOOKUP(D5027,'B-Business Capability'!B:H,6,FALSE)</f>
        <v>Manufacturing Steering</v>
      </c>
      <c r="G5027">
        <f>VLOOKUP(D5027,'B-Business Capability'!B:H,7,FALSE)</f>
        <v>0</v>
      </c>
      <c r="I5027" t="s">
        <v>43</v>
      </c>
      <c r="J5027" t="s">
        <v>109</v>
      </c>
      <c r="L5027" t="s">
        <v>213</v>
      </c>
      <c r="M5027" t="str">
        <f>VLOOKUP(L5027,'A-Applications'!B:D,3,FALSE)</f>
        <v>KAMES  Components</v>
      </c>
      <c r="N5027" t="s">
        <v>138</v>
      </c>
      <c r="O5027" s="42" t="s">
        <v>102</v>
      </c>
      <c r="P5027" t="s">
        <v>219</v>
      </c>
      <c r="Q5027" t="str">
        <f>VLOOKUP(KamstrupData[[#This Row],[IdLevel123]],'B-Business Capability'!B:L,10,FALSE)</f>
        <v>Plan-to-Produce (P2P)</v>
      </c>
      <c r="R5027">
        <f>VLOOKUP(KamstrupData[[#This Row],[IdLevel123]],'B-Business Capability'!B:L,11,FALSE)</f>
        <v>0</v>
      </c>
      <c r="T5027" t="s">
        <v>218</v>
      </c>
    </row>
    <row r="5028" spans="4:20" hidden="1" x14ac:dyDescent="0.25">
      <c r="D5028" t="s">
        <v>216</v>
      </c>
      <c r="E5028" t="str">
        <f>VLOOKUP(D5028,'B-Business Capability'!B:H,5,FALSE)</f>
        <v>Manufacturing</v>
      </c>
      <c r="F5028" t="str">
        <f>VLOOKUP(D5028,'B-Business Capability'!B:H,6,FALSE)</f>
        <v>Manufacturing Steering</v>
      </c>
      <c r="G5028">
        <f>VLOOKUP(D5028,'B-Business Capability'!B:H,7,FALSE)</f>
        <v>0</v>
      </c>
      <c r="I5028" t="s">
        <v>43</v>
      </c>
      <c r="J5028" t="s">
        <v>109</v>
      </c>
      <c r="L5028" t="s">
        <v>213</v>
      </c>
      <c r="M5028" t="str">
        <f>VLOOKUP(L5028,'A-Applications'!B:D,3,FALSE)</f>
        <v>KAMES  Components</v>
      </c>
      <c r="N5028" t="s">
        <v>138</v>
      </c>
      <c r="O5028" s="42" t="s">
        <v>102</v>
      </c>
      <c r="P5028" t="s">
        <v>220</v>
      </c>
      <c r="Q5028" t="str">
        <f>VLOOKUP(KamstrupData[[#This Row],[IdLevel123]],'B-Business Capability'!B:L,10,FALSE)</f>
        <v>Plan-to-Produce (P2P)</v>
      </c>
      <c r="R5028">
        <f>VLOOKUP(KamstrupData[[#This Row],[IdLevel123]],'B-Business Capability'!B:L,11,FALSE)</f>
        <v>0</v>
      </c>
      <c r="T5028" t="s">
        <v>218</v>
      </c>
    </row>
    <row r="5029" spans="4:20" hidden="1" x14ac:dyDescent="0.25">
      <c r="D5029" t="s">
        <v>216</v>
      </c>
      <c r="E5029" t="str">
        <f>VLOOKUP(D5029,'B-Business Capability'!B:H,5,FALSE)</f>
        <v>Manufacturing</v>
      </c>
      <c r="F5029" t="str">
        <f>VLOOKUP(D5029,'B-Business Capability'!B:H,6,FALSE)</f>
        <v>Manufacturing Steering</v>
      </c>
      <c r="G5029">
        <f>VLOOKUP(D5029,'B-Business Capability'!B:H,7,FALSE)</f>
        <v>0</v>
      </c>
      <c r="I5029" t="s">
        <v>43</v>
      </c>
      <c r="J5029" t="s">
        <v>109</v>
      </c>
      <c r="L5029" t="s">
        <v>213</v>
      </c>
      <c r="M5029" t="str">
        <f>VLOOKUP(L5029,'A-Applications'!B:D,3,FALSE)</f>
        <v>KAMES  Components</v>
      </c>
      <c r="N5029" t="s">
        <v>138</v>
      </c>
      <c r="O5029" s="42" t="s">
        <v>102</v>
      </c>
      <c r="P5029" t="s">
        <v>221</v>
      </c>
      <c r="Q5029" t="str">
        <f>VLOOKUP(KamstrupData[[#This Row],[IdLevel123]],'B-Business Capability'!B:L,10,FALSE)</f>
        <v>Plan-to-Produce (P2P)</v>
      </c>
      <c r="R5029">
        <f>VLOOKUP(KamstrupData[[#This Row],[IdLevel123]],'B-Business Capability'!B:L,11,FALSE)</f>
        <v>0</v>
      </c>
      <c r="T5029" t="s">
        <v>218</v>
      </c>
    </row>
    <row r="5030" spans="4:20" hidden="1" x14ac:dyDescent="0.25">
      <c r="D5030" t="s">
        <v>216</v>
      </c>
      <c r="E5030" t="str">
        <f>VLOOKUP(D5030,'B-Business Capability'!B:H,5,FALSE)</f>
        <v>Manufacturing</v>
      </c>
      <c r="F5030" t="str">
        <f>VLOOKUP(D5030,'B-Business Capability'!B:H,6,FALSE)</f>
        <v>Manufacturing Steering</v>
      </c>
      <c r="G5030">
        <f>VLOOKUP(D5030,'B-Business Capability'!B:H,7,FALSE)</f>
        <v>0</v>
      </c>
      <c r="I5030" t="s">
        <v>43</v>
      </c>
      <c r="J5030" t="s">
        <v>109</v>
      </c>
      <c r="L5030" t="s">
        <v>213</v>
      </c>
      <c r="M5030" t="str">
        <f>VLOOKUP(L5030,'A-Applications'!B:D,3,FALSE)</f>
        <v>KAMES  Components</v>
      </c>
      <c r="N5030" t="s">
        <v>138</v>
      </c>
      <c r="O5030" s="42" t="s">
        <v>102</v>
      </c>
      <c r="P5030" t="s">
        <v>222</v>
      </c>
      <c r="Q5030" t="str">
        <f>VLOOKUP(KamstrupData[[#This Row],[IdLevel123]],'B-Business Capability'!B:L,10,FALSE)</f>
        <v>Plan-to-Produce (P2P)</v>
      </c>
      <c r="R5030">
        <f>VLOOKUP(KamstrupData[[#This Row],[IdLevel123]],'B-Business Capability'!B:L,11,FALSE)</f>
        <v>0</v>
      </c>
      <c r="T5030" t="s">
        <v>218</v>
      </c>
    </row>
    <row r="5031" spans="4:20" hidden="1" x14ac:dyDescent="0.25">
      <c r="D5031" t="s">
        <v>216</v>
      </c>
      <c r="E5031" t="str">
        <f>VLOOKUP(D5031,'B-Business Capability'!B:H,5,FALSE)</f>
        <v>Manufacturing</v>
      </c>
      <c r="F5031" t="str">
        <f>VLOOKUP(D5031,'B-Business Capability'!B:H,6,FALSE)</f>
        <v>Manufacturing Steering</v>
      </c>
      <c r="G5031">
        <f>VLOOKUP(D5031,'B-Business Capability'!B:H,7,FALSE)</f>
        <v>0</v>
      </c>
      <c r="I5031" t="s">
        <v>43</v>
      </c>
      <c r="J5031" t="s">
        <v>109</v>
      </c>
      <c r="L5031" t="s">
        <v>213</v>
      </c>
      <c r="M5031" t="str">
        <f>VLOOKUP(L5031,'A-Applications'!B:D,3,FALSE)</f>
        <v>KAMES  Components</v>
      </c>
      <c r="N5031" t="s">
        <v>138</v>
      </c>
      <c r="O5031" s="42" t="s">
        <v>102</v>
      </c>
      <c r="P5031" t="s">
        <v>224</v>
      </c>
      <c r="Q5031" t="str">
        <f>VLOOKUP(KamstrupData[[#This Row],[IdLevel123]],'B-Business Capability'!B:L,10,FALSE)</f>
        <v>Plan-to-Produce (P2P)</v>
      </c>
      <c r="R5031">
        <f>VLOOKUP(KamstrupData[[#This Row],[IdLevel123]],'B-Business Capability'!B:L,11,FALSE)</f>
        <v>0</v>
      </c>
      <c r="T5031" t="s">
        <v>218</v>
      </c>
    </row>
    <row r="5032" spans="4:20" hidden="1" x14ac:dyDescent="0.25">
      <c r="D5032" t="s">
        <v>216</v>
      </c>
      <c r="E5032" t="str">
        <f>VLOOKUP(D5032,'B-Business Capability'!B:H,5,FALSE)</f>
        <v>Manufacturing</v>
      </c>
      <c r="F5032" t="str">
        <f>VLOOKUP(D5032,'B-Business Capability'!B:H,6,FALSE)</f>
        <v>Manufacturing Steering</v>
      </c>
      <c r="G5032">
        <f>VLOOKUP(D5032,'B-Business Capability'!B:H,7,FALSE)</f>
        <v>0</v>
      </c>
      <c r="I5032" t="s">
        <v>66</v>
      </c>
      <c r="J5032" t="s">
        <v>109</v>
      </c>
      <c r="L5032" t="s">
        <v>213</v>
      </c>
      <c r="M5032" t="str">
        <f>VLOOKUP(L5032,'A-Applications'!B:D,3,FALSE)</f>
        <v>KAMES  Components</v>
      </c>
      <c r="N5032" t="s">
        <v>138</v>
      </c>
      <c r="O5032" s="42" t="s">
        <v>102</v>
      </c>
      <c r="P5032" t="s">
        <v>204</v>
      </c>
      <c r="Q5032" t="str">
        <f>VLOOKUP(KamstrupData[[#This Row],[IdLevel123]],'B-Business Capability'!B:L,10,FALSE)</f>
        <v>Plan-to-Produce (P2P)</v>
      </c>
      <c r="R5032">
        <f>VLOOKUP(KamstrupData[[#This Row],[IdLevel123]],'B-Business Capability'!B:L,11,FALSE)</f>
        <v>0</v>
      </c>
      <c r="T5032" t="s">
        <v>188</v>
      </c>
    </row>
    <row r="5033" spans="4:20" hidden="1" x14ac:dyDescent="0.25">
      <c r="D5033" t="s">
        <v>438</v>
      </c>
      <c r="E5033" t="str">
        <f>VLOOKUP(D5033,'B-Business Capability'!B:H,5,FALSE)</f>
        <v>Finance</v>
      </c>
      <c r="F5033" t="str">
        <f>VLOOKUP(D5033,'B-Business Capability'!B:H,6,FALSE)</f>
        <v>Asset Management</v>
      </c>
      <c r="G5033" t="str">
        <f>VLOOKUP(D5033,'B-Business Capability'!B:H,7,FALSE)</f>
        <v>Asset Performance Mgmt</v>
      </c>
      <c r="I5033" t="s">
        <v>43</v>
      </c>
      <c r="J5033" t="s">
        <v>109</v>
      </c>
      <c r="L5033" t="s">
        <v>213</v>
      </c>
      <c r="M5033" t="str">
        <f>VLOOKUP(L5033,'A-Applications'!B:D,3,FALSE)</f>
        <v>KAMES  Components</v>
      </c>
      <c r="N5033" t="s">
        <v>138</v>
      </c>
      <c r="O5033" s="42" t="s">
        <v>102</v>
      </c>
      <c r="P5033" t="s">
        <v>453</v>
      </c>
      <c r="Q5033" t="str">
        <f>VLOOKUP(KamstrupData[[#This Row],[IdLevel123]],'B-Business Capability'!B:L,10,FALSE)</f>
        <v>N/A</v>
      </c>
      <c r="R5033">
        <f>VLOOKUP(KamstrupData[[#This Row],[IdLevel123]],'B-Business Capability'!B:L,11,FALSE)</f>
        <v>0</v>
      </c>
      <c r="T5033" t="s">
        <v>218</v>
      </c>
    </row>
    <row r="5034" spans="4:20" hidden="1" x14ac:dyDescent="0.25">
      <c r="D5034" t="s">
        <v>955</v>
      </c>
      <c r="E5034" t="str">
        <f>VLOOKUP(D5034,'B-Business Capability'!B:H,5,FALSE)</f>
        <v>Product &amp; Software Development</v>
      </c>
      <c r="F5034" t="str">
        <f>VLOOKUP(D5034,'B-Business Capability'!B:H,6,FALSE)</f>
        <v>Quality Management</v>
      </c>
      <c r="G5034" t="str">
        <f>VLOOKUP(D5034,'B-Business Capability'!B:H,7,FALSE)</f>
        <v>Test Quality</v>
      </c>
      <c r="I5034" t="s">
        <v>43</v>
      </c>
      <c r="J5034" t="s">
        <v>109</v>
      </c>
      <c r="L5034" t="s">
        <v>213</v>
      </c>
      <c r="M5034" t="str">
        <f>VLOOKUP(L5034,'A-Applications'!B:D,3,FALSE)</f>
        <v>KAMES  Components</v>
      </c>
      <c r="N5034" t="s">
        <v>138</v>
      </c>
      <c r="O5034" s="42" t="s">
        <v>102</v>
      </c>
      <c r="P5034" t="s">
        <v>968</v>
      </c>
      <c r="Q5034" t="str">
        <f>VLOOKUP(KamstrupData[[#This Row],[IdLevel123]],'B-Business Capability'!B:L,10,FALSE)</f>
        <v>Idea-to-Release (I2R)</v>
      </c>
      <c r="R5034">
        <f>VLOOKUP(KamstrupData[[#This Row],[IdLevel123]],'B-Business Capability'!B:L,11,FALSE)</f>
        <v>906</v>
      </c>
      <c r="T5034" t="s">
        <v>218</v>
      </c>
    </row>
    <row r="5035" spans="4:20" hidden="1" x14ac:dyDescent="0.25">
      <c r="D5035" t="s">
        <v>973</v>
      </c>
      <c r="E5035" t="str">
        <f>VLOOKUP(D5035,'B-Business Capability'!B:H,5,FALSE)</f>
        <v>Product &amp; Software Development</v>
      </c>
      <c r="F5035" t="str">
        <f>VLOOKUP(D5035,'B-Business Capability'!B:H,6,FALSE)</f>
        <v>Quality Management</v>
      </c>
      <c r="G5035" t="str">
        <f>VLOOKUP(D5035,'B-Business Capability'!B:H,7,FALSE)</f>
        <v>Track Quality</v>
      </c>
      <c r="I5035" t="s">
        <v>43</v>
      </c>
      <c r="J5035" t="s">
        <v>109</v>
      </c>
      <c r="L5035" t="s">
        <v>213</v>
      </c>
      <c r="M5035" t="str">
        <f>VLOOKUP(L5035,'A-Applications'!B:D,3,FALSE)</f>
        <v>KAMES  Components</v>
      </c>
      <c r="N5035" t="s">
        <v>138</v>
      </c>
      <c r="O5035" s="42" t="s">
        <v>102</v>
      </c>
      <c r="P5035" t="s">
        <v>974</v>
      </c>
      <c r="Q5035" t="str">
        <f>VLOOKUP(KamstrupData[[#This Row],[IdLevel123]],'B-Business Capability'!B:L,10,FALSE)</f>
        <v>Idea-to-Release (I2R)</v>
      </c>
      <c r="R5035">
        <f>VLOOKUP(KamstrupData[[#This Row],[IdLevel123]],'B-Business Capability'!B:L,11,FALSE)</f>
        <v>908</v>
      </c>
      <c r="T5035" t="s">
        <v>975</v>
      </c>
    </row>
    <row r="5036" spans="4:20" hidden="1" x14ac:dyDescent="0.25">
      <c r="D5036" t="s">
        <v>992</v>
      </c>
      <c r="E5036" t="str">
        <f>VLOOKUP(D5036,'B-Business Capability'!B:H,5,FALSE)</f>
        <v>Manufacturing</v>
      </c>
      <c r="F5036" t="str">
        <f>VLOOKUP(D5036,'B-Business Capability'!B:H,6,FALSE)</f>
        <v>Machine Management</v>
      </c>
      <c r="G5036" t="str">
        <f>VLOOKUP(D5036,'B-Business Capability'!B:H,7,FALSE)</f>
        <v>Build Machine</v>
      </c>
      <c r="I5036" t="s">
        <v>43</v>
      </c>
      <c r="J5036" t="s">
        <v>109</v>
      </c>
      <c r="K5036" t="s">
        <v>110</v>
      </c>
      <c r="L5036" t="s">
        <v>213</v>
      </c>
      <c r="M5036" t="str">
        <f>VLOOKUP(L5036,'A-Applications'!B:D,3,FALSE)</f>
        <v>KAMES  Components</v>
      </c>
      <c r="N5036" t="s">
        <v>138</v>
      </c>
      <c r="O5036" s="42" t="s">
        <v>102</v>
      </c>
      <c r="P5036" t="s">
        <v>204</v>
      </c>
      <c r="Q5036" t="str">
        <f>VLOOKUP(KamstrupData[[#This Row],[IdLevel123]],'B-Business Capability'!B:L,10,FALSE)</f>
        <v>Plan-to-Produce (P2P)</v>
      </c>
      <c r="R5036">
        <f>VLOOKUP(KamstrupData[[#This Row],[IdLevel123]],'B-Business Capability'!B:L,11,FALSE)</f>
        <v>0</v>
      </c>
      <c r="T5036" t="s">
        <v>993</v>
      </c>
    </row>
    <row r="5037" spans="4:20" hidden="1" x14ac:dyDescent="0.25">
      <c r="D5037" t="s">
        <v>992</v>
      </c>
      <c r="E5037" t="str">
        <f>VLOOKUP(D5037,'B-Business Capability'!B:H,5,FALSE)</f>
        <v>Manufacturing</v>
      </c>
      <c r="F5037" t="str">
        <f>VLOOKUP(D5037,'B-Business Capability'!B:H,6,FALSE)</f>
        <v>Machine Management</v>
      </c>
      <c r="G5037" t="str">
        <f>VLOOKUP(D5037,'B-Business Capability'!B:H,7,FALSE)</f>
        <v>Build Machine</v>
      </c>
      <c r="I5037" t="s">
        <v>66</v>
      </c>
      <c r="J5037" t="s">
        <v>109</v>
      </c>
      <c r="K5037" t="s">
        <v>110</v>
      </c>
      <c r="L5037" t="s">
        <v>213</v>
      </c>
      <c r="M5037" t="str">
        <f>VLOOKUP(L5037,'A-Applications'!B:D,3,FALSE)</f>
        <v>KAMES  Components</v>
      </c>
      <c r="N5037" t="s">
        <v>138</v>
      </c>
      <c r="O5037" s="42" t="s">
        <v>102</v>
      </c>
      <c r="P5037" t="s">
        <v>112</v>
      </c>
      <c r="Q5037" t="str">
        <f>VLOOKUP(KamstrupData[[#This Row],[IdLevel123]],'B-Business Capability'!B:L,10,FALSE)</f>
        <v>Plan-to-Produce (P2P)</v>
      </c>
      <c r="R5037">
        <f>VLOOKUP(KamstrupData[[#This Row],[IdLevel123]],'B-Business Capability'!B:L,11,FALSE)</f>
        <v>0</v>
      </c>
      <c r="T5037" t="s">
        <v>188</v>
      </c>
    </row>
    <row r="5038" spans="4:20" hidden="1" x14ac:dyDescent="0.25">
      <c r="D5038" t="s">
        <v>994</v>
      </c>
      <c r="E5038" t="str">
        <f>VLOOKUP(D5038,'B-Business Capability'!B:H,5,FALSE)</f>
        <v>Manufacturing</v>
      </c>
      <c r="F5038" t="str">
        <f>VLOOKUP(D5038,'B-Business Capability'!B:H,6,FALSE)</f>
        <v>Machine Management</v>
      </c>
      <c r="G5038" t="str">
        <f>VLOOKUP(D5038,'B-Business Capability'!B:H,7,FALSE)</f>
        <v>Calibrate Machine</v>
      </c>
      <c r="I5038" t="s">
        <v>43</v>
      </c>
      <c r="J5038" t="s">
        <v>109</v>
      </c>
      <c r="K5038" t="s">
        <v>110</v>
      </c>
      <c r="L5038" t="s">
        <v>213</v>
      </c>
      <c r="M5038" t="str">
        <f>VLOOKUP(L5038,'A-Applications'!B:D,3,FALSE)</f>
        <v>KAMES  Components</v>
      </c>
      <c r="N5038" t="s">
        <v>138</v>
      </c>
      <c r="O5038" s="42" t="s">
        <v>102</v>
      </c>
      <c r="P5038" t="s">
        <v>204</v>
      </c>
      <c r="Q5038" t="str">
        <f>VLOOKUP(KamstrupData[[#This Row],[IdLevel123]],'B-Business Capability'!B:L,10,FALSE)</f>
        <v>Plan-to-Produce (P2P)</v>
      </c>
      <c r="R5038">
        <f>VLOOKUP(KamstrupData[[#This Row],[IdLevel123]],'B-Business Capability'!B:L,11,FALSE)</f>
        <v>0</v>
      </c>
      <c r="T5038" t="s">
        <v>993</v>
      </c>
    </row>
    <row r="5039" spans="4:20" hidden="1" x14ac:dyDescent="0.25">
      <c r="D5039" t="s">
        <v>994</v>
      </c>
      <c r="E5039" t="str">
        <f>VLOOKUP(D5039,'B-Business Capability'!B:H,5,FALSE)</f>
        <v>Manufacturing</v>
      </c>
      <c r="F5039" t="str">
        <f>VLOOKUP(D5039,'B-Business Capability'!B:H,6,FALSE)</f>
        <v>Machine Management</v>
      </c>
      <c r="G5039" t="str">
        <f>VLOOKUP(D5039,'B-Business Capability'!B:H,7,FALSE)</f>
        <v>Calibrate Machine</v>
      </c>
      <c r="I5039" t="s">
        <v>66</v>
      </c>
      <c r="J5039" t="s">
        <v>109</v>
      </c>
      <c r="K5039" t="s">
        <v>110</v>
      </c>
      <c r="L5039" t="s">
        <v>213</v>
      </c>
      <c r="M5039" t="str">
        <f>VLOOKUP(L5039,'A-Applications'!B:D,3,FALSE)</f>
        <v>KAMES  Components</v>
      </c>
      <c r="N5039" t="s">
        <v>138</v>
      </c>
      <c r="O5039" s="42" t="s">
        <v>102</v>
      </c>
      <c r="P5039" t="s">
        <v>112</v>
      </c>
      <c r="Q5039" t="str">
        <f>VLOOKUP(KamstrupData[[#This Row],[IdLevel123]],'B-Business Capability'!B:L,10,FALSE)</f>
        <v>Plan-to-Produce (P2P)</v>
      </c>
      <c r="R5039">
        <f>VLOOKUP(KamstrupData[[#This Row],[IdLevel123]],'B-Business Capability'!B:L,11,FALSE)</f>
        <v>0</v>
      </c>
      <c r="T5039" t="s">
        <v>188</v>
      </c>
    </row>
    <row r="5040" spans="4:20" hidden="1" x14ac:dyDescent="0.25">
      <c r="D5040" t="s">
        <v>995</v>
      </c>
      <c r="E5040" t="str">
        <f>VLOOKUP(D5040,'B-Business Capability'!B:H,5,FALSE)</f>
        <v>Manufacturing</v>
      </c>
      <c r="F5040" t="str">
        <f>VLOOKUP(D5040,'B-Business Capability'!B:H,6,FALSE)</f>
        <v>Machine Management</v>
      </c>
      <c r="G5040" t="str">
        <f>VLOOKUP(D5040,'B-Business Capability'!B:H,7,FALSE)</f>
        <v>Manage Machine Information</v>
      </c>
      <c r="I5040" t="s">
        <v>43</v>
      </c>
      <c r="J5040" t="s">
        <v>109</v>
      </c>
      <c r="K5040" t="s">
        <v>110</v>
      </c>
      <c r="L5040" t="s">
        <v>213</v>
      </c>
      <c r="M5040" t="str">
        <f>VLOOKUP(L5040,'A-Applications'!B:D,3,FALSE)</f>
        <v>KAMES  Components</v>
      </c>
      <c r="N5040" t="s">
        <v>138</v>
      </c>
      <c r="O5040" s="42" t="s">
        <v>102</v>
      </c>
      <c r="P5040" t="s">
        <v>204</v>
      </c>
      <c r="Q5040" t="str">
        <f>VLOOKUP(KamstrupData[[#This Row],[IdLevel123]],'B-Business Capability'!B:L,10,FALSE)</f>
        <v>Plan-to-Produce (P2P)</v>
      </c>
      <c r="R5040">
        <f>VLOOKUP(KamstrupData[[#This Row],[IdLevel123]],'B-Business Capability'!B:L,11,FALSE)</f>
        <v>0</v>
      </c>
      <c r="T5040" t="s">
        <v>993</v>
      </c>
    </row>
    <row r="5041" spans="4:20" hidden="1" x14ac:dyDescent="0.25">
      <c r="D5041" t="s">
        <v>995</v>
      </c>
      <c r="E5041" t="str">
        <f>VLOOKUP(D5041,'B-Business Capability'!B:H,5,FALSE)</f>
        <v>Manufacturing</v>
      </c>
      <c r="F5041" t="str">
        <f>VLOOKUP(D5041,'B-Business Capability'!B:H,6,FALSE)</f>
        <v>Machine Management</v>
      </c>
      <c r="G5041" t="str">
        <f>VLOOKUP(D5041,'B-Business Capability'!B:H,7,FALSE)</f>
        <v>Manage Machine Information</v>
      </c>
      <c r="I5041" t="s">
        <v>66</v>
      </c>
      <c r="J5041" t="s">
        <v>109</v>
      </c>
      <c r="K5041" t="s">
        <v>110</v>
      </c>
      <c r="L5041" t="s">
        <v>213</v>
      </c>
      <c r="M5041" t="str">
        <f>VLOOKUP(L5041,'A-Applications'!B:D,3,FALSE)</f>
        <v>KAMES  Components</v>
      </c>
      <c r="N5041" t="s">
        <v>138</v>
      </c>
      <c r="O5041" s="42" t="s">
        <v>102</v>
      </c>
      <c r="P5041" t="s">
        <v>112</v>
      </c>
      <c r="Q5041" t="str">
        <f>VLOOKUP(KamstrupData[[#This Row],[IdLevel123]],'B-Business Capability'!B:L,10,FALSE)</f>
        <v>Plan-to-Produce (P2P)</v>
      </c>
      <c r="R5041">
        <f>VLOOKUP(KamstrupData[[#This Row],[IdLevel123]],'B-Business Capability'!B:L,11,FALSE)</f>
        <v>0</v>
      </c>
      <c r="T5041" t="s">
        <v>188</v>
      </c>
    </row>
    <row r="5042" spans="4:20" hidden="1" x14ac:dyDescent="0.25">
      <c r="D5042" t="s">
        <v>996</v>
      </c>
      <c r="E5042" t="str">
        <f>VLOOKUP(D5042,'B-Business Capability'!B:H,5,FALSE)</f>
        <v>Manufacturing</v>
      </c>
      <c r="F5042" t="str">
        <f>VLOOKUP(D5042,'B-Business Capability'!B:H,6,FALSE)</f>
        <v>Machine Management</v>
      </c>
      <c r="G5042" t="str">
        <f>VLOOKUP(D5042,'B-Business Capability'!B:H,7,FALSE)</f>
        <v>Operate Machine</v>
      </c>
      <c r="I5042" t="s">
        <v>43</v>
      </c>
      <c r="J5042" t="s">
        <v>109</v>
      </c>
      <c r="K5042" t="s">
        <v>110</v>
      </c>
      <c r="L5042" t="s">
        <v>213</v>
      </c>
      <c r="M5042" t="str">
        <f>VLOOKUP(L5042,'A-Applications'!B:D,3,FALSE)</f>
        <v>KAMES  Components</v>
      </c>
      <c r="N5042" t="s">
        <v>138</v>
      </c>
      <c r="O5042" s="42" t="s">
        <v>102</v>
      </c>
      <c r="P5042" t="s">
        <v>204</v>
      </c>
      <c r="Q5042" t="str">
        <f>VLOOKUP(KamstrupData[[#This Row],[IdLevel123]],'B-Business Capability'!B:L,10,FALSE)</f>
        <v>Plan-to-Produce (P2P)</v>
      </c>
      <c r="R5042">
        <f>VLOOKUP(KamstrupData[[#This Row],[IdLevel123]],'B-Business Capability'!B:L,11,FALSE)</f>
        <v>0</v>
      </c>
      <c r="T5042" t="s">
        <v>993</v>
      </c>
    </row>
    <row r="5043" spans="4:20" hidden="1" x14ac:dyDescent="0.25">
      <c r="D5043" t="s">
        <v>996</v>
      </c>
      <c r="E5043" t="str">
        <f>VLOOKUP(D5043,'B-Business Capability'!B:H,5,FALSE)</f>
        <v>Manufacturing</v>
      </c>
      <c r="F5043" t="str">
        <f>VLOOKUP(D5043,'B-Business Capability'!B:H,6,FALSE)</f>
        <v>Machine Management</v>
      </c>
      <c r="G5043" t="str">
        <f>VLOOKUP(D5043,'B-Business Capability'!B:H,7,FALSE)</f>
        <v>Operate Machine</v>
      </c>
      <c r="I5043" t="s">
        <v>66</v>
      </c>
      <c r="J5043" t="s">
        <v>109</v>
      </c>
      <c r="K5043" t="s">
        <v>110</v>
      </c>
      <c r="L5043" t="s">
        <v>213</v>
      </c>
      <c r="M5043" t="str">
        <f>VLOOKUP(L5043,'A-Applications'!B:D,3,FALSE)</f>
        <v>KAMES  Components</v>
      </c>
      <c r="N5043" t="s">
        <v>138</v>
      </c>
      <c r="O5043" s="42" t="s">
        <v>102</v>
      </c>
      <c r="P5043" t="s">
        <v>112</v>
      </c>
      <c r="Q5043" t="str">
        <f>VLOOKUP(KamstrupData[[#This Row],[IdLevel123]],'B-Business Capability'!B:L,10,FALSE)</f>
        <v>Plan-to-Produce (P2P)</v>
      </c>
      <c r="R5043">
        <f>VLOOKUP(KamstrupData[[#This Row],[IdLevel123]],'B-Business Capability'!B:L,11,FALSE)</f>
        <v>0</v>
      </c>
      <c r="T5043" t="s">
        <v>188</v>
      </c>
    </row>
    <row r="5044" spans="4:20" hidden="1" x14ac:dyDescent="0.25">
      <c r="D5044" t="s">
        <v>997</v>
      </c>
      <c r="E5044" t="str">
        <f>VLOOKUP(D5044,'B-Business Capability'!B:H,5,FALSE)</f>
        <v>Manufacturing</v>
      </c>
      <c r="F5044" t="str">
        <f>VLOOKUP(D5044,'B-Business Capability'!B:H,6,FALSE)</f>
        <v>Machine Management</v>
      </c>
      <c r="G5044" t="str">
        <f>VLOOKUP(D5044,'B-Business Capability'!B:H,7,FALSE)</f>
        <v>Optimize Machine</v>
      </c>
      <c r="I5044" t="s">
        <v>43</v>
      </c>
      <c r="J5044" t="s">
        <v>109</v>
      </c>
      <c r="K5044" t="s">
        <v>110</v>
      </c>
      <c r="L5044" t="s">
        <v>213</v>
      </c>
      <c r="M5044" t="str">
        <f>VLOOKUP(L5044,'A-Applications'!B:D,3,FALSE)</f>
        <v>KAMES  Components</v>
      </c>
      <c r="N5044" t="s">
        <v>138</v>
      </c>
      <c r="O5044" s="42" t="s">
        <v>102</v>
      </c>
      <c r="P5044" t="s">
        <v>204</v>
      </c>
      <c r="Q5044" t="str">
        <f>VLOOKUP(KamstrupData[[#This Row],[IdLevel123]],'B-Business Capability'!B:L,10,FALSE)</f>
        <v>Plan-to-Produce (P2P)</v>
      </c>
      <c r="R5044">
        <f>VLOOKUP(KamstrupData[[#This Row],[IdLevel123]],'B-Business Capability'!B:L,11,FALSE)</f>
        <v>0</v>
      </c>
      <c r="T5044" t="s">
        <v>993</v>
      </c>
    </row>
    <row r="5045" spans="4:20" hidden="1" x14ac:dyDescent="0.25">
      <c r="D5045" t="s">
        <v>997</v>
      </c>
      <c r="E5045" t="str">
        <f>VLOOKUP(D5045,'B-Business Capability'!B:H,5,FALSE)</f>
        <v>Manufacturing</v>
      </c>
      <c r="F5045" t="str">
        <f>VLOOKUP(D5045,'B-Business Capability'!B:H,6,FALSE)</f>
        <v>Machine Management</v>
      </c>
      <c r="G5045" t="str">
        <f>VLOOKUP(D5045,'B-Business Capability'!B:H,7,FALSE)</f>
        <v>Optimize Machine</v>
      </c>
      <c r="I5045" t="s">
        <v>66</v>
      </c>
      <c r="J5045" t="s">
        <v>109</v>
      </c>
      <c r="K5045" t="s">
        <v>110</v>
      </c>
      <c r="L5045" t="s">
        <v>213</v>
      </c>
      <c r="M5045" t="str">
        <f>VLOOKUP(L5045,'A-Applications'!B:D,3,FALSE)</f>
        <v>KAMES  Components</v>
      </c>
      <c r="N5045" t="s">
        <v>138</v>
      </c>
      <c r="O5045" s="42" t="s">
        <v>102</v>
      </c>
      <c r="P5045" t="s">
        <v>112</v>
      </c>
      <c r="Q5045" t="str">
        <f>VLOOKUP(KamstrupData[[#This Row],[IdLevel123]],'B-Business Capability'!B:L,10,FALSE)</f>
        <v>Plan-to-Produce (P2P)</v>
      </c>
      <c r="R5045">
        <f>VLOOKUP(KamstrupData[[#This Row],[IdLevel123]],'B-Business Capability'!B:L,11,FALSE)</f>
        <v>0</v>
      </c>
      <c r="T5045" t="s">
        <v>188</v>
      </c>
    </row>
    <row r="5046" spans="4:20" hidden="1" x14ac:dyDescent="0.25">
      <c r="D5046" t="s">
        <v>1013</v>
      </c>
      <c r="E5046" t="str">
        <f>VLOOKUP(D5046,'B-Business Capability'!B:H,5,FALSE)</f>
        <v>Manufacturing</v>
      </c>
      <c r="F5046" t="str">
        <f>VLOOKUP(D5046,'B-Business Capability'!B:H,6,FALSE)</f>
        <v>Manufacturing Order Management</v>
      </c>
      <c r="G5046" t="str">
        <f>VLOOKUP(D5046,'B-Business Capability'!B:H,7,FALSE)</f>
        <v>Manage Order Validity</v>
      </c>
      <c r="I5046" t="s">
        <v>43</v>
      </c>
      <c r="J5046" t="s">
        <v>109</v>
      </c>
      <c r="K5046" t="s">
        <v>110</v>
      </c>
      <c r="L5046" t="s">
        <v>213</v>
      </c>
      <c r="M5046" t="str">
        <f>VLOOKUP(L5046,'A-Applications'!B:D,3,FALSE)</f>
        <v>KAMES  Components</v>
      </c>
      <c r="N5046" t="s">
        <v>138</v>
      </c>
      <c r="O5046" s="42" t="s">
        <v>102</v>
      </c>
      <c r="P5046" t="s">
        <v>204</v>
      </c>
      <c r="Q5046" t="str">
        <f>VLOOKUP(KamstrupData[[#This Row],[IdLevel123]],'B-Business Capability'!B:L,10,FALSE)</f>
        <v>Plan-to-Produce (P2P)</v>
      </c>
      <c r="R5046">
        <f>VLOOKUP(KamstrupData[[#This Row],[IdLevel123]],'B-Business Capability'!B:L,11,FALSE)</f>
        <v>0</v>
      </c>
      <c r="T5046" t="s">
        <v>993</v>
      </c>
    </row>
    <row r="5047" spans="4:20" hidden="1" x14ac:dyDescent="0.25">
      <c r="D5047" t="s">
        <v>1014</v>
      </c>
      <c r="E5047" t="str">
        <f>VLOOKUP(D5047,'B-Business Capability'!B:H,5,FALSE)</f>
        <v>Manufacturing</v>
      </c>
      <c r="F5047" t="str">
        <f>VLOOKUP(D5047,'B-Business Capability'!B:H,6,FALSE)</f>
        <v>Manufacturing Order Management</v>
      </c>
      <c r="G5047" t="str">
        <f>VLOOKUP(D5047,'B-Business Capability'!B:H,7,FALSE)</f>
        <v>Plan Production Orders</v>
      </c>
      <c r="I5047" t="s">
        <v>43</v>
      </c>
      <c r="J5047" t="s">
        <v>109</v>
      </c>
      <c r="K5047" t="s">
        <v>231</v>
      </c>
      <c r="L5047" t="s">
        <v>213</v>
      </c>
      <c r="M5047" t="str">
        <f>VLOOKUP(L5047,'A-Applications'!B:D,3,FALSE)</f>
        <v>KAMES  Components</v>
      </c>
      <c r="N5047" t="s">
        <v>138</v>
      </c>
      <c r="O5047" s="42" t="s">
        <v>102</v>
      </c>
      <c r="P5047" t="s">
        <v>204</v>
      </c>
      <c r="Q5047" t="str">
        <f>VLOOKUP(KamstrupData[[#This Row],[IdLevel123]],'B-Business Capability'!B:L,10,FALSE)</f>
        <v>Plan-to-Produce (P2P)</v>
      </c>
      <c r="R5047">
        <f>VLOOKUP(KamstrupData[[#This Row],[IdLevel123]],'B-Business Capability'!B:L,11,FALSE)</f>
        <v>0</v>
      </c>
      <c r="T5047" t="s">
        <v>233</v>
      </c>
    </row>
    <row r="5048" spans="4:20" hidden="1" x14ac:dyDescent="0.25">
      <c r="D5048" t="s">
        <v>1015</v>
      </c>
      <c r="E5048" t="str">
        <f>VLOOKUP(D5048,'B-Business Capability'!B:H,5,FALSE)</f>
        <v>Manufacturing</v>
      </c>
      <c r="F5048" t="str">
        <f>VLOOKUP(D5048,'B-Business Capability'!B:H,6,FALSE)</f>
        <v>Manufacturing Steering</v>
      </c>
      <c r="G5048" t="str">
        <f>VLOOKUP(D5048,'B-Business Capability'!B:H,7,FALSE)</f>
        <v>Bill of Material Management</v>
      </c>
      <c r="I5048" t="s">
        <v>43</v>
      </c>
      <c r="J5048" t="s">
        <v>109</v>
      </c>
      <c r="K5048" t="s">
        <v>110</v>
      </c>
      <c r="L5048" t="s">
        <v>213</v>
      </c>
      <c r="M5048" t="str">
        <f>VLOOKUP(L5048,'A-Applications'!B:D,3,FALSE)</f>
        <v>KAMES  Components</v>
      </c>
      <c r="N5048" t="s">
        <v>138</v>
      </c>
      <c r="O5048" s="42" t="s">
        <v>102</v>
      </c>
      <c r="P5048" t="s">
        <v>204</v>
      </c>
      <c r="Q5048" t="str">
        <f>VLOOKUP(KamstrupData[[#This Row],[IdLevel123]],'B-Business Capability'!B:L,10,FALSE)</f>
        <v>Plan-to-Produce (P2P)</v>
      </c>
      <c r="R5048">
        <f>VLOOKUP(KamstrupData[[#This Row],[IdLevel123]],'B-Business Capability'!B:L,11,FALSE)</f>
        <v>0</v>
      </c>
      <c r="T5048" t="s">
        <v>993</v>
      </c>
    </row>
    <row r="5049" spans="4:20" hidden="1" x14ac:dyDescent="0.25">
      <c r="D5049" t="s">
        <v>1015</v>
      </c>
      <c r="E5049" t="str">
        <f>VLOOKUP(D5049,'B-Business Capability'!B:H,5,FALSE)</f>
        <v>Manufacturing</v>
      </c>
      <c r="F5049" t="str">
        <f>VLOOKUP(D5049,'B-Business Capability'!B:H,6,FALSE)</f>
        <v>Manufacturing Steering</v>
      </c>
      <c r="G5049" t="str">
        <f>VLOOKUP(D5049,'B-Business Capability'!B:H,7,FALSE)</f>
        <v>Bill of Material Management</v>
      </c>
      <c r="I5049" t="s">
        <v>66</v>
      </c>
      <c r="J5049" t="s">
        <v>109</v>
      </c>
      <c r="K5049" t="s">
        <v>110</v>
      </c>
      <c r="L5049" t="s">
        <v>213</v>
      </c>
      <c r="M5049" t="str">
        <f>VLOOKUP(L5049,'A-Applications'!B:D,3,FALSE)</f>
        <v>KAMES  Components</v>
      </c>
      <c r="N5049" t="s">
        <v>138</v>
      </c>
      <c r="O5049" s="42" t="s">
        <v>102</v>
      </c>
      <c r="P5049" t="s">
        <v>112</v>
      </c>
      <c r="Q5049" t="str">
        <f>VLOOKUP(KamstrupData[[#This Row],[IdLevel123]],'B-Business Capability'!B:L,10,FALSE)</f>
        <v>Plan-to-Produce (P2P)</v>
      </c>
      <c r="R5049">
        <f>VLOOKUP(KamstrupData[[#This Row],[IdLevel123]],'B-Business Capability'!B:L,11,FALSE)</f>
        <v>0</v>
      </c>
      <c r="T5049" t="s">
        <v>188</v>
      </c>
    </row>
    <row r="5050" spans="4:20" hidden="1" x14ac:dyDescent="0.25">
      <c r="D5050" t="s">
        <v>1016</v>
      </c>
      <c r="E5050" t="str">
        <f>VLOOKUP(D5050,'B-Business Capability'!B:H,5,FALSE)</f>
        <v>Manufacturing</v>
      </c>
      <c r="F5050" t="str">
        <f>VLOOKUP(D5050,'B-Business Capability'!B:H,6,FALSE)</f>
        <v>Manufacturing Steering</v>
      </c>
      <c r="G5050" t="str">
        <f>VLOOKUP(D5050,'B-Business Capability'!B:H,7,FALSE)</f>
        <v>Deliver Product</v>
      </c>
      <c r="I5050" t="s">
        <v>43</v>
      </c>
      <c r="J5050" t="s">
        <v>109</v>
      </c>
      <c r="K5050" t="s">
        <v>110</v>
      </c>
      <c r="L5050" t="s">
        <v>213</v>
      </c>
      <c r="M5050" t="str">
        <f>VLOOKUP(L5050,'A-Applications'!B:D,3,FALSE)</f>
        <v>KAMES  Components</v>
      </c>
      <c r="N5050" t="s">
        <v>138</v>
      </c>
      <c r="O5050" s="42" t="s">
        <v>102</v>
      </c>
      <c r="P5050" t="s">
        <v>204</v>
      </c>
      <c r="Q5050" t="str">
        <f>VLOOKUP(KamstrupData[[#This Row],[IdLevel123]],'B-Business Capability'!B:L,10,FALSE)</f>
        <v>Plan-to-Produce (P2P)</v>
      </c>
      <c r="R5050">
        <f>VLOOKUP(KamstrupData[[#This Row],[IdLevel123]],'B-Business Capability'!B:L,11,FALSE)</f>
        <v>0</v>
      </c>
      <c r="T5050" t="s">
        <v>993</v>
      </c>
    </row>
    <row r="5051" spans="4:20" hidden="1" x14ac:dyDescent="0.25">
      <c r="D5051" t="s">
        <v>1016</v>
      </c>
      <c r="E5051" t="str">
        <f>VLOOKUP(D5051,'B-Business Capability'!B:H,5,FALSE)</f>
        <v>Manufacturing</v>
      </c>
      <c r="F5051" t="str">
        <f>VLOOKUP(D5051,'B-Business Capability'!B:H,6,FALSE)</f>
        <v>Manufacturing Steering</v>
      </c>
      <c r="G5051" t="str">
        <f>VLOOKUP(D5051,'B-Business Capability'!B:H,7,FALSE)</f>
        <v>Deliver Product</v>
      </c>
      <c r="I5051" t="s">
        <v>66</v>
      </c>
      <c r="J5051" t="s">
        <v>109</v>
      </c>
      <c r="K5051" t="s">
        <v>110</v>
      </c>
      <c r="L5051" t="s">
        <v>213</v>
      </c>
      <c r="M5051" t="str">
        <f>VLOOKUP(L5051,'A-Applications'!B:D,3,FALSE)</f>
        <v>KAMES  Components</v>
      </c>
      <c r="N5051" t="s">
        <v>138</v>
      </c>
      <c r="O5051" s="42" t="s">
        <v>102</v>
      </c>
      <c r="P5051" t="s">
        <v>112</v>
      </c>
      <c r="Q5051" t="str">
        <f>VLOOKUP(KamstrupData[[#This Row],[IdLevel123]],'B-Business Capability'!B:L,10,FALSE)</f>
        <v>Plan-to-Produce (P2P)</v>
      </c>
      <c r="R5051">
        <f>VLOOKUP(KamstrupData[[#This Row],[IdLevel123]],'B-Business Capability'!B:L,11,FALSE)</f>
        <v>0</v>
      </c>
      <c r="T5051" t="s">
        <v>188</v>
      </c>
    </row>
    <row r="5052" spans="4:20" hidden="1" x14ac:dyDescent="0.25">
      <c r="D5052" t="s">
        <v>1017</v>
      </c>
      <c r="E5052" t="str">
        <f>VLOOKUP(D5052,'B-Business Capability'!B:H,5,FALSE)</f>
        <v>Manufacturing</v>
      </c>
      <c r="F5052" t="str">
        <f>VLOOKUP(D5052,'B-Business Capability'!B:H,6,FALSE)</f>
        <v>Manufacturing Steering</v>
      </c>
      <c r="G5052" t="str">
        <f>VLOOKUP(D5052,'B-Business Capability'!B:H,7,FALSE)</f>
        <v>Localize Product</v>
      </c>
      <c r="I5052" t="s">
        <v>43</v>
      </c>
      <c r="J5052" t="s">
        <v>109</v>
      </c>
      <c r="K5052" t="s">
        <v>110</v>
      </c>
      <c r="L5052" t="s">
        <v>213</v>
      </c>
      <c r="M5052" t="str">
        <f>VLOOKUP(L5052,'A-Applications'!B:D,3,FALSE)</f>
        <v>KAMES  Components</v>
      </c>
      <c r="N5052" t="s">
        <v>138</v>
      </c>
      <c r="O5052" s="42" t="s">
        <v>102</v>
      </c>
      <c r="P5052" t="s">
        <v>204</v>
      </c>
      <c r="Q5052" t="str">
        <f>VLOOKUP(KamstrupData[[#This Row],[IdLevel123]],'B-Business Capability'!B:L,10,FALSE)</f>
        <v>Plan-to-Produce (P2P)</v>
      </c>
      <c r="R5052">
        <f>VLOOKUP(KamstrupData[[#This Row],[IdLevel123]],'B-Business Capability'!B:L,11,FALSE)</f>
        <v>0</v>
      </c>
      <c r="T5052" t="s">
        <v>993</v>
      </c>
    </row>
    <row r="5053" spans="4:20" hidden="1" x14ac:dyDescent="0.25">
      <c r="D5053" t="s">
        <v>1017</v>
      </c>
      <c r="E5053" t="str">
        <f>VLOOKUP(D5053,'B-Business Capability'!B:H,5,FALSE)</f>
        <v>Manufacturing</v>
      </c>
      <c r="F5053" t="str">
        <f>VLOOKUP(D5053,'B-Business Capability'!B:H,6,FALSE)</f>
        <v>Manufacturing Steering</v>
      </c>
      <c r="G5053" t="str">
        <f>VLOOKUP(D5053,'B-Business Capability'!B:H,7,FALSE)</f>
        <v>Localize Product</v>
      </c>
      <c r="I5053" t="s">
        <v>66</v>
      </c>
      <c r="J5053" t="s">
        <v>109</v>
      </c>
      <c r="K5053" t="s">
        <v>110</v>
      </c>
      <c r="L5053" t="s">
        <v>213</v>
      </c>
      <c r="M5053" t="str">
        <f>VLOOKUP(L5053,'A-Applications'!B:D,3,FALSE)</f>
        <v>KAMES  Components</v>
      </c>
      <c r="N5053" t="s">
        <v>138</v>
      </c>
      <c r="O5053" s="42" t="s">
        <v>102</v>
      </c>
      <c r="P5053" t="s">
        <v>112</v>
      </c>
      <c r="Q5053" t="str">
        <f>VLOOKUP(KamstrupData[[#This Row],[IdLevel123]],'B-Business Capability'!B:L,10,FALSE)</f>
        <v>Plan-to-Produce (P2P)</v>
      </c>
      <c r="R5053">
        <f>VLOOKUP(KamstrupData[[#This Row],[IdLevel123]],'B-Business Capability'!B:L,11,FALSE)</f>
        <v>0</v>
      </c>
      <c r="T5053" t="s">
        <v>188</v>
      </c>
    </row>
    <row r="5054" spans="4:20" hidden="1" x14ac:dyDescent="0.25">
      <c r="D5054" t="s">
        <v>1018</v>
      </c>
      <c r="E5054" t="str">
        <f>VLOOKUP(D5054,'B-Business Capability'!B:H,5,FALSE)</f>
        <v>Manufacturing</v>
      </c>
      <c r="F5054" t="str">
        <f>VLOOKUP(D5054,'B-Business Capability'!B:H,6,FALSE)</f>
        <v>Manufacturing Steering</v>
      </c>
      <c r="G5054" t="str">
        <f>VLOOKUP(D5054,'B-Business Capability'!B:H,7,FALSE)</f>
        <v>Monitor Production Process</v>
      </c>
      <c r="I5054" t="s">
        <v>43</v>
      </c>
      <c r="J5054" t="s">
        <v>109</v>
      </c>
      <c r="K5054" t="s">
        <v>110</v>
      </c>
      <c r="L5054" t="s">
        <v>213</v>
      </c>
      <c r="M5054" t="str">
        <f>VLOOKUP(L5054,'A-Applications'!B:D,3,FALSE)</f>
        <v>KAMES  Components</v>
      </c>
      <c r="N5054" t="s">
        <v>138</v>
      </c>
      <c r="O5054" s="42" t="s">
        <v>102</v>
      </c>
      <c r="P5054" t="s">
        <v>204</v>
      </c>
      <c r="Q5054" t="str">
        <f>VLOOKUP(KamstrupData[[#This Row],[IdLevel123]],'B-Business Capability'!B:L,10,FALSE)</f>
        <v>Plan-to-Produce (P2P)</v>
      </c>
      <c r="R5054">
        <f>VLOOKUP(KamstrupData[[#This Row],[IdLevel123]],'B-Business Capability'!B:L,11,FALSE)</f>
        <v>0</v>
      </c>
      <c r="T5054" t="s">
        <v>993</v>
      </c>
    </row>
    <row r="5055" spans="4:20" hidden="1" x14ac:dyDescent="0.25">
      <c r="D5055" t="s">
        <v>1018</v>
      </c>
      <c r="E5055" t="str">
        <f>VLOOKUP(D5055,'B-Business Capability'!B:H,5,FALSE)</f>
        <v>Manufacturing</v>
      </c>
      <c r="F5055" t="str">
        <f>VLOOKUP(D5055,'B-Business Capability'!B:H,6,FALSE)</f>
        <v>Manufacturing Steering</v>
      </c>
      <c r="G5055" t="str">
        <f>VLOOKUP(D5055,'B-Business Capability'!B:H,7,FALSE)</f>
        <v>Monitor Production Process</v>
      </c>
      <c r="I5055" t="s">
        <v>66</v>
      </c>
      <c r="J5055" t="s">
        <v>109</v>
      </c>
      <c r="K5055" t="s">
        <v>110</v>
      </c>
      <c r="L5055" t="s">
        <v>213</v>
      </c>
      <c r="M5055" t="str">
        <f>VLOOKUP(L5055,'A-Applications'!B:D,3,FALSE)</f>
        <v>KAMES  Components</v>
      </c>
      <c r="N5055" t="s">
        <v>138</v>
      </c>
      <c r="O5055" s="42" t="s">
        <v>102</v>
      </c>
      <c r="P5055" t="s">
        <v>112</v>
      </c>
      <c r="Q5055" t="str">
        <f>VLOOKUP(KamstrupData[[#This Row],[IdLevel123]],'B-Business Capability'!B:L,10,FALSE)</f>
        <v>Plan-to-Produce (P2P)</v>
      </c>
      <c r="R5055">
        <f>VLOOKUP(KamstrupData[[#This Row],[IdLevel123]],'B-Business Capability'!B:L,11,FALSE)</f>
        <v>0</v>
      </c>
      <c r="T5055" t="s">
        <v>188</v>
      </c>
    </row>
    <row r="5056" spans="4:20" hidden="1" x14ac:dyDescent="0.25">
      <c r="D5056" t="s">
        <v>1019</v>
      </c>
      <c r="E5056" t="str">
        <f>VLOOKUP(D5056,'B-Business Capability'!B:H,5,FALSE)</f>
        <v>Manufacturing</v>
      </c>
      <c r="F5056" t="str">
        <f>VLOOKUP(D5056,'B-Business Capability'!B:H,6,FALSE)</f>
        <v>Manufacturing Steering</v>
      </c>
      <c r="G5056" t="str">
        <f>VLOOKUP(D5056,'B-Business Capability'!B:H,7,FALSE)</f>
        <v>Retrieve Product Information</v>
      </c>
      <c r="I5056" t="s">
        <v>43</v>
      </c>
      <c r="J5056" t="s">
        <v>109</v>
      </c>
      <c r="K5056" t="s">
        <v>110</v>
      </c>
      <c r="L5056" t="s">
        <v>213</v>
      </c>
      <c r="M5056" t="str">
        <f>VLOOKUP(L5056,'A-Applications'!B:D,3,FALSE)</f>
        <v>KAMES  Components</v>
      </c>
      <c r="N5056" t="s">
        <v>138</v>
      </c>
      <c r="O5056" s="42" t="s">
        <v>102</v>
      </c>
      <c r="P5056" t="s">
        <v>204</v>
      </c>
      <c r="Q5056" t="str">
        <f>VLOOKUP(KamstrupData[[#This Row],[IdLevel123]],'B-Business Capability'!B:L,10,FALSE)</f>
        <v>N/A</v>
      </c>
      <c r="R5056">
        <f>VLOOKUP(KamstrupData[[#This Row],[IdLevel123]],'B-Business Capability'!B:L,11,FALSE)</f>
        <v>0</v>
      </c>
      <c r="T5056" t="s">
        <v>993</v>
      </c>
    </row>
    <row r="5057" spans="4:20" hidden="1" x14ac:dyDescent="0.25">
      <c r="D5057" t="s">
        <v>1019</v>
      </c>
      <c r="E5057" t="str">
        <f>VLOOKUP(D5057,'B-Business Capability'!B:H,5,FALSE)</f>
        <v>Manufacturing</v>
      </c>
      <c r="F5057" t="str">
        <f>VLOOKUP(D5057,'B-Business Capability'!B:H,6,FALSE)</f>
        <v>Manufacturing Steering</v>
      </c>
      <c r="G5057" t="str">
        <f>VLOOKUP(D5057,'B-Business Capability'!B:H,7,FALSE)</f>
        <v>Retrieve Product Information</v>
      </c>
      <c r="I5057" t="s">
        <v>66</v>
      </c>
      <c r="J5057" t="s">
        <v>109</v>
      </c>
      <c r="K5057" t="s">
        <v>110</v>
      </c>
      <c r="L5057" t="s">
        <v>213</v>
      </c>
      <c r="M5057" t="str">
        <f>VLOOKUP(L5057,'A-Applications'!B:D,3,FALSE)</f>
        <v>KAMES  Components</v>
      </c>
      <c r="N5057" t="s">
        <v>138</v>
      </c>
      <c r="O5057" s="42" t="s">
        <v>102</v>
      </c>
      <c r="P5057" t="s">
        <v>112</v>
      </c>
      <c r="Q5057" t="str">
        <f>VLOOKUP(KamstrupData[[#This Row],[IdLevel123]],'B-Business Capability'!B:L,10,FALSE)</f>
        <v>N/A</v>
      </c>
      <c r="R5057">
        <f>VLOOKUP(KamstrupData[[#This Row],[IdLevel123]],'B-Business Capability'!B:L,11,FALSE)</f>
        <v>0</v>
      </c>
      <c r="T5057" t="s">
        <v>188</v>
      </c>
    </row>
    <row r="5058" spans="4:20" hidden="1" x14ac:dyDescent="0.25">
      <c r="D5058" t="s">
        <v>1074</v>
      </c>
      <c r="E5058" t="str">
        <f>VLOOKUP(D5058,'B-Business Capability'!B:H,5,FALSE)</f>
        <v>Supply Chain</v>
      </c>
      <c r="F5058" t="str">
        <f>VLOOKUP(D5058,'B-Business Capability'!B:H,6,FALSE)</f>
        <v>Supply Chain Performance Monitoring</v>
      </c>
      <c r="G5058">
        <f>VLOOKUP(D5058,'B-Business Capability'!B:H,7,FALSE)</f>
        <v>0</v>
      </c>
      <c r="I5058" t="s">
        <v>43</v>
      </c>
      <c r="J5058" t="s">
        <v>109</v>
      </c>
      <c r="L5058" t="s">
        <v>213</v>
      </c>
      <c r="M5058" t="str">
        <f>VLOOKUP(L5058,'A-Applications'!B:D,3,FALSE)</f>
        <v>KAMES  Components</v>
      </c>
      <c r="N5058" t="s">
        <v>46</v>
      </c>
      <c r="O5058" s="42" t="s">
        <v>102</v>
      </c>
      <c r="P5058" t="s">
        <v>204</v>
      </c>
      <c r="Q5058" t="str">
        <f>VLOOKUP(KamstrupData[[#This Row],[IdLevel123]],'B-Business Capability'!B:L,10,FALSE)</f>
        <v>N/A</v>
      </c>
      <c r="R5058">
        <f>VLOOKUP(KamstrupData[[#This Row],[IdLevel123]],'B-Business Capability'!B:L,11,FALSE)</f>
        <v>0</v>
      </c>
    </row>
    <row r="5059" spans="4:20" hidden="1" x14ac:dyDescent="0.25">
      <c r="D5059" t="s">
        <v>1371</v>
      </c>
      <c r="E5059" t="str">
        <f>VLOOKUP(D5059,'B-Business Capability'!B:H,5,FALSE)</f>
        <v>Governance, Risk and Compliance</v>
      </c>
      <c r="F5059" t="str">
        <f>VLOOKUP(D5059,'B-Business Capability'!B:H,6,FALSE)</f>
        <v>Enterprise Risk and Compliance</v>
      </c>
      <c r="G5059" t="str">
        <f>VLOOKUP(D5059,'B-Business Capability'!B:H,7,FALSE)</f>
        <v>Regulatory Compliance Management</v>
      </c>
      <c r="I5059" t="s">
        <v>43</v>
      </c>
      <c r="J5059" t="s">
        <v>413</v>
      </c>
      <c r="K5059" t="s">
        <v>414</v>
      </c>
      <c r="L5059" t="s">
        <v>213</v>
      </c>
      <c r="M5059" t="str">
        <f>VLOOKUP(L5059,'A-Applications'!B:D,3,FALSE)</f>
        <v>KAMES  Components</v>
      </c>
      <c r="N5059" t="s">
        <v>138</v>
      </c>
      <c r="O5059" s="42" t="s">
        <v>102</v>
      </c>
      <c r="P5059" t="s">
        <v>1364</v>
      </c>
      <c r="Q5059" t="str">
        <f>VLOOKUP(KamstrupData[[#This Row],[IdLevel123]],'B-Business Capability'!B:L,10,FALSE)</f>
        <v>N/A</v>
      </c>
      <c r="R5059">
        <f>VLOOKUP(KamstrupData[[#This Row],[IdLevel123]],'B-Business Capability'!B:L,11,FALSE)</f>
        <v>0</v>
      </c>
      <c r="T5059" t="s">
        <v>1378</v>
      </c>
    </row>
    <row r="5060" spans="4:20" hidden="1" x14ac:dyDescent="0.25">
      <c r="D5060" t="s">
        <v>1371</v>
      </c>
      <c r="E5060" t="str">
        <f>VLOOKUP(D5060,'B-Business Capability'!B:H,5,FALSE)</f>
        <v>Governance, Risk and Compliance</v>
      </c>
      <c r="F5060" t="str">
        <f>VLOOKUP(D5060,'B-Business Capability'!B:H,6,FALSE)</f>
        <v>Enterprise Risk and Compliance</v>
      </c>
      <c r="G5060" t="str">
        <f>VLOOKUP(D5060,'B-Business Capability'!B:H,7,FALSE)</f>
        <v>Regulatory Compliance Management</v>
      </c>
      <c r="I5060" t="s">
        <v>43</v>
      </c>
      <c r="J5060" t="s">
        <v>413</v>
      </c>
      <c r="K5060" t="s">
        <v>414</v>
      </c>
      <c r="L5060" t="s">
        <v>213</v>
      </c>
      <c r="M5060" t="str">
        <f>VLOOKUP(L5060,'A-Applications'!B:D,3,FALSE)</f>
        <v>KAMES  Components</v>
      </c>
      <c r="N5060" t="s">
        <v>138</v>
      </c>
      <c r="O5060" s="42" t="s">
        <v>102</v>
      </c>
      <c r="P5060" t="s">
        <v>1377</v>
      </c>
      <c r="Q5060" t="str">
        <f>VLOOKUP(KamstrupData[[#This Row],[IdLevel123]],'B-Business Capability'!B:L,10,FALSE)</f>
        <v>N/A</v>
      </c>
      <c r="R5060">
        <f>VLOOKUP(KamstrupData[[#This Row],[IdLevel123]],'B-Business Capability'!B:L,11,FALSE)</f>
        <v>0</v>
      </c>
      <c r="T5060" t="s">
        <v>1378</v>
      </c>
    </row>
    <row r="5061" spans="4:20" hidden="1" x14ac:dyDescent="0.25">
      <c r="D5061" t="s">
        <v>1371</v>
      </c>
      <c r="E5061" t="str">
        <f>VLOOKUP(D5061,'B-Business Capability'!B:H,5,FALSE)</f>
        <v>Governance, Risk and Compliance</v>
      </c>
      <c r="F5061" t="str">
        <f>VLOOKUP(D5061,'B-Business Capability'!B:H,6,FALSE)</f>
        <v>Enterprise Risk and Compliance</v>
      </c>
      <c r="G5061" t="str">
        <f>VLOOKUP(D5061,'B-Business Capability'!B:H,7,FALSE)</f>
        <v>Regulatory Compliance Management</v>
      </c>
      <c r="I5061" t="s">
        <v>66</v>
      </c>
      <c r="J5061" t="s">
        <v>413</v>
      </c>
      <c r="K5061" t="s">
        <v>414</v>
      </c>
      <c r="L5061" t="s">
        <v>213</v>
      </c>
      <c r="M5061" t="str">
        <f>VLOOKUP(L5061,'A-Applications'!B:D,3,FALSE)</f>
        <v>KAMES  Components</v>
      </c>
      <c r="N5061" t="s">
        <v>138</v>
      </c>
      <c r="O5061" s="42" t="s">
        <v>102</v>
      </c>
      <c r="P5061" t="s">
        <v>1364</v>
      </c>
      <c r="Q5061" t="str">
        <f>VLOOKUP(KamstrupData[[#This Row],[IdLevel123]],'B-Business Capability'!B:L,10,FALSE)</f>
        <v>N/A</v>
      </c>
      <c r="R5061">
        <f>VLOOKUP(KamstrupData[[#This Row],[IdLevel123]],'B-Business Capability'!B:L,11,FALSE)</f>
        <v>0</v>
      </c>
      <c r="T5061" t="s">
        <v>1378</v>
      </c>
    </row>
    <row r="5062" spans="4:20" hidden="1" x14ac:dyDescent="0.25">
      <c r="D5062" t="s">
        <v>1459</v>
      </c>
      <c r="E5062" t="str">
        <f>VLOOKUP(D5062,'B-Business Capability'!B:H,5,FALSE)</f>
        <v>Customer Service</v>
      </c>
      <c r="F5062" t="str">
        <f>VLOOKUP(D5062,'B-Business Capability'!B:H,6,FALSE)</f>
        <v>Customer Service and Support</v>
      </c>
      <c r="G5062" t="str">
        <f>VLOOKUP(D5062,'B-Business Capability'!B:H,7,FALSE)</f>
        <v>Service Request Management</v>
      </c>
      <c r="I5062" t="s">
        <v>43</v>
      </c>
      <c r="J5062" t="s">
        <v>109</v>
      </c>
      <c r="K5062" t="s">
        <v>231</v>
      </c>
      <c r="L5062" t="s">
        <v>213</v>
      </c>
      <c r="M5062" t="str">
        <f>VLOOKUP(L5062,'A-Applications'!B:D,3,FALSE)</f>
        <v>KAMES  Components</v>
      </c>
      <c r="N5062" t="s">
        <v>46</v>
      </c>
      <c r="O5062" s="42" t="s">
        <v>47</v>
      </c>
      <c r="P5062" t="s">
        <v>68</v>
      </c>
      <c r="Q5062" t="str">
        <f>VLOOKUP(KamstrupData[[#This Row],[IdLevel123]],'B-Business Capability'!B:L,10,FALSE)</f>
        <v>Customer Service and Support</v>
      </c>
      <c r="R5062">
        <f>VLOOKUP(KamstrupData[[#This Row],[IdLevel123]],'B-Business Capability'!B:L,11,FALSE)</f>
        <v>0</v>
      </c>
      <c r="T5062" t="s">
        <v>329</v>
      </c>
    </row>
    <row r="5063" spans="4:20" hidden="1" x14ac:dyDescent="0.25">
      <c r="D5063" t="s">
        <v>382</v>
      </c>
      <c r="E5063" t="str">
        <f>VLOOKUP(D5063,'B-Business Capability'!B:H,5,FALSE)</f>
        <v>Digital Management</v>
      </c>
      <c r="F5063" t="str">
        <f>VLOOKUP(D5063,'B-Business Capability'!B:H,6,FALSE)</f>
        <v>IT Strategy &amp; Transformation</v>
      </c>
      <c r="G5063" t="str">
        <f>VLOOKUP(D5063,'B-Business Capability'!B:H,7,FALSE)</f>
        <v>IT Strategy</v>
      </c>
      <c r="I5063" t="s">
        <v>43</v>
      </c>
      <c r="J5063" t="s">
        <v>239</v>
      </c>
      <c r="K5063" t="s">
        <v>240</v>
      </c>
      <c r="L5063" t="s">
        <v>383</v>
      </c>
      <c r="M5063" t="str">
        <f>VLOOKUP(L5063,'A-Applications'!B:D,3,FALSE)</f>
        <v>No application</v>
      </c>
      <c r="N5063" t="s">
        <v>46</v>
      </c>
      <c r="O5063" s="42" t="s">
        <v>52</v>
      </c>
      <c r="P5063" t="s">
        <v>384</v>
      </c>
      <c r="Q5063" t="str">
        <f>VLOOKUP(KamstrupData[[#This Row],[IdLevel123]],'B-Business Capability'!B:L,10,FALSE)</f>
        <v>N/A</v>
      </c>
      <c r="R5063">
        <f>VLOOKUP(KamstrupData[[#This Row],[IdLevel123]],'B-Business Capability'!B:L,11,FALSE)</f>
        <v>0</v>
      </c>
      <c r="T5063" t="s">
        <v>243</v>
      </c>
    </row>
    <row r="5064" spans="4:20" hidden="1" x14ac:dyDescent="0.25">
      <c r="D5064" t="s">
        <v>434</v>
      </c>
      <c r="E5064" t="str">
        <f>VLOOKUP(D5064,'B-Business Capability'!B:H,5,FALSE)</f>
        <v>Finance</v>
      </c>
      <c r="F5064" t="str">
        <f>VLOOKUP(D5064,'B-Business Capability'!B:H,6,FALSE)</f>
        <v>Accounting</v>
      </c>
      <c r="G5064" t="str">
        <f>VLOOKUP(D5064,'B-Business Capability'!B:H,7,FALSE)</f>
        <v>Investor Relations</v>
      </c>
      <c r="I5064" t="s">
        <v>43</v>
      </c>
      <c r="J5064" t="s">
        <v>44</v>
      </c>
      <c r="L5064" t="s">
        <v>383</v>
      </c>
      <c r="M5064" t="str">
        <f>VLOOKUP(L5064,'A-Applications'!B:D,3,FALSE)</f>
        <v>No application</v>
      </c>
      <c r="O5064" s="42"/>
      <c r="P5064" t="s">
        <v>68</v>
      </c>
      <c r="Q5064" t="str">
        <f>VLOOKUP(KamstrupData[[#This Row],[IdLevel123]],'B-Business Capability'!B:L,10,FALSE)</f>
        <v>N/A</v>
      </c>
      <c r="R5064">
        <f>VLOOKUP(KamstrupData[[#This Row],[IdLevel123]],'B-Business Capability'!B:L,11,FALSE)</f>
        <v>0</v>
      </c>
      <c r="T5064" t="s">
        <v>435</v>
      </c>
    </row>
    <row r="5065" spans="4:20" hidden="1" x14ac:dyDescent="0.25">
      <c r="D5065" t="s">
        <v>905</v>
      </c>
      <c r="E5065" t="str">
        <f>VLOOKUP(D5065,'B-Business Capability'!B:H,5,FALSE)</f>
        <v>Product &amp; Software Development</v>
      </c>
      <c r="F5065" t="str">
        <f>VLOOKUP(D5065,'B-Business Capability'!B:H,6,FALSE)</f>
        <v>Engineering</v>
      </c>
      <c r="G5065" t="str">
        <f>VLOOKUP(D5065,'B-Business Capability'!B:H,7,FALSE)</f>
        <v>Manage Requirements</v>
      </c>
      <c r="I5065" t="s">
        <v>43</v>
      </c>
      <c r="J5065" t="s">
        <v>91</v>
      </c>
      <c r="K5065" t="s">
        <v>72</v>
      </c>
      <c r="L5065" t="s">
        <v>383</v>
      </c>
      <c r="M5065" t="str">
        <f>VLOOKUP(L5065,'A-Applications'!B:D,3,FALSE)</f>
        <v>No application</v>
      </c>
      <c r="N5065" t="s">
        <v>138</v>
      </c>
      <c r="O5065" t="s">
        <v>47</v>
      </c>
      <c r="P5065" t="s">
        <v>75</v>
      </c>
      <c r="Q5065" t="str">
        <f>VLOOKUP(KamstrupData[[#This Row],[IdLevel123]],'B-Business Capability'!B:L,10,FALSE)</f>
        <v>Idea-to-Release (I2R)</v>
      </c>
      <c r="R5065">
        <f>VLOOKUP(KamstrupData[[#This Row],[IdLevel123]],'B-Business Capability'!B:L,11,FALSE)</f>
        <v>440</v>
      </c>
      <c r="T5065" t="s">
        <v>92</v>
      </c>
    </row>
    <row r="5066" spans="4:20" hidden="1" x14ac:dyDescent="0.25">
      <c r="D5066" t="s">
        <v>905</v>
      </c>
      <c r="E5066" t="str">
        <f>VLOOKUP(D5066,'B-Business Capability'!B:H,5,FALSE)</f>
        <v>Product &amp; Software Development</v>
      </c>
      <c r="F5066" t="str">
        <f>VLOOKUP(D5066,'B-Business Capability'!B:H,6,FALSE)</f>
        <v>Engineering</v>
      </c>
      <c r="G5066" t="str">
        <f>VLOOKUP(D5066,'B-Business Capability'!B:H,7,FALSE)</f>
        <v>Manage Requirements</v>
      </c>
      <c r="I5066" t="s">
        <v>43</v>
      </c>
      <c r="J5066" t="s">
        <v>91</v>
      </c>
      <c r="K5066" t="s">
        <v>81</v>
      </c>
      <c r="L5066" t="s">
        <v>383</v>
      </c>
      <c r="M5066" t="str">
        <f>VLOOKUP(L5066,'A-Applications'!B:D,3,FALSE)</f>
        <v>No application</v>
      </c>
      <c r="N5066" t="s">
        <v>138</v>
      </c>
      <c r="O5066" s="42" t="s">
        <v>47</v>
      </c>
      <c r="P5066" t="s">
        <v>75</v>
      </c>
      <c r="Q5066" t="str">
        <f>VLOOKUP(KamstrupData[[#This Row],[IdLevel123]],'B-Business Capability'!B:L,10,FALSE)</f>
        <v>Idea-to-Release (I2R)</v>
      </c>
      <c r="R5066">
        <f>VLOOKUP(KamstrupData[[#This Row],[IdLevel123]],'B-Business Capability'!B:L,11,FALSE)</f>
        <v>440</v>
      </c>
      <c r="T5066" t="s">
        <v>906</v>
      </c>
    </row>
    <row r="5067" spans="4:20" hidden="1" x14ac:dyDescent="0.25">
      <c r="D5067" t="s">
        <v>1062</v>
      </c>
      <c r="E5067" t="str">
        <f>VLOOKUP(D5067,'B-Business Capability'!B:H,5,FALSE)</f>
        <v>Strategic Management</v>
      </c>
      <c r="F5067" t="str">
        <f>VLOOKUP(D5067,'B-Business Capability'!B:H,6,FALSE)</f>
        <v>Mergers &amp; Acquisitions</v>
      </c>
      <c r="G5067" t="str">
        <f>VLOOKUP(D5067,'B-Business Capability'!B:H,7,FALSE)</f>
        <v>Track Acquisitions</v>
      </c>
      <c r="I5067" t="s">
        <v>43</v>
      </c>
      <c r="J5067" t="s">
        <v>137</v>
      </c>
      <c r="L5067" t="s">
        <v>383</v>
      </c>
      <c r="M5067" t="str">
        <f>VLOOKUP(L5067,'A-Applications'!B:D,3,FALSE)</f>
        <v>No application</v>
      </c>
      <c r="N5067" t="s">
        <v>46</v>
      </c>
      <c r="O5067" s="42" t="s">
        <v>47</v>
      </c>
      <c r="P5067" t="s">
        <v>68</v>
      </c>
      <c r="Q5067" t="str">
        <f>VLOOKUP(KamstrupData[[#This Row],[IdLevel123]],'B-Business Capability'!B:L,10,FALSE)</f>
        <v>N/A</v>
      </c>
      <c r="R5067">
        <f>VLOOKUP(KamstrupData[[#This Row],[IdLevel123]],'B-Business Capability'!B:L,11,FALSE)</f>
        <v>0</v>
      </c>
      <c r="T5067" t="s">
        <v>139</v>
      </c>
    </row>
    <row r="5068" spans="4:20" hidden="1" x14ac:dyDescent="0.25">
      <c r="D5068" t="s">
        <v>1077</v>
      </c>
      <c r="E5068" t="str">
        <f>VLOOKUP(D5068,'B-Business Capability'!B:H,5,FALSE)</f>
        <v>Digital Platform and Operations</v>
      </c>
      <c r="F5068" t="str">
        <f>VLOOKUP(D5068,'B-Business Capability'!B:H,6,FALSE)</f>
        <v>Operations</v>
      </c>
      <c r="G5068" t="str">
        <f>VLOOKUP(D5068,'B-Business Capability'!B:H,7,FALSE)</f>
        <v>IT Operations &amp; Support</v>
      </c>
      <c r="I5068" t="s">
        <v>43</v>
      </c>
      <c r="J5068" t="s">
        <v>239</v>
      </c>
      <c r="K5068" t="s">
        <v>240</v>
      </c>
      <c r="L5068" t="s">
        <v>383</v>
      </c>
      <c r="M5068" t="str">
        <f>VLOOKUP(L5068,'A-Applications'!B:D,3,FALSE)</f>
        <v>No application</v>
      </c>
      <c r="N5068" t="s">
        <v>46</v>
      </c>
      <c r="O5068" s="42" t="s">
        <v>52</v>
      </c>
      <c r="P5068" t="s">
        <v>347</v>
      </c>
      <c r="Q5068" t="str">
        <f>VLOOKUP(KamstrupData[[#This Row],[IdLevel123]],'B-Business Capability'!B:L,10,FALSE)</f>
        <v>N/A</v>
      </c>
      <c r="R5068">
        <f>VLOOKUP(KamstrupData[[#This Row],[IdLevel123]],'B-Business Capability'!B:L,11,FALSE)</f>
        <v>0</v>
      </c>
      <c r="T5068" t="s">
        <v>243</v>
      </c>
    </row>
    <row r="5069" spans="4:20" hidden="1" x14ac:dyDescent="0.25">
      <c r="D5069" t="s">
        <v>1299</v>
      </c>
      <c r="E5069" t="str">
        <f>VLOOKUP(D5069,'B-Business Capability'!B:H,5,FALSE)</f>
        <v>Marketing</v>
      </c>
      <c r="F5069" t="str">
        <f>VLOOKUP(D5069,'B-Business Capability'!B:H,6,FALSE)</f>
        <v>Corporate communication and brand management</v>
      </c>
      <c r="G5069" t="str">
        <f>VLOOKUP(D5069,'B-Business Capability'!B:H,7,FALSE)</f>
        <v>Crisis communication</v>
      </c>
      <c r="I5069" t="s">
        <v>43</v>
      </c>
      <c r="J5069" t="s">
        <v>325</v>
      </c>
      <c r="K5069" t="s">
        <v>416</v>
      </c>
      <c r="L5069" t="s">
        <v>383</v>
      </c>
      <c r="M5069" t="str">
        <f>VLOOKUP(L5069,'A-Applications'!B:D,3,FALSE)</f>
        <v>No application</v>
      </c>
      <c r="O5069" s="42" t="s">
        <v>47</v>
      </c>
      <c r="P5069" t="s">
        <v>1103</v>
      </c>
      <c r="Q5069" t="str">
        <f>VLOOKUP(KamstrupData[[#This Row],[IdLevel123]],'B-Business Capability'!B:L,10,FALSE)</f>
        <v>N/A</v>
      </c>
      <c r="R5069">
        <f>VLOOKUP(KamstrupData[[#This Row],[IdLevel123]],'B-Business Capability'!B:L,11,FALSE)</f>
        <v>0</v>
      </c>
      <c r="T5069" t="s">
        <v>1088</v>
      </c>
    </row>
    <row r="5070" spans="4:20" hidden="1" x14ac:dyDescent="0.25">
      <c r="D5070" t="s">
        <v>1394</v>
      </c>
      <c r="E5070" t="str">
        <f>VLOOKUP(D5070,'B-Business Capability'!B:H,5,FALSE)</f>
        <v>Governance, Risk and Compliance</v>
      </c>
      <c r="F5070" t="str">
        <f>VLOOKUP(D5070,'B-Business Capability'!B:H,6,FALSE)</f>
        <v>Enterprise Risk and Compliance</v>
      </c>
      <c r="G5070" t="str">
        <f>VLOOKUP(D5070,'B-Business Capability'!B:H,7,FALSE)</f>
        <v>Risk Management</v>
      </c>
      <c r="I5070" t="s">
        <v>43</v>
      </c>
      <c r="J5070" t="s">
        <v>109</v>
      </c>
      <c r="L5070" t="s">
        <v>383</v>
      </c>
      <c r="M5070" t="str">
        <f>VLOOKUP(L5070,'A-Applications'!B:D,3,FALSE)</f>
        <v>No application</v>
      </c>
      <c r="N5070" t="s">
        <v>46</v>
      </c>
      <c r="O5070" s="42" t="s">
        <v>102</v>
      </c>
      <c r="P5070" t="s">
        <v>1397</v>
      </c>
      <c r="Q5070" t="str">
        <f>VLOOKUP(KamstrupData[[#This Row],[IdLevel123]],'B-Business Capability'!B:L,10,FALSE)</f>
        <v>N/A</v>
      </c>
      <c r="R5070">
        <f>VLOOKUP(KamstrupData[[#This Row],[IdLevel123]],'B-Business Capability'!B:L,11,FALSE)</f>
        <v>0</v>
      </c>
      <c r="T5070" t="s">
        <v>975</v>
      </c>
    </row>
    <row r="5071" spans="4:20" hidden="1" x14ac:dyDescent="0.25">
      <c r="D5071" s="28" t="s">
        <v>1761</v>
      </c>
      <c r="E5071" t="str">
        <f>VLOOKUP(D5071,'B-Business Capability'!B:H,5,FALSE)</f>
        <v>Digital Platform and Operations</v>
      </c>
      <c r="F5071" t="str">
        <f>VLOOKUP(D5071,'B-Business Capability'!B:H,6,FALSE)</f>
        <v>Operations</v>
      </c>
      <c r="G5071">
        <f>VLOOKUP(D5071,'B-Business Capability'!B:H,7,FALSE)</f>
        <v>0</v>
      </c>
      <c r="I5071" t="s">
        <v>8625</v>
      </c>
      <c r="J5071" t="s">
        <v>8712</v>
      </c>
      <c r="K5071" t="s">
        <v>8713</v>
      </c>
      <c r="L5071" t="s">
        <v>8715</v>
      </c>
      <c r="M5071" t="str">
        <f>VLOOKUP(L5071,'A-Applications'!B:D,3,FALSE)</f>
        <v>3CX</v>
      </c>
      <c r="N5071" t="s">
        <v>46</v>
      </c>
      <c r="O5071" s="42" t="s">
        <v>47</v>
      </c>
      <c r="Q5071" t="str">
        <f>VLOOKUP(KamstrupData[[#This Row],[IdLevel123]],'B-Business Capability'!B:L,10,FALSE)</f>
        <v>N/A</v>
      </c>
      <c r="R5071">
        <f>VLOOKUP(KamstrupData[[#This Row],[IdLevel123]],'B-Business Capability'!B:L,11,FALSE)</f>
        <v>0</v>
      </c>
    </row>
    <row r="5072" spans="4:20" hidden="1" x14ac:dyDescent="0.25">
      <c r="D5072" s="28" t="s">
        <v>1761</v>
      </c>
      <c r="E5072" t="str">
        <f>VLOOKUP(D5072,'B-Business Capability'!B:H,5,FALSE)</f>
        <v>Digital Platform and Operations</v>
      </c>
      <c r="F5072" t="str">
        <f>VLOOKUP(D5072,'B-Business Capability'!B:H,6,FALSE)</f>
        <v>Operations</v>
      </c>
      <c r="G5072">
        <f>VLOOKUP(D5072,'B-Business Capability'!B:H,7,FALSE)</f>
        <v>0</v>
      </c>
      <c r="I5072" t="s">
        <v>8625</v>
      </c>
      <c r="J5072" t="s">
        <v>8712</v>
      </c>
      <c r="K5072" t="s">
        <v>8713</v>
      </c>
      <c r="L5072" t="s">
        <v>82</v>
      </c>
      <c r="M5072" t="str">
        <f>VLOOKUP(L5072,'A-Applications'!B:D,3,FALSE)</f>
        <v>7-Zip</v>
      </c>
      <c r="N5072" t="s">
        <v>46</v>
      </c>
      <c r="O5072" s="42" t="s">
        <v>102</v>
      </c>
      <c r="Q5072" t="str">
        <f>VLOOKUP(KamstrupData[[#This Row],[IdLevel123]],'B-Business Capability'!B:L,10,FALSE)</f>
        <v>N/A</v>
      </c>
      <c r="R5072">
        <f>VLOOKUP(KamstrupData[[#This Row],[IdLevel123]],'B-Business Capability'!B:L,11,FALSE)</f>
        <v>0</v>
      </c>
    </row>
    <row r="5073" spans="4:18" hidden="1" x14ac:dyDescent="0.25">
      <c r="D5073" s="28" t="s">
        <v>1761</v>
      </c>
      <c r="E5073" t="str">
        <f>VLOOKUP(D5073,'B-Business Capability'!B:H,5,FALSE)</f>
        <v>Digital Platform and Operations</v>
      </c>
      <c r="F5073" t="str">
        <f>VLOOKUP(D5073,'B-Business Capability'!B:H,6,FALSE)</f>
        <v>Operations</v>
      </c>
      <c r="G5073">
        <f>VLOOKUP(D5073,'B-Business Capability'!B:H,7,FALSE)</f>
        <v>0</v>
      </c>
      <c r="I5073" t="s">
        <v>8625</v>
      </c>
      <c r="J5073" t="s">
        <v>8712</v>
      </c>
      <c r="K5073" t="s">
        <v>8713</v>
      </c>
      <c r="L5073" t="s">
        <v>8716</v>
      </c>
      <c r="M5073" t="str">
        <f>VLOOKUP(L5073,'A-Applications'!B:D,3,FALSE)</f>
        <v>Akiflow</v>
      </c>
      <c r="N5073" t="s">
        <v>46</v>
      </c>
      <c r="O5073" s="42" t="s">
        <v>102</v>
      </c>
      <c r="Q5073" t="str">
        <f>VLOOKUP(KamstrupData[[#This Row],[IdLevel123]],'B-Business Capability'!B:L,10,FALSE)</f>
        <v>N/A</v>
      </c>
      <c r="R5073">
        <f>VLOOKUP(KamstrupData[[#This Row],[IdLevel123]],'B-Business Capability'!B:L,11,FALSE)</f>
        <v>0</v>
      </c>
    </row>
    <row r="5074" spans="4:18" hidden="1" x14ac:dyDescent="0.25">
      <c r="D5074" s="28" t="s">
        <v>1761</v>
      </c>
      <c r="E5074" t="str">
        <f>VLOOKUP(D5074,'B-Business Capability'!B:H,5,FALSE)</f>
        <v>Digital Platform and Operations</v>
      </c>
      <c r="F5074" t="str">
        <f>VLOOKUP(D5074,'B-Business Capability'!B:H,6,FALSE)</f>
        <v>Operations</v>
      </c>
      <c r="G5074">
        <f>VLOOKUP(D5074,'B-Business Capability'!B:H,7,FALSE)</f>
        <v>0</v>
      </c>
      <c r="I5074" t="s">
        <v>8625</v>
      </c>
      <c r="J5074" t="s">
        <v>8712</v>
      </c>
      <c r="K5074" t="s">
        <v>8713</v>
      </c>
      <c r="L5074" t="s">
        <v>79</v>
      </c>
      <c r="M5074" t="str">
        <f>VLOOKUP(L5074,'A-Applications'!B:D,3,FALSE)</f>
        <v>FireFox</v>
      </c>
      <c r="N5074" t="s">
        <v>46</v>
      </c>
      <c r="O5074" s="42" t="s">
        <v>47</v>
      </c>
      <c r="Q5074" t="str">
        <f>VLOOKUP(KamstrupData[[#This Row],[IdLevel123]],'B-Business Capability'!B:L,10,FALSE)</f>
        <v>N/A</v>
      </c>
      <c r="R5074">
        <f>VLOOKUP(KamstrupData[[#This Row],[IdLevel123]],'B-Business Capability'!B:L,11,FALSE)</f>
        <v>0</v>
      </c>
    </row>
    <row r="5075" spans="4:18" hidden="1" x14ac:dyDescent="0.25">
      <c r="D5075" s="28" t="s">
        <v>1761</v>
      </c>
      <c r="E5075" t="str">
        <f>VLOOKUP(D5075,'B-Business Capability'!B:H,5,FALSE)</f>
        <v>Digital Platform and Operations</v>
      </c>
      <c r="F5075" t="str">
        <f>VLOOKUP(D5075,'B-Business Capability'!B:H,6,FALSE)</f>
        <v>Operations</v>
      </c>
      <c r="G5075">
        <f>VLOOKUP(D5075,'B-Business Capability'!B:H,7,FALSE)</f>
        <v>0</v>
      </c>
      <c r="I5075" t="s">
        <v>8625</v>
      </c>
      <c r="J5075" t="s">
        <v>8712</v>
      </c>
      <c r="K5075" t="s">
        <v>8713</v>
      </c>
      <c r="L5075" t="s">
        <v>733</v>
      </c>
      <c r="M5075" t="str">
        <f>VLOOKUP(L5075,'A-Applications'!B:D,3,FALSE)</f>
        <v>GIMP (https://www.gimp.org/)</v>
      </c>
      <c r="N5075" t="s">
        <v>46</v>
      </c>
      <c r="O5075" s="42" t="s">
        <v>47</v>
      </c>
      <c r="Q5075" t="str">
        <f>VLOOKUP(KamstrupData[[#This Row],[IdLevel123]],'B-Business Capability'!B:L,10,FALSE)</f>
        <v>N/A</v>
      </c>
      <c r="R5075">
        <f>VLOOKUP(KamstrupData[[#This Row],[IdLevel123]],'B-Business Capability'!B:L,11,FALSE)</f>
        <v>0</v>
      </c>
    </row>
    <row r="5076" spans="4:18" hidden="1" x14ac:dyDescent="0.25">
      <c r="D5076" s="28" t="s">
        <v>1761</v>
      </c>
      <c r="E5076" t="str">
        <f>VLOOKUP(D5076,'B-Business Capability'!B:H,5,FALSE)</f>
        <v>Digital Platform and Operations</v>
      </c>
      <c r="F5076" t="str">
        <f>VLOOKUP(D5076,'B-Business Capability'!B:H,6,FALSE)</f>
        <v>Operations</v>
      </c>
      <c r="G5076">
        <f>VLOOKUP(D5076,'B-Business Capability'!B:H,7,FALSE)</f>
        <v>0</v>
      </c>
      <c r="I5076" t="s">
        <v>8625</v>
      </c>
      <c r="J5076" t="s">
        <v>8712</v>
      </c>
      <c r="K5076" t="s">
        <v>8713</v>
      </c>
      <c r="L5076" t="s">
        <v>1360</v>
      </c>
      <c r="M5076" t="str">
        <f>VLOOKUP(L5076,'A-Applications'!B:D,3,FALSE)</f>
        <v>Google Chrome</v>
      </c>
      <c r="N5076" t="s">
        <v>46</v>
      </c>
      <c r="O5076" s="42" t="s">
        <v>47</v>
      </c>
      <c r="Q5076" t="str">
        <f>VLOOKUP(KamstrupData[[#This Row],[IdLevel123]],'B-Business Capability'!B:L,10,FALSE)</f>
        <v>N/A</v>
      </c>
      <c r="R5076">
        <f>VLOOKUP(KamstrupData[[#This Row],[IdLevel123]],'B-Business Capability'!B:L,11,FALSE)</f>
        <v>0</v>
      </c>
    </row>
    <row r="5077" spans="4:18" hidden="1" x14ac:dyDescent="0.25">
      <c r="D5077" s="28" t="s">
        <v>1761</v>
      </c>
      <c r="E5077" t="str">
        <f>VLOOKUP(D5077,'B-Business Capability'!B:H,5,FALSE)</f>
        <v>Digital Platform and Operations</v>
      </c>
      <c r="F5077" t="str">
        <f>VLOOKUP(D5077,'B-Business Capability'!B:H,6,FALSE)</f>
        <v>Operations</v>
      </c>
      <c r="G5077">
        <f>VLOOKUP(D5077,'B-Business Capability'!B:H,7,FALSE)</f>
        <v>0</v>
      </c>
      <c r="I5077" t="s">
        <v>8625</v>
      </c>
      <c r="J5077" t="s">
        <v>8712</v>
      </c>
      <c r="K5077" t="s">
        <v>8713</v>
      </c>
      <c r="L5077" t="s">
        <v>154</v>
      </c>
      <c r="M5077" t="str">
        <f>VLOOKUP(L5077,'A-Applications'!B:D,3,FALSE)</f>
        <v>GreenShot</v>
      </c>
      <c r="N5077" t="s">
        <v>46</v>
      </c>
      <c r="O5077" s="42" t="s">
        <v>47</v>
      </c>
      <c r="Q5077" t="str">
        <f>VLOOKUP(KamstrupData[[#This Row],[IdLevel123]],'B-Business Capability'!B:L,10,FALSE)</f>
        <v>N/A</v>
      </c>
      <c r="R5077">
        <f>VLOOKUP(KamstrupData[[#This Row],[IdLevel123]],'B-Business Capability'!B:L,11,FALSE)</f>
        <v>0</v>
      </c>
    </row>
    <row r="5078" spans="4:18" hidden="1" x14ac:dyDescent="0.25">
      <c r="D5078" s="28" t="s">
        <v>1761</v>
      </c>
      <c r="E5078" t="str">
        <f>VLOOKUP(D5078,'B-Business Capability'!B:H,5,FALSE)</f>
        <v>Digital Platform and Operations</v>
      </c>
      <c r="F5078" t="str">
        <f>VLOOKUP(D5078,'B-Business Capability'!B:H,6,FALSE)</f>
        <v>Operations</v>
      </c>
      <c r="G5078">
        <f>VLOOKUP(D5078,'B-Business Capability'!B:H,7,FALSE)</f>
        <v>0</v>
      </c>
      <c r="I5078" t="s">
        <v>8625</v>
      </c>
      <c r="J5078" t="s">
        <v>8712</v>
      </c>
      <c r="K5078" t="s">
        <v>8713</v>
      </c>
      <c r="L5078" t="s">
        <v>73</v>
      </c>
      <c r="M5078" t="str">
        <f>VLOOKUP(L5078,'A-Applications'!B:D,3,FALSE)</f>
        <v>Keepass</v>
      </c>
      <c r="N5078" t="s">
        <v>46</v>
      </c>
      <c r="O5078" s="42" t="s">
        <v>102</v>
      </c>
      <c r="Q5078" t="str">
        <f>VLOOKUP(KamstrupData[[#This Row],[IdLevel123]],'B-Business Capability'!B:L,10,FALSE)</f>
        <v>N/A</v>
      </c>
      <c r="R5078">
        <f>VLOOKUP(KamstrupData[[#This Row],[IdLevel123]],'B-Business Capability'!B:L,11,FALSE)</f>
        <v>0</v>
      </c>
    </row>
    <row r="5079" spans="4:18" hidden="1" x14ac:dyDescent="0.25">
      <c r="D5079" s="28" t="s">
        <v>1761</v>
      </c>
      <c r="E5079" t="str">
        <f>VLOOKUP(D5079,'B-Business Capability'!B:H,5,FALSE)</f>
        <v>Digital Platform and Operations</v>
      </c>
      <c r="F5079" t="str">
        <f>VLOOKUP(D5079,'B-Business Capability'!B:H,6,FALSE)</f>
        <v>Operations</v>
      </c>
      <c r="G5079">
        <f>VLOOKUP(D5079,'B-Business Capability'!B:H,7,FALSE)</f>
        <v>0</v>
      </c>
      <c r="I5079" t="s">
        <v>8625</v>
      </c>
      <c r="J5079" t="s">
        <v>8712</v>
      </c>
      <c r="K5079" t="s">
        <v>8713</v>
      </c>
      <c r="L5079" t="s">
        <v>186</v>
      </c>
      <c r="M5079" t="str">
        <f>VLOOKUP(L5079,'A-Applications'!B:D,3,FALSE)</f>
        <v>Microsoft Teams</v>
      </c>
      <c r="N5079" t="s">
        <v>46</v>
      </c>
      <c r="O5079" s="42" t="s">
        <v>47</v>
      </c>
      <c r="Q5079" t="str">
        <f>VLOOKUP(KamstrupData[[#This Row],[IdLevel123]],'B-Business Capability'!B:L,10,FALSE)</f>
        <v>N/A</v>
      </c>
      <c r="R5079">
        <f>VLOOKUP(KamstrupData[[#This Row],[IdLevel123]],'B-Business Capability'!B:L,11,FALSE)</f>
        <v>0</v>
      </c>
    </row>
    <row r="5080" spans="4:18" hidden="1" x14ac:dyDescent="0.25">
      <c r="D5080" s="28" t="s">
        <v>1761</v>
      </c>
      <c r="E5080" t="str">
        <f>VLOOKUP(D5080,'B-Business Capability'!B:H,5,FALSE)</f>
        <v>Digital Platform and Operations</v>
      </c>
      <c r="F5080" t="str">
        <f>VLOOKUP(D5080,'B-Business Capability'!B:H,6,FALSE)</f>
        <v>Operations</v>
      </c>
      <c r="G5080">
        <f>VLOOKUP(D5080,'B-Business Capability'!B:H,7,FALSE)</f>
        <v>0</v>
      </c>
      <c r="I5080" t="s">
        <v>8625</v>
      </c>
      <c r="J5080" t="s">
        <v>8712</v>
      </c>
      <c r="K5080" t="s">
        <v>8713</v>
      </c>
      <c r="L5080" t="s">
        <v>97</v>
      </c>
      <c r="M5080" t="str">
        <f>VLOOKUP(L5080,'A-Applications'!B:D,3,FALSE)</f>
        <v>OneDrive</v>
      </c>
      <c r="N5080" t="s">
        <v>46</v>
      </c>
      <c r="O5080" s="42" t="s">
        <v>47</v>
      </c>
      <c r="Q5080" t="str">
        <f>VLOOKUP(KamstrupData[[#This Row],[IdLevel123]],'B-Business Capability'!B:L,10,FALSE)</f>
        <v>N/A</v>
      </c>
      <c r="R5080">
        <f>VLOOKUP(KamstrupData[[#This Row],[IdLevel123]],'B-Business Capability'!B:L,11,FALSE)</f>
        <v>0</v>
      </c>
    </row>
    <row r="5081" spans="4:18" hidden="1" x14ac:dyDescent="0.25">
      <c r="D5081" s="28" t="s">
        <v>1761</v>
      </c>
      <c r="E5081" t="str">
        <f>VLOOKUP(D5081,'B-Business Capability'!B:H,5,FALSE)</f>
        <v>Digital Platform and Operations</v>
      </c>
      <c r="F5081" t="str">
        <f>VLOOKUP(D5081,'B-Business Capability'!B:H,6,FALSE)</f>
        <v>Operations</v>
      </c>
      <c r="G5081">
        <f>VLOOKUP(D5081,'B-Business Capability'!B:H,7,FALSE)</f>
        <v>0</v>
      </c>
      <c r="I5081" t="s">
        <v>8625</v>
      </c>
      <c r="J5081" t="s">
        <v>8712</v>
      </c>
      <c r="K5081" t="s">
        <v>8713</v>
      </c>
      <c r="L5081" t="s">
        <v>8726</v>
      </c>
      <c r="M5081" t="str">
        <f>VLOOKUP(L5081,'A-Applications'!B:D,3,FALSE)</f>
        <v>Owncloud</v>
      </c>
      <c r="N5081" t="s">
        <v>46</v>
      </c>
      <c r="O5081" s="42" t="s">
        <v>47</v>
      </c>
      <c r="Q5081" t="str">
        <f>VLOOKUP(KamstrupData[[#This Row],[IdLevel123]],'B-Business Capability'!B:L,10,FALSE)</f>
        <v>N/A</v>
      </c>
      <c r="R5081">
        <f>VLOOKUP(KamstrupData[[#This Row],[IdLevel123]],'B-Business Capability'!B:L,11,FALSE)</f>
        <v>0</v>
      </c>
    </row>
    <row r="5082" spans="4:18" hidden="1" x14ac:dyDescent="0.25">
      <c r="D5082" s="28" t="s">
        <v>1761</v>
      </c>
      <c r="E5082" t="str">
        <f>VLOOKUP(D5082,'B-Business Capability'!B:H,5,FALSE)</f>
        <v>Digital Platform and Operations</v>
      </c>
      <c r="F5082" t="str">
        <f>VLOOKUP(D5082,'B-Business Capability'!B:H,6,FALSE)</f>
        <v>Operations</v>
      </c>
      <c r="G5082">
        <f>VLOOKUP(D5082,'B-Business Capability'!B:H,7,FALSE)</f>
        <v>0</v>
      </c>
      <c r="I5082" t="s">
        <v>8625</v>
      </c>
      <c r="J5082" t="s">
        <v>8712</v>
      </c>
      <c r="K5082" t="s">
        <v>8713</v>
      </c>
      <c r="L5082" t="s">
        <v>1693</v>
      </c>
      <c r="M5082" t="str">
        <f>VLOOKUP(L5082,'A-Applications'!B:D,3,FALSE)</f>
        <v>Libre Office</v>
      </c>
      <c r="N5082" t="s">
        <v>46</v>
      </c>
      <c r="O5082" s="42" t="s">
        <v>52</v>
      </c>
      <c r="Q5082" t="str">
        <f>VLOOKUP(KamstrupData[[#This Row],[IdLevel123]],'B-Business Capability'!B:L,10,FALSE)</f>
        <v>N/A</v>
      </c>
      <c r="R5082">
        <f>VLOOKUP(KamstrupData[[#This Row],[IdLevel123]],'B-Business Capability'!B:L,11,FALSE)</f>
        <v>0</v>
      </c>
    </row>
    <row r="5083" spans="4:18" hidden="1" x14ac:dyDescent="0.25">
      <c r="D5083" s="28" t="s">
        <v>1761</v>
      </c>
      <c r="E5083" t="str">
        <f>VLOOKUP(D5083,'B-Business Capability'!B:H,5,FALSE)</f>
        <v>Digital Platform and Operations</v>
      </c>
      <c r="F5083" t="str">
        <f>VLOOKUP(D5083,'B-Business Capability'!B:H,6,FALSE)</f>
        <v>Operations</v>
      </c>
      <c r="G5083">
        <f>VLOOKUP(D5083,'B-Business Capability'!B:H,7,FALSE)</f>
        <v>0</v>
      </c>
      <c r="I5083" t="s">
        <v>8625</v>
      </c>
      <c r="J5083" t="s">
        <v>8712</v>
      </c>
      <c r="K5083" t="s">
        <v>8713</v>
      </c>
      <c r="L5083" t="s">
        <v>8731</v>
      </c>
      <c r="M5083" t="str">
        <f>VLOOKUP(L5083,'A-Applications'!B:D,3,FALSE)</f>
        <v>Adobe Acrobat Reader</v>
      </c>
      <c r="N5083" t="s">
        <v>46</v>
      </c>
      <c r="O5083" s="42" t="s">
        <v>47</v>
      </c>
      <c r="Q5083" t="str">
        <f>VLOOKUP(KamstrupData[[#This Row],[IdLevel123]],'B-Business Capability'!B:L,10,FALSE)</f>
        <v>N/A</v>
      </c>
      <c r="R5083">
        <f>VLOOKUP(KamstrupData[[#This Row],[IdLevel123]],'B-Business Capability'!B:L,11,FALSE)</f>
        <v>0</v>
      </c>
    </row>
    <row r="5084" spans="4:18" hidden="1" x14ac:dyDescent="0.25">
      <c r="D5084" s="28" t="s">
        <v>1761</v>
      </c>
      <c r="E5084" t="str">
        <f>VLOOKUP(D5084,'B-Business Capability'!B:H,5,FALSE)</f>
        <v>Digital Platform and Operations</v>
      </c>
      <c r="F5084" t="str">
        <f>VLOOKUP(D5084,'B-Business Capability'!B:H,6,FALSE)</f>
        <v>Operations</v>
      </c>
      <c r="G5084">
        <f>VLOOKUP(D5084,'B-Business Capability'!B:H,7,FALSE)</f>
        <v>0</v>
      </c>
      <c r="I5084" t="s">
        <v>8625</v>
      </c>
      <c r="J5084" t="s">
        <v>8712</v>
      </c>
      <c r="K5084" t="s">
        <v>8713</v>
      </c>
      <c r="L5084" t="s">
        <v>8732</v>
      </c>
      <c r="M5084" t="str">
        <f>VLOOKUP(L5084,'A-Applications'!B:D,3,FALSE)</f>
        <v>Affinity publisher</v>
      </c>
      <c r="N5084" t="s">
        <v>46</v>
      </c>
      <c r="O5084" s="42" t="s">
        <v>47</v>
      </c>
      <c r="Q5084" t="str">
        <f>VLOOKUP(KamstrupData[[#This Row],[IdLevel123]],'B-Business Capability'!B:L,10,FALSE)</f>
        <v>N/A</v>
      </c>
      <c r="R5084">
        <f>VLOOKUP(KamstrupData[[#This Row],[IdLevel123]],'B-Business Capability'!B:L,11,FALSE)</f>
        <v>0</v>
      </c>
    </row>
    <row r="5085" spans="4:18" hidden="1" x14ac:dyDescent="0.25">
      <c r="D5085" s="28" t="s">
        <v>1761</v>
      </c>
      <c r="E5085" t="str">
        <f>VLOOKUP(D5085,'B-Business Capability'!B:H,5,FALSE)</f>
        <v>Digital Platform and Operations</v>
      </c>
      <c r="F5085" t="str">
        <f>VLOOKUP(D5085,'B-Business Capability'!B:H,6,FALSE)</f>
        <v>Operations</v>
      </c>
      <c r="G5085">
        <f>VLOOKUP(D5085,'B-Business Capability'!B:H,7,FALSE)</f>
        <v>0</v>
      </c>
      <c r="I5085" t="s">
        <v>487</v>
      </c>
      <c r="J5085" t="s">
        <v>8712</v>
      </c>
      <c r="K5085" t="s">
        <v>8713</v>
      </c>
      <c r="L5085" t="s">
        <v>1333</v>
      </c>
      <c r="M5085" t="str">
        <f>VLOOKUP(L5085,'A-Applications'!B:D,3,FALSE)</f>
        <v>Encryption Key Service (EKS)</v>
      </c>
      <c r="N5085" t="s">
        <v>46</v>
      </c>
      <c r="O5085" s="42" t="s">
        <v>47</v>
      </c>
      <c r="Q5085" t="str">
        <f>VLOOKUP(KamstrupData[[#This Row],[IdLevel123]],'B-Business Capability'!B:L,10,FALSE)</f>
        <v>N/A</v>
      </c>
      <c r="R5085">
        <f>VLOOKUP(KamstrupData[[#This Row],[IdLevel123]],'B-Business Capability'!B:L,11,FALSE)</f>
        <v>0</v>
      </c>
    </row>
    <row r="5086" spans="4:18" hidden="1" x14ac:dyDescent="0.25">
      <c r="D5086" s="28" t="s">
        <v>1761</v>
      </c>
      <c r="E5086" t="str">
        <f>VLOOKUP(D5086,'B-Business Capability'!B:H,5,FALSE)</f>
        <v>Digital Platform and Operations</v>
      </c>
      <c r="F5086" t="str">
        <f>VLOOKUP(D5086,'B-Business Capability'!B:H,6,FALSE)</f>
        <v>Operations</v>
      </c>
      <c r="G5086">
        <f>VLOOKUP(D5086,'B-Business Capability'!B:H,7,FALSE)</f>
        <v>0</v>
      </c>
      <c r="I5086" t="s">
        <v>8625</v>
      </c>
      <c r="J5086" t="s">
        <v>8712</v>
      </c>
      <c r="K5086" t="s">
        <v>8713</v>
      </c>
      <c r="L5086" t="s">
        <v>1333</v>
      </c>
      <c r="M5086" t="str">
        <f>VLOOKUP(L5086,'A-Applications'!B:D,3,FALSE)</f>
        <v>Encryption Key Service (EKS)</v>
      </c>
      <c r="N5086" t="s">
        <v>46</v>
      </c>
      <c r="O5086" s="42" t="s">
        <v>47</v>
      </c>
      <c r="Q5086" t="str">
        <f>VLOOKUP(KamstrupData[[#This Row],[IdLevel123]],'B-Business Capability'!B:L,10,FALSE)</f>
        <v>N/A</v>
      </c>
      <c r="R5086">
        <f>VLOOKUP(KamstrupData[[#This Row],[IdLevel123]],'B-Business Capability'!B:L,11,FALSE)</f>
        <v>0</v>
      </c>
    </row>
    <row r="5087" spans="4:18" hidden="1" x14ac:dyDescent="0.25">
      <c r="D5087" s="28" t="s">
        <v>1761</v>
      </c>
      <c r="E5087" t="str">
        <f>VLOOKUP(D5087,'B-Business Capability'!B:H,5,FALSE)</f>
        <v>Digital Platform and Operations</v>
      </c>
      <c r="F5087" t="str">
        <f>VLOOKUP(D5087,'B-Business Capability'!B:H,6,FALSE)</f>
        <v>Operations</v>
      </c>
      <c r="G5087">
        <f>VLOOKUP(D5087,'B-Business Capability'!B:H,7,FALSE)</f>
        <v>0</v>
      </c>
      <c r="I5087" t="s">
        <v>8625</v>
      </c>
      <c r="J5087" t="s">
        <v>8712</v>
      </c>
      <c r="K5087" t="s">
        <v>8713</v>
      </c>
      <c r="L5087" t="s">
        <v>736</v>
      </c>
      <c r="M5087" t="str">
        <f>VLOOKUP(L5087,'A-Applications'!B:D,3,FALSE)</f>
        <v>Kamstrup LogView HCW</v>
      </c>
      <c r="N5087" t="s">
        <v>46</v>
      </c>
      <c r="O5087" s="42" t="s">
        <v>47</v>
      </c>
      <c r="Q5087" t="str">
        <f>VLOOKUP(KamstrupData[[#This Row],[IdLevel123]],'B-Business Capability'!B:L,10,FALSE)</f>
        <v>N/A</v>
      </c>
      <c r="R5087">
        <f>VLOOKUP(KamstrupData[[#This Row],[IdLevel123]],'B-Business Capability'!B:L,11,FALSE)</f>
        <v>0</v>
      </c>
    </row>
    <row r="5088" spans="4:18" hidden="1" x14ac:dyDescent="0.25">
      <c r="D5088" s="28" t="s">
        <v>1761</v>
      </c>
      <c r="E5088" t="str">
        <f>VLOOKUP(D5088,'B-Business Capability'!B:H,5,FALSE)</f>
        <v>Digital Platform and Operations</v>
      </c>
      <c r="F5088" t="str">
        <f>VLOOKUP(D5088,'B-Business Capability'!B:H,6,FALSE)</f>
        <v>Operations</v>
      </c>
      <c r="G5088">
        <f>VLOOKUP(D5088,'B-Business Capability'!B:H,7,FALSE)</f>
        <v>0</v>
      </c>
      <c r="I5088" t="s">
        <v>8625</v>
      </c>
      <c r="J5088" t="s">
        <v>8712</v>
      </c>
      <c r="K5088" t="s">
        <v>8713</v>
      </c>
      <c r="L5088" t="s">
        <v>858</v>
      </c>
      <c r="M5088" t="str">
        <f>VLOOKUP(L5088,'A-Applications'!B:D,3,FALSE)</f>
        <v>Metertool HCW</v>
      </c>
      <c r="N5088" t="s">
        <v>46</v>
      </c>
      <c r="O5088" s="42" t="s">
        <v>47</v>
      </c>
      <c r="Q5088" t="str">
        <f>VLOOKUP(KamstrupData[[#This Row],[IdLevel123]],'B-Business Capability'!B:L,10,FALSE)</f>
        <v>N/A</v>
      </c>
      <c r="R5088">
        <f>VLOOKUP(KamstrupData[[#This Row],[IdLevel123]],'B-Business Capability'!B:L,11,FALSE)</f>
        <v>0</v>
      </c>
    </row>
    <row r="5089" spans="4:18" hidden="1" x14ac:dyDescent="0.25">
      <c r="D5089" s="28" t="s">
        <v>1761</v>
      </c>
      <c r="E5089" t="str">
        <f>VLOOKUP(D5089,'B-Business Capability'!B:H,5,FALSE)</f>
        <v>Digital Platform and Operations</v>
      </c>
      <c r="F5089" t="str">
        <f>VLOOKUP(D5089,'B-Business Capability'!B:H,6,FALSE)</f>
        <v>Operations</v>
      </c>
      <c r="G5089">
        <f>VLOOKUP(D5089,'B-Business Capability'!B:H,7,FALSE)</f>
        <v>0</v>
      </c>
      <c r="I5089" t="s">
        <v>8625</v>
      </c>
      <c r="J5089" t="s">
        <v>8712</v>
      </c>
      <c r="K5089" t="s">
        <v>8713</v>
      </c>
      <c r="L5089" t="s">
        <v>708</v>
      </c>
      <c r="M5089" t="str">
        <f>VLOOKUP(L5089,'A-Applications'!B:D,3,FALSE)</f>
        <v>Metertool X</v>
      </c>
      <c r="N5089" t="s">
        <v>46</v>
      </c>
      <c r="O5089" s="42" t="s">
        <v>47</v>
      </c>
      <c r="Q5089" t="str">
        <f>VLOOKUP(KamstrupData[[#This Row],[IdLevel123]],'B-Business Capability'!B:L,10,FALSE)</f>
        <v>N/A</v>
      </c>
      <c r="R5089">
        <f>VLOOKUP(KamstrupData[[#This Row],[IdLevel123]],'B-Business Capability'!B:L,11,FALSE)</f>
        <v>0</v>
      </c>
    </row>
    <row r="5090" spans="4:18" hidden="1" x14ac:dyDescent="0.25">
      <c r="D5090" s="28" t="s">
        <v>1761</v>
      </c>
      <c r="E5090" t="str">
        <f>VLOOKUP(D5090,'B-Business Capability'!B:H,5,FALSE)</f>
        <v>Digital Platform and Operations</v>
      </c>
      <c r="F5090" t="str">
        <f>VLOOKUP(D5090,'B-Business Capability'!B:H,6,FALSE)</f>
        <v>Operations</v>
      </c>
      <c r="G5090">
        <f>VLOOKUP(D5090,'B-Business Capability'!B:H,7,FALSE)</f>
        <v>0</v>
      </c>
      <c r="I5090" t="s">
        <v>8625</v>
      </c>
      <c r="J5090" t="s">
        <v>8712</v>
      </c>
      <c r="K5090" t="s">
        <v>8713</v>
      </c>
      <c r="L5090" t="s">
        <v>234</v>
      </c>
      <c r="M5090" t="str">
        <f>VLOOKUP(L5090,'A-Applications'!B:D,3,FALSE)</f>
        <v>My Kamstrup</v>
      </c>
      <c r="N5090" t="s">
        <v>46</v>
      </c>
      <c r="O5090" s="42" t="s">
        <v>47</v>
      </c>
      <c r="Q5090" t="str">
        <f>VLOOKUP(KamstrupData[[#This Row],[IdLevel123]],'B-Business Capability'!B:L,10,FALSE)</f>
        <v>N/A</v>
      </c>
      <c r="R5090">
        <f>VLOOKUP(KamstrupData[[#This Row],[IdLevel123]],'B-Business Capability'!B:L,11,FALSE)</f>
        <v>0</v>
      </c>
    </row>
    <row r="5091" spans="4:18" hidden="1" x14ac:dyDescent="0.25">
      <c r="D5091" s="28" t="s">
        <v>1761</v>
      </c>
      <c r="E5091" t="str">
        <f>VLOOKUP(D5091,'B-Business Capability'!B:H,5,FALSE)</f>
        <v>Digital Platform and Operations</v>
      </c>
      <c r="F5091" t="str">
        <f>VLOOKUP(D5091,'B-Business Capability'!B:H,6,FALSE)</f>
        <v>Operations</v>
      </c>
      <c r="G5091">
        <f>VLOOKUP(D5091,'B-Business Capability'!B:H,7,FALSE)</f>
        <v>0</v>
      </c>
      <c r="I5091" t="s">
        <v>8625</v>
      </c>
      <c r="J5091" t="s">
        <v>8712</v>
      </c>
      <c r="K5091" t="s">
        <v>8713</v>
      </c>
      <c r="L5091" t="s">
        <v>447</v>
      </c>
      <c r="M5091" t="str">
        <f>VLOOKUP(L5091,'A-Applications'!B:D,3,FALSE)</f>
        <v>READy</v>
      </c>
      <c r="N5091" t="s">
        <v>46</v>
      </c>
      <c r="O5091" s="42" t="s">
        <v>47</v>
      </c>
      <c r="Q5091" t="str">
        <f>VLOOKUP(KamstrupData[[#This Row],[IdLevel123]],'B-Business Capability'!B:L,10,FALSE)</f>
        <v>N/A</v>
      </c>
      <c r="R5091">
        <f>VLOOKUP(KamstrupData[[#This Row],[IdLevel123]],'B-Business Capability'!B:L,11,FALSE)</f>
        <v>0</v>
      </c>
    </row>
    <row r="5092" spans="4:18" hidden="1" x14ac:dyDescent="0.25">
      <c r="D5092" s="28" t="s">
        <v>1761</v>
      </c>
      <c r="E5092" t="str">
        <f>VLOOKUP(D5092,'B-Business Capability'!B:H,5,FALSE)</f>
        <v>Digital Platform and Operations</v>
      </c>
      <c r="F5092" t="str">
        <f>VLOOKUP(D5092,'B-Business Capability'!B:H,6,FALSE)</f>
        <v>Operations</v>
      </c>
      <c r="G5092">
        <f>VLOOKUP(D5092,'B-Business Capability'!B:H,7,FALSE)</f>
        <v>0</v>
      </c>
      <c r="I5092" t="s">
        <v>8625</v>
      </c>
      <c r="J5092" t="s">
        <v>8712</v>
      </c>
      <c r="K5092" t="s">
        <v>8713</v>
      </c>
      <c r="L5092" t="s">
        <v>107</v>
      </c>
      <c r="M5092" t="str">
        <f>VLOOKUP(L5092,'A-Applications'!B:D,3,FALSE)</f>
        <v>ReadyAPI</v>
      </c>
      <c r="N5092" t="s">
        <v>46</v>
      </c>
      <c r="O5092" s="42" t="s">
        <v>47</v>
      </c>
      <c r="Q5092" t="str">
        <f>VLOOKUP(KamstrupData[[#This Row],[IdLevel123]],'B-Business Capability'!B:L,10,FALSE)</f>
        <v>N/A</v>
      </c>
      <c r="R5092">
        <f>VLOOKUP(KamstrupData[[#This Row],[IdLevel123]],'B-Business Capability'!B:L,11,FALSE)</f>
        <v>0</v>
      </c>
    </row>
    <row r="5093" spans="4:18" hidden="1" x14ac:dyDescent="0.25">
      <c r="D5093" s="28" t="s">
        <v>1554</v>
      </c>
      <c r="E5093" t="str">
        <f>VLOOKUP(D5093,'B-Business Capability'!B:H,5,FALSE)</f>
        <v>Digital Management</v>
      </c>
      <c r="F5093">
        <f>VLOOKUP(D5093,'B-Business Capability'!B:H,6,FALSE)</f>
        <v>0</v>
      </c>
      <c r="G5093">
        <f>VLOOKUP(D5093,'B-Business Capability'!B:H,7,FALSE)</f>
        <v>0</v>
      </c>
      <c r="I5093" t="s">
        <v>8625</v>
      </c>
      <c r="J5093" t="s">
        <v>8712</v>
      </c>
      <c r="K5093" t="s">
        <v>8713</v>
      </c>
      <c r="L5093" t="s">
        <v>8723</v>
      </c>
      <c r="M5093" t="str">
        <f>VLOOKUP(L5093,'A-Applications'!B:D,3,FALSE)</f>
        <v>SUP - Export supervision</v>
      </c>
      <c r="N5093" t="s">
        <v>46</v>
      </c>
      <c r="O5093" s="42" t="s">
        <v>102</v>
      </c>
      <c r="Q5093" t="str">
        <f>VLOOKUP(KamstrupData[[#This Row],[IdLevel123]],'B-Business Capability'!B:L,10,FALSE)</f>
        <v>N/A</v>
      </c>
      <c r="R5093">
        <f>VLOOKUP(KamstrupData[[#This Row],[IdLevel123]],'B-Business Capability'!B:L,11,FALSE)</f>
        <v>0</v>
      </c>
    </row>
    <row r="5094" spans="4:18" hidden="1" x14ac:dyDescent="0.25">
      <c r="D5094" s="28" t="s">
        <v>1554</v>
      </c>
      <c r="E5094" t="str">
        <f>VLOOKUP(D5094,'B-Business Capability'!B:H,5,FALSE)</f>
        <v>Digital Management</v>
      </c>
      <c r="F5094">
        <f>VLOOKUP(D5094,'B-Business Capability'!B:H,6,FALSE)</f>
        <v>0</v>
      </c>
      <c r="G5094">
        <f>VLOOKUP(D5094,'B-Business Capability'!B:H,7,FALSE)</f>
        <v>0</v>
      </c>
      <c r="I5094" t="s">
        <v>8625</v>
      </c>
      <c r="J5094" t="s">
        <v>8712</v>
      </c>
      <c r="K5094" t="s">
        <v>8713</v>
      </c>
      <c r="L5094" t="s">
        <v>8750</v>
      </c>
      <c r="M5094" t="str">
        <f>VLOOKUP(L5094,'A-Applications'!B:D,3,FALSE)</f>
        <v>EMAil Server</v>
      </c>
      <c r="N5094" t="s">
        <v>46</v>
      </c>
      <c r="O5094" s="42" t="s">
        <v>47</v>
      </c>
      <c r="Q5094" t="str">
        <f>VLOOKUP(KamstrupData[[#This Row],[IdLevel123]],'B-Business Capability'!B:L,10,FALSE)</f>
        <v>N/A</v>
      </c>
      <c r="R5094">
        <f>VLOOKUP(KamstrupData[[#This Row],[IdLevel123]],'B-Business Capability'!B:L,11,FALSE)</f>
        <v>0</v>
      </c>
    </row>
    <row r="5095" spans="4:18" hidden="1" x14ac:dyDescent="0.25">
      <c r="D5095" s="28" t="s">
        <v>1554</v>
      </c>
      <c r="E5095" t="str">
        <f>VLOOKUP(D5095,'B-Business Capability'!B:H,5,FALSE)</f>
        <v>Digital Management</v>
      </c>
      <c r="F5095">
        <f>VLOOKUP(D5095,'B-Business Capability'!B:H,6,FALSE)</f>
        <v>0</v>
      </c>
      <c r="G5095">
        <f>VLOOKUP(D5095,'B-Business Capability'!B:H,7,FALSE)</f>
        <v>0</v>
      </c>
      <c r="I5095" t="s">
        <v>8625</v>
      </c>
      <c r="J5095" t="s">
        <v>8712</v>
      </c>
      <c r="K5095" t="s">
        <v>8713</v>
      </c>
      <c r="L5095" t="s">
        <v>8751</v>
      </c>
      <c r="M5095" t="str">
        <f>VLOOKUP(L5095,'A-Applications'!B:D,3,FALSE)</f>
        <v>FTP Server</v>
      </c>
      <c r="N5095" t="s">
        <v>46</v>
      </c>
      <c r="O5095" s="42" t="s">
        <v>47</v>
      </c>
      <c r="Q5095" t="str">
        <f>VLOOKUP(KamstrupData[[#This Row],[IdLevel123]],'B-Business Capability'!B:L,10,FALSE)</f>
        <v>N/A</v>
      </c>
      <c r="R5095">
        <f>VLOOKUP(KamstrupData[[#This Row],[IdLevel123]],'B-Business Capability'!B:L,11,FALSE)</f>
        <v>0</v>
      </c>
    </row>
    <row r="5096" spans="4:18" hidden="1" x14ac:dyDescent="0.25">
      <c r="D5096" s="28" t="s">
        <v>1554</v>
      </c>
      <c r="E5096" t="str">
        <f>VLOOKUP(D5096,'B-Business Capability'!B:H,5,FALSE)</f>
        <v>Digital Management</v>
      </c>
      <c r="F5096">
        <f>VLOOKUP(D5096,'B-Business Capability'!B:H,6,FALSE)</f>
        <v>0</v>
      </c>
      <c r="G5096">
        <f>VLOOKUP(D5096,'B-Business Capability'!B:H,7,FALSE)</f>
        <v>0</v>
      </c>
      <c r="I5096" t="s">
        <v>8625</v>
      </c>
      <c r="J5096" t="s">
        <v>8712</v>
      </c>
      <c r="K5096" t="s">
        <v>8713</v>
      </c>
      <c r="L5096" t="s">
        <v>8752</v>
      </c>
      <c r="M5096" t="str">
        <f>VLOOKUP(L5096,'A-Applications'!B:D,3,FALSE)</f>
        <v>Rapport - VCI_Edit</v>
      </c>
      <c r="N5096" t="s">
        <v>46</v>
      </c>
      <c r="O5096" s="42" t="s">
        <v>102</v>
      </c>
      <c r="Q5096" t="str">
        <f>VLOOKUP(KamstrupData[[#This Row],[IdLevel123]],'B-Business Capability'!B:L,10,FALSE)</f>
        <v>N/A</v>
      </c>
      <c r="R5096">
        <f>VLOOKUP(KamstrupData[[#This Row],[IdLevel123]],'B-Business Capability'!B:L,11,FALSE)</f>
        <v>0</v>
      </c>
    </row>
    <row r="5097" spans="4:18" hidden="1" x14ac:dyDescent="0.25">
      <c r="D5097" s="28" t="s">
        <v>1554</v>
      </c>
      <c r="E5097" t="str">
        <f>VLOOKUP(D5097,'B-Business Capability'!B:H,5,FALSE)</f>
        <v>Digital Management</v>
      </c>
      <c r="F5097">
        <f>VLOOKUP(D5097,'B-Business Capability'!B:H,6,FALSE)</f>
        <v>0</v>
      </c>
      <c r="G5097">
        <f>VLOOKUP(D5097,'B-Business Capability'!B:H,7,FALSE)</f>
        <v>0</v>
      </c>
      <c r="I5097" t="s">
        <v>8625</v>
      </c>
      <c r="J5097" t="s">
        <v>8712</v>
      </c>
      <c r="K5097" t="s">
        <v>8713</v>
      </c>
      <c r="L5097" t="s">
        <v>8753</v>
      </c>
      <c r="M5097" t="str">
        <f>VLOOKUP(L5097,'A-Applications'!B:D,3,FALSE)</f>
        <v>Rapport - VCI_export</v>
      </c>
      <c r="N5097" t="s">
        <v>46</v>
      </c>
      <c r="O5097" s="42" t="s">
        <v>102</v>
      </c>
      <c r="Q5097" t="str">
        <f>VLOOKUP(KamstrupData[[#This Row],[IdLevel123]],'B-Business Capability'!B:L,10,FALSE)</f>
        <v>N/A</v>
      </c>
      <c r="R5097">
        <f>VLOOKUP(KamstrupData[[#This Row],[IdLevel123]],'B-Business Capability'!B:L,11,FALSE)</f>
        <v>0</v>
      </c>
    </row>
    <row r="5098" spans="4:18" hidden="1" x14ac:dyDescent="0.25">
      <c r="D5098" s="28" t="s">
        <v>1554</v>
      </c>
      <c r="E5098" t="str">
        <f>VLOOKUP(D5098,'B-Business Capability'!B:H,5,FALSE)</f>
        <v>Digital Management</v>
      </c>
      <c r="F5098">
        <f>VLOOKUP(D5098,'B-Business Capability'!B:H,6,FALSE)</f>
        <v>0</v>
      </c>
      <c r="G5098">
        <f>VLOOKUP(D5098,'B-Business Capability'!B:H,7,FALSE)</f>
        <v>0</v>
      </c>
      <c r="I5098" t="s">
        <v>8625</v>
      </c>
      <c r="J5098" t="s">
        <v>8712</v>
      </c>
      <c r="K5098" t="s">
        <v>8713</v>
      </c>
      <c r="L5098" t="s">
        <v>8754</v>
      </c>
      <c r="M5098" t="str">
        <f>VLOOKUP(L5098,'A-Applications'!B:D,3,FALSE)</f>
        <v>Rapport - VCI_import</v>
      </c>
      <c r="N5098" t="s">
        <v>46</v>
      </c>
      <c r="O5098" s="42" t="s">
        <v>102</v>
      </c>
      <c r="Q5098" t="str">
        <f>VLOOKUP(KamstrupData[[#This Row],[IdLevel123]],'B-Business Capability'!B:L,10,FALSE)</f>
        <v>N/A</v>
      </c>
      <c r="R5098">
        <f>VLOOKUP(KamstrupData[[#This Row],[IdLevel123]],'B-Business Capability'!B:L,11,FALSE)</f>
        <v>0</v>
      </c>
    </row>
    <row r="5099" spans="4:18" hidden="1" x14ac:dyDescent="0.25">
      <c r="D5099" s="28" t="s">
        <v>1554</v>
      </c>
      <c r="E5099" t="str">
        <f>VLOOKUP(D5099,'B-Business Capability'!B:H,5,FALSE)</f>
        <v>Digital Management</v>
      </c>
      <c r="F5099">
        <f>VLOOKUP(D5099,'B-Business Capability'!B:H,6,FALSE)</f>
        <v>0</v>
      </c>
      <c r="G5099">
        <f>VLOOKUP(D5099,'B-Business Capability'!B:H,7,FALSE)</f>
        <v>0</v>
      </c>
      <c r="I5099" t="s">
        <v>8625</v>
      </c>
      <c r="J5099" t="s">
        <v>8712</v>
      </c>
      <c r="K5099" t="s">
        <v>8713</v>
      </c>
      <c r="L5099" t="s">
        <v>8755</v>
      </c>
      <c r="M5099" t="str">
        <f>VLOOKUP(L5099,'A-Applications'!B:D,3,FALSE)</f>
        <v>Rapport - VCI_Job_certif</v>
      </c>
      <c r="N5099" t="s">
        <v>46</v>
      </c>
      <c r="O5099" s="42" t="s">
        <v>102</v>
      </c>
      <c r="Q5099" t="str">
        <f>VLOOKUP(KamstrupData[[#This Row],[IdLevel123]],'B-Business Capability'!B:L,10,FALSE)</f>
        <v>N/A</v>
      </c>
      <c r="R5099">
        <f>VLOOKUP(KamstrupData[[#This Row],[IdLevel123]],'B-Business Capability'!B:L,11,FALSE)</f>
        <v>0</v>
      </c>
    </row>
    <row r="5100" spans="4:18" hidden="1" x14ac:dyDescent="0.25">
      <c r="D5100" s="28" t="s">
        <v>1554</v>
      </c>
      <c r="E5100" t="str">
        <f>VLOOKUP(D5100,'B-Business Capability'!B:H,5,FALSE)</f>
        <v>Digital Management</v>
      </c>
      <c r="F5100">
        <f>VLOOKUP(D5100,'B-Business Capability'!B:H,6,FALSE)</f>
        <v>0</v>
      </c>
      <c r="G5100">
        <f>VLOOKUP(D5100,'B-Business Capability'!B:H,7,FALSE)</f>
        <v>0</v>
      </c>
      <c r="I5100" t="s">
        <v>8625</v>
      </c>
      <c r="J5100" t="s">
        <v>8712</v>
      </c>
      <c r="K5100" t="s">
        <v>8713</v>
      </c>
      <c r="L5100" t="s">
        <v>8756</v>
      </c>
      <c r="M5100" t="str">
        <f>VLOOKUP(L5100,'A-Applications'!B:D,3,FALSE)</f>
        <v>Rapport - Windev HFSQL Center</v>
      </c>
      <c r="N5100" t="s">
        <v>46</v>
      </c>
      <c r="O5100" s="42" t="s">
        <v>102</v>
      </c>
      <c r="Q5100" t="str">
        <f>VLOOKUP(KamstrupData[[#This Row],[IdLevel123]],'B-Business Capability'!B:L,10,FALSE)</f>
        <v>N/A</v>
      </c>
      <c r="R5100">
        <f>VLOOKUP(KamstrupData[[#This Row],[IdLevel123]],'B-Business Capability'!B:L,11,FALSE)</f>
        <v>0</v>
      </c>
    </row>
    <row r="5101" spans="4:18" hidden="1" x14ac:dyDescent="0.25">
      <c r="D5101" s="28" t="s">
        <v>1554</v>
      </c>
      <c r="E5101" t="str">
        <f>VLOOKUP(D5101,'B-Business Capability'!B:H,5,FALSE)</f>
        <v>Digital Management</v>
      </c>
      <c r="F5101">
        <f>VLOOKUP(D5101,'B-Business Capability'!B:H,6,FALSE)</f>
        <v>0</v>
      </c>
      <c r="G5101">
        <f>VLOOKUP(D5101,'B-Business Capability'!B:H,7,FALSE)</f>
        <v>0</v>
      </c>
      <c r="I5101" t="s">
        <v>8625</v>
      </c>
      <c r="J5101" t="s">
        <v>8712</v>
      </c>
      <c r="K5101" t="s">
        <v>8713</v>
      </c>
      <c r="L5101" t="s">
        <v>8757</v>
      </c>
      <c r="M5101" t="str">
        <f>VLOOKUP(L5101,'A-Applications'!B:D,3,FALSE)</f>
        <v>Scheduler</v>
      </c>
      <c r="N5101" t="s">
        <v>46</v>
      </c>
      <c r="O5101" s="42" t="s">
        <v>47</v>
      </c>
      <c r="Q5101" t="str">
        <f>VLOOKUP(KamstrupData[[#This Row],[IdLevel123]],'B-Business Capability'!B:L,10,FALSE)</f>
        <v>N/A</v>
      </c>
      <c r="R5101">
        <f>VLOOKUP(KamstrupData[[#This Row],[IdLevel123]],'B-Business Capability'!B:L,11,FALSE)</f>
        <v>0</v>
      </c>
    </row>
    <row r="5102" spans="4:18" hidden="1" x14ac:dyDescent="0.25">
      <c r="D5102" s="28" t="s">
        <v>1554</v>
      </c>
      <c r="E5102" t="str">
        <f>VLOOKUP(D5102,'B-Business Capability'!B:H,5,FALSE)</f>
        <v>Digital Management</v>
      </c>
      <c r="F5102">
        <f>VLOOKUP(D5102,'B-Business Capability'!B:H,6,FALSE)</f>
        <v>0</v>
      </c>
      <c r="G5102">
        <f>VLOOKUP(D5102,'B-Business Capability'!B:H,7,FALSE)</f>
        <v>0</v>
      </c>
      <c r="I5102" t="s">
        <v>8625</v>
      </c>
      <c r="J5102" t="s">
        <v>8712</v>
      </c>
      <c r="K5102" t="s">
        <v>8713</v>
      </c>
      <c r="L5102" t="s">
        <v>8758</v>
      </c>
      <c r="M5102" t="str">
        <f>VLOOKUP(L5102,'A-Applications'!B:D,3,FALSE)</f>
        <v>Server Time</v>
      </c>
      <c r="N5102" t="s">
        <v>46</v>
      </c>
      <c r="O5102" s="42" t="s">
        <v>47</v>
      </c>
      <c r="Q5102" t="str">
        <f>VLOOKUP(KamstrupData[[#This Row],[IdLevel123]],'B-Business Capability'!B:L,10,FALSE)</f>
        <v>N/A</v>
      </c>
      <c r="R5102">
        <f>VLOOKUP(KamstrupData[[#This Row],[IdLevel123]],'B-Business Capability'!B:L,11,FALSE)</f>
        <v>0</v>
      </c>
    </row>
    <row r="5103" spans="4:18" hidden="1" x14ac:dyDescent="0.25">
      <c r="D5103" s="28" t="s">
        <v>1554</v>
      </c>
      <c r="E5103" t="str">
        <f>VLOOKUP(D5103,'B-Business Capability'!B:H,5,FALSE)</f>
        <v>Digital Management</v>
      </c>
      <c r="F5103">
        <f>VLOOKUP(D5103,'B-Business Capability'!B:H,6,FALSE)</f>
        <v>0</v>
      </c>
      <c r="G5103">
        <f>VLOOKUP(D5103,'B-Business Capability'!B:H,7,FALSE)</f>
        <v>0</v>
      </c>
      <c r="I5103" t="s">
        <v>8625</v>
      </c>
      <c r="J5103" t="s">
        <v>8712</v>
      </c>
      <c r="K5103" t="s">
        <v>8713</v>
      </c>
      <c r="L5103" t="s">
        <v>8759</v>
      </c>
      <c r="M5103" t="str">
        <f>VLOOKUP(L5103,'A-Applications'!B:D,3,FALSE)</f>
        <v>SQL Batch Server</v>
      </c>
      <c r="N5103" t="s">
        <v>46</v>
      </c>
      <c r="O5103" s="42" t="s">
        <v>47</v>
      </c>
      <c r="Q5103" t="str">
        <f>VLOOKUP(KamstrupData[[#This Row],[IdLevel123]],'B-Business Capability'!B:L,10,FALSE)</f>
        <v>N/A</v>
      </c>
      <c r="R5103">
        <f>VLOOKUP(KamstrupData[[#This Row],[IdLevel123]],'B-Business Capability'!B:L,11,FALSE)</f>
        <v>0</v>
      </c>
    </row>
    <row r="5104" spans="4:18" hidden="1" x14ac:dyDescent="0.25">
      <c r="D5104" s="28" t="s">
        <v>1554</v>
      </c>
      <c r="E5104" t="str">
        <f>VLOOKUP(D5104,'B-Business Capability'!B:H,5,FALSE)</f>
        <v>Digital Management</v>
      </c>
      <c r="F5104">
        <f>VLOOKUP(D5104,'B-Business Capability'!B:H,6,FALSE)</f>
        <v>0</v>
      </c>
      <c r="G5104">
        <f>VLOOKUP(D5104,'B-Business Capability'!B:H,7,FALSE)</f>
        <v>0</v>
      </c>
      <c r="I5104" t="s">
        <v>8625</v>
      </c>
      <c r="J5104" t="s">
        <v>8712</v>
      </c>
      <c r="K5104" t="s">
        <v>8713</v>
      </c>
      <c r="L5104" t="s">
        <v>8760</v>
      </c>
      <c r="M5104" t="str">
        <f>VLOOKUP(L5104,'A-Applications'!B:D,3,FALSE)</f>
        <v>SUP - Console UDP</v>
      </c>
      <c r="N5104" t="s">
        <v>46</v>
      </c>
      <c r="O5104" s="42" t="s">
        <v>102</v>
      </c>
      <c r="Q5104" t="str">
        <f>VLOOKUP(KamstrupData[[#This Row],[IdLevel123]],'B-Business Capability'!B:L,10,FALSE)</f>
        <v>N/A</v>
      </c>
      <c r="R5104">
        <f>VLOOKUP(KamstrupData[[#This Row],[IdLevel123]],'B-Business Capability'!B:L,11,FALSE)</f>
        <v>0</v>
      </c>
    </row>
    <row r="5105" spans="4:18" hidden="1" x14ac:dyDescent="0.25">
      <c r="D5105" s="28" t="s">
        <v>1554</v>
      </c>
      <c r="E5105" t="str">
        <f>VLOOKUP(D5105,'B-Business Capability'!B:H,5,FALSE)</f>
        <v>Digital Management</v>
      </c>
      <c r="F5105">
        <f>VLOOKUP(D5105,'B-Business Capability'!B:H,6,FALSE)</f>
        <v>0</v>
      </c>
      <c r="G5105">
        <f>VLOOKUP(D5105,'B-Business Capability'!B:H,7,FALSE)</f>
        <v>0</v>
      </c>
      <c r="I5105" t="s">
        <v>8625</v>
      </c>
      <c r="J5105" t="s">
        <v>8712</v>
      </c>
      <c r="K5105" t="s">
        <v>8713</v>
      </c>
      <c r="L5105" t="s">
        <v>8761</v>
      </c>
      <c r="M5105" t="str">
        <f>VLOOKUP(L5105,'A-Applications'!B:D,3,FALSE)</f>
        <v>SUP - Dispatcher 2004</v>
      </c>
      <c r="N5105" t="s">
        <v>46</v>
      </c>
      <c r="O5105" s="42" t="s">
        <v>102</v>
      </c>
      <c r="Q5105" t="str">
        <f>VLOOKUP(KamstrupData[[#This Row],[IdLevel123]],'B-Business Capability'!B:L,10,FALSE)</f>
        <v>N/A</v>
      </c>
      <c r="R5105">
        <f>VLOOKUP(KamstrupData[[#This Row],[IdLevel123]],'B-Business Capability'!B:L,11,FALSE)</f>
        <v>0</v>
      </c>
    </row>
    <row r="5106" spans="4:18" hidden="1" x14ac:dyDescent="0.25">
      <c r="D5106" s="28" t="s">
        <v>1554</v>
      </c>
      <c r="E5106" t="str">
        <f>VLOOKUP(D5106,'B-Business Capability'!B:H,5,FALSE)</f>
        <v>Digital Management</v>
      </c>
      <c r="F5106">
        <f>VLOOKUP(D5106,'B-Business Capability'!B:H,6,FALSE)</f>
        <v>0</v>
      </c>
      <c r="G5106">
        <f>VLOOKUP(D5106,'B-Business Capability'!B:H,7,FALSE)</f>
        <v>0</v>
      </c>
      <c r="I5106" t="s">
        <v>8625</v>
      </c>
      <c r="J5106" t="s">
        <v>8712</v>
      </c>
      <c r="K5106" t="s">
        <v>8713</v>
      </c>
      <c r="L5106" t="s">
        <v>8762</v>
      </c>
      <c r="M5106" t="str">
        <f>VLOOKUP(L5106,'A-Applications'!B:D,3,FALSE)</f>
        <v>SUP - Dispatcher 2010</v>
      </c>
      <c r="N5106" t="s">
        <v>46</v>
      </c>
      <c r="O5106" s="42" t="s">
        <v>102</v>
      </c>
      <c r="Q5106" t="str">
        <f>VLOOKUP(KamstrupData[[#This Row],[IdLevel123]],'B-Business Capability'!B:L,10,FALSE)</f>
        <v>N/A</v>
      </c>
      <c r="R5106">
        <f>VLOOKUP(KamstrupData[[#This Row],[IdLevel123]],'B-Business Capability'!B:L,11,FALSE)</f>
        <v>0</v>
      </c>
    </row>
    <row r="5107" spans="4:18" hidden="1" x14ac:dyDescent="0.25">
      <c r="D5107" s="28" t="s">
        <v>1554</v>
      </c>
      <c r="E5107" t="str">
        <f>VLOOKUP(D5107,'B-Business Capability'!B:H,5,FALSE)</f>
        <v>Digital Management</v>
      </c>
      <c r="F5107">
        <f>VLOOKUP(D5107,'B-Business Capability'!B:H,6,FALSE)</f>
        <v>0</v>
      </c>
      <c r="G5107">
        <f>VLOOKUP(D5107,'B-Business Capability'!B:H,7,FALSE)</f>
        <v>0</v>
      </c>
      <c r="I5107" t="s">
        <v>8625</v>
      </c>
      <c r="J5107" t="s">
        <v>8712</v>
      </c>
      <c r="K5107" t="s">
        <v>8713</v>
      </c>
      <c r="L5107" t="s">
        <v>8763</v>
      </c>
      <c r="M5107" t="str">
        <f>VLOOKUP(L5107,'A-Applications'!B:D,3,FALSE)</f>
        <v>SUP - Dispatcher 2010 New</v>
      </c>
      <c r="N5107" t="s">
        <v>46</v>
      </c>
      <c r="O5107" s="42" t="s">
        <v>102</v>
      </c>
      <c r="Q5107" t="str">
        <f>VLOOKUP(KamstrupData[[#This Row],[IdLevel123]],'B-Business Capability'!B:L,10,FALSE)</f>
        <v>N/A</v>
      </c>
      <c r="R5107">
        <f>VLOOKUP(KamstrupData[[#This Row],[IdLevel123]],'B-Business Capability'!B:L,11,FALSE)</f>
        <v>0</v>
      </c>
    </row>
    <row r="5108" spans="4:18" hidden="1" x14ac:dyDescent="0.25">
      <c r="D5108" s="28" t="s">
        <v>1554</v>
      </c>
      <c r="E5108" t="str">
        <f>VLOOKUP(D5108,'B-Business Capability'!B:H,5,FALSE)</f>
        <v>Digital Management</v>
      </c>
      <c r="F5108">
        <f>VLOOKUP(D5108,'B-Business Capability'!B:H,6,FALSE)</f>
        <v>0</v>
      </c>
      <c r="G5108">
        <f>VLOOKUP(D5108,'B-Business Capability'!B:H,7,FALSE)</f>
        <v>0</v>
      </c>
      <c r="I5108" t="s">
        <v>8625</v>
      </c>
      <c r="J5108" t="s">
        <v>8712</v>
      </c>
      <c r="K5108" t="s">
        <v>8713</v>
      </c>
      <c r="L5108" t="s">
        <v>8764</v>
      </c>
      <c r="M5108" t="str">
        <f>VLOOKUP(L5108,'A-Applications'!B:D,3,FALSE)</f>
        <v>SUP - ServIp</v>
      </c>
      <c r="N5108" t="s">
        <v>46</v>
      </c>
      <c r="O5108" s="42" t="s">
        <v>102</v>
      </c>
      <c r="Q5108" t="str">
        <f>VLOOKUP(KamstrupData[[#This Row],[IdLevel123]],'B-Business Capability'!B:L,10,FALSE)</f>
        <v>N/A</v>
      </c>
      <c r="R5108">
        <f>VLOOKUP(KamstrupData[[#This Row],[IdLevel123]],'B-Business Capability'!B:L,11,FALSE)</f>
        <v>0</v>
      </c>
    </row>
    <row r="5109" spans="4:18" hidden="1" x14ac:dyDescent="0.25">
      <c r="D5109" s="28" t="s">
        <v>1554</v>
      </c>
      <c r="E5109" t="str">
        <f>VLOOKUP(D5109,'B-Business Capability'!B:H,5,FALSE)</f>
        <v>Digital Management</v>
      </c>
      <c r="F5109">
        <f>VLOOKUP(D5109,'B-Business Capability'!B:H,6,FALSE)</f>
        <v>0</v>
      </c>
      <c r="G5109">
        <f>VLOOKUP(D5109,'B-Business Capability'!B:H,7,FALSE)</f>
        <v>0</v>
      </c>
      <c r="I5109" t="s">
        <v>8625</v>
      </c>
      <c r="J5109" t="s">
        <v>8712</v>
      </c>
      <c r="K5109" t="s">
        <v>8713</v>
      </c>
      <c r="L5109" t="s">
        <v>8765</v>
      </c>
      <c r="M5109" t="str">
        <f>VLOOKUP(L5109,'A-Applications'!B:D,3,FALSE)</f>
        <v>SUP - UDP Server</v>
      </c>
      <c r="N5109" t="s">
        <v>46</v>
      </c>
      <c r="O5109" s="42" t="s">
        <v>102</v>
      </c>
      <c r="Q5109" t="str">
        <f>VLOOKUP(KamstrupData[[#This Row],[IdLevel123]],'B-Business Capability'!B:L,10,FALSE)</f>
        <v>N/A</v>
      </c>
      <c r="R5109">
        <f>VLOOKUP(KamstrupData[[#This Row],[IdLevel123]],'B-Business Capability'!B:L,11,FALSE)</f>
        <v>0</v>
      </c>
    </row>
    <row r="5110" spans="4:18" hidden="1" x14ac:dyDescent="0.25">
      <c r="D5110" s="28" t="s">
        <v>1554</v>
      </c>
      <c r="E5110" t="str">
        <f>VLOOKUP(D5110,'B-Business Capability'!B:H,5,FALSE)</f>
        <v>Digital Management</v>
      </c>
      <c r="F5110">
        <f>VLOOKUP(D5110,'B-Business Capability'!B:H,6,FALSE)</f>
        <v>0</v>
      </c>
      <c r="G5110">
        <f>VLOOKUP(D5110,'B-Business Capability'!B:H,7,FALSE)</f>
        <v>0</v>
      </c>
      <c r="I5110" t="s">
        <v>8625</v>
      </c>
      <c r="J5110" t="s">
        <v>8712</v>
      </c>
      <c r="K5110" t="s">
        <v>8713</v>
      </c>
      <c r="L5110" t="s">
        <v>8766</v>
      </c>
      <c r="M5110" t="str">
        <f>VLOOKUP(L5110,'A-Applications'!B:D,3,FALSE)</f>
        <v>Syslog Server</v>
      </c>
      <c r="N5110" t="s">
        <v>46</v>
      </c>
      <c r="O5110" s="42" t="s">
        <v>47</v>
      </c>
      <c r="Q5110" t="str">
        <f>VLOOKUP(KamstrupData[[#This Row],[IdLevel123]],'B-Business Capability'!B:L,10,FALSE)</f>
        <v>N/A</v>
      </c>
      <c r="R5110">
        <f>VLOOKUP(KamstrupData[[#This Row],[IdLevel123]],'B-Business Capability'!B:L,11,FALSE)</f>
        <v>0</v>
      </c>
    </row>
    <row r="5111" spans="4:18" hidden="1" x14ac:dyDescent="0.25">
      <c r="D5111" s="28" t="s">
        <v>1761</v>
      </c>
      <c r="E5111" t="str">
        <f>VLOOKUP(D5111,'B-Business Capability'!B:H,5,FALSE)</f>
        <v>Digital Platform and Operations</v>
      </c>
      <c r="F5111" t="str">
        <f>VLOOKUP(D5111,'B-Business Capability'!B:H,6,FALSE)</f>
        <v>Operations</v>
      </c>
      <c r="G5111">
        <f>VLOOKUP(D5111,'B-Business Capability'!B:H,7,FALSE)</f>
        <v>0</v>
      </c>
      <c r="I5111" t="s">
        <v>8625</v>
      </c>
      <c r="J5111" t="s">
        <v>8712</v>
      </c>
      <c r="K5111" t="s">
        <v>8713</v>
      </c>
      <c r="L5111" t="s">
        <v>130</v>
      </c>
      <c r="M5111" t="str">
        <f>VLOOKUP(L5111,'A-Applications'!B:D,3,FALSE)</f>
        <v>FileZilla</v>
      </c>
      <c r="N5111" t="s">
        <v>46</v>
      </c>
      <c r="O5111" s="42" t="s">
        <v>47</v>
      </c>
      <c r="Q5111" t="str">
        <f>VLOOKUP(KamstrupData[[#This Row],[IdLevel123]],'B-Business Capability'!B:L,10,FALSE)</f>
        <v>N/A</v>
      </c>
      <c r="R5111">
        <f>VLOOKUP(KamstrupData[[#This Row],[IdLevel123]],'B-Business Capability'!B:L,11,FALSE)</f>
        <v>0</v>
      </c>
    </row>
    <row r="5112" spans="4:18" hidden="1" x14ac:dyDescent="0.25">
      <c r="D5112" s="28" t="s">
        <v>1761</v>
      </c>
      <c r="E5112" t="str">
        <f>VLOOKUP(D5112,'B-Business Capability'!B:H,5,FALSE)</f>
        <v>Digital Platform and Operations</v>
      </c>
      <c r="F5112" t="str">
        <f>VLOOKUP(D5112,'B-Business Capability'!B:H,6,FALSE)</f>
        <v>Operations</v>
      </c>
      <c r="G5112">
        <f>VLOOKUP(D5112,'B-Business Capability'!B:H,7,FALSE)</f>
        <v>0</v>
      </c>
      <c r="I5112" t="s">
        <v>8625</v>
      </c>
      <c r="J5112" t="s">
        <v>8712</v>
      </c>
      <c r="K5112" t="s">
        <v>8713</v>
      </c>
      <c r="L5112" t="s">
        <v>8714</v>
      </c>
      <c r="M5112" t="str">
        <f>VLOOKUP(L5112,'A-Applications'!B:D,3,FALSE)</f>
        <v>OpenVPN</v>
      </c>
      <c r="N5112" t="s">
        <v>46</v>
      </c>
      <c r="O5112" s="42" t="s">
        <v>102</v>
      </c>
      <c r="Q5112" t="str">
        <f>VLOOKUP(KamstrupData[[#This Row],[IdLevel123]],'B-Business Capability'!B:L,10,FALSE)</f>
        <v>N/A</v>
      </c>
      <c r="R5112">
        <f>VLOOKUP(KamstrupData[[#This Row],[IdLevel123]],'B-Business Capability'!B:L,11,FALSE)</f>
        <v>0</v>
      </c>
    </row>
    <row r="5113" spans="4:18" hidden="1" x14ac:dyDescent="0.25">
      <c r="D5113" s="28" t="s">
        <v>1761</v>
      </c>
      <c r="E5113" t="str">
        <f>VLOOKUP(D5113,'B-Business Capability'!B:H,5,FALSE)</f>
        <v>Digital Platform and Operations</v>
      </c>
      <c r="F5113" t="str">
        <f>VLOOKUP(D5113,'B-Business Capability'!B:H,6,FALSE)</f>
        <v>Operations</v>
      </c>
      <c r="G5113">
        <f>VLOOKUP(D5113,'B-Business Capability'!B:H,7,FALSE)</f>
        <v>0</v>
      </c>
      <c r="I5113" t="s">
        <v>8625</v>
      </c>
      <c r="J5113" t="s">
        <v>8712</v>
      </c>
      <c r="K5113" t="s">
        <v>8713</v>
      </c>
      <c r="L5113" t="s">
        <v>658</v>
      </c>
      <c r="M5113" t="str">
        <f>VLOOKUP(L5113,'A-Applications'!B:D,3,FALSE)</f>
        <v>WinSCP</v>
      </c>
      <c r="N5113" t="s">
        <v>46</v>
      </c>
      <c r="O5113" s="42" t="s">
        <v>47</v>
      </c>
      <c r="Q5113" t="str">
        <f>VLOOKUP(KamstrupData[[#This Row],[IdLevel123]],'B-Business Capability'!B:L,10,FALSE)</f>
        <v>N/A</v>
      </c>
      <c r="R5113">
        <f>VLOOKUP(KamstrupData[[#This Row],[IdLevel123]],'B-Business Capability'!B:L,11,FALSE)</f>
        <v>0</v>
      </c>
    </row>
    <row r="5114" spans="4:18" hidden="1" x14ac:dyDescent="0.25">
      <c r="D5114" s="28" t="s">
        <v>1761</v>
      </c>
      <c r="E5114" t="str">
        <f>VLOOKUP(D5114,'B-Business Capability'!B:H,5,FALSE)</f>
        <v>Digital Platform and Operations</v>
      </c>
      <c r="F5114" t="str">
        <f>VLOOKUP(D5114,'B-Business Capability'!B:H,6,FALSE)</f>
        <v>Operations</v>
      </c>
      <c r="G5114">
        <f>VLOOKUP(D5114,'B-Business Capability'!B:H,7,FALSE)</f>
        <v>0</v>
      </c>
      <c r="I5114" t="s">
        <v>8625</v>
      </c>
      <c r="J5114" t="s">
        <v>8712</v>
      </c>
      <c r="K5114" t="s">
        <v>8713</v>
      </c>
      <c r="L5114" t="s">
        <v>8771</v>
      </c>
      <c r="M5114" t="str">
        <f>VLOOKUP(L5114,'A-Applications'!B:D,3,FALSE)</f>
        <v>Bitvise SSH Client</v>
      </c>
      <c r="N5114" t="s">
        <v>46</v>
      </c>
      <c r="O5114" s="42" t="s">
        <v>47</v>
      </c>
      <c r="Q5114" t="str">
        <f>VLOOKUP(KamstrupData[[#This Row],[IdLevel123]],'B-Business Capability'!B:L,10,FALSE)</f>
        <v>N/A</v>
      </c>
      <c r="R5114">
        <f>VLOOKUP(KamstrupData[[#This Row],[IdLevel123]],'B-Business Capability'!B:L,11,FALSE)</f>
        <v>0</v>
      </c>
    </row>
    <row r="5115" spans="4:18" hidden="1" x14ac:dyDescent="0.25">
      <c r="D5115" s="28" t="s">
        <v>1761</v>
      </c>
      <c r="E5115" t="str">
        <f>VLOOKUP(D5115,'B-Business Capability'!B:H,5,FALSE)</f>
        <v>Digital Platform and Operations</v>
      </c>
      <c r="F5115" t="str">
        <f>VLOOKUP(D5115,'B-Business Capability'!B:H,6,FALSE)</f>
        <v>Operations</v>
      </c>
      <c r="G5115">
        <f>VLOOKUP(D5115,'B-Business Capability'!B:H,7,FALSE)</f>
        <v>0</v>
      </c>
      <c r="I5115" t="s">
        <v>8625</v>
      </c>
      <c r="J5115" t="s">
        <v>8712</v>
      </c>
      <c r="K5115" t="s">
        <v>8713</v>
      </c>
      <c r="L5115" t="s">
        <v>8772</v>
      </c>
      <c r="M5115" t="str">
        <f>VLOOKUP(L5115,'A-Applications'!B:D,3,FALSE)</f>
        <v>Bitvise SSH server</v>
      </c>
      <c r="N5115" t="s">
        <v>46</v>
      </c>
      <c r="O5115" s="42" t="s">
        <v>102</v>
      </c>
      <c r="Q5115" t="str">
        <f>VLOOKUP(KamstrupData[[#This Row],[IdLevel123]],'B-Business Capability'!B:L,10,FALSE)</f>
        <v>N/A</v>
      </c>
      <c r="R5115">
        <f>VLOOKUP(KamstrupData[[#This Row],[IdLevel123]],'B-Business Capability'!B:L,11,FALSE)</f>
        <v>0</v>
      </c>
    </row>
    <row r="5116" spans="4:18" hidden="1" x14ac:dyDescent="0.25">
      <c r="D5116" s="28" t="s">
        <v>1761</v>
      </c>
      <c r="E5116" t="str">
        <f>VLOOKUP(D5116,'B-Business Capability'!B:H,5,FALSE)</f>
        <v>Digital Platform and Operations</v>
      </c>
      <c r="F5116" t="str">
        <f>VLOOKUP(D5116,'B-Business Capability'!B:H,6,FALSE)</f>
        <v>Operations</v>
      </c>
      <c r="G5116">
        <f>VLOOKUP(D5116,'B-Business Capability'!B:H,7,FALSE)</f>
        <v>0</v>
      </c>
      <c r="I5116" t="s">
        <v>8625</v>
      </c>
      <c r="J5116" t="s">
        <v>8712</v>
      </c>
      <c r="K5116" t="s">
        <v>8713</v>
      </c>
      <c r="L5116" t="s">
        <v>8773</v>
      </c>
      <c r="M5116" t="str">
        <f>VLOOKUP(L5116,'A-Applications'!B:D,3,FALSE)</f>
        <v>MySql Workbench</v>
      </c>
      <c r="N5116" t="s">
        <v>46</v>
      </c>
      <c r="O5116" s="42" t="s">
        <v>47</v>
      </c>
      <c r="Q5116" t="str">
        <f>VLOOKUP(KamstrupData[[#This Row],[IdLevel123]],'B-Business Capability'!B:L,10,FALSE)</f>
        <v>N/A</v>
      </c>
      <c r="R5116">
        <f>VLOOKUP(KamstrupData[[#This Row],[IdLevel123]],'B-Business Capability'!B:L,11,FALSE)</f>
        <v>0</v>
      </c>
    </row>
    <row r="5117" spans="4:18" hidden="1" x14ac:dyDescent="0.25">
      <c r="D5117" s="28" t="s">
        <v>1761</v>
      </c>
      <c r="E5117" t="str">
        <f>VLOOKUP(D5117,'B-Business Capability'!B:H,5,FALSE)</f>
        <v>Digital Platform and Operations</v>
      </c>
      <c r="F5117" t="str">
        <f>VLOOKUP(D5117,'B-Business Capability'!B:H,6,FALSE)</f>
        <v>Operations</v>
      </c>
      <c r="G5117">
        <f>VLOOKUP(D5117,'B-Business Capability'!B:H,7,FALSE)</f>
        <v>0</v>
      </c>
      <c r="I5117" t="s">
        <v>8625</v>
      </c>
      <c r="J5117" t="s">
        <v>8712</v>
      </c>
      <c r="K5117" t="s">
        <v>8713</v>
      </c>
      <c r="L5117" t="s">
        <v>8774</v>
      </c>
      <c r="M5117" t="str">
        <f>VLOOKUP(L5117,'A-Applications'!B:D,3,FALSE)</f>
        <v>WinDirStat</v>
      </c>
      <c r="N5117" t="s">
        <v>46</v>
      </c>
      <c r="O5117" s="42" t="s">
        <v>52</v>
      </c>
      <c r="Q5117" t="str">
        <f>VLOOKUP(KamstrupData[[#This Row],[IdLevel123]],'B-Business Capability'!B:L,10,FALSE)</f>
        <v>N/A</v>
      </c>
      <c r="R5117">
        <f>VLOOKUP(KamstrupData[[#This Row],[IdLevel123]],'B-Business Capability'!B:L,11,FALSE)</f>
        <v>0</v>
      </c>
    </row>
    <row r="5118" spans="4:18" hidden="1" x14ac:dyDescent="0.25">
      <c r="D5118" s="28" t="s">
        <v>583</v>
      </c>
      <c r="E5118" t="str">
        <f>VLOOKUP(D5118,'B-Business Capability'!B:H,5,FALSE)</f>
        <v>Product &amp; Software Development</v>
      </c>
      <c r="F5118" t="str">
        <f>VLOOKUP(D5118,'B-Business Capability'!B:H,6,FALSE)</f>
        <v>Engineering</v>
      </c>
      <c r="G5118" t="str">
        <f>VLOOKUP(D5118,'B-Business Capability'!B:H,7,FALSE)</f>
        <v>Construction &amp; Development</v>
      </c>
      <c r="I5118" t="s">
        <v>8625</v>
      </c>
      <c r="J5118" t="s">
        <v>8712</v>
      </c>
      <c r="K5118" t="s">
        <v>8713</v>
      </c>
      <c r="L5118" t="s">
        <v>787</v>
      </c>
      <c r="M5118" t="str">
        <f>VLOOKUP(L5118,'A-Applications'!B:D,3,FALSE)</f>
        <v>Android Studio</v>
      </c>
      <c r="N5118" t="s">
        <v>46</v>
      </c>
      <c r="O5118" s="42" t="s">
        <v>47</v>
      </c>
      <c r="Q5118" t="str">
        <f>VLOOKUP(KamstrupData[[#This Row],[IdLevel123]],'B-Business Capability'!B:L,10,FALSE)</f>
        <v>Idea-to-Release (I2R)</v>
      </c>
      <c r="R5118">
        <f>VLOOKUP(KamstrupData[[#This Row],[IdLevel123]],'B-Business Capability'!B:L,11,FALSE)</f>
        <v>420</v>
      </c>
    </row>
    <row r="5119" spans="4:18" hidden="1" x14ac:dyDescent="0.25">
      <c r="D5119" s="28" t="s">
        <v>583</v>
      </c>
      <c r="E5119" t="str">
        <f>VLOOKUP(D5119,'B-Business Capability'!B:H,5,FALSE)</f>
        <v>Product &amp; Software Development</v>
      </c>
      <c r="F5119" t="str">
        <f>VLOOKUP(D5119,'B-Business Capability'!B:H,6,FALSE)</f>
        <v>Engineering</v>
      </c>
      <c r="G5119" t="str">
        <f>VLOOKUP(D5119,'B-Business Capability'!B:H,7,FALSE)</f>
        <v>Construction &amp; Development</v>
      </c>
      <c r="I5119" t="s">
        <v>8625</v>
      </c>
      <c r="J5119" t="s">
        <v>8712</v>
      </c>
      <c r="K5119" t="s">
        <v>8713</v>
      </c>
      <c r="L5119" t="s">
        <v>587</v>
      </c>
      <c r="M5119" t="str">
        <f>VLOOKUP(L5119,'A-Applications'!B:D,3,FALSE)</f>
        <v>Balena ETCHER</v>
      </c>
      <c r="N5119" t="s">
        <v>46</v>
      </c>
      <c r="O5119" s="42" t="s">
        <v>47</v>
      </c>
      <c r="Q5119" t="str">
        <f>VLOOKUP(KamstrupData[[#This Row],[IdLevel123]],'B-Business Capability'!B:L,10,FALSE)</f>
        <v>Idea-to-Release (I2R)</v>
      </c>
      <c r="R5119">
        <f>VLOOKUP(KamstrupData[[#This Row],[IdLevel123]],'B-Business Capability'!B:L,11,FALSE)</f>
        <v>420</v>
      </c>
    </row>
    <row r="5120" spans="4:18" hidden="1" x14ac:dyDescent="0.25">
      <c r="D5120" s="28" t="s">
        <v>583</v>
      </c>
      <c r="E5120" t="str">
        <f>VLOOKUP(D5120,'B-Business Capability'!B:H,5,FALSE)</f>
        <v>Product &amp; Software Development</v>
      </c>
      <c r="F5120" t="str">
        <f>VLOOKUP(D5120,'B-Business Capability'!B:H,6,FALSE)</f>
        <v>Engineering</v>
      </c>
      <c r="G5120" t="str">
        <f>VLOOKUP(D5120,'B-Business Capability'!B:H,7,FALSE)</f>
        <v>Construction &amp; Development</v>
      </c>
      <c r="I5120" t="s">
        <v>8625</v>
      </c>
      <c r="J5120" t="s">
        <v>8712</v>
      </c>
      <c r="K5120" t="s">
        <v>8713</v>
      </c>
      <c r="L5120" t="s">
        <v>596</v>
      </c>
      <c r="M5120" t="str">
        <f>VLOOKUP(L5120,'A-Applications'!B:D,3,FALSE)</f>
        <v>Docker</v>
      </c>
      <c r="N5120" t="s">
        <v>46</v>
      </c>
      <c r="O5120" s="42" t="s">
        <v>47</v>
      </c>
      <c r="Q5120" t="str">
        <f>VLOOKUP(KamstrupData[[#This Row],[IdLevel123]],'B-Business Capability'!B:L,10,FALSE)</f>
        <v>Idea-to-Release (I2R)</v>
      </c>
      <c r="R5120">
        <f>VLOOKUP(KamstrupData[[#This Row],[IdLevel123]],'B-Business Capability'!B:L,11,FALSE)</f>
        <v>420</v>
      </c>
    </row>
    <row r="5121" spans="4:18" hidden="1" x14ac:dyDescent="0.25">
      <c r="D5121" s="28" t="s">
        <v>583</v>
      </c>
      <c r="E5121" t="str">
        <f>VLOOKUP(D5121,'B-Business Capability'!B:H,5,FALSE)</f>
        <v>Product &amp; Software Development</v>
      </c>
      <c r="F5121" t="str">
        <f>VLOOKUP(D5121,'B-Business Capability'!B:H,6,FALSE)</f>
        <v>Engineering</v>
      </c>
      <c r="G5121" t="str">
        <f>VLOOKUP(D5121,'B-Business Capability'!B:H,7,FALSE)</f>
        <v>Construction &amp; Development</v>
      </c>
      <c r="I5121" t="s">
        <v>8625</v>
      </c>
      <c r="J5121" t="s">
        <v>8712</v>
      </c>
      <c r="K5121" t="s">
        <v>8713</v>
      </c>
      <c r="L5121" t="s">
        <v>130</v>
      </c>
      <c r="M5121" t="str">
        <f>VLOOKUP(L5121,'A-Applications'!B:D,3,FALSE)</f>
        <v>FileZilla</v>
      </c>
      <c r="N5121" t="s">
        <v>46</v>
      </c>
      <c r="O5121" s="42" t="s">
        <v>47</v>
      </c>
      <c r="Q5121" t="str">
        <f>VLOOKUP(KamstrupData[[#This Row],[IdLevel123]],'B-Business Capability'!B:L,10,FALSE)</f>
        <v>Idea-to-Release (I2R)</v>
      </c>
      <c r="R5121">
        <f>VLOOKUP(KamstrupData[[#This Row],[IdLevel123]],'B-Business Capability'!B:L,11,FALSE)</f>
        <v>420</v>
      </c>
    </row>
    <row r="5122" spans="4:18" hidden="1" x14ac:dyDescent="0.25">
      <c r="D5122" s="28" t="s">
        <v>583</v>
      </c>
      <c r="E5122" t="str">
        <f>VLOOKUP(D5122,'B-Business Capability'!B:H,5,FALSE)</f>
        <v>Product &amp; Software Development</v>
      </c>
      <c r="F5122" t="str">
        <f>VLOOKUP(D5122,'B-Business Capability'!B:H,6,FALSE)</f>
        <v>Engineering</v>
      </c>
      <c r="G5122" t="str">
        <f>VLOOKUP(D5122,'B-Business Capability'!B:H,7,FALSE)</f>
        <v>Construction &amp; Development</v>
      </c>
      <c r="I5122" t="s">
        <v>8625</v>
      </c>
      <c r="J5122" t="s">
        <v>8712</v>
      </c>
      <c r="K5122" t="s">
        <v>8713</v>
      </c>
      <c r="L5122" t="s">
        <v>604</v>
      </c>
      <c r="M5122" t="str">
        <f>VLOOKUP(L5122,'A-Applications'!B:D,3,FALSE)</f>
        <v>Git</v>
      </c>
      <c r="N5122" t="s">
        <v>46</v>
      </c>
      <c r="O5122" s="42" t="s">
        <v>102</v>
      </c>
      <c r="Q5122" t="str">
        <f>VLOOKUP(KamstrupData[[#This Row],[IdLevel123]],'B-Business Capability'!B:L,10,FALSE)</f>
        <v>Idea-to-Release (I2R)</v>
      </c>
      <c r="R5122">
        <f>VLOOKUP(KamstrupData[[#This Row],[IdLevel123]],'B-Business Capability'!B:L,11,FALSE)</f>
        <v>420</v>
      </c>
    </row>
    <row r="5123" spans="4:18" hidden="1" x14ac:dyDescent="0.25">
      <c r="D5123" s="28" t="s">
        <v>583</v>
      </c>
      <c r="E5123" t="str">
        <f>VLOOKUP(D5123,'B-Business Capability'!B:H,5,FALSE)</f>
        <v>Product &amp; Software Development</v>
      </c>
      <c r="F5123" t="str">
        <f>VLOOKUP(D5123,'B-Business Capability'!B:H,6,FALSE)</f>
        <v>Engineering</v>
      </c>
      <c r="G5123" t="str">
        <f>VLOOKUP(D5123,'B-Business Capability'!B:H,7,FALSE)</f>
        <v>Construction &amp; Development</v>
      </c>
      <c r="I5123" t="s">
        <v>8625</v>
      </c>
      <c r="J5123" t="s">
        <v>8712</v>
      </c>
      <c r="K5123" t="s">
        <v>8713</v>
      </c>
      <c r="L5123" t="s">
        <v>132</v>
      </c>
      <c r="M5123" t="str">
        <f>VLOOKUP(L5123,'A-Applications'!B:D,3,FALSE)</f>
        <v>Notepad++(https://notepad-plus-plus.org/)</v>
      </c>
      <c r="N5123" t="s">
        <v>46</v>
      </c>
      <c r="O5123" s="42" t="s">
        <v>102</v>
      </c>
      <c r="Q5123" t="str">
        <f>VLOOKUP(KamstrupData[[#This Row],[IdLevel123]],'B-Business Capability'!B:L,10,FALSE)</f>
        <v>Idea-to-Release (I2R)</v>
      </c>
      <c r="R5123">
        <f>VLOOKUP(KamstrupData[[#This Row],[IdLevel123]],'B-Business Capability'!B:L,11,FALSE)</f>
        <v>420</v>
      </c>
    </row>
    <row r="5124" spans="4:18" hidden="1" x14ac:dyDescent="0.25">
      <c r="D5124" s="28" t="s">
        <v>583</v>
      </c>
      <c r="E5124" t="str">
        <f>VLOOKUP(D5124,'B-Business Capability'!B:H,5,FALSE)</f>
        <v>Product &amp; Software Development</v>
      </c>
      <c r="F5124" t="str">
        <f>VLOOKUP(D5124,'B-Business Capability'!B:H,6,FALSE)</f>
        <v>Engineering</v>
      </c>
      <c r="G5124" t="str">
        <f>VLOOKUP(D5124,'B-Business Capability'!B:H,7,FALSE)</f>
        <v>Construction &amp; Development</v>
      </c>
      <c r="I5124" t="s">
        <v>8625</v>
      </c>
      <c r="J5124" t="s">
        <v>8712</v>
      </c>
      <c r="K5124" t="s">
        <v>8713</v>
      </c>
      <c r="L5124" t="s">
        <v>375</v>
      </c>
      <c r="M5124" t="str">
        <f>VLOOKUP(L5124,'A-Applications'!B:D,3,FALSE)</f>
        <v>Postman</v>
      </c>
      <c r="N5124" t="s">
        <v>46</v>
      </c>
      <c r="O5124" s="42" t="s">
        <v>47</v>
      </c>
      <c r="Q5124" t="str">
        <f>VLOOKUP(KamstrupData[[#This Row],[IdLevel123]],'B-Business Capability'!B:L,10,FALSE)</f>
        <v>Idea-to-Release (I2R)</v>
      </c>
      <c r="R5124">
        <f>VLOOKUP(KamstrupData[[#This Row],[IdLevel123]],'B-Business Capability'!B:L,11,FALSE)</f>
        <v>420</v>
      </c>
    </row>
    <row r="5125" spans="4:18" hidden="1" x14ac:dyDescent="0.25">
      <c r="D5125" s="28" t="s">
        <v>583</v>
      </c>
      <c r="E5125" t="str">
        <f>VLOOKUP(D5125,'B-Business Capability'!B:H,5,FALSE)</f>
        <v>Product &amp; Software Development</v>
      </c>
      <c r="F5125" t="str">
        <f>VLOOKUP(D5125,'B-Business Capability'!B:H,6,FALSE)</f>
        <v>Engineering</v>
      </c>
      <c r="G5125" t="str">
        <f>VLOOKUP(D5125,'B-Business Capability'!B:H,7,FALSE)</f>
        <v>Construction &amp; Development</v>
      </c>
      <c r="I5125" t="s">
        <v>8625</v>
      </c>
      <c r="J5125" t="s">
        <v>8712</v>
      </c>
      <c r="K5125" t="s">
        <v>8713</v>
      </c>
      <c r="L5125" t="s">
        <v>518</v>
      </c>
      <c r="M5125" t="str">
        <f>VLOOKUP(L5125,'A-Applications'!B:D,3,FALSE)</f>
        <v>Python</v>
      </c>
      <c r="N5125" t="s">
        <v>46</v>
      </c>
      <c r="O5125" s="42" t="s">
        <v>102</v>
      </c>
      <c r="Q5125" t="str">
        <f>VLOOKUP(KamstrupData[[#This Row],[IdLevel123]],'B-Business Capability'!B:L,10,FALSE)</f>
        <v>Idea-to-Release (I2R)</v>
      </c>
      <c r="R5125">
        <f>VLOOKUP(KamstrupData[[#This Row],[IdLevel123]],'B-Business Capability'!B:L,11,FALSE)</f>
        <v>420</v>
      </c>
    </row>
    <row r="5126" spans="4:18" hidden="1" x14ac:dyDescent="0.25">
      <c r="D5126" s="28" t="s">
        <v>583</v>
      </c>
      <c r="E5126" t="str">
        <f>VLOOKUP(D5126,'B-Business Capability'!B:H,5,FALSE)</f>
        <v>Product &amp; Software Development</v>
      </c>
      <c r="F5126" t="str">
        <f>VLOOKUP(D5126,'B-Business Capability'!B:H,6,FALSE)</f>
        <v>Engineering</v>
      </c>
      <c r="G5126" t="str">
        <f>VLOOKUP(D5126,'B-Business Capability'!B:H,7,FALSE)</f>
        <v>Construction &amp; Development</v>
      </c>
      <c r="I5126" t="s">
        <v>8625</v>
      </c>
      <c r="J5126" t="s">
        <v>8712</v>
      </c>
      <c r="K5126" t="s">
        <v>8713</v>
      </c>
      <c r="L5126" t="s">
        <v>623</v>
      </c>
      <c r="M5126" t="str">
        <f>VLOOKUP(L5126,'A-Applications'!B:D,3,FALSE)</f>
        <v>Raspberry Pi Imager</v>
      </c>
      <c r="N5126" t="s">
        <v>46</v>
      </c>
      <c r="O5126" s="42" t="s">
        <v>47</v>
      </c>
      <c r="Q5126" t="str">
        <f>VLOOKUP(KamstrupData[[#This Row],[IdLevel123]],'B-Business Capability'!B:L,10,FALSE)</f>
        <v>Idea-to-Release (I2R)</v>
      </c>
      <c r="R5126">
        <f>VLOOKUP(KamstrupData[[#This Row],[IdLevel123]],'B-Business Capability'!B:L,11,FALSE)</f>
        <v>420</v>
      </c>
    </row>
    <row r="5127" spans="4:18" hidden="1" x14ac:dyDescent="0.25">
      <c r="D5127" s="28" t="s">
        <v>583</v>
      </c>
      <c r="E5127" t="str">
        <f>VLOOKUP(D5127,'B-Business Capability'!B:H,5,FALSE)</f>
        <v>Product &amp; Software Development</v>
      </c>
      <c r="F5127" t="str">
        <f>VLOOKUP(D5127,'B-Business Capability'!B:H,6,FALSE)</f>
        <v>Engineering</v>
      </c>
      <c r="G5127" t="str">
        <f>VLOOKUP(D5127,'B-Business Capability'!B:H,7,FALSE)</f>
        <v>Construction &amp; Development</v>
      </c>
      <c r="I5127" t="s">
        <v>8625</v>
      </c>
      <c r="J5127" t="s">
        <v>8712</v>
      </c>
      <c r="K5127" t="s">
        <v>8713</v>
      </c>
      <c r="L5127" t="s">
        <v>825</v>
      </c>
      <c r="M5127" t="str">
        <f>VLOOKUP(L5127,'A-Applications'!B:D,3,FALSE)</f>
        <v>SD Card formatter</v>
      </c>
      <c r="N5127" t="s">
        <v>46</v>
      </c>
      <c r="O5127" s="42" t="s">
        <v>47</v>
      </c>
      <c r="Q5127" t="str">
        <f>VLOOKUP(KamstrupData[[#This Row],[IdLevel123]],'B-Business Capability'!B:L,10,FALSE)</f>
        <v>Idea-to-Release (I2R)</v>
      </c>
      <c r="R5127">
        <f>VLOOKUP(KamstrupData[[#This Row],[IdLevel123]],'B-Business Capability'!B:L,11,FALSE)</f>
        <v>420</v>
      </c>
    </row>
    <row r="5128" spans="4:18" hidden="1" x14ac:dyDescent="0.25">
      <c r="D5128" s="28" t="s">
        <v>583</v>
      </c>
      <c r="E5128" t="str">
        <f>VLOOKUP(D5128,'B-Business Capability'!B:H,5,FALSE)</f>
        <v>Product &amp; Software Development</v>
      </c>
      <c r="F5128" t="str">
        <f>VLOOKUP(D5128,'B-Business Capability'!B:H,6,FALSE)</f>
        <v>Engineering</v>
      </c>
      <c r="G5128" t="str">
        <f>VLOOKUP(D5128,'B-Business Capability'!B:H,7,FALSE)</f>
        <v>Construction &amp; Development</v>
      </c>
      <c r="I5128" t="s">
        <v>8625</v>
      </c>
      <c r="J5128" t="s">
        <v>8712</v>
      </c>
      <c r="K5128" t="s">
        <v>8713</v>
      </c>
      <c r="L5128" t="s">
        <v>1651</v>
      </c>
      <c r="M5128" t="str">
        <f>VLOOKUP(L5128,'A-Applications'!B:D,3,FALSE)</f>
        <v>SoapUI</v>
      </c>
      <c r="N5128" t="s">
        <v>46</v>
      </c>
      <c r="O5128" s="42" t="s">
        <v>47</v>
      </c>
      <c r="Q5128" t="str">
        <f>VLOOKUP(KamstrupData[[#This Row],[IdLevel123]],'B-Business Capability'!B:L,10,FALSE)</f>
        <v>Idea-to-Release (I2R)</v>
      </c>
      <c r="R5128">
        <f>VLOOKUP(KamstrupData[[#This Row],[IdLevel123]],'B-Business Capability'!B:L,11,FALSE)</f>
        <v>420</v>
      </c>
    </row>
    <row r="5129" spans="4:18" hidden="1" x14ac:dyDescent="0.25">
      <c r="D5129" s="28" t="s">
        <v>583</v>
      </c>
      <c r="E5129" t="str">
        <f>VLOOKUP(D5129,'B-Business Capability'!B:H,5,FALSE)</f>
        <v>Product &amp; Software Development</v>
      </c>
      <c r="F5129" t="str">
        <f>VLOOKUP(D5129,'B-Business Capability'!B:H,6,FALSE)</f>
        <v>Engineering</v>
      </c>
      <c r="G5129" t="str">
        <f>VLOOKUP(D5129,'B-Business Capability'!B:H,7,FALSE)</f>
        <v>Construction &amp; Development</v>
      </c>
      <c r="I5129" t="s">
        <v>8625</v>
      </c>
      <c r="J5129" t="s">
        <v>8712</v>
      </c>
      <c r="K5129" t="s">
        <v>8713</v>
      </c>
      <c r="L5129" t="s">
        <v>635</v>
      </c>
      <c r="M5129" t="str">
        <f>VLOOKUP(L5129,'A-Applications'!B:D,3,FALSE)</f>
        <v>WinMerge</v>
      </c>
      <c r="N5129" t="s">
        <v>46</v>
      </c>
      <c r="O5129" s="42" t="s">
        <v>47</v>
      </c>
      <c r="Q5129" t="str">
        <f>VLOOKUP(KamstrupData[[#This Row],[IdLevel123]],'B-Business Capability'!B:L,10,FALSE)</f>
        <v>Idea-to-Release (I2R)</v>
      </c>
      <c r="R5129">
        <f>VLOOKUP(KamstrupData[[#This Row],[IdLevel123]],'B-Business Capability'!B:L,11,FALSE)</f>
        <v>420</v>
      </c>
    </row>
    <row r="5130" spans="4:18" hidden="1" x14ac:dyDescent="0.25">
      <c r="D5130" s="28" t="s">
        <v>583</v>
      </c>
      <c r="E5130" t="str">
        <f>VLOOKUP(D5130,'B-Business Capability'!B:H,5,FALSE)</f>
        <v>Product &amp; Software Development</v>
      </c>
      <c r="F5130" t="str">
        <f>VLOOKUP(D5130,'B-Business Capability'!B:H,6,FALSE)</f>
        <v>Engineering</v>
      </c>
      <c r="G5130" t="str">
        <f>VLOOKUP(D5130,'B-Business Capability'!B:H,7,FALSE)</f>
        <v>Construction &amp; Development</v>
      </c>
      <c r="I5130" t="s">
        <v>8625</v>
      </c>
      <c r="J5130" t="s">
        <v>8712</v>
      </c>
      <c r="K5130" t="s">
        <v>8713</v>
      </c>
      <c r="L5130" t="s">
        <v>636</v>
      </c>
      <c r="M5130" t="str">
        <f>VLOOKUP(L5130,'A-Applications'!B:D,3,FALSE)</f>
        <v>Wireshark (www.wireshark.org)</v>
      </c>
      <c r="N5130" t="s">
        <v>46</v>
      </c>
      <c r="O5130" s="42" t="s">
        <v>102</v>
      </c>
      <c r="Q5130" t="str">
        <f>VLOOKUP(KamstrupData[[#This Row],[IdLevel123]],'B-Business Capability'!B:L,10,FALSE)</f>
        <v>Idea-to-Release (I2R)</v>
      </c>
      <c r="R5130">
        <f>VLOOKUP(KamstrupData[[#This Row],[IdLevel123]],'B-Business Capability'!B:L,11,FALSE)</f>
        <v>420</v>
      </c>
    </row>
    <row r="5131" spans="4:18" hidden="1" x14ac:dyDescent="0.25">
      <c r="D5131" s="28" t="s">
        <v>583</v>
      </c>
      <c r="E5131" t="str">
        <f>VLOOKUP(D5131,'B-Business Capability'!B:H,5,FALSE)</f>
        <v>Product &amp; Software Development</v>
      </c>
      <c r="F5131" t="str">
        <f>VLOOKUP(D5131,'B-Business Capability'!B:H,6,FALSE)</f>
        <v>Engineering</v>
      </c>
      <c r="G5131" t="str">
        <f>VLOOKUP(D5131,'B-Business Capability'!B:H,7,FALSE)</f>
        <v>Construction &amp; Development</v>
      </c>
      <c r="I5131" t="s">
        <v>8625</v>
      </c>
      <c r="J5131" t="s">
        <v>8712</v>
      </c>
      <c r="K5131" t="s">
        <v>8713</v>
      </c>
      <c r="L5131" t="s">
        <v>103</v>
      </c>
      <c r="M5131" t="str">
        <f>VLOOKUP(L5131,'A-Applications'!B:D,3,FALSE)</f>
        <v>Ubuntu linux</v>
      </c>
      <c r="N5131" t="s">
        <v>46</v>
      </c>
      <c r="O5131" s="42" t="s">
        <v>47</v>
      </c>
      <c r="Q5131" t="str">
        <f>VLOOKUP(KamstrupData[[#This Row],[IdLevel123]],'B-Business Capability'!B:L,10,FALSE)</f>
        <v>Idea-to-Release (I2R)</v>
      </c>
      <c r="R5131">
        <f>VLOOKUP(KamstrupData[[#This Row],[IdLevel123]],'B-Business Capability'!B:L,11,FALSE)</f>
        <v>420</v>
      </c>
    </row>
    <row r="5132" spans="4:18" hidden="1" x14ac:dyDescent="0.25">
      <c r="D5132" s="28" t="s">
        <v>583</v>
      </c>
      <c r="E5132" t="str">
        <f>VLOOKUP(D5132,'B-Business Capability'!B:H,5,FALSE)</f>
        <v>Product &amp; Software Development</v>
      </c>
      <c r="F5132" t="str">
        <f>VLOOKUP(D5132,'B-Business Capability'!B:H,6,FALSE)</f>
        <v>Engineering</v>
      </c>
      <c r="G5132" t="str">
        <f>VLOOKUP(D5132,'B-Business Capability'!B:H,7,FALSE)</f>
        <v>Construction &amp; Development</v>
      </c>
      <c r="I5132" t="s">
        <v>8625</v>
      </c>
      <c r="J5132" t="s">
        <v>8712</v>
      </c>
      <c r="K5132" t="s">
        <v>8713</v>
      </c>
      <c r="L5132" t="s">
        <v>8794</v>
      </c>
      <c r="M5132" t="str">
        <f>VLOOKUP(L5132,'A-Applications'!B:D,3,FALSE)</f>
        <v>Anesis (copieur CANON)</v>
      </c>
      <c r="N5132" t="s">
        <v>46</v>
      </c>
      <c r="O5132" s="42" t="s">
        <v>47</v>
      </c>
      <c r="Q5132" t="str">
        <f>VLOOKUP(KamstrupData[[#This Row],[IdLevel123]],'B-Business Capability'!B:L,10,FALSE)</f>
        <v>Idea-to-Release (I2R)</v>
      </c>
      <c r="R5132">
        <f>VLOOKUP(KamstrupData[[#This Row],[IdLevel123]],'B-Business Capability'!B:L,11,FALSE)</f>
        <v>420</v>
      </c>
    </row>
    <row r="5133" spans="4:18" hidden="1" x14ac:dyDescent="0.25">
      <c r="D5133" s="28" t="s">
        <v>583</v>
      </c>
      <c r="E5133" t="str">
        <f>VLOOKUP(D5133,'B-Business Capability'!B:H,5,FALSE)</f>
        <v>Product &amp; Software Development</v>
      </c>
      <c r="F5133" t="str">
        <f>VLOOKUP(D5133,'B-Business Capability'!B:H,6,FALSE)</f>
        <v>Engineering</v>
      </c>
      <c r="G5133" t="str">
        <f>VLOOKUP(D5133,'B-Business Capability'!B:H,7,FALSE)</f>
        <v>Construction &amp; Development</v>
      </c>
      <c r="I5133" t="s">
        <v>8625</v>
      </c>
      <c r="J5133" t="s">
        <v>8712</v>
      </c>
      <c r="K5133" t="s">
        <v>8713</v>
      </c>
      <c r="L5133" t="s">
        <v>8795</v>
      </c>
      <c r="M5133" t="str">
        <f>VLOOKUP(L5133,'A-Applications'!B:D,3,FALSE)</f>
        <v>Cursor</v>
      </c>
      <c r="N5133" t="s">
        <v>46</v>
      </c>
      <c r="O5133" s="42" t="s">
        <v>52</v>
      </c>
      <c r="Q5133" t="str">
        <f>VLOOKUP(KamstrupData[[#This Row],[IdLevel123]],'B-Business Capability'!B:L,10,FALSE)</f>
        <v>Idea-to-Release (I2R)</v>
      </c>
      <c r="R5133">
        <f>VLOOKUP(KamstrupData[[#This Row],[IdLevel123]],'B-Business Capability'!B:L,11,FALSE)</f>
        <v>420</v>
      </c>
    </row>
    <row r="5134" spans="4:18" hidden="1" x14ac:dyDescent="0.25">
      <c r="D5134" s="28" t="s">
        <v>583</v>
      </c>
      <c r="E5134" t="str">
        <f>VLOOKUP(D5134,'B-Business Capability'!B:H,5,FALSE)</f>
        <v>Product &amp; Software Development</v>
      </c>
      <c r="F5134" t="str">
        <f>VLOOKUP(D5134,'B-Business Capability'!B:H,6,FALSE)</f>
        <v>Engineering</v>
      </c>
      <c r="G5134" t="str">
        <f>VLOOKUP(D5134,'B-Business Capability'!B:H,7,FALSE)</f>
        <v>Construction &amp; Development</v>
      </c>
      <c r="I5134" t="s">
        <v>8625</v>
      </c>
      <c r="J5134" t="s">
        <v>8712</v>
      </c>
      <c r="K5134" t="s">
        <v>8713</v>
      </c>
      <c r="L5134" t="s">
        <v>8796</v>
      </c>
      <c r="M5134" t="str">
        <f>VLOOKUP(L5134,'A-Applications'!B:D,3,FALSE)</f>
        <v>dbForge Studio</v>
      </c>
      <c r="N5134" t="s">
        <v>46</v>
      </c>
      <c r="O5134" s="42" t="s">
        <v>47</v>
      </c>
      <c r="Q5134" t="str">
        <f>VLOOKUP(KamstrupData[[#This Row],[IdLevel123]],'B-Business Capability'!B:L,10,FALSE)</f>
        <v>Idea-to-Release (I2R)</v>
      </c>
      <c r="R5134">
        <f>VLOOKUP(KamstrupData[[#This Row],[IdLevel123]],'B-Business Capability'!B:L,11,FALSE)</f>
        <v>420</v>
      </c>
    </row>
    <row r="5135" spans="4:18" hidden="1" x14ac:dyDescent="0.25">
      <c r="D5135" s="28" t="s">
        <v>583</v>
      </c>
      <c r="E5135" t="str">
        <f>VLOOKUP(D5135,'B-Business Capability'!B:H,5,FALSE)</f>
        <v>Product &amp; Software Development</v>
      </c>
      <c r="F5135" t="str">
        <f>VLOOKUP(D5135,'B-Business Capability'!B:H,6,FALSE)</f>
        <v>Engineering</v>
      </c>
      <c r="G5135" t="str">
        <f>VLOOKUP(D5135,'B-Business Capability'!B:H,7,FALSE)</f>
        <v>Construction &amp; Development</v>
      </c>
      <c r="I5135" t="s">
        <v>8625</v>
      </c>
      <c r="J5135" t="s">
        <v>8712</v>
      </c>
      <c r="K5135" t="s">
        <v>8713</v>
      </c>
      <c r="L5135" t="s">
        <v>8797</v>
      </c>
      <c r="M5135" t="str">
        <f>VLOOKUP(L5135,'A-Applications'!B:D,3,FALSE)</f>
        <v>Firefox developer</v>
      </c>
      <c r="N5135" t="s">
        <v>46</v>
      </c>
      <c r="O5135" s="42" t="s">
        <v>47</v>
      </c>
      <c r="Q5135" t="str">
        <f>VLOOKUP(KamstrupData[[#This Row],[IdLevel123]],'B-Business Capability'!B:L,10,FALSE)</f>
        <v>Idea-to-Release (I2R)</v>
      </c>
      <c r="R5135">
        <f>VLOOKUP(KamstrupData[[#This Row],[IdLevel123]],'B-Business Capability'!B:L,11,FALSE)</f>
        <v>420</v>
      </c>
    </row>
    <row r="5136" spans="4:18" hidden="1" x14ac:dyDescent="0.25">
      <c r="D5136" s="28" t="s">
        <v>583</v>
      </c>
      <c r="E5136" t="str">
        <f>VLOOKUP(D5136,'B-Business Capability'!B:H,5,FALSE)</f>
        <v>Product &amp; Software Development</v>
      </c>
      <c r="F5136" t="str">
        <f>VLOOKUP(D5136,'B-Business Capability'!B:H,6,FALSE)</f>
        <v>Engineering</v>
      </c>
      <c r="G5136" t="str">
        <f>VLOOKUP(D5136,'B-Business Capability'!B:H,7,FALSE)</f>
        <v>Construction &amp; Development</v>
      </c>
      <c r="I5136" t="s">
        <v>8625</v>
      </c>
      <c r="J5136" t="s">
        <v>8712</v>
      </c>
      <c r="K5136" t="s">
        <v>8713</v>
      </c>
      <c r="L5136" t="s">
        <v>8798</v>
      </c>
      <c r="M5136" t="str">
        <f>VLOOKUP(L5136,'A-Applications'!B:D,3,FALSE)</f>
        <v>Fork.dev</v>
      </c>
      <c r="N5136" t="s">
        <v>46</v>
      </c>
      <c r="O5136" s="42" t="s">
        <v>47</v>
      </c>
      <c r="Q5136" t="str">
        <f>VLOOKUP(KamstrupData[[#This Row],[IdLevel123]],'B-Business Capability'!B:L,10,FALSE)</f>
        <v>Idea-to-Release (I2R)</v>
      </c>
      <c r="R5136">
        <f>VLOOKUP(KamstrupData[[#This Row],[IdLevel123]],'B-Business Capability'!B:L,11,FALSE)</f>
        <v>420</v>
      </c>
    </row>
    <row r="5137" spans="4:18" hidden="1" x14ac:dyDescent="0.25">
      <c r="D5137" s="28" t="s">
        <v>583</v>
      </c>
      <c r="E5137" t="str">
        <f>VLOOKUP(D5137,'B-Business Capability'!B:H,5,FALSE)</f>
        <v>Product &amp; Software Development</v>
      </c>
      <c r="F5137" t="str">
        <f>VLOOKUP(D5137,'B-Business Capability'!B:H,6,FALSE)</f>
        <v>Engineering</v>
      </c>
      <c r="G5137" t="str">
        <f>VLOOKUP(D5137,'B-Business Capability'!B:H,7,FALSE)</f>
        <v>Construction &amp; Development</v>
      </c>
      <c r="I5137" t="s">
        <v>8625</v>
      </c>
      <c r="J5137" t="s">
        <v>8712</v>
      </c>
      <c r="K5137" t="s">
        <v>8713</v>
      </c>
      <c r="L5137" t="s">
        <v>8799</v>
      </c>
      <c r="M5137" t="str">
        <f>VLOOKUP(L5137,'A-Applications'!B:D,3,FALSE)</f>
        <v>Hex Workshop</v>
      </c>
      <c r="O5137" s="42" t="s">
        <v>47</v>
      </c>
      <c r="Q5137" t="str">
        <f>VLOOKUP(KamstrupData[[#This Row],[IdLevel123]],'B-Business Capability'!B:L,10,FALSE)</f>
        <v>Idea-to-Release (I2R)</v>
      </c>
      <c r="R5137">
        <f>VLOOKUP(KamstrupData[[#This Row],[IdLevel123]],'B-Business Capability'!B:L,11,FALSE)</f>
        <v>420</v>
      </c>
    </row>
    <row r="5138" spans="4:18" hidden="1" x14ac:dyDescent="0.25">
      <c r="D5138" s="28" t="s">
        <v>583</v>
      </c>
      <c r="E5138" t="str">
        <f>VLOOKUP(D5138,'B-Business Capability'!B:H,5,FALSE)</f>
        <v>Product &amp; Software Development</v>
      </c>
      <c r="F5138" t="str">
        <f>VLOOKUP(D5138,'B-Business Capability'!B:H,6,FALSE)</f>
        <v>Engineering</v>
      </c>
      <c r="G5138" t="str">
        <f>VLOOKUP(D5138,'B-Business Capability'!B:H,7,FALSE)</f>
        <v>Construction &amp; Development</v>
      </c>
      <c r="I5138" t="s">
        <v>8625</v>
      </c>
      <c r="J5138" t="s">
        <v>8712</v>
      </c>
      <c r="K5138" t="s">
        <v>8713</v>
      </c>
      <c r="L5138" t="s">
        <v>8800</v>
      </c>
      <c r="M5138" t="str">
        <f>VLOOKUP(L5138,'A-Applications'!B:D,3,FALSE)</f>
        <v>Mplab X IDE</v>
      </c>
      <c r="N5138" t="s">
        <v>46</v>
      </c>
      <c r="O5138" s="42" t="s">
        <v>102</v>
      </c>
      <c r="Q5138" t="str">
        <f>VLOOKUP(KamstrupData[[#This Row],[IdLevel123]],'B-Business Capability'!B:L,10,FALSE)</f>
        <v>Idea-to-Release (I2R)</v>
      </c>
      <c r="R5138">
        <f>VLOOKUP(KamstrupData[[#This Row],[IdLevel123]],'B-Business Capability'!B:L,11,FALSE)</f>
        <v>420</v>
      </c>
    </row>
    <row r="5139" spans="4:18" hidden="1" x14ac:dyDescent="0.25">
      <c r="D5139" s="28" t="s">
        <v>583</v>
      </c>
      <c r="E5139" t="str">
        <f>VLOOKUP(D5139,'B-Business Capability'!B:H,5,FALSE)</f>
        <v>Product &amp; Software Development</v>
      </c>
      <c r="F5139" t="str">
        <f>VLOOKUP(D5139,'B-Business Capability'!B:H,6,FALSE)</f>
        <v>Engineering</v>
      </c>
      <c r="G5139" t="str">
        <f>VLOOKUP(D5139,'B-Business Capability'!B:H,7,FALSE)</f>
        <v>Construction &amp; Development</v>
      </c>
      <c r="I5139" t="s">
        <v>8625</v>
      </c>
      <c r="J5139" t="s">
        <v>8712</v>
      </c>
      <c r="K5139" t="s">
        <v>8713</v>
      </c>
      <c r="L5139" t="s">
        <v>8801</v>
      </c>
      <c r="M5139" t="str">
        <f>VLOOKUP(L5139,'A-Applications'!B:D,3,FALSE)</f>
        <v>MySql Connector ODBC</v>
      </c>
      <c r="N5139" t="s">
        <v>46</v>
      </c>
      <c r="O5139" s="42" t="s">
        <v>47</v>
      </c>
      <c r="Q5139" t="str">
        <f>VLOOKUP(KamstrupData[[#This Row],[IdLevel123]],'B-Business Capability'!B:L,10,FALSE)</f>
        <v>Idea-to-Release (I2R)</v>
      </c>
      <c r="R5139">
        <f>VLOOKUP(KamstrupData[[#This Row],[IdLevel123]],'B-Business Capability'!B:L,11,FALSE)</f>
        <v>420</v>
      </c>
    </row>
    <row r="5140" spans="4:18" hidden="1" x14ac:dyDescent="0.25">
      <c r="D5140" s="28" t="s">
        <v>583</v>
      </c>
      <c r="E5140" t="str">
        <f>VLOOKUP(D5140,'B-Business Capability'!B:H,5,FALSE)</f>
        <v>Product &amp; Software Development</v>
      </c>
      <c r="F5140" t="str">
        <f>VLOOKUP(D5140,'B-Business Capability'!B:H,6,FALSE)</f>
        <v>Engineering</v>
      </c>
      <c r="G5140" t="str">
        <f>VLOOKUP(D5140,'B-Business Capability'!B:H,7,FALSE)</f>
        <v>Construction &amp; Development</v>
      </c>
      <c r="I5140" t="s">
        <v>8625</v>
      </c>
      <c r="J5140" t="s">
        <v>8712</v>
      </c>
      <c r="K5140" t="s">
        <v>8713</v>
      </c>
      <c r="L5140" t="s">
        <v>8802</v>
      </c>
      <c r="M5140" t="str">
        <f>VLOOKUP(L5140,'A-Applications'!B:D,3,FALSE)</f>
        <v>MySql Server</v>
      </c>
      <c r="N5140" t="s">
        <v>46</v>
      </c>
      <c r="O5140" s="42" t="s">
        <v>102</v>
      </c>
      <c r="Q5140" t="str">
        <f>VLOOKUP(KamstrupData[[#This Row],[IdLevel123]],'B-Business Capability'!B:L,10,FALSE)</f>
        <v>Idea-to-Release (I2R)</v>
      </c>
      <c r="R5140">
        <f>VLOOKUP(KamstrupData[[#This Row],[IdLevel123]],'B-Business Capability'!B:L,11,FALSE)</f>
        <v>420</v>
      </c>
    </row>
    <row r="5141" spans="4:18" hidden="1" x14ac:dyDescent="0.25">
      <c r="D5141" s="28" t="s">
        <v>583</v>
      </c>
      <c r="E5141" t="str">
        <f>VLOOKUP(D5141,'B-Business Capability'!B:H,5,FALSE)</f>
        <v>Product &amp; Software Development</v>
      </c>
      <c r="F5141" t="str">
        <f>VLOOKUP(D5141,'B-Business Capability'!B:H,6,FALSE)</f>
        <v>Engineering</v>
      </c>
      <c r="G5141" t="str">
        <f>VLOOKUP(D5141,'B-Business Capability'!B:H,7,FALSE)</f>
        <v>Construction &amp; Development</v>
      </c>
      <c r="I5141" t="s">
        <v>8625</v>
      </c>
      <c r="J5141" t="s">
        <v>8712</v>
      </c>
      <c r="K5141" t="s">
        <v>8713</v>
      </c>
      <c r="L5141" t="s">
        <v>8803</v>
      </c>
      <c r="M5141" t="str">
        <f>VLOOKUP(L5141,'A-Applications'!B:D,3,FALSE)</f>
        <v>Nano</v>
      </c>
      <c r="N5141" t="s">
        <v>46</v>
      </c>
      <c r="O5141" s="42" t="s">
        <v>47</v>
      </c>
      <c r="Q5141" t="str">
        <f>VLOOKUP(KamstrupData[[#This Row],[IdLevel123]],'B-Business Capability'!B:L,10,FALSE)</f>
        <v>Idea-to-Release (I2R)</v>
      </c>
      <c r="R5141">
        <f>VLOOKUP(KamstrupData[[#This Row],[IdLevel123]],'B-Business Capability'!B:L,11,FALSE)</f>
        <v>420</v>
      </c>
    </row>
    <row r="5142" spans="4:18" hidden="1" x14ac:dyDescent="0.25">
      <c r="D5142" s="28" t="s">
        <v>583</v>
      </c>
      <c r="E5142" t="str">
        <f>VLOOKUP(D5142,'B-Business Capability'!B:H,5,FALSE)</f>
        <v>Product &amp; Software Development</v>
      </c>
      <c r="F5142" t="str">
        <f>VLOOKUP(D5142,'B-Business Capability'!B:H,6,FALSE)</f>
        <v>Engineering</v>
      </c>
      <c r="G5142" t="str">
        <f>VLOOKUP(D5142,'B-Business Capability'!B:H,7,FALSE)</f>
        <v>Construction &amp; Development</v>
      </c>
      <c r="I5142" t="s">
        <v>8625</v>
      </c>
      <c r="J5142" t="s">
        <v>8712</v>
      </c>
      <c r="K5142" t="s">
        <v>8713</v>
      </c>
      <c r="L5142" t="s">
        <v>8804</v>
      </c>
      <c r="M5142" t="str">
        <f>VLOOKUP(L5142,'A-Applications'!B:D,3,FALSE)</f>
        <v>Netbeans IDE Suite</v>
      </c>
      <c r="N5142" t="s">
        <v>46</v>
      </c>
      <c r="O5142" s="42" t="s">
        <v>102</v>
      </c>
      <c r="Q5142" t="str">
        <f>VLOOKUP(KamstrupData[[#This Row],[IdLevel123]],'B-Business Capability'!B:L,10,FALSE)</f>
        <v>Idea-to-Release (I2R)</v>
      </c>
      <c r="R5142">
        <f>VLOOKUP(KamstrupData[[#This Row],[IdLevel123]],'B-Business Capability'!B:L,11,FALSE)</f>
        <v>420</v>
      </c>
    </row>
    <row r="5143" spans="4:18" hidden="1" x14ac:dyDescent="0.25">
      <c r="D5143" s="28" t="s">
        <v>583</v>
      </c>
      <c r="E5143" t="str">
        <f>VLOOKUP(D5143,'B-Business Capability'!B:H,5,FALSE)</f>
        <v>Product &amp; Software Development</v>
      </c>
      <c r="F5143" t="str">
        <f>VLOOKUP(D5143,'B-Business Capability'!B:H,6,FALSE)</f>
        <v>Engineering</v>
      </c>
      <c r="G5143" t="str">
        <f>VLOOKUP(D5143,'B-Business Capability'!B:H,7,FALSE)</f>
        <v>Construction &amp; Development</v>
      </c>
      <c r="I5143" t="s">
        <v>8625</v>
      </c>
      <c r="J5143" t="s">
        <v>8712</v>
      </c>
      <c r="K5143" t="s">
        <v>8713</v>
      </c>
      <c r="L5143" t="s">
        <v>8805</v>
      </c>
      <c r="M5143" t="str">
        <f>VLOOKUP(L5143,'A-Applications'!B:D,3,FALSE)</f>
        <v>Node.js</v>
      </c>
      <c r="N5143" t="s">
        <v>46</v>
      </c>
      <c r="O5143" s="42" t="s">
        <v>47</v>
      </c>
      <c r="Q5143" t="str">
        <f>VLOOKUP(KamstrupData[[#This Row],[IdLevel123]],'B-Business Capability'!B:L,10,FALSE)</f>
        <v>Idea-to-Release (I2R)</v>
      </c>
      <c r="R5143">
        <f>VLOOKUP(KamstrupData[[#This Row],[IdLevel123]],'B-Business Capability'!B:L,11,FALSE)</f>
        <v>420</v>
      </c>
    </row>
    <row r="5144" spans="4:18" hidden="1" x14ac:dyDescent="0.25">
      <c r="D5144" s="28" t="s">
        <v>583</v>
      </c>
      <c r="E5144" t="str">
        <f>VLOOKUP(D5144,'B-Business Capability'!B:H,5,FALSE)</f>
        <v>Product &amp; Software Development</v>
      </c>
      <c r="F5144" t="str">
        <f>VLOOKUP(D5144,'B-Business Capability'!B:H,6,FALSE)</f>
        <v>Engineering</v>
      </c>
      <c r="G5144" t="str">
        <f>VLOOKUP(D5144,'B-Business Capability'!B:H,7,FALSE)</f>
        <v>Construction &amp; Development</v>
      </c>
      <c r="I5144" t="s">
        <v>8625</v>
      </c>
      <c r="J5144" t="s">
        <v>8712</v>
      </c>
      <c r="K5144" t="s">
        <v>8713</v>
      </c>
      <c r="L5144" t="s">
        <v>8806</v>
      </c>
      <c r="M5144" t="str">
        <f>VLOOKUP(L5144,'A-Applications'!B:D,3,FALSE)</f>
        <v>RCTools-Mbus</v>
      </c>
      <c r="N5144" t="s">
        <v>46</v>
      </c>
      <c r="O5144" s="42" t="s">
        <v>47</v>
      </c>
      <c r="Q5144" t="str">
        <f>VLOOKUP(KamstrupData[[#This Row],[IdLevel123]],'B-Business Capability'!B:L,10,FALSE)</f>
        <v>Idea-to-Release (I2R)</v>
      </c>
      <c r="R5144">
        <f>VLOOKUP(KamstrupData[[#This Row],[IdLevel123]],'B-Business Capability'!B:L,11,FALSE)</f>
        <v>420</v>
      </c>
    </row>
    <row r="5145" spans="4:18" hidden="1" x14ac:dyDescent="0.25">
      <c r="D5145" s="28" t="s">
        <v>583</v>
      </c>
      <c r="E5145" t="str">
        <f>VLOOKUP(D5145,'B-Business Capability'!B:H,5,FALSE)</f>
        <v>Product &amp; Software Development</v>
      </c>
      <c r="F5145" t="str">
        <f>VLOOKUP(D5145,'B-Business Capability'!B:H,6,FALSE)</f>
        <v>Engineering</v>
      </c>
      <c r="G5145" t="str">
        <f>VLOOKUP(D5145,'B-Business Capability'!B:H,7,FALSE)</f>
        <v>Construction &amp; Development</v>
      </c>
      <c r="I5145" t="s">
        <v>8625</v>
      </c>
      <c r="J5145" t="s">
        <v>8712</v>
      </c>
      <c r="K5145" t="s">
        <v>8713</v>
      </c>
      <c r="L5145" t="s">
        <v>8807</v>
      </c>
      <c r="M5145" t="str">
        <f>VLOOKUP(L5145,'A-Applications'!B:D,3,FALSE)</f>
        <v>Rsync</v>
      </c>
      <c r="N5145" t="s">
        <v>46</v>
      </c>
      <c r="O5145" s="42" t="s">
        <v>47</v>
      </c>
      <c r="Q5145" t="str">
        <f>VLOOKUP(KamstrupData[[#This Row],[IdLevel123]],'B-Business Capability'!B:L,10,FALSE)</f>
        <v>Idea-to-Release (I2R)</v>
      </c>
      <c r="R5145">
        <f>VLOOKUP(KamstrupData[[#This Row],[IdLevel123]],'B-Business Capability'!B:L,11,FALSE)</f>
        <v>420</v>
      </c>
    </row>
    <row r="5146" spans="4:18" hidden="1" x14ac:dyDescent="0.25">
      <c r="D5146" s="28" t="s">
        <v>583</v>
      </c>
      <c r="E5146" t="str">
        <f>VLOOKUP(D5146,'B-Business Capability'!B:H,5,FALSE)</f>
        <v>Product &amp; Software Development</v>
      </c>
      <c r="F5146" t="str">
        <f>VLOOKUP(D5146,'B-Business Capability'!B:H,6,FALSE)</f>
        <v>Engineering</v>
      </c>
      <c r="G5146" t="str">
        <f>VLOOKUP(D5146,'B-Business Capability'!B:H,7,FALSE)</f>
        <v>Construction &amp; Development</v>
      </c>
      <c r="I5146" t="s">
        <v>8625</v>
      </c>
      <c r="J5146" t="s">
        <v>8712</v>
      </c>
      <c r="K5146" t="s">
        <v>8713</v>
      </c>
      <c r="L5146" t="s">
        <v>8808</v>
      </c>
      <c r="M5146" t="str">
        <f>VLOOKUP(L5146,'A-Applications'!B:D,3,FALSE)</f>
        <v>Ufw</v>
      </c>
      <c r="N5146" t="s">
        <v>46</v>
      </c>
      <c r="O5146" s="42" t="s">
        <v>102</v>
      </c>
      <c r="Q5146" t="str">
        <f>VLOOKUP(KamstrupData[[#This Row],[IdLevel123]],'B-Business Capability'!B:L,10,FALSE)</f>
        <v>Idea-to-Release (I2R)</v>
      </c>
      <c r="R5146">
        <f>VLOOKUP(KamstrupData[[#This Row],[IdLevel123]],'B-Business Capability'!B:L,11,FALSE)</f>
        <v>420</v>
      </c>
    </row>
    <row r="5147" spans="4:18" hidden="1" x14ac:dyDescent="0.25">
      <c r="D5147" s="28" t="s">
        <v>583</v>
      </c>
      <c r="E5147" t="str">
        <f>VLOOKUP(D5147,'B-Business Capability'!B:H,5,FALSE)</f>
        <v>Product &amp; Software Development</v>
      </c>
      <c r="F5147" t="str">
        <f>VLOOKUP(D5147,'B-Business Capability'!B:H,6,FALSE)</f>
        <v>Engineering</v>
      </c>
      <c r="G5147" t="str">
        <f>VLOOKUP(D5147,'B-Business Capability'!B:H,7,FALSE)</f>
        <v>Construction &amp; Development</v>
      </c>
      <c r="I5147" t="s">
        <v>8625</v>
      </c>
      <c r="J5147" t="s">
        <v>8712</v>
      </c>
      <c r="K5147" t="s">
        <v>8713</v>
      </c>
      <c r="L5147" t="s">
        <v>8809</v>
      </c>
      <c r="M5147" t="str">
        <f>VLOOKUP(L5147,'A-Applications'!B:D,3,FALSE)</f>
        <v>Wampserver64</v>
      </c>
      <c r="N5147" t="s">
        <v>46</v>
      </c>
      <c r="O5147" s="42" t="s">
        <v>52</v>
      </c>
      <c r="Q5147" t="str">
        <f>VLOOKUP(KamstrupData[[#This Row],[IdLevel123]],'B-Business Capability'!B:L,10,FALSE)</f>
        <v>Idea-to-Release (I2R)</v>
      </c>
      <c r="R5147">
        <f>VLOOKUP(KamstrupData[[#This Row],[IdLevel123]],'B-Business Capability'!B:L,11,FALSE)</f>
        <v>420</v>
      </c>
    </row>
    <row r="5148" spans="4:18" hidden="1" x14ac:dyDescent="0.25">
      <c r="D5148" s="28" t="s">
        <v>583</v>
      </c>
      <c r="E5148" t="str">
        <f>VLOOKUP(D5148,'B-Business Capability'!B:H,5,FALSE)</f>
        <v>Product &amp; Software Development</v>
      </c>
      <c r="F5148" t="str">
        <f>VLOOKUP(D5148,'B-Business Capability'!B:H,6,FALSE)</f>
        <v>Engineering</v>
      </c>
      <c r="G5148" t="str">
        <f>VLOOKUP(D5148,'B-Business Capability'!B:H,7,FALSE)</f>
        <v>Construction &amp; Development</v>
      </c>
      <c r="I5148" t="s">
        <v>8625</v>
      </c>
      <c r="J5148" t="s">
        <v>8712</v>
      </c>
      <c r="K5148" t="s">
        <v>8713</v>
      </c>
      <c r="L5148" t="s">
        <v>8810</v>
      </c>
      <c r="M5148" t="str">
        <f>VLOOKUP(L5148,'A-Applications'!B:D,3,FALSE)</f>
        <v>Windev Suite SaaS</v>
      </c>
      <c r="N5148" t="s">
        <v>46</v>
      </c>
      <c r="O5148" s="42" t="s">
        <v>102</v>
      </c>
      <c r="Q5148" t="str">
        <f>VLOOKUP(KamstrupData[[#This Row],[IdLevel123]],'B-Business Capability'!B:L,10,FALSE)</f>
        <v>Idea-to-Release (I2R)</v>
      </c>
      <c r="R5148">
        <f>VLOOKUP(KamstrupData[[#This Row],[IdLevel123]],'B-Business Capability'!B:L,11,FALSE)</f>
        <v>420</v>
      </c>
    </row>
    <row r="5149" spans="4:18" hidden="1" x14ac:dyDescent="0.25">
      <c r="D5149" s="28" t="s">
        <v>583</v>
      </c>
      <c r="E5149" t="str">
        <f>VLOOKUP(D5149,'B-Business Capability'!B:H,5,FALSE)</f>
        <v>Product &amp; Software Development</v>
      </c>
      <c r="F5149" t="str">
        <f>VLOOKUP(D5149,'B-Business Capability'!B:H,6,FALSE)</f>
        <v>Engineering</v>
      </c>
      <c r="G5149" t="str">
        <f>VLOOKUP(D5149,'B-Business Capability'!B:H,7,FALSE)</f>
        <v>Construction &amp; Development</v>
      </c>
      <c r="I5149" t="s">
        <v>8625</v>
      </c>
      <c r="J5149" t="s">
        <v>8712</v>
      </c>
      <c r="K5149" t="s">
        <v>8713</v>
      </c>
      <c r="L5149" t="s">
        <v>8811</v>
      </c>
      <c r="M5149" t="str">
        <f>VLOOKUP(L5149,'A-Applications'!B:D,3,FALSE)</f>
        <v>Wispr flow</v>
      </c>
      <c r="N5149" t="s">
        <v>46</v>
      </c>
      <c r="O5149" s="42" t="s">
        <v>52</v>
      </c>
      <c r="Q5149" t="str">
        <f>VLOOKUP(KamstrupData[[#This Row],[IdLevel123]],'B-Business Capability'!B:L,10,FALSE)</f>
        <v>Idea-to-Release (I2R)</v>
      </c>
      <c r="R5149">
        <f>VLOOKUP(KamstrupData[[#This Row],[IdLevel123]],'B-Business Capability'!B:L,11,FALSE)</f>
        <v>420</v>
      </c>
    </row>
    <row r="5150" spans="4:18" hidden="1" x14ac:dyDescent="0.25">
      <c r="D5150" s="28" t="s">
        <v>583</v>
      </c>
      <c r="E5150" t="str">
        <f>VLOOKUP(D5150,'B-Business Capability'!B:H,5,FALSE)</f>
        <v>Product &amp; Software Development</v>
      </c>
      <c r="F5150" t="str">
        <f>VLOOKUP(D5150,'B-Business Capability'!B:H,6,FALSE)</f>
        <v>Engineering</v>
      </c>
      <c r="G5150" t="str">
        <f>VLOOKUP(D5150,'B-Business Capability'!B:H,7,FALSE)</f>
        <v>Construction &amp; Development</v>
      </c>
      <c r="I5150" t="s">
        <v>8625</v>
      </c>
      <c r="J5150" t="s">
        <v>8712</v>
      </c>
      <c r="K5150" t="s">
        <v>8713</v>
      </c>
      <c r="L5150" t="s">
        <v>8812</v>
      </c>
      <c r="M5150" t="str">
        <f>VLOOKUP(L5150,'A-Applications'!B:D,3,FALSE)</f>
        <v>Notion</v>
      </c>
      <c r="N5150" t="s">
        <v>46</v>
      </c>
      <c r="O5150" s="42" t="s">
        <v>47</v>
      </c>
      <c r="Q5150" t="str">
        <f>VLOOKUP(KamstrupData[[#This Row],[IdLevel123]],'B-Business Capability'!B:L,10,FALSE)</f>
        <v>Idea-to-Release (I2R)</v>
      </c>
      <c r="R5150">
        <f>VLOOKUP(KamstrupData[[#This Row],[IdLevel123]],'B-Business Capability'!B:L,11,FALSE)</f>
        <v>420</v>
      </c>
    </row>
    <row r="5151" spans="4:18" hidden="1" x14ac:dyDescent="0.25">
      <c r="D5151" s="28" t="s">
        <v>1634</v>
      </c>
      <c r="E5151" t="str">
        <f>VLOOKUP(D5151,'B-Business Capability'!B:H,5,FALSE)</f>
        <v>Not mapped to capability</v>
      </c>
      <c r="F5151">
        <f>VLOOKUP(D5151,'B-Business Capability'!B:H,6,FALSE)</f>
        <v>0</v>
      </c>
      <c r="G5151">
        <f>VLOOKUP(D5151,'B-Business Capability'!B:H,7,FALSE)</f>
        <v>0</v>
      </c>
      <c r="I5151" t="s">
        <v>8625</v>
      </c>
      <c r="J5151" t="s">
        <v>8684</v>
      </c>
      <c r="K5151" t="s">
        <v>8686</v>
      </c>
      <c r="L5151" t="s">
        <v>1518</v>
      </c>
      <c r="M5151" t="str">
        <f>VLOOKUP(L5151,'A-Applications'!B:D,3,FALSE)</f>
        <v>Check.Kamstrup (READy device check)</v>
      </c>
      <c r="N5151" t="s">
        <v>46</v>
      </c>
      <c r="O5151" s="42" t="s">
        <v>47</v>
      </c>
      <c r="Q5151" t="str">
        <f>VLOOKUP(KamstrupData[[#This Row],[IdLevel123]],'B-Business Capability'!B:L,10,FALSE)</f>
        <v>N/A</v>
      </c>
      <c r="R5151">
        <f>VLOOKUP(KamstrupData[[#This Row],[IdLevel123]],'B-Business Capability'!B:L,11,FALSE)</f>
        <v>0</v>
      </c>
    </row>
    <row r="5152" spans="4:18" hidden="1" x14ac:dyDescent="0.25">
      <c r="D5152" s="28" t="s">
        <v>1634</v>
      </c>
      <c r="E5152" t="str">
        <f>VLOOKUP(D5152,'B-Business Capability'!B:H,5,FALSE)</f>
        <v>Not mapped to capability</v>
      </c>
      <c r="F5152">
        <f>VLOOKUP(D5152,'B-Business Capability'!B:H,6,FALSE)</f>
        <v>0</v>
      </c>
      <c r="G5152">
        <f>VLOOKUP(D5152,'B-Business Capability'!B:H,7,FALSE)</f>
        <v>0</v>
      </c>
      <c r="I5152" t="s">
        <v>487</v>
      </c>
      <c r="J5152" t="s">
        <v>8684</v>
      </c>
      <c r="K5152" t="s">
        <v>4553</v>
      </c>
      <c r="L5152" t="s">
        <v>107</v>
      </c>
      <c r="M5152" t="str">
        <f>VLOOKUP(L5152,'A-Applications'!B:D,3,FALSE)</f>
        <v>ReadyAPI</v>
      </c>
      <c r="N5152" t="s">
        <v>46</v>
      </c>
      <c r="O5152" s="42" t="s">
        <v>47</v>
      </c>
      <c r="Q5152" t="str">
        <f>VLOOKUP(KamstrupData[[#This Row],[IdLevel123]],'B-Business Capability'!B:L,10,FALSE)</f>
        <v>N/A</v>
      </c>
      <c r="R5152">
        <f>VLOOKUP(KamstrupData[[#This Row],[IdLevel123]],'B-Business Capability'!B:L,11,FALSE)</f>
        <v>0</v>
      </c>
    </row>
    <row r="5153" spans="4:20" hidden="1" x14ac:dyDescent="0.25">
      <c r="D5153" s="28" t="s">
        <v>1634</v>
      </c>
      <c r="E5153" t="str">
        <f>VLOOKUP(D5153,'B-Business Capability'!B:H,5,FALSE)</f>
        <v>Not mapped to capability</v>
      </c>
      <c r="F5153">
        <f>VLOOKUP(D5153,'B-Business Capability'!B:H,6,FALSE)</f>
        <v>0</v>
      </c>
      <c r="G5153">
        <f>VLOOKUP(D5153,'B-Business Capability'!B:H,7,FALSE)</f>
        <v>0</v>
      </c>
      <c r="I5153" t="s">
        <v>8625</v>
      </c>
      <c r="J5153" t="s">
        <v>8684</v>
      </c>
      <c r="K5153" t="s">
        <v>8686</v>
      </c>
      <c r="L5153" t="s">
        <v>186</v>
      </c>
      <c r="M5153" t="str">
        <f>VLOOKUP(L5153,'A-Applications'!B:D,3,FALSE)</f>
        <v>Microsoft Teams</v>
      </c>
      <c r="N5153" t="s">
        <v>46</v>
      </c>
      <c r="O5153" s="42" t="s">
        <v>102</v>
      </c>
      <c r="Q5153" t="str">
        <f>VLOOKUP(KamstrupData[[#This Row],[IdLevel123]],'B-Business Capability'!B:L,10,FALSE)</f>
        <v>N/A</v>
      </c>
      <c r="R5153">
        <f>VLOOKUP(KamstrupData[[#This Row],[IdLevel123]],'B-Business Capability'!B:L,11,FALSE)</f>
        <v>0</v>
      </c>
    </row>
    <row r="5154" spans="4:20" hidden="1" x14ac:dyDescent="0.25">
      <c r="D5154" s="28" t="s">
        <v>1634</v>
      </c>
      <c r="E5154" t="str">
        <f>VLOOKUP(D5154,'B-Business Capability'!B:H,5,FALSE)</f>
        <v>Not mapped to capability</v>
      </c>
      <c r="F5154">
        <f>VLOOKUP(D5154,'B-Business Capability'!B:H,6,FALSE)</f>
        <v>0</v>
      </c>
      <c r="G5154">
        <f>VLOOKUP(D5154,'B-Business Capability'!B:H,7,FALSE)</f>
        <v>0</v>
      </c>
      <c r="I5154" t="s">
        <v>8625</v>
      </c>
      <c r="J5154" t="s">
        <v>8684</v>
      </c>
      <c r="K5154" t="s">
        <v>8686</v>
      </c>
      <c r="L5154" t="s">
        <v>8731</v>
      </c>
      <c r="M5154" t="str">
        <f>VLOOKUP(L5154,'A-Applications'!B:D,3,FALSE)</f>
        <v>Adobe Acrobat Reader</v>
      </c>
      <c r="N5154" t="s">
        <v>46</v>
      </c>
      <c r="O5154" s="42" t="s">
        <v>47</v>
      </c>
      <c r="Q5154" t="str">
        <f>VLOOKUP(KamstrupData[[#This Row],[IdLevel123]],'B-Business Capability'!B:L,10,FALSE)</f>
        <v>N/A</v>
      </c>
      <c r="R5154">
        <f>VLOOKUP(KamstrupData[[#This Row],[IdLevel123]],'B-Business Capability'!B:L,11,FALSE)</f>
        <v>0</v>
      </c>
    </row>
    <row r="5155" spans="4:20" hidden="1" x14ac:dyDescent="0.25">
      <c r="D5155" s="28" t="s">
        <v>583</v>
      </c>
      <c r="E5155" t="str">
        <f>VLOOKUP(D5155,'B-Business Capability'!B:H,5,FALSE)</f>
        <v>Product &amp; Software Development</v>
      </c>
      <c r="F5155" t="str">
        <f>VLOOKUP(D5155,'B-Business Capability'!B:H,6,FALSE)</f>
        <v>Engineering</v>
      </c>
      <c r="G5155" t="str">
        <f>VLOOKUP(D5155,'B-Business Capability'!B:H,7,FALSE)</f>
        <v>Construction &amp; Development</v>
      </c>
      <c r="I5155" t="s">
        <v>8625</v>
      </c>
      <c r="J5155" t="s">
        <v>8712</v>
      </c>
      <c r="K5155" t="s">
        <v>8713</v>
      </c>
      <c r="L5155" t="s">
        <v>622</v>
      </c>
      <c r="M5155" t="str">
        <f>VLOOKUP(L5155,'A-Applications'!B:D,3,FALSE)</f>
        <v>PyCharm</v>
      </c>
      <c r="N5155" t="s">
        <v>46</v>
      </c>
      <c r="O5155" s="42" t="s">
        <v>47</v>
      </c>
      <c r="Q5155" t="str">
        <f>VLOOKUP(KamstrupData[[#This Row],[IdLevel123]],'B-Business Capability'!B:L,10,FALSE)</f>
        <v>Idea-to-Release (I2R)</v>
      </c>
      <c r="R5155">
        <f>VLOOKUP(KamstrupData[[#This Row],[IdLevel123]],'B-Business Capability'!B:L,11,FALSE)</f>
        <v>420</v>
      </c>
    </row>
    <row r="5156" spans="4:20" hidden="1" x14ac:dyDescent="0.25">
      <c r="D5156" s="28" t="s">
        <v>1634</v>
      </c>
      <c r="E5156" t="str">
        <f>VLOOKUP(D5156,'B-Business Capability'!B:H,5,FALSE)</f>
        <v>Not mapped to capability</v>
      </c>
      <c r="F5156">
        <f>VLOOKUP(D5156,'B-Business Capability'!B:H,6,FALSE)</f>
        <v>0</v>
      </c>
      <c r="G5156">
        <f>VLOOKUP(D5156,'B-Business Capability'!B:H,7,FALSE)</f>
        <v>0</v>
      </c>
      <c r="I5156" t="s">
        <v>8625</v>
      </c>
      <c r="J5156" t="s">
        <v>8712</v>
      </c>
      <c r="K5156" t="s">
        <v>8713</v>
      </c>
      <c r="L5156" t="s">
        <v>591</v>
      </c>
      <c r="M5156" t="str">
        <f>VLOOKUP(L5156,'A-Applications'!B:D,3,FALSE)</f>
        <v>clion</v>
      </c>
      <c r="N5156" t="s">
        <v>46</v>
      </c>
      <c r="O5156" s="42" t="s">
        <v>47</v>
      </c>
      <c r="Q5156" t="str">
        <f>VLOOKUP(KamstrupData[[#This Row],[IdLevel123]],'B-Business Capability'!B:L,10,FALSE)</f>
        <v>N/A</v>
      </c>
      <c r="R5156">
        <f>VLOOKUP(KamstrupData[[#This Row],[IdLevel123]],'B-Business Capability'!B:L,11,FALSE)</f>
        <v>0</v>
      </c>
    </row>
    <row r="5157" spans="4:20" hidden="1" x14ac:dyDescent="0.25">
      <c r="D5157" s="28" t="s">
        <v>1634</v>
      </c>
      <c r="E5157" t="str">
        <f>VLOOKUP(D5157,'B-Business Capability'!B:H,5,FALSE)</f>
        <v>Not mapped to capability</v>
      </c>
      <c r="F5157">
        <f>VLOOKUP(D5157,'B-Business Capability'!B:H,6,FALSE)</f>
        <v>0</v>
      </c>
      <c r="G5157">
        <f>VLOOKUP(D5157,'B-Business Capability'!B:H,7,FALSE)</f>
        <v>0</v>
      </c>
      <c r="I5157" t="s">
        <v>487</v>
      </c>
      <c r="J5157" t="s">
        <v>8712</v>
      </c>
      <c r="K5157" t="s">
        <v>8713</v>
      </c>
      <c r="L5157" t="s">
        <v>234</v>
      </c>
      <c r="M5157" t="str">
        <f>VLOOKUP(L5157,'A-Applications'!B:D,3,FALSE)</f>
        <v>My Kamstrup</v>
      </c>
      <c r="N5157" t="s">
        <v>46</v>
      </c>
      <c r="O5157" s="42" t="s">
        <v>47</v>
      </c>
      <c r="Q5157" t="str">
        <f>VLOOKUP(KamstrupData[[#This Row],[IdLevel123]],'B-Business Capability'!B:L,10,FALSE)</f>
        <v>N/A</v>
      </c>
      <c r="R5157">
        <f>VLOOKUP(KamstrupData[[#This Row],[IdLevel123]],'B-Business Capability'!B:L,11,FALSE)</f>
        <v>0</v>
      </c>
    </row>
    <row r="5158" spans="4:20" hidden="1" x14ac:dyDescent="0.25">
      <c r="D5158" s="28" t="s">
        <v>1634</v>
      </c>
      <c r="E5158" t="str">
        <f>VLOOKUP(D5158,'B-Business Capability'!B:H,5,FALSE)</f>
        <v>Not mapped to capability</v>
      </c>
      <c r="F5158">
        <f>VLOOKUP(D5158,'B-Business Capability'!B:H,6,FALSE)</f>
        <v>0</v>
      </c>
      <c r="G5158">
        <f>VLOOKUP(D5158,'B-Business Capability'!B:H,7,FALSE)</f>
        <v>0</v>
      </c>
      <c r="I5158" t="s">
        <v>487</v>
      </c>
      <c r="J5158" t="s">
        <v>8529</v>
      </c>
      <c r="K5158" t="s">
        <v>6236</v>
      </c>
      <c r="L5158" t="s">
        <v>535</v>
      </c>
      <c r="M5158" t="str">
        <f>VLOOKUP(L5158,'A-Applications'!B:D,3,FALSE)</f>
        <v>Dunn and Bradstreet (Finance Analytics)</v>
      </c>
      <c r="N5158" t="s">
        <v>46</v>
      </c>
      <c r="O5158" s="42" t="s">
        <v>47</v>
      </c>
      <c r="Q5158" t="str">
        <f>VLOOKUP(KamstrupData[[#This Row],[IdLevel123]],'B-Business Capability'!B:L,10,FALSE)</f>
        <v>N/A</v>
      </c>
      <c r="R5158">
        <f>VLOOKUP(KamstrupData[[#This Row],[IdLevel123]],'B-Business Capability'!B:L,11,FALSE)</f>
        <v>0</v>
      </c>
    </row>
    <row r="5159" spans="4:20" hidden="1" x14ac:dyDescent="0.25">
      <c r="D5159" s="28" t="s">
        <v>1634</v>
      </c>
      <c r="E5159" t="str">
        <f>VLOOKUP(D5159,'B-Business Capability'!B:H,5,FALSE)</f>
        <v>Not mapped to capability</v>
      </c>
      <c r="F5159">
        <f>VLOOKUP(D5159,'B-Business Capability'!B:H,6,FALSE)</f>
        <v>0</v>
      </c>
      <c r="G5159">
        <f>VLOOKUP(D5159,'B-Business Capability'!B:H,7,FALSE)</f>
        <v>0</v>
      </c>
      <c r="I5159" t="s">
        <v>8625</v>
      </c>
      <c r="J5159" t="s">
        <v>8712</v>
      </c>
      <c r="K5159" t="s">
        <v>8713</v>
      </c>
      <c r="L5159" t="s">
        <v>8710</v>
      </c>
      <c r="M5159" t="str">
        <f>VLOOKUP(L5159,'A-Applications'!B:D,3,FALSE)</f>
        <v>JetBrains AI Pro</v>
      </c>
      <c r="N5159" t="s">
        <v>46</v>
      </c>
      <c r="O5159" s="42" t="s">
        <v>47</v>
      </c>
      <c r="Q5159" t="str">
        <f>VLOOKUP(KamstrupData[[#This Row],[IdLevel123]],'B-Business Capability'!B:L,10,FALSE)</f>
        <v>N/A</v>
      </c>
      <c r="R5159">
        <f>VLOOKUP(KamstrupData[[#This Row],[IdLevel123]],'B-Business Capability'!B:L,11,FALSE)</f>
        <v>0</v>
      </c>
    </row>
    <row r="5160" spans="4:20" hidden="1" x14ac:dyDescent="0.25">
      <c r="D5160" s="28" t="s">
        <v>1634</v>
      </c>
      <c r="E5160" t="str">
        <f>VLOOKUP(D5160,'B-Business Capability'!B:H,5,FALSE)</f>
        <v>Not mapped to capability</v>
      </c>
      <c r="F5160">
        <f>VLOOKUP(D5160,'B-Business Capability'!B:H,6,FALSE)</f>
        <v>0</v>
      </c>
      <c r="G5160">
        <f>VLOOKUP(D5160,'B-Business Capability'!B:H,7,FALSE)</f>
        <v>0</v>
      </c>
      <c r="I5160" t="s">
        <v>8625</v>
      </c>
      <c r="J5160" t="s">
        <v>8712</v>
      </c>
      <c r="K5160" t="s">
        <v>8713</v>
      </c>
      <c r="L5160" t="s">
        <v>1556</v>
      </c>
      <c r="M5160" t="str">
        <f>VLOOKUP(L5160,'A-Applications'!B:D,3,FALSE)</f>
        <v>paint.net (www.getpaint.net/index.html)</v>
      </c>
      <c r="N5160" t="s">
        <v>46</v>
      </c>
      <c r="O5160" s="42" t="s">
        <v>47</v>
      </c>
      <c r="Q5160" t="str">
        <f>VLOOKUP(KamstrupData[[#This Row],[IdLevel123]],'B-Business Capability'!B:L,10,FALSE)</f>
        <v>N/A</v>
      </c>
      <c r="R5160">
        <f>VLOOKUP(KamstrupData[[#This Row],[IdLevel123]],'B-Business Capability'!B:L,11,FALSE)</f>
        <v>0</v>
      </c>
    </row>
    <row r="5161" spans="4:20" hidden="1" x14ac:dyDescent="0.25">
      <c r="D5161" s="28" t="s">
        <v>1634</v>
      </c>
      <c r="E5161" t="str">
        <f>VLOOKUP(D5161,'B-Business Capability'!B:H,5,FALSE)</f>
        <v>Not mapped to capability</v>
      </c>
      <c r="F5161">
        <f>VLOOKUP(D5161,'B-Business Capability'!B:H,6,FALSE)</f>
        <v>0</v>
      </c>
      <c r="G5161">
        <f>VLOOKUP(D5161,'B-Business Capability'!B:H,7,FALSE)</f>
        <v>0</v>
      </c>
      <c r="I5161" t="s">
        <v>8625</v>
      </c>
      <c r="J5161" t="s">
        <v>8712</v>
      </c>
      <c r="K5161" t="s">
        <v>8713</v>
      </c>
      <c r="L5161" t="s">
        <v>8708</v>
      </c>
      <c r="M5161" t="str">
        <f>VLOOKUP(L5161,'A-Applications'!B:D,3,FALSE)</f>
        <v>PhPStorm</v>
      </c>
      <c r="N5161" t="s">
        <v>46</v>
      </c>
      <c r="O5161" s="42" t="s">
        <v>47</v>
      </c>
      <c r="Q5161" t="str">
        <f>VLOOKUP(KamstrupData[[#This Row],[IdLevel123]],'B-Business Capability'!B:L,10,FALSE)</f>
        <v>N/A</v>
      </c>
      <c r="R5161">
        <f>VLOOKUP(KamstrupData[[#This Row],[IdLevel123]],'B-Business Capability'!B:L,11,FALSE)</f>
        <v>0</v>
      </c>
    </row>
    <row r="5162" spans="4:20" hidden="1" x14ac:dyDescent="0.25">
      <c r="D5162" s="28" t="s">
        <v>1634</v>
      </c>
      <c r="E5162" t="str">
        <f>VLOOKUP(D5162,'B-Business Capability'!B:H,5,FALSE)</f>
        <v>Not mapped to capability</v>
      </c>
      <c r="F5162">
        <f>VLOOKUP(D5162,'B-Business Capability'!B:H,6,FALSE)</f>
        <v>0</v>
      </c>
      <c r="G5162">
        <f>VLOOKUP(D5162,'B-Business Capability'!B:H,7,FALSE)</f>
        <v>0</v>
      </c>
      <c r="I5162" t="s">
        <v>8625</v>
      </c>
      <c r="J5162" t="s">
        <v>8712</v>
      </c>
      <c r="K5162" t="s">
        <v>8713</v>
      </c>
      <c r="L5162" t="s">
        <v>624</v>
      </c>
      <c r="M5162" t="str">
        <f>VLOOKUP(L5162,'A-Applications'!B:D,3,FALSE)</f>
        <v>Remote Desktop Conn. Manager</v>
      </c>
      <c r="N5162" t="s">
        <v>46</v>
      </c>
      <c r="O5162" s="42" t="s">
        <v>47</v>
      </c>
      <c r="Q5162" t="str">
        <f>VLOOKUP(KamstrupData[[#This Row],[IdLevel123]],'B-Business Capability'!B:L,10,FALSE)</f>
        <v>N/A</v>
      </c>
      <c r="R5162">
        <f>VLOOKUP(KamstrupData[[#This Row],[IdLevel123]],'B-Business Capability'!B:L,11,FALSE)</f>
        <v>0</v>
      </c>
    </row>
    <row r="5163" spans="4:20" hidden="1" x14ac:dyDescent="0.25">
      <c r="D5163" s="28" t="s">
        <v>1634</v>
      </c>
      <c r="E5163" t="str">
        <f>VLOOKUP(D5163,'B-Business Capability'!B:H,5,FALSE)</f>
        <v>Not mapped to capability</v>
      </c>
      <c r="F5163">
        <f>VLOOKUP(D5163,'B-Business Capability'!B:H,6,FALSE)</f>
        <v>0</v>
      </c>
      <c r="G5163">
        <f>VLOOKUP(D5163,'B-Business Capability'!B:H,7,FALSE)</f>
        <v>0</v>
      </c>
      <c r="I5163" t="s">
        <v>8625</v>
      </c>
      <c r="J5163" t="s">
        <v>8712</v>
      </c>
      <c r="K5163" t="s">
        <v>8713</v>
      </c>
      <c r="L5163" t="s">
        <v>8718</v>
      </c>
      <c r="M5163" t="str">
        <f>VLOOKUP(L5163,'A-Applications'!B:D,3,FALSE)</f>
        <v>Rustdesk</v>
      </c>
      <c r="N5163" t="s">
        <v>46</v>
      </c>
      <c r="O5163" s="42" t="s">
        <v>47</v>
      </c>
      <c r="Q5163" t="str">
        <f>VLOOKUP(KamstrupData[[#This Row],[IdLevel123]],'B-Business Capability'!B:L,10,FALSE)</f>
        <v>N/A</v>
      </c>
      <c r="R5163">
        <f>VLOOKUP(KamstrupData[[#This Row],[IdLevel123]],'B-Business Capability'!B:L,11,FALSE)</f>
        <v>0</v>
      </c>
    </row>
    <row r="5164" spans="4:20" hidden="1" x14ac:dyDescent="0.25">
      <c r="D5164" s="28" t="s">
        <v>1634</v>
      </c>
      <c r="E5164" t="str">
        <f>VLOOKUP(D5164,'B-Business Capability'!B:H,5,FALSE)</f>
        <v>Not mapped to capability</v>
      </c>
      <c r="F5164">
        <f>VLOOKUP(D5164,'B-Business Capability'!B:H,6,FALSE)</f>
        <v>0</v>
      </c>
      <c r="G5164">
        <f>VLOOKUP(D5164,'B-Business Capability'!B:H,7,FALSE)</f>
        <v>0</v>
      </c>
      <c r="I5164" t="s">
        <v>8625</v>
      </c>
      <c r="J5164" t="s">
        <v>8712</v>
      </c>
      <c r="K5164" t="s">
        <v>8713</v>
      </c>
      <c r="L5164" t="s">
        <v>1738</v>
      </c>
      <c r="M5164" t="str">
        <f>VLOOKUP(L5164,'A-Applications'!B:D,3,FALSE)</f>
        <v>DataGrip</v>
      </c>
      <c r="N5164" t="s">
        <v>46</v>
      </c>
      <c r="O5164" s="42" t="s">
        <v>47</v>
      </c>
      <c r="Q5164" t="str">
        <f>VLOOKUP(KamstrupData[[#This Row],[IdLevel123]],'B-Business Capability'!B:L,10,FALSE)</f>
        <v>N/A</v>
      </c>
      <c r="R5164">
        <f>VLOOKUP(KamstrupData[[#This Row],[IdLevel123]],'B-Business Capability'!B:L,11,FALSE)</f>
        <v>0</v>
      </c>
    </row>
    <row r="5165" spans="4:20" hidden="1" x14ac:dyDescent="0.25">
      <c r="D5165" s="28" t="s">
        <v>1634</v>
      </c>
      <c r="E5165" t="str">
        <f>VLOOKUP(D5165,'B-Business Capability'!B:H,5,FALSE)</f>
        <v>Not mapped to capability</v>
      </c>
      <c r="F5165">
        <f>VLOOKUP(D5165,'B-Business Capability'!B:H,6,FALSE)</f>
        <v>0</v>
      </c>
      <c r="G5165">
        <f>VLOOKUP(D5165,'B-Business Capability'!B:H,7,FALSE)</f>
        <v>0</v>
      </c>
      <c r="I5165" t="s">
        <v>487</v>
      </c>
      <c r="J5165" t="s">
        <v>8712</v>
      </c>
      <c r="K5165" t="s">
        <v>8713</v>
      </c>
      <c r="L5165" t="s">
        <v>73</v>
      </c>
      <c r="M5165" t="str">
        <f>VLOOKUP(L5165,'A-Applications'!B:D,3,FALSE)</f>
        <v>Keepass</v>
      </c>
      <c r="N5165" t="s">
        <v>46</v>
      </c>
      <c r="O5165" s="42" t="s">
        <v>102</v>
      </c>
      <c r="Q5165" t="str">
        <f>VLOOKUP(KamstrupData[[#This Row],[IdLevel123]],'B-Business Capability'!B:L,10,FALSE)</f>
        <v>N/A</v>
      </c>
      <c r="R5165">
        <f>VLOOKUP(KamstrupData[[#This Row],[IdLevel123]],'B-Business Capability'!B:L,11,FALSE)</f>
        <v>0</v>
      </c>
    </row>
    <row r="5166" spans="4:20" hidden="1" x14ac:dyDescent="0.25">
      <c r="D5166" s="28" t="s">
        <v>1634</v>
      </c>
      <c r="E5166" t="str">
        <f>VLOOKUP(D5166,'B-Business Capability'!B:H,5,FALSE)</f>
        <v>Not mapped to capability</v>
      </c>
      <c r="F5166">
        <f>VLOOKUP(D5166,'B-Business Capability'!B:H,6,FALSE)</f>
        <v>0</v>
      </c>
      <c r="G5166">
        <f>VLOOKUP(D5166,'B-Business Capability'!B:H,7,FALSE)</f>
        <v>0</v>
      </c>
      <c r="I5166" t="s">
        <v>487</v>
      </c>
      <c r="J5166" t="s">
        <v>8712</v>
      </c>
      <c r="K5166" t="s">
        <v>8713</v>
      </c>
      <c r="L5166" t="s">
        <v>79</v>
      </c>
      <c r="M5166" t="str">
        <f>VLOOKUP(L5166,'A-Applications'!B:D,3,FALSE)</f>
        <v>FireFox</v>
      </c>
      <c r="N5166" t="s">
        <v>46</v>
      </c>
      <c r="O5166" s="42" t="s">
        <v>47</v>
      </c>
      <c r="Q5166" t="str">
        <f>VLOOKUP(KamstrupData[[#This Row],[IdLevel123]],'B-Business Capability'!B:L,10,FALSE)</f>
        <v>N/A</v>
      </c>
      <c r="R5166">
        <f>VLOOKUP(KamstrupData[[#This Row],[IdLevel123]],'B-Business Capability'!B:L,11,FALSE)</f>
        <v>0</v>
      </c>
    </row>
    <row r="5167" spans="4:20" hidden="1" x14ac:dyDescent="0.25">
      <c r="D5167" s="28" t="s">
        <v>332</v>
      </c>
      <c r="E5167" t="str">
        <f>VLOOKUP(D5167,'B-Business Capability'!B:H,5,FALSE)</f>
        <v>People and Culture</v>
      </c>
      <c r="F5167" t="str">
        <f>VLOOKUP(D5167,'B-Business Capability'!B:H,6,FALSE)</f>
        <v>Recruiting</v>
      </c>
      <c r="G5167">
        <f>VLOOKUP(D5167,'B-Business Capability'!B:H,7,FALSE)</f>
        <v>0</v>
      </c>
      <c r="I5167" t="s">
        <v>43</v>
      </c>
      <c r="J5167" t="s">
        <v>264</v>
      </c>
      <c r="L5167" t="s">
        <v>9498</v>
      </c>
      <c r="M5167" t="str">
        <f>VLOOKUP(L5167,'A-Applications'!B:D,3,FALSE)</f>
        <v>Canva Teams</v>
      </c>
      <c r="N5167" t="s">
        <v>46</v>
      </c>
      <c r="O5167" s="42" t="s">
        <v>52</v>
      </c>
      <c r="P5167" t="s">
        <v>335</v>
      </c>
      <c r="Q5167" t="str">
        <f>VLOOKUP(KamstrupData[[#This Row],[IdLevel123]],'B-Business Capability'!B:L,10,FALSE)</f>
        <v>Hire-to-Retire (H2R)</v>
      </c>
      <c r="R5167">
        <f>VLOOKUP(KamstrupData[[#This Row],[IdLevel123]],'B-Business Capability'!B:L,11,FALSE)</f>
        <v>300</v>
      </c>
      <c r="S5167" t="s">
        <v>267</v>
      </c>
      <c r="T5167" t="s">
        <v>268</v>
      </c>
    </row>
    <row r="5168" spans="4:20" hidden="1" x14ac:dyDescent="0.25">
      <c r="D5168" s="28" t="s">
        <v>1213</v>
      </c>
      <c r="E5168" t="str">
        <f>VLOOKUP(D5168,'B-Business Capability'!B:H,5,FALSE)</f>
        <v>Sales</v>
      </c>
      <c r="F5168" t="str">
        <f>VLOOKUP(D5168,'B-Business Capability'!B:H,6,FALSE)</f>
        <v>Sales Execution and Customer Engagement</v>
      </c>
      <c r="G5168" t="str">
        <f>VLOOKUP(D5168,'B-Business Capability'!B:H,7,FALSE)</f>
        <v>Productivity and personalization</v>
      </c>
      <c r="I5168" t="s">
        <v>43</v>
      </c>
      <c r="J5168" t="s">
        <v>325</v>
      </c>
      <c r="K5168" t="s">
        <v>379</v>
      </c>
      <c r="L5168" t="s">
        <v>9498</v>
      </c>
      <c r="M5168" t="str">
        <f>VLOOKUP(L5168,'A-Applications'!B:D,3,FALSE)</f>
        <v>Canva Teams</v>
      </c>
      <c r="N5168" t="s">
        <v>46</v>
      </c>
      <c r="O5168" s="42" t="s">
        <v>52</v>
      </c>
      <c r="P5168" t="s">
        <v>1042</v>
      </c>
      <c r="Q5168" t="str">
        <f>VLOOKUP(KamstrupData[[#This Row],[IdLevel123]],'B-Business Capability'!B:L,10,FALSE)</f>
        <v>N/A</v>
      </c>
      <c r="R5168">
        <f>VLOOKUP(KamstrupData[[#This Row],[IdLevel123]],'B-Business Capability'!B:L,11,FALSE)</f>
        <v>0</v>
      </c>
      <c r="T5168" t="s">
        <v>380</v>
      </c>
    </row>
    <row r="5169" spans="2:20" hidden="1" x14ac:dyDescent="0.25">
      <c r="D5169" s="28" t="s">
        <v>1634</v>
      </c>
      <c r="E5169" t="str">
        <f>VLOOKUP(D5169,'B-Business Capability'!B:H,5,FALSE)</f>
        <v>Not mapped to capability</v>
      </c>
      <c r="F5169">
        <f>VLOOKUP(D5169,'B-Business Capability'!B:H,6,FALSE)</f>
        <v>0</v>
      </c>
      <c r="G5169">
        <f>VLOOKUP(D5169,'B-Business Capability'!B:H,7,FALSE)</f>
        <v>0</v>
      </c>
      <c r="I5169" t="s">
        <v>43</v>
      </c>
      <c r="J5169" t="s">
        <v>325</v>
      </c>
      <c r="L5169" t="s">
        <v>9498</v>
      </c>
      <c r="M5169" t="str">
        <f>VLOOKUP(L5169,'A-Applications'!B:D,3,FALSE)</f>
        <v>Canva Teams</v>
      </c>
      <c r="N5169" t="s">
        <v>46</v>
      </c>
      <c r="O5169" s="42" t="s">
        <v>52</v>
      </c>
      <c r="P5169" t="s">
        <v>56</v>
      </c>
      <c r="Q5169" t="str">
        <f>VLOOKUP(KamstrupData[[#This Row],[IdLevel123]],'B-Business Capability'!B:L,10,FALSE)</f>
        <v>N/A</v>
      </c>
      <c r="R5169">
        <f>VLOOKUP(KamstrupData[[#This Row],[IdLevel123]],'B-Business Capability'!B:L,11,FALSE)</f>
        <v>0</v>
      </c>
    </row>
    <row r="5170" spans="2:20" hidden="1" x14ac:dyDescent="0.25">
      <c r="D5170" s="28" t="s">
        <v>1213</v>
      </c>
      <c r="E5170" t="str">
        <f>VLOOKUP(D5170,'B-Business Capability'!B:H,5,FALSE)</f>
        <v>Sales</v>
      </c>
      <c r="F5170" t="str">
        <f>VLOOKUP(D5170,'B-Business Capability'!B:H,6,FALSE)</f>
        <v>Sales Execution and Customer Engagement</v>
      </c>
      <c r="G5170" t="str">
        <f>VLOOKUP(D5170,'B-Business Capability'!B:H,7,FALSE)</f>
        <v>Productivity and personalization</v>
      </c>
      <c r="I5170" t="s">
        <v>62</v>
      </c>
      <c r="J5170" t="s">
        <v>8632</v>
      </c>
      <c r="L5170" t="s">
        <v>9498</v>
      </c>
      <c r="M5170" t="str">
        <f>VLOOKUP(L5170,'A-Applications'!B:D,3,FALSE)</f>
        <v>Canva Teams</v>
      </c>
      <c r="N5170" t="s">
        <v>46</v>
      </c>
      <c r="O5170" s="42" t="s">
        <v>52</v>
      </c>
      <c r="P5170" t="s">
        <v>1042</v>
      </c>
      <c r="Q5170" t="str">
        <f>VLOOKUP(KamstrupData[[#This Row],[IdLevel123]],'B-Business Capability'!B:L,10,FALSE)</f>
        <v>N/A</v>
      </c>
      <c r="R5170">
        <f>VLOOKUP(KamstrupData[[#This Row],[IdLevel123]],'B-Business Capability'!B:L,11,FALSE)</f>
        <v>0</v>
      </c>
    </row>
    <row r="5171" spans="2:20" hidden="1" x14ac:dyDescent="0.25">
      <c r="D5171" s="28" t="s">
        <v>1634</v>
      </c>
      <c r="E5171" t="str">
        <f>VLOOKUP(D5171,'B-Business Capability'!B:H,5,FALSE)</f>
        <v>Not mapped to capability</v>
      </c>
      <c r="F5171">
        <f>VLOOKUP(D5171,'B-Business Capability'!B:H,6,FALSE)</f>
        <v>0</v>
      </c>
      <c r="G5171">
        <f>VLOOKUP(D5171,'B-Business Capability'!B:H,7,FALSE)</f>
        <v>0</v>
      </c>
      <c r="I5171" t="s">
        <v>62</v>
      </c>
      <c r="J5171" t="s">
        <v>8632</v>
      </c>
      <c r="L5171" t="s">
        <v>9498</v>
      </c>
      <c r="M5171" t="str">
        <f>VLOOKUP(L5171,'A-Applications'!B:D,3,FALSE)</f>
        <v>Canva Teams</v>
      </c>
      <c r="N5171" t="s">
        <v>46</v>
      </c>
      <c r="O5171" s="42" t="s">
        <v>52</v>
      </c>
      <c r="P5171" t="s">
        <v>56</v>
      </c>
      <c r="Q5171" t="str">
        <f>VLOOKUP(KamstrupData[[#This Row],[IdLevel123]],'B-Business Capability'!B:L,10,FALSE)</f>
        <v>N/A</v>
      </c>
      <c r="R5171">
        <f>VLOOKUP(KamstrupData[[#This Row],[IdLevel123]],'B-Business Capability'!B:L,11,FALSE)</f>
        <v>0</v>
      </c>
    </row>
    <row r="5172" spans="2:20" hidden="1" x14ac:dyDescent="0.25">
      <c r="D5172" s="28" t="s">
        <v>1634</v>
      </c>
      <c r="E5172" t="str">
        <f>VLOOKUP(D5172,'B-Business Capability'!B:H,5,FALSE)</f>
        <v>Not mapped to capability</v>
      </c>
      <c r="F5172">
        <f>VLOOKUP(D5172,'B-Business Capability'!B:H,6,FALSE)</f>
        <v>0</v>
      </c>
      <c r="G5172">
        <f>VLOOKUP(D5172,'B-Business Capability'!B:H,7,FALSE)</f>
        <v>0</v>
      </c>
      <c r="I5172" t="s">
        <v>43</v>
      </c>
      <c r="J5172" t="s">
        <v>325</v>
      </c>
      <c r="K5172" t="s">
        <v>416</v>
      </c>
      <c r="L5172" t="s">
        <v>9503</v>
      </c>
      <c r="M5172" t="str">
        <f>VLOOKUP(L5172,'A-Applications'!B:D,3,FALSE)</f>
        <v>Google Cloud (Server side tracking)</v>
      </c>
      <c r="O5172" s="42"/>
      <c r="P5172" t="s">
        <v>56</v>
      </c>
      <c r="Q5172" t="str">
        <f>VLOOKUP(KamstrupData[[#This Row],[IdLevel123]],'B-Business Capability'!B:L,10,FALSE)</f>
        <v>N/A</v>
      </c>
      <c r="R5172">
        <f>VLOOKUP(KamstrupData[[#This Row],[IdLevel123]],'B-Business Capability'!B:L,11,FALSE)</f>
        <v>0</v>
      </c>
    </row>
    <row r="5173" spans="2:20" hidden="1" x14ac:dyDescent="0.25">
      <c r="B5173" s="28">
        <v>46387</v>
      </c>
      <c r="D5173" s="28" t="s">
        <v>495</v>
      </c>
      <c r="E5173" t="str">
        <f>VLOOKUP(D5173,'B-Business Capability'!B:H,5,FALSE)</f>
        <v>Finance</v>
      </c>
      <c r="F5173" t="str">
        <f>VLOOKUP(D5173,'B-Business Capability'!B:H,6,FALSE)</f>
        <v>Settlements &amp; Payments</v>
      </c>
      <c r="G5173" t="str">
        <f>VLOOKUP(D5173,'B-Business Capability'!B:H,7,FALSE)</f>
        <v>Travel &amp; Expense Management</v>
      </c>
      <c r="I5173" t="s">
        <v>62</v>
      </c>
      <c r="J5173" t="s">
        <v>63</v>
      </c>
      <c r="L5173" t="s">
        <v>9520</v>
      </c>
      <c r="M5173" t="str">
        <f>VLOOKUP(L5173,'A-Applications'!B:D,3,FALSE)</f>
        <v>MyBusiness</v>
      </c>
      <c r="O5173" s="42"/>
      <c r="Q5173" t="str">
        <f>VLOOKUP(KamstrupData[[#This Row],[IdLevel123]],'B-Business Capability'!B:L,10,FALSE)</f>
        <v>Hire-to-Retire (H2R)</v>
      </c>
      <c r="R5173">
        <f>VLOOKUP(KamstrupData[[#This Row],[IdLevel123]],'B-Business Capability'!B:L,11,FALSE)</f>
        <v>750</v>
      </c>
      <c r="T5173" t="s">
        <v>9521</v>
      </c>
    </row>
    <row r="5174" spans="2:20" hidden="1" x14ac:dyDescent="0.25">
      <c r="D5174" s="28" t="s">
        <v>495</v>
      </c>
      <c r="E5174" t="str">
        <f>VLOOKUP(D5174,'B-Business Capability'!B:H,5,FALSE)</f>
        <v>Finance</v>
      </c>
      <c r="F5174" t="str">
        <f>VLOOKUP(D5174,'B-Business Capability'!B:H,6,FALSE)</f>
        <v>Settlements &amp; Payments</v>
      </c>
      <c r="G5174" t="str">
        <f>VLOOKUP(D5174,'B-Business Capability'!B:H,7,FALSE)</f>
        <v>Travel &amp; Expense Management</v>
      </c>
      <c r="I5174" t="s">
        <v>57</v>
      </c>
      <c r="L5174" t="s">
        <v>9520</v>
      </c>
      <c r="M5174" t="str">
        <f>VLOOKUP(L5174,'A-Applications'!B:D,3,FALSE)</f>
        <v>MyBusiness</v>
      </c>
      <c r="O5174" s="42"/>
      <c r="Q5174" t="str">
        <f>VLOOKUP(KamstrupData[[#This Row],[IdLevel123]],'B-Business Capability'!B:L,10,FALSE)</f>
        <v>Hire-to-Retire (H2R)</v>
      </c>
      <c r="R5174">
        <f>VLOOKUP(KamstrupData[[#This Row],[IdLevel123]],'B-Business Capability'!B:L,11,FALSE)</f>
        <v>750</v>
      </c>
    </row>
    <row r="5175" spans="2:20" hidden="1" x14ac:dyDescent="0.25">
      <c r="B5175" s="28">
        <v>46387</v>
      </c>
      <c r="D5175" s="28" t="s">
        <v>283</v>
      </c>
      <c r="E5175" t="str">
        <f>VLOOKUP(D5175,'B-Business Capability'!B:H,5,FALSE)</f>
        <v>People and Culture</v>
      </c>
      <c r="F5175" t="str">
        <f>VLOOKUP(D5175,'B-Business Capability'!B:H,6,FALSE)</f>
        <v>Compensation &amp; Benefits</v>
      </c>
      <c r="G5175">
        <f>VLOOKUP(D5175,'B-Business Capability'!B:H,7,FALSE)</f>
        <v>0</v>
      </c>
      <c r="I5175" t="s">
        <v>62</v>
      </c>
      <c r="J5175" t="s">
        <v>63</v>
      </c>
      <c r="L5175" t="s">
        <v>9520</v>
      </c>
      <c r="M5175" t="str">
        <f>VLOOKUP(L5175,'A-Applications'!B:D,3,FALSE)</f>
        <v>MyBusiness</v>
      </c>
      <c r="O5175" s="42"/>
      <c r="Q5175" t="str">
        <f>VLOOKUP(KamstrupData[[#This Row],[IdLevel123]],'B-Business Capability'!B:L,10,FALSE)</f>
        <v>Hire-to-Retire (H2R)</v>
      </c>
      <c r="R5175">
        <f>VLOOKUP(KamstrupData[[#This Row],[IdLevel123]],'B-Business Capability'!B:L,11,FALSE)</f>
        <v>700</v>
      </c>
    </row>
    <row r="5176" spans="2:20" hidden="1" x14ac:dyDescent="0.25">
      <c r="D5176" s="28" t="s">
        <v>283</v>
      </c>
      <c r="E5176" t="str">
        <f>VLOOKUP(D5176,'B-Business Capability'!B:H,5,FALSE)</f>
        <v>People and Culture</v>
      </c>
      <c r="F5176" t="str">
        <f>VLOOKUP(D5176,'B-Business Capability'!B:H,6,FALSE)</f>
        <v>Compensation &amp; Benefits</v>
      </c>
      <c r="G5176">
        <f>VLOOKUP(D5176,'B-Business Capability'!B:H,7,FALSE)</f>
        <v>0</v>
      </c>
      <c r="I5176" t="s">
        <v>57</v>
      </c>
      <c r="L5176" t="s">
        <v>9520</v>
      </c>
      <c r="M5176" t="str">
        <f>VLOOKUP(L5176,'A-Applications'!B:D,3,FALSE)</f>
        <v>MyBusiness</v>
      </c>
      <c r="O5176" s="42"/>
      <c r="Q5176" t="str">
        <f>VLOOKUP(KamstrupData[[#This Row],[IdLevel123]],'B-Business Capability'!B:L,10,FALSE)</f>
        <v>Hire-to-Retire (H2R)</v>
      </c>
      <c r="R5176">
        <f>VLOOKUP(KamstrupData[[#This Row],[IdLevel123]],'B-Business Capability'!B:L,11,FALSE)</f>
        <v>700</v>
      </c>
    </row>
    <row r="5177" spans="2:20" hidden="1" x14ac:dyDescent="0.25">
      <c r="D5177" s="28" t="s">
        <v>495</v>
      </c>
      <c r="E5177" t="str">
        <f>VLOOKUP(D5177,'B-Business Capability'!B:H,5,FALSE)</f>
        <v>Finance</v>
      </c>
      <c r="F5177" t="str">
        <f>VLOOKUP(D5177,'B-Business Capability'!B:H,6,FALSE)</f>
        <v>Settlements &amp; Payments</v>
      </c>
      <c r="G5177" t="str">
        <f>VLOOKUP(D5177,'B-Business Capability'!B:H,7,FALSE)</f>
        <v>Travel &amp; Expense Management</v>
      </c>
      <c r="I5177" t="s">
        <v>64</v>
      </c>
      <c r="J5177" t="s">
        <v>8649</v>
      </c>
      <c r="K5177" t="s">
        <v>379</v>
      </c>
      <c r="L5177" t="s">
        <v>9520</v>
      </c>
      <c r="M5177" t="str">
        <f>VLOOKUP(L5177,'A-Applications'!B:D,3,FALSE)</f>
        <v>MyBusiness</v>
      </c>
      <c r="N5177" t="s">
        <v>46</v>
      </c>
      <c r="O5177" s="42" t="s">
        <v>47</v>
      </c>
      <c r="P5177" t="s">
        <v>56</v>
      </c>
      <c r="Q5177" t="str">
        <f>VLOOKUP(KamstrupData[[#This Row],[IdLevel123]],'B-Business Capability'!B:L,10,FALSE)</f>
        <v>Hire-to-Retire (H2R)</v>
      </c>
      <c r="R5177">
        <f>VLOOKUP(KamstrupData[[#This Row],[IdLevel123]],'B-Business Capability'!B:L,11,FALSE)</f>
        <v>750</v>
      </c>
    </row>
    <row r="5178" spans="2:20" hidden="1" x14ac:dyDescent="0.25">
      <c r="D5178" s="28" t="s">
        <v>283</v>
      </c>
      <c r="E5178" t="str">
        <f>VLOOKUP(D5178,'B-Business Capability'!B:H,5,FALSE)</f>
        <v>People and Culture</v>
      </c>
      <c r="F5178" t="str">
        <f>VLOOKUP(D5178,'B-Business Capability'!B:H,6,FALSE)</f>
        <v>Compensation &amp; Benefits</v>
      </c>
      <c r="G5178">
        <f>VLOOKUP(D5178,'B-Business Capability'!B:H,7,FALSE)</f>
        <v>0</v>
      </c>
      <c r="I5178" t="s">
        <v>64</v>
      </c>
      <c r="J5178" t="s">
        <v>65</v>
      </c>
      <c r="L5178" t="s">
        <v>9520</v>
      </c>
      <c r="M5178" t="str">
        <f>VLOOKUP(L5178,'A-Applications'!B:D,3,FALSE)</f>
        <v>MyBusiness</v>
      </c>
      <c r="N5178" t="s">
        <v>46</v>
      </c>
      <c r="O5178" s="42" t="s">
        <v>47</v>
      </c>
      <c r="P5178" t="s">
        <v>56</v>
      </c>
      <c r="Q5178" t="str">
        <f>VLOOKUP(KamstrupData[[#This Row],[IdLevel123]],'B-Business Capability'!B:L,10,FALSE)</f>
        <v>Hire-to-Retire (H2R)</v>
      </c>
      <c r="R5178">
        <f>VLOOKUP(KamstrupData[[#This Row],[IdLevel123]],'B-Business Capability'!B:L,11,FALSE)</f>
        <v>700</v>
      </c>
    </row>
    <row r="5179" spans="2:20" hidden="1" x14ac:dyDescent="0.25">
      <c r="D5179" s="28" t="s">
        <v>495</v>
      </c>
      <c r="E5179" t="str">
        <f>VLOOKUP(D5179,'B-Business Capability'!B:H,5,FALSE)</f>
        <v>Finance</v>
      </c>
      <c r="F5179" t="str">
        <f>VLOOKUP(D5179,'B-Business Capability'!B:H,6,FALSE)</f>
        <v>Settlements &amp; Payments</v>
      </c>
      <c r="G5179" t="str">
        <f>VLOOKUP(D5179,'B-Business Capability'!B:H,7,FALSE)</f>
        <v>Travel &amp; Expense Management</v>
      </c>
      <c r="I5179" t="s">
        <v>62</v>
      </c>
      <c r="J5179" t="s">
        <v>276</v>
      </c>
      <c r="L5179" t="s">
        <v>496</v>
      </c>
      <c r="M5179" t="str">
        <f>VLOOKUP(L5179,'A-Applications'!B:D,3,FALSE)</f>
        <v>Concur</v>
      </c>
      <c r="N5179" t="s">
        <v>46</v>
      </c>
      <c r="O5179" s="42" t="s">
        <v>47</v>
      </c>
      <c r="P5179" t="s">
        <v>500</v>
      </c>
      <c r="Q5179" t="str">
        <f>VLOOKUP(KamstrupData[[#This Row],[IdLevel123]],'B-Business Capability'!B:L,10,FALSE)</f>
        <v>Hire-to-Retire (H2R)</v>
      </c>
      <c r="R5179">
        <f>VLOOKUP(KamstrupData[[#This Row],[IdLevel123]],'B-Business Capability'!B:L,11,FALSE)</f>
        <v>750</v>
      </c>
    </row>
    <row r="5180" spans="2:20" hidden="1" x14ac:dyDescent="0.25">
      <c r="D5180" s="28" t="s">
        <v>495</v>
      </c>
      <c r="E5180" t="str">
        <f>VLOOKUP(D5180,'B-Business Capability'!B:H,5,FALSE)</f>
        <v>Finance</v>
      </c>
      <c r="F5180" t="str">
        <f>VLOOKUP(D5180,'B-Business Capability'!B:H,6,FALSE)</f>
        <v>Settlements &amp; Payments</v>
      </c>
      <c r="G5180" t="str">
        <f>VLOOKUP(D5180,'B-Business Capability'!B:H,7,FALSE)</f>
        <v>Travel &amp; Expense Management</v>
      </c>
      <c r="I5180" t="s">
        <v>64</v>
      </c>
      <c r="J5180" t="s">
        <v>8649</v>
      </c>
      <c r="L5180" t="s">
        <v>9524</v>
      </c>
      <c r="M5180" t="str">
        <f>VLOOKUP(L5180,'A-Applications'!B:D,3,FALSE)</f>
        <v>Expense</v>
      </c>
      <c r="N5180" t="s">
        <v>46</v>
      </c>
      <c r="O5180" s="42" t="s">
        <v>47</v>
      </c>
      <c r="Q5180" t="str">
        <f>VLOOKUP(KamstrupData[[#This Row],[IdLevel123]],'B-Business Capability'!B:L,10,FALSE)</f>
        <v>Hire-to-Retire (H2R)</v>
      </c>
      <c r="R5180">
        <f>VLOOKUP(KamstrupData[[#This Row],[IdLevel123]],'B-Business Capability'!B:L,11,FALSE)</f>
        <v>750</v>
      </c>
    </row>
    <row r="5181" spans="2:20" hidden="1" x14ac:dyDescent="0.25">
      <c r="D5181" s="28" t="s">
        <v>495</v>
      </c>
      <c r="E5181" t="str">
        <f>VLOOKUP(D5181,'B-Business Capability'!B:H,5,FALSE)</f>
        <v>Finance</v>
      </c>
      <c r="F5181" t="str">
        <f>VLOOKUP(D5181,'B-Business Capability'!B:H,6,FALSE)</f>
        <v>Settlements &amp; Payments</v>
      </c>
      <c r="G5181" t="str">
        <f>VLOOKUP(D5181,'B-Business Capability'!B:H,7,FALSE)</f>
        <v>Travel &amp; Expense Management</v>
      </c>
      <c r="I5181" t="s">
        <v>64</v>
      </c>
      <c r="J5181" t="s">
        <v>65</v>
      </c>
      <c r="L5181" t="s">
        <v>9524</v>
      </c>
      <c r="M5181" t="str">
        <f>VLOOKUP(L5181,'A-Applications'!B:D,3,FALSE)</f>
        <v>Expense</v>
      </c>
      <c r="N5181" t="s">
        <v>46</v>
      </c>
      <c r="O5181" s="42" t="s">
        <v>47</v>
      </c>
      <c r="Q5181" t="str">
        <f>VLOOKUP(KamstrupData[[#This Row],[IdLevel123]],'B-Business Capability'!B:L,10,FALSE)</f>
        <v>Hire-to-Retire (H2R)</v>
      </c>
      <c r="R5181">
        <f>VLOOKUP(KamstrupData[[#This Row],[IdLevel123]],'B-Business Capability'!B:L,11,FALSE)</f>
        <v>750</v>
      </c>
    </row>
    <row r="5182" spans="2:20" hidden="1" x14ac:dyDescent="0.25">
      <c r="D5182" s="28" t="s">
        <v>495</v>
      </c>
      <c r="E5182" t="str">
        <f>VLOOKUP(D5182,'B-Business Capability'!B:H,5,FALSE)</f>
        <v>Finance</v>
      </c>
      <c r="F5182" t="str">
        <f>VLOOKUP(D5182,'B-Business Capability'!B:H,6,FALSE)</f>
        <v>Settlements &amp; Payments</v>
      </c>
      <c r="G5182" t="str">
        <f>VLOOKUP(D5182,'B-Business Capability'!B:H,7,FALSE)</f>
        <v>Travel &amp; Expense Management</v>
      </c>
      <c r="I5182" t="s">
        <v>64</v>
      </c>
      <c r="J5182" t="s">
        <v>1720</v>
      </c>
      <c r="L5182" t="s">
        <v>9524</v>
      </c>
      <c r="M5182" t="str">
        <f>VLOOKUP(L5182,'A-Applications'!B:D,3,FALSE)</f>
        <v>Expense</v>
      </c>
      <c r="N5182" t="s">
        <v>46</v>
      </c>
      <c r="O5182" s="42" t="s">
        <v>47</v>
      </c>
      <c r="Q5182" t="str">
        <f>VLOOKUP(KamstrupData[[#This Row],[IdLevel123]],'B-Business Capability'!B:L,10,FALSE)</f>
        <v>Hire-to-Retire (H2R)</v>
      </c>
      <c r="R5182">
        <f>VLOOKUP(KamstrupData[[#This Row],[IdLevel123]],'B-Business Capability'!B:L,11,FALSE)</f>
        <v>750</v>
      </c>
    </row>
    <row r="5183" spans="2:20" hidden="1" x14ac:dyDescent="0.25">
      <c r="D5183" s="28" t="s">
        <v>427</v>
      </c>
      <c r="E5183" t="str">
        <f>VLOOKUP(D5183,'B-Business Capability'!B:H,5,FALSE)</f>
        <v>Finance</v>
      </c>
      <c r="F5183" t="str">
        <f>VLOOKUP(D5183,'B-Business Capability'!B:H,6,FALSE)</f>
        <v>Accounting</v>
      </c>
      <c r="G5183" t="str">
        <f>VLOOKUP(D5183,'B-Business Capability'!B:H,7,FALSE)</f>
        <v>External Reporting</v>
      </c>
      <c r="I5183" t="s">
        <v>64</v>
      </c>
      <c r="J5183" t="s">
        <v>65</v>
      </c>
      <c r="L5183" t="s">
        <v>9527</v>
      </c>
      <c r="M5183" t="str">
        <f>VLOOKUP(L5183,'A-Applications'!B:D,3,FALSE)</f>
        <v>Balancer</v>
      </c>
      <c r="N5183" t="s">
        <v>46</v>
      </c>
      <c r="O5183" s="42" t="s">
        <v>47</v>
      </c>
      <c r="Q5183" t="str">
        <f>VLOOKUP(KamstrupData[[#This Row],[IdLevel123]],'B-Business Capability'!B:L,10,FALSE)</f>
        <v>N/A</v>
      </c>
      <c r="R5183">
        <f>VLOOKUP(KamstrupData[[#This Row],[IdLevel123]],'B-Business Capability'!B:L,11,FALSE)</f>
        <v>0</v>
      </c>
      <c r="T5183" t="s">
        <v>9528</v>
      </c>
    </row>
    <row r="5184" spans="2:20" hidden="1" x14ac:dyDescent="0.25">
      <c r="D5184" s="28" t="s">
        <v>427</v>
      </c>
      <c r="E5184" t="str">
        <f>VLOOKUP(D5184,'B-Business Capability'!B:H,5,FALSE)</f>
        <v>Finance</v>
      </c>
      <c r="F5184" t="str">
        <f>VLOOKUP(D5184,'B-Business Capability'!B:H,6,FALSE)</f>
        <v>Accounting</v>
      </c>
      <c r="G5184" t="str">
        <f>VLOOKUP(D5184,'B-Business Capability'!B:H,7,FALSE)</f>
        <v>External Reporting</v>
      </c>
      <c r="I5184" t="s">
        <v>43</v>
      </c>
      <c r="J5184" t="s">
        <v>44</v>
      </c>
      <c r="L5184" t="s">
        <v>9527</v>
      </c>
      <c r="M5184" t="str">
        <f>VLOOKUP(L5184,'A-Applications'!B:D,3,FALSE)</f>
        <v>Balancer</v>
      </c>
      <c r="N5184" t="s">
        <v>46</v>
      </c>
      <c r="O5184" s="42" t="s">
        <v>47</v>
      </c>
      <c r="Q5184" t="str">
        <f>VLOOKUP(KamstrupData[[#This Row],[IdLevel123]],'B-Business Capability'!B:L,10,FALSE)</f>
        <v>N/A</v>
      </c>
      <c r="R5184">
        <f>VLOOKUP(KamstrupData[[#This Row],[IdLevel123]],'B-Business Capability'!B:L,11,FALSE)</f>
        <v>0</v>
      </c>
      <c r="T5184" t="s">
        <v>9529</v>
      </c>
    </row>
    <row r="5185" spans="4:20" hidden="1" x14ac:dyDescent="0.25">
      <c r="D5185" s="28" t="s">
        <v>1405</v>
      </c>
      <c r="E5185" t="str">
        <f>VLOOKUP(D5185,'B-Business Capability'!B:H,5,FALSE)</f>
        <v xml:space="preserve">Digital Management </v>
      </c>
      <c r="F5185" t="str">
        <f>VLOOKUP(D5185,'B-Business Capability'!B:H,6,FALSE)</f>
        <v>Identity and Access Governance</v>
      </c>
      <c r="G5185" t="str">
        <f>VLOOKUP(D5185,'B-Business Capability'!B:H,7,FALSE)</f>
        <v>Identity Management</v>
      </c>
      <c r="I5185" t="s">
        <v>64</v>
      </c>
      <c r="J5185" t="s">
        <v>65</v>
      </c>
      <c r="L5185" t="s">
        <v>9541</v>
      </c>
      <c r="M5185" t="str">
        <f>VLOOKUP(L5185,'A-Applications'!B:D,3,FALSE)</f>
        <v>DeLoitte identity service</v>
      </c>
      <c r="N5185" t="s">
        <v>46</v>
      </c>
      <c r="O5185" s="42" t="s">
        <v>47</v>
      </c>
      <c r="Q5185" t="str">
        <f>VLOOKUP(KamstrupData[[#This Row],[IdLevel123]],'B-Business Capability'!B:L,10,FALSE)</f>
        <v>N/A</v>
      </c>
      <c r="R5185">
        <f>VLOOKUP(KamstrupData[[#This Row],[IdLevel123]],'B-Business Capability'!B:L,11,FALSE)</f>
        <v>0</v>
      </c>
      <c r="T5185" t="s">
        <v>9531</v>
      </c>
    </row>
    <row r="5186" spans="4:20" hidden="1" x14ac:dyDescent="0.25">
      <c r="D5186" s="28" t="s">
        <v>1405</v>
      </c>
      <c r="E5186" t="str">
        <f>VLOOKUP(D5186,'B-Business Capability'!B:H,5,FALSE)</f>
        <v xml:space="preserve">Digital Management </v>
      </c>
      <c r="F5186" t="str">
        <f>VLOOKUP(D5186,'B-Business Capability'!B:H,6,FALSE)</f>
        <v>Identity and Access Governance</v>
      </c>
      <c r="G5186" t="str">
        <f>VLOOKUP(D5186,'B-Business Capability'!B:H,7,FALSE)</f>
        <v>Identity Management</v>
      </c>
      <c r="I5186" t="s">
        <v>43</v>
      </c>
      <c r="J5186" t="s">
        <v>303</v>
      </c>
      <c r="L5186" t="s">
        <v>9541</v>
      </c>
      <c r="M5186" t="str">
        <f>VLOOKUP(L5186,'A-Applications'!B:D,3,FALSE)</f>
        <v>DeLoitte identity service</v>
      </c>
      <c r="O5186" s="42"/>
      <c r="Q5186" t="str">
        <f>VLOOKUP(KamstrupData[[#This Row],[IdLevel123]],'B-Business Capability'!B:L,10,FALSE)</f>
        <v>N/A</v>
      </c>
      <c r="R5186">
        <f>VLOOKUP(KamstrupData[[#This Row],[IdLevel123]],'B-Business Capability'!B:L,11,FALSE)</f>
        <v>0</v>
      </c>
      <c r="T5186" t="s">
        <v>9539</v>
      </c>
    </row>
    <row r="5187" spans="4:20" hidden="1" x14ac:dyDescent="0.25">
      <c r="D5187" s="28" t="s">
        <v>393</v>
      </c>
      <c r="E5187" t="str">
        <f>VLOOKUP(D5187,'B-Business Capability'!B:H,5,FALSE)</f>
        <v>Legal</v>
      </c>
      <c r="F5187" t="str">
        <f>VLOOKUP(D5187,'B-Business Capability'!B:H,6,FALSE)</f>
        <v>Ensure Compliance</v>
      </c>
      <c r="G5187">
        <f>VLOOKUP(D5187,'B-Business Capability'!B:H,7,FALSE)</f>
        <v>0</v>
      </c>
      <c r="I5187" t="s">
        <v>64</v>
      </c>
      <c r="J5187" t="s">
        <v>1720</v>
      </c>
      <c r="L5187" t="s">
        <v>9535</v>
      </c>
      <c r="M5187" t="str">
        <f>VLOOKUP(L5187,'A-Applications'!B:D,3,FALSE)</f>
        <v>lagbevakningen</v>
      </c>
      <c r="N5187" t="s">
        <v>46</v>
      </c>
      <c r="O5187" s="42" t="s">
        <v>47</v>
      </c>
      <c r="Q5187" t="str">
        <f>VLOOKUP(KamstrupData[[#This Row],[IdLevel123]],'B-Business Capability'!B:L,10,FALSE)</f>
        <v>N/A</v>
      </c>
      <c r="R5187">
        <f>VLOOKUP(KamstrupData[[#This Row],[IdLevel123]],'B-Business Capability'!B:L,11,FALSE)</f>
        <v>0</v>
      </c>
      <c r="T5187" t="s">
        <v>9532</v>
      </c>
    </row>
    <row r="5188" spans="4:20" hidden="1" x14ac:dyDescent="0.25">
      <c r="D5188" t="s">
        <v>332</v>
      </c>
      <c r="E5188" t="str">
        <f>VLOOKUP(D5188,'B-Business Capability'!B:H,5,FALSE)</f>
        <v>People and Culture</v>
      </c>
      <c r="F5188" t="str">
        <f>VLOOKUP(D5188,'B-Business Capability'!B:H,6,FALSE)</f>
        <v>Recruiting</v>
      </c>
      <c r="G5188">
        <f>VLOOKUP(D5188,'B-Business Capability'!B:H,7,FALSE)</f>
        <v>0</v>
      </c>
      <c r="I5188" t="s">
        <v>64</v>
      </c>
      <c r="J5188" t="s">
        <v>1720</v>
      </c>
      <c r="L5188" t="s">
        <v>49</v>
      </c>
      <c r="M5188" t="str">
        <f>VLOOKUP(L5188,'A-Applications'!B:D,3,FALSE)</f>
        <v>DocuSign</v>
      </c>
      <c r="N5188" t="s">
        <v>46</v>
      </c>
      <c r="O5188" s="42" t="s">
        <v>47</v>
      </c>
      <c r="P5188" t="s">
        <v>272</v>
      </c>
      <c r="Q5188" t="str">
        <f>VLOOKUP(KamstrupData[[#This Row],[IdLevel123]],'B-Business Capability'!B:L,10,FALSE)</f>
        <v>Hire-to-Retire (H2R)</v>
      </c>
      <c r="R5188">
        <f>VLOOKUP(KamstrupData[[#This Row],[IdLevel123]],'B-Business Capability'!B:L,11,FALSE)</f>
        <v>300</v>
      </c>
    </row>
    <row r="5189" spans="4:20" hidden="1" x14ac:dyDescent="0.25">
      <c r="D5189" s="28" t="s">
        <v>509</v>
      </c>
      <c r="E5189" t="str">
        <f>VLOOKUP(D5189,'B-Business Capability'!B:H,5,FALSE)</f>
        <v>Finance</v>
      </c>
      <c r="F5189" t="str">
        <f>VLOOKUP(D5189,'B-Business Capability'!B:H,6,FALSE)</f>
        <v>Tax Management</v>
      </c>
      <c r="G5189" t="str">
        <f>VLOOKUP(D5189,'B-Business Capability'!B:H,7,FALSE)</f>
        <v>Tax Returns Mgmt.</v>
      </c>
      <c r="I5189" t="s">
        <v>64</v>
      </c>
      <c r="J5189" t="s">
        <v>65</v>
      </c>
      <c r="L5189" t="s">
        <v>9538</v>
      </c>
      <c r="M5189" t="str">
        <f>VLOOKUP(L5189,'A-Applications'!B:D,3,FALSE)</f>
        <v>Skatteverket</v>
      </c>
      <c r="N5189" t="s">
        <v>46</v>
      </c>
      <c r="O5189" s="42" t="s">
        <v>47</v>
      </c>
      <c r="Q5189" t="str">
        <f>VLOOKUP(KamstrupData[[#This Row],[IdLevel123]],'B-Business Capability'!B:L,10,FALSE)</f>
        <v>N/A</v>
      </c>
      <c r="R5189">
        <f>VLOOKUP(KamstrupData[[#This Row],[IdLevel123]],'B-Business Capability'!B:L,11,FALSE)</f>
        <v>0</v>
      </c>
    </row>
    <row r="5190" spans="4:20" hidden="1" x14ac:dyDescent="0.25">
      <c r="D5190" t="s">
        <v>393</v>
      </c>
      <c r="E5190" t="str">
        <f>VLOOKUP(D5190,'B-Business Capability'!B:H,5,FALSE)</f>
        <v>Legal</v>
      </c>
      <c r="F5190" t="str">
        <f>VLOOKUP(D5190,'B-Business Capability'!B:H,6,FALSE)</f>
        <v>Ensure Compliance</v>
      </c>
      <c r="G5190">
        <f>VLOOKUP(D5190,'B-Business Capability'!B:H,7,FALSE)</f>
        <v>0</v>
      </c>
      <c r="I5190" t="s">
        <v>64</v>
      </c>
      <c r="J5190" t="s">
        <v>1720</v>
      </c>
      <c r="L5190" t="s">
        <v>49</v>
      </c>
      <c r="M5190" t="str">
        <f>VLOOKUP(L5190,'A-Applications'!B:D,3,FALSE)</f>
        <v>DocuSign</v>
      </c>
      <c r="N5190" t="s">
        <v>46</v>
      </c>
      <c r="O5190" s="42" t="s">
        <v>47</v>
      </c>
      <c r="P5190" t="s">
        <v>395</v>
      </c>
      <c r="Q5190" t="str">
        <f>VLOOKUP(KamstrupData[[#This Row],[IdLevel123]],'B-Business Capability'!B:L,10,FALSE)</f>
        <v>N/A</v>
      </c>
      <c r="R5190">
        <f>VLOOKUP(KamstrupData[[#This Row],[IdLevel123]],'B-Business Capability'!B:L,11,FALSE)</f>
        <v>0</v>
      </c>
    </row>
    <row r="5191" spans="4:20" hidden="1" x14ac:dyDescent="0.25">
      <c r="D5191" s="28" t="s">
        <v>283</v>
      </c>
      <c r="E5191" t="str">
        <f>VLOOKUP(D5191,'B-Business Capability'!B:H,5,FALSE)</f>
        <v>People and Culture</v>
      </c>
      <c r="F5191" t="str">
        <f>VLOOKUP(D5191,'B-Business Capability'!B:H,6,FALSE)</f>
        <v>Compensation &amp; Benefits</v>
      </c>
      <c r="G5191">
        <f>VLOOKUP(D5191,'B-Business Capability'!B:H,7,FALSE)</f>
        <v>0</v>
      </c>
      <c r="I5191" t="s">
        <v>64</v>
      </c>
      <c r="J5191" t="s">
        <v>1720</v>
      </c>
      <c r="L5191" t="s">
        <v>9520</v>
      </c>
      <c r="M5191" t="str">
        <f>VLOOKUP(L5191,'A-Applications'!B:D,3,FALSE)</f>
        <v>MyBusiness</v>
      </c>
      <c r="N5191" t="s">
        <v>46</v>
      </c>
      <c r="O5191" s="42" t="s">
        <v>47</v>
      </c>
      <c r="P5191" t="s">
        <v>56</v>
      </c>
      <c r="Q5191" t="str">
        <f>VLOOKUP(KamstrupData[[#This Row],[IdLevel123]],'B-Business Capability'!B:L,10,FALSE)</f>
        <v>Hire-to-Retire (H2R)</v>
      </c>
      <c r="R5191">
        <f>VLOOKUP(KamstrupData[[#This Row],[IdLevel123]],'B-Business Capability'!B:L,11,FALSE)</f>
        <v>700</v>
      </c>
    </row>
    <row r="5192" spans="4:20" hidden="1" x14ac:dyDescent="0.25">
      <c r="D5192" s="28" t="s">
        <v>283</v>
      </c>
      <c r="E5192" t="str">
        <f>VLOOKUP(D5192,'B-Business Capability'!B:H,5,FALSE)</f>
        <v>People and Culture</v>
      </c>
      <c r="F5192" t="str">
        <f>VLOOKUP(D5192,'B-Business Capability'!B:H,6,FALSE)</f>
        <v>Compensation &amp; Benefits</v>
      </c>
      <c r="G5192">
        <f>VLOOKUP(D5192,'B-Business Capability'!B:H,7,FALSE)</f>
        <v>0</v>
      </c>
      <c r="I5192" t="s">
        <v>64</v>
      </c>
      <c r="J5192" t="s">
        <v>8649</v>
      </c>
      <c r="K5192" t="s">
        <v>416</v>
      </c>
      <c r="L5192" t="s">
        <v>9520</v>
      </c>
      <c r="M5192" t="str">
        <f>VLOOKUP(L5192,'A-Applications'!B:D,3,FALSE)</f>
        <v>MyBusiness</v>
      </c>
      <c r="N5192" t="s">
        <v>46</v>
      </c>
      <c r="O5192" s="42" t="s">
        <v>47</v>
      </c>
      <c r="P5192" t="s">
        <v>56</v>
      </c>
      <c r="Q5192" t="str">
        <f>VLOOKUP(KamstrupData[[#This Row],[IdLevel123]],'B-Business Capability'!B:L,10,FALSE)</f>
        <v>Hire-to-Retire (H2R)</v>
      </c>
      <c r="R5192">
        <f>VLOOKUP(KamstrupData[[#This Row],[IdLevel123]],'B-Business Capability'!B:L,11,FALSE)</f>
        <v>700</v>
      </c>
    </row>
    <row r="5193" spans="4:20" hidden="1" x14ac:dyDescent="0.25">
      <c r="D5193" s="28" t="s">
        <v>283</v>
      </c>
      <c r="E5193" t="str">
        <f>VLOOKUP(D5193,'B-Business Capability'!B:H,5,FALSE)</f>
        <v>People and Culture</v>
      </c>
      <c r="F5193" t="str">
        <f>VLOOKUP(D5193,'B-Business Capability'!B:H,6,FALSE)</f>
        <v>Compensation &amp; Benefits</v>
      </c>
      <c r="G5193">
        <f>VLOOKUP(D5193,'B-Business Capability'!B:H,7,FALSE)</f>
        <v>0</v>
      </c>
      <c r="I5193" t="s">
        <v>64</v>
      </c>
      <c r="J5193" t="s">
        <v>8649</v>
      </c>
      <c r="K5193" t="s">
        <v>379</v>
      </c>
      <c r="L5193" t="s">
        <v>9520</v>
      </c>
      <c r="M5193" t="str">
        <f>VLOOKUP(L5193,'A-Applications'!B:D,3,FALSE)</f>
        <v>MyBusiness</v>
      </c>
      <c r="N5193" t="s">
        <v>46</v>
      </c>
      <c r="O5193" s="42" t="s">
        <v>47</v>
      </c>
      <c r="P5193" t="s">
        <v>56</v>
      </c>
      <c r="Q5193" t="str">
        <f>VLOOKUP(KamstrupData[[#This Row],[IdLevel123]],'B-Business Capability'!B:L,10,FALSE)</f>
        <v>Hire-to-Retire (H2R)</v>
      </c>
      <c r="R5193">
        <f>VLOOKUP(KamstrupData[[#This Row],[IdLevel123]],'B-Business Capability'!B:L,11,FALSE)</f>
        <v>700</v>
      </c>
    </row>
    <row r="5194" spans="4:20" hidden="1" x14ac:dyDescent="0.25">
      <c r="D5194" s="28" t="s">
        <v>495</v>
      </c>
      <c r="E5194" t="str">
        <f>VLOOKUP(D5194,'B-Business Capability'!B:H,5,FALSE)</f>
        <v>Finance</v>
      </c>
      <c r="F5194" t="str">
        <f>VLOOKUP(D5194,'B-Business Capability'!B:H,6,FALSE)</f>
        <v>Settlements &amp; Payments</v>
      </c>
      <c r="G5194" t="str">
        <f>VLOOKUP(D5194,'B-Business Capability'!B:H,7,FALSE)</f>
        <v>Travel &amp; Expense Management</v>
      </c>
      <c r="I5194" t="s">
        <v>64</v>
      </c>
      <c r="J5194" t="s">
        <v>65</v>
      </c>
      <c r="L5194" t="s">
        <v>9520</v>
      </c>
      <c r="M5194" t="str">
        <f>VLOOKUP(L5194,'A-Applications'!B:D,3,FALSE)</f>
        <v>MyBusiness</v>
      </c>
      <c r="N5194" t="s">
        <v>46</v>
      </c>
      <c r="O5194" s="42" t="s">
        <v>47</v>
      </c>
      <c r="P5194" t="s">
        <v>56</v>
      </c>
      <c r="Q5194" t="str">
        <f>VLOOKUP(KamstrupData[[#This Row],[IdLevel123]],'B-Business Capability'!B:L,10,FALSE)</f>
        <v>Hire-to-Retire (H2R)</v>
      </c>
      <c r="R5194">
        <f>VLOOKUP(KamstrupData[[#This Row],[IdLevel123]],'B-Business Capability'!B:L,11,FALSE)</f>
        <v>750</v>
      </c>
    </row>
    <row r="5195" spans="4:20" hidden="1" x14ac:dyDescent="0.25">
      <c r="D5195" s="28" t="s">
        <v>495</v>
      </c>
      <c r="E5195" t="str">
        <f>VLOOKUP(D5195,'B-Business Capability'!B:H,5,FALSE)</f>
        <v>Finance</v>
      </c>
      <c r="F5195" t="str">
        <f>VLOOKUP(D5195,'B-Business Capability'!B:H,6,FALSE)</f>
        <v>Settlements &amp; Payments</v>
      </c>
      <c r="G5195" t="str">
        <f>VLOOKUP(D5195,'B-Business Capability'!B:H,7,FALSE)</f>
        <v>Travel &amp; Expense Management</v>
      </c>
      <c r="I5195" t="s">
        <v>64</v>
      </c>
      <c r="J5195" t="s">
        <v>1720</v>
      </c>
      <c r="L5195" t="s">
        <v>9520</v>
      </c>
      <c r="M5195" t="str">
        <f>VLOOKUP(L5195,'A-Applications'!B:D,3,FALSE)</f>
        <v>MyBusiness</v>
      </c>
      <c r="N5195" t="s">
        <v>46</v>
      </c>
      <c r="O5195" s="42" t="s">
        <v>47</v>
      </c>
      <c r="P5195" t="s">
        <v>56</v>
      </c>
      <c r="Q5195" t="str">
        <f>VLOOKUP(KamstrupData[[#This Row],[IdLevel123]],'B-Business Capability'!B:L,10,FALSE)</f>
        <v>Hire-to-Retire (H2R)</v>
      </c>
      <c r="R5195">
        <f>VLOOKUP(KamstrupData[[#This Row],[IdLevel123]],'B-Business Capability'!B:L,11,FALSE)</f>
        <v>750</v>
      </c>
    </row>
    <row r="5196" spans="4:20" hidden="1" x14ac:dyDescent="0.25">
      <c r="D5196" s="28" t="s">
        <v>495</v>
      </c>
      <c r="E5196" t="str">
        <f>VLOOKUP(D5196,'B-Business Capability'!B:H,5,FALSE)</f>
        <v>Finance</v>
      </c>
      <c r="F5196" t="str">
        <f>VLOOKUP(D5196,'B-Business Capability'!B:H,6,FALSE)</f>
        <v>Settlements &amp; Payments</v>
      </c>
      <c r="G5196" t="str">
        <f>VLOOKUP(D5196,'B-Business Capability'!B:H,7,FALSE)</f>
        <v>Travel &amp; Expense Management</v>
      </c>
      <c r="I5196" t="s">
        <v>64</v>
      </c>
      <c r="J5196" t="s">
        <v>8649</v>
      </c>
      <c r="K5196" t="s">
        <v>379</v>
      </c>
      <c r="L5196" t="s">
        <v>9520</v>
      </c>
      <c r="M5196" t="str">
        <f>VLOOKUP(L5196,'A-Applications'!B:D,3,FALSE)</f>
        <v>MyBusiness</v>
      </c>
      <c r="N5196" t="s">
        <v>46</v>
      </c>
      <c r="O5196" s="42" t="s">
        <v>47</v>
      </c>
      <c r="P5196" t="s">
        <v>56</v>
      </c>
      <c r="Q5196" t="str">
        <f>VLOOKUP(KamstrupData[[#This Row],[IdLevel123]],'B-Business Capability'!B:L,10,FALSE)</f>
        <v>Hire-to-Retire (H2R)</v>
      </c>
      <c r="R5196">
        <f>VLOOKUP(KamstrupData[[#This Row],[IdLevel123]],'B-Business Capability'!B:L,11,FALSE)</f>
        <v>750</v>
      </c>
    </row>
    <row r="5197" spans="4:20" hidden="1" x14ac:dyDescent="0.25">
      <c r="D5197" s="28" t="s">
        <v>469</v>
      </c>
      <c r="E5197" t="str">
        <f>VLOOKUP(D5197,'B-Business Capability'!B:H,5,FALSE)</f>
        <v>Finance</v>
      </c>
      <c r="F5197" t="str">
        <f>VLOOKUP(D5197,'B-Business Capability'!B:H,6,FALSE)</f>
        <v>Financial Planning &amp; Analysis</v>
      </c>
      <c r="G5197" t="str">
        <f>VLOOKUP(D5197,'B-Business Capability'!B:H,7,FALSE)</f>
        <v>Cost Accounting_Plan</v>
      </c>
      <c r="I5197" t="s">
        <v>64</v>
      </c>
      <c r="J5197" t="s">
        <v>9544</v>
      </c>
      <c r="L5197" t="s">
        <v>142</v>
      </c>
      <c r="M5197" t="str">
        <f>VLOOKUP(L5197,'A-Applications'!B:D,3,FALSE)</f>
        <v>IFS ERP</v>
      </c>
      <c r="N5197" t="s">
        <v>46</v>
      </c>
      <c r="O5197" s="42" t="s">
        <v>47</v>
      </c>
      <c r="P5197" t="s">
        <v>462</v>
      </c>
      <c r="Q5197" t="str">
        <f>VLOOKUP(KamstrupData[[#This Row],[IdLevel123]],'B-Business Capability'!B:L,10,FALSE)</f>
        <v>N/A</v>
      </c>
      <c r="R5197">
        <f>VLOOKUP(KamstrupData[[#This Row],[IdLevel123]],'B-Business Capability'!B:L,11,FALSE)</f>
        <v>0</v>
      </c>
      <c r="T5197" t="s">
        <v>9545</v>
      </c>
    </row>
    <row r="5198" spans="4:20" hidden="1" x14ac:dyDescent="0.25">
      <c r="D5198" s="28" t="s">
        <v>1039</v>
      </c>
      <c r="E5198" t="str">
        <f>VLOOKUP(D5198,'B-Business Capability'!B:H,5,FALSE)</f>
        <v>Strategic Management</v>
      </c>
      <c r="F5198" t="str">
        <f>VLOOKUP(D5198,'B-Business Capability'!B:H,6,FALSE)</f>
        <v>Manage Core Business</v>
      </c>
      <c r="G5198" t="str">
        <f>VLOOKUP(D5198,'B-Business Capability'!B:H,7,FALSE)</f>
        <v>Manage Projects</v>
      </c>
      <c r="I5198" t="s">
        <v>64</v>
      </c>
      <c r="J5198" t="s">
        <v>9544</v>
      </c>
      <c r="L5198" t="s">
        <v>142</v>
      </c>
      <c r="M5198" t="str">
        <f>VLOOKUP(L5198,'A-Applications'!B:D,3,FALSE)</f>
        <v>IFS ERP</v>
      </c>
      <c r="N5198" t="s">
        <v>138</v>
      </c>
      <c r="O5198" s="42" t="s">
        <v>47</v>
      </c>
      <c r="P5198" t="s">
        <v>1040</v>
      </c>
      <c r="Q5198" t="str">
        <f>VLOOKUP(KamstrupData[[#This Row],[IdLevel123]],'B-Business Capability'!B:L,10,FALSE)</f>
        <v>N/A</v>
      </c>
      <c r="R5198">
        <f>VLOOKUP(KamstrupData[[#This Row],[IdLevel123]],'B-Business Capability'!B:L,11,FALSE)</f>
        <v>0</v>
      </c>
      <c r="T5198" t="s">
        <v>9545</v>
      </c>
    </row>
    <row r="5199" spans="4:20" hidden="1" x14ac:dyDescent="0.25">
      <c r="D5199" s="28" t="s">
        <v>1515</v>
      </c>
      <c r="E5199" t="str">
        <f>VLOOKUP(D5199,'B-Business Capability'!B:H,5,FALSE)</f>
        <v>Customer Service</v>
      </c>
      <c r="F5199" t="str">
        <f>VLOOKUP(D5199,'B-Business Capability'!B:H,6,FALSE)</f>
        <v>Customer Project Management</v>
      </c>
      <c r="G5199" t="str">
        <f>VLOOKUP(D5199,'B-Business Capability'!B:H,7,FALSE)</f>
        <v>Ressource Management</v>
      </c>
      <c r="I5199" t="s">
        <v>64</v>
      </c>
      <c r="J5199" t="s">
        <v>9544</v>
      </c>
      <c r="L5199" t="s">
        <v>142</v>
      </c>
      <c r="M5199" t="str">
        <f>VLOOKUP(L5199,'A-Applications'!B:D,3,FALSE)</f>
        <v>IFS ERP</v>
      </c>
      <c r="N5199" t="s">
        <v>46</v>
      </c>
      <c r="O5199" s="42" t="s">
        <v>47</v>
      </c>
      <c r="P5199" t="s">
        <v>1040</v>
      </c>
      <c r="Q5199" t="str">
        <f>VLOOKUP(KamstrupData[[#This Row],[IdLevel123]],'B-Business Capability'!B:L,10,FALSE)</f>
        <v>Order-to-Cash (O2C)</v>
      </c>
      <c r="R5199">
        <f>VLOOKUP(KamstrupData[[#This Row],[IdLevel123]],'B-Business Capability'!B:L,11,FALSE)</f>
        <v>0</v>
      </c>
      <c r="T5199" t="s">
        <v>9545</v>
      </c>
    </row>
    <row r="5200" spans="4:20" hidden="1" x14ac:dyDescent="0.25">
      <c r="D5200" s="28" t="s">
        <v>1516</v>
      </c>
      <c r="E5200" t="str">
        <f>VLOOKUP(D5200,'B-Business Capability'!B:H,5,FALSE)</f>
        <v>Customer Service</v>
      </c>
      <c r="F5200" t="str">
        <f>VLOOKUP(D5200,'B-Business Capability'!B:H,6,FALSE)</f>
        <v>Customer Project Management</v>
      </c>
      <c r="G5200" t="str">
        <f>VLOOKUP(D5200,'B-Business Capability'!B:H,7,FALSE)</f>
        <v>Financial Analytics and Management</v>
      </c>
      <c r="I5200" t="s">
        <v>64</v>
      </c>
      <c r="J5200" t="s">
        <v>9544</v>
      </c>
      <c r="L5200" t="s">
        <v>142</v>
      </c>
      <c r="M5200" t="str">
        <f>VLOOKUP(L5200,'A-Applications'!B:D,3,FALSE)</f>
        <v>IFS ERP</v>
      </c>
      <c r="N5200" t="s">
        <v>46</v>
      </c>
      <c r="O5200" s="42" t="s">
        <v>47</v>
      </c>
      <c r="P5200" t="s">
        <v>1040</v>
      </c>
      <c r="Q5200" t="str">
        <f>VLOOKUP(KamstrupData[[#This Row],[IdLevel123]],'B-Business Capability'!B:L,10,FALSE)</f>
        <v>Order-to-Cash (O2C)</v>
      </c>
      <c r="R5200">
        <f>VLOOKUP(KamstrupData[[#This Row],[IdLevel123]],'B-Business Capability'!B:L,11,FALSE)</f>
        <v>0</v>
      </c>
      <c r="T5200" t="s">
        <v>9545</v>
      </c>
    </row>
    <row r="5201" spans="4:20" hidden="1" x14ac:dyDescent="0.25">
      <c r="D5201" s="28" t="s">
        <v>1459</v>
      </c>
      <c r="E5201" t="str">
        <f>VLOOKUP(D5201,'B-Business Capability'!B:H,5,FALSE)</f>
        <v>Customer Service</v>
      </c>
      <c r="F5201" t="str">
        <f>VLOOKUP(D5201,'B-Business Capability'!B:H,6,FALSE)</f>
        <v>Customer Service and Support</v>
      </c>
      <c r="G5201" t="str">
        <f>VLOOKUP(D5201,'B-Business Capability'!B:H,7,FALSE)</f>
        <v>Service Request Management</v>
      </c>
      <c r="I5201" t="s">
        <v>64</v>
      </c>
      <c r="J5201" t="s">
        <v>9544</v>
      </c>
      <c r="L5201" t="s">
        <v>1333</v>
      </c>
      <c r="M5201" t="str">
        <f>VLOOKUP(L5201,'A-Applications'!B:D,3,FALSE)</f>
        <v>Encryption Key Service (EKS)</v>
      </c>
      <c r="N5201" t="s">
        <v>46</v>
      </c>
      <c r="O5201" s="42" t="s">
        <v>102</v>
      </c>
      <c r="P5201" t="s">
        <v>229</v>
      </c>
      <c r="Q5201" t="str">
        <f>VLOOKUP(KamstrupData[[#This Row],[IdLevel123]],'B-Business Capability'!B:L,10,FALSE)</f>
        <v>Customer Service and Support</v>
      </c>
      <c r="R5201">
        <f>VLOOKUP(KamstrupData[[#This Row],[IdLevel123]],'B-Business Capability'!B:L,11,FALSE)</f>
        <v>0</v>
      </c>
      <c r="T5201" t="s">
        <v>9545</v>
      </c>
    </row>
    <row r="5202" spans="4:20" hidden="1" x14ac:dyDescent="0.25">
      <c r="D5202" s="28" t="s">
        <v>1612</v>
      </c>
      <c r="E5202" t="str">
        <f>VLOOKUP(D5202,'B-Business Capability'!B:H,5,FALSE)</f>
        <v>OT Hosting</v>
      </c>
      <c r="F5202" t="str">
        <f>VLOOKUP(D5202,'B-Business Capability'!B:H,6,FALSE)</f>
        <v>OT Operations &amp; Service</v>
      </c>
      <c r="G5202">
        <f>VLOOKUP(D5202,'B-Business Capability'!B:H,7,FALSE)</f>
        <v>0</v>
      </c>
      <c r="I5202" t="s">
        <v>64</v>
      </c>
      <c r="J5202" t="s">
        <v>9544</v>
      </c>
      <c r="L5202" t="s">
        <v>1333</v>
      </c>
      <c r="M5202" t="str">
        <f>VLOOKUP(L5202,'A-Applications'!B:D,3,FALSE)</f>
        <v>Encryption Key Service (EKS)</v>
      </c>
      <c r="N5202" t="s">
        <v>46</v>
      </c>
      <c r="O5202" s="42" t="s">
        <v>102</v>
      </c>
      <c r="P5202" t="s">
        <v>229</v>
      </c>
      <c r="Q5202" t="str">
        <f>VLOOKUP(KamstrupData[[#This Row],[IdLevel123]],'B-Business Capability'!B:L,10,FALSE)</f>
        <v>N/A</v>
      </c>
      <c r="R5202">
        <f>VLOOKUP(KamstrupData[[#This Row],[IdLevel123]],'B-Business Capability'!B:L,11,FALSE)</f>
        <v>0</v>
      </c>
      <c r="T5202" t="s">
        <v>9545</v>
      </c>
    </row>
    <row r="5203" spans="4:20" hidden="1" x14ac:dyDescent="0.25">
      <c r="D5203" s="28" t="s">
        <v>1459</v>
      </c>
      <c r="E5203" t="str">
        <f>VLOOKUP(D5203,'B-Business Capability'!B:H,5,FALSE)</f>
        <v>Customer Service</v>
      </c>
      <c r="F5203" t="str">
        <f>VLOOKUP(D5203,'B-Business Capability'!B:H,6,FALSE)</f>
        <v>Customer Service and Support</v>
      </c>
      <c r="G5203" t="str">
        <f>VLOOKUP(D5203,'B-Business Capability'!B:H,7,FALSE)</f>
        <v>Service Request Management</v>
      </c>
      <c r="I5203" t="s">
        <v>64</v>
      </c>
      <c r="J5203" t="s">
        <v>9544</v>
      </c>
      <c r="L5203" t="s">
        <v>1476</v>
      </c>
      <c r="M5203" t="str">
        <f>VLOOKUP(L5203,'A-Applications'!B:D,3,FALSE)</f>
        <v>Metertool OMNIA</v>
      </c>
      <c r="N5203" t="s">
        <v>46</v>
      </c>
      <c r="O5203" s="42" t="s">
        <v>47</v>
      </c>
      <c r="P5203" t="s">
        <v>229</v>
      </c>
      <c r="Q5203" t="str">
        <f>VLOOKUP(KamstrupData[[#This Row],[IdLevel123]],'B-Business Capability'!B:L,10,FALSE)</f>
        <v>Customer Service and Support</v>
      </c>
      <c r="R5203">
        <f>VLOOKUP(KamstrupData[[#This Row],[IdLevel123]],'B-Business Capability'!B:L,11,FALSE)</f>
        <v>0</v>
      </c>
      <c r="T5203" t="s">
        <v>9545</v>
      </c>
    </row>
    <row r="5204" spans="4:20" hidden="1" x14ac:dyDescent="0.25">
      <c r="D5204" s="28" t="s">
        <v>1459</v>
      </c>
      <c r="E5204" t="str">
        <f>VLOOKUP(D5204,'B-Business Capability'!B:H,5,FALSE)</f>
        <v>Customer Service</v>
      </c>
      <c r="F5204" t="str">
        <f>VLOOKUP(D5204,'B-Business Capability'!B:H,6,FALSE)</f>
        <v>Customer Service and Support</v>
      </c>
      <c r="G5204" t="str">
        <f>VLOOKUP(D5204,'B-Business Capability'!B:H,7,FALSE)</f>
        <v>Service Request Management</v>
      </c>
      <c r="I5204" t="s">
        <v>64</v>
      </c>
      <c r="J5204" t="s">
        <v>9544</v>
      </c>
      <c r="L5204" t="s">
        <v>1471</v>
      </c>
      <c r="M5204" t="str">
        <f>VLOOKUP(L5204,'A-Applications'!B:D,3,FALSE)</f>
        <v>Glogg</v>
      </c>
      <c r="O5204" s="42"/>
      <c r="P5204" t="s">
        <v>229</v>
      </c>
      <c r="Q5204" t="str">
        <f>VLOOKUP(KamstrupData[[#This Row],[IdLevel123]],'B-Business Capability'!B:L,10,FALSE)</f>
        <v>Customer Service and Support</v>
      </c>
      <c r="R5204">
        <f>VLOOKUP(KamstrupData[[#This Row],[IdLevel123]],'B-Business Capability'!B:L,11,FALSE)</f>
        <v>0</v>
      </c>
      <c r="T5204" t="s">
        <v>9545</v>
      </c>
    </row>
    <row r="5205" spans="4:20" hidden="1" x14ac:dyDescent="0.25">
      <c r="D5205" s="28" t="s">
        <v>1502</v>
      </c>
      <c r="E5205" t="str">
        <f>VLOOKUP(D5205,'B-Business Capability'!B:H,5,FALSE)</f>
        <v>Customer Service</v>
      </c>
      <c r="F5205" t="str">
        <f>VLOOKUP(D5205,'B-Business Capability'!B:H,6,FALSE)</f>
        <v>Customer Service and Support</v>
      </c>
      <c r="G5205" t="str">
        <f>VLOOKUP(D5205,'B-Business Capability'!B:H,7,FALSE)</f>
        <v>Omnichannel Customer Engagement</v>
      </c>
      <c r="I5205" t="s">
        <v>64</v>
      </c>
      <c r="J5205" t="s">
        <v>9544</v>
      </c>
      <c r="L5205" t="s">
        <v>234</v>
      </c>
      <c r="M5205" t="str">
        <f>VLOOKUP(L5205,'A-Applications'!B:D,3,FALSE)</f>
        <v>My Kamstrup</v>
      </c>
      <c r="N5205" t="s">
        <v>46</v>
      </c>
      <c r="O5205" s="42" t="s">
        <v>102</v>
      </c>
      <c r="P5205" t="s">
        <v>229</v>
      </c>
      <c r="Q5205" t="str">
        <f>VLOOKUP(KamstrupData[[#This Row],[IdLevel123]],'B-Business Capability'!B:L,10,FALSE)</f>
        <v>Customer Service and Support</v>
      </c>
      <c r="R5205">
        <f>VLOOKUP(KamstrupData[[#This Row],[IdLevel123]],'B-Business Capability'!B:L,11,FALSE)</f>
        <v>0</v>
      </c>
      <c r="T5205" t="s">
        <v>9545</v>
      </c>
    </row>
    <row r="5206" spans="4:20" hidden="1" x14ac:dyDescent="0.25">
      <c r="D5206" s="28" t="s">
        <v>1504</v>
      </c>
      <c r="E5206" t="str">
        <f>VLOOKUP(D5206,'B-Business Capability'!B:H,5,FALSE)</f>
        <v>Customer Service</v>
      </c>
      <c r="F5206" t="str">
        <f>VLOOKUP(D5206,'B-Business Capability'!B:H,6,FALSE)</f>
        <v>Customer Service and Support</v>
      </c>
      <c r="G5206" t="str">
        <f>VLOOKUP(D5206,'B-Business Capability'!B:H,7,FALSE)</f>
        <v>Self-Service Engagement</v>
      </c>
      <c r="I5206" t="s">
        <v>64</v>
      </c>
      <c r="J5206" t="s">
        <v>9544</v>
      </c>
      <c r="L5206" t="s">
        <v>234</v>
      </c>
      <c r="M5206" t="str">
        <f>VLOOKUP(L5206,'A-Applications'!B:D,3,FALSE)</f>
        <v>My Kamstrup</v>
      </c>
      <c r="N5206" t="s">
        <v>46</v>
      </c>
      <c r="O5206" s="42" t="s">
        <v>102</v>
      </c>
      <c r="P5206" t="s">
        <v>229</v>
      </c>
      <c r="Q5206" t="str">
        <f>VLOOKUP(KamstrupData[[#This Row],[IdLevel123]],'B-Business Capability'!B:L,10,FALSE)</f>
        <v>Customer Service and Support</v>
      </c>
      <c r="R5206">
        <f>VLOOKUP(KamstrupData[[#This Row],[IdLevel123]],'B-Business Capability'!B:L,11,FALSE)</f>
        <v>0</v>
      </c>
      <c r="T5206" t="s">
        <v>9545</v>
      </c>
    </row>
    <row r="5207" spans="4:20" hidden="1" x14ac:dyDescent="0.25">
      <c r="D5207" s="28" t="s">
        <v>1634</v>
      </c>
      <c r="E5207" t="str">
        <f>VLOOKUP(D5207,'B-Business Capability'!B:H,5,FALSE)</f>
        <v>Not mapped to capability</v>
      </c>
      <c r="F5207">
        <f>VLOOKUP(D5207,'B-Business Capability'!B:H,6,FALSE)</f>
        <v>0</v>
      </c>
      <c r="G5207">
        <f>VLOOKUP(D5207,'B-Business Capability'!B:H,7,FALSE)</f>
        <v>0</v>
      </c>
      <c r="I5207" t="s">
        <v>64</v>
      </c>
      <c r="J5207" t="s">
        <v>9544</v>
      </c>
      <c r="L5207" t="s">
        <v>154</v>
      </c>
      <c r="M5207" t="str">
        <f>VLOOKUP(L5207,'A-Applications'!B:D,3,FALSE)</f>
        <v>GreenShot</v>
      </c>
      <c r="N5207" t="s">
        <v>46</v>
      </c>
      <c r="O5207" s="42" t="s">
        <v>52</v>
      </c>
      <c r="P5207" t="s">
        <v>68</v>
      </c>
      <c r="Q5207" t="str">
        <f>VLOOKUP(KamstrupData[[#This Row],[IdLevel123]],'B-Business Capability'!B:L,10,FALSE)</f>
        <v>N/A</v>
      </c>
      <c r="R5207">
        <f>VLOOKUP(KamstrupData[[#This Row],[IdLevel123]],'B-Business Capability'!B:L,11,FALSE)</f>
        <v>0</v>
      </c>
      <c r="T5207" t="s">
        <v>9545</v>
      </c>
    </row>
    <row r="5208" spans="4:20" hidden="1" x14ac:dyDescent="0.25">
      <c r="D5208" s="28" t="s">
        <v>1517</v>
      </c>
      <c r="E5208" t="str">
        <f>VLOOKUP(D5208,'B-Business Capability'!B:H,5,FALSE)</f>
        <v>Customer Service</v>
      </c>
      <c r="F5208" t="str">
        <f>VLOOKUP(D5208,'B-Business Capability'!B:H,6,FALSE)</f>
        <v>Customer Project Management</v>
      </c>
      <c r="G5208" t="str">
        <f>VLOOKUP(D5208,'B-Business Capability'!B:H,7,FALSE)</f>
        <v>Project Management</v>
      </c>
      <c r="I5208" t="s">
        <v>64</v>
      </c>
      <c r="J5208" t="s">
        <v>9544</v>
      </c>
      <c r="L5208" t="s">
        <v>132</v>
      </c>
      <c r="M5208" t="str">
        <f>VLOOKUP(L5208,'A-Applications'!B:D,3,FALSE)</f>
        <v>Notepad++(https://notepad-plus-plus.org/)</v>
      </c>
      <c r="N5208" t="s">
        <v>46</v>
      </c>
      <c r="O5208" s="42" t="s">
        <v>47</v>
      </c>
      <c r="P5208" t="s">
        <v>1040</v>
      </c>
      <c r="Q5208" t="str">
        <f>VLOOKUP(KamstrupData[[#This Row],[IdLevel123]],'B-Business Capability'!B:L,10,FALSE)</f>
        <v>Order-to-Cash (O2C)</v>
      </c>
      <c r="R5208">
        <f>VLOOKUP(KamstrupData[[#This Row],[IdLevel123]],'B-Business Capability'!B:L,11,FALSE)</f>
        <v>0</v>
      </c>
      <c r="T5208" t="s">
        <v>9545</v>
      </c>
    </row>
    <row r="5209" spans="4:20" hidden="1" x14ac:dyDescent="0.25">
      <c r="D5209" s="28" t="s">
        <v>1634</v>
      </c>
      <c r="E5209" t="str">
        <f>VLOOKUP(D5209,'B-Business Capability'!B:H,5,FALSE)</f>
        <v>Not mapped to capability</v>
      </c>
      <c r="F5209">
        <f>VLOOKUP(D5209,'B-Business Capability'!B:H,6,FALSE)</f>
        <v>0</v>
      </c>
      <c r="G5209">
        <f>VLOOKUP(D5209,'B-Business Capability'!B:H,7,FALSE)</f>
        <v>0</v>
      </c>
      <c r="I5209" t="s">
        <v>64</v>
      </c>
      <c r="J5209" t="s">
        <v>9544</v>
      </c>
      <c r="L5209" t="s">
        <v>99</v>
      </c>
      <c r="M5209" t="str">
        <f>VLOOKUP(L5209,'A-Applications'!B:D,3,FALSE)</f>
        <v>SnagIt</v>
      </c>
      <c r="N5209" t="s">
        <v>46</v>
      </c>
      <c r="O5209" s="42" t="s">
        <v>47</v>
      </c>
      <c r="P5209" t="s">
        <v>56</v>
      </c>
      <c r="Q5209" t="str">
        <f>VLOOKUP(KamstrupData[[#This Row],[IdLevel123]],'B-Business Capability'!B:L,10,FALSE)</f>
        <v>N/A</v>
      </c>
      <c r="R5209">
        <f>VLOOKUP(KamstrupData[[#This Row],[IdLevel123]],'B-Business Capability'!B:L,11,FALSE)</f>
        <v>0</v>
      </c>
      <c r="T5209" t="s">
        <v>9545</v>
      </c>
    </row>
    <row r="5210" spans="4:20" hidden="1" x14ac:dyDescent="0.25">
      <c r="D5210" s="28" t="s">
        <v>1459</v>
      </c>
      <c r="E5210" t="str">
        <f>VLOOKUP(D5210,'B-Business Capability'!B:H,5,FALSE)</f>
        <v>Customer Service</v>
      </c>
      <c r="F5210" t="str">
        <f>VLOOKUP(D5210,'B-Business Capability'!B:H,6,FALSE)</f>
        <v>Customer Service and Support</v>
      </c>
      <c r="G5210" t="str">
        <f>VLOOKUP(D5210,'B-Business Capability'!B:H,7,FALSE)</f>
        <v>Service Request Management</v>
      </c>
      <c r="I5210" t="s">
        <v>64</v>
      </c>
      <c r="J5210" t="s">
        <v>9544</v>
      </c>
      <c r="L5210" t="s">
        <v>369</v>
      </c>
      <c r="M5210" t="str">
        <f>VLOOKUP(L5210,'A-Applications'!B:D,3,FALSE)</f>
        <v>JIRA</v>
      </c>
      <c r="N5210" t="s">
        <v>46</v>
      </c>
      <c r="O5210" s="42" t="s">
        <v>47</v>
      </c>
      <c r="P5210" t="s">
        <v>229</v>
      </c>
      <c r="Q5210" t="str">
        <f>VLOOKUP(KamstrupData[[#This Row],[IdLevel123]],'B-Business Capability'!B:L,10,FALSE)</f>
        <v>Customer Service and Support</v>
      </c>
      <c r="R5210">
        <f>VLOOKUP(KamstrupData[[#This Row],[IdLevel123]],'B-Business Capability'!B:L,11,FALSE)</f>
        <v>0</v>
      </c>
      <c r="T5210" t="s">
        <v>9545</v>
      </c>
    </row>
    <row r="5211" spans="4:20" hidden="1" x14ac:dyDescent="0.25">
      <c r="D5211" s="28" t="s">
        <v>1517</v>
      </c>
      <c r="E5211" t="str">
        <f>VLOOKUP(D5211,'B-Business Capability'!B:H,5,FALSE)</f>
        <v>Customer Service</v>
      </c>
      <c r="F5211" t="str">
        <f>VLOOKUP(D5211,'B-Business Capability'!B:H,6,FALSE)</f>
        <v>Customer Project Management</v>
      </c>
      <c r="G5211" t="str">
        <f>VLOOKUP(D5211,'B-Business Capability'!B:H,7,FALSE)</f>
        <v>Project Management</v>
      </c>
      <c r="I5211" t="s">
        <v>64</v>
      </c>
      <c r="J5211" t="s">
        <v>9544</v>
      </c>
      <c r="L5211" t="s">
        <v>369</v>
      </c>
      <c r="M5211" t="str">
        <f>VLOOKUP(L5211,'A-Applications'!B:D,3,FALSE)</f>
        <v>JIRA</v>
      </c>
      <c r="N5211" t="s">
        <v>46</v>
      </c>
      <c r="O5211" s="42" t="s">
        <v>47</v>
      </c>
      <c r="P5211" t="s">
        <v>1040</v>
      </c>
      <c r="Q5211" t="str">
        <f>VLOOKUP(KamstrupData[[#This Row],[IdLevel123]],'B-Business Capability'!B:L,10,FALSE)</f>
        <v>Order-to-Cash (O2C)</v>
      </c>
      <c r="R5211">
        <f>VLOOKUP(KamstrupData[[#This Row],[IdLevel123]],'B-Business Capability'!B:L,11,FALSE)</f>
        <v>0</v>
      </c>
      <c r="T5211" t="s">
        <v>9545</v>
      </c>
    </row>
    <row r="5212" spans="4:20" hidden="1" x14ac:dyDescent="0.25">
      <c r="D5212" s="28" t="s">
        <v>1634</v>
      </c>
      <c r="E5212" t="str">
        <f>VLOOKUP(D5212,'B-Business Capability'!B:H,5,FALSE)</f>
        <v>Not mapped to capability</v>
      </c>
      <c r="F5212">
        <f>VLOOKUP(D5212,'B-Business Capability'!B:H,6,FALSE)</f>
        <v>0</v>
      </c>
      <c r="G5212">
        <f>VLOOKUP(D5212,'B-Business Capability'!B:H,7,FALSE)</f>
        <v>0</v>
      </c>
      <c r="I5212" t="s">
        <v>64</v>
      </c>
      <c r="J5212" t="s">
        <v>9544</v>
      </c>
      <c r="L5212" t="s">
        <v>726</v>
      </c>
      <c r="M5212" t="str">
        <f>VLOOKUP(L5212,'A-Applications'!B:D,3,FALSE)</f>
        <v>TeraTerm</v>
      </c>
      <c r="O5212" s="42"/>
      <c r="P5212" t="s">
        <v>56</v>
      </c>
      <c r="Q5212" t="str">
        <f>VLOOKUP(KamstrupData[[#This Row],[IdLevel123]],'B-Business Capability'!B:L,10,FALSE)</f>
        <v>N/A</v>
      </c>
      <c r="R5212">
        <f>VLOOKUP(KamstrupData[[#This Row],[IdLevel123]],'B-Business Capability'!B:L,11,FALSE)</f>
        <v>0</v>
      </c>
      <c r="T5212" t="s">
        <v>9545</v>
      </c>
    </row>
    <row r="5213" spans="4:20" hidden="1" x14ac:dyDescent="0.25">
      <c r="D5213" s="28" t="s">
        <v>1039</v>
      </c>
      <c r="E5213" t="str">
        <f>VLOOKUP(D5213,'B-Business Capability'!B:H,5,FALSE)</f>
        <v>Strategic Management</v>
      </c>
      <c r="F5213" t="str">
        <f>VLOOKUP(D5213,'B-Business Capability'!B:H,6,FALSE)</f>
        <v>Manage Core Business</v>
      </c>
      <c r="G5213" t="str">
        <f>VLOOKUP(D5213,'B-Business Capability'!B:H,7,FALSE)</f>
        <v>Manage Projects</v>
      </c>
      <c r="I5213" t="s">
        <v>64</v>
      </c>
      <c r="J5213" t="s">
        <v>9544</v>
      </c>
      <c r="L5213" t="s">
        <v>51</v>
      </c>
      <c r="M5213" t="str">
        <f>VLOOKUP(L5213,'A-Applications'!B:D,3,FALSE)</f>
        <v>Microsoft Visio</v>
      </c>
      <c r="N5213" t="s">
        <v>46</v>
      </c>
      <c r="O5213" s="42" t="s">
        <v>47</v>
      </c>
      <c r="P5213" t="s">
        <v>1040</v>
      </c>
      <c r="Q5213" t="str">
        <f>VLOOKUP(KamstrupData[[#This Row],[IdLevel123]],'B-Business Capability'!B:L,10,FALSE)</f>
        <v>N/A</v>
      </c>
      <c r="R5213">
        <f>VLOOKUP(KamstrupData[[#This Row],[IdLevel123]],'B-Business Capability'!B:L,11,FALSE)</f>
        <v>0</v>
      </c>
      <c r="T5213" t="s">
        <v>9545</v>
      </c>
    </row>
    <row r="5214" spans="4:20" hidden="1" x14ac:dyDescent="0.25">
      <c r="D5214" s="28" t="s">
        <v>1459</v>
      </c>
      <c r="E5214" t="str">
        <f>VLOOKUP(D5214,'B-Business Capability'!B:H,5,FALSE)</f>
        <v>Customer Service</v>
      </c>
      <c r="F5214" t="str">
        <f>VLOOKUP(D5214,'B-Business Capability'!B:H,6,FALSE)</f>
        <v>Customer Service and Support</v>
      </c>
      <c r="G5214" t="str">
        <f>VLOOKUP(D5214,'B-Business Capability'!B:H,7,FALSE)</f>
        <v>Service Request Management</v>
      </c>
      <c r="I5214" t="s">
        <v>64</v>
      </c>
      <c r="J5214" t="s">
        <v>9544</v>
      </c>
      <c r="L5214" t="s">
        <v>621</v>
      </c>
      <c r="M5214" t="str">
        <f>VLOOKUP(L5214,'A-Applications'!B:D,3,FALSE)</f>
        <v>Putty</v>
      </c>
      <c r="N5214" t="s">
        <v>46</v>
      </c>
      <c r="O5214" s="42" t="s">
        <v>47</v>
      </c>
      <c r="P5214" t="s">
        <v>1040</v>
      </c>
      <c r="Q5214" t="str">
        <f>VLOOKUP(KamstrupData[[#This Row],[IdLevel123]],'B-Business Capability'!B:L,10,FALSE)</f>
        <v>Customer Service and Support</v>
      </c>
      <c r="R5214">
        <f>VLOOKUP(KamstrupData[[#This Row],[IdLevel123]],'B-Business Capability'!B:L,11,FALSE)</f>
        <v>0</v>
      </c>
      <c r="T5214" t="s">
        <v>9545</v>
      </c>
    </row>
    <row r="5215" spans="4:20" hidden="1" x14ac:dyDescent="0.25">
      <c r="D5215" s="28" t="s">
        <v>1517</v>
      </c>
      <c r="E5215" t="str">
        <f>VLOOKUP(D5215,'B-Business Capability'!B:H,5,FALSE)</f>
        <v>Customer Service</v>
      </c>
      <c r="F5215" t="str">
        <f>VLOOKUP(D5215,'B-Business Capability'!B:H,6,FALSE)</f>
        <v>Customer Project Management</v>
      </c>
      <c r="G5215" t="str">
        <f>VLOOKUP(D5215,'B-Business Capability'!B:H,7,FALSE)</f>
        <v>Project Management</v>
      </c>
      <c r="I5215" t="s">
        <v>64</v>
      </c>
      <c r="J5215" t="s">
        <v>9544</v>
      </c>
      <c r="L5215" t="s">
        <v>584</v>
      </c>
      <c r="M5215" t="str">
        <f>VLOOKUP(L5215,'A-Applications'!B:D,3,FALSE)</f>
        <v>GITLAB</v>
      </c>
      <c r="N5215" t="s">
        <v>46</v>
      </c>
      <c r="O5215" s="42" t="s">
        <v>47</v>
      </c>
      <c r="P5215" t="s">
        <v>1040</v>
      </c>
      <c r="Q5215" t="str">
        <f>VLOOKUP(KamstrupData[[#This Row],[IdLevel123]],'B-Business Capability'!B:L,10,FALSE)</f>
        <v>Order-to-Cash (O2C)</v>
      </c>
      <c r="R5215">
        <f>VLOOKUP(KamstrupData[[#This Row],[IdLevel123]],'B-Business Capability'!B:L,11,FALSE)</f>
        <v>0</v>
      </c>
      <c r="T5215" t="s">
        <v>9545</v>
      </c>
    </row>
    <row r="5216" spans="4:20" hidden="1" x14ac:dyDescent="0.25">
      <c r="D5216" s="28" t="s">
        <v>1517</v>
      </c>
      <c r="E5216" t="str">
        <f>VLOOKUP(D5216,'B-Business Capability'!B:H,5,FALSE)</f>
        <v>Customer Service</v>
      </c>
      <c r="F5216" t="str">
        <f>VLOOKUP(D5216,'B-Business Capability'!B:H,6,FALSE)</f>
        <v>Customer Project Management</v>
      </c>
      <c r="G5216" t="str">
        <f>VLOOKUP(D5216,'B-Business Capability'!B:H,7,FALSE)</f>
        <v>Project Management</v>
      </c>
      <c r="I5216" t="s">
        <v>64</v>
      </c>
      <c r="J5216" t="s">
        <v>9544</v>
      </c>
      <c r="L5216" t="s">
        <v>918</v>
      </c>
      <c r="M5216" t="str">
        <f>VLOOKUP(L5216,'A-Applications'!B:D,3,FALSE)</f>
        <v>QAD ERP</v>
      </c>
      <c r="N5216" t="s">
        <v>46</v>
      </c>
      <c r="O5216" s="42" t="s">
        <v>47</v>
      </c>
      <c r="P5216" t="s">
        <v>1040</v>
      </c>
      <c r="Q5216" t="str">
        <f>VLOOKUP(KamstrupData[[#This Row],[IdLevel123]],'B-Business Capability'!B:L,10,FALSE)</f>
        <v>Order-to-Cash (O2C)</v>
      </c>
      <c r="R5216">
        <f>VLOOKUP(KamstrupData[[#This Row],[IdLevel123]],'B-Business Capability'!B:L,11,FALSE)</f>
        <v>0</v>
      </c>
      <c r="T5216" t="s">
        <v>9545</v>
      </c>
    </row>
    <row r="5217" spans="4:20" hidden="1" x14ac:dyDescent="0.25">
      <c r="D5217" s="28" t="s">
        <v>1459</v>
      </c>
      <c r="E5217" t="str">
        <f>VLOOKUP(D5217,'B-Business Capability'!B:H,5,FALSE)</f>
        <v>Customer Service</v>
      </c>
      <c r="F5217" t="str">
        <f>VLOOKUP(D5217,'B-Business Capability'!B:H,6,FALSE)</f>
        <v>Customer Service and Support</v>
      </c>
      <c r="G5217" t="str">
        <f>VLOOKUP(D5217,'B-Business Capability'!B:H,7,FALSE)</f>
        <v>Service Request Management</v>
      </c>
      <c r="I5217" t="s">
        <v>64</v>
      </c>
      <c r="J5217" t="s">
        <v>9544</v>
      </c>
      <c r="L5217" t="s">
        <v>1475</v>
      </c>
      <c r="M5217" t="str">
        <f>VLOOKUP(L5217,'A-Applications'!B:D,3,FALSE)</f>
        <v>Kamstrup GPRS Portal</v>
      </c>
      <c r="N5217" t="s">
        <v>46</v>
      </c>
      <c r="O5217" s="42" t="s">
        <v>47</v>
      </c>
      <c r="P5217" t="s">
        <v>229</v>
      </c>
      <c r="Q5217" t="str">
        <f>VLOOKUP(KamstrupData[[#This Row],[IdLevel123]],'B-Business Capability'!B:L,10,FALSE)</f>
        <v>Customer Service and Support</v>
      </c>
      <c r="R5217">
        <f>VLOOKUP(KamstrupData[[#This Row],[IdLevel123]],'B-Business Capability'!B:L,11,FALSE)</f>
        <v>0</v>
      </c>
      <c r="T5217" t="s">
        <v>9545</v>
      </c>
    </row>
    <row r="5218" spans="4:20" hidden="1" x14ac:dyDescent="0.25">
      <c r="D5218" s="28" t="s">
        <v>1517</v>
      </c>
      <c r="E5218" t="str">
        <f>VLOOKUP(D5218,'B-Business Capability'!B:H,5,FALSE)</f>
        <v>Customer Service</v>
      </c>
      <c r="F5218" t="str">
        <f>VLOOKUP(D5218,'B-Business Capability'!B:H,6,FALSE)</f>
        <v>Customer Project Management</v>
      </c>
      <c r="G5218" t="str">
        <f>VLOOKUP(D5218,'B-Business Capability'!B:H,7,FALSE)</f>
        <v>Project Management</v>
      </c>
      <c r="I5218" t="s">
        <v>64</v>
      </c>
      <c r="J5218" t="s">
        <v>9544</v>
      </c>
      <c r="L5218" t="s">
        <v>1475</v>
      </c>
      <c r="M5218" t="str">
        <f>VLOOKUP(L5218,'A-Applications'!B:D,3,FALSE)</f>
        <v>Kamstrup GPRS Portal</v>
      </c>
      <c r="N5218" t="s">
        <v>46</v>
      </c>
      <c r="O5218" s="42" t="s">
        <v>47</v>
      </c>
      <c r="P5218" t="s">
        <v>1040</v>
      </c>
      <c r="Q5218" t="str">
        <f>VLOOKUP(KamstrupData[[#This Row],[IdLevel123]],'B-Business Capability'!B:L,10,FALSE)</f>
        <v>Order-to-Cash (O2C)</v>
      </c>
      <c r="R5218">
        <f>VLOOKUP(KamstrupData[[#This Row],[IdLevel123]],'B-Business Capability'!B:L,11,FALSE)</f>
        <v>0</v>
      </c>
      <c r="T5218" t="s">
        <v>9545</v>
      </c>
    </row>
    <row r="5219" spans="4:20" hidden="1" x14ac:dyDescent="0.25">
      <c r="D5219" s="28" t="s">
        <v>1459</v>
      </c>
      <c r="E5219" t="str">
        <f>VLOOKUP(D5219,'B-Business Capability'!B:H,5,FALSE)</f>
        <v>Customer Service</v>
      </c>
      <c r="F5219" t="str">
        <f>VLOOKUP(D5219,'B-Business Capability'!B:H,6,FALSE)</f>
        <v>Customer Service and Support</v>
      </c>
      <c r="G5219" t="str">
        <f>VLOOKUP(D5219,'B-Business Capability'!B:H,7,FALSE)</f>
        <v>Service Request Management</v>
      </c>
      <c r="I5219" t="s">
        <v>64</v>
      </c>
      <c r="J5219" t="s">
        <v>9544</v>
      </c>
      <c r="L5219" t="s">
        <v>639</v>
      </c>
      <c r="M5219" t="str">
        <f>VLOOKUP(L5219,'A-Applications'!B:D,3,FALSE)</f>
        <v>Bomgar/BeyondTrust</v>
      </c>
      <c r="N5219" t="s">
        <v>46</v>
      </c>
      <c r="O5219" s="42" t="s">
        <v>47</v>
      </c>
      <c r="P5219" t="s">
        <v>229</v>
      </c>
      <c r="Q5219" t="str">
        <f>VLOOKUP(KamstrupData[[#This Row],[IdLevel123]],'B-Business Capability'!B:L,10,FALSE)</f>
        <v>Customer Service and Support</v>
      </c>
      <c r="R5219">
        <f>VLOOKUP(KamstrupData[[#This Row],[IdLevel123]],'B-Business Capability'!B:L,11,FALSE)</f>
        <v>0</v>
      </c>
      <c r="T5219" t="s">
        <v>9545</v>
      </c>
    </row>
    <row r="5220" spans="4:20" hidden="1" x14ac:dyDescent="0.25">
      <c r="D5220" s="28" t="s">
        <v>1517</v>
      </c>
      <c r="E5220" t="str">
        <f>VLOOKUP(D5220,'B-Business Capability'!B:H,5,FALSE)</f>
        <v>Customer Service</v>
      </c>
      <c r="F5220" t="str">
        <f>VLOOKUP(D5220,'B-Business Capability'!B:H,6,FALSE)</f>
        <v>Customer Project Management</v>
      </c>
      <c r="G5220" t="str">
        <f>VLOOKUP(D5220,'B-Business Capability'!B:H,7,FALSE)</f>
        <v>Project Management</v>
      </c>
      <c r="I5220" t="s">
        <v>64</v>
      </c>
      <c r="J5220" t="s">
        <v>9544</v>
      </c>
      <c r="L5220" t="s">
        <v>639</v>
      </c>
      <c r="M5220" t="str">
        <f>VLOOKUP(L5220,'A-Applications'!B:D,3,FALSE)</f>
        <v>Bomgar/BeyondTrust</v>
      </c>
      <c r="N5220" t="s">
        <v>46</v>
      </c>
      <c r="O5220" s="42" t="s">
        <v>47</v>
      </c>
      <c r="P5220" t="s">
        <v>1040</v>
      </c>
      <c r="Q5220" t="str">
        <f>VLOOKUP(KamstrupData[[#This Row],[IdLevel123]],'B-Business Capability'!B:L,10,FALSE)</f>
        <v>Order-to-Cash (O2C)</v>
      </c>
      <c r="R5220">
        <f>VLOOKUP(KamstrupData[[#This Row],[IdLevel123]],'B-Business Capability'!B:L,11,FALSE)</f>
        <v>0</v>
      </c>
      <c r="T5220" t="s">
        <v>9545</v>
      </c>
    </row>
    <row r="5221" spans="4:20" hidden="1" x14ac:dyDescent="0.25">
      <c r="D5221" s="28" t="s">
        <v>1459</v>
      </c>
      <c r="E5221" t="str">
        <f>VLOOKUP(D5221,'B-Business Capability'!B:H,5,FALSE)</f>
        <v>Customer Service</v>
      </c>
      <c r="F5221" t="str">
        <f>VLOOKUP(D5221,'B-Business Capability'!B:H,6,FALSE)</f>
        <v>Customer Service and Support</v>
      </c>
      <c r="G5221" t="str">
        <f>VLOOKUP(D5221,'B-Business Capability'!B:H,7,FALSE)</f>
        <v>Service Request Management</v>
      </c>
      <c r="I5221" t="s">
        <v>64</v>
      </c>
      <c r="J5221" t="s">
        <v>9544</v>
      </c>
      <c r="L5221" t="s">
        <v>536</v>
      </c>
      <c r="M5221" t="str">
        <f>VLOOKUP(L5221,'A-Applications'!B:D,3,FALSE)</f>
        <v>File services</v>
      </c>
      <c r="N5221" t="s">
        <v>46</v>
      </c>
      <c r="O5221" s="42" t="s">
        <v>47</v>
      </c>
      <c r="P5221" t="s">
        <v>229</v>
      </c>
      <c r="Q5221" t="str">
        <f>VLOOKUP(KamstrupData[[#This Row],[IdLevel123]],'B-Business Capability'!B:L,10,FALSE)</f>
        <v>Customer Service and Support</v>
      </c>
      <c r="R5221">
        <f>VLOOKUP(KamstrupData[[#This Row],[IdLevel123]],'B-Business Capability'!B:L,11,FALSE)</f>
        <v>0</v>
      </c>
      <c r="T5221" t="s">
        <v>9545</v>
      </c>
    </row>
    <row r="5222" spans="4:20" hidden="1" x14ac:dyDescent="0.25">
      <c r="D5222" s="28" t="s">
        <v>1517</v>
      </c>
      <c r="E5222" t="str">
        <f>VLOOKUP(D5222,'B-Business Capability'!B:H,5,FALSE)</f>
        <v>Customer Service</v>
      </c>
      <c r="F5222" t="str">
        <f>VLOOKUP(D5222,'B-Business Capability'!B:H,6,FALSE)</f>
        <v>Customer Project Management</v>
      </c>
      <c r="G5222" t="str">
        <f>VLOOKUP(D5222,'B-Business Capability'!B:H,7,FALSE)</f>
        <v>Project Management</v>
      </c>
      <c r="I5222" t="s">
        <v>64</v>
      </c>
      <c r="J5222" t="s">
        <v>9544</v>
      </c>
      <c r="L5222" t="s">
        <v>536</v>
      </c>
      <c r="M5222" t="str">
        <f>VLOOKUP(L5222,'A-Applications'!B:D,3,FALSE)</f>
        <v>File services</v>
      </c>
      <c r="N5222" t="s">
        <v>46</v>
      </c>
      <c r="O5222" s="42" t="s">
        <v>47</v>
      </c>
      <c r="P5222" t="s">
        <v>1040</v>
      </c>
      <c r="Q5222" t="str">
        <f>VLOOKUP(KamstrupData[[#This Row],[IdLevel123]],'B-Business Capability'!B:L,10,FALSE)</f>
        <v>Order-to-Cash (O2C)</v>
      </c>
      <c r="R5222">
        <f>VLOOKUP(KamstrupData[[#This Row],[IdLevel123]],'B-Business Capability'!B:L,11,FALSE)</f>
        <v>0</v>
      </c>
      <c r="T5222" t="s">
        <v>9545</v>
      </c>
    </row>
    <row r="5223" spans="4:20" hidden="1" x14ac:dyDescent="0.25">
      <c r="D5223" s="28" t="s">
        <v>1459</v>
      </c>
      <c r="E5223" t="str">
        <f>VLOOKUP(D5223,'B-Business Capability'!B:H,5,FALSE)</f>
        <v>Customer Service</v>
      </c>
      <c r="F5223" t="str">
        <f>VLOOKUP(D5223,'B-Business Capability'!B:H,6,FALSE)</f>
        <v>Customer Service and Support</v>
      </c>
      <c r="G5223" t="str">
        <f>VLOOKUP(D5223,'B-Business Capability'!B:H,7,FALSE)</f>
        <v>Service Request Management</v>
      </c>
      <c r="I5223" t="s">
        <v>64</v>
      </c>
      <c r="J5223" t="s">
        <v>9544</v>
      </c>
      <c r="L5223" t="s">
        <v>358</v>
      </c>
      <c r="M5223" t="str">
        <f>VLOOKUP(L5223,'A-Applications'!B:D,3,FALSE)</f>
        <v>FTP services</v>
      </c>
      <c r="N5223" t="s">
        <v>46</v>
      </c>
      <c r="O5223" s="42" t="s">
        <v>102</v>
      </c>
      <c r="P5223" t="s">
        <v>229</v>
      </c>
      <c r="Q5223" t="str">
        <f>VLOOKUP(KamstrupData[[#This Row],[IdLevel123]],'B-Business Capability'!B:L,10,FALSE)</f>
        <v>Customer Service and Support</v>
      </c>
      <c r="R5223">
        <f>VLOOKUP(KamstrupData[[#This Row],[IdLevel123]],'B-Business Capability'!B:L,11,FALSE)</f>
        <v>0</v>
      </c>
      <c r="T5223" t="s">
        <v>9545</v>
      </c>
    </row>
    <row r="5224" spans="4:20" hidden="1" x14ac:dyDescent="0.25">
      <c r="D5224" s="28" t="s">
        <v>1517</v>
      </c>
      <c r="E5224" t="str">
        <f>VLOOKUP(D5224,'B-Business Capability'!B:H,5,FALSE)</f>
        <v>Customer Service</v>
      </c>
      <c r="F5224" t="str">
        <f>VLOOKUP(D5224,'B-Business Capability'!B:H,6,FALSE)</f>
        <v>Customer Project Management</v>
      </c>
      <c r="G5224" t="str">
        <f>VLOOKUP(D5224,'B-Business Capability'!B:H,7,FALSE)</f>
        <v>Project Management</v>
      </c>
      <c r="I5224" t="s">
        <v>64</v>
      </c>
      <c r="J5224" t="s">
        <v>9544</v>
      </c>
      <c r="L5224" t="s">
        <v>358</v>
      </c>
      <c r="M5224" t="str">
        <f>VLOOKUP(L5224,'A-Applications'!B:D,3,FALSE)</f>
        <v>FTP services</v>
      </c>
      <c r="N5224" t="s">
        <v>46</v>
      </c>
      <c r="O5224" s="42" t="s">
        <v>102</v>
      </c>
      <c r="P5224" t="s">
        <v>1040</v>
      </c>
      <c r="Q5224" t="str">
        <f>VLOOKUP(KamstrupData[[#This Row],[IdLevel123]],'B-Business Capability'!B:L,10,FALSE)</f>
        <v>Order-to-Cash (O2C)</v>
      </c>
      <c r="R5224">
        <f>VLOOKUP(KamstrupData[[#This Row],[IdLevel123]],'B-Business Capability'!B:L,11,FALSE)</f>
        <v>0</v>
      </c>
      <c r="T5224" t="s">
        <v>9545</v>
      </c>
    </row>
    <row r="5225" spans="4:20" hidden="1" x14ac:dyDescent="0.25">
      <c r="D5225" s="28" t="s">
        <v>1449</v>
      </c>
      <c r="E5225" t="str">
        <f>VLOOKUP(D5225,'B-Business Capability'!B:H,5,FALSE)</f>
        <v>Customer Service</v>
      </c>
      <c r="F5225" t="str">
        <f>VLOOKUP(D5225,'B-Business Capability'!B:H,6,FALSE)</f>
        <v>Customer Service and Support</v>
      </c>
      <c r="G5225">
        <f>VLOOKUP(D5225,'B-Business Capability'!B:H,7,FALSE)</f>
        <v>0</v>
      </c>
      <c r="I5225" t="s">
        <v>64</v>
      </c>
      <c r="J5225" t="s">
        <v>9544</v>
      </c>
      <c r="L5225" t="s">
        <v>186</v>
      </c>
      <c r="M5225" t="str">
        <f>VLOOKUP(L5225,'A-Applications'!B:D,3,FALSE)</f>
        <v>Microsoft Teams</v>
      </c>
      <c r="N5225" t="s">
        <v>46</v>
      </c>
      <c r="O5225" s="42" t="s">
        <v>47</v>
      </c>
      <c r="P5225" t="s">
        <v>423</v>
      </c>
      <c r="Q5225" t="str">
        <f>VLOOKUP(KamstrupData[[#This Row],[IdLevel123]],'B-Business Capability'!B:L,10,FALSE)</f>
        <v>Customer Service and Support</v>
      </c>
      <c r="R5225">
        <f>VLOOKUP(KamstrupData[[#This Row],[IdLevel123]],'B-Business Capability'!B:L,11,FALSE)</f>
        <v>0</v>
      </c>
      <c r="T5225" t="s">
        <v>9545</v>
      </c>
    </row>
    <row r="5226" spans="4:20" hidden="1" x14ac:dyDescent="0.25">
      <c r="D5226" s="28" t="s">
        <v>1459</v>
      </c>
      <c r="E5226" t="str">
        <f>VLOOKUP(D5226,'B-Business Capability'!B:H,5,FALSE)</f>
        <v>Customer Service</v>
      </c>
      <c r="F5226" t="str">
        <f>VLOOKUP(D5226,'B-Business Capability'!B:H,6,FALSE)</f>
        <v>Customer Service and Support</v>
      </c>
      <c r="G5226" t="str">
        <f>VLOOKUP(D5226,'B-Business Capability'!B:H,7,FALSE)</f>
        <v>Service Request Management</v>
      </c>
      <c r="I5226" t="s">
        <v>64</v>
      </c>
      <c r="J5226" t="s">
        <v>9544</v>
      </c>
      <c r="L5226" t="s">
        <v>1481</v>
      </c>
      <c r="M5226" t="str">
        <f>VLOOKUP(L5226,'A-Applications'!B:D,3,FALSE)</f>
        <v>Trio</v>
      </c>
      <c r="N5226" t="s">
        <v>74</v>
      </c>
      <c r="O5226" s="42" t="s">
        <v>102</v>
      </c>
      <c r="P5226" t="s">
        <v>229</v>
      </c>
      <c r="Q5226" t="str">
        <f>VLOOKUP(KamstrupData[[#This Row],[IdLevel123]],'B-Business Capability'!B:L,10,FALSE)</f>
        <v>Customer Service and Support</v>
      </c>
      <c r="R5226">
        <f>VLOOKUP(KamstrupData[[#This Row],[IdLevel123]],'B-Business Capability'!B:L,11,FALSE)</f>
        <v>0</v>
      </c>
      <c r="T5226" t="s">
        <v>9545</v>
      </c>
    </row>
    <row r="5227" spans="4:20" hidden="1" x14ac:dyDescent="0.25">
      <c r="D5227" s="28" t="s">
        <v>1612</v>
      </c>
      <c r="E5227" t="str">
        <f>VLOOKUP(D5227,'B-Business Capability'!B:H,5,FALSE)</f>
        <v>OT Hosting</v>
      </c>
      <c r="F5227" t="str">
        <f>VLOOKUP(D5227,'B-Business Capability'!B:H,6,FALSE)</f>
        <v>OT Operations &amp; Service</v>
      </c>
      <c r="G5227">
        <f>VLOOKUP(D5227,'B-Business Capability'!B:H,7,FALSE)</f>
        <v>0</v>
      </c>
      <c r="I5227" t="s">
        <v>64</v>
      </c>
      <c r="J5227" t="s">
        <v>9544</v>
      </c>
      <c r="L5227" t="s">
        <v>1481</v>
      </c>
      <c r="M5227" t="str">
        <f>VLOOKUP(L5227,'A-Applications'!B:D,3,FALSE)</f>
        <v>Trio</v>
      </c>
      <c r="N5227" t="s">
        <v>74</v>
      </c>
      <c r="O5227" s="42" t="s">
        <v>102</v>
      </c>
      <c r="P5227" t="s">
        <v>229</v>
      </c>
      <c r="Q5227" t="str">
        <f>VLOOKUP(KamstrupData[[#This Row],[IdLevel123]],'B-Business Capability'!B:L,10,FALSE)</f>
        <v>N/A</v>
      </c>
      <c r="R5227">
        <f>VLOOKUP(KamstrupData[[#This Row],[IdLevel123]],'B-Business Capability'!B:L,11,FALSE)</f>
        <v>0</v>
      </c>
      <c r="T5227" t="s">
        <v>9545</v>
      </c>
    </row>
    <row r="5228" spans="4:20" hidden="1" x14ac:dyDescent="0.25">
      <c r="D5228" s="28" t="s">
        <v>469</v>
      </c>
      <c r="E5228" t="str">
        <f>VLOOKUP(D5228,'B-Business Capability'!B:H,5,FALSE)</f>
        <v>Finance</v>
      </c>
      <c r="F5228" t="str">
        <f>VLOOKUP(D5228,'B-Business Capability'!B:H,6,FALSE)</f>
        <v>Financial Planning &amp; Analysis</v>
      </c>
      <c r="G5228" t="str">
        <f>VLOOKUP(D5228,'B-Business Capability'!B:H,7,FALSE)</f>
        <v>Cost Accounting_Plan</v>
      </c>
      <c r="I5228" t="s">
        <v>64</v>
      </c>
      <c r="J5228" t="s">
        <v>9544</v>
      </c>
      <c r="L5228" t="s">
        <v>145</v>
      </c>
      <c r="M5228" t="str">
        <f>VLOOKUP(L5228,'A-Applications'!B:D,3,FALSE)</f>
        <v>PowerBI</v>
      </c>
      <c r="N5228" t="s">
        <v>46</v>
      </c>
      <c r="O5228" s="42" t="s">
        <v>52</v>
      </c>
      <c r="P5228" t="s">
        <v>462</v>
      </c>
      <c r="Q5228" t="str">
        <f>VLOOKUP(KamstrupData[[#This Row],[IdLevel123]],'B-Business Capability'!B:L,10,FALSE)</f>
        <v>N/A</v>
      </c>
      <c r="R5228">
        <f>VLOOKUP(KamstrupData[[#This Row],[IdLevel123]],'B-Business Capability'!B:L,11,FALSE)</f>
        <v>0</v>
      </c>
      <c r="T5228" t="s">
        <v>9545</v>
      </c>
    </row>
    <row r="5229" spans="4:20" hidden="1" x14ac:dyDescent="0.25">
      <c r="D5229" s="28" t="s">
        <v>1039</v>
      </c>
      <c r="E5229" t="str">
        <f>VLOOKUP(D5229,'B-Business Capability'!B:H,5,FALSE)</f>
        <v>Strategic Management</v>
      </c>
      <c r="F5229" t="str">
        <f>VLOOKUP(D5229,'B-Business Capability'!B:H,6,FALSE)</f>
        <v>Manage Core Business</v>
      </c>
      <c r="G5229" t="str">
        <f>VLOOKUP(D5229,'B-Business Capability'!B:H,7,FALSE)</f>
        <v>Manage Projects</v>
      </c>
      <c r="I5229" t="s">
        <v>64</v>
      </c>
      <c r="J5229" t="s">
        <v>9544</v>
      </c>
      <c r="L5229" t="s">
        <v>145</v>
      </c>
      <c r="M5229" t="str">
        <f>VLOOKUP(L5229,'A-Applications'!B:D,3,FALSE)</f>
        <v>PowerBI</v>
      </c>
      <c r="N5229" t="s">
        <v>138</v>
      </c>
      <c r="O5229" s="42" t="s">
        <v>52</v>
      </c>
      <c r="P5229" t="s">
        <v>1040</v>
      </c>
      <c r="Q5229" t="str">
        <f>VLOOKUP(KamstrupData[[#This Row],[IdLevel123]],'B-Business Capability'!B:L,10,FALSE)</f>
        <v>N/A</v>
      </c>
      <c r="R5229">
        <f>VLOOKUP(KamstrupData[[#This Row],[IdLevel123]],'B-Business Capability'!B:L,11,FALSE)</f>
        <v>0</v>
      </c>
      <c r="T5229" t="s">
        <v>9545</v>
      </c>
    </row>
    <row r="5230" spans="4:20" hidden="1" x14ac:dyDescent="0.25">
      <c r="D5230" s="28" t="s">
        <v>1509</v>
      </c>
      <c r="E5230" t="str">
        <f>VLOOKUP(D5230,'B-Business Capability'!B:H,5,FALSE)</f>
        <v>Customer Service</v>
      </c>
      <c r="F5230" t="str">
        <f>VLOOKUP(D5230,'B-Business Capability'!B:H,6,FALSE)</f>
        <v>Customer Service Strategy and Planning</v>
      </c>
      <c r="G5230" t="str">
        <f>VLOOKUP(D5230,'B-Business Capability'!B:H,7,FALSE)</f>
        <v>Customer Service Analytics</v>
      </c>
      <c r="I5230" t="s">
        <v>64</v>
      </c>
      <c r="J5230" t="s">
        <v>9544</v>
      </c>
      <c r="L5230" t="s">
        <v>145</v>
      </c>
      <c r="M5230" t="str">
        <f>VLOOKUP(L5230,'A-Applications'!B:D,3,FALSE)</f>
        <v>PowerBI</v>
      </c>
      <c r="N5230" t="s">
        <v>46</v>
      </c>
      <c r="O5230" s="42" t="s">
        <v>52</v>
      </c>
      <c r="P5230" t="s">
        <v>229</v>
      </c>
      <c r="Q5230" t="str">
        <f>VLOOKUP(KamstrupData[[#This Row],[IdLevel123]],'B-Business Capability'!B:L,10,FALSE)</f>
        <v>Customer Service and Support</v>
      </c>
      <c r="R5230">
        <f>VLOOKUP(KamstrupData[[#This Row],[IdLevel123]],'B-Business Capability'!B:L,11,FALSE)</f>
        <v>0</v>
      </c>
      <c r="T5230" t="s">
        <v>9545</v>
      </c>
    </row>
    <row r="5231" spans="4:20" hidden="1" x14ac:dyDescent="0.25">
      <c r="D5231" s="28" t="s">
        <v>1509</v>
      </c>
      <c r="E5231" t="str">
        <f>VLOOKUP(D5231,'B-Business Capability'!B:H,5,FALSE)</f>
        <v>Customer Service</v>
      </c>
      <c r="F5231" t="str">
        <f>VLOOKUP(D5231,'B-Business Capability'!B:H,6,FALSE)</f>
        <v>Customer Service Strategy and Planning</v>
      </c>
      <c r="G5231" t="str">
        <f>VLOOKUP(D5231,'B-Business Capability'!B:H,7,FALSE)</f>
        <v>Customer Service Analytics</v>
      </c>
      <c r="I5231" t="s">
        <v>64</v>
      </c>
      <c r="J5231" t="s">
        <v>9544</v>
      </c>
      <c r="L5231" t="s">
        <v>145</v>
      </c>
      <c r="M5231" t="str">
        <f>VLOOKUP(L5231,'A-Applications'!B:D,3,FALSE)</f>
        <v>PowerBI</v>
      </c>
      <c r="N5231" t="s">
        <v>46</v>
      </c>
      <c r="O5231" s="42" t="s">
        <v>52</v>
      </c>
      <c r="P5231" t="s">
        <v>229</v>
      </c>
      <c r="Q5231" t="str">
        <f>VLOOKUP(KamstrupData[[#This Row],[IdLevel123]],'B-Business Capability'!B:L,10,FALSE)</f>
        <v>Customer Service and Support</v>
      </c>
      <c r="R5231">
        <f>VLOOKUP(KamstrupData[[#This Row],[IdLevel123]],'B-Business Capability'!B:L,11,FALSE)</f>
        <v>0</v>
      </c>
      <c r="T5231" t="s">
        <v>9545</v>
      </c>
    </row>
    <row r="5232" spans="4:20" hidden="1" x14ac:dyDescent="0.25">
      <c r="D5232" s="28" t="s">
        <v>1516</v>
      </c>
      <c r="E5232" t="str">
        <f>VLOOKUP(D5232,'B-Business Capability'!B:H,5,FALSE)</f>
        <v>Customer Service</v>
      </c>
      <c r="F5232" t="str">
        <f>VLOOKUP(D5232,'B-Business Capability'!B:H,6,FALSE)</f>
        <v>Customer Project Management</v>
      </c>
      <c r="G5232" t="str">
        <f>VLOOKUP(D5232,'B-Business Capability'!B:H,7,FALSE)</f>
        <v>Financial Analytics and Management</v>
      </c>
      <c r="I5232" t="s">
        <v>64</v>
      </c>
      <c r="J5232" t="s">
        <v>9544</v>
      </c>
      <c r="L5232" t="s">
        <v>145</v>
      </c>
      <c r="M5232" t="str">
        <f>VLOOKUP(L5232,'A-Applications'!B:D,3,FALSE)</f>
        <v>PowerBI</v>
      </c>
      <c r="N5232" t="s">
        <v>46</v>
      </c>
      <c r="O5232" s="42" t="s">
        <v>52</v>
      </c>
      <c r="P5232" t="s">
        <v>1040</v>
      </c>
      <c r="Q5232" t="str">
        <f>VLOOKUP(KamstrupData[[#This Row],[IdLevel123]],'B-Business Capability'!B:L,10,FALSE)</f>
        <v>Order-to-Cash (O2C)</v>
      </c>
      <c r="R5232">
        <f>VLOOKUP(KamstrupData[[#This Row],[IdLevel123]],'B-Business Capability'!B:L,11,FALSE)</f>
        <v>0</v>
      </c>
      <c r="T5232" t="s">
        <v>9545</v>
      </c>
    </row>
    <row r="5233" spans="4:20" hidden="1" x14ac:dyDescent="0.25">
      <c r="D5233" s="28" t="s">
        <v>1517</v>
      </c>
      <c r="E5233" t="str">
        <f>VLOOKUP(D5233,'B-Business Capability'!B:H,5,FALSE)</f>
        <v>Customer Service</v>
      </c>
      <c r="F5233" t="str">
        <f>VLOOKUP(D5233,'B-Business Capability'!B:H,6,FALSE)</f>
        <v>Customer Project Management</v>
      </c>
      <c r="G5233" t="str">
        <f>VLOOKUP(D5233,'B-Business Capability'!B:H,7,FALSE)</f>
        <v>Project Management</v>
      </c>
      <c r="I5233" t="s">
        <v>64</v>
      </c>
      <c r="J5233" t="s">
        <v>9544</v>
      </c>
      <c r="L5233" t="s">
        <v>145</v>
      </c>
      <c r="M5233" t="str">
        <f>VLOOKUP(L5233,'A-Applications'!B:D,3,FALSE)</f>
        <v>PowerBI</v>
      </c>
      <c r="N5233" t="s">
        <v>46</v>
      </c>
      <c r="O5233" s="42" t="s">
        <v>52</v>
      </c>
      <c r="P5233" t="s">
        <v>1040</v>
      </c>
      <c r="Q5233" t="str">
        <f>VLOOKUP(KamstrupData[[#This Row],[IdLevel123]],'B-Business Capability'!B:L,10,FALSE)</f>
        <v>Order-to-Cash (O2C)</v>
      </c>
      <c r="R5233">
        <f>VLOOKUP(KamstrupData[[#This Row],[IdLevel123]],'B-Business Capability'!B:L,11,FALSE)</f>
        <v>0</v>
      </c>
      <c r="T5233" t="s">
        <v>9545</v>
      </c>
    </row>
    <row r="5234" spans="4:20" hidden="1" x14ac:dyDescent="0.25">
      <c r="D5234" s="28" t="s">
        <v>495</v>
      </c>
      <c r="E5234" t="str">
        <f>VLOOKUP(D5234,'B-Business Capability'!B:H,5,FALSE)</f>
        <v>Finance</v>
      </c>
      <c r="F5234" t="str">
        <f>VLOOKUP(D5234,'B-Business Capability'!B:H,6,FALSE)</f>
        <v>Settlements &amp; Payments</v>
      </c>
      <c r="G5234" t="str">
        <f>VLOOKUP(D5234,'B-Business Capability'!B:H,7,FALSE)</f>
        <v>Travel &amp; Expense Management</v>
      </c>
      <c r="I5234" t="s">
        <v>64</v>
      </c>
      <c r="J5234" t="s">
        <v>9544</v>
      </c>
      <c r="L5234" t="s">
        <v>496</v>
      </c>
      <c r="M5234" t="str">
        <f>VLOOKUP(L5234,'A-Applications'!B:D,3,FALSE)</f>
        <v>Concur</v>
      </c>
      <c r="N5234" t="s">
        <v>46</v>
      </c>
      <c r="O5234" s="42" t="s">
        <v>47</v>
      </c>
      <c r="P5234" t="s">
        <v>500</v>
      </c>
      <c r="Q5234" t="str">
        <f>VLOOKUP(KamstrupData[[#This Row],[IdLevel123]],'B-Business Capability'!B:L,10,FALSE)</f>
        <v>Hire-to-Retire (H2R)</v>
      </c>
      <c r="R5234">
        <f>VLOOKUP(KamstrupData[[#This Row],[IdLevel123]],'B-Business Capability'!B:L,11,FALSE)</f>
        <v>750</v>
      </c>
      <c r="S5234" t="s">
        <v>267</v>
      </c>
      <c r="T5234" t="s">
        <v>9545</v>
      </c>
    </row>
    <row r="5235" spans="4:20" hidden="1" x14ac:dyDescent="0.25">
      <c r="D5235" s="28" t="s">
        <v>393</v>
      </c>
      <c r="E5235" t="str">
        <f>VLOOKUP(D5235,'B-Business Capability'!B:H,5,FALSE)</f>
        <v>Legal</v>
      </c>
      <c r="F5235" t="str">
        <f>VLOOKUP(D5235,'B-Business Capability'!B:H,6,FALSE)</f>
        <v>Ensure Compliance</v>
      </c>
      <c r="G5235">
        <f>VLOOKUP(D5235,'B-Business Capability'!B:H,7,FALSE)</f>
        <v>0</v>
      </c>
      <c r="I5235" t="s">
        <v>64</v>
      </c>
      <c r="J5235" t="s">
        <v>9544</v>
      </c>
      <c r="L5235" t="s">
        <v>49</v>
      </c>
      <c r="M5235" t="str">
        <f>VLOOKUP(L5235,'A-Applications'!B:D,3,FALSE)</f>
        <v>DocuSign</v>
      </c>
      <c r="N5235" t="s">
        <v>46</v>
      </c>
      <c r="O5235" s="42" t="s">
        <v>52</v>
      </c>
      <c r="P5235" t="s">
        <v>395</v>
      </c>
      <c r="Q5235" t="str">
        <f>VLOOKUP(KamstrupData[[#This Row],[IdLevel123]],'B-Business Capability'!B:L,10,FALSE)</f>
        <v>N/A</v>
      </c>
      <c r="R5235">
        <f>VLOOKUP(KamstrupData[[#This Row],[IdLevel123]],'B-Business Capability'!B:L,11,FALSE)</f>
        <v>0</v>
      </c>
      <c r="T5235" t="s">
        <v>9545</v>
      </c>
    </row>
    <row r="5236" spans="4:20" hidden="1" x14ac:dyDescent="0.25">
      <c r="D5236" s="28" t="s">
        <v>393</v>
      </c>
      <c r="E5236" t="str">
        <f>VLOOKUP(D5236,'B-Business Capability'!B:H,5,FALSE)</f>
        <v>Legal</v>
      </c>
      <c r="F5236" t="str">
        <f>VLOOKUP(D5236,'B-Business Capability'!B:H,6,FALSE)</f>
        <v>Ensure Compliance</v>
      </c>
      <c r="G5236">
        <f>VLOOKUP(D5236,'B-Business Capability'!B:H,7,FALSE)</f>
        <v>0</v>
      </c>
      <c r="I5236" t="s">
        <v>64</v>
      </c>
      <c r="J5236" t="s">
        <v>9544</v>
      </c>
      <c r="L5236" t="s">
        <v>49</v>
      </c>
      <c r="M5236" t="str">
        <f>VLOOKUP(L5236,'A-Applications'!B:D,3,FALSE)</f>
        <v>DocuSign</v>
      </c>
      <c r="N5236" t="s">
        <v>46</v>
      </c>
      <c r="O5236" s="42" t="s">
        <v>52</v>
      </c>
      <c r="P5236" t="s">
        <v>395</v>
      </c>
      <c r="Q5236" t="str">
        <f>VLOOKUP(KamstrupData[[#This Row],[IdLevel123]],'B-Business Capability'!B:L,10,FALSE)</f>
        <v>N/A</v>
      </c>
      <c r="R5236">
        <f>VLOOKUP(KamstrupData[[#This Row],[IdLevel123]],'B-Business Capability'!B:L,11,FALSE)</f>
        <v>0</v>
      </c>
      <c r="T5236" t="s">
        <v>9545</v>
      </c>
    </row>
    <row r="5237" spans="4:20" hidden="1" x14ac:dyDescent="0.25">
      <c r="D5237" s="28" t="s">
        <v>1039</v>
      </c>
      <c r="E5237" t="str">
        <f>VLOOKUP(D5237,'B-Business Capability'!B:H,5,FALSE)</f>
        <v>Strategic Management</v>
      </c>
      <c r="F5237" t="str">
        <f>VLOOKUP(D5237,'B-Business Capability'!B:H,6,FALSE)</f>
        <v>Manage Core Business</v>
      </c>
      <c r="G5237" t="str">
        <f>VLOOKUP(D5237,'B-Business Capability'!B:H,7,FALSE)</f>
        <v>Manage Projects</v>
      </c>
      <c r="I5237" t="s">
        <v>64</v>
      </c>
      <c r="J5237" t="s">
        <v>9544</v>
      </c>
      <c r="L5237" t="s">
        <v>49</v>
      </c>
      <c r="M5237" t="str">
        <f>VLOOKUP(L5237,'A-Applications'!B:D,3,FALSE)</f>
        <v>DocuSign</v>
      </c>
      <c r="N5237" t="s">
        <v>46</v>
      </c>
      <c r="O5237" s="42" t="s">
        <v>47</v>
      </c>
      <c r="P5237" t="s">
        <v>1040</v>
      </c>
      <c r="Q5237" t="str">
        <f>VLOOKUP(KamstrupData[[#This Row],[IdLevel123]],'B-Business Capability'!B:L,10,FALSE)</f>
        <v>N/A</v>
      </c>
      <c r="R5237">
        <f>VLOOKUP(KamstrupData[[#This Row],[IdLevel123]],'B-Business Capability'!B:L,11,FALSE)</f>
        <v>0</v>
      </c>
      <c r="T5237" t="s">
        <v>9545</v>
      </c>
    </row>
    <row r="5238" spans="4:20" hidden="1" x14ac:dyDescent="0.25">
      <c r="D5238" s="28" t="s">
        <v>1246</v>
      </c>
      <c r="E5238" t="str">
        <f>VLOOKUP(D5238,'B-Business Capability'!B:H,5,FALSE)</f>
        <v>Sales</v>
      </c>
      <c r="F5238" t="str">
        <f>VLOOKUP(D5238,'B-Business Capability'!B:H,6,FALSE)</f>
        <v>Quotation, Order, and Contract Management</v>
      </c>
      <c r="G5238" t="str">
        <f>VLOOKUP(D5238,'B-Business Capability'!B:H,7,FALSE)</f>
        <v>Contract and engagement setup</v>
      </c>
      <c r="I5238" t="s">
        <v>64</v>
      </c>
      <c r="J5238" t="s">
        <v>9544</v>
      </c>
      <c r="L5238" t="s">
        <v>49</v>
      </c>
      <c r="M5238" t="str">
        <f>VLOOKUP(L5238,'A-Applications'!B:D,3,FALSE)</f>
        <v>DocuSign</v>
      </c>
      <c r="N5238" t="s">
        <v>46</v>
      </c>
      <c r="O5238" s="42" t="s">
        <v>47</v>
      </c>
      <c r="P5238" t="s">
        <v>395</v>
      </c>
      <c r="Q5238" t="str">
        <f>VLOOKUP(KamstrupData[[#This Row],[IdLevel123]],'B-Business Capability'!B:L,10,FALSE)</f>
        <v>Order-to-Cash (O2C)</v>
      </c>
      <c r="R5238">
        <f>VLOOKUP(KamstrupData[[#This Row],[IdLevel123]],'B-Business Capability'!B:L,11,FALSE)</f>
        <v>101</v>
      </c>
      <c r="T5238" t="s">
        <v>9545</v>
      </c>
    </row>
    <row r="5239" spans="4:20" hidden="1" x14ac:dyDescent="0.25">
      <c r="D5239" s="28" t="s">
        <v>1517</v>
      </c>
      <c r="E5239" t="str">
        <f>VLOOKUP(D5239,'B-Business Capability'!B:H,5,FALSE)</f>
        <v>Customer Service</v>
      </c>
      <c r="F5239" t="str">
        <f>VLOOKUP(D5239,'B-Business Capability'!B:H,6,FALSE)</f>
        <v>Customer Project Management</v>
      </c>
      <c r="G5239" t="str">
        <f>VLOOKUP(D5239,'B-Business Capability'!B:H,7,FALSE)</f>
        <v>Project Management</v>
      </c>
      <c r="I5239" t="s">
        <v>64</v>
      </c>
      <c r="J5239" t="s">
        <v>9544</v>
      </c>
      <c r="L5239" t="s">
        <v>49</v>
      </c>
      <c r="M5239" t="str">
        <f>VLOOKUP(L5239,'A-Applications'!B:D,3,FALSE)</f>
        <v>DocuSign</v>
      </c>
      <c r="N5239" t="s">
        <v>46</v>
      </c>
      <c r="O5239" s="42" t="s">
        <v>47</v>
      </c>
      <c r="P5239" t="s">
        <v>1040</v>
      </c>
      <c r="Q5239" t="str">
        <f>VLOOKUP(KamstrupData[[#This Row],[IdLevel123]],'B-Business Capability'!B:L,10,FALSE)</f>
        <v>Order-to-Cash (O2C)</v>
      </c>
      <c r="R5239">
        <f>VLOOKUP(KamstrupData[[#This Row],[IdLevel123]],'B-Business Capability'!B:L,11,FALSE)</f>
        <v>0</v>
      </c>
      <c r="T5239" t="s">
        <v>9545</v>
      </c>
    </row>
    <row r="5240" spans="4:20" hidden="1" x14ac:dyDescent="0.25">
      <c r="D5240" s="28" t="s">
        <v>1342</v>
      </c>
      <c r="E5240" t="str">
        <f>VLOOKUP(D5240,'B-Business Capability'!B:H,5,FALSE)</f>
        <v>Strategic Management</v>
      </c>
      <c r="F5240" t="str">
        <f>VLOOKUP(D5240,'B-Business Capability'!B:H,6,FALSE)</f>
        <v>Business Process Management</v>
      </c>
      <c r="G5240" t="str">
        <f>VLOOKUP(D5240,'B-Business Capability'!B:H,7,FALSE)</f>
        <v>Business Process Modeling</v>
      </c>
      <c r="I5240" t="s">
        <v>64</v>
      </c>
      <c r="J5240" t="s">
        <v>9544</v>
      </c>
      <c r="L5240" t="s">
        <v>135</v>
      </c>
      <c r="M5240" t="str">
        <f>VLOOKUP(L5240,'A-Applications'!B:D,3,FALSE)</f>
        <v>Ipw</v>
      </c>
      <c r="N5240" t="s">
        <v>46</v>
      </c>
      <c r="O5240" s="42" t="s">
        <v>47</v>
      </c>
      <c r="P5240" t="s">
        <v>68</v>
      </c>
      <c r="Q5240" t="str">
        <f>VLOOKUP(KamstrupData[[#This Row],[IdLevel123]],'B-Business Capability'!B:L,10,FALSE)</f>
        <v>N/A</v>
      </c>
      <c r="R5240">
        <f>VLOOKUP(KamstrupData[[#This Row],[IdLevel123]],'B-Business Capability'!B:L,11,FALSE)</f>
        <v>0</v>
      </c>
      <c r="T5240" t="s">
        <v>9545</v>
      </c>
    </row>
    <row r="5241" spans="4:20" hidden="1" x14ac:dyDescent="0.25">
      <c r="D5241" s="28" t="s">
        <v>1217</v>
      </c>
      <c r="E5241" t="str">
        <f>VLOOKUP(D5241,'B-Business Capability'!B:H,5,FALSE)</f>
        <v>Sales</v>
      </c>
      <c r="F5241" t="str">
        <f>VLOOKUP(D5241,'B-Business Capability'!B:H,6,FALSE)</f>
        <v>Sales Execution and Customer Engagement</v>
      </c>
      <c r="G5241" t="str">
        <f>VLOOKUP(D5241,'B-Business Capability'!B:H,7,FALSE)</f>
        <v>Project selling</v>
      </c>
      <c r="I5241" t="s">
        <v>64</v>
      </c>
      <c r="J5241" t="s">
        <v>9544</v>
      </c>
      <c r="L5241" t="s">
        <v>232</v>
      </c>
      <c r="M5241" t="str">
        <f>VLOOKUP(L5241,'A-Applications'!B:D,3,FALSE)</f>
        <v>Microsoft Dynamics 365 CE (Sales)</v>
      </c>
      <c r="N5241" t="s">
        <v>46</v>
      </c>
      <c r="O5241" s="42" t="s">
        <v>47</v>
      </c>
      <c r="P5241" t="s">
        <v>1040</v>
      </c>
      <c r="Q5241" t="str">
        <f>VLOOKUP(KamstrupData[[#This Row],[IdLevel123]],'B-Business Capability'!B:L,10,FALSE)</f>
        <v>Order-to-Cash (O2C)</v>
      </c>
      <c r="R5241">
        <f>VLOOKUP(KamstrupData[[#This Row],[IdLevel123]],'B-Business Capability'!B:L,11,FALSE)</f>
        <v>550</v>
      </c>
      <c r="T5241" t="s">
        <v>9545</v>
      </c>
    </row>
    <row r="5242" spans="4:20" hidden="1" x14ac:dyDescent="0.25">
      <c r="D5242" s="28" t="s">
        <v>1352</v>
      </c>
      <c r="E5242" t="str">
        <f>VLOOKUP(D5242,'B-Business Capability'!B:H,5,FALSE)</f>
        <v>Sales</v>
      </c>
      <c r="F5242" t="str">
        <f>VLOOKUP(D5242,'B-Business Capability'!B:H,6,FALSE)</f>
        <v>Quotation, Order, and Contract Management</v>
      </c>
      <c r="G5242" t="str">
        <f>VLOOKUP(D5242,'B-Business Capability'!B:H,7,FALSE)</f>
        <v>Tender or Bid management</v>
      </c>
      <c r="I5242" t="s">
        <v>64</v>
      </c>
      <c r="J5242" t="s">
        <v>9544</v>
      </c>
      <c r="L5242" t="s">
        <v>232</v>
      </c>
      <c r="M5242" t="str">
        <f>VLOOKUP(L5242,'A-Applications'!B:D,3,FALSE)</f>
        <v>Microsoft Dynamics 365 CE (Sales)</v>
      </c>
      <c r="N5242" t="s">
        <v>46</v>
      </c>
      <c r="O5242" s="42" t="s">
        <v>47</v>
      </c>
      <c r="P5242" t="s">
        <v>401</v>
      </c>
      <c r="Q5242" t="str">
        <f>VLOOKUP(KamstrupData[[#This Row],[IdLevel123]],'B-Business Capability'!B:L,10,FALSE)</f>
        <v>Order-to-Cash (O2C)</v>
      </c>
      <c r="R5242">
        <f>VLOOKUP(KamstrupData[[#This Row],[IdLevel123]],'B-Business Capability'!B:L,11,FALSE)</f>
        <v>104</v>
      </c>
      <c r="T5242" t="s">
        <v>9545</v>
      </c>
    </row>
    <row r="5243" spans="4:20" hidden="1" x14ac:dyDescent="0.25">
      <c r="D5243" s="28" t="s">
        <v>1459</v>
      </c>
      <c r="E5243" t="str">
        <f>VLOOKUP(D5243,'B-Business Capability'!B:H,5,FALSE)</f>
        <v>Customer Service</v>
      </c>
      <c r="F5243" t="str">
        <f>VLOOKUP(D5243,'B-Business Capability'!B:H,6,FALSE)</f>
        <v>Customer Service and Support</v>
      </c>
      <c r="G5243" t="str">
        <f>VLOOKUP(D5243,'B-Business Capability'!B:H,7,FALSE)</f>
        <v>Service Request Management</v>
      </c>
      <c r="I5243" t="s">
        <v>64</v>
      </c>
      <c r="J5243" t="s">
        <v>9544</v>
      </c>
      <c r="L5243" t="s">
        <v>1477</v>
      </c>
      <c r="M5243" t="str">
        <f>VLOOKUP(L5243,'A-Applications'!B:D,3,FALSE)</f>
        <v>Omnia</v>
      </c>
      <c r="N5243" t="s">
        <v>46</v>
      </c>
      <c r="O5243" s="42" t="s">
        <v>102</v>
      </c>
      <c r="P5243" t="s">
        <v>229</v>
      </c>
      <c r="Q5243" t="str">
        <f>VLOOKUP(KamstrupData[[#This Row],[IdLevel123]],'B-Business Capability'!B:L,10,FALSE)</f>
        <v>Customer Service and Support</v>
      </c>
      <c r="R5243">
        <f>VLOOKUP(KamstrupData[[#This Row],[IdLevel123]],'B-Business Capability'!B:L,11,FALSE)</f>
        <v>0</v>
      </c>
      <c r="T5243" t="s">
        <v>9545</v>
      </c>
    </row>
    <row r="5244" spans="4:20" hidden="1" x14ac:dyDescent="0.25">
      <c r="D5244" s="28" t="s">
        <v>1517</v>
      </c>
      <c r="E5244" t="str">
        <f>VLOOKUP(D5244,'B-Business Capability'!B:H,5,FALSE)</f>
        <v>Customer Service</v>
      </c>
      <c r="F5244" t="str">
        <f>VLOOKUP(D5244,'B-Business Capability'!B:H,6,FALSE)</f>
        <v>Customer Project Management</v>
      </c>
      <c r="G5244" t="str">
        <f>VLOOKUP(D5244,'B-Business Capability'!B:H,7,FALSE)</f>
        <v>Project Management</v>
      </c>
      <c r="I5244" t="s">
        <v>64</v>
      </c>
      <c r="J5244" t="s">
        <v>9544</v>
      </c>
      <c r="L5244" t="s">
        <v>1477</v>
      </c>
      <c r="M5244" t="str">
        <f>VLOOKUP(L5244,'A-Applications'!B:D,3,FALSE)</f>
        <v>Omnia</v>
      </c>
      <c r="N5244" t="s">
        <v>46</v>
      </c>
      <c r="O5244" s="42" t="s">
        <v>102</v>
      </c>
      <c r="P5244" t="s">
        <v>1040</v>
      </c>
      <c r="Q5244" t="str">
        <f>VLOOKUP(KamstrupData[[#This Row],[IdLevel123]],'B-Business Capability'!B:L,10,FALSE)</f>
        <v>Order-to-Cash (O2C)</v>
      </c>
      <c r="R5244">
        <f>VLOOKUP(KamstrupData[[#This Row],[IdLevel123]],'B-Business Capability'!B:L,11,FALSE)</f>
        <v>0</v>
      </c>
      <c r="T5244" t="s">
        <v>9545</v>
      </c>
    </row>
    <row r="5245" spans="4:20" hidden="1" x14ac:dyDescent="0.25">
      <c r="D5245" s="28" t="s">
        <v>1531</v>
      </c>
      <c r="E5245" t="str">
        <f>VLOOKUP(D5245,'B-Business Capability'!B:H,5,FALSE)</f>
        <v>Customer Service</v>
      </c>
      <c r="F5245" t="str">
        <f>VLOOKUP(D5245,'B-Business Capability'!B:H,6,FALSE)</f>
        <v>Customer Service and Support</v>
      </c>
      <c r="G5245" t="str">
        <f>VLOOKUP(D5245,'B-Business Capability'!B:H,7,FALSE)</f>
        <v>Customer Operations</v>
      </c>
      <c r="I5245" t="s">
        <v>64</v>
      </c>
      <c r="J5245" t="s">
        <v>9544</v>
      </c>
      <c r="L5245" t="s">
        <v>1477</v>
      </c>
      <c r="M5245" t="str">
        <f>VLOOKUP(L5245,'A-Applications'!B:D,3,FALSE)</f>
        <v>Omnia</v>
      </c>
      <c r="N5245" t="s">
        <v>46</v>
      </c>
      <c r="O5245" s="42" t="s">
        <v>102</v>
      </c>
      <c r="P5245" t="s">
        <v>1040</v>
      </c>
      <c r="Q5245" t="str">
        <f>VLOOKUP(KamstrupData[[#This Row],[IdLevel123]],'B-Business Capability'!B:L,10,FALSE)</f>
        <v>Order-to-Cash (O2C)</v>
      </c>
      <c r="R5245">
        <f>VLOOKUP(KamstrupData[[#This Row],[IdLevel123]],'B-Business Capability'!B:L,11,FALSE)</f>
        <v>0</v>
      </c>
      <c r="T5245" t="s">
        <v>9545</v>
      </c>
    </row>
    <row r="5246" spans="4:20" hidden="1" x14ac:dyDescent="0.25">
      <c r="D5246" s="28" t="s">
        <v>1039</v>
      </c>
      <c r="E5246" t="str">
        <f>VLOOKUP(D5246,'B-Business Capability'!B:H,5,FALSE)</f>
        <v>Strategic Management</v>
      </c>
      <c r="F5246" t="str">
        <f>VLOOKUP(D5246,'B-Business Capability'!B:H,6,FALSE)</f>
        <v>Manage Core Business</v>
      </c>
      <c r="G5246" t="str">
        <f>VLOOKUP(D5246,'B-Business Capability'!B:H,7,FALSE)</f>
        <v>Manage Projects</v>
      </c>
      <c r="I5246" t="s">
        <v>64</v>
      </c>
      <c r="J5246" t="s">
        <v>9544</v>
      </c>
      <c r="L5246" t="s">
        <v>252</v>
      </c>
      <c r="M5246" t="str">
        <f>VLOOKUP(L5246,'A-Applications'!B:D,3,FALSE)</f>
        <v>Microsoft Project</v>
      </c>
      <c r="N5246" t="s">
        <v>46</v>
      </c>
      <c r="O5246" s="42" t="s">
        <v>47</v>
      </c>
      <c r="P5246" t="s">
        <v>1040</v>
      </c>
      <c r="Q5246" t="str">
        <f>VLOOKUP(KamstrupData[[#This Row],[IdLevel123]],'B-Business Capability'!B:L,10,FALSE)</f>
        <v>N/A</v>
      </c>
      <c r="R5246">
        <f>VLOOKUP(KamstrupData[[#This Row],[IdLevel123]],'B-Business Capability'!B:L,11,FALSE)</f>
        <v>0</v>
      </c>
      <c r="T5246" t="s">
        <v>9545</v>
      </c>
    </row>
    <row r="5247" spans="4:20" hidden="1" x14ac:dyDescent="0.25">
      <c r="D5247" s="28" t="s">
        <v>1611</v>
      </c>
      <c r="E5247" t="str">
        <f>VLOOKUP(D5247,'B-Business Capability'!B:H,5,FALSE)</f>
        <v>OT Hosting</v>
      </c>
      <c r="F5247" t="str">
        <f>VLOOKUP(D5247,'B-Business Capability'!B:H,6,FALSE)</f>
        <v>OT Platform &amp; Hosting</v>
      </c>
      <c r="G5247">
        <f>VLOOKUP(D5247,'B-Business Capability'!B:H,7,FALSE)</f>
        <v>0</v>
      </c>
      <c r="I5247" t="s">
        <v>64</v>
      </c>
      <c r="J5247" t="s">
        <v>9544</v>
      </c>
      <c r="L5247" t="s">
        <v>356</v>
      </c>
      <c r="M5247" t="str">
        <f>VLOOKUP(L5247,'A-Applications'!B:D,3,FALSE)</f>
        <v>Azure Monitoring</v>
      </c>
      <c r="N5247" t="s">
        <v>46</v>
      </c>
      <c r="O5247" s="42" t="s">
        <v>47</v>
      </c>
      <c r="P5247" t="s">
        <v>229</v>
      </c>
      <c r="Q5247" t="str">
        <f>VLOOKUP(KamstrupData[[#This Row],[IdLevel123]],'B-Business Capability'!B:L,10,FALSE)</f>
        <v>N/A</v>
      </c>
      <c r="R5247">
        <f>VLOOKUP(KamstrupData[[#This Row],[IdLevel123]],'B-Business Capability'!B:L,11,FALSE)</f>
        <v>0</v>
      </c>
      <c r="T5247" t="s">
        <v>9545</v>
      </c>
    </row>
    <row r="5248" spans="4:20" hidden="1" x14ac:dyDescent="0.25">
      <c r="D5248" s="28" t="s">
        <v>495</v>
      </c>
      <c r="E5248" t="str">
        <f>VLOOKUP(D5248,'B-Business Capability'!B:H,5,FALSE)</f>
        <v>Finance</v>
      </c>
      <c r="F5248" t="str">
        <f>VLOOKUP(D5248,'B-Business Capability'!B:H,6,FALSE)</f>
        <v>Settlements &amp; Payments</v>
      </c>
      <c r="G5248" t="str">
        <f>VLOOKUP(D5248,'B-Business Capability'!B:H,7,FALSE)</f>
        <v>Travel &amp; Expense Management</v>
      </c>
      <c r="I5248" t="s">
        <v>64</v>
      </c>
      <c r="J5248" t="s">
        <v>9544</v>
      </c>
      <c r="L5248" t="s">
        <v>497</v>
      </c>
      <c r="M5248" t="str">
        <f>VLOOKUP(L5248,'A-Applications'!B:D,3,FALSE)</f>
        <v>Travelpool</v>
      </c>
      <c r="N5248" t="s">
        <v>46</v>
      </c>
      <c r="O5248" s="42" t="s">
        <v>52</v>
      </c>
      <c r="P5248" t="s">
        <v>498</v>
      </c>
      <c r="Q5248" t="str">
        <f>VLOOKUP(KamstrupData[[#This Row],[IdLevel123]],'B-Business Capability'!B:L,10,FALSE)</f>
        <v>Hire-to-Retire (H2R)</v>
      </c>
      <c r="R5248">
        <f>VLOOKUP(KamstrupData[[#This Row],[IdLevel123]],'B-Business Capability'!B:L,11,FALSE)</f>
        <v>750</v>
      </c>
      <c r="S5248" t="s">
        <v>267</v>
      </c>
      <c r="T5248" t="s">
        <v>9545</v>
      </c>
    </row>
    <row r="5249" spans="4:20" hidden="1" x14ac:dyDescent="0.25">
      <c r="D5249" s="28" t="s">
        <v>1517</v>
      </c>
      <c r="E5249" t="str">
        <f>VLOOKUP(D5249,'B-Business Capability'!B:H,5,FALSE)</f>
        <v>Customer Service</v>
      </c>
      <c r="F5249" t="str">
        <f>VLOOKUP(D5249,'B-Business Capability'!B:H,6,FALSE)</f>
        <v>Customer Project Management</v>
      </c>
      <c r="G5249" t="str">
        <f>VLOOKUP(D5249,'B-Business Capability'!B:H,7,FALSE)</f>
        <v>Project Management</v>
      </c>
      <c r="I5249" t="s">
        <v>64</v>
      </c>
      <c r="J5249" t="s">
        <v>9544</v>
      </c>
      <c r="L5249" t="s">
        <v>1522</v>
      </c>
      <c r="M5249" t="str">
        <f>VLOOKUP(L5249,'A-Applications'!B:D,3,FALSE)</f>
        <v>Mulesoft</v>
      </c>
      <c r="O5249" s="42"/>
      <c r="P5249" t="s">
        <v>1040</v>
      </c>
      <c r="Q5249" t="str">
        <f>VLOOKUP(KamstrupData[[#This Row],[IdLevel123]],'B-Business Capability'!B:L,10,FALSE)</f>
        <v>Order-to-Cash (O2C)</v>
      </c>
      <c r="R5249">
        <f>VLOOKUP(KamstrupData[[#This Row],[IdLevel123]],'B-Business Capability'!B:L,11,FALSE)</f>
        <v>0</v>
      </c>
      <c r="T5249" t="s">
        <v>9545</v>
      </c>
    </row>
    <row r="5250" spans="4:20" hidden="1" x14ac:dyDescent="0.25">
      <c r="D5250" s="28" t="s">
        <v>275</v>
      </c>
      <c r="E5250" t="str">
        <f>VLOOKUP(D5250,'B-Business Capability'!B:H,5,FALSE)</f>
        <v>People and Culture</v>
      </c>
      <c r="F5250" t="str">
        <f>VLOOKUP(D5250,'B-Business Capability'!B:H,6,FALSE)</f>
        <v>Retentation</v>
      </c>
      <c r="G5250">
        <f>VLOOKUP(D5250,'B-Business Capability'!B:H,7,FALSE)</f>
        <v>0</v>
      </c>
      <c r="I5250" t="s">
        <v>64</v>
      </c>
      <c r="J5250" t="s">
        <v>9544</v>
      </c>
      <c r="L5250" t="s">
        <v>271</v>
      </c>
      <c r="M5250" t="str">
        <f>VLOOKUP(L5250,'A-Applications'!B:D,3,FALSE)</f>
        <v>Oracle People Hub</v>
      </c>
      <c r="N5250" t="s">
        <v>46</v>
      </c>
      <c r="O5250" s="42" t="s">
        <v>47</v>
      </c>
      <c r="P5250" t="s">
        <v>273</v>
      </c>
      <c r="Q5250" t="str">
        <f>VLOOKUP(KamstrupData[[#This Row],[IdLevel123]],'B-Business Capability'!B:L,10,FALSE)</f>
        <v>Hire-to-Retire (H2R)</v>
      </c>
      <c r="R5250">
        <f>VLOOKUP(KamstrupData[[#This Row],[IdLevel123]],'B-Business Capability'!B:L,11,FALSE)</f>
        <v>600</v>
      </c>
      <c r="S5250" t="s">
        <v>267</v>
      </c>
      <c r="T5250" t="s">
        <v>9545</v>
      </c>
    </row>
    <row r="5251" spans="4:20" hidden="1" x14ac:dyDescent="0.25">
      <c r="D5251" s="28" t="s">
        <v>1517</v>
      </c>
      <c r="E5251" t="str">
        <f>VLOOKUP(D5251,'B-Business Capability'!B:H,5,FALSE)</f>
        <v>Customer Service</v>
      </c>
      <c r="F5251" t="str">
        <f>VLOOKUP(D5251,'B-Business Capability'!B:H,6,FALSE)</f>
        <v>Customer Project Management</v>
      </c>
      <c r="G5251" t="str">
        <f>VLOOKUP(D5251,'B-Business Capability'!B:H,7,FALSE)</f>
        <v>Project Management</v>
      </c>
      <c r="I5251" t="s">
        <v>64</v>
      </c>
      <c r="J5251" t="s">
        <v>9544</v>
      </c>
      <c r="L5251" t="s">
        <v>1521</v>
      </c>
      <c r="M5251" t="str">
        <f>VLOOKUP(L5251,'A-Applications'!B:D,3,FALSE)</f>
        <v>Google Earth</v>
      </c>
      <c r="N5251" t="s">
        <v>46</v>
      </c>
      <c r="O5251" s="42" t="s">
        <v>47</v>
      </c>
      <c r="P5251" t="s">
        <v>1040</v>
      </c>
      <c r="Q5251" t="str">
        <f>VLOOKUP(KamstrupData[[#This Row],[IdLevel123]],'B-Business Capability'!B:L,10,FALSE)</f>
        <v>Order-to-Cash (O2C)</v>
      </c>
      <c r="R5251">
        <f>VLOOKUP(KamstrupData[[#This Row],[IdLevel123]],'B-Business Capability'!B:L,11,FALSE)</f>
        <v>0</v>
      </c>
      <c r="T5251" t="s">
        <v>9545</v>
      </c>
    </row>
    <row r="5252" spans="4:20" hidden="1" x14ac:dyDescent="0.25">
      <c r="D5252" s="28" t="s">
        <v>1459</v>
      </c>
      <c r="E5252" t="str">
        <f>VLOOKUP(D5252,'B-Business Capability'!B:H,5,FALSE)</f>
        <v>Customer Service</v>
      </c>
      <c r="F5252" t="str">
        <f>VLOOKUP(D5252,'B-Business Capability'!B:H,6,FALSE)</f>
        <v>Customer Service and Support</v>
      </c>
      <c r="G5252" t="str">
        <f>VLOOKUP(D5252,'B-Business Capability'!B:H,7,FALSE)</f>
        <v>Service Request Management</v>
      </c>
      <c r="I5252" t="s">
        <v>64</v>
      </c>
      <c r="J5252" t="s">
        <v>9544</v>
      </c>
      <c r="L5252" t="s">
        <v>575</v>
      </c>
      <c r="M5252" t="str">
        <f>VLOOKUP(L5252,'A-Applications'!B:D,3,FALSE)</f>
        <v>Google Earth Pro</v>
      </c>
      <c r="N5252" t="s">
        <v>46</v>
      </c>
      <c r="O5252" s="42" t="s">
        <v>47</v>
      </c>
      <c r="P5252" t="s">
        <v>1040</v>
      </c>
      <c r="Q5252" t="str">
        <f>VLOOKUP(KamstrupData[[#This Row],[IdLevel123]],'B-Business Capability'!B:L,10,FALSE)</f>
        <v>Customer Service and Support</v>
      </c>
      <c r="R5252">
        <f>VLOOKUP(KamstrupData[[#This Row],[IdLevel123]],'B-Business Capability'!B:L,11,FALSE)</f>
        <v>0</v>
      </c>
      <c r="T5252" t="s">
        <v>9545</v>
      </c>
    </row>
    <row r="5253" spans="4:20" hidden="1" x14ac:dyDescent="0.25">
      <c r="D5253" s="28" t="s">
        <v>1517</v>
      </c>
      <c r="E5253" t="str">
        <f>VLOOKUP(D5253,'B-Business Capability'!B:H,5,FALSE)</f>
        <v>Customer Service</v>
      </c>
      <c r="F5253" t="str">
        <f>VLOOKUP(D5253,'B-Business Capability'!B:H,6,FALSE)</f>
        <v>Customer Project Management</v>
      </c>
      <c r="G5253" t="str">
        <f>VLOOKUP(D5253,'B-Business Capability'!B:H,7,FALSE)</f>
        <v>Project Management</v>
      </c>
      <c r="I5253" t="s">
        <v>64</v>
      </c>
      <c r="J5253" t="s">
        <v>9544</v>
      </c>
      <c r="L5253" t="s">
        <v>575</v>
      </c>
      <c r="M5253" t="str">
        <f>VLOOKUP(L5253,'A-Applications'!B:D,3,FALSE)</f>
        <v>Google Earth Pro</v>
      </c>
      <c r="N5253" t="s">
        <v>46</v>
      </c>
      <c r="O5253" s="42" t="s">
        <v>47</v>
      </c>
      <c r="P5253" t="s">
        <v>229</v>
      </c>
      <c r="Q5253" t="str">
        <f>VLOOKUP(KamstrupData[[#This Row],[IdLevel123]],'B-Business Capability'!B:L,10,FALSE)</f>
        <v>Order-to-Cash (O2C)</v>
      </c>
      <c r="R5253">
        <f>VLOOKUP(KamstrupData[[#This Row],[IdLevel123]],'B-Business Capability'!B:L,11,FALSE)</f>
        <v>0</v>
      </c>
      <c r="T5253" t="s">
        <v>9545</v>
      </c>
    </row>
    <row r="5254" spans="4:20" hidden="1" x14ac:dyDescent="0.25">
      <c r="D5254" s="28" t="s">
        <v>1517</v>
      </c>
      <c r="E5254" t="str">
        <f>VLOOKUP(D5254,'B-Business Capability'!B:H,5,FALSE)</f>
        <v>Customer Service</v>
      </c>
      <c r="F5254" t="str">
        <f>VLOOKUP(D5254,'B-Business Capability'!B:H,6,FALSE)</f>
        <v>Customer Project Management</v>
      </c>
      <c r="G5254" t="str">
        <f>VLOOKUP(D5254,'B-Business Capability'!B:H,7,FALSE)</f>
        <v>Project Management</v>
      </c>
      <c r="I5254" t="s">
        <v>64</v>
      </c>
      <c r="J5254" t="s">
        <v>9544</v>
      </c>
      <c r="L5254" t="s">
        <v>83</v>
      </c>
      <c r="M5254" t="str">
        <f>VLOOKUP(L5254,'A-Applications'!B:D,3,FALSE)</f>
        <v>Microsoft CoPilot</v>
      </c>
      <c r="N5254" t="s">
        <v>46</v>
      </c>
      <c r="O5254" s="42" t="s">
        <v>47</v>
      </c>
      <c r="P5254" t="s">
        <v>1040</v>
      </c>
      <c r="Q5254" t="str">
        <f>VLOOKUP(KamstrupData[[#This Row],[IdLevel123]],'B-Business Capability'!B:L,10,FALSE)</f>
        <v>Order-to-Cash (O2C)</v>
      </c>
      <c r="R5254">
        <f>VLOOKUP(KamstrupData[[#This Row],[IdLevel123]],'B-Business Capability'!B:L,11,FALSE)</f>
        <v>0</v>
      </c>
      <c r="T5254" t="s">
        <v>9545</v>
      </c>
    </row>
    <row r="5255" spans="4:20" hidden="1" x14ac:dyDescent="0.25">
      <c r="D5255" s="28" t="s">
        <v>1517</v>
      </c>
      <c r="E5255" t="str">
        <f>VLOOKUP(D5255,'B-Business Capability'!B:H,5,FALSE)</f>
        <v>Customer Service</v>
      </c>
      <c r="F5255" t="str">
        <f>VLOOKUP(D5255,'B-Business Capability'!B:H,6,FALSE)</f>
        <v>Customer Project Management</v>
      </c>
      <c r="G5255" t="str">
        <f>VLOOKUP(D5255,'B-Business Capability'!B:H,7,FALSE)</f>
        <v>Project Management</v>
      </c>
      <c r="I5255" t="s">
        <v>64</v>
      </c>
      <c r="J5255" t="s">
        <v>9544</v>
      </c>
      <c r="L5255" t="s">
        <v>215</v>
      </c>
      <c r="M5255" t="str">
        <f>VLOOKUP(L5255,'A-Applications'!B:D,3,FALSE)</f>
        <v>Oracle CPQ</v>
      </c>
      <c r="N5255" t="s">
        <v>46</v>
      </c>
      <c r="O5255" s="42" t="s">
        <v>47</v>
      </c>
      <c r="P5255" t="s">
        <v>1040</v>
      </c>
      <c r="Q5255" t="str">
        <f>VLOOKUP(KamstrupData[[#This Row],[IdLevel123]],'B-Business Capability'!B:L,10,FALSE)</f>
        <v>Order-to-Cash (O2C)</v>
      </c>
      <c r="R5255">
        <f>VLOOKUP(KamstrupData[[#This Row],[IdLevel123]],'B-Business Capability'!B:L,11,FALSE)</f>
        <v>0</v>
      </c>
      <c r="T5255" t="s">
        <v>9545</v>
      </c>
    </row>
    <row r="5256" spans="4:20" hidden="1" x14ac:dyDescent="0.25">
      <c r="D5256" s="28" t="s">
        <v>470</v>
      </c>
      <c r="E5256" t="str">
        <f>VLOOKUP(D5256,'B-Business Capability'!B:H,5,FALSE)</f>
        <v>Finance</v>
      </c>
      <c r="F5256" t="str">
        <f>VLOOKUP(D5256,'B-Business Capability'!B:H,6,FALSE)</f>
        <v>Financial Planning &amp; Analysis</v>
      </c>
      <c r="G5256" t="str">
        <f>VLOOKUP(D5256,'B-Business Capability'!B:H,7,FALSE)</f>
        <v>Forecasting</v>
      </c>
      <c r="I5256" t="s">
        <v>64</v>
      </c>
      <c r="J5256" t="s">
        <v>9544</v>
      </c>
      <c r="L5256" t="s">
        <v>428</v>
      </c>
      <c r="M5256" t="str">
        <f>VLOOKUP(L5256,'A-Applications'!B:D,3,FALSE)</f>
        <v>SAP Analytics Cloud</v>
      </c>
      <c r="N5256" t="s">
        <v>46</v>
      </c>
      <c r="O5256" s="42" t="s">
        <v>47</v>
      </c>
      <c r="P5256" t="s">
        <v>462</v>
      </c>
      <c r="Q5256" t="str">
        <f>VLOOKUP(KamstrupData[[#This Row],[IdLevel123]],'B-Business Capability'!B:L,10,FALSE)</f>
        <v>N/A</v>
      </c>
      <c r="R5256">
        <f>VLOOKUP(KamstrupData[[#This Row],[IdLevel123]],'B-Business Capability'!B:L,11,FALSE)</f>
        <v>0</v>
      </c>
      <c r="T5256" t="s">
        <v>9545</v>
      </c>
    </row>
    <row r="5257" spans="4:20" hidden="1" x14ac:dyDescent="0.25">
      <c r="D5257" s="28" t="s">
        <v>470</v>
      </c>
      <c r="E5257" t="str">
        <f>VLOOKUP(D5257,'B-Business Capability'!B:H,5,FALSE)</f>
        <v>Finance</v>
      </c>
      <c r="F5257" t="str">
        <f>VLOOKUP(D5257,'B-Business Capability'!B:H,6,FALSE)</f>
        <v>Financial Planning &amp; Analysis</v>
      </c>
      <c r="G5257" t="str">
        <f>VLOOKUP(D5257,'B-Business Capability'!B:H,7,FALSE)</f>
        <v>Forecasting</v>
      </c>
      <c r="I5257" t="s">
        <v>64</v>
      </c>
      <c r="J5257" t="s">
        <v>9544</v>
      </c>
      <c r="L5257" t="s">
        <v>428</v>
      </c>
      <c r="M5257" t="str">
        <f>VLOOKUP(L5257,'A-Applications'!B:D,3,FALSE)</f>
        <v>SAP Analytics Cloud</v>
      </c>
      <c r="N5257" t="s">
        <v>46</v>
      </c>
      <c r="O5257" s="42" t="s">
        <v>47</v>
      </c>
      <c r="P5257" t="s">
        <v>462</v>
      </c>
      <c r="Q5257" t="str">
        <f>VLOOKUP(KamstrupData[[#This Row],[IdLevel123]],'B-Business Capability'!B:L,10,FALSE)</f>
        <v>N/A</v>
      </c>
      <c r="R5257">
        <f>VLOOKUP(KamstrupData[[#This Row],[IdLevel123]],'B-Business Capability'!B:L,11,FALSE)</f>
        <v>0</v>
      </c>
      <c r="T5257" t="s">
        <v>9545</v>
      </c>
    </row>
    <row r="5258" spans="4:20" hidden="1" x14ac:dyDescent="0.25">
      <c r="D5258" s="28" t="s">
        <v>1039</v>
      </c>
      <c r="E5258" t="str">
        <f>VLOOKUP(D5258,'B-Business Capability'!B:H,5,FALSE)</f>
        <v>Strategic Management</v>
      </c>
      <c r="F5258" t="str">
        <f>VLOOKUP(D5258,'B-Business Capability'!B:H,6,FALSE)</f>
        <v>Manage Core Business</v>
      </c>
      <c r="G5258" t="str">
        <f>VLOOKUP(D5258,'B-Business Capability'!B:H,7,FALSE)</f>
        <v>Manage Projects</v>
      </c>
      <c r="I5258" t="s">
        <v>64</v>
      </c>
      <c r="J5258" t="s">
        <v>9544</v>
      </c>
      <c r="L5258" t="s">
        <v>428</v>
      </c>
      <c r="M5258" t="str">
        <f>VLOOKUP(L5258,'A-Applications'!B:D,3,FALSE)</f>
        <v>SAP Analytics Cloud</v>
      </c>
      <c r="N5258" t="s">
        <v>46</v>
      </c>
      <c r="O5258" s="42" t="s">
        <v>102</v>
      </c>
      <c r="P5258" t="s">
        <v>1040</v>
      </c>
      <c r="Q5258" t="str">
        <f>VLOOKUP(KamstrupData[[#This Row],[IdLevel123]],'B-Business Capability'!B:L,10,FALSE)</f>
        <v>N/A</v>
      </c>
      <c r="R5258">
        <f>VLOOKUP(KamstrupData[[#This Row],[IdLevel123]],'B-Business Capability'!B:L,11,FALSE)</f>
        <v>0</v>
      </c>
      <c r="T5258" t="s">
        <v>9545</v>
      </c>
    </row>
    <row r="5259" spans="4:20" hidden="1" x14ac:dyDescent="0.25">
      <c r="D5259" s="28" t="s">
        <v>1505</v>
      </c>
      <c r="E5259" t="str">
        <f>VLOOKUP(D5259,'B-Business Capability'!B:H,5,FALSE)</f>
        <v>Customer Service</v>
      </c>
      <c r="F5259" t="str">
        <f>VLOOKUP(D5259,'B-Business Capability'!B:H,6,FALSE)</f>
        <v>Customer Service and Support</v>
      </c>
      <c r="G5259" t="str">
        <f>VLOOKUP(D5259,'B-Business Capability'!B:H,7,FALSE)</f>
        <v>Service Knowledge Base Management</v>
      </c>
      <c r="I5259" t="s">
        <v>64</v>
      </c>
      <c r="J5259" t="s">
        <v>9544</v>
      </c>
      <c r="L5259" t="s">
        <v>950</v>
      </c>
      <c r="M5259" t="str">
        <f>VLOOKUP(L5259,'A-Applications'!B:D,3,FALSE)</f>
        <v>VenzoAI (Kamassist)</v>
      </c>
      <c r="N5259" t="s">
        <v>138</v>
      </c>
      <c r="O5259" s="42" t="s">
        <v>47</v>
      </c>
      <c r="P5259" t="s">
        <v>229</v>
      </c>
      <c r="Q5259" t="str">
        <f>VLOOKUP(KamstrupData[[#This Row],[IdLevel123]],'B-Business Capability'!B:L,10,FALSE)</f>
        <v>Customer Service and Support</v>
      </c>
      <c r="R5259">
        <f>VLOOKUP(KamstrupData[[#This Row],[IdLevel123]],'B-Business Capability'!B:L,11,FALSE)</f>
        <v>0</v>
      </c>
      <c r="T5259" t="s">
        <v>9545</v>
      </c>
    </row>
    <row r="5260" spans="4:20" hidden="1" x14ac:dyDescent="0.25">
      <c r="D5260" s="28" t="s">
        <v>283</v>
      </c>
      <c r="E5260" t="str">
        <f>VLOOKUP(D5260,'B-Business Capability'!B:H,5,FALSE)</f>
        <v>People and Culture</v>
      </c>
      <c r="F5260" t="str">
        <f>VLOOKUP(D5260,'B-Business Capability'!B:H,6,FALSE)</f>
        <v>Compensation &amp; Benefits</v>
      </c>
      <c r="G5260">
        <f>VLOOKUP(D5260,'B-Business Capability'!B:H,7,FALSE)</f>
        <v>0</v>
      </c>
      <c r="I5260" t="s">
        <v>64</v>
      </c>
      <c r="J5260" t="s">
        <v>9544</v>
      </c>
      <c r="L5260" t="s">
        <v>269</v>
      </c>
      <c r="M5260" t="str">
        <f>VLOOKUP(L5260,'A-Applications'!B:D,3,FALSE)</f>
        <v>Lessor Portal</v>
      </c>
      <c r="N5260" t="s">
        <v>46</v>
      </c>
      <c r="O5260" s="42" t="s">
        <v>47</v>
      </c>
      <c r="P5260" t="s">
        <v>287</v>
      </c>
      <c r="Q5260" t="str">
        <f>VLOOKUP(KamstrupData[[#This Row],[IdLevel123]],'B-Business Capability'!B:L,10,FALSE)</f>
        <v>Hire-to-Retire (H2R)</v>
      </c>
      <c r="R5260">
        <f>VLOOKUP(KamstrupData[[#This Row],[IdLevel123]],'B-Business Capability'!B:L,11,FALSE)</f>
        <v>700</v>
      </c>
      <c r="S5260" t="s">
        <v>267</v>
      </c>
      <c r="T5260" t="s">
        <v>9545</v>
      </c>
    </row>
    <row r="5261" spans="4:20" hidden="1" x14ac:dyDescent="0.25">
      <c r="D5261" s="28" t="s">
        <v>1517</v>
      </c>
      <c r="E5261" t="str">
        <f>VLOOKUP(D5261,'B-Business Capability'!B:H,5,FALSE)</f>
        <v>Customer Service</v>
      </c>
      <c r="F5261" t="str">
        <f>VLOOKUP(D5261,'B-Business Capability'!B:H,6,FALSE)</f>
        <v>Customer Project Management</v>
      </c>
      <c r="G5261" t="str">
        <f>VLOOKUP(D5261,'B-Business Capability'!B:H,7,FALSE)</f>
        <v>Project Management</v>
      </c>
      <c r="I5261" t="s">
        <v>64</v>
      </c>
      <c r="J5261" t="s">
        <v>9544</v>
      </c>
      <c r="L5261" t="s">
        <v>130</v>
      </c>
      <c r="M5261" t="str">
        <f>VLOOKUP(L5261,'A-Applications'!B:D,3,FALSE)</f>
        <v>FileZilla</v>
      </c>
      <c r="N5261" t="s">
        <v>46</v>
      </c>
      <c r="O5261" s="42" t="s">
        <v>47</v>
      </c>
      <c r="P5261" t="s">
        <v>1040</v>
      </c>
      <c r="Q5261" t="str">
        <f>VLOOKUP(KamstrupData[[#This Row],[IdLevel123]],'B-Business Capability'!B:L,10,FALSE)</f>
        <v>Order-to-Cash (O2C)</v>
      </c>
      <c r="R5261">
        <f>VLOOKUP(KamstrupData[[#This Row],[IdLevel123]],'B-Business Capability'!B:L,11,FALSE)</f>
        <v>0</v>
      </c>
      <c r="T5261" t="s">
        <v>9545</v>
      </c>
    </row>
    <row r="5262" spans="4:20" hidden="1" x14ac:dyDescent="0.25">
      <c r="D5262" s="28" t="s">
        <v>1449</v>
      </c>
      <c r="E5262" t="str">
        <f>VLOOKUP(D5262,'B-Business Capability'!B:H,5,FALSE)</f>
        <v>Customer Service</v>
      </c>
      <c r="F5262" t="str">
        <f>VLOOKUP(D5262,'B-Business Capability'!B:H,6,FALSE)</f>
        <v>Customer Service and Support</v>
      </c>
      <c r="G5262">
        <f>VLOOKUP(D5262,'B-Business Capability'!B:H,7,FALSE)</f>
        <v>0</v>
      </c>
      <c r="I5262" t="s">
        <v>64</v>
      </c>
      <c r="J5262" t="s">
        <v>9544</v>
      </c>
      <c r="L5262" t="s">
        <v>170</v>
      </c>
      <c r="M5262" t="str">
        <f>VLOOKUP(L5262,'A-Applications'!B:D,3,FALSE)</f>
        <v>ServiceNow</v>
      </c>
      <c r="N5262" t="s">
        <v>138</v>
      </c>
      <c r="O5262" s="42" t="s">
        <v>102</v>
      </c>
      <c r="P5262" t="s">
        <v>229</v>
      </c>
      <c r="Q5262" t="str">
        <f>VLOOKUP(KamstrupData[[#This Row],[IdLevel123]],'B-Business Capability'!B:L,10,FALSE)</f>
        <v>Customer Service and Support</v>
      </c>
      <c r="R5262">
        <f>VLOOKUP(KamstrupData[[#This Row],[IdLevel123]],'B-Business Capability'!B:L,11,FALSE)</f>
        <v>0</v>
      </c>
      <c r="T5262" t="s">
        <v>9545</v>
      </c>
    </row>
    <row r="5263" spans="4:20" hidden="1" x14ac:dyDescent="0.25">
      <c r="D5263" s="28" t="s">
        <v>1505</v>
      </c>
      <c r="E5263" t="str">
        <f>VLOOKUP(D5263,'B-Business Capability'!B:H,5,FALSE)</f>
        <v>Customer Service</v>
      </c>
      <c r="F5263" t="str">
        <f>VLOOKUP(D5263,'B-Business Capability'!B:H,6,FALSE)</f>
        <v>Customer Service and Support</v>
      </c>
      <c r="G5263" t="str">
        <f>VLOOKUP(D5263,'B-Business Capability'!B:H,7,FALSE)</f>
        <v>Service Knowledge Base Management</v>
      </c>
      <c r="I5263" t="s">
        <v>64</v>
      </c>
      <c r="J5263" t="s">
        <v>9544</v>
      </c>
      <c r="L5263" t="s">
        <v>170</v>
      </c>
      <c r="M5263" t="str">
        <f>VLOOKUP(L5263,'A-Applications'!B:D,3,FALSE)</f>
        <v>ServiceNow</v>
      </c>
      <c r="N5263" t="s">
        <v>46</v>
      </c>
      <c r="O5263" s="42" t="s">
        <v>47</v>
      </c>
      <c r="P5263" t="s">
        <v>229</v>
      </c>
      <c r="Q5263" t="str">
        <f>VLOOKUP(KamstrupData[[#This Row],[IdLevel123]],'B-Business Capability'!B:L,10,FALSE)</f>
        <v>Customer Service and Support</v>
      </c>
      <c r="R5263">
        <f>VLOOKUP(KamstrupData[[#This Row],[IdLevel123]],'B-Business Capability'!B:L,11,FALSE)</f>
        <v>0</v>
      </c>
      <c r="T5263" t="s">
        <v>9545</v>
      </c>
    </row>
    <row r="5264" spans="4:20" hidden="1" x14ac:dyDescent="0.25">
      <c r="D5264" s="28" t="s">
        <v>1612</v>
      </c>
      <c r="E5264" t="str">
        <f>VLOOKUP(D5264,'B-Business Capability'!B:H,5,FALSE)</f>
        <v>OT Hosting</v>
      </c>
      <c r="F5264" t="str">
        <f>VLOOKUP(D5264,'B-Business Capability'!B:H,6,FALSE)</f>
        <v>OT Operations &amp; Service</v>
      </c>
      <c r="G5264">
        <f>VLOOKUP(D5264,'B-Business Capability'!B:H,7,FALSE)</f>
        <v>0</v>
      </c>
      <c r="I5264" t="s">
        <v>64</v>
      </c>
      <c r="J5264" t="s">
        <v>9544</v>
      </c>
      <c r="L5264" t="s">
        <v>170</v>
      </c>
      <c r="M5264" t="str">
        <f>VLOOKUP(L5264,'A-Applications'!B:D,3,FALSE)</f>
        <v>ServiceNow</v>
      </c>
      <c r="N5264" t="s">
        <v>138</v>
      </c>
      <c r="O5264" s="42" t="s">
        <v>102</v>
      </c>
      <c r="P5264" t="s">
        <v>229</v>
      </c>
      <c r="Q5264" t="str">
        <f>VLOOKUP(KamstrupData[[#This Row],[IdLevel123]],'B-Business Capability'!B:L,10,FALSE)</f>
        <v>N/A</v>
      </c>
      <c r="R5264">
        <f>VLOOKUP(KamstrupData[[#This Row],[IdLevel123]],'B-Business Capability'!B:L,11,FALSE)</f>
        <v>0</v>
      </c>
      <c r="T5264" t="s">
        <v>9545</v>
      </c>
    </row>
    <row r="5265" spans="4:20" hidden="1" x14ac:dyDescent="0.25">
      <c r="D5265" s="28" t="s">
        <v>1517</v>
      </c>
      <c r="E5265" t="str">
        <f>VLOOKUP(D5265,'B-Business Capability'!B:H,5,FALSE)</f>
        <v>Customer Service</v>
      </c>
      <c r="F5265" t="str">
        <f>VLOOKUP(D5265,'B-Business Capability'!B:H,6,FALSE)</f>
        <v>Customer Project Management</v>
      </c>
      <c r="G5265" t="str">
        <f>VLOOKUP(D5265,'B-Business Capability'!B:H,7,FALSE)</f>
        <v>Project Management</v>
      </c>
      <c r="I5265" t="s">
        <v>64</v>
      </c>
      <c r="J5265" t="s">
        <v>9544</v>
      </c>
      <c r="L5265" t="s">
        <v>1243</v>
      </c>
      <c r="M5265" t="str">
        <f>VLOOKUP(L5265,'A-Applications'!B:D,3,FALSE)</f>
        <v>License Tool</v>
      </c>
      <c r="N5265" t="s">
        <v>46</v>
      </c>
      <c r="O5265" s="42" t="s">
        <v>47</v>
      </c>
      <c r="P5265" t="s">
        <v>1040</v>
      </c>
      <c r="Q5265" t="str">
        <f>VLOOKUP(KamstrupData[[#This Row],[IdLevel123]],'B-Business Capability'!B:L,10,FALSE)</f>
        <v>Order-to-Cash (O2C)</v>
      </c>
      <c r="R5265">
        <f>VLOOKUP(KamstrupData[[#This Row],[IdLevel123]],'B-Business Capability'!B:L,11,FALSE)</f>
        <v>0</v>
      </c>
      <c r="T5265" t="s">
        <v>9545</v>
      </c>
    </row>
    <row r="5266" spans="4:20" hidden="1" x14ac:dyDescent="0.25">
      <c r="D5266" s="28" t="s">
        <v>1459</v>
      </c>
      <c r="E5266" t="str">
        <f>VLOOKUP(D5266,'B-Business Capability'!B:H,5,FALSE)</f>
        <v>Customer Service</v>
      </c>
      <c r="F5266" t="str">
        <f>VLOOKUP(D5266,'B-Business Capability'!B:H,6,FALSE)</f>
        <v>Customer Service and Support</v>
      </c>
      <c r="G5266" t="str">
        <f>VLOOKUP(D5266,'B-Business Capability'!B:H,7,FALSE)</f>
        <v>Service Request Management</v>
      </c>
      <c r="I5266" t="s">
        <v>64</v>
      </c>
      <c r="J5266" t="s">
        <v>9544</v>
      </c>
      <c r="L5266" t="s">
        <v>1466</v>
      </c>
      <c r="M5266" t="str">
        <f>VLOOKUP(L5266,'A-Applications'!B:D,3,FALSE)</f>
        <v>Performance Center</v>
      </c>
      <c r="N5266" t="s">
        <v>138</v>
      </c>
      <c r="O5266" s="42" t="s">
        <v>102</v>
      </c>
      <c r="P5266" t="s">
        <v>229</v>
      </c>
      <c r="Q5266" t="str">
        <f>VLOOKUP(KamstrupData[[#This Row],[IdLevel123]],'B-Business Capability'!B:L,10,FALSE)</f>
        <v>Customer Service and Support</v>
      </c>
      <c r="R5266">
        <f>VLOOKUP(KamstrupData[[#This Row],[IdLevel123]],'B-Business Capability'!B:L,11,FALSE)</f>
        <v>0</v>
      </c>
      <c r="T5266" t="s">
        <v>9545</v>
      </c>
    </row>
    <row r="5267" spans="4:20" hidden="1" x14ac:dyDescent="0.25">
      <c r="D5267" s="28" t="s">
        <v>1217</v>
      </c>
      <c r="E5267" t="str">
        <f>VLOOKUP(D5267,'B-Business Capability'!B:H,5,FALSE)</f>
        <v>Sales</v>
      </c>
      <c r="F5267" t="str">
        <f>VLOOKUP(D5267,'B-Business Capability'!B:H,6,FALSE)</f>
        <v>Sales Execution and Customer Engagement</v>
      </c>
      <c r="G5267" t="str">
        <f>VLOOKUP(D5267,'B-Business Capability'!B:H,7,FALSE)</f>
        <v>Project selling</v>
      </c>
      <c r="I5267" t="s">
        <v>64</v>
      </c>
      <c r="J5267" t="s">
        <v>9544</v>
      </c>
      <c r="L5267" t="s">
        <v>1219</v>
      </c>
      <c r="M5267" t="str">
        <f>VLOOKUP(L5267,'A-Applications'!B:D,3,FALSE)</f>
        <v>Automatic Concentrator Placement</v>
      </c>
      <c r="N5267" t="s">
        <v>46</v>
      </c>
      <c r="O5267" s="42" t="s">
        <v>47</v>
      </c>
      <c r="P5267" t="s">
        <v>1040</v>
      </c>
      <c r="Q5267" t="str">
        <f>VLOOKUP(KamstrupData[[#This Row],[IdLevel123]],'B-Business Capability'!B:L,10,FALSE)</f>
        <v>Order-to-Cash (O2C)</v>
      </c>
      <c r="R5267">
        <f>VLOOKUP(KamstrupData[[#This Row],[IdLevel123]],'B-Business Capability'!B:L,11,FALSE)</f>
        <v>550</v>
      </c>
      <c r="T5267" t="s">
        <v>9545</v>
      </c>
    </row>
    <row r="5268" spans="4:20" hidden="1" x14ac:dyDescent="0.25">
      <c r="D5268" s="28" t="s">
        <v>1517</v>
      </c>
      <c r="E5268" t="str">
        <f>VLOOKUP(D5268,'B-Business Capability'!B:H,5,FALSE)</f>
        <v>Customer Service</v>
      </c>
      <c r="F5268" t="str">
        <f>VLOOKUP(D5268,'B-Business Capability'!B:H,6,FALSE)</f>
        <v>Customer Project Management</v>
      </c>
      <c r="G5268" t="str">
        <f>VLOOKUP(D5268,'B-Business Capability'!B:H,7,FALSE)</f>
        <v>Project Management</v>
      </c>
      <c r="I5268" t="s">
        <v>64</v>
      </c>
      <c r="J5268" t="s">
        <v>9544</v>
      </c>
      <c r="L5268" t="s">
        <v>1219</v>
      </c>
      <c r="M5268" t="str">
        <f>VLOOKUP(L5268,'A-Applications'!B:D,3,FALSE)</f>
        <v>Automatic Concentrator Placement</v>
      </c>
      <c r="N5268" t="s">
        <v>46</v>
      </c>
      <c r="O5268" s="42" t="s">
        <v>47</v>
      </c>
      <c r="P5268" t="s">
        <v>1040</v>
      </c>
      <c r="Q5268" t="str">
        <f>VLOOKUP(KamstrupData[[#This Row],[IdLevel123]],'B-Business Capability'!B:L,10,FALSE)</f>
        <v>Order-to-Cash (O2C)</v>
      </c>
      <c r="R5268">
        <f>VLOOKUP(KamstrupData[[#This Row],[IdLevel123]],'B-Business Capability'!B:L,11,FALSE)</f>
        <v>0</v>
      </c>
      <c r="T5268" t="s">
        <v>9545</v>
      </c>
    </row>
    <row r="5269" spans="4:20" hidden="1" x14ac:dyDescent="0.25">
      <c r="D5269" s="28" t="s">
        <v>1459</v>
      </c>
      <c r="E5269" t="str">
        <f>VLOOKUP(D5269,'B-Business Capability'!B:H,5,FALSE)</f>
        <v>Customer Service</v>
      </c>
      <c r="F5269" t="str">
        <f>VLOOKUP(D5269,'B-Business Capability'!B:H,6,FALSE)</f>
        <v>Customer Service and Support</v>
      </c>
      <c r="G5269" t="str">
        <f>VLOOKUP(D5269,'B-Business Capability'!B:H,7,FALSE)</f>
        <v>Service Request Management</v>
      </c>
      <c r="I5269" t="s">
        <v>64</v>
      </c>
      <c r="J5269" t="s">
        <v>9544</v>
      </c>
      <c r="L5269" t="s">
        <v>577</v>
      </c>
      <c r="M5269" t="str">
        <f>VLOOKUP(L5269,'A-Applications'!B:D,3,FALSE)</f>
        <v>QGIS</v>
      </c>
      <c r="N5269" t="s">
        <v>46</v>
      </c>
      <c r="O5269" s="42" t="s">
        <v>47</v>
      </c>
      <c r="P5269" t="s">
        <v>229</v>
      </c>
      <c r="Q5269" t="str">
        <f>VLOOKUP(KamstrupData[[#This Row],[IdLevel123]],'B-Business Capability'!B:L,10,FALSE)</f>
        <v>Customer Service and Support</v>
      </c>
      <c r="R5269">
        <f>VLOOKUP(KamstrupData[[#This Row],[IdLevel123]],'B-Business Capability'!B:L,11,FALSE)</f>
        <v>0</v>
      </c>
      <c r="T5269" t="s">
        <v>9545</v>
      </c>
    </row>
    <row r="5270" spans="4:20" hidden="1" x14ac:dyDescent="0.25">
      <c r="D5270" s="28" t="s">
        <v>1517</v>
      </c>
      <c r="E5270" t="str">
        <f>VLOOKUP(D5270,'B-Business Capability'!B:H,5,FALSE)</f>
        <v>Customer Service</v>
      </c>
      <c r="F5270" t="str">
        <f>VLOOKUP(D5270,'B-Business Capability'!B:H,6,FALSE)</f>
        <v>Customer Project Management</v>
      </c>
      <c r="G5270" t="str">
        <f>VLOOKUP(D5270,'B-Business Capability'!B:H,7,FALSE)</f>
        <v>Project Management</v>
      </c>
      <c r="I5270" t="s">
        <v>64</v>
      </c>
      <c r="J5270" t="s">
        <v>9544</v>
      </c>
      <c r="L5270" t="s">
        <v>577</v>
      </c>
      <c r="M5270" t="str">
        <f>VLOOKUP(L5270,'A-Applications'!B:D,3,FALSE)</f>
        <v>QGIS</v>
      </c>
      <c r="N5270" t="s">
        <v>46</v>
      </c>
      <c r="O5270" s="42" t="s">
        <v>47</v>
      </c>
      <c r="P5270" t="s">
        <v>1040</v>
      </c>
      <c r="Q5270" t="str">
        <f>VLOOKUP(KamstrupData[[#This Row],[IdLevel123]],'B-Business Capability'!B:L,10,FALSE)</f>
        <v>Order-to-Cash (O2C)</v>
      </c>
      <c r="R5270">
        <f>VLOOKUP(KamstrupData[[#This Row],[IdLevel123]],'B-Business Capability'!B:L,11,FALSE)</f>
        <v>0</v>
      </c>
      <c r="T5270" t="s">
        <v>9545</v>
      </c>
    </row>
    <row r="5271" spans="4:20" hidden="1" x14ac:dyDescent="0.25">
      <c r="D5271" s="28" t="s">
        <v>1459</v>
      </c>
      <c r="E5271" t="str">
        <f>VLOOKUP(D5271,'B-Business Capability'!B:H,5,FALSE)</f>
        <v>Customer Service</v>
      </c>
      <c r="F5271" t="str">
        <f>VLOOKUP(D5271,'B-Business Capability'!B:H,6,FALSE)</f>
        <v>Customer Service and Support</v>
      </c>
      <c r="G5271" t="str">
        <f>VLOOKUP(D5271,'B-Business Capability'!B:H,7,FALSE)</f>
        <v>Service Request Management</v>
      </c>
      <c r="I5271" t="s">
        <v>64</v>
      </c>
      <c r="J5271" t="s">
        <v>9544</v>
      </c>
      <c r="L5271" t="s">
        <v>1473</v>
      </c>
      <c r="M5271" t="str">
        <f>VLOOKUP(L5271,'A-Applications'!B:D,3,FALSE)</f>
        <v>IsMobile</v>
      </c>
      <c r="N5271" t="s">
        <v>46</v>
      </c>
      <c r="O5271" s="42" t="s">
        <v>47</v>
      </c>
      <c r="P5271" t="s">
        <v>229</v>
      </c>
      <c r="Q5271" t="str">
        <f>VLOOKUP(KamstrupData[[#This Row],[IdLevel123]],'B-Business Capability'!B:L,10,FALSE)</f>
        <v>Customer Service and Support</v>
      </c>
      <c r="R5271">
        <f>VLOOKUP(KamstrupData[[#This Row],[IdLevel123]],'B-Business Capability'!B:L,11,FALSE)</f>
        <v>0</v>
      </c>
      <c r="T5271" t="s">
        <v>9545</v>
      </c>
    </row>
    <row r="5272" spans="4:20" hidden="1" x14ac:dyDescent="0.25">
      <c r="D5272" s="28" t="s">
        <v>1517</v>
      </c>
      <c r="E5272" t="str">
        <f>VLOOKUP(D5272,'B-Business Capability'!B:H,5,FALSE)</f>
        <v>Customer Service</v>
      </c>
      <c r="F5272" t="str">
        <f>VLOOKUP(D5272,'B-Business Capability'!B:H,6,FALSE)</f>
        <v>Customer Project Management</v>
      </c>
      <c r="G5272" t="str">
        <f>VLOOKUP(D5272,'B-Business Capability'!B:H,7,FALSE)</f>
        <v>Project Management</v>
      </c>
      <c r="I5272" t="s">
        <v>64</v>
      </c>
      <c r="J5272" t="s">
        <v>9544</v>
      </c>
      <c r="L5272" t="s">
        <v>1473</v>
      </c>
      <c r="M5272" t="str">
        <f>VLOOKUP(L5272,'A-Applications'!B:D,3,FALSE)</f>
        <v>IsMobile</v>
      </c>
      <c r="N5272" t="s">
        <v>46</v>
      </c>
      <c r="O5272" s="42" t="s">
        <v>102</v>
      </c>
      <c r="P5272" t="s">
        <v>1040</v>
      </c>
      <c r="Q5272" t="str">
        <f>VLOOKUP(KamstrupData[[#This Row],[IdLevel123]],'B-Business Capability'!B:L,10,FALSE)</f>
        <v>Order-to-Cash (O2C)</v>
      </c>
      <c r="R5272">
        <f>VLOOKUP(KamstrupData[[#This Row],[IdLevel123]],'B-Business Capability'!B:L,11,FALSE)</f>
        <v>0</v>
      </c>
      <c r="T5272" t="s">
        <v>9545</v>
      </c>
    </row>
    <row r="5273" spans="4:20" hidden="1" x14ac:dyDescent="0.25">
      <c r="D5273" s="28" t="s">
        <v>1459</v>
      </c>
      <c r="E5273" t="str">
        <f>VLOOKUP(D5273,'B-Business Capability'!B:H,5,FALSE)</f>
        <v>Customer Service</v>
      </c>
      <c r="F5273" t="str">
        <f>VLOOKUP(D5273,'B-Business Capability'!B:H,6,FALSE)</f>
        <v>Customer Service and Support</v>
      </c>
      <c r="G5273" t="str">
        <f>VLOOKUP(D5273,'B-Business Capability'!B:H,7,FALSE)</f>
        <v>Service Request Management</v>
      </c>
      <c r="I5273" t="s">
        <v>64</v>
      </c>
      <c r="J5273" t="s">
        <v>9544</v>
      </c>
      <c r="L5273" t="s">
        <v>9550</v>
      </c>
      <c r="M5273" t="str">
        <f>VLOOKUP(L5273,'A-Applications'!B:D,3,FALSE)</f>
        <v>Telia Smartconnect (MNO Portal)</v>
      </c>
      <c r="N5273" t="s">
        <v>46</v>
      </c>
      <c r="O5273" s="42" t="s">
        <v>47</v>
      </c>
      <c r="P5273" t="s">
        <v>229</v>
      </c>
      <c r="Q5273" t="str">
        <f>VLOOKUP(KamstrupData[[#This Row],[IdLevel123]],'B-Business Capability'!B:L,10,FALSE)</f>
        <v>Customer Service and Support</v>
      </c>
      <c r="R5273">
        <f>VLOOKUP(KamstrupData[[#This Row],[IdLevel123]],'B-Business Capability'!B:L,11,FALSE)</f>
        <v>0</v>
      </c>
      <c r="T5273" t="s">
        <v>9545</v>
      </c>
    </row>
    <row r="5274" spans="4:20" hidden="1" x14ac:dyDescent="0.25">
      <c r="D5274" s="28" t="s">
        <v>1517</v>
      </c>
      <c r="E5274" t="str">
        <f>VLOOKUP(D5274,'B-Business Capability'!B:H,5,FALSE)</f>
        <v>Customer Service</v>
      </c>
      <c r="F5274" t="str">
        <f>VLOOKUP(D5274,'B-Business Capability'!B:H,6,FALSE)</f>
        <v>Customer Project Management</v>
      </c>
      <c r="G5274" t="str">
        <f>VLOOKUP(D5274,'B-Business Capability'!B:H,7,FALSE)</f>
        <v>Project Management</v>
      </c>
      <c r="I5274" t="s">
        <v>64</v>
      </c>
      <c r="J5274" t="s">
        <v>9544</v>
      </c>
      <c r="L5274" t="s">
        <v>9550</v>
      </c>
      <c r="M5274" t="str">
        <f>VLOOKUP(L5274,'A-Applications'!B:D,3,FALSE)</f>
        <v>Telia Smartconnect (MNO Portal)</v>
      </c>
      <c r="N5274" t="s">
        <v>46</v>
      </c>
      <c r="O5274" s="42" t="s">
        <v>102</v>
      </c>
      <c r="P5274" t="s">
        <v>1040</v>
      </c>
      <c r="Q5274" t="str">
        <f>VLOOKUP(KamstrupData[[#This Row],[IdLevel123]],'B-Business Capability'!B:L,10,FALSE)</f>
        <v>Order-to-Cash (O2C)</v>
      </c>
      <c r="R5274">
        <f>VLOOKUP(KamstrupData[[#This Row],[IdLevel123]],'B-Business Capability'!B:L,11,FALSE)</f>
        <v>0</v>
      </c>
      <c r="T5274" t="s">
        <v>9545</v>
      </c>
    </row>
    <row r="5275" spans="4:20" hidden="1" x14ac:dyDescent="0.25">
      <c r="D5275" s="28" t="s">
        <v>1459</v>
      </c>
      <c r="E5275" t="str">
        <f>VLOOKUP(D5275,'B-Business Capability'!B:H,5,FALSE)</f>
        <v>Customer Service</v>
      </c>
      <c r="F5275" t="str">
        <f>VLOOKUP(D5275,'B-Business Capability'!B:H,6,FALSE)</f>
        <v>Customer Service and Support</v>
      </c>
      <c r="G5275" t="str">
        <f>VLOOKUP(D5275,'B-Business Capability'!B:H,7,FALSE)</f>
        <v>Service Request Management</v>
      </c>
      <c r="I5275" t="s">
        <v>64</v>
      </c>
      <c r="J5275" t="s">
        <v>9544</v>
      </c>
      <c r="L5275" t="s">
        <v>1469</v>
      </c>
      <c r="M5275" t="str">
        <f>VLOOKUP(L5275,'A-Applications'!B:D,3,FALSE)</f>
        <v>Azure Coverage</v>
      </c>
      <c r="N5275" t="s">
        <v>46</v>
      </c>
      <c r="O5275" s="42" t="s">
        <v>47</v>
      </c>
      <c r="P5275" t="s">
        <v>229</v>
      </c>
      <c r="Q5275" t="str">
        <f>VLOOKUP(KamstrupData[[#This Row],[IdLevel123]],'B-Business Capability'!B:L,10,FALSE)</f>
        <v>Customer Service and Support</v>
      </c>
      <c r="R5275">
        <f>VLOOKUP(KamstrupData[[#This Row],[IdLevel123]],'B-Business Capability'!B:L,11,FALSE)</f>
        <v>0</v>
      </c>
      <c r="T5275" t="s">
        <v>9545</v>
      </c>
    </row>
    <row r="5276" spans="4:20" hidden="1" x14ac:dyDescent="0.25">
      <c r="D5276" s="28" t="s">
        <v>1459</v>
      </c>
      <c r="E5276" t="str">
        <f>VLOOKUP(D5276,'B-Business Capability'!B:H,5,FALSE)</f>
        <v>Customer Service</v>
      </c>
      <c r="F5276" t="str">
        <f>VLOOKUP(D5276,'B-Business Capability'!B:H,6,FALSE)</f>
        <v>Customer Service and Support</v>
      </c>
      <c r="G5276" t="str">
        <f>VLOOKUP(D5276,'B-Business Capability'!B:H,7,FALSE)</f>
        <v>Service Request Management</v>
      </c>
      <c r="I5276" t="s">
        <v>64</v>
      </c>
      <c r="J5276" t="s">
        <v>9544</v>
      </c>
      <c r="L5276" t="s">
        <v>1480</v>
      </c>
      <c r="M5276" t="str">
        <f>VLOOKUP(L5276,'A-Applications'!B:D,3,FALSE)</f>
        <v>Power Intelligence - Flow</v>
      </c>
      <c r="N5276" t="s">
        <v>46</v>
      </c>
      <c r="O5276" s="42" t="s">
        <v>102</v>
      </c>
      <c r="P5276" t="s">
        <v>56</v>
      </c>
      <c r="Q5276" t="str">
        <f>VLOOKUP(KamstrupData[[#This Row],[IdLevel123]],'B-Business Capability'!B:L,10,FALSE)</f>
        <v>Customer Service and Support</v>
      </c>
      <c r="R5276">
        <f>VLOOKUP(KamstrupData[[#This Row],[IdLevel123]],'B-Business Capability'!B:L,11,FALSE)</f>
        <v>0</v>
      </c>
      <c r="T5276" t="s">
        <v>9545</v>
      </c>
    </row>
    <row r="5277" spans="4:20" hidden="1" x14ac:dyDescent="0.25">
      <c r="D5277" s="28" t="s">
        <v>1459</v>
      </c>
      <c r="E5277" t="str">
        <f>VLOOKUP(D5277,'B-Business Capability'!B:H,5,FALSE)</f>
        <v>Customer Service</v>
      </c>
      <c r="F5277" t="str">
        <f>VLOOKUP(D5277,'B-Business Capability'!B:H,6,FALSE)</f>
        <v>Customer Service and Support</v>
      </c>
      <c r="G5277" t="str">
        <f>VLOOKUP(D5277,'B-Business Capability'!B:H,7,FALSE)</f>
        <v>Service Request Management</v>
      </c>
      <c r="I5277" t="s">
        <v>64</v>
      </c>
      <c r="J5277" t="s">
        <v>9544</v>
      </c>
      <c r="L5277" t="s">
        <v>1478</v>
      </c>
      <c r="M5277" t="str">
        <f>VLOOKUP(L5277,'A-Applications'!B:D,3,FALSE)</f>
        <v>Power Intelligence - Earth Fault</v>
      </c>
      <c r="N5277" t="s">
        <v>46</v>
      </c>
      <c r="O5277" s="42" t="s">
        <v>52</v>
      </c>
      <c r="P5277" t="s">
        <v>229</v>
      </c>
      <c r="Q5277" t="str">
        <f>VLOOKUP(KamstrupData[[#This Row],[IdLevel123]],'B-Business Capability'!B:L,10,FALSE)</f>
        <v>Customer Service and Support</v>
      </c>
      <c r="R5277">
        <f>VLOOKUP(KamstrupData[[#This Row],[IdLevel123]],'B-Business Capability'!B:L,11,FALSE)</f>
        <v>0</v>
      </c>
      <c r="T5277" t="s">
        <v>9545</v>
      </c>
    </row>
    <row r="5278" spans="4:20" hidden="1" x14ac:dyDescent="0.25">
      <c r="D5278" s="28" t="s">
        <v>1517</v>
      </c>
      <c r="E5278" t="str">
        <f>VLOOKUP(D5278,'B-Business Capability'!B:H,5,FALSE)</f>
        <v>Customer Service</v>
      </c>
      <c r="F5278" t="str">
        <f>VLOOKUP(D5278,'B-Business Capability'!B:H,6,FALSE)</f>
        <v>Customer Project Management</v>
      </c>
      <c r="G5278" t="str">
        <f>VLOOKUP(D5278,'B-Business Capability'!B:H,7,FALSE)</f>
        <v>Project Management</v>
      </c>
      <c r="I5278" t="s">
        <v>64</v>
      </c>
      <c r="J5278" t="s">
        <v>9544</v>
      </c>
      <c r="L5278" t="s">
        <v>1468</v>
      </c>
      <c r="M5278" t="str">
        <f>VLOOKUP(L5278,'A-Applications'!B:D,3,FALSE)</f>
        <v>Scruffy</v>
      </c>
      <c r="N5278" t="s">
        <v>46</v>
      </c>
      <c r="O5278" s="42" t="s">
        <v>47</v>
      </c>
      <c r="P5278" t="s">
        <v>1040</v>
      </c>
      <c r="Q5278" t="str">
        <f>VLOOKUP(KamstrupData[[#This Row],[IdLevel123]],'B-Business Capability'!B:L,10,FALSE)</f>
        <v>Order-to-Cash (O2C)</v>
      </c>
      <c r="R5278">
        <f>VLOOKUP(KamstrupData[[#This Row],[IdLevel123]],'B-Business Capability'!B:L,11,FALSE)</f>
        <v>0</v>
      </c>
      <c r="T5278" t="s">
        <v>9545</v>
      </c>
    </row>
    <row r="5279" spans="4:20" hidden="1" x14ac:dyDescent="0.25">
      <c r="D5279" s="28" t="s">
        <v>1459</v>
      </c>
      <c r="E5279" t="str">
        <f>VLOOKUP(D5279,'B-Business Capability'!B:H,5,FALSE)</f>
        <v>Customer Service</v>
      </c>
      <c r="F5279" t="str">
        <f>VLOOKUP(D5279,'B-Business Capability'!B:H,6,FALSE)</f>
        <v>Customer Service and Support</v>
      </c>
      <c r="G5279" t="str">
        <f>VLOOKUP(D5279,'B-Business Capability'!B:H,7,FALSE)</f>
        <v>Service Request Management</v>
      </c>
      <c r="I5279" t="s">
        <v>64</v>
      </c>
      <c r="J5279" t="s">
        <v>9544</v>
      </c>
      <c r="L5279" t="s">
        <v>73</v>
      </c>
      <c r="M5279" t="str">
        <f>VLOOKUP(L5279,'A-Applications'!B:D,3,FALSE)</f>
        <v>Keepass</v>
      </c>
      <c r="N5279" t="s">
        <v>46</v>
      </c>
      <c r="O5279" s="42" t="s">
        <v>47</v>
      </c>
      <c r="P5279" t="s">
        <v>229</v>
      </c>
      <c r="Q5279" t="str">
        <f>VLOOKUP(KamstrupData[[#This Row],[IdLevel123]],'B-Business Capability'!B:L,10,FALSE)</f>
        <v>Customer Service and Support</v>
      </c>
      <c r="R5279">
        <f>VLOOKUP(KamstrupData[[#This Row],[IdLevel123]],'B-Business Capability'!B:L,11,FALSE)</f>
        <v>0</v>
      </c>
      <c r="T5279" t="s">
        <v>9545</v>
      </c>
    </row>
    <row r="5280" spans="4:20" hidden="1" x14ac:dyDescent="0.25">
      <c r="D5280" s="28" t="s">
        <v>1517</v>
      </c>
      <c r="E5280" t="str">
        <f>VLOOKUP(D5280,'B-Business Capability'!B:H,5,FALSE)</f>
        <v>Customer Service</v>
      </c>
      <c r="F5280" t="str">
        <f>VLOOKUP(D5280,'B-Business Capability'!B:H,6,FALSE)</f>
        <v>Customer Project Management</v>
      </c>
      <c r="G5280" t="str">
        <f>VLOOKUP(D5280,'B-Business Capability'!B:H,7,FALSE)</f>
        <v>Project Management</v>
      </c>
      <c r="I5280" t="s">
        <v>64</v>
      </c>
      <c r="J5280" t="s">
        <v>9544</v>
      </c>
      <c r="L5280" t="s">
        <v>73</v>
      </c>
      <c r="M5280" t="str">
        <f>VLOOKUP(L5280,'A-Applications'!B:D,3,FALSE)</f>
        <v>Keepass</v>
      </c>
      <c r="N5280" t="s">
        <v>46</v>
      </c>
      <c r="O5280" s="42" t="s">
        <v>47</v>
      </c>
      <c r="P5280" t="s">
        <v>1040</v>
      </c>
      <c r="Q5280" t="str">
        <f>VLOOKUP(KamstrupData[[#This Row],[IdLevel123]],'B-Business Capability'!B:L,10,FALSE)</f>
        <v>Order-to-Cash (O2C)</v>
      </c>
      <c r="R5280">
        <f>VLOOKUP(KamstrupData[[#This Row],[IdLevel123]],'B-Business Capability'!B:L,11,FALSE)</f>
        <v>0</v>
      </c>
      <c r="T5280" t="s">
        <v>9545</v>
      </c>
    </row>
    <row r="5281" spans="4:20" hidden="1" x14ac:dyDescent="0.25">
      <c r="D5281" s="28" t="s">
        <v>1517</v>
      </c>
      <c r="E5281" t="str">
        <f>VLOOKUP(D5281,'B-Business Capability'!B:H,5,FALSE)</f>
        <v>Customer Service</v>
      </c>
      <c r="F5281" t="str">
        <f>VLOOKUP(D5281,'B-Business Capability'!B:H,6,FALSE)</f>
        <v>Customer Project Management</v>
      </c>
      <c r="G5281" t="str">
        <f>VLOOKUP(D5281,'B-Business Capability'!B:H,7,FALSE)</f>
        <v>Project Management</v>
      </c>
      <c r="I5281" t="s">
        <v>64</v>
      </c>
      <c r="J5281" t="s">
        <v>9544</v>
      </c>
      <c r="L5281" t="s">
        <v>1524</v>
      </c>
      <c r="M5281" t="str">
        <f>VLOOKUP(L5281,'A-Applications'!B:D,3,FALSE)</f>
        <v>Omni tool network analyzer</v>
      </c>
      <c r="N5281" t="s">
        <v>46</v>
      </c>
      <c r="O5281" s="42" t="s">
        <v>47</v>
      </c>
      <c r="P5281" t="s">
        <v>1040</v>
      </c>
      <c r="Q5281" t="str">
        <f>VLOOKUP(KamstrupData[[#This Row],[IdLevel123]],'B-Business Capability'!B:L,10,FALSE)</f>
        <v>Order-to-Cash (O2C)</v>
      </c>
      <c r="R5281">
        <f>VLOOKUP(KamstrupData[[#This Row],[IdLevel123]],'B-Business Capability'!B:L,11,FALSE)</f>
        <v>0</v>
      </c>
      <c r="T5281" t="s">
        <v>9545</v>
      </c>
    </row>
    <row r="5282" spans="4:20" hidden="1" x14ac:dyDescent="0.25">
      <c r="D5282" s="28" t="s">
        <v>1517</v>
      </c>
      <c r="E5282" t="str">
        <f>VLOOKUP(D5282,'B-Business Capability'!B:H,5,FALSE)</f>
        <v>Customer Service</v>
      </c>
      <c r="F5282" t="str">
        <f>VLOOKUP(D5282,'B-Business Capability'!B:H,6,FALSE)</f>
        <v>Customer Project Management</v>
      </c>
      <c r="G5282" t="str">
        <f>VLOOKUP(D5282,'B-Business Capability'!B:H,7,FALSE)</f>
        <v>Project Management</v>
      </c>
      <c r="I5282" t="s">
        <v>64</v>
      </c>
      <c r="J5282" t="s">
        <v>9544</v>
      </c>
      <c r="L5282" t="s">
        <v>1519</v>
      </c>
      <c r="M5282" t="str">
        <f>VLOOKUP(L5282,'A-Applications'!B:D,3,FALSE)</f>
        <v>Orbit File syncronizer</v>
      </c>
      <c r="N5282" t="s">
        <v>46</v>
      </c>
      <c r="O5282" s="42" t="s">
        <v>47</v>
      </c>
      <c r="P5282" t="s">
        <v>1040</v>
      </c>
      <c r="Q5282" t="str">
        <f>VLOOKUP(KamstrupData[[#This Row],[IdLevel123]],'B-Business Capability'!B:L,10,FALSE)</f>
        <v>Order-to-Cash (O2C)</v>
      </c>
      <c r="R5282">
        <f>VLOOKUP(KamstrupData[[#This Row],[IdLevel123]],'B-Business Capability'!B:L,11,FALSE)</f>
        <v>0</v>
      </c>
      <c r="T5282" t="s">
        <v>9545</v>
      </c>
    </row>
    <row r="5283" spans="4:20" hidden="1" x14ac:dyDescent="0.25">
      <c r="D5283" s="28" t="s">
        <v>1634</v>
      </c>
      <c r="E5283" t="str">
        <f>VLOOKUP(D5283,'B-Business Capability'!B:H,5,FALSE)</f>
        <v>Not mapped to capability</v>
      </c>
      <c r="F5283">
        <f>VLOOKUP(D5283,'B-Business Capability'!B:H,6,FALSE)</f>
        <v>0</v>
      </c>
      <c r="G5283">
        <f>VLOOKUP(D5283,'B-Business Capability'!B:H,7,FALSE)</f>
        <v>0</v>
      </c>
      <c r="I5283" t="s">
        <v>64</v>
      </c>
      <c r="J5283" t="s">
        <v>9544</v>
      </c>
      <c r="L5283" t="s">
        <v>658</v>
      </c>
      <c r="M5283" t="str">
        <f>VLOOKUP(L5283,'A-Applications'!B:D,3,FALSE)</f>
        <v>WinSCP</v>
      </c>
      <c r="N5283" t="s">
        <v>46</v>
      </c>
      <c r="O5283" s="42" t="s">
        <v>47</v>
      </c>
      <c r="P5283" t="s">
        <v>56</v>
      </c>
      <c r="Q5283" t="str">
        <f>VLOOKUP(KamstrupData[[#This Row],[IdLevel123]],'B-Business Capability'!B:L,10,FALSE)</f>
        <v>N/A</v>
      </c>
      <c r="R5283">
        <f>VLOOKUP(KamstrupData[[#This Row],[IdLevel123]],'B-Business Capability'!B:L,11,FALSE)</f>
        <v>0</v>
      </c>
      <c r="T5283" t="s">
        <v>9545</v>
      </c>
    </row>
    <row r="5284" spans="4:20" hidden="1" x14ac:dyDescent="0.25">
      <c r="D5284" s="28" t="s">
        <v>1634</v>
      </c>
      <c r="E5284" t="str">
        <f>VLOOKUP(D5284,'B-Business Capability'!B:H,5,FALSE)</f>
        <v>Not mapped to capability</v>
      </c>
      <c r="F5284">
        <f>VLOOKUP(D5284,'B-Business Capability'!B:H,6,FALSE)</f>
        <v>0</v>
      </c>
      <c r="G5284">
        <f>VLOOKUP(D5284,'B-Business Capability'!B:H,7,FALSE)</f>
        <v>0</v>
      </c>
      <c r="I5284" t="s">
        <v>64</v>
      </c>
      <c r="J5284" t="s">
        <v>9544</v>
      </c>
      <c r="L5284" t="s">
        <v>625</v>
      </c>
      <c r="M5284" t="str">
        <f>VLOOKUP(L5284,'A-Applications'!B:D,3,FALSE)</f>
        <v>Ruby</v>
      </c>
      <c r="O5284" s="42"/>
      <c r="P5284" t="s">
        <v>56</v>
      </c>
      <c r="Q5284" t="str">
        <f>VLOOKUP(KamstrupData[[#This Row],[IdLevel123]],'B-Business Capability'!B:L,10,FALSE)</f>
        <v>N/A</v>
      </c>
      <c r="R5284">
        <f>VLOOKUP(KamstrupData[[#This Row],[IdLevel123]],'B-Business Capability'!B:L,11,FALSE)</f>
        <v>0</v>
      </c>
      <c r="T5284" t="s">
        <v>9545</v>
      </c>
    </row>
    <row r="5285" spans="4:20" hidden="1" x14ac:dyDescent="0.25">
      <c r="D5285" s="28" t="s">
        <v>1039</v>
      </c>
      <c r="E5285" t="str">
        <f>VLOOKUP(D5285,'B-Business Capability'!B:H,5,FALSE)</f>
        <v>Strategic Management</v>
      </c>
      <c r="F5285" t="str">
        <f>VLOOKUP(D5285,'B-Business Capability'!B:H,6,FALSE)</f>
        <v>Manage Core Business</v>
      </c>
      <c r="G5285" t="str">
        <f>VLOOKUP(D5285,'B-Business Capability'!B:H,7,FALSE)</f>
        <v>Manage Projects</v>
      </c>
      <c r="I5285" t="s">
        <v>64</v>
      </c>
      <c r="J5285" t="s">
        <v>9544</v>
      </c>
      <c r="L5285" t="s">
        <v>932</v>
      </c>
      <c r="M5285" t="str">
        <f>VLOOKUP(L5285,'A-Applications'!B:D,3,FALSE)</f>
        <v>Orbit</v>
      </c>
      <c r="N5285" t="s">
        <v>46</v>
      </c>
      <c r="O5285" s="42" t="s">
        <v>52</v>
      </c>
      <c r="P5285" t="s">
        <v>1040</v>
      </c>
      <c r="Q5285" t="str">
        <f>VLOOKUP(KamstrupData[[#This Row],[IdLevel123]],'B-Business Capability'!B:L,10,FALSE)</f>
        <v>N/A</v>
      </c>
      <c r="R5285">
        <f>VLOOKUP(KamstrupData[[#This Row],[IdLevel123]],'B-Business Capability'!B:L,11,FALSE)</f>
        <v>0</v>
      </c>
      <c r="T5285" t="s">
        <v>9545</v>
      </c>
    </row>
    <row r="5286" spans="4:20" hidden="1" x14ac:dyDescent="0.25">
      <c r="D5286" s="28" t="s">
        <v>1517</v>
      </c>
      <c r="E5286" t="str">
        <f>VLOOKUP(D5286,'B-Business Capability'!B:H,5,FALSE)</f>
        <v>Customer Service</v>
      </c>
      <c r="F5286" t="str">
        <f>VLOOKUP(D5286,'B-Business Capability'!B:H,6,FALSE)</f>
        <v>Customer Project Management</v>
      </c>
      <c r="G5286" t="str">
        <f>VLOOKUP(D5286,'B-Business Capability'!B:H,7,FALSE)</f>
        <v>Project Management</v>
      </c>
      <c r="I5286" t="s">
        <v>64</v>
      </c>
      <c r="J5286" t="s">
        <v>9544</v>
      </c>
      <c r="L5286" t="s">
        <v>932</v>
      </c>
      <c r="M5286" t="str">
        <f>VLOOKUP(L5286,'A-Applications'!B:D,3,FALSE)</f>
        <v>Orbit</v>
      </c>
      <c r="N5286" t="s">
        <v>46</v>
      </c>
      <c r="O5286" s="42" t="s">
        <v>47</v>
      </c>
      <c r="P5286" t="s">
        <v>1040</v>
      </c>
      <c r="Q5286" t="str">
        <f>VLOOKUP(KamstrupData[[#This Row],[IdLevel123]],'B-Business Capability'!B:L,10,FALSE)</f>
        <v>Order-to-Cash (O2C)</v>
      </c>
      <c r="R5286">
        <f>VLOOKUP(KamstrupData[[#This Row],[IdLevel123]],'B-Business Capability'!B:L,11,FALSE)</f>
        <v>0</v>
      </c>
      <c r="T5286" t="s">
        <v>9545</v>
      </c>
    </row>
    <row r="5287" spans="4:20" hidden="1" x14ac:dyDescent="0.25">
      <c r="D5287" t="s">
        <v>275</v>
      </c>
      <c r="E5287" t="str">
        <f>VLOOKUP(D5287,'B-Business Capability'!B:H,5,FALSE)</f>
        <v>People and Culture</v>
      </c>
      <c r="F5287" t="str">
        <f>VLOOKUP(D5287,'B-Business Capability'!B:H,6,FALSE)</f>
        <v>Retentation</v>
      </c>
      <c r="G5287">
        <f>VLOOKUP(D5287,'B-Business Capability'!B:H,7,FALSE)</f>
        <v>0</v>
      </c>
      <c r="I5287" t="s">
        <v>64</v>
      </c>
      <c r="J5287" t="s">
        <v>9542</v>
      </c>
      <c r="L5287" t="s">
        <v>1721</v>
      </c>
      <c r="M5287" t="str">
        <f>VLOOKUP(L5287,'A-Applications'!B:D,3,FALSE)</f>
        <v>Sysarb</v>
      </c>
      <c r="N5287" t="s">
        <v>46</v>
      </c>
      <c r="O5287" s="42" t="s">
        <v>52</v>
      </c>
      <c r="P5287" t="s">
        <v>56</v>
      </c>
      <c r="Q5287" t="str">
        <f>VLOOKUP(KamstrupData[[#This Row],[IdLevel123]],'B-Business Capability'!B:L,10,FALSE)</f>
        <v>Hire-to-Retire (H2R)</v>
      </c>
      <c r="R5287">
        <f>VLOOKUP(KamstrupData[[#This Row],[IdLevel123]],'B-Business Capability'!B:L,11,FALSE)</f>
        <v>600</v>
      </c>
    </row>
    <row r="5288" spans="4:20" hidden="1" x14ac:dyDescent="0.25">
      <c r="D5288" t="s">
        <v>275</v>
      </c>
      <c r="E5288" t="str">
        <f>VLOOKUP(D5288,'B-Business Capability'!B:H,5,FALSE)</f>
        <v>People and Culture</v>
      </c>
      <c r="F5288" t="str">
        <f>VLOOKUP(D5288,'B-Business Capability'!B:H,6,FALSE)</f>
        <v>Retentation</v>
      </c>
      <c r="G5288">
        <f>VLOOKUP(D5288,'B-Business Capability'!B:H,7,FALSE)</f>
        <v>0</v>
      </c>
      <c r="I5288" t="s">
        <v>64</v>
      </c>
      <c r="J5288" t="s">
        <v>9543</v>
      </c>
      <c r="L5288" t="s">
        <v>1721</v>
      </c>
      <c r="M5288" t="str">
        <f>VLOOKUP(L5288,'A-Applications'!B:D,3,FALSE)</f>
        <v>Sysarb</v>
      </c>
      <c r="N5288" t="s">
        <v>46</v>
      </c>
      <c r="O5288" s="42" t="s">
        <v>52</v>
      </c>
      <c r="P5288" t="s">
        <v>56</v>
      </c>
      <c r="Q5288" t="str">
        <f>VLOOKUP(KamstrupData[[#This Row],[IdLevel123]],'B-Business Capability'!B:L,10,FALSE)</f>
        <v>Hire-to-Retire (H2R)</v>
      </c>
      <c r="R5288">
        <f>VLOOKUP(KamstrupData[[#This Row],[IdLevel123]],'B-Business Capability'!B:L,11,FALSE)</f>
        <v>600</v>
      </c>
    </row>
    <row r="5289" spans="4:20" hidden="1" x14ac:dyDescent="0.25">
      <c r="D5289" t="s">
        <v>275</v>
      </c>
      <c r="E5289" t="str">
        <f>VLOOKUP(D5289,'B-Business Capability'!B:H,5,FALSE)</f>
        <v>People and Culture</v>
      </c>
      <c r="F5289" t="str">
        <f>VLOOKUP(D5289,'B-Business Capability'!B:H,6,FALSE)</f>
        <v>Retentation</v>
      </c>
      <c r="G5289">
        <f>VLOOKUP(D5289,'B-Business Capability'!B:H,7,FALSE)</f>
        <v>0</v>
      </c>
      <c r="I5289" t="s">
        <v>64</v>
      </c>
      <c r="J5289" t="s">
        <v>9544</v>
      </c>
      <c r="L5289" t="s">
        <v>1721</v>
      </c>
      <c r="M5289" t="str">
        <f>VLOOKUP(L5289,'A-Applications'!B:D,3,FALSE)</f>
        <v>Sysarb</v>
      </c>
      <c r="N5289" t="s">
        <v>46</v>
      </c>
      <c r="O5289" s="42" t="s">
        <v>52</v>
      </c>
      <c r="P5289" t="s">
        <v>56</v>
      </c>
      <c r="Q5289" t="str">
        <f>VLOOKUP(KamstrupData[[#This Row],[IdLevel123]],'B-Business Capability'!B:L,10,FALSE)</f>
        <v>Hire-to-Retire (H2R)</v>
      </c>
      <c r="R5289">
        <f>VLOOKUP(KamstrupData[[#This Row],[IdLevel123]],'B-Business Capability'!B:L,11,FALSE)</f>
        <v>600</v>
      </c>
    </row>
    <row r="5290" spans="4:20" hidden="1" x14ac:dyDescent="0.25">
      <c r="D5290" s="28" t="s">
        <v>275</v>
      </c>
      <c r="E5290" t="str">
        <f>VLOOKUP(D5290,'B-Business Capability'!B:H,5,FALSE)</f>
        <v>People and Culture</v>
      </c>
      <c r="F5290" t="str">
        <f>VLOOKUP(D5290,'B-Business Capability'!B:H,6,FALSE)</f>
        <v>Retentation</v>
      </c>
      <c r="G5290">
        <f>VLOOKUP(D5290,'B-Business Capability'!B:H,7,FALSE)</f>
        <v>0</v>
      </c>
      <c r="I5290" t="s">
        <v>64</v>
      </c>
      <c r="J5290" t="s">
        <v>9542</v>
      </c>
      <c r="L5290" t="s">
        <v>9520</v>
      </c>
      <c r="M5290" t="str">
        <f>VLOOKUP(L5290,'A-Applications'!B:D,3,FALSE)</f>
        <v>MyBusiness</v>
      </c>
      <c r="N5290" t="s">
        <v>46</v>
      </c>
      <c r="O5290" s="42" t="s">
        <v>47</v>
      </c>
      <c r="P5290" t="s">
        <v>56</v>
      </c>
      <c r="Q5290" t="str">
        <f>VLOOKUP(KamstrupData[[#This Row],[IdLevel123]],'B-Business Capability'!B:L,10,FALSE)</f>
        <v>Hire-to-Retire (H2R)</v>
      </c>
      <c r="R5290">
        <f>VLOOKUP(KamstrupData[[#This Row],[IdLevel123]],'B-Business Capability'!B:L,11,FALSE)</f>
        <v>600</v>
      </c>
    </row>
    <row r="5291" spans="4:20" hidden="1" x14ac:dyDescent="0.25">
      <c r="D5291" s="28" t="s">
        <v>275</v>
      </c>
      <c r="E5291" t="str">
        <f>VLOOKUP(D5291,'B-Business Capability'!B:H,5,FALSE)</f>
        <v>People and Culture</v>
      </c>
      <c r="F5291" t="str">
        <f>VLOOKUP(D5291,'B-Business Capability'!B:H,6,FALSE)</f>
        <v>Retentation</v>
      </c>
      <c r="G5291">
        <f>VLOOKUP(D5291,'B-Business Capability'!B:H,7,FALSE)</f>
        <v>0</v>
      </c>
      <c r="I5291" t="s">
        <v>64</v>
      </c>
      <c r="J5291" t="s">
        <v>9543</v>
      </c>
      <c r="L5291" t="s">
        <v>9520</v>
      </c>
      <c r="M5291" t="str">
        <f>VLOOKUP(L5291,'A-Applications'!B:D,3,FALSE)</f>
        <v>MyBusiness</v>
      </c>
      <c r="N5291" t="s">
        <v>46</v>
      </c>
      <c r="O5291" s="42" t="s">
        <v>47</v>
      </c>
      <c r="P5291" t="s">
        <v>56</v>
      </c>
      <c r="Q5291" t="str">
        <f>VLOOKUP(KamstrupData[[#This Row],[IdLevel123]],'B-Business Capability'!B:L,10,FALSE)</f>
        <v>Hire-to-Retire (H2R)</v>
      </c>
      <c r="R5291">
        <f>VLOOKUP(KamstrupData[[#This Row],[IdLevel123]],'B-Business Capability'!B:L,11,FALSE)</f>
        <v>600</v>
      </c>
    </row>
    <row r="5292" spans="4:20" hidden="1" x14ac:dyDescent="0.25">
      <c r="D5292" s="28" t="s">
        <v>275</v>
      </c>
      <c r="E5292" t="str">
        <f>VLOOKUP(D5292,'B-Business Capability'!B:H,5,FALSE)</f>
        <v>People and Culture</v>
      </c>
      <c r="F5292" t="str">
        <f>VLOOKUP(D5292,'B-Business Capability'!B:H,6,FALSE)</f>
        <v>Retentation</v>
      </c>
      <c r="G5292">
        <f>VLOOKUP(D5292,'B-Business Capability'!B:H,7,FALSE)</f>
        <v>0</v>
      </c>
      <c r="I5292" t="s">
        <v>64</v>
      </c>
      <c r="J5292" t="s">
        <v>9544</v>
      </c>
      <c r="L5292" t="s">
        <v>9520</v>
      </c>
      <c r="M5292" t="str">
        <f>VLOOKUP(L5292,'A-Applications'!B:D,3,FALSE)</f>
        <v>MyBusiness</v>
      </c>
      <c r="N5292" t="s">
        <v>46</v>
      </c>
      <c r="O5292" s="42" t="s">
        <v>47</v>
      </c>
      <c r="P5292" t="s">
        <v>56</v>
      </c>
      <c r="Q5292" t="str">
        <f>VLOOKUP(KamstrupData[[#This Row],[IdLevel123]],'B-Business Capability'!B:L,10,FALSE)</f>
        <v>Hire-to-Retire (H2R)</v>
      </c>
      <c r="R5292">
        <f>VLOOKUP(KamstrupData[[#This Row],[IdLevel123]],'B-Business Capability'!B:L,11,FALSE)</f>
        <v>600</v>
      </c>
    </row>
    <row r="5293" spans="4:20" hidden="1" x14ac:dyDescent="0.25">
      <c r="D5293" s="28" t="s">
        <v>283</v>
      </c>
      <c r="E5293" t="str">
        <f>VLOOKUP(D5293,'B-Business Capability'!B:H,5,FALSE)</f>
        <v>People and Culture</v>
      </c>
      <c r="F5293" t="str">
        <f>VLOOKUP(D5293,'B-Business Capability'!B:H,6,FALSE)</f>
        <v>Compensation &amp; Benefits</v>
      </c>
      <c r="G5293">
        <f>VLOOKUP(D5293,'B-Business Capability'!B:H,7,FALSE)</f>
        <v>0</v>
      </c>
      <c r="I5293" t="s">
        <v>64</v>
      </c>
      <c r="J5293" t="s">
        <v>9542</v>
      </c>
      <c r="L5293" t="s">
        <v>9520</v>
      </c>
      <c r="M5293" t="str">
        <f>VLOOKUP(L5293,'A-Applications'!B:D,3,FALSE)</f>
        <v>MyBusiness</v>
      </c>
      <c r="N5293" t="s">
        <v>46</v>
      </c>
      <c r="O5293" s="42" t="s">
        <v>47</v>
      </c>
      <c r="P5293" t="s">
        <v>56</v>
      </c>
      <c r="Q5293" t="str">
        <f>VLOOKUP(KamstrupData[[#This Row],[IdLevel123]],'B-Business Capability'!B:L,10,FALSE)</f>
        <v>Hire-to-Retire (H2R)</v>
      </c>
      <c r="R5293">
        <f>VLOOKUP(KamstrupData[[#This Row],[IdLevel123]],'B-Business Capability'!B:L,11,FALSE)</f>
        <v>700</v>
      </c>
    </row>
    <row r="5294" spans="4:20" hidden="1" x14ac:dyDescent="0.25">
      <c r="D5294" s="28" t="s">
        <v>283</v>
      </c>
      <c r="E5294" t="str">
        <f>VLOOKUP(D5294,'B-Business Capability'!B:H,5,FALSE)</f>
        <v>People and Culture</v>
      </c>
      <c r="F5294" t="str">
        <f>VLOOKUP(D5294,'B-Business Capability'!B:H,6,FALSE)</f>
        <v>Compensation &amp; Benefits</v>
      </c>
      <c r="G5294">
        <f>VLOOKUP(D5294,'B-Business Capability'!B:H,7,FALSE)</f>
        <v>0</v>
      </c>
      <c r="I5294" t="s">
        <v>64</v>
      </c>
      <c r="J5294" t="s">
        <v>9543</v>
      </c>
      <c r="L5294" t="s">
        <v>9520</v>
      </c>
      <c r="M5294" t="str">
        <f>VLOOKUP(L5294,'A-Applications'!B:D,3,FALSE)</f>
        <v>MyBusiness</v>
      </c>
      <c r="N5294" t="s">
        <v>46</v>
      </c>
      <c r="O5294" s="42" t="s">
        <v>47</v>
      </c>
      <c r="P5294" t="s">
        <v>56</v>
      </c>
      <c r="Q5294" t="str">
        <f>VLOOKUP(KamstrupData[[#This Row],[IdLevel123]],'B-Business Capability'!B:L,10,FALSE)</f>
        <v>Hire-to-Retire (H2R)</v>
      </c>
      <c r="R5294">
        <f>VLOOKUP(KamstrupData[[#This Row],[IdLevel123]],'B-Business Capability'!B:L,11,FALSE)</f>
        <v>700</v>
      </c>
    </row>
    <row r="5295" spans="4:20" hidden="1" x14ac:dyDescent="0.25">
      <c r="D5295" s="28" t="s">
        <v>283</v>
      </c>
      <c r="E5295" t="str">
        <f>VLOOKUP(D5295,'B-Business Capability'!B:H,5,FALSE)</f>
        <v>People and Culture</v>
      </c>
      <c r="F5295" t="str">
        <f>VLOOKUP(D5295,'B-Business Capability'!B:H,6,FALSE)</f>
        <v>Compensation &amp; Benefits</v>
      </c>
      <c r="G5295">
        <f>VLOOKUP(D5295,'B-Business Capability'!B:H,7,FALSE)</f>
        <v>0</v>
      </c>
      <c r="I5295" t="s">
        <v>64</v>
      </c>
      <c r="J5295" t="s">
        <v>9544</v>
      </c>
      <c r="L5295" t="s">
        <v>9520</v>
      </c>
      <c r="M5295" t="str">
        <f>VLOOKUP(L5295,'A-Applications'!B:D,3,FALSE)</f>
        <v>MyBusiness</v>
      </c>
      <c r="N5295" t="s">
        <v>46</v>
      </c>
      <c r="O5295" s="42" t="s">
        <v>47</v>
      </c>
      <c r="P5295" t="s">
        <v>56</v>
      </c>
      <c r="Q5295" t="str">
        <f>VLOOKUP(KamstrupData[[#This Row],[IdLevel123]],'B-Business Capability'!B:L,10,FALSE)</f>
        <v>Hire-to-Retire (H2R)</v>
      </c>
      <c r="R5295">
        <f>VLOOKUP(KamstrupData[[#This Row],[IdLevel123]],'B-Business Capability'!B:L,11,FALSE)</f>
        <v>700</v>
      </c>
    </row>
    <row r="5296" spans="4:20" hidden="1" x14ac:dyDescent="0.25">
      <c r="D5296" s="28" t="s">
        <v>495</v>
      </c>
      <c r="E5296" t="str">
        <f>VLOOKUP(D5296,'B-Business Capability'!B:H,5,FALSE)</f>
        <v>Finance</v>
      </c>
      <c r="F5296" t="str">
        <f>VLOOKUP(D5296,'B-Business Capability'!B:H,6,FALSE)</f>
        <v>Settlements &amp; Payments</v>
      </c>
      <c r="G5296" t="str">
        <f>VLOOKUP(D5296,'B-Business Capability'!B:H,7,FALSE)</f>
        <v>Travel &amp; Expense Management</v>
      </c>
      <c r="I5296" t="s">
        <v>64</v>
      </c>
      <c r="J5296" t="s">
        <v>9542</v>
      </c>
      <c r="L5296" t="s">
        <v>9520</v>
      </c>
      <c r="M5296" t="str">
        <f>VLOOKUP(L5296,'A-Applications'!B:D,3,FALSE)</f>
        <v>MyBusiness</v>
      </c>
      <c r="N5296" t="s">
        <v>46</v>
      </c>
      <c r="O5296" s="42" t="s">
        <v>47</v>
      </c>
      <c r="P5296" t="s">
        <v>56</v>
      </c>
      <c r="Q5296" t="str">
        <f>VLOOKUP(KamstrupData[[#This Row],[IdLevel123]],'B-Business Capability'!B:L,10,FALSE)</f>
        <v>Hire-to-Retire (H2R)</v>
      </c>
      <c r="R5296">
        <f>VLOOKUP(KamstrupData[[#This Row],[IdLevel123]],'B-Business Capability'!B:L,11,FALSE)</f>
        <v>750</v>
      </c>
    </row>
    <row r="5297" spans="4:20" hidden="1" x14ac:dyDescent="0.25">
      <c r="D5297" s="28" t="s">
        <v>495</v>
      </c>
      <c r="E5297" t="str">
        <f>VLOOKUP(D5297,'B-Business Capability'!B:H,5,FALSE)</f>
        <v>Finance</v>
      </c>
      <c r="F5297" t="str">
        <f>VLOOKUP(D5297,'B-Business Capability'!B:H,6,FALSE)</f>
        <v>Settlements &amp; Payments</v>
      </c>
      <c r="G5297" t="str">
        <f>VLOOKUP(D5297,'B-Business Capability'!B:H,7,FALSE)</f>
        <v>Travel &amp; Expense Management</v>
      </c>
      <c r="I5297" t="s">
        <v>64</v>
      </c>
      <c r="J5297" t="s">
        <v>9543</v>
      </c>
      <c r="L5297" t="s">
        <v>9520</v>
      </c>
      <c r="M5297" t="str">
        <f>VLOOKUP(L5297,'A-Applications'!B:D,3,FALSE)</f>
        <v>MyBusiness</v>
      </c>
      <c r="N5297" t="s">
        <v>46</v>
      </c>
      <c r="O5297" s="42" t="s">
        <v>47</v>
      </c>
      <c r="P5297" t="s">
        <v>56</v>
      </c>
      <c r="Q5297" t="str">
        <f>VLOOKUP(KamstrupData[[#This Row],[IdLevel123]],'B-Business Capability'!B:L,10,FALSE)</f>
        <v>Hire-to-Retire (H2R)</v>
      </c>
      <c r="R5297">
        <f>VLOOKUP(KamstrupData[[#This Row],[IdLevel123]],'B-Business Capability'!B:L,11,FALSE)</f>
        <v>750</v>
      </c>
    </row>
    <row r="5298" spans="4:20" hidden="1" x14ac:dyDescent="0.25">
      <c r="D5298" s="28" t="s">
        <v>495</v>
      </c>
      <c r="E5298" t="str">
        <f>VLOOKUP(D5298,'B-Business Capability'!B:H,5,FALSE)</f>
        <v>Finance</v>
      </c>
      <c r="F5298" t="str">
        <f>VLOOKUP(D5298,'B-Business Capability'!B:H,6,FALSE)</f>
        <v>Settlements &amp; Payments</v>
      </c>
      <c r="G5298" t="str">
        <f>VLOOKUP(D5298,'B-Business Capability'!B:H,7,FALSE)</f>
        <v>Travel &amp; Expense Management</v>
      </c>
      <c r="I5298" t="s">
        <v>64</v>
      </c>
      <c r="J5298" t="s">
        <v>9544</v>
      </c>
      <c r="L5298" t="s">
        <v>9520</v>
      </c>
      <c r="M5298" t="str">
        <f>VLOOKUP(L5298,'A-Applications'!B:D,3,FALSE)</f>
        <v>MyBusiness</v>
      </c>
      <c r="N5298" t="s">
        <v>46</v>
      </c>
      <c r="O5298" s="42" t="s">
        <v>47</v>
      </c>
      <c r="P5298" t="s">
        <v>56</v>
      </c>
      <c r="Q5298" t="str">
        <f>VLOOKUP(KamstrupData[[#This Row],[IdLevel123]],'B-Business Capability'!B:L,10,FALSE)</f>
        <v>Hire-to-Retire (H2R)</v>
      </c>
      <c r="R5298">
        <f>VLOOKUP(KamstrupData[[#This Row],[IdLevel123]],'B-Business Capability'!B:L,11,FALSE)</f>
        <v>750</v>
      </c>
    </row>
    <row r="5299" spans="4:20" hidden="1" x14ac:dyDescent="0.25">
      <c r="D5299" s="28" t="s">
        <v>495</v>
      </c>
      <c r="E5299" t="str">
        <f>VLOOKUP(D5299,'B-Business Capability'!B:H,5,FALSE)</f>
        <v>Finance</v>
      </c>
      <c r="F5299" t="str">
        <f>VLOOKUP(D5299,'B-Business Capability'!B:H,6,FALSE)</f>
        <v>Settlements &amp; Payments</v>
      </c>
      <c r="G5299" t="str">
        <f>VLOOKUP(D5299,'B-Business Capability'!B:H,7,FALSE)</f>
        <v>Travel &amp; Expense Management</v>
      </c>
      <c r="I5299" t="s">
        <v>64</v>
      </c>
      <c r="J5299" t="s">
        <v>9543</v>
      </c>
      <c r="L5299" t="s">
        <v>496</v>
      </c>
      <c r="M5299" t="str">
        <f>VLOOKUP(L5299,'A-Applications'!B:D,3,FALSE)</f>
        <v>Concur</v>
      </c>
      <c r="N5299" t="s">
        <v>46</v>
      </c>
      <c r="O5299" s="42" t="s">
        <v>47</v>
      </c>
      <c r="P5299" t="s">
        <v>500</v>
      </c>
      <c r="Q5299" t="str">
        <f>VLOOKUP(KamstrupData[[#This Row],[IdLevel123]],'B-Business Capability'!B:L,10,FALSE)</f>
        <v>Hire-to-Retire (H2R)</v>
      </c>
      <c r="R5299">
        <f>VLOOKUP(KamstrupData[[#This Row],[IdLevel123]],'B-Business Capability'!B:L,11,FALSE)</f>
        <v>750</v>
      </c>
    </row>
    <row r="5300" spans="4:20" hidden="1" x14ac:dyDescent="0.25">
      <c r="D5300" t="s">
        <v>332</v>
      </c>
      <c r="E5300" t="str">
        <f>VLOOKUP(D5300,'B-Business Capability'!B:H,5,FALSE)</f>
        <v>People and Culture</v>
      </c>
      <c r="F5300" t="str">
        <f>VLOOKUP(D5300,'B-Business Capability'!B:H,6,FALSE)</f>
        <v>Recruiting</v>
      </c>
      <c r="G5300">
        <f>VLOOKUP(D5300,'B-Business Capability'!B:H,7,FALSE)</f>
        <v>0</v>
      </c>
      <c r="I5300" t="s">
        <v>64</v>
      </c>
      <c r="J5300" t="s">
        <v>9544</v>
      </c>
      <c r="L5300" t="s">
        <v>333</v>
      </c>
      <c r="M5300" t="str">
        <f>VLOOKUP(L5300,'A-Applications'!B:D,3,FALSE)</f>
        <v>HR-ON</v>
      </c>
      <c r="N5300" t="s">
        <v>46</v>
      </c>
      <c r="O5300" s="42" t="s">
        <v>47</v>
      </c>
      <c r="P5300" t="s">
        <v>272</v>
      </c>
      <c r="Q5300" t="str">
        <f>VLOOKUP(KamstrupData[[#This Row],[IdLevel123]],'B-Business Capability'!B:L,10,FALSE)</f>
        <v>Hire-to-Retire (H2R)</v>
      </c>
      <c r="R5300">
        <f>VLOOKUP(KamstrupData[[#This Row],[IdLevel123]],'B-Business Capability'!B:L,11,FALSE)</f>
        <v>300</v>
      </c>
    </row>
    <row r="5301" spans="4:20" hidden="1" x14ac:dyDescent="0.25">
      <c r="D5301" s="28" t="s">
        <v>302</v>
      </c>
      <c r="E5301" t="str">
        <f>VLOOKUP(D5301,'B-Business Capability'!B:H,5,FALSE)</f>
        <v>People and Culture</v>
      </c>
      <c r="F5301" t="str">
        <f>VLOOKUP(D5301,'B-Business Capability'!B:H,6,FALSE)</f>
        <v>Learning &amp; Development</v>
      </c>
      <c r="G5301">
        <f>VLOOKUP(D5301,'B-Business Capability'!B:H,7,FALSE)</f>
        <v>0</v>
      </c>
      <c r="I5301" t="s">
        <v>64</v>
      </c>
      <c r="J5301" t="s">
        <v>9544</v>
      </c>
      <c r="L5301" t="s">
        <v>317</v>
      </c>
      <c r="M5301" t="str">
        <f>VLOOKUP(L5301,'A-Applications'!B:D,3,FALSE)</f>
        <v>Ennova</v>
      </c>
      <c r="N5301" t="s">
        <v>46</v>
      </c>
      <c r="O5301" s="42" t="s">
        <v>52</v>
      </c>
      <c r="P5301" t="s">
        <v>273</v>
      </c>
      <c r="Q5301" t="str">
        <f>VLOOKUP(KamstrupData[[#This Row],[IdLevel123]],'B-Business Capability'!B:L,10,FALSE)</f>
        <v>Hire-to-Retire (H2R)</v>
      </c>
      <c r="R5301">
        <f>VLOOKUP(KamstrupData[[#This Row],[IdLevel123]],'B-Business Capability'!B:L,11,FALSE)</f>
        <v>500</v>
      </c>
    </row>
    <row r="5302" spans="4:20" hidden="1" x14ac:dyDescent="0.25">
      <c r="D5302" s="28" t="s">
        <v>495</v>
      </c>
      <c r="E5302" t="str">
        <f>VLOOKUP(D5302,'B-Business Capability'!B:H,5,FALSE)</f>
        <v>Finance</v>
      </c>
      <c r="F5302" t="str">
        <f>VLOOKUP(D5302,'B-Business Capability'!B:H,6,FALSE)</f>
        <v>Settlements &amp; Payments</v>
      </c>
      <c r="G5302" t="str">
        <f>VLOOKUP(D5302,'B-Business Capability'!B:H,7,FALSE)</f>
        <v>Travel &amp; Expense Management</v>
      </c>
      <c r="I5302" t="s">
        <v>64</v>
      </c>
      <c r="J5302" t="s">
        <v>9542</v>
      </c>
      <c r="L5302" t="s">
        <v>496</v>
      </c>
      <c r="M5302" t="str">
        <f>VLOOKUP(L5302,'A-Applications'!B:D,3,FALSE)</f>
        <v>Concur</v>
      </c>
      <c r="N5302" t="s">
        <v>46</v>
      </c>
      <c r="O5302" s="42" t="s">
        <v>47</v>
      </c>
      <c r="P5302" t="s">
        <v>500</v>
      </c>
      <c r="Q5302" t="str">
        <f>VLOOKUP(KamstrupData[[#This Row],[IdLevel123]],'B-Business Capability'!B:L,10,FALSE)</f>
        <v>Hire-to-Retire (H2R)</v>
      </c>
      <c r="R5302">
        <f>VLOOKUP(KamstrupData[[#This Row],[IdLevel123]],'B-Business Capability'!B:L,11,FALSE)</f>
        <v>750</v>
      </c>
    </row>
    <row r="5303" spans="4:20" hidden="1" x14ac:dyDescent="0.25">
      <c r="D5303" t="s">
        <v>332</v>
      </c>
      <c r="E5303" t="str">
        <f>VLOOKUP(D5303,'B-Business Capability'!B:H,5,FALSE)</f>
        <v>People and Culture</v>
      </c>
      <c r="F5303" t="str">
        <f>VLOOKUP(D5303,'B-Business Capability'!B:H,6,FALSE)</f>
        <v>Recruiting</v>
      </c>
      <c r="G5303">
        <f>VLOOKUP(D5303,'B-Business Capability'!B:H,7,FALSE)</f>
        <v>0</v>
      </c>
      <c r="I5303" t="s">
        <v>64</v>
      </c>
      <c r="J5303" t="s">
        <v>9542</v>
      </c>
      <c r="L5303" t="s">
        <v>333</v>
      </c>
      <c r="M5303" t="str">
        <f>VLOOKUP(L5303,'A-Applications'!B:D,3,FALSE)</f>
        <v>HR-ON</v>
      </c>
      <c r="N5303" t="s">
        <v>46</v>
      </c>
      <c r="O5303" s="42" t="s">
        <v>47</v>
      </c>
      <c r="P5303" t="s">
        <v>272</v>
      </c>
      <c r="Q5303" t="str">
        <f>VLOOKUP(KamstrupData[[#This Row],[IdLevel123]],'B-Business Capability'!B:L,10,FALSE)</f>
        <v>Hire-to-Retire (H2R)</v>
      </c>
      <c r="R5303">
        <f>VLOOKUP(KamstrupData[[#This Row],[IdLevel123]],'B-Business Capability'!B:L,11,FALSE)</f>
        <v>300</v>
      </c>
    </row>
    <row r="5304" spans="4:20" hidden="1" x14ac:dyDescent="0.25">
      <c r="D5304" t="s">
        <v>332</v>
      </c>
      <c r="E5304" t="str">
        <f>VLOOKUP(D5304,'B-Business Capability'!B:H,5,FALSE)</f>
        <v>People and Culture</v>
      </c>
      <c r="F5304" t="str">
        <f>VLOOKUP(D5304,'B-Business Capability'!B:H,6,FALSE)</f>
        <v>Recruiting</v>
      </c>
      <c r="G5304">
        <f>VLOOKUP(D5304,'B-Business Capability'!B:H,7,FALSE)</f>
        <v>0</v>
      </c>
      <c r="I5304" t="s">
        <v>64</v>
      </c>
      <c r="J5304" t="s">
        <v>9543</v>
      </c>
      <c r="L5304" t="s">
        <v>333</v>
      </c>
      <c r="M5304" t="str">
        <f>VLOOKUP(L5304,'A-Applications'!B:D,3,FALSE)</f>
        <v>HR-ON</v>
      </c>
      <c r="N5304" t="s">
        <v>46</v>
      </c>
      <c r="O5304" s="42" t="s">
        <v>47</v>
      </c>
      <c r="P5304" t="s">
        <v>272</v>
      </c>
      <c r="Q5304" t="str">
        <f>VLOOKUP(KamstrupData[[#This Row],[IdLevel123]],'B-Business Capability'!B:L,10,FALSE)</f>
        <v>Hire-to-Retire (H2R)</v>
      </c>
      <c r="R5304">
        <f>VLOOKUP(KamstrupData[[#This Row],[IdLevel123]],'B-Business Capability'!B:L,11,FALSE)</f>
        <v>300</v>
      </c>
    </row>
    <row r="5305" spans="4:20" hidden="1" x14ac:dyDescent="0.25">
      <c r="D5305" s="28" t="s">
        <v>1747</v>
      </c>
      <c r="E5305" t="str">
        <f>VLOOKUP(D5305,'B-Business Capability'!B:H,5,FALSE)</f>
        <v>All</v>
      </c>
      <c r="F5305">
        <f>VLOOKUP(D5305,'B-Business Capability'!B:H,6,FALSE)</f>
        <v>0</v>
      </c>
      <c r="G5305">
        <f>VLOOKUP(D5305,'B-Business Capability'!B:H,7,FALSE)</f>
        <v>0</v>
      </c>
      <c r="I5305" t="s">
        <v>62</v>
      </c>
      <c r="J5305" t="s">
        <v>63</v>
      </c>
      <c r="L5305" t="s">
        <v>83</v>
      </c>
      <c r="M5305" t="str">
        <f>VLOOKUP(L5305,'A-Applications'!B:D,3,FALSE)</f>
        <v>Microsoft CoPilot</v>
      </c>
      <c r="N5305" t="s">
        <v>138</v>
      </c>
      <c r="O5305" s="42" t="s">
        <v>52</v>
      </c>
      <c r="P5305" t="s">
        <v>56</v>
      </c>
      <c r="Q5305" t="str">
        <f>VLOOKUP(KamstrupData[[#This Row],[IdLevel123]],'B-Business Capability'!B:L,10,FALSE)</f>
        <v>N/A</v>
      </c>
      <c r="R5305">
        <f>VLOOKUP(KamstrupData[[#This Row],[IdLevel123]],'B-Business Capability'!B:L,11,FALSE)</f>
        <v>0</v>
      </c>
    </row>
    <row r="5306" spans="4:20" hidden="1" x14ac:dyDescent="0.25">
      <c r="D5306" s="28" t="s">
        <v>1224</v>
      </c>
      <c r="E5306" t="str">
        <f>VLOOKUP(D5306,'B-Business Capability'!B:H,5,FALSE)</f>
        <v>Sales</v>
      </c>
      <c r="F5306" t="str">
        <f>VLOOKUP(D5306,'B-Business Capability'!B:H,6,FALSE)</f>
        <v>Sales Execution and Customer Engagement</v>
      </c>
      <c r="G5306" t="str">
        <f>VLOOKUP(D5306,'B-Business Capability'!B:H,7,FALSE)</f>
        <v>Sales collaboration</v>
      </c>
      <c r="I5306" t="s">
        <v>62</v>
      </c>
      <c r="J5306" t="s">
        <v>8633</v>
      </c>
      <c r="L5306" t="s">
        <v>131</v>
      </c>
      <c r="M5306" t="str">
        <f>VLOOKUP(L5306,'A-Applications'!B:D,3,FALSE)</f>
        <v>Miro</v>
      </c>
      <c r="N5306" t="s">
        <v>46</v>
      </c>
      <c r="O5306" s="42" t="s">
        <v>52</v>
      </c>
      <c r="Q5306" t="str">
        <f>VLOOKUP(KamstrupData[[#This Row],[IdLevel123]],'B-Business Capability'!B:L,10,FALSE)</f>
        <v>N/A</v>
      </c>
      <c r="R5306">
        <f>VLOOKUP(KamstrupData[[#This Row],[IdLevel123]],'B-Business Capability'!B:L,11,FALSE)</f>
        <v>0</v>
      </c>
    </row>
    <row r="5307" spans="4:20" hidden="1" x14ac:dyDescent="0.25">
      <c r="D5307" s="28" t="s">
        <v>470</v>
      </c>
      <c r="E5307" t="str">
        <f>VLOOKUP(D5307,'B-Business Capability'!B:H,5,FALSE)</f>
        <v>Finance</v>
      </c>
      <c r="F5307" t="str">
        <f>VLOOKUP(D5307,'B-Business Capability'!B:H,6,FALSE)</f>
        <v>Financial Planning &amp; Analysis</v>
      </c>
      <c r="G5307" t="str">
        <f>VLOOKUP(D5307,'B-Business Capability'!B:H,7,FALSE)</f>
        <v>Forecasting</v>
      </c>
      <c r="I5307" t="s">
        <v>62</v>
      </c>
      <c r="J5307" t="s">
        <v>8632</v>
      </c>
      <c r="L5307" t="s">
        <v>428</v>
      </c>
      <c r="M5307" t="str">
        <f>VLOOKUP(L5307,'A-Applications'!B:D,3,FALSE)</f>
        <v>SAP Analytics Cloud</v>
      </c>
      <c r="N5307" t="s">
        <v>46</v>
      </c>
      <c r="O5307" s="42" t="s">
        <v>47</v>
      </c>
      <c r="P5307" t="s">
        <v>462</v>
      </c>
      <c r="Q5307" t="str">
        <f>VLOOKUP(KamstrupData[[#This Row],[IdLevel123]],'B-Business Capability'!B:L,10,FALSE)</f>
        <v>N/A</v>
      </c>
      <c r="R5307">
        <f>VLOOKUP(KamstrupData[[#This Row],[IdLevel123]],'B-Business Capability'!B:L,11,FALSE)</f>
        <v>0</v>
      </c>
    </row>
    <row r="5308" spans="4:20" hidden="1" x14ac:dyDescent="0.25">
      <c r="D5308" s="28" t="s">
        <v>470</v>
      </c>
      <c r="E5308" t="str">
        <f>VLOOKUP(D5308,'B-Business Capability'!B:H,5,FALSE)</f>
        <v>Finance</v>
      </c>
      <c r="F5308" t="str">
        <f>VLOOKUP(D5308,'B-Business Capability'!B:H,6,FALSE)</f>
        <v>Financial Planning &amp; Analysis</v>
      </c>
      <c r="G5308" t="str">
        <f>VLOOKUP(D5308,'B-Business Capability'!B:H,7,FALSE)</f>
        <v>Forecasting</v>
      </c>
      <c r="I5308" t="s">
        <v>62</v>
      </c>
      <c r="J5308" t="s">
        <v>8632</v>
      </c>
      <c r="L5308" t="s">
        <v>428</v>
      </c>
      <c r="M5308" t="str">
        <f>VLOOKUP(L5308,'A-Applications'!B:D,3,FALSE)</f>
        <v>SAP Analytics Cloud</v>
      </c>
      <c r="N5308" t="s">
        <v>46</v>
      </c>
      <c r="O5308" s="42" t="s">
        <v>102</v>
      </c>
      <c r="P5308" t="s">
        <v>1040</v>
      </c>
      <c r="Q5308" t="str">
        <f>VLOOKUP(KamstrupData[[#This Row],[IdLevel123]],'B-Business Capability'!B:L,10,FALSE)</f>
        <v>N/A</v>
      </c>
      <c r="R5308">
        <f>VLOOKUP(KamstrupData[[#This Row],[IdLevel123]],'B-Business Capability'!B:L,11,FALSE)</f>
        <v>0</v>
      </c>
    </row>
    <row r="5309" spans="4:20" hidden="1" x14ac:dyDescent="0.25">
      <c r="D5309" s="28" t="s">
        <v>1168</v>
      </c>
      <c r="E5309" t="str">
        <f>VLOOKUP(D5309,'B-Business Capability'!B:H,5,FALSE)</f>
        <v>Sales</v>
      </c>
      <c r="F5309" t="str">
        <f>VLOOKUP(D5309,'B-Business Capability'!B:H,6,FALSE)</f>
        <v>Sales Operations</v>
      </c>
      <c r="G5309" t="str">
        <f>VLOOKUP(D5309,'B-Business Capability'!B:H,7,FALSE)</f>
        <v>Project controlling and Accounting</v>
      </c>
      <c r="I5309" t="s">
        <v>62</v>
      </c>
      <c r="J5309" t="s">
        <v>8633</v>
      </c>
      <c r="L5309" t="s">
        <v>163</v>
      </c>
      <c r="M5309" t="str">
        <f>VLOOKUP(L5309,'A-Applications'!B:D,3,FALSE)</f>
        <v>Think-Cell</v>
      </c>
      <c r="N5309" t="s">
        <v>46</v>
      </c>
      <c r="O5309" s="42" t="s">
        <v>47</v>
      </c>
      <c r="P5309" t="s">
        <v>56</v>
      </c>
      <c r="Q5309" t="str">
        <f>VLOOKUP(KamstrupData[[#This Row],[IdLevel123]],'B-Business Capability'!B:L,10,FALSE)</f>
        <v>N/A</v>
      </c>
      <c r="R5309">
        <f>VLOOKUP(KamstrupData[[#This Row],[IdLevel123]],'B-Business Capability'!B:L,11,FALSE)</f>
        <v>0</v>
      </c>
      <c r="T5309" t="s">
        <v>9551</v>
      </c>
    </row>
    <row r="5310" spans="4:20" hidden="1" x14ac:dyDescent="0.25">
      <c r="D5310" s="28" t="s">
        <v>1634</v>
      </c>
      <c r="E5310" t="str">
        <f>VLOOKUP(D5310,'B-Business Capability'!B:H,5,FALSE)</f>
        <v>Not mapped to capability</v>
      </c>
      <c r="F5310">
        <f>VLOOKUP(D5310,'B-Business Capability'!B:H,6,FALSE)</f>
        <v>0</v>
      </c>
      <c r="G5310">
        <f>VLOOKUP(D5310,'B-Business Capability'!B:H,7,FALSE)</f>
        <v>0</v>
      </c>
      <c r="I5310" t="s">
        <v>62</v>
      </c>
      <c r="J5310" t="s">
        <v>8633</v>
      </c>
      <c r="L5310" t="s">
        <v>85</v>
      </c>
      <c r="M5310" t="str">
        <f>VLOOKUP(L5310,'A-Applications'!B:D,3,FALSE)</f>
        <v>Total Commander</v>
      </c>
      <c r="N5310" t="s">
        <v>46</v>
      </c>
      <c r="O5310" s="42" t="s">
        <v>52</v>
      </c>
      <c r="P5310" t="s">
        <v>56</v>
      </c>
      <c r="Q5310" t="str">
        <f>VLOOKUP(KamstrupData[[#This Row],[IdLevel123]],'B-Business Capability'!B:L,10,FALSE)</f>
        <v>N/A</v>
      </c>
      <c r="R5310">
        <f>VLOOKUP(KamstrupData[[#This Row],[IdLevel123]],'B-Business Capability'!B:L,11,FALSE)</f>
        <v>0</v>
      </c>
    </row>
    <row r="5311" spans="4:20" hidden="1" x14ac:dyDescent="0.25">
      <c r="D5311" s="28" t="s">
        <v>1634</v>
      </c>
      <c r="E5311" t="str">
        <f>VLOOKUP(D5311,'B-Business Capability'!B:H,5,FALSE)</f>
        <v>Not mapped to capability</v>
      </c>
      <c r="F5311">
        <f>VLOOKUP(D5311,'B-Business Capability'!B:H,6,FALSE)</f>
        <v>0</v>
      </c>
      <c r="G5311">
        <f>VLOOKUP(D5311,'B-Business Capability'!B:H,7,FALSE)</f>
        <v>0</v>
      </c>
      <c r="I5311" t="s">
        <v>62</v>
      </c>
      <c r="J5311" t="s">
        <v>8633</v>
      </c>
      <c r="L5311" t="s">
        <v>9554</v>
      </c>
      <c r="M5311" t="str">
        <f>VLOOKUP(L5311,'A-Applications'!B:D,3,FALSE)</f>
        <v>HyperSnap</v>
      </c>
      <c r="N5311" t="s">
        <v>46</v>
      </c>
      <c r="O5311" s="42" t="s">
        <v>52</v>
      </c>
      <c r="P5311" t="s">
        <v>56</v>
      </c>
      <c r="Q5311" t="str">
        <f>VLOOKUP(KamstrupData[[#This Row],[IdLevel123]],'B-Business Capability'!B:L,10,FALSE)</f>
        <v>N/A</v>
      </c>
      <c r="R5311">
        <f>VLOOKUP(KamstrupData[[#This Row],[IdLevel123]],'B-Business Capability'!B:L,11,FALSE)</f>
        <v>0</v>
      </c>
    </row>
    <row r="5312" spans="4:20" hidden="1" x14ac:dyDescent="0.25">
      <c r="D5312" t="s">
        <v>1322</v>
      </c>
      <c r="E5312" t="str">
        <f>VLOOKUP(D5312,'B-Business Capability'!B:H,5,FALSE)</f>
        <v>Marketing</v>
      </c>
      <c r="F5312" t="str">
        <f>VLOOKUP(D5312,'B-Business Capability'!B:H,6,FALSE)</f>
        <v>Marketing demand management</v>
      </c>
      <c r="G5312" t="str">
        <f>VLOOKUP(D5312,'B-Business Capability'!B:H,7,FALSE)</f>
        <v>Partner/Channel marketing management</v>
      </c>
      <c r="I5312" t="s">
        <v>62</v>
      </c>
      <c r="J5312" t="s">
        <v>8632</v>
      </c>
      <c r="L5312" t="s">
        <v>1550</v>
      </c>
      <c r="M5312" t="str">
        <f>VLOOKUP(L5312,'A-Applications'!B:D,3,FALSE)</f>
        <v>Fuse,  Digital Training for external customers</v>
      </c>
      <c r="O5312" s="42"/>
      <c r="Q5312" t="str">
        <f>VLOOKUP(KamstrupData[[#This Row],[IdLevel123]],'B-Business Capability'!B:L,10,FALSE)</f>
        <v>N/A</v>
      </c>
      <c r="R5312">
        <f>VLOOKUP(KamstrupData[[#This Row],[IdLevel123]],'B-Business Capability'!B:L,11,FALSE)</f>
        <v>0</v>
      </c>
      <c r="T5312" t="s">
        <v>9555</v>
      </c>
    </row>
    <row r="5313" spans="4:20" hidden="1" x14ac:dyDescent="0.25">
      <c r="D5313" s="28" t="s">
        <v>1634</v>
      </c>
      <c r="E5313" t="str">
        <f>VLOOKUP(D5313,'B-Business Capability'!B:H,5,FALSE)</f>
        <v>Not mapped to capability</v>
      </c>
      <c r="F5313">
        <f>VLOOKUP(D5313,'B-Business Capability'!B:H,6,FALSE)</f>
        <v>0</v>
      </c>
      <c r="G5313">
        <f>VLOOKUP(D5313,'B-Business Capability'!B:H,7,FALSE)</f>
        <v>0</v>
      </c>
      <c r="I5313" t="s">
        <v>62</v>
      </c>
      <c r="J5313" t="s">
        <v>8633</v>
      </c>
      <c r="L5313" t="s">
        <v>117</v>
      </c>
      <c r="M5313" t="str">
        <f>VLOOKUP(L5313,'A-Applications'!B:D,3,FALSE)</f>
        <v>Adobe Acrobat</v>
      </c>
      <c r="N5313" t="s">
        <v>46</v>
      </c>
      <c r="O5313" s="42" t="s">
        <v>52</v>
      </c>
      <c r="Q5313" t="str">
        <f>VLOOKUP(KamstrupData[[#This Row],[IdLevel123]],'B-Business Capability'!B:L,10,FALSE)</f>
        <v>N/A</v>
      </c>
      <c r="R5313">
        <f>VLOOKUP(KamstrupData[[#This Row],[IdLevel123]],'B-Business Capability'!B:L,11,FALSE)</f>
        <v>0</v>
      </c>
    </row>
    <row r="5314" spans="4:20" hidden="1" x14ac:dyDescent="0.25">
      <c r="D5314" s="28" t="s">
        <v>370</v>
      </c>
      <c r="E5314" t="str">
        <f>VLOOKUP(D5314,'B-Business Capability'!B:H,5,FALSE)</f>
        <v>Digital Platform and Operations</v>
      </c>
      <c r="F5314" t="str">
        <f>VLOOKUP(D5314,'B-Business Capability'!B:H,6,FALSE)</f>
        <v>Operations</v>
      </c>
      <c r="G5314" t="str">
        <f>VLOOKUP(D5314,'B-Business Capability'!B:H,7,FALSE)</f>
        <v>IT Service Management</v>
      </c>
      <c r="I5314" t="s">
        <v>53</v>
      </c>
      <c r="J5314" t="s">
        <v>7277</v>
      </c>
      <c r="K5314" t="s">
        <v>8522</v>
      </c>
      <c r="L5314" t="s">
        <v>170</v>
      </c>
      <c r="M5314" t="str">
        <f>VLOOKUP(L5314,'A-Applications'!B:D,3,FALSE)</f>
        <v>ServiceNow</v>
      </c>
      <c r="N5314" t="s">
        <v>138</v>
      </c>
      <c r="O5314" s="42" t="s">
        <v>102</v>
      </c>
      <c r="Q5314" t="str">
        <f>VLOOKUP(KamstrupData[[#This Row],[IdLevel123]],'B-Business Capability'!B:L,10,FALSE)</f>
        <v>N/A</v>
      </c>
      <c r="R5314">
        <f>VLOOKUP(KamstrupData[[#This Row],[IdLevel123]],'B-Business Capability'!B:L,11,FALSE)</f>
        <v>0</v>
      </c>
    </row>
    <row r="5315" spans="4:20" hidden="1" x14ac:dyDescent="0.25">
      <c r="D5315" s="28" t="s">
        <v>1077</v>
      </c>
      <c r="E5315" t="str">
        <f>VLOOKUP(D5315,'B-Business Capability'!B:H,5,FALSE)</f>
        <v>Digital Platform and Operations</v>
      </c>
      <c r="F5315" t="str">
        <f>VLOOKUP(D5315,'B-Business Capability'!B:H,6,FALSE)</f>
        <v>Operations</v>
      </c>
      <c r="G5315" t="str">
        <f>VLOOKUP(D5315,'B-Business Capability'!B:H,7,FALSE)</f>
        <v>IT Operations &amp; Support</v>
      </c>
      <c r="I5315" t="s">
        <v>53</v>
      </c>
      <c r="J5315" t="s">
        <v>7277</v>
      </c>
      <c r="K5315" t="s">
        <v>8522</v>
      </c>
      <c r="L5315" t="s">
        <v>4580</v>
      </c>
      <c r="M5315" t="str">
        <f>VLOOKUP(L5315,'A-Applications'!B:D,3,FALSE)</f>
        <v>BeyondTrust Remote Support (Bomgar)</v>
      </c>
      <c r="N5315" t="s">
        <v>308</v>
      </c>
      <c r="O5315" s="42" t="s">
        <v>102</v>
      </c>
      <c r="Q5315" t="str">
        <f>VLOOKUP(KamstrupData[[#This Row],[IdLevel123]],'B-Business Capability'!B:L,10,FALSE)</f>
        <v>N/A</v>
      </c>
      <c r="R5315">
        <f>VLOOKUP(KamstrupData[[#This Row],[IdLevel123]],'B-Business Capability'!B:L,11,FALSE)</f>
        <v>0</v>
      </c>
    </row>
    <row r="5316" spans="4:20" hidden="1" x14ac:dyDescent="0.25">
      <c r="D5316" s="28" t="s">
        <v>8507</v>
      </c>
      <c r="E5316" t="str">
        <f>VLOOKUP(D5316,'B-Business Capability'!B:H,5,FALSE)</f>
        <v>Finance</v>
      </c>
      <c r="F5316" t="str">
        <f>VLOOKUP(D5316,'B-Business Capability'!B:H,6,FALSE)</f>
        <v>Payroll</v>
      </c>
      <c r="G5316" t="str">
        <f>VLOOKUP(D5316,'B-Business Capability'!B:H,7,FALSE)</f>
        <v>Time Stamp Report</v>
      </c>
      <c r="I5316" t="s">
        <v>53</v>
      </c>
      <c r="J5316" t="s">
        <v>7277</v>
      </c>
      <c r="K5316" t="s">
        <v>8522</v>
      </c>
      <c r="L5316" t="s">
        <v>142</v>
      </c>
      <c r="M5316" t="str">
        <f>VLOOKUP(L5316,'A-Applications'!B:D,3,FALSE)</f>
        <v>IFS ERP</v>
      </c>
      <c r="N5316" t="s">
        <v>46</v>
      </c>
      <c r="O5316" s="42" t="s">
        <v>52</v>
      </c>
      <c r="Q5316" t="str">
        <f>VLOOKUP(KamstrupData[[#This Row],[IdLevel123]],'B-Business Capability'!B:L,10,FALSE)</f>
        <v>N/A</v>
      </c>
      <c r="R5316">
        <f>VLOOKUP(KamstrupData[[#This Row],[IdLevel123]],'B-Business Capability'!B:L,11,FALSE)</f>
        <v>0</v>
      </c>
      <c r="T5316" t="s">
        <v>9557</v>
      </c>
    </row>
    <row r="5317" spans="4:20" hidden="1" x14ac:dyDescent="0.25">
      <c r="D5317" s="28" t="s">
        <v>9559</v>
      </c>
      <c r="E5317" t="str">
        <f>VLOOKUP(D5317,'B-Business Capability'!B:H,5,FALSE)</f>
        <v>Digital Platform and Operations</v>
      </c>
      <c r="F5317" t="str">
        <f>VLOOKUP(D5317,'B-Business Capability'!B:H,6,FALSE)</f>
        <v>Enterprise Platforms</v>
      </c>
      <c r="G5317" t="str">
        <f>VLOOKUP(D5317,'B-Business Capability'!B:H,7,FALSE)</f>
        <v>Standard Application Support &amp; Maintenance</v>
      </c>
      <c r="I5317" t="s">
        <v>53</v>
      </c>
      <c r="J5317" t="s">
        <v>7277</v>
      </c>
      <c r="K5317" t="s">
        <v>8522</v>
      </c>
      <c r="L5317" t="s">
        <v>142</v>
      </c>
      <c r="M5317" t="str">
        <f>VLOOKUP(L5317,'A-Applications'!B:D,3,FALSE)</f>
        <v>IFS ERP</v>
      </c>
      <c r="N5317" t="s">
        <v>46</v>
      </c>
      <c r="O5317" s="42" t="s">
        <v>47</v>
      </c>
      <c r="Q5317" t="str">
        <f>VLOOKUP(KamstrupData[[#This Row],[IdLevel123]],'B-Business Capability'!B:L,10,FALSE)</f>
        <v>N/A</v>
      </c>
      <c r="R5317">
        <f>VLOOKUP(KamstrupData[[#This Row],[IdLevel123]],'B-Business Capability'!B:L,11,FALSE)</f>
        <v>0</v>
      </c>
      <c r="T5317" t="s">
        <v>9556</v>
      </c>
    </row>
    <row r="5318" spans="4:20" hidden="1" x14ac:dyDescent="0.25">
      <c r="D5318" s="28" t="s">
        <v>9559</v>
      </c>
      <c r="E5318" t="str">
        <f>VLOOKUP(D5318,'B-Business Capability'!B:H,5,FALSE)</f>
        <v>Digital Platform and Operations</v>
      </c>
      <c r="F5318" t="str">
        <f>VLOOKUP(D5318,'B-Business Capability'!B:H,6,FALSE)</f>
        <v>Enterprise Platforms</v>
      </c>
      <c r="G5318" t="str">
        <f>VLOOKUP(D5318,'B-Business Capability'!B:H,7,FALSE)</f>
        <v>Standard Application Support &amp; Maintenance</v>
      </c>
      <c r="I5318" t="s">
        <v>53</v>
      </c>
      <c r="J5318" t="s">
        <v>7277</v>
      </c>
      <c r="K5318" t="s">
        <v>8522</v>
      </c>
      <c r="L5318" t="s">
        <v>545</v>
      </c>
      <c r="M5318" t="str">
        <f>VLOOKUP(L5318,'A-Applications'!B:D,3,FALSE)</f>
        <v>Aras Innovator PLM</v>
      </c>
      <c r="N5318" t="s">
        <v>46</v>
      </c>
      <c r="O5318" s="42" t="s">
        <v>47</v>
      </c>
      <c r="Q5318" t="str">
        <f>VLOOKUP(KamstrupData[[#This Row],[IdLevel123]],'B-Business Capability'!B:L,10,FALSE)</f>
        <v>N/A</v>
      </c>
      <c r="R5318">
        <f>VLOOKUP(KamstrupData[[#This Row],[IdLevel123]],'B-Business Capability'!B:L,11,FALSE)</f>
        <v>0</v>
      </c>
      <c r="T5318" t="s">
        <v>9558</v>
      </c>
    </row>
    <row r="5319" spans="4:20" hidden="1" x14ac:dyDescent="0.25">
      <c r="D5319" s="28" t="s">
        <v>1748</v>
      </c>
      <c r="E5319" t="str">
        <f>VLOOKUP(D5319,'B-Business Capability'!B:H,5,FALSE)</f>
        <v>Digital Platform and Operations</v>
      </c>
      <c r="F5319" t="str">
        <f>VLOOKUP(D5319,'B-Business Capability'!B:H,6,FALSE)</f>
        <v>Operations</v>
      </c>
      <c r="G5319" t="str">
        <f>VLOOKUP(D5319,'B-Business Capability'!B:H,7,FALSE)</f>
        <v>Storage &amp; Compute</v>
      </c>
      <c r="I5319" t="s">
        <v>53</v>
      </c>
      <c r="J5319" t="s">
        <v>7277</v>
      </c>
      <c r="K5319" t="s">
        <v>8522</v>
      </c>
      <c r="L5319" t="s">
        <v>772</v>
      </c>
      <c r="M5319" t="str">
        <f>VLOOKUP(L5319,'A-Applications'!B:D,3,FALSE)</f>
        <v>Azure</v>
      </c>
      <c r="N5319" t="s">
        <v>46</v>
      </c>
      <c r="O5319" s="42" t="s">
        <v>102</v>
      </c>
      <c r="Q5319" t="str">
        <f>VLOOKUP(KamstrupData[[#This Row],[IdLevel123]],'B-Business Capability'!B:L,10,FALSE)</f>
        <v>N/A</v>
      </c>
      <c r="R5319">
        <f>VLOOKUP(KamstrupData[[#This Row],[IdLevel123]],'B-Business Capability'!B:L,11,FALSE)</f>
        <v>0</v>
      </c>
      <c r="T5319" t="s">
        <v>9558</v>
      </c>
    </row>
    <row r="5320" spans="4:20" hidden="1" x14ac:dyDescent="0.25">
      <c r="D5320" s="28" t="s">
        <v>1663</v>
      </c>
      <c r="E5320" t="str">
        <f>VLOOKUP(D5320,'B-Business Capability'!B:H,5,FALSE)</f>
        <v>Digital Platform and Operations</v>
      </c>
      <c r="F5320" t="str">
        <f>VLOOKUP(D5320,'B-Business Capability'!B:H,6,FALSE)</f>
        <v>Operations</v>
      </c>
      <c r="G5320" t="str">
        <f>VLOOKUP(D5320,'B-Business Capability'!B:H,7,FALSE)</f>
        <v>Network &amp; Connectivity</v>
      </c>
      <c r="I5320" t="s">
        <v>53</v>
      </c>
      <c r="J5320" t="s">
        <v>7277</v>
      </c>
      <c r="K5320" t="s">
        <v>8522</v>
      </c>
      <c r="L5320" t="s">
        <v>1481</v>
      </c>
      <c r="M5320" t="str">
        <f>VLOOKUP(L5320,'A-Applications'!B:D,3,FALSE)</f>
        <v>Trio</v>
      </c>
      <c r="N5320" t="s">
        <v>308</v>
      </c>
      <c r="O5320" s="42" t="s">
        <v>47</v>
      </c>
      <c r="Q5320" t="str">
        <f>VLOOKUP(KamstrupData[[#This Row],[IdLevel123]],'B-Business Capability'!B:L,10,FALSE)</f>
        <v>N/A</v>
      </c>
      <c r="R5320">
        <f>VLOOKUP(KamstrupData[[#This Row],[IdLevel123]],'B-Business Capability'!B:L,11,FALSE)</f>
        <v>0</v>
      </c>
      <c r="T5320" t="s">
        <v>9558</v>
      </c>
    </row>
    <row r="5321" spans="4:20" hidden="1" x14ac:dyDescent="0.25">
      <c r="D5321" s="28" t="s">
        <v>8591</v>
      </c>
      <c r="E5321" t="str">
        <f>VLOOKUP(D5321,'B-Business Capability'!B:H,5,FALSE)</f>
        <v>Digital Platform and Operations</v>
      </c>
      <c r="F5321" t="str">
        <f>VLOOKUP(D5321,'B-Business Capability'!B:H,6,FALSE)</f>
        <v>Digital Workplace &amp; Infrastructure Development</v>
      </c>
      <c r="G5321" t="str">
        <f>VLOOKUP(D5321,'B-Business Capability'!B:H,7,FALSE)</f>
        <v>Devices &amp; Print</v>
      </c>
      <c r="I5321" t="s">
        <v>53</v>
      </c>
      <c r="J5321" t="s">
        <v>7277</v>
      </c>
      <c r="K5321" t="s">
        <v>8522</v>
      </c>
      <c r="L5321" t="s">
        <v>117</v>
      </c>
      <c r="M5321" t="str">
        <f>VLOOKUP(L5321,'A-Applications'!B:D,3,FALSE)</f>
        <v>Adobe Acrobat</v>
      </c>
      <c r="N5321" t="s">
        <v>46</v>
      </c>
      <c r="O5321" s="42" t="s">
        <v>47</v>
      </c>
      <c r="Q5321" t="str">
        <f>VLOOKUP(KamstrupData[[#This Row],[IdLevel123]],'B-Business Capability'!B:L,10,FALSE)</f>
        <v>N/A</v>
      </c>
      <c r="R5321">
        <f>VLOOKUP(KamstrupData[[#This Row],[IdLevel123]],'B-Business Capability'!B:L,11,FALSE)</f>
        <v>0</v>
      </c>
      <c r="T5321" t="s">
        <v>9558</v>
      </c>
    </row>
    <row r="5322" spans="4:20" hidden="1" x14ac:dyDescent="0.25">
      <c r="D5322" s="28" t="s">
        <v>1610</v>
      </c>
      <c r="E5322" t="str">
        <f>VLOOKUP(D5322,'B-Business Capability'!B:H,5,FALSE)</f>
        <v>Digital Platform and Operations</v>
      </c>
      <c r="F5322" t="str">
        <f>VLOOKUP(D5322,'B-Business Capability'!B:H,6,FALSE)</f>
        <v>Digital Workplace &amp; Infrastructure Development</v>
      </c>
      <c r="G5322" t="str">
        <f>VLOOKUP(D5322,'B-Business Capability'!B:H,7,FALSE)</f>
        <v>Communication &amp; Collaboration</v>
      </c>
      <c r="I5322" t="s">
        <v>53</v>
      </c>
      <c r="J5322" t="s">
        <v>7277</v>
      </c>
      <c r="K5322" t="s">
        <v>8522</v>
      </c>
      <c r="L5322" t="s">
        <v>101</v>
      </c>
      <c r="M5322" t="str">
        <f>VLOOKUP(L5322,'A-Applications'!B:D,3,FALSE)</f>
        <v>Confluence</v>
      </c>
      <c r="N5322" t="s">
        <v>46</v>
      </c>
      <c r="O5322" s="42" t="s">
        <v>47</v>
      </c>
      <c r="Q5322" t="str">
        <f>VLOOKUP(KamstrupData[[#This Row],[IdLevel123]],'B-Business Capability'!B:L,10,FALSE)</f>
        <v>N/A</v>
      </c>
      <c r="R5322">
        <f>VLOOKUP(KamstrupData[[#This Row],[IdLevel123]],'B-Business Capability'!B:L,11,FALSE)</f>
        <v>0</v>
      </c>
    </row>
    <row r="5323" spans="4:20" hidden="1" x14ac:dyDescent="0.25">
      <c r="D5323" s="28" t="s">
        <v>370</v>
      </c>
      <c r="E5323" t="str">
        <f>VLOOKUP(D5323,'B-Business Capability'!B:H,5,FALSE)</f>
        <v>Digital Platform and Operations</v>
      </c>
      <c r="F5323" t="str">
        <f>VLOOKUP(D5323,'B-Business Capability'!B:H,6,FALSE)</f>
        <v>Operations</v>
      </c>
      <c r="G5323" t="str">
        <f>VLOOKUP(D5323,'B-Business Capability'!B:H,7,FALSE)</f>
        <v>IT Service Management</v>
      </c>
      <c r="I5323" t="s">
        <v>53</v>
      </c>
      <c r="J5323" t="s">
        <v>7277</v>
      </c>
      <c r="K5323" t="s">
        <v>8522</v>
      </c>
      <c r="L5323" t="s">
        <v>8695</v>
      </c>
      <c r="M5323" t="str">
        <f>VLOOKUP(L5323,'A-Applications'!B:D,3,FALSE)</f>
        <v>Teams Premium</v>
      </c>
      <c r="N5323" t="s">
        <v>46</v>
      </c>
      <c r="O5323" s="42" t="s">
        <v>102</v>
      </c>
      <c r="Q5323" t="str">
        <f>VLOOKUP(KamstrupData[[#This Row],[IdLevel123]],'B-Business Capability'!B:L,10,FALSE)</f>
        <v>N/A</v>
      </c>
      <c r="R5323">
        <f>VLOOKUP(KamstrupData[[#This Row],[IdLevel123]],'B-Business Capability'!B:L,11,FALSE)</f>
        <v>0</v>
      </c>
    </row>
    <row r="5324" spans="4:20" hidden="1" x14ac:dyDescent="0.25">
      <c r="D5324" s="28" t="s">
        <v>9559</v>
      </c>
      <c r="E5324" t="str">
        <f>VLOOKUP(D5324,'B-Business Capability'!B:H,5,FALSE)</f>
        <v>Digital Platform and Operations</v>
      </c>
      <c r="F5324" t="str">
        <f>VLOOKUP(D5324,'B-Business Capability'!B:H,6,FALSE)</f>
        <v>Enterprise Platforms</v>
      </c>
      <c r="G5324" t="str">
        <f>VLOOKUP(D5324,'B-Business Capability'!B:H,7,FALSE)</f>
        <v>Standard Application Support &amp; Maintenance</v>
      </c>
      <c r="I5324" t="s">
        <v>53</v>
      </c>
      <c r="J5324" t="s">
        <v>7277</v>
      </c>
      <c r="K5324" t="s">
        <v>8522</v>
      </c>
      <c r="L5324" t="s">
        <v>1288</v>
      </c>
      <c r="M5324" t="str">
        <f>VLOOKUP(L5324,'A-Applications'!B:D,3,FALSE)</f>
        <v>KamSite</v>
      </c>
      <c r="N5324" t="s">
        <v>46</v>
      </c>
      <c r="O5324" s="42" t="s">
        <v>52</v>
      </c>
      <c r="Q5324" t="str">
        <f>VLOOKUP(KamstrupData[[#This Row],[IdLevel123]],'B-Business Capability'!B:L,10,FALSE)</f>
        <v>N/A</v>
      </c>
      <c r="R5324">
        <f>VLOOKUP(KamstrupData[[#This Row],[IdLevel123]],'B-Business Capability'!B:L,11,FALSE)</f>
        <v>0</v>
      </c>
    </row>
    <row r="5325" spans="4:20" hidden="1" x14ac:dyDescent="0.25">
      <c r="D5325" s="28" t="s">
        <v>9559</v>
      </c>
      <c r="E5325" t="str">
        <f>VLOOKUP(D5325,'B-Business Capability'!B:H,5,FALSE)</f>
        <v>Digital Platform and Operations</v>
      </c>
      <c r="F5325" t="str">
        <f>VLOOKUP(D5325,'B-Business Capability'!B:H,6,FALSE)</f>
        <v>Enterprise Platforms</v>
      </c>
      <c r="G5325" t="str">
        <f>VLOOKUP(D5325,'B-Business Capability'!B:H,7,FALSE)</f>
        <v>Standard Application Support &amp; Maintenance</v>
      </c>
      <c r="I5325" t="s">
        <v>53</v>
      </c>
      <c r="J5325" t="s">
        <v>7277</v>
      </c>
      <c r="K5325" t="s">
        <v>8522</v>
      </c>
      <c r="L5325" t="s">
        <v>497</v>
      </c>
      <c r="M5325" t="str">
        <f>VLOOKUP(L5325,'A-Applications'!B:D,3,FALSE)</f>
        <v>Travelpool</v>
      </c>
      <c r="N5325" t="s">
        <v>46</v>
      </c>
      <c r="O5325" s="42" t="s">
        <v>52</v>
      </c>
      <c r="Q5325" t="str">
        <f>VLOOKUP(KamstrupData[[#This Row],[IdLevel123]],'B-Business Capability'!B:L,10,FALSE)</f>
        <v>N/A</v>
      </c>
      <c r="R5325">
        <f>VLOOKUP(KamstrupData[[#This Row],[IdLevel123]],'B-Business Capability'!B:L,11,FALSE)</f>
        <v>0</v>
      </c>
    </row>
    <row r="5326" spans="4:20" hidden="1" x14ac:dyDescent="0.25">
      <c r="D5326" s="28" t="s">
        <v>9559</v>
      </c>
      <c r="E5326" t="str">
        <f>VLOOKUP(D5326,'B-Business Capability'!B:H,5,FALSE)</f>
        <v>Digital Platform and Operations</v>
      </c>
      <c r="F5326" t="str">
        <f>VLOOKUP(D5326,'B-Business Capability'!B:H,6,FALSE)</f>
        <v>Enterprise Platforms</v>
      </c>
      <c r="G5326" t="str">
        <f>VLOOKUP(D5326,'B-Business Capability'!B:H,7,FALSE)</f>
        <v>Standard Application Support &amp; Maintenance</v>
      </c>
      <c r="I5326" t="s">
        <v>53</v>
      </c>
      <c r="J5326" t="s">
        <v>7277</v>
      </c>
      <c r="K5326" t="s">
        <v>8522</v>
      </c>
      <c r="L5326" t="s">
        <v>496</v>
      </c>
      <c r="M5326" t="str">
        <f>VLOOKUP(L5326,'A-Applications'!B:D,3,FALSE)</f>
        <v>Concur</v>
      </c>
      <c r="N5326" t="s">
        <v>46</v>
      </c>
      <c r="O5326" s="42" t="s">
        <v>52</v>
      </c>
      <c r="Q5326" t="str">
        <f>VLOOKUP(KamstrupData[[#This Row],[IdLevel123]],'B-Business Capability'!B:L,10,FALSE)</f>
        <v>N/A</v>
      </c>
      <c r="R5326">
        <f>VLOOKUP(KamstrupData[[#This Row],[IdLevel123]],'B-Business Capability'!B:L,11,FALSE)</f>
        <v>0</v>
      </c>
    </row>
    <row r="5327" spans="4:20" hidden="1" x14ac:dyDescent="0.25">
      <c r="D5327" s="28" t="s">
        <v>9560</v>
      </c>
      <c r="E5327" t="str">
        <f>VLOOKUP(D5327,'B-Business Capability'!B:H,5,FALSE)</f>
        <v>Digital Platform and Operations</v>
      </c>
      <c r="F5327" t="str">
        <f>VLOOKUP(D5327,'B-Business Capability'!B:H,6,FALSE)</f>
        <v>Operations</v>
      </c>
      <c r="G5327" t="str">
        <f>VLOOKUP(D5327,'B-Business Capability'!B:H,7,FALSE)</f>
        <v>Backup &amp; Archive</v>
      </c>
      <c r="I5327" t="s">
        <v>53</v>
      </c>
      <c r="J5327" t="s">
        <v>7277</v>
      </c>
      <c r="K5327" t="s">
        <v>8522</v>
      </c>
      <c r="L5327" t="s">
        <v>4582</v>
      </c>
      <c r="M5327" t="str">
        <f>VLOOKUP(L5327,'A-Applications'!B:D,3,FALSE)</f>
        <v>Keepit Backup</v>
      </c>
      <c r="N5327" t="s">
        <v>46</v>
      </c>
      <c r="O5327" s="42" t="s">
        <v>47</v>
      </c>
      <c r="Q5327" t="str">
        <f>VLOOKUP(KamstrupData[[#This Row],[IdLevel123]],'B-Business Capability'!B:L,10,FALSE)</f>
        <v>N/A</v>
      </c>
      <c r="R5327">
        <f>VLOOKUP(KamstrupData[[#This Row],[IdLevel123]],'B-Business Capability'!B:L,11,FALSE)</f>
        <v>0</v>
      </c>
    </row>
    <row r="5328" spans="4:20" hidden="1" x14ac:dyDescent="0.25">
      <c r="D5328" s="28" t="s">
        <v>1610</v>
      </c>
      <c r="E5328" t="str">
        <f>VLOOKUP(D5328,'B-Business Capability'!B:H,5,FALSE)</f>
        <v>Digital Platform and Operations</v>
      </c>
      <c r="F5328" t="str">
        <f>VLOOKUP(D5328,'B-Business Capability'!B:H,6,FALSE)</f>
        <v>Digital Workplace &amp; Infrastructure Development</v>
      </c>
      <c r="G5328" t="str">
        <f>VLOOKUP(D5328,'B-Business Capability'!B:H,7,FALSE)</f>
        <v>Communication &amp; Collaboration</v>
      </c>
      <c r="I5328" t="s">
        <v>53</v>
      </c>
      <c r="J5328" t="s">
        <v>7277</v>
      </c>
      <c r="K5328" t="s">
        <v>8522</v>
      </c>
      <c r="L5328" t="s">
        <v>131</v>
      </c>
      <c r="M5328" t="str">
        <f>VLOOKUP(L5328,'A-Applications'!B:D,3,FALSE)</f>
        <v>Miro</v>
      </c>
      <c r="N5328" t="s">
        <v>46</v>
      </c>
      <c r="O5328" s="42" t="s">
        <v>47</v>
      </c>
      <c r="Q5328" t="str">
        <f>VLOOKUP(KamstrupData[[#This Row],[IdLevel123]],'B-Business Capability'!B:L,10,FALSE)</f>
        <v>N/A</v>
      </c>
      <c r="R5328">
        <f>VLOOKUP(KamstrupData[[#This Row],[IdLevel123]],'B-Business Capability'!B:L,11,FALSE)</f>
        <v>0</v>
      </c>
      <c r="T5328" t="s">
        <v>9558</v>
      </c>
    </row>
    <row r="5329" spans="4:20" hidden="1" x14ac:dyDescent="0.25">
      <c r="D5329" s="28" t="s">
        <v>9559</v>
      </c>
      <c r="E5329" t="str">
        <f>VLOOKUP(D5329,'B-Business Capability'!B:H,5,FALSE)</f>
        <v>Digital Platform and Operations</v>
      </c>
      <c r="F5329" t="str">
        <f>VLOOKUP(D5329,'B-Business Capability'!B:H,6,FALSE)</f>
        <v>Enterprise Platforms</v>
      </c>
      <c r="G5329" t="str">
        <f>VLOOKUP(D5329,'B-Business Capability'!B:H,7,FALSE)</f>
        <v>Standard Application Support &amp; Maintenance</v>
      </c>
      <c r="I5329" t="s">
        <v>53</v>
      </c>
      <c r="J5329" t="s">
        <v>7277</v>
      </c>
      <c r="K5329" t="s">
        <v>8522</v>
      </c>
      <c r="L5329" t="s">
        <v>333</v>
      </c>
      <c r="M5329" t="str">
        <f>VLOOKUP(L5329,'A-Applications'!B:D,3,FALSE)</f>
        <v>HR-ON</v>
      </c>
      <c r="N5329" t="s">
        <v>46</v>
      </c>
      <c r="O5329" s="42" t="s">
        <v>52</v>
      </c>
      <c r="Q5329" t="str">
        <f>VLOOKUP(KamstrupData[[#This Row],[IdLevel123]],'B-Business Capability'!B:L,10,FALSE)</f>
        <v>N/A</v>
      </c>
      <c r="R5329">
        <f>VLOOKUP(KamstrupData[[#This Row],[IdLevel123]],'B-Business Capability'!B:L,11,FALSE)</f>
        <v>0</v>
      </c>
    </row>
    <row r="5330" spans="4:20" hidden="1" x14ac:dyDescent="0.25">
      <c r="D5330" s="28" t="s">
        <v>9559</v>
      </c>
      <c r="E5330" t="str">
        <f>VLOOKUP(D5330,'B-Business Capability'!B:H,5,FALSE)</f>
        <v>Digital Platform and Operations</v>
      </c>
      <c r="F5330" t="str">
        <f>VLOOKUP(D5330,'B-Business Capability'!B:H,6,FALSE)</f>
        <v>Enterprise Platforms</v>
      </c>
      <c r="G5330" t="str">
        <f>VLOOKUP(D5330,'B-Business Capability'!B:H,7,FALSE)</f>
        <v>Standard Application Support &amp; Maintenance</v>
      </c>
      <c r="I5330" t="s">
        <v>53</v>
      </c>
      <c r="J5330" t="s">
        <v>7277</v>
      </c>
      <c r="K5330" t="s">
        <v>8522</v>
      </c>
      <c r="L5330" t="s">
        <v>8538</v>
      </c>
      <c r="M5330" t="str">
        <f>VLOOKUP(L5330,'A-Applications'!B:D,3,FALSE)</f>
        <v>Endalia</v>
      </c>
      <c r="N5330" t="s">
        <v>46</v>
      </c>
      <c r="O5330" s="42" t="s">
        <v>52</v>
      </c>
      <c r="Q5330" t="str">
        <f>VLOOKUP(KamstrupData[[#This Row],[IdLevel123]],'B-Business Capability'!B:L,10,FALSE)</f>
        <v>N/A</v>
      </c>
      <c r="R5330">
        <f>VLOOKUP(KamstrupData[[#This Row],[IdLevel123]],'B-Business Capability'!B:L,11,FALSE)</f>
        <v>0</v>
      </c>
    </row>
    <row r="5331" spans="4:20" hidden="1" x14ac:dyDescent="0.25">
      <c r="D5331" s="28" t="s">
        <v>9559</v>
      </c>
      <c r="E5331" t="str">
        <f>VLOOKUP(D5331,'B-Business Capability'!B:H,5,FALSE)</f>
        <v>Digital Platform and Operations</v>
      </c>
      <c r="F5331" t="str">
        <f>VLOOKUP(D5331,'B-Business Capability'!B:H,6,FALSE)</f>
        <v>Enterprise Platforms</v>
      </c>
      <c r="G5331" t="str">
        <f>VLOOKUP(D5331,'B-Business Capability'!B:H,7,FALSE)</f>
        <v>Standard Application Support &amp; Maintenance</v>
      </c>
      <c r="I5331" t="s">
        <v>53</v>
      </c>
      <c r="J5331" t="s">
        <v>7277</v>
      </c>
      <c r="K5331" t="s">
        <v>8522</v>
      </c>
      <c r="L5331" t="s">
        <v>317</v>
      </c>
      <c r="M5331" t="str">
        <f>VLOOKUP(L5331,'A-Applications'!B:D,3,FALSE)</f>
        <v>Ennova</v>
      </c>
      <c r="N5331" t="s">
        <v>46</v>
      </c>
      <c r="O5331" s="42" t="s">
        <v>47</v>
      </c>
      <c r="Q5331" t="str">
        <f>VLOOKUP(KamstrupData[[#This Row],[IdLevel123]],'B-Business Capability'!B:L,10,FALSE)</f>
        <v>N/A</v>
      </c>
      <c r="R5331">
        <f>VLOOKUP(KamstrupData[[#This Row],[IdLevel123]],'B-Business Capability'!B:L,11,FALSE)</f>
        <v>0</v>
      </c>
    </row>
    <row r="5332" spans="4:20" hidden="1" x14ac:dyDescent="0.25">
      <c r="D5332" s="28" t="s">
        <v>9561</v>
      </c>
      <c r="E5332" t="str">
        <f>VLOOKUP(D5332,'B-Business Capability'!B:H,5,FALSE)</f>
        <v>Digital Platform and Operations</v>
      </c>
      <c r="F5332" t="str">
        <f>VLOOKUP(D5332,'B-Business Capability'!B:H,6,FALSE)</f>
        <v>Operations</v>
      </c>
      <c r="G5332" t="str">
        <f>VLOOKUP(D5332,'B-Business Capability'!B:H,7,FALSE)</f>
        <v>SecOps</v>
      </c>
      <c r="I5332" t="s">
        <v>53</v>
      </c>
      <c r="J5332" t="s">
        <v>7277</v>
      </c>
      <c r="K5332" t="s">
        <v>8522</v>
      </c>
      <c r="L5332" t="s">
        <v>73</v>
      </c>
      <c r="M5332" t="str">
        <f>VLOOKUP(L5332,'A-Applications'!B:D,3,FALSE)</f>
        <v>Keepass</v>
      </c>
      <c r="N5332" t="s">
        <v>46</v>
      </c>
      <c r="O5332" s="42" t="s">
        <v>47</v>
      </c>
      <c r="Q5332" t="str">
        <f>VLOOKUP(KamstrupData[[#This Row],[IdLevel123]],'B-Business Capability'!B:L,10,FALSE)</f>
        <v>N/A</v>
      </c>
      <c r="R5332">
        <f>VLOOKUP(KamstrupData[[#This Row],[IdLevel123]],'B-Business Capability'!B:L,11,FALSE)</f>
        <v>0</v>
      </c>
    </row>
    <row r="5333" spans="4:20" hidden="1" x14ac:dyDescent="0.25">
      <c r="D5333" s="28" t="s">
        <v>1663</v>
      </c>
      <c r="E5333" t="str">
        <f>VLOOKUP(D5333,'B-Business Capability'!B:H,5,FALSE)</f>
        <v>Digital Platform and Operations</v>
      </c>
      <c r="F5333" t="str">
        <f>VLOOKUP(D5333,'B-Business Capability'!B:H,6,FALSE)</f>
        <v>Operations</v>
      </c>
      <c r="G5333" t="str">
        <f>VLOOKUP(D5333,'B-Business Capability'!B:H,7,FALSE)</f>
        <v>Network &amp; Connectivity</v>
      </c>
      <c r="I5333" t="s">
        <v>53</v>
      </c>
      <c r="J5333" t="s">
        <v>7277</v>
      </c>
      <c r="K5333" t="s">
        <v>8522</v>
      </c>
      <c r="L5333" t="s">
        <v>1746</v>
      </c>
      <c r="M5333" t="str">
        <f>VLOOKUP(L5333,'A-Applications'!B:D,3,FALSE)</f>
        <v>Cisco DNA Center</v>
      </c>
      <c r="N5333" t="s">
        <v>46</v>
      </c>
      <c r="O5333" s="42" t="s">
        <v>47</v>
      </c>
      <c r="Q5333" t="str">
        <f>VLOOKUP(KamstrupData[[#This Row],[IdLevel123]],'B-Business Capability'!B:L,10,FALSE)</f>
        <v>N/A</v>
      </c>
      <c r="R5333">
        <f>VLOOKUP(KamstrupData[[#This Row],[IdLevel123]],'B-Business Capability'!B:L,11,FALSE)</f>
        <v>0</v>
      </c>
    </row>
    <row r="5334" spans="4:20" hidden="1" x14ac:dyDescent="0.25">
      <c r="D5334" s="28" t="s">
        <v>1589</v>
      </c>
      <c r="E5334" t="str">
        <f>VLOOKUP(D5334,'B-Business Capability'!B:H,5,FALSE)</f>
        <v>Digital Platform and Operations</v>
      </c>
      <c r="F5334" t="str">
        <f>VLOOKUP(D5334,'B-Business Capability'!B:H,6,FALSE)</f>
        <v>Engineering &amp; Platform</v>
      </c>
      <c r="G5334" t="str">
        <f>VLOOKUP(D5334,'B-Business Capability'!B:H,7,FALSE)</f>
        <v>Agile Excellence</v>
      </c>
      <c r="I5334" t="s">
        <v>53</v>
      </c>
      <c r="J5334" t="s">
        <v>7277</v>
      </c>
      <c r="K5334" t="s">
        <v>8522</v>
      </c>
      <c r="L5334" t="s">
        <v>369</v>
      </c>
      <c r="M5334" t="str">
        <f>VLOOKUP(L5334,'A-Applications'!B:D,3,FALSE)</f>
        <v>JIRA</v>
      </c>
      <c r="N5334" t="s">
        <v>46</v>
      </c>
      <c r="O5334" s="42" t="s">
        <v>47</v>
      </c>
      <c r="Q5334" t="str">
        <f>VLOOKUP(KamstrupData[[#This Row],[IdLevel123]],'B-Business Capability'!B:L,10,FALSE)</f>
        <v>N/A</v>
      </c>
      <c r="R5334">
        <f>VLOOKUP(KamstrupData[[#This Row],[IdLevel123]],'B-Business Capability'!B:L,11,FALSE)</f>
        <v>0</v>
      </c>
    </row>
    <row r="5335" spans="4:20" hidden="1" x14ac:dyDescent="0.25">
      <c r="D5335" s="28" t="s">
        <v>1405</v>
      </c>
      <c r="E5335" t="str">
        <f>VLOOKUP(D5335,'B-Business Capability'!B:H,5,FALSE)</f>
        <v xml:space="preserve">Digital Management </v>
      </c>
      <c r="F5335" t="str">
        <f>VLOOKUP(D5335,'B-Business Capability'!B:H,6,FALSE)</f>
        <v>Identity and Access Governance</v>
      </c>
      <c r="G5335" t="str">
        <f>VLOOKUP(D5335,'B-Business Capability'!B:H,7,FALSE)</f>
        <v>Identity Management</v>
      </c>
      <c r="I5335" t="s">
        <v>53</v>
      </c>
      <c r="J5335" t="s">
        <v>7277</v>
      </c>
      <c r="K5335" t="s">
        <v>8522</v>
      </c>
      <c r="L5335" t="s">
        <v>1399</v>
      </c>
      <c r="M5335" t="str">
        <f>VLOOKUP(L5335,'A-Applications'!B:D,3,FALSE)</f>
        <v>Active Directory</v>
      </c>
      <c r="N5335" t="s">
        <v>46</v>
      </c>
      <c r="O5335" s="42" t="s">
        <v>102</v>
      </c>
      <c r="Q5335" t="str">
        <f>VLOOKUP(KamstrupData[[#This Row],[IdLevel123]],'B-Business Capability'!B:L,10,FALSE)</f>
        <v>N/A</v>
      </c>
      <c r="R5335">
        <f>VLOOKUP(KamstrupData[[#This Row],[IdLevel123]],'B-Business Capability'!B:L,11,FALSE)</f>
        <v>0</v>
      </c>
    </row>
    <row r="5336" spans="4:20" hidden="1" x14ac:dyDescent="0.25">
      <c r="D5336" s="28" t="s">
        <v>1077</v>
      </c>
      <c r="E5336" t="str">
        <f>VLOOKUP(D5336,'B-Business Capability'!B:H,5,FALSE)</f>
        <v>Digital Platform and Operations</v>
      </c>
      <c r="F5336" t="str">
        <f>VLOOKUP(D5336,'B-Business Capability'!B:H,6,FALSE)</f>
        <v>Operations</v>
      </c>
      <c r="G5336" t="str">
        <f>VLOOKUP(D5336,'B-Business Capability'!B:H,7,FALSE)</f>
        <v>IT Operations &amp; Support</v>
      </c>
      <c r="I5336" t="s">
        <v>53</v>
      </c>
      <c r="J5336" t="s">
        <v>7277</v>
      </c>
      <c r="K5336" t="s">
        <v>8522</v>
      </c>
      <c r="L5336" t="s">
        <v>624</v>
      </c>
      <c r="M5336" t="str">
        <f>VLOOKUP(L5336,'A-Applications'!B:D,3,FALSE)</f>
        <v>Remote Desktop Conn. Manager</v>
      </c>
      <c r="N5336" t="s">
        <v>46</v>
      </c>
      <c r="O5336" s="42" t="s">
        <v>102</v>
      </c>
      <c r="Q5336" t="str">
        <f>VLOOKUP(KamstrupData[[#This Row],[IdLevel123]],'B-Business Capability'!B:L,10,FALSE)</f>
        <v>N/A</v>
      </c>
      <c r="R5336">
        <f>VLOOKUP(KamstrupData[[#This Row],[IdLevel123]],'B-Business Capability'!B:L,11,FALSE)</f>
        <v>0</v>
      </c>
    </row>
    <row r="5337" spans="4:20" x14ac:dyDescent="0.25">
      <c r="D5337" t="s">
        <v>1178</v>
      </c>
      <c r="E5337" t="str">
        <f>VLOOKUP(D5337,'B-Business Capability'!B:H,5,FALSE)</f>
        <v>Sales</v>
      </c>
      <c r="F5337" t="str">
        <f>VLOOKUP(D5337,'B-Business Capability'!B:H,6,FALSE)</f>
        <v>Sales Operations</v>
      </c>
      <c r="G5337" t="str">
        <f>VLOOKUP(D5337,'B-Business Capability'!B:H,7,FALSE)</f>
        <v>Subscription lifecycle management</v>
      </c>
      <c r="I5337" t="s">
        <v>43</v>
      </c>
      <c r="J5337" t="s">
        <v>239</v>
      </c>
      <c r="K5337" t="s">
        <v>355</v>
      </c>
      <c r="L5337" t="s">
        <v>142</v>
      </c>
      <c r="M5337" t="str">
        <f>VLOOKUP(L5337,'A-Applications'!B:D,3,FALSE)</f>
        <v>IFS ERP</v>
      </c>
      <c r="N5337" t="s">
        <v>308</v>
      </c>
      <c r="O5337" s="42" t="s">
        <v>47</v>
      </c>
      <c r="P5337" t="s">
        <v>1042</v>
      </c>
      <c r="Q5337" t="str">
        <f>VLOOKUP(KamstrupData[[#This Row],[IdLevel123]],'B-Business Capability'!B:L,10,FALSE)</f>
        <v>Subscribtion-to-Pay (S2P)</v>
      </c>
      <c r="R5337">
        <f>VLOOKUP(KamstrupData[[#This Row],[IdLevel123]],'B-Business Capability'!B:L,11,FALSE)</f>
        <v>200</v>
      </c>
      <c r="S5337" t="s">
        <v>1179</v>
      </c>
      <c r="T5337" t="s">
        <v>9594</v>
      </c>
    </row>
    <row r="5338" spans="4:20" x14ac:dyDescent="0.25">
      <c r="D5338" t="s">
        <v>1185</v>
      </c>
      <c r="E5338" t="str">
        <f>VLOOKUP(D5338,'B-Business Capability'!B:H,5,FALSE)</f>
        <v>Sales</v>
      </c>
      <c r="F5338" t="str">
        <f>VLOOKUP(D5338,'B-Business Capability'!B:H,6,FALSE)</f>
        <v>Sales Operations</v>
      </c>
      <c r="G5338" t="str">
        <f>VLOOKUP(D5338,'B-Business Capability'!B:H,7,FALSE)</f>
        <v>Usage and subscription billing</v>
      </c>
      <c r="I5338" t="s">
        <v>43</v>
      </c>
      <c r="J5338" t="s">
        <v>239</v>
      </c>
      <c r="K5338" t="s">
        <v>355</v>
      </c>
      <c r="L5338" t="s">
        <v>142</v>
      </c>
      <c r="M5338" t="str">
        <f>VLOOKUP(L5338,'A-Applications'!B:D,3,FALSE)</f>
        <v>IFS ERP</v>
      </c>
      <c r="N5338" t="s">
        <v>308</v>
      </c>
      <c r="O5338" s="42" t="s">
        <v>47</v>
      </c>
      <c r="P5338" t="s">
        <v>1042</v>
      </c>
      <c r="Q5338" t="str">
        <f>VLOOKUP(KamstrupData[[#This Row],[IdLevel123]],'B-Business Capability'!B:L,10,FALSE)</f>
        <v>Subscribtion-to-Pay (S2P)</v>
      </c>
      <c r="R5338">
        <f>VLOOKUP(KamstrupData[[#This Row],[IdLevel123]],'B-Business Capability'!B:L,11,FALSE)</f>
        <v>400</v>
      </c>
      <c r="S5338" t="s">
        <v>1179</v>
      </c>
      <c r="T5338" t="s">
        <v>9595</v>
      </c>
    </row>
    <row r="5339" spans="4:20" x14ac:dyDescent="0.25">
      <c r="D5339" t="s">
        <v>1262</v>
      </c>
      <c r="E5339" t="str">
        <f>VLOOKUP(D5339,'B-Business Capability'!B:H,5,FALSE)</f>
        <v>Sales</v>
      </c>
      <c r="F5339" t="str">
        <f>VLOOKUP(D5339,'B-Business Capability'!B:H,6,FALSE)</f>
        <v>Quotation, Order, and Contract Management</v>
      </c>
      <c r="G5339" t="str">
        <f>VLOOKUP(D5339,'B-Business Capability'!B:H,7,FALSE)</f>
        <v>Subscription order management</v>
      </c>
      <c r="I5339" t="s">
        <v>43</v>
      </c>
      <c r="J5339" t="s">
        <v>239</v>
      </c>
      <c r="K5339" t="s">
        <v>355</v>
      </c>
      <c r="L5339" t="s">
        <v>142</v>
      </c>
      <c r="M5339" t="str">
        <f>VLOOKUP(L5339,'A-Applications'!B:D,3,FALSE)</f>
        <v>IFS ERP</v>
      </c>
      <c r="N5339" t="s">
        <v>46</v>
      </c>
      <c r="O5339" s="42" t="s">
        <v>47</v>
      </c>
      <c r="P5339" t="s">
        <v>1042</v>
      </c>
      <c r="Q5339" t="str">
        <f>VLOOKUP(KamstrupData[[#This Row],[IdLevel123]],'B-Business Capability'!B:L,10,FALSE)</f>
        <v>Subscribtion-to-Pay (S2P)</v>
      </c>
      <c r="R5339">
        <f>VLOOKUP(KamstrupData[[#This Row],[IdLevel123]],'B-Business Capability'!B:L,11,FALSE)</f>
        <v>120</v>
      </c>
      <c r="S5339" t="s">
        <v>1179</v>
      </c>
      <c r="T5339" t="s">
        <v>9596</v>
      </c>
    </row>
    <row r="5340" spans="4:20" x14ac:dyDescent="0.25">
      <c r="D5340" t="s">
        <v>1350</v>
      </c>
      <c r="E5340" t="str">
        <f>VLOOKUP(D5340,'B-Business Capability'!B:H,5,FALSE)</f>
        <v>Sales</v>
      </c>
      <c r="F5340" t="str">
        <f>VLOOKUP(D5340,'B-Business Capability'!B:H,6,FALSE)</f>
        <v>Quotation, Order, and Contract Management</v>
      </c>
      <c r="G5340" t="str">
        <f>VLOOKUP(D5340,'B-Business Capability'!B:H,7,FALSE)</f>
        <v>Subscription termination</v>
      </c>
      <c r="I5340" t="s">
        <v>43</v>
      </c>
      <c r="J5340" t="s">
        <v>239</v>
      </c>
      <c r="K5340" t="s">
        <v>355</v>
      </c>
      <c r="L5340" t="s">
        <v>142</v>
      </c>
      <c r="M5340" t="str">
        <f>VLOOKUP(L5340,'A-Applications'!B:D,3,FALSE)</f>
        <v>IFS ERP</v>
      </c>
      <c r="N5340" t="s">
        <v>46</v>
      </c>
      <c r="O5340" s="42" t="s">
        <v>47</v>
      </c>
      <c r="P5340" t="s">
        <v>56</v>
      </c>
      <c r="Q5340" t="str">
        <f>VLOOKUP(KamstrupData[[#This Row],[IdLevel123]],'B-Business Capability'!B:L,10,FALSE)</f>
        <v>Subscribtion-to-Pay (S2P)</v>
      </c>
      <c r="R5340">
        <f>VLOOKUP(KamstrupData[[#This Row],[IdLevel123]],'B-Business Capability'!B:L,11,FALSE)</f>
        <v>900</v>
      </c>
      <c r="S5340" t="s">
        <v>1179</v>
      </c>
      <c r="T5340" t="s">
        <v>9597</v>
      </c>
    </row>
    <row r="5341" spans="4:20" x14ac:dyDescent="0.25">
      <c r="D5341" s="28" t="s">
        <v>461</v>
      </c>
      <c r="E5341" t="str">
        <f>VLOOKUP(D5341,'B-Business Capability'!B:H,5,FALSE)</f>
        <v>Finance</v>
      </c>
      <c r="F5341" t="str">
        <f>VLOOKUP(D5341,'B-Business Capability'!B:H,6,FALSE)</f>
        <v>Financial Planning &amp; Analysis</v>
      </c>
      <c r="G5341" t="str">
        <f>VLOOKUP(D5341,'B-Business Capability'!B:H,7,FALSE)</f>
        <v>Business Planning</v>
      </c>
      <c r="I5341" t="s">
        <v>43</v>
      </c>
      <c r="J5341" t="s">
        <v>239</v>
      </c>
      <c r="K5341" t="s">
        <v>355</v>
      </c>
      <c r="L5341" t="s">
        <v>142</v>
      </c>
      <c r="M5341" t="str">
        <f>VLOOKUP(L5341,'A-Applications'!B:D,3,FALSE)</f>
        <v>IFS ERP</v>
      </c>
      <c r="O5341" s="42" t="s">
        <v>47</v>
      </c>
      <c r="Q5341" t="str">
        <f>VLOOKUP(KamstrupData[[#This Row],[IdLevel123]],'B-Business Capability'!B:L,10,FALSE)</f>
        <v>N/A</v>
      </c>
      <c r="R5341">
        <f>VLOOKUP(KamstrupData[[#This Row],[IdLevel123]],'B-Business Capability'!B:L,11,FALSE)</f>
        <v>0</v>
      </c>
      <c r="T5341" t="s">
        <v>9598</v>
      </c>
    </row>
    <row r="5342" spans="4:20" x14ac:dyDescent="0.25">
      <c r="D5342" s="28" t="s">
        <v>1645</v>
      </c>
      <c r="E5342" t="str">
        <f>VLOOKUP(D5342,'B-Business Capability'!B:H,5,FALSE)</f>
        <v>OT Hosting</v>
      </c>
      <c r="F5342" t="str">
        <f>VLOOKUP(D5342,'B-Business Capability'!B:H,6,FALSE)</f>
        <v>OT Platform &amp; Hosting</v>
      </c>
      <c r="G5342" t="str">
        <f>VLOOKUP(D5342,'B-Business Capability'!B:H,7,FALSE)</f>
        <v>IoT Device Management</v>
      </c>
      <c r="I5342" t="s">
        <v>43</v>
      </c>
      <c r="J5342" t="s">
        <v>239</v>
      </c>
      <c r="K5342" t="s">
        <v>355</v>
      </c>
      <c r="L5342" t="s">
        <v>142</v>
      </c>
      <c r="M5342" t="str">
        <f>VLOOKUP(L5342,'A-Applications'!B:D,3,FALSE)</f>
        <v>IFS ERP</v>
      </c>
      <c r="O5342" s="42" t="s">
        <v>47</v>
      </c>
      <c r="Q5342" t="str">
        <f>VLOOKUP(KamstrupData[[#This Row],[IdLevel123]],'B-Business Capability'!B:L,10,FALSE)</f>
        <v>N/A</v>
      </c>
      <c r="R5342">
        <f>VLOOKUP(KamstrupData[[#This Row],[IdLevel123]],'B-Business Capability'!B:L,11,FALSE)</f>
        <v>0</v>
      </c>
      <c r="T5342" t="s">
        <v>9599</v>
      </c>
    </row>
    <row r="5343" spans="4:20" x14ac:dyDescent="0.25">
      <c r="D5343" s="28" t="s">
        <v>1178</v>
      </c>
      <c r="E5343" t="str">
        <f>VLOOKUP(D5343,'B-Business Capability'!B:H,5,FALSE)</f>
        <v>Sales</v>
      </c>
      <c r="F5343" t="str">
        <f>VLOOKUP(D5343,'B-Business Capability'!B:H,6,FALSE)</f>
        <v>Sales Operations</v>
      </c>
      <c r="G5343" t="str">
        <f>VLOOKUP(D5343,'B-Business Capability'!B:H,7,FALSE)</f>
        <v>Subscription lifecycle management</v>
      </c>
      <c r="I5343" t="s">
        <v>43</v>
      </c>
      <c r="J5343" t="s">
        <v>239</v>
      </c>
      <c r="K5343" t="s">
        <v>355</v>
      </c>
      <c r="L5343" t="s">
        <v>142</v>
      </c>
      <c r="M5343" t="str">
        <f>VLOOKUP(L5343,'A-Applications'!B:D,3,FALSE)</f>
        <v>IFS ERP</v>
      </c>
      <c r="O5343" s="42" t="s">
        <v>47</v>
      </c>
      <c r="Q5343" t="str">
        <f>VLOOKUP(KamstrupData[[#This Row],[IdLevel123]],'B-Business Capability'!B:L,10,FALSE)</f>
        <v>Subscribtion-to-Pay (S2P)</v>
      </c>
      <c r="R5343">
        <f>VLOOKUP(KamstrupData[[#This Row],[IdLevel123]],'B-Business Capability'!B:L,11,FALSE)</f>
        <v>200</v>
      </c>
      <c r="T5343" s="14" t="s">
        <v>2338</v>
      </c>
    </row>
    <row r="5344" spans="4:20" x14ac:dyDescent="0.25">
      <c r="D5344" s="28" t="s">
        <v>1178</v>
      </c>
      <c r="E5344" t="str">
        <f>VLOOKUP(D5344,'B-Business Capability'!B:H,5,FALSE)</f>
        <v>Sales</v>
      </c>
      <c r="F5344" t="str">
        <f>VLOOKUP(D5344,'B-Business Capability'!B:H,6,FALSE)</f>
        <v>Sales Operations</v>
      </c>
      <c r="G5344" t="str">
        <f>VLOOKUP(D5344,'B-Business Capability'!B:H,7,FALSE)</f>
        <v>Subscription lifecycle management</v>
      </c>
      <c r="I5344" t="s">
        <v>43</v>
      </c>
      <c r="J5344" t="s">
        <v>239</v>
      </c>
      <c r="K5344" t="s">
        <v>355</v>
      </c>
      <c r="L5344" t="s">
        <v>142</v>
      </c>
      <c r="M5344" t="str">
        <f>VLOOKUP(L5344,'A-Applications'!B:D,3,FALSE)</f>
        <v>IFS ERP</v>
      </c>
      <c r="N5344" t="s">
        <v>308</v>
      </c>
      <c r="O5344" s="42" t="s">
        <v>47</v>
      </c>
      <c r="P5344" t="s">
        <v>1042</v>
      </c>
      <c r="Q5344" t="s">
        <v>4642</v>
      </c>
      <c r="R5344">
        <f>VLOOKUP(KamstrupData[[#This Row],[IdLevel123]],'B-Business Capability'!B:L,11,FALSE)</f>
        <v>200</v>
      </c>
      <c r="S5344" t="s">
        <v>1179</v>
      </c>
      <c r="T5344" t="s">
        <v>1180</v>
      </c>
    </row>
    <row r="5345" spans="2:20" x14ac:dyDescent="0.25">
      <c r="D5345" s="28" t="s">
        <v>1262</v>
      </c>
      <c r="E5345" t="str">
        <f>VLOOKUP(D5345,'B-Business Capability'!B:H,5,FALSE)</f>
        <v>Sales</v>
      </c>
      <c r="F5345" t="str">
        <f>VLOOKUP(D5345,'B-Business Capability'!B:H,6,FALSE)</f>
        <v>Quotation, Order, and Contract Management</v>
      </c>
      <c r="G5345" t="str">
        <f>VLOOKUP(D5345,'B-Business Capability'!B:H,7,FALSE)</f>
        <v>Subscription order management</v>
      </c>
      <c r="I5345" t="s">
        <v>43</v>
      </c>
      <c r="J5345" t="s">
        <v>239</v>
      </c>
      <c r="K5345" t="s">
        <v>355</v>
      </c>
      <c r="L5345" t="s">
        <v>142</v>
      </c>
      <c r="M5345" t="str">
        <f>VLOOKUP(L5345,'A-Applications'!B:D,3,FALSE)</f>
        <v>IFS ERP</v>
      </c>
      <c r="N5345" t="s">
        <v>46</v>
      </c>
      <c r="O5345" s="42" t="s">
        <v>47</v>
      </c>
      <c r="P5345" t="s">
        <v>1042</v>
      </c>
      <c r="Q5345" t="s">
        <v>4642</v>
      </c>
      <c r="R5345">
        <f>VLOOKUP(KamstrupData[[#This Row],[IdLevel123]],'B-Business Capability'!B:L,11,FALSE)</f>
        <v>120</v>
      </c>
      <c r="S5345" t="s">
        <v>1179</v>
      </c>
      <c r="T5345" t="s">
        <v>1263</v>
      </c>
    </row>
    <row r="5346" spans="2:20" x14ac:dyDescent="0.25">
      <c r="D5346" s="28" t="s">
        <v>1262</v>
      </c>
      <c r="E5346" t="str">
        <f>VLOOKUP(D5346,'B-Business Capability'!B:H,5,FALSE)</f>
        <v>Sales</v>
      </c>
      <c r="F5346" t="str">
        <f>VLOOKUP(D5346,'B-Business Capability'!B:H,6,FALSE)</f>
        <v>Quotation, Order, and Contract Management</v>
      </c>
      <c r="G5346" t="str">
        <f>VLOOKUP(D5346,'B-Business Capability'!B:H,7,FALSE)</f>
        <v>Subscription order management</v>
      </c>
      <c r="I5346" t="s">
        <v>43</v>
      </c>
      <c r="J5346" t="s">
        <v>239</v>
      </c>
      <c r="K5346" t="s">
        <v>355</v>
      </c>
      <c r="L5346" t="s">
        <v>142</v>
      </c>
      <c r="M5346" t="str">
        <f>VLOOKUP(L5346,'A-Applications'!B:D,3,FALSE)</f>
        <v>IFS ERP</v>
      </c>
      <c r="N5346" t="s">
        <v>46</v>
      </c>
      <c r="O5346" s="42" t="s">
        <v>47</v>
      </c>
      <c r="Q5346" t="s">
        <v>4642</v>
      </c>
      <c r="R5346">
        <f>VLOOKUP(KamstrupData[[#This Row],[IdLevel123]],'B-Business Capability'!B:L,11,FALSE)</f>
        <v>120</v>
      </c>
      <c r="S5346" t="s">
        <v>1179</v>
      </c>
      <c r="T5346" t="s">
        <v>1351</v>
      </c>
    </row>
    <row r="5347" spans="2:20" x14ac:dyDescent="0.25">
      <c r="D5347" s="28" t="s">
        <v>8507</v>
      </c>
      <c r="E5347" t="str">
        <f>VLOOKUP(D5347,'B-Business Capability'!B:H,5,FALSE)</f>
        <v>Finance</v>
      </c>
      <c r="F5347" t="str">
        <f>VLOOKUP(D5347,'B-Business Capability'!B:H,6,FALSE)</f>
        <v>Payroll</v>
      </c>
      <c r="G5347" t="str">
        <f>VLOOKUP(D5347,'B-Business Capability'!B:H,7,FALSE)</f>
        <v>Time Stamp Report</v>
      </c>
      <c r="I5347" t="s">
        <v>43</v>
      </c>
      <c r="J5347" t="s">
        <v>239</v>
      </c>
      <c r="K5347" t="s">
        <v>355</v>
      </c>
      <c r="L5347" t="s">
        <v>142</v>
      </c>
      <c r="M5347" t="str">
        <f>VLOOKUP(L5347,'A-Applications'!B:D,3,FALSE)</f>
        <v>IFS ERP</v>
      </c>
      <c r="N5347" t="s">
        <v>46</v>
      </c>
      <c r="O5347" s="42" t="s">
        <v>47</v>
      </c>
      <c r="Q5347" t="str">
        <f>VLOOKUP(KamstrupData[[#This Row],[IdLevel123]],'B-Business Capability'!B:L,10,FALSE)</f>
        <v>N/A</v>
      </c>
      <c r="R5347">
        <f>VLOOKUP(KamstrupData[[#This Row],[IdLevel123]],'B-Business Capability'!B:L,11,FALSE)</f>
        <v>0</v>
      </c>
      <c r="T5347" t="s">
        <v>9600</v>
      </c>
    </row>
    <row r="5348" spans="2:20" x14ac:dyDescent="0.25">
      <c r="D5348" s="28" t="s">
        <v>1589</v>
      </c>
      <c r="E5348" t="str">
        <f>VLOOKUP(D5348,'B-Business Capability'!B:H,5,FALSE)</f>
        <v>Digital Platform and Operations</v>
      </c>
      <c r="F5348" t="str">
        <f>VLOOKUP(D5348,'B-Business Capability'!B:H,6,FALSE)</f>
        <v>Engineering &amp; Platform</v>
      </c>
      <c r="G5348" t="str">
        <f>VLOOKUP(D5348,'B-Business Capability'!B:H,7,FALSE)</f>
        <v>Agile Excellence</v>
      </c>
      <c r="I5348" t="s">
        <v>43</v>
      </c>
      <c r="J5348" t="s">
        <v>239</v>
      </c>
      <c r="K5348" t="s">
        <v>355</v>
      </c>
      <c r="L5348" t="s">
        <v>369</v>
      </c>
      <c r="M5348" t="str">
        <f>VLOOKUP(L5348,'A-Applications'!B:D,3,FALSE)</f>
        <v>JIRA</v>
      </c>
      <c r="N5348" t="s">
        <v>46</v>
      </c>
      <c r="O5348" s="42" t="s">
        <v>47</v>
      </c>
      <c r="Q5348" t="str">
        <f>VLOOKUP(KamstrupData[[#This Row],[IdLevel123]],'B-Business Capability'!B:L,10,FALSE)</f>
        <v>N/A</v>
      </c>
      <c r="R5348">
        <f>VLOOKUP(KamstrupData[[#This Row],[IdLevel123]],'B-Business Capability'!B:L,11,FALSE)</f>
        <v>0</v>
      </c>
      <c r="T5348" t="s">
        <v>9601</v>
      </c>
    </row>
    <row r="5349" spans="2:20" x14ac:dyDescent="0.25">
      <c r="D5349" s="28" t="s">
        <v>283</v>
      </c>
      <c r="E5349" t="str">
        <f>VLOOKUP(D5349,'B-Business Capability'!B:H,5,FALSE)</f>
        <v>People and Culture</v>
      </c>
      <c r="F5349" t="str">
        <f>VLOOKUP(D5349,'B-Business Capability'!B:H,6,FALSE)</f>
        <v>Compensation &amp; Benefits</v>
      </c>
      <c r="G5349">
        <f>VLOOKUP(D5349,'B-Business Capability'!B:H,7,FALSE)</f>
        <v>0</v>
      </c>
      <c r="I5349" t="s">
        <v>43</v>
      </c>
      <c r="J5349" t="s">
        <v>239</v>
      </c>
      <c r="K5349" t="s">
        <v>355</v>
      </c>
      <c r="L5349" t="s">
        <v>289</v>
      </c>
      <c r="M5349" t="str">
        <f>VLOOKUP(L5349,'A-Applications'!B:D,3,FALSE)</f>
        <v>Lessor PM</v>
      </c>
      <c r="N5349" t="s">
        <v>46</v>
      </c>
      <c r="O5349" s="42" t="s">
        <v>52</v>
      </c>
      <c r="Q5349" t="str">
        <f>VLOOKUP(KamstrupData[[#This Row],[IdLevel123]],'B-Business Capability'!B:L,10,FALSE)</f>
        <v>Hire-to-Retire (H2R)</v>
      </c>
      <c r="R5349">
        <f>VLOOKUP(KamstrupData[[#This Row],[IdLevel123]],'B-Business Capability'!B:L,11,FALSE)</f>
        <v>700</v>
      </c>
    </row>
    <row r="5350" spans="2:20" x14ac:dyDescent="0.25">
      <c r="D5350" s="28" t="s">
        <v>1178</v>
      </c>
      <c r="E5350" t="str">
        <f>VLOOKUP(D5350,'B-Business Capability'!B:H,5,FALSE)</f>
        <v>Sales</v>
      </c>
      <c r="F5350" t="str">
        <f>VLOOKUP(D5350,'B-Business Capability'!B:H,6,FALSE)</f>
        <v>Sales Operations</v>
      </c>
      <c r="G5350" t="str">
        <f>VLOOKUP(D5350,'B-Business Capability'!B:H,7,FALSE)</f>
        <v>Subscription lifecycle management</v>
      </c>
      <c r="I5350" t="s">
        <v>43</v>
      </c>
      <c r="J5350" t="s">
        <v>239</v>
      </c>
      <c r="K5350" t="s">
        <v>355</v>
      </c>
      <c r="L5350" t="s">
        <v>1243</v>
      </c>
      <c r="M5350" t="str">
        <f>VLOOKUP(L5350,'A-Applications'!B:D,3,FALSE)</f>
        <v>License Tool</v>
      </c>
      <c r="N5350" t="s">
        <v>46</v>
      </c>
      <c r="O5350" s="42" t="s">
        <v>102</v>
      </c>
      <c r="P5350" t="s">
        <v>1042</v>
      </c>
      <c r="Q5350" t="s">
        <v>4642</v>
      </c>
      <c r="R5350">
        <f>VLOOKUP(KamstrupData[[#This Row],[IdLevel123]],'B-Business Capability'!B:L,11,FALSE)</f>
        <v>200</v>
      </c>
      <c r="S5350" t="s">
        <v>1179</v>
      </c>
      <c r="T5350" t="s">
        <v>9602</v>
      </c>
    </row>
    <row r="5351" spans="2:20" x14ac:dyDescent="0.25">
      <c r="D5351" s="28" t="s">
        <v>1116</v>
      </c>
      <c r="E5351" t="str">
        <f>VLOOKUP(D5351,'B-Business Capability'!B:H,5,FALSE)</f>
        <v>Marketing</v>
      </c>
      <c r="F5351" t="str">
        <f>VLOOKUP(D5351,'B-Business Capability'!B:H,6,FALSE)</f>
        <v>Corporate communication and brand management</v>
      </c>
      <c r="G5351" t="str">
        <f>VLOOKUP(D5351,'B-Business Capability'!B:H,7,FALSE)</f>
        <v>Content management</v>
      </c>
      <c r="I5351" t="s">
        <v>43</v>
      </c>
      <c r="J5351" t="s">
        <v>239</v>
      </c>
      <c r="K5351" t="s">
        <v>355</v>
      </c>
      <c r="L5351" t="s">
        <v>4569</v>
      </c>
      <c r="M5351" t="str">
        <f>VLOOKUP(L5351,'A-Applications'!B:D,3,FALSE)</f>
        <v>Microsoft Clipchamp</v>
      </c>
      <c r="N5351" t="s">
        <v>46</v>
      </c>
      <c r="O5351" s="42" t="s">
        <v>47</v>
      </c>
      <c r="Q5351" t="str">
        <f>VLOOKUP(KamstrupData[[#This Row],[IdLevel123]],'B-Business Capability'!B:L,10,FALSE)</f>
        <v>N/A</v>
      </c>
      <c r="R5351">
        <f>VLOOKUP(KamstrupData[[#This Row],[IdLevel123]],'B-Business Capability'!B:L,11,FALSE)</f>
        <v>0</v>
      </c>
    </row>
    <row r="5352" spans="2:20" s="70" customFormat="1" x14ac:dyDescent="0.25">
      <c r="B5352" s="241"/>
      <c r="C5352" s="241"/>
      <c r="D5352" s="241" t="s">
        <v>1190</v>
      </c>
      <c r="E5352" s="70" t="str">
        <f>VLOOKUP(D5352,'B-Business Capability'!B:H,5,FALSE)</f>
        <v>Sales</v>
      </c>
      <c r="F5352" s="70" t="str">
        <f>VLOOKUP(D5352,'B-Business Capability'!B:H,6,FALSE)</f>
        <v>Sales Execution and Customer Engagement</v>
      </c>
      <c r="G5352" s="70" t="str">
        <f>VLOOKUP(D5352,'B-Business Capability'!B:H,7,FALSE)</f>
        <v>Account and contact management</v>
      </c>
      <c r="I5352" s="70" t="s">
        <v>43</v>
      </c>
      <c r="J5352" s="70" t="s">
        <v>239</v>
      </c>
      <c r="K5352" s="70" t="s">
        <v>355</v>
      </c>
      <c r="L5352" s="70" t="s">
        <v>232</v>
      </c>
      <c r="M5352" s="70" t="str">
        <f>VLOOKUP(L5352,'A-Applications'!B:D,3,FALSE)</f>
        <v>Microsoft Dynamics 365 CE (Sales)</v>
      </c>
      <c r="N5352" t="s">
        <v>46</v>
      </c>
      <c r="O5352" s="42" t="s">
        <v>102</v>
      </c>
      <c r="Q5352" s="70" t="str">
        <f>VLOOKUP(KamstrupData[[#This Row],[IdLevel123]],'B-Business Capability'!B:L,10,FALSE)</f>
        <v>Customer Service and Support</v>
      </c>
      <c r="R5352" s="70">
        <f>VLOOKUP(KamstrupData[[#This Row],[IdLevel123]],'B-Business Capability'!B:L,11,FALSE)</f>
        <v>0</v>
      </c>
      <c r="T5352" s="70" t="s">
        <v>9604</v>
      </c>
    </row>
    <row r="5353" spans="2:20" x14ac:dyDescent="0.25">
      <c r="D5353" s="28" t="s">
        <v>1190</v>
      </c>
      <c r="E5353" t="str">
        <f>VLOOKUP(D5353,'B-Business Capability'!B:H,5,FALSE)</f>
        <v>Sales</v>
      </c>
      <c r="F5353" t="str">
        <f>VLOOKUP(D5353,'B-Business Capability'!B:H,6,FALSE)</f>
        <v>Sales Execution and Customer Engagement</v>
      </c>
      <c r="G5353" t="str">
        <f>VLOOKUP(D5353,'B-Business Capability'!B:H,7,FALSE)</f>
        <v>Account and contact management</v>
      </c>
      <c r="I5353" t="s">
        <v>43</v>
      </c>
      <c r="J5353" t="s">
        <v>239</v>
      </c>
      <c r="K5353" t="s">
        <v>355</v>
      </c>
      <c r="L5353" t="s">
        <v>232</v>
      </c>
      <c r="M5353" t="str">
        <f>VLOOKUP(L5353,'A-Applications'!B:D,3,FALSE)</f>
        <v>Microsoft Dynamics 365 CE (Sales)</v>
      </c>
      <c r="N5353" t="s">
        <v>46</v>
      </c>
      <c r="O5353" s="42" t="s">
        <v>102</v>
      </c>
      <c r="Q5353" t="str">
        <f>VLOOKUP(KamstrupData[[#This Row],[IdLevel123]],'B-Business Capability'!B:L,10,FALSE)</f>
        <v>Customer Service and Support</v>
      </c>
      <c r="R5353">
        <f>VLOOKUP(KamstrupData[[#This Row],[IdLevel123]],'B-Business Capability'!B:L,11,FALSE)</f>
        <v>0</v>
      </c>
      <c r="T5353" t="s">
        <v>9603</v>
      </c>
    </row>
    <row r="5354" spans="2:20" x14ac:dyDescent="0.25">
      <c r="D5354" s="28" t="s">
        <v>1190</v>
      </c>
      <c r="E5354" t="str">
        <f>VLOOKUP(D5354,'B-Business Capability'!B:H,5,FALSE)</f>
        <v>Sales</v>
      </c>
      <c r="F5354" t="str">
        <f>VLOOKUP(D5354,'B-Business Capability'!B:H,6,FALSE)</f>
        <v>Sales Execution and Customer Engagement</v>
      </c>
      <c r="G5354" t="str">
        <f>VLOOKUP(D5354,'B-Business Capability'!B:H,7,FALSE)</f>
        <v>Account and contact management</v>
      </c>
      <c r="I5354" t="s">
        <v>43</v>
      </c>
      <c r="J5354" t="s">
        <v>239</v>
      </c>
      <c r="K5354" t="s">
        <v>355</v>
      </c>
      <c r="L5354" t="s">
        <v>232</v>
      </c>
      <c r="M5354" t="str">
        <f>VLOOKUP(L5354,'A-Applications'!B:D,3,FALSE)</f>
        <v>Microsoft Dynamics 365 CE (Sales)</v>
      </c>
      <c r="N5354" t="s">
        <v>46</v>
      </c>
      <c r="O5354" s="42" t="s">
        <v>102</v>
      </c>
      <c r="Q5354" t="str">
        <f>VLOOKUP(KamstrupData[[#This Row],[IdLevel123]],'B-Business Capability'!B:L,10,FALSE)</f>
        <v>Customer Service and Support</v>
      </c>
      <c r="R5354">
        <f>VLOOKUP(KamstrupData[[#This Row],[IdLevel123]],'B-Business Capability'!B:L,11,FALSE)</f>
        <v>0</v>
      </c>
      <c r="T5354" t="s">
        <v>9604</v>
      </c>
    </row>
    <row r="5355" spans="2:20" x14ac:dyDescent="0.25">
      <c r="D5355" s="28" t="s">
        <v>1316</v>
      </c>
      <c r="E5355" t="str">
        <f>VLOOKUP(D5355,'B-Business Capability'!B:H,5,FALSE)</f>
        <v>Marketing</v>
      </c>
      <c r="F5355" t="str">
        <f>VLOOKUP(D5355,'B-Business Capability'!B:H,6,FALSE)</f>
        <v>Digital channel management</v>
      </c>
      <c r="G5355" t="str">
        <f>VLOOKUP(D5355,'B-Business Capability'!B:H,7,FALSE)</f>
        <v>Marketing automation and workflow management</v>
      </c>
      <c r="I5355" t="s">
        <v>43</v>
      </c>
      <c r="J5355" t="s">
        <v>239</v>
      </c>
      <c r="K5355" t="s">
        <v>355</v>
      </c>
      <c r="L5355" t="s">
        <v>1086</v>
      </c>
      <c r="M5355" t="str">
        <f>VLOOKUP(L5355,'A-Applications'!B:D,3,FALSE)</f>
        <v>Microsoft Dynamics CIJ (Marketing)</v>
      </c>
      <c r="N5355" t="s">
        <v>46</v>
      </c>
      <c r="O5355" s="42" t="s">
        <v>102</v>
      </c>
      <c r="Q5355" t="e" cm="1">
        <f t="array" aca="1" ref="Q5355" ca="1">VLOsOKUP(KamstrupData[[#This Row],[IdLevel123]],'B-Business Capability'!B:L,10,FALSE)</f>
        <v>#NAME?</v>
      </c>
      <c r="R5355">
        <f>VLOOKUP(KamstrupData[[#This Row],[IdLevel123]],'B-Business Capability'!B:L,11,FALSE)</f>
        <v>0</v>
      </c>
      <c r="T5355" t="s">
        <v>9603</v>
      </c>
    </row>
    <row r="5356" spans="2:20" x14ac:dyDescent="0.25">
      <c r="D5356" s="28" t="s">
        <v>1610</v>
      </c>
      <c r="E5356" t="str">
        <f>VLOOKUP(D5356,'B-Business Capability'!B:H,5,FALSE)</f>
        <v>Digital Platform and Operations</v>
      </c>
      <c r="F5356" t="str">
        <f>VLOOKUP(D5356,'B-Business Capability'!B:H,6,FALSE)</f>
        <v>Digital Workplace &amp; Infrastructure Development</v>
      </c>
      <c r="G5356" t="str">
        <f>VLOOKUP(D5356,'B-Business Capability'!B:H,7,FALSE)</f>
        <v>Communication &amp; Collaboration</v>
      </c>
      <c r="I5356" t="s">
        <v>43</v>
      </c>
      <c r="J5356" t="s">
        <v>239</v>
      </c>
      <c r="K5356" t="s">
        <v>355</v>
      </c>
      <c r="L5356" t="s">
        <v>144</v>
      </c>
      <c r="M5356" t="str">
        <f>VLOOKUP(L5356,'A-Applications'!B:D,3,FALSE)</f>
        <v>Microsoft M365 CoPilot</v>
      </c>
      <c r="N5356" t="s">
        <v>46</v>
      </c>
      <c r="O5356" s="42" t="s">
        <v>47</v>
      </c>
      <c r="Q5356" t="str">
        <f>VLOOKUP(KamstrupData[[#This Row],[IdLevel123]],'B-Business Capability'!B:L,10,FALSE)</f>
        <v>N/A</v>
      </c>
      <c r="R5356">
        <f>VLOOKUP(KamstrupData[[#This Row],[IdLevel123]],'B-Business Capability'!B:L,11,FALSE)</f>
        <v>0</v>
      </c>
      <c r="T5356" s="14" t="s">
        <v>9603</v>
      </c>
    </row>
    <row r="5357" spans="2:20" x14ac:dyDescent="0.25">
      <c r="D5357" s="28" t="s">
        <v>1610</v>
      </c>
      <c r="E5357" t="str">
        <f>VLOOKUP(D5357,'B-Business Capability'!B:H,5,FALSE)</f>
        <v>Digital Platform and Operations</v>
      </c>
      <c r="F5357" t="str">
        <f>VLOOKUP(D5357,'B-Business Capability'!B:H,6,FALSE)</f>
        <v>Digital Workplace &amp; Infrastructure Development</v>
      </c>
      <c r="G5357" t="str">
        <f>VLOOKUP(D5357,'B-Business Capability'!B:H,7,FALSE)</f>
        <v>Communication &amp; Collaboration</v>
      </c>
      <c r="I5357" t="s">
        <v>43</v>
      </c>
      <c r="J5357" t="s">
        <v>239</v>
      </c>
      <c r="K5357" t="s">
        <v>355</v>
      </c>
      <c r="L5357" t="s">
        <v>131</v>
      </c>
      <c r="M5357" t="str">
        <f>VLOOKUP(L5357,'A-Applications'!B:D,3,FALSE)</f>
        <v>Miro</v>
      </c>
      <c r="N5357" t="s">
        <v>46</v>
      </c>
      <c r="O5357" s="42" t="s">
        <v>47</v>
      </c>
      <c r="Q5357" t="str">
        <f>VLOOKUP(KamstrupData[[#This Row],[IdLevel123]],'B-Business Capability'!B:L,10,FALSE)</f>
        <v>N/A</v>
      </c>
      <c r="R5357">
        <f>VLOOKUP(KamstrupData[[#This Row],[IdLevel123]],'B-Business Capability'!B:L,11,FALSE)</f>
        <v>0</v>
      </c>
      <c r="T5357" t="s">
        <v>9605</v>
      </c>
    </row>
    <row r="5358" spans="2:20" x14ac:dyDescent="0.25">
      <c r="D5358" s="28" t="s">
        <v>1278</v>
      </c>
      <c r="E5358" t="str">
        <f>VLOOKUP(D5358,'B-Business Capability'!B:H,5,FALSE)</f>
        <v>Strategic Management</v>
      </c>
      <c r="F5358" t="str">
        <f>VLOOKUP(D5358,'B-Business Capability'!B:H,6,FALSE)</f>
        <v>Enterprise Effectiveness &amp; Project Management</v>
      </c>
      <c r="G5358" t="str">
        <f>VLOOKUP(D5358,'B-Business Capability'!B:H,7,FALSE)</f>
        <v>Task Tracking and Planning</v>
      </c>
      <c r="I5358" t="s">
        <v>43</v>
      </c>
      <c r="J5358" t="s">
        <v>239</v>
      </c>
      <c r="K5358" t="s">
        <v>355</v>
      </c>
      <c r="L5358" t="s">
        <v>1050</v>
      </c>
      <c r="M5358" t="str">
        <f>VLOOKUP(L5358,'A-Applications'!B:D,3,FALSE)</f>
        <v>Monday.com</v>
      </c>
      <c r="N5358" t="s">
        <v>46</v>
      </c>
      <c r="O5358" s="42" t="s">
        <v>47</v>
      </c>
      <c r="Q5358" t="str">
        <f>VLOOKUP(KamstrupData[[#This Row],[IdLevel123]],'B-Business Capability'!B:L,10,FALSE)</f>
        <v>N/A</v>
      </c>
      <c r="R5358">
        <f>VLOOKUP(KamstrupData[[#This Row],[IdLevel123]],'B-Business Capability'!B:L,11,FALSE)</f>
        <v>0</v>
      </c>
    </row>
    <row r="5359" spans="2:20" s="70" customFormat="1" x14ac:dyDescent="0.25">
      <c r="B5359" s="241"/>
      <c r="C5359" s="241"/>
      <c r="D5359" s="70" t="s">
        <v>1096</v>
      </c>
      <c r="E5359" s="70" t="str">
        <f>VLOOKUP(D5359,'B-Business Capability'!B:H,5,FALSE)</f>
        <v>Marketing</v>
      </c>
      <c r="F5359" s="70" t="str">
        <f>VLOOKUP(D5359,'B-Business Capability'!B:H,6,FALSE)</f>
        <v>Marketing demand management</v>
      </c>
      <c r="G5359" s="70" t="str">
        <f>VLOOKUP(D5359,'B-Business Capability'!B:H,7,FALSE)</f>
        <v>Lead generation, management, and nurturing</v>
      </c>
      <c r="I5359" s="70" t="s">
        <v>43</v>
      </c>
      <c r="J5359" s="70" t="s">
        <v>239</v>
      </c>
      <c r="K5359" s="70" t="s">
        <v>355</v>
      </c>
      <c r="L5359" s="70" t="s">
        <v>234</v>
      </c>
      <c r="M5359" s="70" t="str">
        <f>VLOOKUP(L5359,'A-Applications'!B:D,3,FALSE)</f>
        <v>My Kamstrup</v>
      </c>
      <c r="N5359" s="70" t="s">
        <v>138</v>
      </c>
      <c r="O5359" s="242" t="s">
        <v>47</v>
      </c>
      <c r="P5359" s="70" t="s">
        <v>1087</v>
      </c>
      <c r="Q5359" s="70" t="str">
        <f>VLOOKUP(KamstrupData[[#This Row],[IdLevel123]],'B-Business Capability'!B:L,10,FALSE)</f>
        <v>N/A</v>
      </c>
      <c r="R5359" s="70">
        <f>VLOOKUP(KamstrupData[[#This Row],[IdLevel123]],'B-Business Capability'!B:L,11,FALSE)</f>
        <v>0</v>
      </c>
      <c r="T5359" s="70" t="s">
        <v>1097</v>
      </c>
    </row>
    <row r="5360" spans="2:20" x14ac:dyDescent="0.25">
      <c r="D5360" t="s">
        <v>1107</v>
      </c>
      <c r="E5360" t="str">
        <f>VLOOKUP(D5360,'B-Business Capability'!B:H,5,FALSE)</f>
        <v>Marketing</v>
      </c>
      <c r="F5360" t="str">
        <f>VLOOKUP(D5360,'B-Business Capability'!B:H,6,FALSE)</f>
        <v>Customer experience and data management</v>
      </c>
      <c r="G5360" t="str">
        <f>VLOOKUP(D5360,'B-Business Capability'!B:H,7,FALSE)</f>
        <v>Customer data management</v>
      </c>
      <c r="I5360" t="s">
        <v>43</v>
      </c>
      <c r="J5360" t="s">
        <v>239</v>
      </c>
      <c r="K5360" t="s">
        <v>355</v>
      </c>
      <c r="L5360" t="s">
        <v>234</v>
      </c>
      <c r="M5360" t="str">
        <f>VLOOKUP(L5360,'A-Applications'!B:D,3,FALSE)</f>
        <v>My Kamstrup</v>
      </c>
      <c r="N5360" t="s">
        <v>138</v>
      </c>
      <c r="O5360" s="42" t="s">
        <v>47</v>
      </c>
      <c r="P5360" t="s">
        <v>1087</v>
      </c>
      <c r="Q5360" t="str">
        <f>VLOOKUP(KamstrupData[[#This Row],[IdLevel123]],'B-Business Capability'!B:L,10,FALSE)</f>
        <v>Customer Service and Support</v>
      </c>
      <c r="R5360">
        <f>VLOOKUP(KamstrupData[[#This Row],[IdLevel123]],'B-Business Capability'!B:L,11,FALSE)</f>
        <v>0</v>
      </c>
      <c r="T5360" t="s">
        <v>1097</v>
      </c>
    </row>
    <row r="5361" spans="4:20" x14ac:dyDescent="0.25">
      <c r="D5361" t="s">
        <v>1110</v>
      </c>
      <c r="E5361" t="str">
        <f>VLOOKUP(D5361,'B-Business Capability'!B:H,5,FALSE)</f>
        <v>Marketing</v>
      </c>
      <c r="F5361" t="str">
        <f>VLOOKUP(D5361,'B-Business Capability'!B:H,6,FALSE)</f>
        <v>Customer experience and data management</v>
      </c>
      <c r="G5361" t="str">
        <f>VLOOKUP(D5361,'B-Business Capability'!B:H,7,FALSE)</f>
        <v>Customer experience management</v>
      </c>
      <c r="I5361" t="s">
        <v>43</v>
      </c>
      <c r="J5361" t="s">
        <v>239</v>
      </c>
      <c r="K5361" t="s">
        <v>355</v>
      </c>
      <c r="L5361" t="s">
        <v>234</v>
      </c>
      <c r="M5361" t="str">
        <f>VLOOKUP(L5361,'A-Applications'!B:D,3,FALSE)</f>
        <v>My Kamstrup</v>
      </c>
      <c r="N5361" t="s">
        <v>138</v>
      </c>
      <c r="O5361" s="42" t="s">
        <v>47</v>
      </c>
      <c r="P5361" t="s">
        <v>1111</v>
      </c>
      <c r="Q5361" t="str">
        <f>VLOOKUP(KamstrupData[[#This Row],[IdLevel123]],'B-Business Capability'!B:L,10,FALSE)</f>
        <v>Customer Service and Support</v>
      </c>
      <c r="R5361">
        <f>VLOOKUP(KamstrupData[[#This Row],[IdLevel123]],'B-Business Capability'!B:L,11,FALSE)</f>
        <v>0</v>
      </c>
      <c r="T5361" t="s">
        <v>1097</v>
      </c>
    </row>
    <row r="5362" spans="4:20" x14ac:dyDescent="0.25">
      <c r="D5362" t="s">
        <v>1284</v>
      </c>
      <c r="E5362" t="str">
        <f>VLOOKUP(D5362,'B-Business Capability'!B:H,5,FALSE)</f>
        <v>Marketing</v>
      </c>
      <c r="F5362" t="str">
        <f>VLOOKUP(D5362,'B-Business Capability'!B:H,6,FALSE)</f>
        <v>Customer experience and data management</v>
      </c>
      <c r="G5362" t="str">
        <f>VLOOKUP(D5362,'B-Business Capability'!B:H,7,FALSE)</f>
        <v>Customer communication management</v>
      </c>
      <c r="I5362" t="s">
        <v>43</v>
      </c>
      <c r="J5362" t="s">
        <v>239</v>
      </c>
      <c r="K5362" t="s">
        <v>355</v>
      </c>
      <c r="L5362" t="s">
        <v>234</v>
      </c>
      <c r="M5362" t="str">
        <f>VLOOKUP(L5362,'A-Applications'!B:D,3,FALSE)</f>
        <v>My Kamstrup</v>
      </c>
      <c r="N5362" t="s">
        <v>138</v>
      </c>
      <c r="O5362" s="42" t="s">
        <v>47</v>
      </c>
      <c r="P5362" t="s">
        <v>1103</v>
      </c>
      <c r="Q5362" t="str">
        <f>VLOOKUP(KamstrupData[[#This Row],[IdLevel123]],'B-Business Capability'!B:L,10,FALSE)</f>
        <v>Customer Service and Support</v>
      </c>
      <c r="R5362">
        <f>VLOOKUP(KamstrupData[[#This Row],[IdLevel123]],'B-Business Capability'!B:L,11,FALSE)</f>
        <v>0</v>
      </c>
      <c r="T5362" t="s">
        <v>1097</v>
      </c>
    </row>
    <row r="5363" spans="4:20" x14ac:dyDescent="0.25">
      <c r="D5363" t="s">
        <v>1317</v>
      </c>
      <c r="E5363" t="str">
        <f>VLOOKUP(D5363,'B-Business Capability'!B:H,5,FALSE)</f>
        <v>Marketing</v>
      </c>
      <c r="F5363" t="str">
        <f>VLOOKUP(D5363,'B-Business Capability'!B:H,6,FALSE)</f>
        <v>Digital channel management</v>
      </c>
      <c r="G5363" t="str">
        <f>VLOOKUP(D5363,'B-Business Capability'!B:H,7,FALSE)</f>
        <v>Customer channel management</v>
      </c>
      <c r="I5363" t="s">
        <v>43</v>
      </c>
      <c r="J5363" t="s">
        <v>239</v>
      </c>
      <c r="K5363" t="s">
        <v>355</v>
      </c>
      <c r="L5363" t="s">
        <v>234</v>
      </c>
      <c r="M5363" t="str">
        <f>VLOOKUP(L5363,'A-Applications'!B:D,3,FALSE)</f>
        <v>My Kamstrup</v>
      </c>
      <c r="N5363" t="s">
        <v>138</v>
      </c>
      <c r="O5363" s="42" t="s">
        <v>47</v>
      </c>
      <c r="P5363" t="s">
        <v>1318</v>
      </c>
      <c r="Q5363" t="str">
        <f>VLOOKUP(KamstrupData[[#This Row],[IdLevel123]],'B-Business Capability'!B:L,10,FALSE)</f>
        <v>N/A</v>
      </c>
      <c r="R5363">
        <f>VLOOKUP(KamstrupData[[#This Row],[IdLevel123]],'B-Business Capability'!B:L,11,FALSE)</f>
        <v>0</v>
      </c>
      <c r="T5363" t="s">
        <v>1097</v>
      </c>
    </row>
    <row r="5364" spans="4:20" x14ac:dyDescent="0.25">
      <c r="D5364" s="28" t="s">
        <v>1504</v>
      </c>
      <c r="E5364" t="str">
        <f>VLOOKUP(D5364,'B-Business Capability'!B:H,5,FALSE)</f>
        <v>Customer Service</v>
      </c>
      <c r="F5364" t="str">
        <f>VLOOKUP(D5364,'B-Business Capability'!B:H,6,FALSE)</f>
        <v>Customer Service and Support</v>
      </c>
      <c r="G5364" t="str">
        <f>VLOOKUP(D5364,'B-Business Capability'!B:H,7,FALSE)</f>
        <v>Self-Service Engagement</v>
      </c>
      <c r="I5364" t="s">
        <v>43</v>
      </c>
      <c r="J5364" t="s">
        <v>239</v>
      </c>
      <c r="K5364" t="s">
        <v>355</v>
      </c>
      <c r="L5364" t="s">
        <v>234</v>
      </c>
      <c r="M5364" t="str">
        <f>VLOOKUP(L5364,'A-Applications'!B:D,3,FALSE)</f>
        <v>My Kamstrup</v>
      </c>
      <c r="N5364" t="s">
        <v>138</v>
      </c>
      <c r="O5364" s="42" t="s">
        <v>47</v>
      </c>
      <c r="P5364" t="s">
        <v>1087</v>
      </c>
      <c r="Q5364" t="str">
        <f>VLOOKUP(KamstrupData[[#This Row],[IdLevel123]],'B-Business Capability'!B:L,10,FALSE)</f>
        <v>Customer Service and Support</v>
      </c>
      <c r="R5364">
        <f>VLOOKUP(KamstrupData[[#This Row],[IdLevel123]],'B-Business Capability'!B:L,11,FALSE)</f>
        <v>0</v>
      </c>
      <c r="T5364" t="s">
        <v>1097</v>
      </c>
    </row>
    <row r="5365" spans="4:20" x14ac:dyDescent="0.25">
      <c r="D5365" s="28" t="s">
        <v>1504</v>
      </c>
      <c r="E5365" t="str">
        <f>VLOOKUP(D5365,'B-Business Capability'!B:H,5,FALSE)</f>
        <v>Customer Service</v>
      </c>
      <c r="F5365" t="str">
        <f>VLOOKUP(D5365,'B-Business Capability'!B:H,6,FALSE)</f>
        <v>Customer Service and Support</v>
      </c>
      <c r="G5365" t="str">
        <f>VLOOKUP(D5365,'B-Business Capability'!B:H,7,FALSE)</f>
        <v>Self-Service Engagement</v>
      </c>
      <c r="I5365" t="s">
        <v>43</v>
      </c>
      <c r="J5365" t="s">
        <v>239</v>
      </c>
      <c r="K5365" t="s">
        <v>355</v>
      </c>
      <c r="L5365" t="s">
        <v>234</v>
      </c>
      <c r="M5365" t="str">
        <f>VLOOKUP(L5365,'A-Applications'!B:D,3,FALSE)</f>
        <v>My Kamstrup</v>
      </c>
      <c r="N5365" t="s">
        <v>138</v>
      </c>
      <c r="O5365" s="42" t="s">
        <v>47</v>
      </c>
      <c r="P5365" t="s">
        <v>1087</v>
      </c>
      <c r="Q5365" t="str">
        <f>VLOOKUP(KamstrupData[[#This Row],[IdLevel123]],'B-Business Capability'!B:L,10,FALSE)</f>
        <v>Customer Service and Support</v>
      </c>
      <c r="R5365">
        <f>VLOOKUP(KamstrupData[[#This Row],[IdLevel123]],'B-Business Capability'!B:L,11,FALSE)</f>
        <v>0</v>
      </c>
      <c r="T5365" t="s">
        <v>1097</v>
      </c>
    </row>
    <row r="5366" spans="4:20" x14ac:dyDescent="0.25">
      <c r="D5366" s="28" t="s">
        <v>1504</v>
      </c>
      <c r="E5366" t="str">
        <f>VLOOKUP(D5366,'B-Business Capability'!B:H,5,FALSE)</f>
        <v>Customer Service</v>
      </c>
      <c r="F5366" t="str">
        <f>VLOOKUP(D5366,'B-Business Capability'!B:H,6,FALSE)</f>
        <v>Customer Service and Support</v>
      </c>
      <c r="G5366" t="str">
        <f>VLOOKUP(D5366,'B-Business Capability'!B:H,7,FALSE)</f>
        <v>Self-Service Engagement</v>
      </c>
      <c r="I5366" t="s">
        <v>43</v>
      </c>
      <c r="J5366" t="s">
        <v>239</v>
      </c>
      <c r="K5366" t="s">
        <v>355</v>
      </c>
      <c r="L5366" t="s">
        <v>234</v>
      </c>
      <c r="M5366" t="str">
        <f>VLOOKUP(L5366,'A-Applications'!B:D,3,FALSE)</f>
        <v>My Kamstrup</v>
      </c>
      <c r="N5366" t="s">
        <v>138</v>
      </c>
      <c r="O5366" s="42" t="s">
        <v>47</v>
      </c>
      <c r="P5366" t="s">
        <v>1111</v>
      </c>
      <c r="Q5366" t="str">
        <f>VLOOKUP(KamstrupData[[#This Row],[IdLevel123]],'B-Business Capability'!B:L,10,FALSE)</f>
        <v>Customer Service and Support</v>
      </c>
      <c r="R5366">
        <f>VLOOKUP(KamstrupData[[#This Row],[IdLevel123]],'B-Business Capability'!B:L,11,FALSE)</f>
        <v>0</v>
      </c>
      <c r="T5366" t="s">
        <v>1097</v>
      </c>
    </row>
    <row r="5367" spans="4:20" x14ac:dyDescent="0.25">
      <c r="D5367" s="28" t="s">
        <v>1504</v>
      </c>
      <c r="E5367" t="str">
        <f>VLOOKUP(D5367,'B-Business Capability'!B:H,5,FALSE)</f>
        <v>Customer Service</v>
      </c>
      <c r="F5367" t="str">
        <f>VLOOKUP(D5367,'B-Business Capability'!B:H,6,FALSE)</f>
        <v>Customer Service and Support</v>
      </c>
      <c r="G5367" t="str">
        <f>VLOOKUP(D5367,'B-Business Capability'!B:H,7,FALSE)</f>
        <v>Self-Service Engagement</v>
      </c>
      <c r="I5367" t="s">
        <v>43</v>
      </c>
      <c r="J5367" t="s">
        <v>239</v>
      </c>
      <c r="K5367" t="s">
        <v>355</v>
      </c>
      <c r="L5367" t="s">
        <v>234</v>
      </c>
      <c r="M5367" t="str">
        <f>VLOOKUP(L5367,'A-Applications'!B:D,3,FALSE)</f>
        <v>My Kamstrup</v>
      </c>
      <c r="N5367" t="s">
        <v>138</v>
      </c>
      <c r="O5367" s="42" t="s">
        <v>47</v>
      </c>
      <c r="P5367" t="s">
        <v>1103</v>
      </c>
      <c r="Q5367" t="str">
        <f>VLOOKUP(KamstrupData[[#This Row],[IdLevel123]],'B-Business Capability'!B:L,10,FALSE)</f>
        <v>Customer Service and Support</v>
      </c>
      <c r="R5367">
        <f>VLOOKUP(KamstrupData[[#This Row],[IdLevel123]],'B-Business Capability'!B:L,11,FALSE)</f>
        <v>0</v>
      </c>
      <c r="T5367" t="s">
        <v>1097</v>
      </c>
    </row>
    <row r="5368" spans="4:20" x14ac:dyDescent="0.25">
      <c r="D5368" s="28" t="s">
        <v>1504</v>
      </c>
      <c r="E5368" t="str">
        <f>VLOOKUP(D5368,'B-Business Capability'!B:H,5,FALSE)</f>
        <v>Customer Service</v>
      </c>
      <c r="F5368" t="str">
        <f>VLOOKUP(D5368,'B-Business Capability'!B:H,6,FALSE)</f>
        <v>Customer Service and Support</v>
      </c>
      <c r="G5368" t="str">
        <f>VLOOKUP(D5368,'B-Business Capability'!B:H,7,FALSE)</f>
        <v>Self-Service Engagement</v>
      </c>
      <c r="I5368" t="s">
        <v>43</v>
      </c>
      <c r="J5368" t="s">
        <v>239</v>
      </c>
      <c r="K5368" t="s">
        <v>355</v>
      </c>
      <c r="L5368" t="s">
        <v>234</v>
      </c>
      <c r="M5368" t="str">
        <f>VLOOKUP(L5368,'A-Applications'!B:D,3,FALSE)</f>
        <v>My Kamstrup</v>
      </c>
      <c r="N5368" t="s">
        <v>138</v>
      </c>
      <c r="O5368" s="42" t="s">
        <v>47</v>
      </c>
      <c r="P5368" t="s">
        <v>1318</v>
      </c>
      <c r="Q5368" t="str">
        <f>VLOOKUP(KamstrupData[[#This Row],[IdLevel123]],'B-Business Capability'!B:L,10,FALSE)</f>
        <v>Customer Service and Support</v>
      </c>
      <c r="R5368">
        <f>VLOOKUP(KamstrupData[[#This Row],[IdLevel123]],'B-Business Capability'!B:L,11,FALSE)</f>
        <v>0</v>
      </c>
      <c r="T5368" t="s">
        <v>1097</v>
      </c>
    </row>
    <row r="5369" spans="4:20" x14ac:dyDescent="0.25">
      <c r="D5369" t="s">
        <v>1178</v>
      </c>
      <c r="E5369" t="str">
        <f>VLOOKUP(D5369,'B-Business Capability'!B:H,5,FALSE)</f>
        <v>Sales</v>
      </c>
      <c r="F5369" t="str">
        <f>VLOOKUP(D5369,'B-Business Capability'!B:H,6,FALSE)</f>
        <v>Sales Operations</v>
      </c>
      <c r="G5369" t="str">
        <f>VLOOKUP(D5369,'B-Business Capability'!B:H,7,FALSE)</f>
        <v>Subscription lifecycle management</v>
      </c>
      <c r="I5369" t="s">
        <v>43</v>
      </c>
      <c r="J5369" t="s">
        <v>239</v>
      </c>
      <c r="K5369" t="s">
        <v>355</v>
      </c>
      <c r="L5369" t="s">
        <v>215</v>
      </c>
      <c r="M5369" t="str">
        <f>VLOOKUP(L5369,'A-Applications'!B:D,3,FALSE)</f>
        <v>Oracle CPQ</v>
      </c>
      <c r="N5369" t="s">
        <v>46</v>
      </c>
      <c r="O5369" s="42" t="s">
        <v>102</v>
      </c>
      <c r="P5369" t="s">
        <v>1042</v>
      </c>
      <c r="Q5369" t="str">
        <f>VLOOKUP(KamstrupData[[#This Row],[IdLevel123]],'B-Business Capability'!B:L,10,FALSE)</f>
        <v>Subscribtion-to-Pay (S2P)</v>
      </c>
      <c r="R5369">
        <f>VLOOKUP(KamstrupData[[#This Row],[IdLevel123]],'B-Business Capability'!B:L,11,FALSE)</f>
        <v>200</v>
      </c>
      <c r="S5369" t="s">
        <v>1179</v>
      </c>
      <c r="T5369" t="s">
        <v>1180</v>
      </c>
    </row>
    <row r="5370" spans="4:20" x14ac:dyDescent="0.25">
      <c r="D5370" t="s">
        <v>1242</v>
      </c>
      <c r="E5370" t="str">
        <f>VLOOKUP(D5370,'B-Business Capability'!B:H,5,FALSE)</f>
        <v>Sales</v>
      </c>
      <c r="F5370" t="str">
        <f>VLOOKUP(D5370,'B-Business Capability'!B:H,6,FALSE)</f>
        <v>Quotation, Order, and Contract Management</v>
      </c>
      <c r="G5370" t="str">
        <f>VLOOKUP(D5370,'B-Business Capability'!B:H,7,FALSE)</f>
        <v>Bundling, configuration and subscription management</v>
      </c>
      <c r="I5370" t="s">
        <v>43</v>
      </c>
      <c r="J5370" t="s">
        <v>239</v>
      </c>
      <c r="K5370" t="s">
        <v>355</v>
      </c>
      <c r="L5370" t="s">
        <v>215</v>
      </c>
      <c r="M5370" t="str">
        <f>VLOOKUP(L5370,'A-Applications'!B:D,3,FALSE)</f>
        <v>Oracle CPQ</v>
      </c>
      <c r="N5370" t="s">
        <v>46</v>
      </c>
      <c r="O5370" s="42" t="s">
        <v>102</v>
      </c>
      <c r="P5370" t="s">
        <v>1042</v>
      </c>
      <c r="Q5370" t="str">
        <f>VLOOKUP(KamstrupData[[#This Row],[IdLevel123]],'B-Business Capability'!B:L,10,FALSE)</f>
        <v>Subscribtion-to-Pay (S2P)</v>
      </c>
      <c r="R5370">
        <f>VLOOKUP(KamstrupData[[#This Row],[IdLevel123]],'B-Business Capability'!B:L,11,FALSE)</f>
        <v>100</v>
      </c>
      <c r="S5370" t="s">
        <v>1179</v>
      </c>
      <c r="T5370" t="s">
        <v>1180</v>
      </c>
    </row>
    <row r="5371" spans="4:20" x14ac:dyDescent="0.25">
      <c r="D5371" t="s">
        <v>1262</v>
      </c>
      <c r="E5371" t="str">
        <f>VLOOKUP(D5371,'B-Business Capability'!B:H,5,FALSE)</f>
        <v>Sales</v>
      </c>
      <c r="F5371" t="str">
        <f>VLOOKUP(D5371,'B-Business Capability'!B:H,6,FALSE)</f>
        <v>Quotation, Order, and Contract Management</v>
      </c>
      <c r="G5371" t="str">
        <f>VLOOKUP(D5371,'B-Business Capability'!B:H,7,FALSE)</f>
        <v>Subscription order management</v>
      </c>
      <c r="I5371" t="s">
        <v>43</v>
      </c>
      <c r="J5371" t="s">
        <v>239</v>
      </c>
      <c r="K5371" t="s">
        <v>355</v>
      </c>
      <c r="L5371" t="s">
        <v>215</v>
      </c>
      <c r="M5371" t="str">
        <f>VLOOKUP(L5371,'A-Applications'!B:D,3,FALSE)</f>
        <v>Oracle CPQ</v>
      </c>
      <c r="N5371" t="s">
        <v>46</v>
      </c>
      <c r="O5371" s="42" t="s">
        <v>102</v>
      </c>
      <c r="P5371" t="s">
        <v>1042</v>
      </c>
      <c r="Q5371" t="str">
        <f>VLOOKUP(KamstrupData[[#This Row],[IdLevel123]],'B-Business Capability'!B:L,10,FALSE)</f>
        <v>Subscribtion-to-Pay (S2P)</v>
      </c>
      <c r="R5371">
        <f>VLOOKUP(KamstrupData[[#This Row],[IdLevel123]],'B-Business Capability'!B:L,11,FALSE)</f>
        <v>120</v>
      </c>
      <c r="S5371" t="s">
        <v>1179</v>
      </c>
      <c r="T5371" t="s">
        <v>1180</v>
      </c>
    </row>
    <row r="5372" spans="4:20" x14ac:dyDescent="0.25">
      <c r="D5372" s="28" t="s">
        <v>1242</v>
      </c>
      <c r="E5372" t="str">
        <f>VLOOKUP(D5372,'B-Business Capability'!B:H,5,FALSE)</f>
        <v>Sales</v>
      </c>
      <c r="F5372" t="str">
        <f>VLOOKUP(D5372,'B-Business Capability'!B:H,6,FALSE)</f>
        <v>Quotation, Order, and Contract Management</v>
      </c>
      <c r="G5372" t="str">
        <f>VLOOKUP(D5372,'B-Business Capability'!B:H,7,FALSE)</f>
        <v>Bundling, configuration and subscription management</v>
      </c>
      <c r="I5372" t="s">
        <v>43</v>
      </c>
      <c r="J5372" t="s">
        <v>239</v>
      </c>
      <c r="K5372" t="s">
        <v>355</v>
      </c>
      <c r="L5372" t="s">
        <v>215</v>
      </c>
      <c r="M5372" t="str">
        <f>VLOOKUP(L5372,'A-Applications'!B:D,3,FALSE)</f>
        <v>Oracle CPQ</v>
      </c>
      <c r="N5372" t="s">
        <v>46</v>
      </c>
      <c r="O5372" s="42" t="s">
        <v>102</v>
      </c>
      <c r="P5372" t="s">
        <v>1042</v>
      </c>
      <c r="Q5372" t="str">
        <f>VLOOKUP(KamstrupData[[#This Row],[IdLevel123]],'B-Business Capability'!B:L,10,FALSE)</f>
        <v>Subscribtion-to-Pay (S2P)</v>
      </c>
      <c r="R5372">
        <f>VLOOKUP(KamstrupData[[#This Row],[IdLevel123]],'B-Business Capability'!B:L,11,FALSE)</f>
        <v>100</v>
      </c>
    </row>
    <row r="5373" spans="4:20" x14ac:dyDescent="0.25">
      <c r="D5373" s="28" t="s">
        <v>1242</v>
      </c>
      <c r="E5373" t="str">
        <f>VLOOKUP(D5373,'B-Business Capability'!B:H,5,FALSE)</f>
        <v>Sales</v>
      </c>
      <c r="F5373" t="str">
        <f>VLOOKUP(D5373,'B-Business Capability'!B:H,6,FALSE)</f>
        <v>Quotation, Order, and Contract Management</v>
      </c>
      <c r="G5373" t="str">
        <f>VLOOKUP(D5373,'B-Business Capability'!B:H,7,FALSE)</f>
        <v>Bundling, configuration and subscription management</v>
      </c>
      <c r="I5373" t="s">
        <v>43</v>
      </c>
      <c r="J5373" t="s">
        <v>239</v>
      </c>
      <c r="K5373" t="s">
        <v>355</v>
      </c>
      <c r="L5373" t="s">
        <v>215</v>
      </c>
      <c r="M5373" t="str">
        <f>VLOOKUP(L5373,'A-Applications'!B:D,3,FALSE)</f>
        <v>Oracle CPQ</v>
      </c>
      <c r="N5373" t="s">
        <v>46</v>
      </c>
      <c r="O5373" s="42" t="s">
        <v>102</v>
      </c>
      <c r="P5373" t="s">
        <v>1042</v>
      </c>
      <c r="Q5373" t="str">
        <f>VLOOKUP(KamstrupData[[#This Row],[IdLevel123]],'B-Business Capability'!B:L,10,FALSE)</f>
        <v>Subscribtion-to-Pay (S2P)</v>
      </c>
      <c r="R5373">
        <f>VLOOKUP(KamstrupData[[#This Row],[IdLevel123]],'B-Business Capability'!B:L,11,FALSE)</f>
        <v>100</v>
      </c>
    </row>
    <row r="5374" spans="4:20" x14ac:dyDescent="0.25">
      <c r="D5374" s="28" t="s">
        <v>1242</v>
      </c>
      <c r="E5374" t="str">
        <f>VLOOKUP(D5374,'B-Business Capability'!B:H,5,FALSE)</f>
        <v>Sales</v>
      </c>
      <c r="F5374" t="str">
        <f>VLOOKUP(D5374,'B-Business Capability'!B:H,6,FALSE)</f>
        <v>Quotation, Order, and Contract Management</v>
      </c>
      <c r="G5374" t="str">
        <f>VLOOKUP(D5374,'B-Business Capability'!B:H,7,FALSE)</f>
        <v>Bundling, configuration and subscription management</v>
      </c>
      <c r="I5374" t="s">
        <v>43</v>
      </c>
      <c r="J5374" t="s">
        <v>239</v>
      </c>
      <c r="K5374" t="s">
        <v>355</v>
      </c>
      <c r="L5374" t="s">
        <v>215</v>
      </c>
      <c r="M5374" t="str">
        <f>VLOOKUP(L5374,'A-Applications'!B:D,3,FALSE)</f>
        <v>Oracle CPQ</v>
      </c>
      <c r="N5374" t="s">
        <v>46</v>
      </c>
      <c r="O5374" s="42" t="s">
        <v>102</v>
      </c>
      <c r="P5374" t="s">
        <v>1042</v>
      </c>
      <c r="Q5374" t="str">
        <f>VLOOKUP(KamstrupData[[#This Row],[IdLevel123]],'B-Business Capability'!B:L,10,FALSE)</f>
        <v>Subscribtion-to-Pay (S2P)</v>
      </c>
      <c r="R5374">
        <f>VLOOKUP(KamstrupData[[#This Row],[IdLevel123]],'B-Business Capability'!B:L,11,FALSE)</f>
        <v>100</v>
      </c>
    </row>
    <row r="5375" spans="4:20" x14ac:dyDescent="0.25">
      <c r="D5375" s="28" t="s">
        <v>1242</v>
      </c>
      <c r="E5375" t="str">
        <f>VLOOKUP(D5375,'B-Business Capability'!B:H,5,FALSE)</f>
        <v>Sales</v>
      </c>
      <c r="F5375" t="str">
        <f>VLOOKUP(D5375,'B-Business Capability'!B:H,6,FALSE)</f>
        <v>Quotation, Order, and Contract Management</v>
      </c>
      <c r="G5375" t="str">
        <f>VLOOKUP(D5375,'B-Business Capability'!B:H,7,FALSE)</f>
        <v>Bundling, configuration and subscription management</v>
      </c>
      <c r="I5375" t="s">
        <v>43</v>
      </c>
      <c r="J5375" t="s">
        <v>239</v>
      </c>
      <c r="K5375" t="s">
        <v>355</v>
      </c>
      <c r="L5375" t="s">
        <v>215</v>
      </c>
      <c r="M5375" t="str">
        <f>VLOOKUP(L5375,'A-Applications'!B:D,3,FALSE)</f>
        <v>Oracle CPQ</v>
      </c>
      <c r="N5375" t="s">
        <v>46</v>
      </c>
      <c r="O5375" s="42" t="s">
        <v>102</v>
      </c>
      <c r="P5375" t="s">
        <v>1042</v>
      </c>
      <c r="Q5375" t="str">
        <f>VLOOKUP(KamstrupData[[#This Row],[IdLevel123]],'B-Business Capability'!B:L,10,FALSE)</f>
        <v>Subscribtion-to-Pay (S2P)</v>
      </c>
      <c r="R5375">
        <f>VLOOKUP(KamstrupData[[#This Row],[IdLevel123]],'B-Business Capability'!B:L,11,FALSE)</f>
        <v>100</v>
      </c>
    </row>
    <row r="5376" spans="4:20" x14ac:dyDescent="0.25">
      <c r="D5376" s="28" t="s">
        <v>1242</v>
      </c>
      <c r="E5376" t="str">
        <f>VLOOKUP(D5376,'B-Business Capability'!B:H,5,FALSE)</f>
        <v>Sales</v>
      </c>
      <c r="F5376" t="str">
        <f>VLOOKUP(D5376,'B-Business Capability'!B:H,6,FALSE)</f>
        <v>Quotation, Order, and Contract Management</v>
      </c>
      <c r="G5376" t="str">
        <f>VLOOKUP(D5376,'B-Business Capability'!B:H,7,FALSE)</f>
        <v>Bundling, configuration and subscription management</v>
      </c>
      <c r="I5376" t="s">
        <v>43</v>
      </c>
      <c r="J5376" t="s">
        <v>239</v>
      </c>
      <c r="K5376" t="s">
        <v>355</v>
      </c>
      <c r="L5376" t="s">
        <v>215</v>
      </c>
      <c r="M5376" t="str">
        <f>VLOOKUP(L5376,'A-Applications'!B:D,3,FALSE)</f>
        <v>Oracle CPQ</v>
      </c>
      <c r="N5376" t="s">
        <v>46</v>
      </c>
      <c r="O5376" s="42" t="s">
        <v>102</v>
      </c>
      <c r="P5376" t="s">
        <v>1042</v>
      </c>
      <c r="Q5376" t="str">
        <f>VLOOKUP(KamstrupData[[#This Row],[IdLevel123]],'B-Business Capability'!B:L,10,FALSE)</f>
        <v>Subscribtion-to-Pay (S2P)</v>
      </c>
      <c r="R5376">
        <f>VLOOKUP(KamstrupData[[#This Row],[IdLevel123]],'B-Business Capability'!B:L,11,FALSE)</f>
        <v>100</v>
      </c>
    </row>
    <row r="5377" spans="4:20" x14ac:dyDescent="0.25">
      <c r="D5377" s="28" t="s">
        <v>1278</v>
      </c>
      <c r="E5377" t="str">
        <f>VLOOKUP(D5377,'B-Business Capability'!B:H,5,FALSE)</f>
        <v>Strategic Management</v>
      </c>
      <c r="F5377" t="str">
        <f>VLOOKUP(D5377,'B-Business Capability'!B:H,6,FALSE)</f>
        <v>Enterprise Effectiveness &amp; Project Management</v>
      </c>
      <c r="G5377" t="str">
        <f>VLOOKUP(D5377,'B-Business Capability'!B:H,7,FALSE)</f>
        <v>Task Tracking and Planning</v>
      </c>
      <c r="I5377" t="s">
        <v>43</v>
      </c>
      <c r="J5377" t="s">
        <v>239</v>
      </c>
      <c r="K5377" t="s">
        <v>355</v>
      </c>
      <c r="L5377" t="s">
        <v>932</v>
      </c>
      <c r="M5377" t="str">
        <f>VLOOKUP(L5377,'A-Applications'!B:D,3,FALSE)</f>
        <v>Orbit</v>
      </c>
      <c r="N5377" t="s">
        <v>46</v>
      </c>
      <c r="O5377" s="42" t="s">
        <v>47</v>
      </c>
      <c r="Q5377" t="str">
        <f>VLOOKUP(KamstrupData[[#This Row],[IdLevel123]],'B-Business Capability'!B:L,10,FALSE)</f>
        <v>N/A</v>
      </c>
      <c r="R5377">
        <f>VLOOKUP(KamstrupData[[#This Row],[IdLevel123]],'B-Business Capability'!B:L,11,FALSE)</f>
        <v>0</v>
      </c>
      <c r="T5377" t="s">
        <v>9606</v>
      </c>
    </row>
    <row r="5378" spans="4:20" x14ac:dyDescent="0.25">
      <c r="D5378" t="s">
        <v>1278</v>
      </c>
      <c r="E5378" t="str">
        <f>VLOOKUP(D5378,'B-Business Capability'!B:H,5,FALSE)</f>
        <v>Strategic Management</v>
      </c>
      <c r="F5378" t="str">
        <f>VLOOKUP(D5378,'B-Business Capability'!B:H,6,FALSE)</f>
        <v>Enterprise Effectiveness &amp; Project Management</v>
      </c>
      <c r="G5378" t="str">
        <f>VLOOKUP(D5378,'B-Business Capability'!B:H,7,FALSE)</f>
        <v>Task Tracking and Planning</v>
      </c>
      <c r="I5378" t="s">
        <v>43</v>
      </c>
      <c r="J5378" t="s">
        <v>239</v>
      </c>
      <c r="K5378" t="s">
        <v>355</v>
      </c>
      <c r="L5378" t="s">
        <v>1670</v>
      </c>
      <c r="M5378" t="str">
        <f>VLOOKUP(L5378,'A-Applications'!B:D,3,FALSE)</f>
        <v>Plandisc</v>
      </c>
      <c r="N5378" t="s">
        <v>46</v>
      </c>
      <c r="O5378" s="42" t="s">
        <v>47</v>
      </c>
      <c r="P5378" t="s">
        <v>56</v>
      </c>
      <c r="Q5378" t="str">
        <f>VLOOKUP(KamstrupData[[#This Row],[IdLevel123]],'B-Business Capability'!B:L,10,FALSE)</f>
        <v>N/A</v>
      </c>
      <c r="R5378">
        <f>VLOOKUP(KamstrupData[[#This Row],[IdLevel123]],'B-Business Capability'!B:L,11,FALSE)</f>
        <v>0</v>
      </c>
      <c r="T5378" t="s">
        <v>1671</v>
      </c>
    </row>
    <row r="5379" spans="4:20" x14ac:dyDescent="0.25">
      <c r="D5379" s="28" t="s">
        <v>1597</v>
      </c>
      <c r="E5379" t="str">
        <f>VLOOKUP(D5379,'B-Business Capability'!B:H,5,FALSE)</f>
        <v>Digital Platform and Operations</v>
      </c>
      <c r="F5379" t="str">
        <f>VLOOKUP(D5379,'B-Business Capability'!B:H,6,FALSE)</f>
        <v>AI, Data &amp; Analytics</v>
      </c>
      <c r="G5379" t="str">
        <f>VLOOKUP(D5379,'B-Business Capability'!B:H,7,FALSE)</f>
        <v>BI Enablement</v>
      </c>
      <c r="I5379" t="s">
        <v>43</v>
      </c>
      <c r="J5379" t="s">
        <v>239</v>
      </c>
      <c r="K5379" t="s">
        <v>355</v>
      </c>
      <c r="L5379" t="s">
        <v>145</v>
      </c>
      <c r="M5379" t="str">
        <f>VLOOKUP(L5379,'A-Applications'!B:D,3,FALSE)</f>
        <v>PowerBI</v>
      </c>
      <c r="N5379" t="s">
        <v>46</v>
      </c>
      <c r="O5379" s="42" t="s">
        <v>102</v>
      </c>
      <c r="Q5379" t="str">
        <f>VLOOKUP(KamstrupData[[#This Row],[IdLevel123]],'B-Business Capability'!B:L,10,FALSE)</f>
        <v>N/A</v>
      </c>
      <c r="R5379">
        <f>VLOOKUP(KamstrupData[[#This Row],[IdLevel123]],'B-Business Capability'!B:L,11,FALSE)</f>
        <v>0</v>
      </c>
      <c r="S5379" t="s">
        <v>1179</v>
      </c>
      <c r="T5379" t="s">
        <v>9607</v>
      </c>
    </row>
    <row r="5380" spans="4:20" x14ac:dyDescent="0.25">
      <c r="D5380" s="28" t="s">
        <v>1597</v>
      </c>
      <c r="E5380" t="str">
        <f>VLOOKUP(D5380,'B-Business Capability'!B:H,5,FALSE)</f>
        <v>Digital Platform and Operations</v>
      </c>
      <c r="F5380" t="str">
        <f>VLOOKUP(D5380,'B-Business Capability'!B:H,6,FALSE)</f>
        <v>AI, Data &amp; Analytics</v>
      </c>
      <c r="G5380" t="str">
        <f>VLOOKUP(D5380,'B-Business Capability'!B:H,7,FALSE)</f>
        <v>BI Enablement</v>
      </c>
      <c r="I5380" t="s">
        <v>43</v>
      </c>
      <c r="J5380" t="s">
        <v>239</v>
      </c>
      <c r="K5380" t="s">
        <v>355</v>
      </c>
      <c r="L5380" t="s">
        <v>145</v>
      </c>
      <c r="M5380" t="str">
        <f>VLOOKUP(L5380,'A-Applications'!B:D,3,FALSE)</f>
        <v>PowerBI</v>
      </c>
      <c r="N5380" t="s">
        <v>46</v>
      </c>
      <c r="O5380" s="42" t="s">
        <v>47</v>
      </c>
      <c r="Q5380" t="str">
        <f>VLOOKUP(KamstrupData[[#This Row],[IdLevel123]],'B-Business Capability'!B:L,10,FALSE)</f>
        <v>N/A</v>
      </c>
      <c r="R5380">
        <f>VLOOKUP(KamstrupData[[#This Row],[IdLevel123]],'B-Business Capability'!B:L,11,FALSE)</f>
        <v>0</v>
      </c>
      <c r="T5380" t="s">
        <v>9608</v>
      </c>
    </row>
    <row r="5381" spans="4:20" x14ac:dyDescent="0.25">
      <c r="D5381" s="28" t="s">
        <v>1278</v>
      </c>
      <c r="E5381" t="str">
        <f>VLOOKUP(D5381,'B-Business Capability'!B:H,5,FALSE)</f>
        <v>Strategic Management</v>
      </c>
      <c r="F5381" t="str">
        <f>VLOOKUP(D5381,'B-Business Capability'!B:H,6,FALSE)</f>
        <v>Enterprise Effectiveness &amp; Project Management</v>
      </c>
      <c r="G5381" t="str">
        <f>VLOOKUP(D5381,'B-Business Capability'!B:H,7,FALSE)</f>
        <v>Task Tracking and Planning</v>
      </c>
      <c r="I5381" t="s">
        <v>43</v>
      </c>
      <c r="J5381" t="s">
        <v>239</v>
      </c>
      <c r="K5381" t="s">
        <v>355</v>
      </c>
      <c r="L5381" t="s">
        <v>241</v>
      </c>
      <c r="M5381" t="str">
        <f>VLOOKUP(L5381,'A-Applications'!B:D,3,FALSE)</f>
        <v>ProjectFlow 365</v>
      </c>
      <c r="N5381" t="s">
        <v>46</v>
      </c>
      <c r="O5381" s="42" t="s">
        <v>47</v>
      </c>
      <c r="Q5381" t="str">
        <f>VLOOKUP(KamstrupData[[#This Row],[IdLevel123]],'B-Business Capability'!B:L,10,FALSE)</f>
        <v>N/A</v>
      </c>
      <c r="R5381">
        <f>VLOOKUP(KamstrupData[[#This Row],[IdLevel123]],'B-Business Capability'!B:L,11,FALSE)</f>
        <v>0</v>
      </c>
      <c r="T5381" s="14" t="s">
        <v>9609</v>
      </c>
    </row>
    <row r="5382" spans="4:20" x14ac:dyDescent="0.25">
      <c r="D5382" s="28" t="s">
        <v>1278</v>
      </c>
      <c r="E5382" t="str">
        <f>VLOOKUP(D5382,'B-Business Capability'!B:H,5,FALSE)</f>
        <v>Strategic Management</v>
      </c>
      <c r="F5382" t="str">
        <f>VLOOKUP(D5382,'B-Business Capability'!B:H,6,FALSE)</f>
        <v>Enterprise Effectiveness &amp; Project Management</v>
      </c>
      <c r="G5382" t="str">
        <f>VLOOKUP(D5382,'B-Business Capability'!B:H,7,FALSE)</f>
        <v>Task Tracking and Planning</v>
      </c>
      <c r="I5382" t="s">
        <v>43</v>
      </c>
      <c r="J5382" t="s">
        <v>239</v>
      </c>
      <c r="K5382" t="s">
        <v>355</v>
      </c>
      <c r="L5382" t="s">
        <v>241</v>
      </c>
      <c r="M5382" t="str">
        <f>VLOOKUP(L5382,'A-Applications'!B:D,3,FALSE)</f>
        <v>ProjectFlow 365</v>
      </c>
      <c r="N5382" t="s">
        <v>46</v>
      </c>
      <c r="O5382" s="42" t="s">
        <v>47</v>
      </c>
      <c r="Q5382" t="str">
        <f>VLOOKUP(KamstrupData[[#This Row],[IdLevel123]],'B-Business Capability'!B:L,10,FALSE)</f>
        <v>N/A</v>
      </c>
      <c r="R5382">
        <f>VLOOKUP(KamstrupData[[#This Row],[IdLevel123]],'B-Business Capability'!B:L,11,FALSE)</f>
        <v>0</v>
      </c>
      <c r="T5382" t="s">
        <v>9610</v>
      </c>
    </row>
    <row r="5383" spans="4:20" x14ac:dyDescent="0.25">
      <c r="D5383" s="28" t="s">
        <v>370</v>
      </c>
      <c r="E5383" t="str">
        <f>VLOOKUP(D5383,'B-Business Capability'!B:H,5,FALSE)</f>
        <v>Digital Platform and Operations</v>
      </c>
      <c r="F5383" t="str">
        <f>VLOOKUP(D5383,'B-Business Capability'!B:H,6,FALSE)</f>
        <v>Operations</v>
      </c>
      <c r="G5383" t="str">
        <f>VLOOKUP(D5383,'B-Business Capability'!B:H,7,FALSE)</f>
        <v>IT Service Management</v>
      </c>
      <c r="I5383" t="s">
        <v>43</v>
      </c>
      <c r="J5383" t="s">
        <v>239</v>
      </c>
      <c r="K5383" t="s">
        <v>355</v>
      </c>
      <c r="L5383" t="s">
        <v>170</v>
      </c>
      <c r="M5383" t="str">
        <f>VLOOKUP(L5383,'A-Applications'!B:D,3,FALSE)</f>
        <v>ServiceNow</v>
      </c>
      <c r="N5383" t="s">
        <v>46</v>
      </c>
      <c r="O5383" s="42" t="s">
        <v>47</v>
      </c>
      <c r="Q5383" t="str">
        <f>VLOOKUP(KamstrupData[[#This Row],[IdLevel123]],'B-Business Capability'!B:L,10,FALSE)</f>
        <v>N/A</v>
      </c>
      <c r="R5383">
        <f>VLOOKUP(KamstrupData[[#This Row],[IdLevel123]],'B-Business Capability'!B:L,11,FALSE)</f>
        <v>0</v>
      </c>
      <c r="T5383" s="207" t="s">
        <v>9611</v>
      </c>
    </row>
    <row r="5384" spans="4:20" x14ac:dyDescent="0.25">
      <c r="D5384" s="28" t="s">
        <v>370</v>
      </c>
      <c r="E5384" t="str">
        <f>VLOOKUP(D5384,'B-Business Capability'!B:H,5,FALSE)</f>
        <v>Digital Platform and Operations</v>
      </c>
      <c r="F5384" t="str">
        <f>VLOOKUP(D5384,'B-Business Capability'!B:H,6,FALSE)</f>
        <v>Operations</v>
      </c>
      <c r="G5384" t="str">
        <f>VLOOKUP(D5384,'B-Business Capability'!B:H,7,FALSE)</f>
        <v>IT Service Management</v>
      </c>
      <c r="I5384" t="s">
        <v>43</v>
      </c>
      <c r="J5384" t="s">
        <v>239</v>
      </c>
      <c r="K5384" t="s">
        <v>355</v>
      </c>
      <c r="L5384" t="s">
        <v>170</v>
      </c>
      <c r="M5384" t="str">
        <f>VLOOKUP(L5384,'A-Applications'!B:D,3,FALSE)</f>
        <v>ServiceNow</v>
      </c>
      <c r="N5384" t="s">
        <v>46</v>
      </c>
      <c r="O5384" s="42" t="s">
        <v>47</v>
      </c>
      <c r="Q5384" t="str">
        <f>VLOOKUP(KamstrupData[[#This Row],[IdLevel123]],'B-Business Capability'!B:L,10,FALSE)</f>
        <v>N/A</v>
      </c>
      <c r="R5384">
        <f>VLOOKUP(KamstrupData[[#This Row],[IdLevel123]],'B-Business Capability'!B:L,11,FALSE)</f>
        <v>0</v>
      </c>
      <c r="T5384" s="207" t="s">
        <v>9612</v>
      </c>
    </row>
    <row r="5385" spans="4:20" x14ac:dyDescent="0.25">
      <c r="D5385" s="28" t="s">
        <v>370</v>
      </c>
      <c r="E5385" t="str">
        <f>VLOOKUP(D5385,'B-Business Capability'!B:H,5,FALSE)</f>
        <v>Digital Platform and Operations</v>
      </c>
      <c r="F5385" t="str">
        <f>VLOOKUP(D5385,'B-Business Capability'!B:H,6,FALSE)</f>
        <v>Operations</v>
      </c>
      <c r="G5385" t="str">
        <f>VLOOKUP(D5385,'B-Business Capability'!B:H,7,FALSE)</f>
        <v>IT Service Management</v>
      </c>
      <c r="I5385" t="s">
        <v>43</v>
      </c>
      <c r="J5385" t="s">
        <v>239</v>
      </c>
      <c r="K5385" t="s">
        <v>355</v>
      </c>
      <c r="L5385" t="s">
        <v>170</v>
      </c>
      <c r="M5385" t="str">
        <f>VLOOKUP(L5385,'A-Applications'!B:D,3,FALSE)</f>
        <v>ServiceNow</v>
      </c>
      <c r="N5385" t="s">
        <v>46</v>
      </c>
      <c r="O5385" s="42" t="s">
        <v>102</v>
      </c>
      <c r="Q5385" t="str">
        <f>VLOOKUP(KamstrupData[[#This Row],[IdLevel123]],'B-Business Capability'!B:L,10,FALSE)</f>
        <v>N/A</v>
      </c>
      <c r="R5385">
        <f>VLOOKUP(KamstrupData[[#This Row],[IdLevel123]],'B-Business Capability'!B:L,11,FALSE)</f>
        <v>0</v>
      </c>
      <c r="T5385" t="s">
        <v>9613</v>
      </c>
    </row>
    <row r="5386" spans="4:20" x14ac:dyDescent="0.25">
      <c r="D5386" t="s">
        <v>1213</v>
      </c>
      <c r="E5386" t="str">
        <f>VLOOKUP(D5386,'B-Business Capability'!B:H,5,FALSE)</f>
        <v>Sales</v>
      </c>
      <c r="F5386" t="str">
        <f>VLOOKUP(D5386,'B-Business Capability'!B:H,6,FALSE)</f>
        <v>Sales Execution and Customer Engagement</v>
      </c>
      <c r="G5386" t="str">
        <f>VLOOKUP(D5386,'B-Business Capability'!B:H,7,FALSE)</f>
        <v>Productivity and personalization</v>
      </c>
      <c r="I5386" t="s">
        <v>43</v>
      </c>
      <c r="J5386" t="s">
        <v>239</v>
      </c>
      <c r="K5386" t="s">
        <v>355</v>
      </c>
      <c r="L5386" t="s">
        <v>9509</v>
      </c>
      <c r="M5386" t="str">
        <f>VLOOKUP(L5386,'A-Applications'!B:D,3,FALSE)</f>
        <v>Sitecore AI</v>
      </c>
      <c r="N5386" t="s">
        <v>46</v>
      </c>
      <c r="O5386" s="42" t="s">
        <v>47</v>
      </c>
      <c r="P5386" t="s">
        <v>1087</v>
      </c>
      <c r="Q5386" t="str">
        <f>VLOOKUP(KamstrupData[[#This Row],[IdLevel123]],'B-Business Capability'!B:L,10,FALSE)</f>
        <v>N/A</v>
      </c>
      <c r="R5386">
        <f>VLOOKUP(KamstrupData[[#This Row],[IdLevel123]],'B-Business Capability'!B:L,11,FALSE)</f>
        <v>0</v>
      </c>
      <c r="T5386" t="s">
        <v>9614</v>
      </c>
    </row>
    <row r="5387" spans="4:20" x14ac:dyDescent="0.25">
      <c r="D5387" s="28" t="s">
        <v>1116</v>
      </c>
      <c r="E5387" t="str">
        <f>VLOOKUP(D5387,'B-Business Capability'!B:H,5,FALSE)</f>
        <v>Marketing</v>
      </c>
      <c r="F5387" t="str">
        <f>VLOOKUP(D5387,'B-Business Capability'!B:H,6,FALSE)</f>
        <v>Corporate communication and brand management</v>
      </c>
      <c r="G5387" t="str">
        <f>VLOOKUP(D5387,'B-Business Capability'!B:H,7,FALSE)</f>
        <v>Content management</v>
      </c>
      <c r="I5387" t="s">
        <v>43</v>
      </c>
      <c r="J5387" t="s">
        <v>239</v>
      </c>
      <c r="K5387" t="s">
        <v>355</v>
      </c>
      <c r="L5387" t="s">
        <v>1122</v>
      </c>
      <c r="M5387" t="str">
        <f>VLOOKUP(L5387,'A-Applications'!B:D,3,FALSE)</f>
        <v>Sitecore Content HUB</v>
      </c>
      <c r="N5387" t="s">
        <v>46</v>
      </c>
      <c r="O5387" s="42" t="s">
        <v>47</v>
      </c>
      <c r="P5387" t="s">
        <v>1087</v>
      </c>
      <c r="Q5387" t="str">
        <f>VLOOKUP(KamstrupData[[#This Row],[IdLevel123]],'B-Business Capability'!B:L,10,FALSE)</f>
        <v>N/A</v>
      </c>
      <c r="R5387">
        <f>VLOOKUP(KamstrupData[[#This Row],[IdLevel123]],'B-Business Capability'!B:L,11,FALSE)</f>
        <v>0</v>
      </c>
      <c r="T5387" t="s">
        <v>9615</v>
      </c>
    </row>
    <row r="5388" spans="4:20" x14ac:dyDescent="0.25">
      <c r="D5388" t="s">
        <v>1107</v>
      </c>
      <c r="E5388" t="str">
        <f>VLOOKUP(D5388,'B-Business Capability'!B:H,5,FALSE)</f>
        <v>Marketing</v>
      </c>
      <c r="F5388" t="str">
        <f>VLOOKUP(D5388,'B-Business Capability'!B:H,6,FALSE)</f>
        <v>Customer experience and data management</v>
      </c>
      <c r="G5388" t="str">
        <f>VLOOKUP(D5388,'B-Business Capability'!B:H,7,FALSE)</f>
        <v>Customer data management</v>
      </c>
      <c r="I5388" t="s">
        <v>43</v>
      </c>
      <c r="J5388" t="s">
        <v>239</v>
      </c>
      <c r="K5388" t="s">
        <v>355</v>
      </c>
      <c r="L5388" t="s">
        <v>1108</v>
      </c>
      <c r="M5388" t="str">
        <f>VLOOKUP(L5388,'A-Applications'!B:D,3,FALSE)</f>
        <v>Sitecore Search</v>
      </c>
      <c r="N5388" t="s">
        <v>46</v>
      </c>
      <c r="O5388" s="42" t="s">
        <v>102</v>
      </c>
      <c r="P5388" t="s">
        <v>1087</v>
      </c>
      <c r="Q5388" t="str">
        <f>VLOOKUP(KamstrupData[[#This Row],[IdLevel123]],'B-Business Capability'!B:L,10,FALSE)</f>
        <v>Customer Service and Support</v>
      </c>
      <c r="R5388">
        <f>VLOOKUP(KamstrupData[[#This Row],[IdLevel123]],'B-Business Capability'!B:L,11,FALSE)</f>
        <v>0</v>
      </c>
      <c r="T5388" t="s">
        <v>1109</v>
      </c>
    </row>
    <row r="5389" spans="4:20" x14ac:dyDescent="0.25">
      <c r="D5389" t="s">
        <v>1110</v>
      </c>
      <c r="E5389" t="str">
        <f>VLOOKUP(D5389,'B-Business Capability'!B:H,5,FALSE)</f>
        <v>Marketing</v>
      </c>
      <c r="F5389" t="str">
        <f>VLOOKUP(D5389,'B-Business Capability'!B:H,6,FALSE)</f>
        <v>Customer experience and data management</v>
      </c>
      <c r="G5389" t="str">
        <f>VLOOKUP(D5389,'B-Business Capability'!B:H,7,FALSE)</f>
        <v>Customer experience management</v>
      </c>
      <c r="I5389" t="s">
        <v>43</v>
      </c>
      <c r="J5389" t="s">
        <v>239</v>
      </c>
      <c r="K5389" t="s">
        <v>355</v>
      </c>
      <c r="L5389" t="s">
        <v>1108</v>
      </c>
      <c r="M5389" t="str">
        <f>VLOOKUP(L5389,'A-Applications'!B:D,3,FALSE)</f>
        <v>Sitecore Search</v>
      </c>
      <c r="N5389" t="s">
        <v>46</v>
      </c>
      <c r="O5389" s="42" t="s">
        <v>102</v>
      </c>
      <c r="P5389" t="s">
        <v>1087</v>
      </c>
      <c r="Q5389" t="str">
        <f>VLOOKUP(KamstrupData[[#This Row],[IdLevel123]],'B-Business Capability'!B:L,10,FALSE)</f>
        <v>Customer Service and Support</v>
      </c>
      <c r="R5389">
        <f>VLOOKUP(KamstrupData[[#This Row],[IdLevel123]],'B-Business Capability'!B:L,11,FALSE)</f>
        <v>0</v>
      </c>
      <c r="T5389" t="s">
        <v>1109</v>
      </c>
    </row>
    <row r="5390" spans="4:20" x14ac:dyDescent="0.25">
      <c r="D5390" s="28" t="s">
        <v>1309</v>
      </c>
      <c r="E5390" t="str">
        <f>VLOOKUP(D5390,'B-Business Capability'!B:H,5,FALSE)</f>
        <v>Marketing</v>
      </c>
      <c r="F5390" t="str">
        <f>VLOOKUP(D5390,'B-Business Capability'!B:H,6,FALSE)</f>
        <v>Digital channel management</v>
      </c>
      <c r="G5390" t="str">
        <f>VLOOKUP(D5390,'B-Business Capability'!B:H,7,FALSE)</f>
        <v>Corporate website management</v>
      </c>
      <c r="I5390" t="s">
        <v>43</v>
      </c>
      <c r="J5390" t="s">
        <v>239</v>
      </c>
      <c r="K5390" t="s">
        <v>355</v>
      </c>
      <c r="L5390" t="s">
        <v>1108</v>
      </c>
      <c r="M5390" t="str">
        <f>VLOOKUP(L5390,'A-Applications'!B:D,3,FALSE)</f>
        <v>Sitecore Search</v>
      </c>
      <c r="N5390" t="s">
        <v>46</v>
      </c>
      <c r="O5390" s="42" t="s">
        <v>47</v>
      </c>
      <c r="P5390" t="s">
        <v>1087</v>
      </c>
      <c r="Q5390" t="str">
        <f>VLOOKUP(KamstrupData[[#This Row],[IdLevel123]],'B-Business Capability'!B:L,10,FALSE)</f>
        <v>N/A</v>
      </c>
      <c r="R5390">
        <f>VLOOKUP(KamstrupData[[#This Row],[IdLevel123]],'B-Business Capability'!B:L,11,FALSE)</f>
        <v>0</v>
      </c>
      <c r="T5390" t="s">
        <v>1109</v>
      </c>
    </row>
    <row r="5391" spans="4:20" x14ac:dyDescent="0.25">
      <c r="D5391" s="28" t="s">
        <v>1309</v>
      </c>
      <c r="E5391" t="str">
        <f>VLOOKUP(D5391,'B-Business Capability'!B:H,5,FALSE)</f>
        <v>Marketing</v>
      </c>
      <c r="F5391" t="str">
        <f>VLOOKUP(D5391,'B-Business Capability'!B:H,6,FALSE)</f>
        <v>Digital channel management</v>
      </c>
      <c r="G5391" t="str">
        <f>VLOOKUP(D5391,'B-Business Capability'!B:H,7,FALSE)</f>
        <v>Corporate website management</v>
      </c>
      <c r="I5391" t="s">
        <v>43</v>
      </c>
      <c r="J5391" t="s">
        <v>239</v>
      </c>
      <c r="K5391" t="s">
        <v>355</v>
      </c>
      <c r="L5391" t="s">
        <v>1108</v>
      </c>
      <c r="M5391" t="str">
        <f>VLOOKUP(L5391,'A-Applications'!B:D,3,FALSE)</f>
        <v>Sitecore Search</v>
      </c>
      <c r="N5391" t="s">
        <v>46</v>
      </c>
      <c r="O5391" s="42" t="s">
        <v>47</v>
      </c>
      <c r="P5391" t="s">
        <v>1087</v>
      </c>
      <c r="Q5391" t="str">
        <f>VLOOKUP(KamstrupData[[#This Row],[IdLevel123]],'B-Business Capability'!B:L,10,FALSE)</f>
        <v>N/A</v>
      </c>
      <c r="R5391">
        <f>VLOOKUP(KamstrupData[[#This Row],[IdLevel123]],'B-Business Capability'!B:L,11,FALSE)</f>
        <v>0</v>
      </c>
      <c r="T5391" t="s">
        <v>1109</v>
      </c>
    </row>
    <row r="5392" spans="4:20" x14ac:dyDescent="0.25">
      <c r="D5392" s="28" t="s">
        <v>1116</v>
      </c>
      <c r="E5392" t="str">
        <f>VLOOKUP(D5392,'B-Business Capability'!B:H,5,FALSE)</f>
        <v>Marketing</v>
      </c>
      <c r="F5392" t="str">
        <f>VLOOKUP(D5392,'B-Business Capability'!B:H,6,FALSE)</f>
        <v>Corporate communication and brand management</v>
      </c>
      <c r="G5392" t="str">
        <f>VLOOKUP(D5392,'B-Business Capability'!B:H,7,FALSE)</f>
        <v>Content management</v>
      </c>
      <c r="I5392" t="s">
        <v>43</v>
      </c>
      <c r="J5392" t="s">
        <v>239</v>
      </c>
      <c r="K5392" t="s">
        <v>355</v>
      </c>
      <c r="L5392" t="s">
        <v>9576</v>
      </c>
      <c r="M5392" t="str">
        <f>VLOOKUP(L5392,'A-Applications'!B:D,3,FALSE)</f>
        <v>Sitecore Stream</v>
      </c>
      <c r="N5392" t="s">
        <v>46</v>
      </c>
      <c r="O5392" s="42" t="s">
        <v>47</v>
      </c>
      <c r="P5392" t="s">
        <v>1087</v>
      </c>
      <c r="Q5392" t="str">
        <f>VLOOKUP(KamstrupData[[#This Row],[IdLevel123]],'B-Business Capability'!B:L,10,FALSE)</f>
        <v>N/A</v>
      </c>
      <c r="R5392">
        <f>VLOOKUP(KamstrupData[[#This Row],[IdLevel123]],'B-Business Capability'!B:L,11,FALSE)</f>
        <v>0</v>
      </c>
      <c r="T5392" t="s">
        <v>1109</v>
      </c>
    </row>
    <row r="5393" spans="4:20" x14ac:dyDescent="0.25">
      <c r="D5393" s="28" t="s">
        <v>385</v>
      </c>
      <c r="E5393" t="str">
        <f>VLOOKUP(D5393,'B-Business Capability'!B:H,5,FALSE)</f>
        <v>Strategic Management</v>
      </c>
      <c r="F5393" t="str">
        <f>VLOOKUP(D5393,'B-Business Capability'!B:H,6,FALSE)</f>
        <v>Knowledge &amp; Research Management</v>
      </c>
      <c r="G5393" t="str">
        <f>VLOOKUP(D5393,'B-Business Capability'!B:H,7,FALSE)</f>
        <v>Manage Knowledge</v>
      </c>
      <c r="I5393" t="s">
        <v>43</v>
      </c>
      <c r="J5393" t="s">
        <v>239</v>
      </c>
      <c r="K5393" t="s">
        <v>355</v>
      </c>
      <c r="L5393" t="s">
        <v>99</v>
      </c>
      <c r="M5393" t="str">
        <f>VLOOKUP(L5393,'A-Applications'!B:D,3,FALSE)</f>
        <v>SnagIt</v>
      </c>
      <c r="N5393" t="s">
        <v>46</v>
      </c>
      <c r="O5393" s="42" t="s">
        <v>47</v>
      </c>
      <c r="Q5393" t="str">
        <f>VLOOKUP(KamstrupData[[#This Row],[IdLevel123]],'B-Business Capability'!B:L,10,FALSE)</f>
        <v>N/A</v>
      </c>
      <c r="R5393">
        <f>VLOOKUP(KamstrupData[[#This Row],[IdLevel123]],'B-Business Capability'!B:L,11,FALSE)</f>
        <v>0</v>
      </c>
    </row>
    <row r="5394" spans="4:20" x14ac:dyDescent="0.25">
      <c r="D5394" t="s">
        <v>1133</v>
      </c>
      <c r="E5394" t="str">
        <f>VLOOKUP(D5394,'B-Business Capability'!B:H,5,FALSE)</f>
        <v>Marketing</v>
      </c>
      <c r="F5394" t="str">
        <f>VLOOKUP(D5394,'B-Business Capability'!B:H,6,FALSE)</f>
        <v>Marketing demand management</v>
      </c>
      <c r="G5394" t="str">
        <f>VLOOKUP(D5394,'B-Business Capability'!B:H,7,FALSE)</f>
        <v>Content management</v>
      </c>
      <c r="I5394" t="s">
        <v>43</v>
      </c>
      <c r="J5394" t="s">
        <v>239</v>
      </c>
      <c r="K5394" t="s">
        <v>355</v>
      </c>
      <c r="L5394" t="s">
        <v>1134</v>
      </c>
      <c r="M5394" t="str">
        <f>VLOOKUP(L5394,'A-Applications'!B:D,3,FALSE)</f>
        <v>Synthesia Enterprise Package</v>
      </c>
      <c r="N5394" t="s">
        <v>46</v>
      </c>
      <c r="O5394" s="42" t="s">
        <v>47</v>
      </c>
      <c r="P5394" t="s">
        <v>1117</v>
      </c>
      <c r="Q5394" t="str">
        <f>VLOOKUP(KamstrupData[[#This Row],[IdLevel123]],'B-Business Capability'!B:L,10,FALSE)</f>
        <v>N/A</v>
      </c>
      <c r="R5394">
        <f>VLOOKUP(KamstrupData[[#This Row],[IdLevel123]],'B-Business Capability'!B:L,11,FALSE)</f>
        <v>0</v>
      </c>
      <c r="T5394" t="s">
        <v>1135</v>
      </c>
    </row>
    <row r="5395" spans="4:20" x14ac:dyDescent="0.25">
      <c r="D5395" s="28" t="s">
        <v>1116</v>
      </c>
      <c r="E5395" t="str">
        <f>VLOOKUP(D5395,'B-Business Capability'!B:H,5,FALSE)</f>
        <v>Marketing</v>
      </c>
      <c r="F5395" t="str">
        <f>VLOOKUP(D5395,'B-Business Capability'!B:H,6,FALSE)</f>
        <v>Corporate communication and brand management</v>
      </c>
      <c r="G5395" t="str">
        <f>VLOOKUP(D5395,'B-Business Capability'!B:H,7,FALSE)</f>
        <v>Content management</v>
      </c>
      <c r="I5395" t="s">
        <v>43</v>
      </c>
      <c r="J5395" t="s">
        <v>239</v>
      </c>
      <c r="K5395" t="s">
        <v>355</v>
      </c>
      <c r="L5395" t="s">
        <v>1134</v>
      </c>
      <c r="M5395" t="str">
        <f>VLOOKUP(L5395,'A-Applications'!B:D,3,FALSE)</f>
        <v>Synthesia Enterprise Package</v>
      </c>
      <c r="N5395" t="s">
        <v>46</v>
      </c>
      <c r="O5395" s="42" t="s">
        <v>47</v>
      </c>
      <c r="Q5395" t="str">
        <f>VLOOKUP(KamstrupData[[#This Row],[IdLevel123]],'B-Business Capability'!B:L,10,FALSE)</f>
        <v>N/A</v>
      </c>
      <c r="R5395">
        <f>VLOOKUP(KamstrupData[[#This Row],[IdLevel123]],'B-Business Capability'!B:L,11,FALSE)</f>
        <v>0</v>
      </c>
    </row>
    <row r="5396" spans="4:20" x14ac:dyDescent="0.25">
      <c r="D5396" s="28" t="s">
        <v>495</v>
      </c>
      <c r="E5396" t="str">
        <f>VLOOKUP(D5396,'B-Business Capability'!B:H,5,FALSE)</f>
        <v>Finance</v>
      </c>
      <c r="F5396" t="str">
        <f>VLOOKUP(D5396,'B-Business Capability'!B:H,6,FALSE)</f>
        <v>Settlements &amp; Payments</v>
      </c>
      <c r="G5396" t="str">
        <f>VLOOKUP(D5396,'B-Business Capability'!B:H,7,FALSE)</f>
        <v>Travel &amp; Expense Management</v>
      </c>
      <c r="I5396" t="s">
        <v>43</v>
      </c>
      <c r="J5396" t="s">
        <v>239</v>
      </c>
      <c r="K5396" t="s">
        <v>355</v>
      </c>
      <c r="L5396" t="s">
        <v>497</v>
      </c>
      <c r="M5396" t="str">
        <f>VLOOKUP(L5396,'A-Applications'!B:D,3,FALSE)</f>
        <v>Travelpool</v>
      </c>
      <c r="N5396" t="s">
        <v>46</v>
      </c>
      <c r="O5396" s="42" t="s">
        <v>47</v>
      </c>
      <c r="Q5396" t="str">
        <f>VLOOKUP(KamstrupData[[#This Row],[IdLevel123]],'B-Business Capability'!B:L,10,FALSE)</f>
        <v>Hire-to-Retire (H2R)</v>
      </c>
      <c r="R5396">
        <f>VLOOKUP(KamstrupData[[#This Row],[IdLevel123]],'B-Business Capability'!B:L,11,FALSE)</f>
        <v>750</v>
      </c>
    </row>
    <row r="5397" spans="4:20" x14ac:dyDescent="0.25">
      <c r="D5397" s="28" t="s">
        <v>1593</v>
      </c>
      <c r="E5397" t="str">
        <f>VLOOKUP(D5397,'B-Business Capability'!B:H,5,FALSE)</f>
        <v>Digital Platform and Operations</v>
      </c>
      <c r="F5397" t="str">
        <f>VLOOKUP(D5397,'B-Business Capability'!B:H,6,FALSE)</f>
        <v>Engineering &amp; Platform</v>
      </c>
      <c r="G5397" t="str">
        <f>VLOOKUP(D5397,'B-Business Capability'!B:H,7,FALSE)</f>
        <v>Software development</v>
      </c>
      <c r="I5397" t="s">
        <v>43</v>
      </c>
      <c r="J5397" t="s">
        <v>239</v>
      </c>
      <c r="K5397" t="s">
        <v>355</v>
      </c>
      <c r="L5397" t="s">
        <v>146</v>
      </c>
      <c r="M5397" t="str">
        <f>VLOOKUP(L5397,'A-Applications'!B:D,3,FALSE)</f>
        <v>VSCode</v>
      </c>
      <c r="N5397" t="s">
        <v>46</v>
      </c>
      <c r="O5397" s="42" t="s">
        <v>47</v>
      </c>
      <c r="Q5397" t="str">
        <f>VLOOKUP(KamstrupData[[#This Row],[IdLevel123]],'B-Business Capability'!B:L,10,FALSE)</f>
        <v>N/A</v>
      </c>
      <c r="R5397">
        <f>VLOOKUP(KamstrupData[[#This Row],[IdLevel123]],'B-Business Capability'!B:L,11,FALSE)</f>
        <v>0</v>
      </c>
      <c r="T5397" t="s">
        <v>9616</v>
      </c>
    </row>
    <row r="5398" spans="4:20" x14ac:dyDescent="0.25">
      <c r="D5398" s="28" t="s">
        <v>1593</v>
      </c>
      <c r="E5398" t="str">
        <f>VLOOKUP(D5398,'B-Business Capability'!B:H,5,FALSE)</f>
        <v>Digital Platform and Operations</v>
      </c>
      <c r="F5398" t="str">
        <f>VLOOKUP(D5398,'B-Business Capability'!B:H,6,FALSE)</f>
        <v>Engineering &amp; Platform</v>
      </c>
      <c r="G5398" t="str">
        <f>VLOOKUP(D5398,'B-Business Capability'!B:H,7,FALSE)</f>
        <v>Software development</v>
      </c>
      <c r="I5398" t="s">
        <v>43</v>
      </c>
      <c r="J5398" t="s">
        <v>239</v>
      </c>
      <c r="K5398" t="s">
        <v>355</v>
      </c>
      <c r="L5398" t="s">
        <v>146</v>
      </c>
      <c r="M5398" t="str">
        <f>VLOOKUP(L5398,'A-Applications'!B:D,3,FALSE)</f>
        <v>VSCode</v>
      </c>
      <c r="N5398" t="s">
        <v>46</v>
      </c>
      <c r="O5398" s="42" t="s">
        <v>47</v>
      </c>
      <c r="Q5398" t="str">
        <f>VLOOKUP(KamstrupData[[#This Row],[IdLevel123]],'B-Business Capability'!B:L,10,FALSE)</f>
        <v>N/A</v>
      </c>
      <c r="R5398">
        <f>VLOOKUP(KamstrupData[[#This Row],[IdLevel123]],'B-Business Capability'!B:L,11,FALSE)</f>
        <v>0</v>
      </c>
      <c r="T5398" s="14" t="s">
        <v>9617</v>
      </c>
    </row>
    <row r="5399" spans="4:20" x14ac:dyDescent="0.25">
      <c r="D5399" s="28" t="s">
        <v>1307</v>
      </c>
      <c r="E5399" t="str">
        <f>VLOOKUP(D5399,'B-Business Capability'!B:H,5,FALSE)</f>
        <v>Marketing</v>
      </c>
      <c r="F5399" t="str">
        <f>VLOOKUP(D5399,'B-Business Capability'!B:H,6,FALSE)</f>
        <v>Digital channel management</v>
      </c>
      <c r="G5399" t="str">
        <f>VLOOKUP(D5399,'B-Business Capability'!B:H,7,FALSE)</f>
        <v>Social media management</v>
      </c>
      <c r="I5399" t="s">
        <v>43</v>
      </c>
      <c r="J5399" t="s">
        <v>239</v>
      </c>
      <c r="K5399" t="s">
        <v>355</v>
      </c>
      <c r="L5399" t="s">
        <v>1294</v>
      </c>
      <c r="M5399" t="str">
        <f>VLOOKUP(L5399,'A-Applications'!B:D,3,FALSE)</f>
        <v>Youtube</v>
      </c>
      <c r="N5399" t="s">
        <v>46</v>
      </c>
      <c r="O5399" s="42" t="s">
        <v>47</v>
      </c>
      <c r="Q5399" t="str">
        <f>VLOOKUP(KamstrupData[[#This Row],[IdLevel123]],'B-Business Capability'!B:L,10,FALSE)</f>
        <v>Customer Service and Support</v>
      </c>
      <c r="R5399">
        <f>VLOOKUP(KamstrupData[[#This Row],[IdLevel123]],'B-Business Capability'!B:L,11,FALSE)</f>
        <v>0</v>
      </c>
      <c r="T5399" t="s">
        <v>9618</v>
      </c>
    </row>
  </sheetData>
  <sheetProtection autoFilter="0"/>
  <mergeCells count="5">
    <mergeCell ref="B2:C2"/>
    <mergeCell ref="D2:G2"/>
    <mergeCell ref="P2:R2"/>
    <mergeCell ref="L2:O2"/>
    <mergeCell ref="I2:K2"/>
  </mergeCells>
  <phoneticPr fontId="7" type="noConversion"/>
  <pageMargins left="0.7" right="0.7" top="0.75" bottom="0.75" header="0.3" footer="0.3"/>
  <pageSetup paperSize="2059" scale="17" fitToHeight="0"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DFE439FE-EC0C-408D-AD29-36E0601DA464}">
          <x14:formula1>
            <xm:f>'B-Business Capability'!$B:$B</xm:f>
          </x14:formula1>
          <xm:sqref>D1:D2 D4:D5399</xm:sqref>
        </x14:dataValidation>
        <x14:dataValidation type="list" allowBlank="1" showInputMessage="1" showErrorMessage="1" xr:uid="{2967E3D7-427F-4023-A923-8118C73916B0}">
          <x14:formula1>
            <xm:f>Tabels!$O$4:$O$7</xm:f>
          </x14:formula1>
          <xm:sqref>N3577:N1048576 N1:N3551</xm:sqref>
        </x14:dataValidation>
        <x14:dataValidation type="list" allowBlank="1" showInputMessage="1" showErrorMessage="1" xr:uid="{463A4255-91F8-497C-8999-E1DD608A3F7D}">
          <x14:formula1>
            <xm:f>Tabels!$AT$4:$AT$7</xm:f>
          </x14:formula1>
          <xm:sqref>O3618:O1048576 O1:O3616</xm:sqref>
        </x14:dataValidation>
        <x14:dataValidation type="list" allowBlank="1" showInputMessage="1" showErrorMessage="1" xr:uid="{61AF1B6E-432C-445F-8DBD-94DB7B41342F}">
          <x14:formula1>
            <xm:f>'O-Organization'!$I$3:$I$20</xm:f>
          </x14:formula1>
          <xm:sqref>I5071:I1048576 I1:I5069</xm:sqref>
        </x14:dataValidation>
        <x14:dataValidation type="list" allowBlank="1" showInputMessage="1" showErrorMessage="1" xr:uid="{B48D31B4-C66C-4A71-BC9A-3078CBE17F26}">
          <x14:formula1>
            <xm:f>'O-Organization'!$N$3:$N$67</xm:f>
          </x14:formula1>
          <xm:sqref>K5071:K1048576 K1:K5069</xm:sqref>
        </x14:dataValidation>
        <x14:dataValidation type="list" allowBlank="1" showInputMessage="1" showErrorMessage="1" xr:uid="{27586CB2-6D9A-4D17-A7AD-B44F9941CD08}">
          <x14:formula1>
            <xm:f>'O-Organization'!$C$3:$C$76</xm:f>
          </x14:formula1>
          <xm:sqref>J5071:J1048576 J1:J5069</xm:sqref>
        </x14:dataValidation>
        <x14:dataValidation type="list" allowBlank="1" showInputMessage="1" showErrorMessage="1" xr:uid="{07160A61-55C0-4E80-8980-999AF476A3CE}">
          <x14:formula1>
            <xm:f>'C-Business Context'!$C:$C</xm:f>
          </x14:formula1>
          <xm:sqref>P1:P1048576</xm:sqref>
        </x14:dataValidation>
        <x14:dataValidation type="list" allowBlank="1" showInputMessage="1" showErrorMessage="1" xr:uid="{70AFE0F1-9FD2-426F-A70D-2F9A5320FC36}">
          <x14:formula1>
            <xm:f>'A-Applications'!$B:$B</xm:f>
          </x14:formula1>
          <xm:sqref>L1:L1048576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693A-80CE-4E0E-9E04-1EE362206D25}">
  <sheetPr codeName="Sheet2"/>
  <dimension ref="B1:AP995"/>
  <sheetViews>
    <sheetView topLeftCell="A842" zoomScale="80" zoomScaleNormal="80" workbookViewId="0">
      <selection activeCell="H967" sqref="H967"/>
    </sheetView>
  </sheetViews>
  <sheetFormatPr defaultRowHeight="15" outlineLevelCol="2" x14ac:dyDescent="0.25"/>
  <cols>
    <col min="2" max="2" width="21.28515625" customWidth="1"/>
    <col min="3" max="3" width="11.28515625" customWidth="1"/>
    <col min="4" max="4" width="46.28515625" customWidth="1"/>
    <col min="5" max="5" width="31.7109375" customWidth="1"/>
    <col min="6" max="6" width="24.5703125" customWidth="1" outlineLevel="1"/>
    <col min="7" max="7" width="22.7109375" style="11" customWidth="1" outlineLevel="1"/>
    <col min="8" max="8" width="29" style="11" customWidth="1" outlineLevel="1"/>
    <col min="9" max="9" width="28.28515625" customWidth="1" outlineLevel="1"/>
    <col min="10" max="10" width="38.5703125" customWidth="1" outlineLevel="1"/>
    <col min="11" max="11" width="23" customWidth="1" outlineLevel="1"/>
    <col min="12" max="12" width="22.7109375" customWidth="1" outlineLevel="1"/>
    <col min="13" max="13" width="11.42578125" customWidth="1" outlineLevel="1"/>
    <col min="14" max="14" width="25.5703125" customWidth="1"/>
    <col min="15" max="15" width="23.28515625" style="19" customWidth="1"/>
    <col min="16" max="16" width="12.7109375" style="10" customWidth="1" outlineLevel="2"/>
    <col min="17" max="17" width="45.5703125" customWidth="1" outlineLevel="2"/>
    <col min="18" max="18" width="49.7109375" customWidth="1" outlineLevel="2"/>
    <col min="19" max="19" width="16.28515625" customWidth="1" outlineLevel="1"/>
    <col min="20" max="20" width="10.7109375" customWidth="1" outlineLevel="1"/>
    <col min="21" max="21" width="45" customWidth="1" outlineLevel="1"/>
    <col min="22" max="22" width="13" customWidth="1" outlineLevel="1"/>
    <col min="23" max="23" width="19.28515625" customWidth="1" outlineLevel="2"/>
    <col min="24" max="24" width="36.28515625" customWidth="1" outlineLevel="2"/>
    <col min="25" max="26" width="26.42578125" customWidth="1" outlineLevel="2"/>
    <col min="27" max="27" width="21.28515625" customWidth="1" outlineLevel="2"/>
    <col min="28" max="28" width="22.42578125" customWidth="1" outlineLevel="2"/>
    <col min="29" max="30" width="19" customWidth="1" outlineLevel="2"/>
    <col min="31" max="31" width="42.28515625" customWidth="1"/>
    <col min="32" max="32" width="22.28515625" customWidth="1" outlineLevel="1"/>
    <col min="33" max="34" width="16.28515625" customWidth="1" outlineLevel="1"/>
    <col min="35" max="35" width="34.140625" customWidth="1"/>
    <col min="36" max="36" width="76.7109375" customWidth="1"/>
    <col min="37" max="37" width="43.7109375" customWidth="1"/>
    <col min="38" max="38" width="13.42578125" customWidth="1"/>
    <col min="39" max="39" width="17.28515625" bestFit="1" customWidth="1"/>
    <col min="40" max="41" width="15.28515625" bestFit="1" customWidth="1"/>
    <col min="42" max="42" width="12.28515625" bestFit="1" customWidth="1"/>
  </cols>
  <sheetData>
    <row r="1" spans="2:42" ht="57" customHeight="1" x14ac:dyDescent="0.25">
      <c r="D1" s="26" t="s">
        <v>1767</v>
      </c>
      <c r="E1" s="26" t="s">
        <v>1768</v>
      </c>
      <c r="F1" s="26" t="s">
        <v>1769</v>
      </c>
      <c r="G1" s="26" t="s">
        <v>1770</v>
      </c>
      <c r="H1" s="22" t="s">
        <v>1771</v>
      </c>
      <c r="J1" s="26" t="s">
        <v>1772</v>
      </c>
      <c r="K1" s="26"/>
      <c r="L1" s="26" t="s">
        <v>1773</v>
      </c>
      <c r="M1" s="26" t="s">
        <v>1774</v>
      </c>
      <c r="N1" s="23" t="s">
        <v>1775</v>
      </c>
      <c r="O1" s="23" t="s">
        <v>1776</v>
      </c>
      <c r="R1" s="23" t="s">
        <v>1777</v>
      </c>
      <c r="S1" s="31" t="s">
        <v>1778</v>
      </c>
      <c r="V1" s="31" t="s">
        <v>1779</v>
      </c>
      <c r="W1" s="31" t="s">
        <v>1780</v>
      </c>
      <c r="Y1" s="89" t="s">
        <v>1781</v>
      </c>
      <c r="Z1" s="31" t="s">
        <v>1782</v>
      </c>
      <c r="AA1" s="31" t="s">
        <v>1783</v>
      </c>
      <c r="AB1" s="31" t="s">
        <v>1784</v>
      </c>
      <c r="AC1" s="31" t="s">
        <v>1785</v>
      </c>
      <c r="AD1" s="31" t="s">
        <v>1786</v>
      </c>
      <c r="AE1" s="31" t="s">
        <v>1787</v>
      </c>
      <c r="AF1" s="31" t="s">
        <v>1788</v>
      </c>
      <c r="AG1" s="31" t="s">
        <v>1789</v>
      </c>
      <c r="AH1" s="31" t="s">
        <v>1790</v>
      </c>
      <c r="AI1" s="31" t="s">
        <v>1791</v>
      </c>
      <c r="AJ1" s="121" t="s">
        <v>1792</v>
      </c>
      <c r="AK1" s="121" t="s">
        <v>1793</v>
      </c>
      <c r="AL1" s="121" t="s">
        <v>1794</v>
      </c>
      <c r="AM1" s="121" t="s">
        <v>1795</v>
      </c>
      <c r="AN1" s="121" t="s">
        <v>1796</v>
      </c>
      <c r="AO1" s="121" t="s">
        <v>1797</v>
      </c>
      <c r="AP1" s="121" t="s">
        <v>8628</v>
      </c>
    </row>
    <row r="2" spans="2:42" x14ac:dyDescent="0.25">
      <c r="H2" s="25" t="s">
        <v>1798</v>
      </c>
    </row>
    <row r="3" spans="2:42" s="7" customFormat="1" ht="71.25" customHeight="1" x14ac:dyDescent="0.3">
      <c r="B3" s="30" t="s">
        <v>34</v>
      </c>
      <c r="C3" s="6" t="s">
        <v>1799</v>
      </c>
      <c r="D3" s="6" t="s">
        <v>35</v>
      </c>
      <c r="E3" s="6" t="s">
        <v>1800</v>
      </c>
      <c r="F3" s="6" t="s">
        <v>1801</v>
      </c>
      <c r="G3" s="24" t="s">
        <v>1802</v>
      </c>
      <c r="H3" s="24" t="s">
        <v>36</v>
      </c>
      <c r="I3" s="6" t="s">
        <v>1803</v>
      </c>
      <c r="J3" s="6" t="s">
        <v>1804</v>
      </c>
      <c r="K3" s="6" t="s">
        <v>1805</v>
      </c>
      <c r="L3" s="6" t="s">
        <v>1806</v>
      </c>
      <c r="M3" s="6" t="s">
        <v>1807</v>
      </c>
      <c r="N3" s="119" t="s">
        <v>1808</v>
      </c>
      <c r="O3" s="119" t="s">
        <v>1809</v>
      </c>
      <c r="P3" s="6" t="s">
        <v>1810</v>
      </c>
      <c r="Q3" s="6" t="s">
        <v>1811</v>
      </c>
      <c r="R3" s="6" t="s">
        <v>1812</v>
      </c>
      <c r="S3" s="127" t="s">
        <v>1813</v>
      </c>
      <c r="T3" s="6" t="s">
        <v>1814</v>
      </c>
      <c r="U3" s="6" t="s">
        <v>1815</v>
      </c>
      <c r="V3" s="131" t="s">
        <v>1816</v>
      </c>
      <c r="W3" s="69" t="s">
        <v>1817</v>
      </c>
      <c r="X3" s="6" t="s">
        <v>1818</v>
      </c>
      <c r="Y3" s="38" t="s">
        <v>1819</v>
      </c>
      <c r="Z3" s="6" t="s">
        <v>1820</v>
      </c>
      <c r="AA3" s="69" t="s">
        <v>1821</v>
      </c>
      <c r="AB3" s="69" t="s">
        <v>1822</v>
      </c>
      <c r="AC3" s="6" t="s">
        <v>1823</v>
      </c>
      <c r="AD3" s="6" t="s">
        <v>1824</v>
      </c>
      <c r="AE3" s="119" t="s">
        <v>1825</v>
      </c>
      <c r="AF3" s="6" t="s">
        <v>1826</v>
      </c>
      <c r="AG3" s="6" t="s">
        <v>1827</v>
      </c>
      <c r="AH3" s="6" t="s">
        <v>1828</v>
      </c>
      <c r="AI3" s="120" t="s">
        <v>1829</v>
      </c>
      <c r="AJ3" s="120" t="s">
        <v>1830</v>
      </c>
      <c r="AK3" s="119" t="s">
        <v>1831</v>
      </c>
      <c r="AL3" s="119" t="s">
        <v>1832</v>
      </c>
      <c r="AM3" s="6" t="s">
        <v>1833</v>
      </c>
      <c r="AN3" s="6" t="s">
        <v>1834</v>
      </c>
      <c r="AO3" s="6" t="s">
        <v>1835</v>
      </c>
      <c r="AP3" s="6" t="s">
        <v>8627</v>
      </c>
    </row>
    <row r="4" spans="2:42" ht="33" x14ac:dyDescent="0.25">
      <c r="B4" s="29" t="str">
        <f>_xlfn.CONCAT(Applications[[#This Row],[No]]," - ",Applications[[#This Row],[Application]])</f>
        <v>1 - IFS ERP</v>
      </c>
      <c r="C4">
        <v>1</v>
      </c>
      <c r="D4" t="s">
        <v>2338</v>
      </c>
      <c r="E4" s="8" t="s">
        <v>2339</v>
      </c>
      <c r="F4" s="28">
        <v>45658</v>
      </c>
      <c r="G4" s="9" t="s">
        <v>2195</v>
      </c>
      <c r="H4" s="9" t="s">
        <v>138</v>
      </c>
      <c r="I4" t="s">
        <v>2187</v>
      </c>
      <c r="J4" t="s">
        <v>2340</v>
      </c>
      <c r="L4" t="s">
        <v>2341</v>
      </c>
      <c r="M4" t="s">
        <v>2066</v>
      </c>
      <c r="N4" t="s">
        <v>2029</v>
      </c>
      <c r="O4" s="19">
        <v>46813</v>
      </c>
      <c r="Q4" s="51" t="s">
        <v>2342</v>
      </c>
      <c r="T4" s="11" t="s">
        <v>2343</v>
      </c>
      <c r="U4" t="s">
        <v>2344</v>
      </c>
      <c r="V4" s="128" t="e">
        <f>_xlfn.XLOOKUP(Applications[[#This Row],[NoApplication]],#REF!,#REF!,Applications[[#This Row],[Business Owner]],0,1)</f>
        <v>#REF!</v>
      </c>
      <c r="AB4" t="s">
        <v>243</v>
      </c>
      <c r="AE4" t="s">
        <v>2345</v>
      </c>
      <c r="AH4" t="s">
        <v>2341</v>
      </c>
      <c r="AI4" t="s">
        <v>2346</v>
      </c>
      <c r="AJ4" t="s">
        <v>2347</v>
      </c>
      <c r="AK4" t="s">
        <v>2348</v>
      </c>
      <c r="AM4" t="s">
        <v>1868</v>
      </c>
      <c r="AN4" s="28">
        <v>45658</v>
      </c>
      <c r="AO4" t="s">
        <v>2349</v>
      </c>
      <c r="AP4" t="s">
        <v>8650</v>
      </c>
    </row>
    <row r="5" spans="2:42" ht="15" customHeight="1" x14ac:dyDescent="0.25">
      <c r="B5" s="29" t="str">
        <f>_xlfn.CONCAT(Applications[[#This Row],[No]]," - ",Applications[[#This Row],[Application]])</f>
        <v>2 - QAD ERP</v>
      </c>
      <c r="C5">
        <v>2</v>
      </c>
      <c r="D5" t="s">
        <v>3786</v>
      </c>
      <c r="E5" s="8" t="s">
        <v>1918</v>
      </c>
      <c r="F5" s="28">
        <v>45658</v>
      </c>
      <c r="G5" s="9" t="s">
        <v>2195</v>
      </c>
      <c r="H5" s="9" t="s">
        <v>308</v>
      </c>
      <c r="I5" t="s">
        <v>2187</v>
      </c>
      <c r="J5" s="66" t="s">
        <v>3787</v>
      </c>
      <c r="L5" t="s">
        <v>1838</v>
      </c>
      <c r="M5" t="s">
        <v>2168</v>
      </c>
      <c r="N5" t="s">
        <v>1969</v>
      </c>
      <c r="O5" s="19">
        <v>47484</v>
      </c>
      <c r="P5" s="10" t="s">
        <v>2338</v>
      </c>
      <c r="Q5" s="51" t="s">
        <v>3788</v>
      </c>
      <c r="T5" s="11" t="s">
        <v>2343</v>
      </c>
      <c r="U5" s="8" t="s">
        <v>3789</v>
      </c>
      <c r="V5" s="128" t="e">
        <f>_xlfn.XLOOKUP(Applications[[#This Row],[NoApplication]],#REF!,#REF!,Applications[[#This Row],[Business Owner]],0,1)</f>
        <v>#REF!</v>
      </c>
      <c r="Z5" s="66"/>
      <c r="AB5" t="s">
        <v>243</v>
      </c>
      <c r="AE5" t="s">
        <v>109</v>
      </c>
      <c r="AH5" t="s">
        <v>3790</v>
      </c>
      <c r="AI5" s="8" t="s">
        <v>3791</v>
      </c>
      <c r="AL5" t="s">
        <v>3016</v>
      </c>
    </row>
    <row r="6" spans="2:42" ht="148.5" x14ac:dyDescent="0.25">
      <c r="B6" s="29" t="str">
        <f>_xlfn.CONCAT(Applications[[#This Row],[No]]," - ",Applications[[#This Row],[Application]])</f>
        <v>3 - Aras Innovator PLM</v>
      </c>
      <c r="C6">
        <v>3</v>
      </c>
      <c r="D6" t="s">
        <v>3792</v>
      </c>
      <c r="E6" s="8" t="s">
        <v>1918</v>
      </c>
      <c r="F6" s="28">
        <v>45658</v>
      </c>
      <c r="G6" s="9" t="s">
        <v>2195</v>
      </c>
      <c r="H6" s="9"/>
      <c r="I6" t="s">
        <v>2187</v>
      </c>
      <c r="J6" t="s">
        <v>3793</v>
      </c>
      <c r="L6" t="s">
        <v>3794</v>
      </c>
      <c r="M6" t="s">
        <v>1880</v>
      </c>
      <c r="N6" t="s">
        <v>2029</v>
      </c>
      <c r="O6" s="19">
        <v>54788</v>
      </c>
      <c r="Q6" s="51" t="s">
        <v>3795</v>
      </c>
      <c r="T6" s="11" t="s">
        <v>2343</v>
      </c>
      <c r="U6" t="s">
        <v>3796</v>
      </c>
      <c r="V6" s="128" t="e">
        <f>_xlfn.XLOOKUP(Applications[[#This Row],[NoApplication]],#REF!,#REF!,Applications[[#This Row],[Business Owner]],0,1)</f>
        <v>#REF!</v>
      </c>
      <c r="X6" t="s">
        <v>3797</v>
      </c>
      <c r="AB6" t="s">
        <v>277</v>
      </c>
      <c r="AE6" t="s">
        <v>109</v>
      </c>
      <c r="AH6" t="s">
        <v>3798</v>
      </c>
    </row>
    <row r="7" spans="2:42" ht="15" customHeight="1" x14ac:dyDescent="0.25">
      <c r="B7" s="29" t="str">
        <f>_xlfn.CONCAT(Applications[[#This Row],[No]]," - ",Applications[[#This Row],[Application]])</f>
        <v>4 - Microsoft Dynamics 365 CE (Sales)</v>
      </c>
      <c r="C7">
        <v>4</v>
      </c>
      <c r="D7" t="s">
        <v>3219</v>
      </c>
      <c r="E7" s="8" t="s">
        <v>2339</v>
      </c>
      <c r="F7" s="28">
        <v>45658</v>
      </c>
      <c r="G7" s="9" t="s">
        <v>1873</v>
      </c>
      <c r="H7" s="9"/>
      <c r="I7" t="s">
        <v>2187</v>
      </c>
      <c r="J7" t="s">
        <v>1861</v>
      </c>
      <c r="K7" t="s">
        <v>3220</v>
      </c>
      <c r="L7" t="s">
        <v>3221</v>
      </c>
      <c r="M7" t="s">
        <v>1880</v>
      </c>
      <c r="N7" t="s">
        <v>2029</v>
      </c>
      <c r="O7" s="19">
        <v>54788</v>
      </c>
      <c r="Q7" s="51" t="s">
        <v>3222</v>
      </c>
      <c r="R7" s="16" t="s">
        <v>3223</v>
      </c>
      <c r="S7" t="s">
        <v>3224</v>
      </c>
      <c r="T7" s="11" t="s">
        <v>2343</v>
      </c>
      <c r="V7" s="128" t="e">
        <f>_xlfn.XLOOKUP(Applications[[#This Row],[NoApplication]],#REF!,#REF!,Applications[[#This Row],[Business Owner]],0,1)</f>
        <v>#REF!</v>
      </c>
      <c r="AA7" t="s">
        <v>1821</v>
      </c>
      <c r="AB7" t="s">
        <v>3225</v>
      </c>
      <c r="AE7" t="s">
        <v>325</v>
      </c>
      <c r="AF7" t="s">
        <v>1868</v>
      </c>
      <c r="AH7" t="s">
        <v>3226</v>
      </c>
    </row>
    <row r="8" spans="2:42" ht="115.5" x14ac:dyDescent="0.25">
      <c r="B8" s="29" t="str">
        <f>_xlfn.CONCAT(Applications[[#This Row],[No]]," - ",Applications[[#This Row],[Application]])</f>
        <v>5 - Oracle CPQ</v>
      </c>
      <c r="C8">
        <v>5</v>
      </c>
      <c r="D8" t="s">
        <v>3227</v>
      </c>
      <c r="E8" s="8" t="s">
        <v>2339</v>
      </c>
      <c r="F8" s="28">
        <v>45658</v>
      </c>
      <c r="G8" s="9"/>
      <c r="H8" s="9"/>
      <c r="I8" t="s">
        <v>2187</v>
      </c>
      <c r="J8" t="s">
        <v>2998</v>
      </c>
      <c r="L8" t="s">
        <v>3228</v>
      </c>
      <c r="N8" t="s">
        <v>2029</v>
      </c>
      <c r="O8" s="19">
        <v>54788</v>
      </c>
      <c r="Q8" s="51" t="s">
        <v>3229</v>
      </c>
      <c r="R8" s="11"/>
      <c r="T8" s="11" t="s">
        <v>2343</v>
      </c>
      <c r="U8" s="11" t="s">
        <v>3230</v>
      </c>
      <c r="V8" s="128" t="e">
        <f>_xlfn.XLOOKUP(Applications[[#This Row],[NoApplication]],#REF!,#REF!,Applications[[#This Row],[Business Owner]],0,1)</f>
        <v>#REF!</v>
      </c>
      <c r="AB8" t="s">
        <v>3231</v>
      </c>
      <c r="AE8" t="s">
        <v>325</v>
      </c>
      <c r="AH8" t="s">
        <v>3053</v>
      </c>
    </row>
    <row r="9" spans="2:42" ht="15" customHeight="1" x14ac:dyDescent="0.25">
      <c r="B9" s="29" t="str">
        <f>_xlfn.CONCAT(Applications[[#This Row],[No]]," - ",Applications[[#This Row],[Application]])</f>
        <v>6 - ServiceNow</v>
      </c>
      <c r="C9">
        <v>6</v>
      </c>
      <c r="D9" t="s">
        <v>3392</v>
      </c>
      <c r="E9" s="8" t="s">
        <v>1918</v>
      </c>
      <c r="F9" s="28">
        <v>45658</v>
      </c>
      <c r="G9" s="9" t="s">
        <v>1873</v>
      </c>
      <c r="H9" s="9" t="s">
        <v>138</v>
      </c>
      <c r="I9" t="s">
        <v>2187</v>
      </c>
      <c r="J9" t="s">
        <v>3799</v>
      </c>
      <c r="L9" t="s">
        <v>3800</v>
      </c>
      <c r="M9" t="s">
        <v>2066</v>
      </c>
      <c r="N9" t="s">
        <v>2029</v>
      </c>
      <c r="O9" s="19">
        <v>54788</v>
      </c>
      <c r="Q9" s="51" t="s">
        <v>3801</v>
      </c>
      <c r="T9" s="11" t="s">
        <v>2343</v>
      </c>
      <c r="U9" t="s">
        <v>3802</v>
      </c>
      <c r="V9" s="128" t="e">
        <f>_xlfn.XLOOKUP(Applications[[#This Row],[NoApplication]],#REF!,#REF!,Applications[[#This Row],[Business Owner]],0,1)</f>
        <v>#REF!</v>
      </c>
      <c r="AB9" t="s">
        <v>3803</v>
      </c>
      <c r="AE9" t="s">
        <v>109</v>
      </c>
      <c r="AF9" t="s">
        <v>3804</v>
      </c>
      <c r="AH9" t="s">
        <v>3392</v>
      </c>
    </row>
    <row r="10" spans="2:42" ht="15" customHeight="1" x14ac:dyDescent="0.25">
      <c r="B10" s="29" t="str">
        <f>_xlfn.CONCAT(Applications[[#This Row],[No]]," - ",Applications[[#This Row],[Application]])</f>
        <v>7 - Reliance</v>
      </c>
      <c r="C10">
        <v>7</v>
      </c>
      <c r="D10" t="s">
        <v>3171</v>
      </c>
      <c r="E10" s="8" t="s">
        <v>2405</v>
      </c>
      <c r="F10" s="28">
        <v>45658</v>
      </c>
      <c r="G10" s="9" t="s">
        <v>1873</v>
      </c>
      <c r="H10" s="9"/>
      <c r="I10" t="s">
        <v>2187</v>
      </c>
      <c r="J10" t="s">
        <v>3172</v>
      </c>
      <c r="L10" t="s">
        <v>3173</v>
      </c>
      <c r="N10" t="s">
        <v>1969</v>
      </c>
      <c r="O10" s="19">
        <v>46477</v>
      </c>
      <c r="Q10" s="51" t="s">
        <v>3174</v>
      </c>
      <c r="T10" s="11" t="s">
        <v>2343</v>
      </c>
      <c r="U10" s="8" t="s">
        <v>3175</v>
      </c>
      <c r="V10" s="128" t="e">
        <f>_xlfn.XLOOKUP(Applications[[#This Row],[NoApplication]],#REF!,#REF!,Applications[[#This Row],[Business Owner]],0,1)</f>
        <v>#REF!</v>
      </c>
      <c r="AE10" t="s">
        <v>3176</v>
      </c>
      <c r="AI10" s="8" t="s">
        <v>3177</v>
      </c>
      <c r="AL10" t="s">
        <v>2007</v>
      </c>
    </row>
    <row r="11" spans="2:42" ht="15" customHeight="1" x14ac:dyDescent="0.25">
      <c r="B11" s="29" t="str">
        <f>_xlfn.CONCAT(Applications[[#This Row],[No]]," - ",Applications[[#This Row],[Application]])</f>
        <v>8 - Neuron</v>
      </c>
      <c r="C11">
        <v>8</v>
      </c>
      <c r="D11" t="s">
        <v>2186</v>
      </c>
      <c r="E11" s="8" t="s">
        <v>1865</v>
      </c>
      <c r="F11" s="28">
        <v>45658</v>
      </c>
      <c r="G11" s="9"/>
      <c r="H11" s="9"/>
      <c r="I11" t="s">
        <v>2187</v>
      </c>
      <c r="J11" t="s">
        <v>2188</v>
      </c>
      <c r="L11" t="s">
        <v>2189</v>
      </c>
      <c r="N11" t="s">
        <v>1969</v>
      </c>
      <c r="O11" s="19">
        <v>46387</v>
      </c>
      <c r="P11" s="10" t="s">
        <v>2190</v>
      </c>
      <c r="Q11" s="51" t="s">
        <v>2191</v>
      </c>
      <c r="T11" s="11" t="s">
        <v>1868</v>
      </c>
      <c r="U11" s="8" t="s">
        <v>1869</v>
      </c>
      <c r="V11" s="128" t="e">
        <f>_xlfn.XLOOKUP(Applications[[#This Row],[NoApplication]],#REF!,#REF!,Applications[[#This Row],[Business Owner]],0,1)</f>
        <v>#REF!</v>
      </c>
      <c r="AB11" t="s">
        <v>348</v>
      </c>
      <c r="AC11" t="s">
        <v>350</v>
      </c>
      <c r="AE11" t="s">
        <v>2192</v>
      </c>
      <c r="AI11" t="s">
        <v>2193</v>
      </c>
      <c r="AL11" t="s">
        <v>2007</v>
      </c>
    </row>
    <row r="12" spans="2:42" ht="15" customHeight="1" x14ac:dyDescent="0.25">
      <c r="B12" s="29" t="str">
        <f>_xlfn.CONCAT(Applications[[#This Row],[No]]," - ",Applications[[#This Row],[Application]])</f>
        <v>9 - Orbit</v>
      </c>
      <c r="C12">
        <v>9</v>
      </c>
      <c r="D12" t="s">
        <v>933</v>
      </c>
      <c r="E12" s="8" t="s">
        <v>1999</v>
      </c>
      <c r="F12" s="28">
        <v>45658</v>
      </c>
      <c r="G12" s="9" t="s">
        <v>1873</v>
      </c>
      <c r="H12" s="9"/>
      <c r="I12" t="s">
        <v>2187</v>
      </c>
      <c r="J12" t="s">
        <v>2000</v>
      </c>
      <c r="L12" t="s">
        <v>2001</v>
      </c>
      <c r="M12" t="s">
        <v>2168</v>
      </c>
      <c r="N12" t="s">
        <v>1848</v>
      </c>
      <c r="O12" s="19">
        <v>54788</v>
      </c>
      <c r="Q12" s="51" t="s">
        <v>3908</v>
      </c>
      <c r="T12" s="11" t="s">
        <v>2343</v>
      </c>
      <c r="U12" t="s">
        <v>3909</v>
      </c>
      <c r="V12" s="128" t="e">
        <f>_xlfn.XLOOKUP(Applications[[#This Row],[NoApplication]],#REF!,#REF!,Applications[[#This Row],[Business Owner]],0,1)</f>
        <v>#REF!</v>
      </c>
      <c r="AB12" t="s">
        <v>277</v>
      </c>
      <c r="AE12" t="s">
        <v>3910</v>
      </c>
      <c r="AI12" t="s">
        <v>3248</v>
      </c>
      <c r="AL12" t="s">
        <v>2007</v>
      </c>
    </row>
    <row r="13" spans="2:42" ht="15" customHeight="1" x14ac:dyDescent="0.25">
      <c r="B13" s="29" t="str">
        <f>_xlfn.CONCAT(Applications[[#This Row],[No]]," - ",Applications[[#This Row],[Application]])</f>
        <v>10 - Encryption Key Service (EKS)</v>
      </c>
      <c r="C13">
        <v>10</v>
      </c>
      <c r="D13" t="s">
        <v>3232</v>
      </c>
      <c r="E13" s="8" t="s">
        <v>1837</v>
      </c>
      <c r="F13" s="28">
        <v>45658</v>
      </c>
      <c r="G13" s="9"/>
      <c r="H13" s="9"/>
      <c r="I13" t="s">
        <v>3233</v>
      </c>
      <c r="J13" t="s">
        <v>1838</v>
      </c>
      <c r="N13" t="s">
        <v>1896</v>
      </c>
      <c r="O13" s="19">
        <v>54788</v>
      </c>
      <c r="Q13" s="51" t="s">
        <v>3234</v>
      </c>
      <c r="V13" s="128" t="e">
        <f>_xlfn.XLOOKUP(Applications[[#This Row],[NoApplication]],#REF!,#REF!,Applications[[#This Row],[Business Owner]],0,1)</f>
        <v>#REF!</v>
      </c>
      <c r="AP13" t="s">
        <v>8650</v>
      </c>
    </row>
    <row r="14" spans="2:42" ht="15" customHeight="1" x14ac:dyDescent="0.25">
      <c r="B14" s="29" t="str">
        <f>_xlfn.CONCAT(Applications[[#This Row],[No]]," - ",Applications[[#This Row],[Application]])</f>
        <v>12 - My Kamstrup</v>
      </c>
      <c r="C14">
        <v>12</v>
      </c>
      <c r="D14" t="s">
        <v>3235</v>
      </c>
      <c r="E14" s="8" t="s">
        <v>1918</v>
      </c>
      <c r="F14" s="28">
        <v>45658</v>
      </c>
      <c r="G14" s="9"/>
      <c r="H14" s="9"/>
      <c r="I14" t="s">
        <v>3233</v>
      </c>
      <c r="J14" t="s">
        <v>1838</v>
      </c>
      <c r="M14" t="s">
        <v>2066</v>
      </c>
      <c r="N14" t="s">
        <v>1862</v>
      </c>
      <c r="O14" s="19">
        <v>54788</v>
      </c>
      <c r="Q14" s="51" t="s">
        <v>3236</v>
      </c>
      <c r="U14" t="s">
        <v>3237</v>
      </c>
      <c r="V14" s="128" t="e">
        <f>_xlfn.XLOOKUP(Applications[[#This Row],[NoApplication]],#REF!,#REF!,Applications[[#This Row],[Business Owner]],0,1)</f>
        <v>#REF!</v>
      </c>
      <c r="AE14" t="s">
        <v>325</v>
      </c>
    </row>
    <row r="15" spans="2:42" ht="15" customHeight="1" x14ac:dyDescent="0.25">
      <c r="B15" s="29" t="str">
        <f>_xlfn.CONCAT(Applications[[#This Row],[No]]," - ",Applications[[#This Row],[Application]])</f>
        <v>15 - JIRA</v>
      </c>
      <c r="C15">
        <v>15</v>
      </c>
      <c r="D15" t="s">
        <v>3757</v>
      </c>
      <c r="E15" t="s">
        <v>1918</v>
      </c>
      <c r="F15" s="28">
        <v>45658</v>
      </c>
      <c r="G15" s="11" t="s">
        <v>1873</v>
      </c>
      <c r="I15" t="s">
        <v>2118</v>
      </c>
      <c r="J15" t="s">
        <v>3426</v>
      </c>
      <c r="L15" t="s">
        <v>3427</v>
      </c>
      <c r="M15" t="s">
        <v>2123</v>
      </c>
      <c r="N15" t="s">
        <v>2029</v>
      </c>
      <c r="O15" s="19">
        <v>54788</v>
      </c>
      <c r="Q15" s="51" t="s">
        <v>3758</v>
      </c>
      <c r="U15" t="s">
        <v>3759</v>
      </c>
      <c r="V15" s="128" t="e">
        <f>_xlfn.XLOOKUP(Applications[[#This Row],[NoApplication]],#REF!,#REF!,Applications[[#This Row],[Business Owner]],0,1)</f>
        <v>#REF!</v>
      </c>
      <c r="AB15" t="s">
        <v>277</v>
      </c>
      <c r="AE15" t="s">
        <v>3654</v>
      </c>
      <c r="AH15" t="s">
        <v>3426</v>
      </c>
      <c r="AK15" t="s">
        <v>3430</v>
      </c>
    </row>
    <row r="16" spans="2:42" ht="82.5" x14ac:dyDescent="0.25">
      <c r="B16" s="29" t="str">
        <f>_xlfn.CONCAT(Applications[[#This Row],[No]]," - ",Applications[[#This Row],[Application]])</f>
        <v>16 - BitBucket</v>
      </c>
      <c r="C16">
        <v>16</v>
      </c>
      <c r="D16" t="s">
        <v>3911</v>
      </c>
      <c r="E16" t="s">
        <v>1968</v>
      </c>
      <c r="F16" s="28">
        <v>45658</v>
      </c>
      <c r="G16" s="11" t="s">
        <v>1873</v>
      </c>
      <c r="I16" t="s">
        <v>2118</v>
      </c>
      <c r="J16" t="s">
        <v>3426</v>
      </c>
      <c r="N16" t="s">
        <v>2038</v>
      </c>
      <c r="O16" s="19">
        <v>54788</v>
      </c>
      <c r="Q16" s="51" t="s">
        <v>3912</v>
      </c>
      <c r="S16" t="s">
        <v>3429</v>
      </c>
      <c r="U16" t="s">
        <v>3913</v>
      </c>
      <c r="V16" s="128" t="e">
        <f>_xlfn.XLOOKUP(Applications[[#This Row],[NoApplication]],#REF!,#REF!,Applications[[#This Row],[Business Owner]],0,1)</f>
        <v>#REF!</v>
      </c>
      <c r="AH16" t="s">
        <v>3426</v>
      </c>
    </row>
    <row r="17" spans="2:38" ht="99" x14ac:dyDescent="0.25">
      <c r="B17" s="29" t="str">
        <f>_xlfn.CONCAT(Applications[[#This Row],[No]]," - ",Applications[[#This Row],[Application]])</f>
        <v>17 - TFS</v>
      </c>
      <c r="C17">
        <v>17</v>
      </c>
      <c r="D17" t="s">
        <v>3914</v>
      </c>
      <c r="E17" t="s">
        <v>1968</v>
      </c>
      <c r="F17" s="28">
        <v>45658</v>
      </c>
      <c r="I17" t="s">
        <v>2118</v>
      </c>
      <c r="J17" t="s">
        <v>1861</v>
      </c>
      <c r="N17" t="s">
        <v>2038</v>
      </c>
      <c r="O17" s="19">
        <v>54788</v>
      </c>
      <c r="Q17" s="51" t="s">
        <v>3915</v>
      </c>
      <c r="V17" s="128" t="e">
        <f>_xlfn.XLOOKUP(Applications[[#This Row],[NoApplication]],#REF!,#REF!,Applications[[#This Row],[Business Owner]],0,1)</f>
        <v>#REF!</v>
      </c>
    </row>
    <row r="18" spans="2:38" ht="115.5" x14ac:dyDescent="0.25">
      <c r="B18" s="29" t="str">
        <f>_xlfn.CONCAT(Applications[[#This Row],[No]]," - ",Applications[[#This Row],[Application]])</f>
        <v>18 - Microsoft Visual Studio Pro MSDN</v>
      </c>
      <c r="C18">
        <v>18</v>
      </c>
      <c r="D18" t="s">
        <v>3698</v>
      </c>
      <c r="E18" s="56" t="s">
        <v>1968</v>
      </c>
      <c r="F18" s="28">
        <v>45658</v>
      </c>
      <c r="G18" s="11" t="s">
        <v>1966</v>
      </c>
      <c r="I18" t="s">
        <v>2118</v>
      </c>
      <c r="J18" t="s">
        <v>1861</v>
      </c>
      <c r="K18" t="s">
        <v>3699</v>
      </c>
      <c r="M18" t="s">
        <v>2168</v>
      </c>
      <c r="N18" t="s">
        <v>2029</v>
      </c>
      <c r="O18" s="19">
        <v>54788</v>
      </c>
      <c r="Q18" s="236" t="s">
        <v>3700</v>
      </c>
      <c r="V18" s="177" t="e">
        <f>_xlfn.XLOOKUP(Applications[[#This Row],[NoApplication]],#REF!,#REF!,Applications[[#This Row],[Business Owner]],0,1)</f>
        <v>#REF!</v>
      </c>
      <c r="AB18" t="s">
        <v>2033</v>
      </c>
      <c r="AD18" t="s">
        <v>2417</v>
      </c>
      <c r="AE18" t="s">
        <v>3654</v>
      </c>
      <c r="AH18" t="s">
        <v>2120</v>
      </c>
      <c r="AJ18" t="s">
        <v>2499</v>
      </c>
      <c r="AK18" t="s">
        <v>3701</v>
      </c>
    </row>
    <row r="19" spans="2:38" ht="99" x14ac:dyDescent="0.25">
      <c r="B19" s="29" t="str">
        <f>_xlfn.CONCAT(Applications[[#This Row],[No]]," - ",Applications[[#This Row],[Application]])</f>
        <v>19 - TMS</v>
      </c>
      <c r="C19">
        <v>19</v>
      </c>
      <c r="D19" t="s">
        <v>3805</v>
      </c>
      <c r="E19" t="s">
        <v>1846</v>
      </c>
      <c r="F19" s="28">
        <v>45658</v>
      </c>
      <c r="I19" t="s">
        <v>2265</v>
      </c>
      <c r="J19" t="s">
        <v>3806</v>
      </c>
      <c r="N19" t="s">
        <v>1855</v>
      </c>
      <c r="O19" s="19">
        <v>54788</v>
      </c>
      <c r="Q19" s="51" t="s">
        <v>3807</v>
      </c>
      <c r="S19" t="s">
        <v>2064</v>
      </c>
      <c r="V19" s="128" t="e">
        <f>_xlfn.XLOOKUP(Applications[[#This Row],[NoApplication]],#REF!,#REF!,Applications[[#This Row],[Business Owner]],0,1)</f>
        <v>#REF!</v>
      </c>
      <c r="AE19" t="s">
        <v>109</v>
      </c>
    </row>
    <row r="20" spans="2:38" ht="99" x14ac:dyDescent="0.25">
      <c r="B20" s="29" t="str">
        <f>_xlfn.CONCAT(Applications[[#This Row],[No]]," - ",Applications[[#This Row],[Application]])</f>
        <v>21 - Subscription Manager</v>
      </c>
      <c r="C20">
        <v>21</v>
      </c>
      <c r="D20" t="s">
        <v>3916</v>
      </c>
      <c r="E20" t="s">
        <v>1846</v>
      </c>
      <c r="F20" s="28">
        <v>45658</v>
      </c>
      <c r="I20" t="s">
        <v>2265</v>
      </c>
      <c r="J20" t="s">
        <v>3370</v>
      </c>
      <c r="N20" t="s">
        <v>2038</v>
      </c>
      <c r="O20" s="19">
        <v>54788</v>
      </c>
      <c r="Q20" s="51" t="s">
        <v>3917</v>
      </c>
      <c r="V20" s="128" t="e">
        <f>_xlfn.XLOOKUP(Applications[[#This Row],[NoApplication]],#REF!,#REF!,Applications[[#This Row],[Business Owner]],0,1)</f>
        <v>#REF!</v>
      </c>
    </row>
    <row r="21" spans="2:38" ht="99" x14ac:dyDescent="0.25">
      <c r="B21" s="29" t="str">
        <f>_xlfn.CONCAT(Applications[[#This Row],[No]]," - ",Applications[[#This Row],[Application]])</f>
        <v>23 - Readsoft</v>
      </c>
      <c r="C21">
        <v>23</v>
      </c>
      <c r="D21" t="s">
        <v>2264</v>
      </c>
      <c r="E21" t="s">
        <v>1918</v>
      </c>
      <c r="F21" s="28">
        <v>45658</v>
      </c>
      <c r="I21" t="s">
        <v>2265</v>
      </c>
      <c r="J21" t="s">
        <v>2266</v>
      </c>
      <c r="M21" t="s">
        <v>2002</v>
      </c>
      <c r="N21" t="s">
        <v>1855</v>
      </c>
      <c r="O21" s="19">
        <v>54788</v>
      </c>
      <c r="Q21" s="51" t="s">
        <v>2267</v>
      </c>
      <c r="V21" s="128" t="e">
        <f>_xlfn.XLOOKUP(Applications[[#This Row],[NoApplication]],#REF!,#REF!,Applications[[#This Row],[Business Owner]],0,1)</f>
        <v>#REF!</v>
      </c>
      <c r="AB21" t="s">
        <v>243</v>
      </c>
      <c r="AE21" t="s">
        <v>2268</v>
      </c>
      <c r="AI21" t="s">
        <v>2269</v>
      </c>
    </row>
    <row r="22" spans="2:38" x14ac:dyDescent="0.25">
      <c r="B22" s="29" t="str">
        <f>_xlfn.CONCAT(Applications[[#This Row],[No]]," - ",Applications[[#This Row],[Application]])</f>
        <v>24 - Pipechain</v>
      </c>
      <c r="C22">
        <v>24</v>
      </c>
      <c r="D22" t="s">
        <v>3918</v>
      </c>
      <c r="E22" t="s">
        <v>1846</v>
      </c>
      <c r="F22" s="28">
        <v>45658</v>
      </c>
      <c r="I22" t="s">
        <v>2265</v>
      </c>
      <c r="J22" t="s">
        <v>3919</v>
      </c>
      <c r="N22" t="s">
        <v>2038</v>
      </c>
      <c r="O22" s="19">
        <v>54788</v>
      </c>
      <c r="V22" s="128" t="e">
        <f>_xlfn.XLOOKUP(Applications[[#This Row],[NoApplication]],#REF!,#REF!,Applications[[#This Row],[Business Owner]],0,1)</f>
        <v>#REF!</v>
      </c>
    </row>
    <row r="23" spans="2:38" x14ac:dyDescent="0.25">
      <c r="B23" s="29" t="str">
        <f>_xlfn.CONCAT(Applications[[#This Row],[No]]," - ",Applications[[#This Row],[Application]])</f>
        <v>25 - PJD 3P</v>
      </c>
      <c r="C23">
        <v>25</v>
      </c>
      <c r="D23" t="s">
        <v>3920</v>
      </c>
      <c r="E23" t="s">
        <v>1846</v>
      </c>
      <c r="F23" s="28">
        <v>45658</v>
      </c>
      <c r="I23" t="s">
        <v>3921</v>
      </c>
      <c r="J23" t="s">
        <v>3922</v>
      </c>
      <c r="N23" t="s">
        <v>2038</v>
      </c>
      <c r="O23" s="19">
        <v>54788</v>
      </c>
      <c r="V23" s="128" t="e">
        <f>_xlfn.XLOOKUP(Applications[[#This Row],[NoApplication]],#REF!,#REF!,Applications[[#This Row],[Business Owner]],0,1)</f>
        <v>#REF!</v>
      </c>
    </row>
    <row r="24" spans="2:38" x14ac:dyDescent="0.25">
      <c r="B24" s="29" t="str">
        <f>_xlfn.CONCAT(Applications[[#This Row],[No]]," - ",Applications[[#This Row],[Application]])</f>
        <v>30 - Billing Com</v>
      </c>
      <c r="C24">
        <v>30</v>
      </c>
      <c r="D24" t="s">
        <v>3808</v>
      </c>
      <c r="E24" t="s">
        <v>1846</v>
      </c>
      <c r="F24" s="28">
        <v>45658</v>
      </c>
      <c r="I24" t="s">
        <v>3809</v>
      </c>
      <c r="J24" s="66" t="s">
        <v>1924</v>
      </c>
      <c r="N24" t="s">
        <v>2038</v>
      </c>
      <c r="O24" s="19">
        <v>54788</v>
      </c>
      <c r="V24" s="128" t="e">
        <f>_xlfn.XLOOKUP(Applications[[#This Row],[NoApplication]],#REF!,#REF!,Applications[[#This Row],[Business Owner]],0,1)</f>
        <v>#REF!</v>
      </c>
      <c r="Z24" s="66"/>
      <c r="AE24" t="s">
        <v>109</v>
      </c>
    </row>
    <row r="25" spans="2:38" x14ac:dyDescent="0.25">
      <c r="B25" s="29" t="str">
        <f>_xlfn.CONCAT(Applications[[#This Row],[No]]," - ",Applications[[#This Row],[Application]])</f>
        <v>31 - SIM Service</v>
      </c>
      <c r="C25">
        <v>31</v>
      </c>
      <c r="D25" t="s">
        <v>3923</v>
      </c>
      <c r="E25" t="s">
        <v>1846</v>
      </c>
      <c r="F25" s="28">
        <v>45658</v>
      </c>
      <c r="I25" t="s">
        <v>3809</v>
      </c>
      <c r="J25" t="s">
        <v>3924</v>
      </c>
      <c r="N25" t="s">
        <v>2038</v>
      </c>
      <c r="O25" s="19">
        <v>54788</v>
      </c>
      <c r="Q25" s="66"/>
      <c r="V25" s="128" t="e">
        <f>_xlfn.XLOOKUP(Applications[[#This Row],[NoApplication]],#REF!,#REF!,Applications[[#This Row],[Business Owner]],0,1)</f>
        <v>#REF!</v>
      </c>
    </row>
    <row r="26" spans="2:38" x14ac:dyDescent="0.25">
      <c r="B26" s="29" t="str">
        <f>_xlfn.CONCAT(Applications[[#This Row],[No]]," - ",Applications[[#This Row],[Application]])</f>
        <v>33 - TLF Service</v>
      </c>
      <c r="C26">
        <v>33</v>
      </c>
      <c r="D26" t="s">
        <v>3925</v>
      </c>
      <c r="E26" t="s">
        <v>1846</v>
      </c>
      <c r="F26" s="28">
        <v>45658</v>
      </c>
      <c r="I26" t="s">
        <v>3809</v>
      </c>
      <c r="J26" t="s">
        <v>3926</v>
      </c>
      <c r="N26" t="s">
        <v>2038</v>
      </c>
      <c r="O26" s="19">
        <v>54788</v>
      </c>
      <c r="V26" s="128" t="e">
        <f>_xlfn.XLOOKUP(Applications[[#This Row],[NoApplication]],#REF!,#REF!,Applications[[#This Row],[Business Owner]],0,1)</f>
        <v>#REF!</v>
      </c>
    </row>
    <row r="27" spans="2:38" x14ac:dyDescent="0.25">
      <c r="B27" s="29" t="str">
        <f>_xlfn.CONCAT(Applications[[#This Row],[No]]," - ",Applications[[#This Row],[Application]])</f>
        <v>34 - Custom SIM</v>
      </c>
      <c r="C27">
        <v>34</v>
      </c>
      <c r="D27" t="s">
        <v>3927</v>
      </c>
      <c r="E27" t="s">
        <v>1846</v>
      </c>
      <c r="F27" s="28">
        <v>45658</v>
      </c>
      <c r="I27" t="s">
        <v>3809</v>
      </c>
      <c r="J27" t="s">
        <v>3928</v>
      </c>
      <c r="N27" t="s">
        <v>2038</v>
      </c>
      <c r="O27" s="19">
        <v>54788</v>
      </c>
      <c r="V27" s="128" t="e">
        <f>_xlfn.XLOOKUP(Applications[[#This Row],[NoApplication]],#REF!,#REF!,Applications[[#This Row],[Business Owner]],0,1)</f>
        <v>#REF!</v>
      </c>
    </row>
    <row r="28" spans="2:38" ht="60" x14ac:dyDescent="0.25">
      <c r="B28" s="29" t="str">
        <f>_xlfn.CONCAT(Applications[[#This Row],[No]]," - ",Applications[[#This Row],[Application]])</f>
        <v>35 - Lessor PM</v>
      </c>
      <c r="C28">
        <v>35</v>
      </c>
      <c r="D28" t="s">
        <v>3032</v>
      </c>
      <c r="E28" s="39" t="s">
        <v>1918</v>
      </c>
      <c r="F28" s="28">
        <v>45658</v>
      </c>
      <c r="G28" s="11" t="s">
        <v>1873</v>
      </c>
      <c r="I28" t="s">
        <v>2271</v>
      </c>
      <c r="J28" t="s">
        <v>3033</v>
      </c>
      <c r="N28" t="s">
        <v>2029</v>
      </c>
      <c r="O28" s="19">
        <v>54788</v>
      </c>
      <c r="Q28" t="s">
        <v>3034</v>
      </c>
      <c r="S28" t="s">
        <v>3035</v>
      </c>
      <c r="V28" s="128" t="e">
        <f>_xlfn.XLOOKUP(Applications[[#This Row],[NoApplication]],#REF!,#REF!,Applications[[#This Row],[Business Owner]],0,1)</f>
        <v>#REF!</v>
      </c>
      <c r="AB28" t="s">
        <v>243</v>
      </c>
      <c r="AE28" t="s">
        <v>3036</v>
      </c>
      <c r="AI28" s="8" t="s">
        <v>9516</v>
      </c>
      <c r="AJ28" s="8" t="s">
        <v>9517</v>
      </c>
      <c r="AL28" t="s">
        <v>1889</v>
      </c>
    </row>
    <row r="29" spans="2:38" x14ac:dyDescent="0.25">
      <c r="B29" s="29" t="str">
        <f>_xlfn.CONCAT(Applications[[#This Row],[No]]," - ",Applications[[#This Row],[Application]])</f>
        <v>36 - Concur</v>
      </c>
      <c r="C29">
        <v>36</v>
      </c>
      <c r="D29" t="s">
        <v>2270</v>
      </c>
      <c r="E29" t="s">
        <v>1918</v>
      </c>
      <c r="F29" s="28">
        <v>45658</v>
      </c>
      <c r="G29" s="11" t="s">
        <v>1873</v>
      </c>
      <c r="I29" t="s">
        <v>2271</v>
      </c>
      <c r="J29" s="18" t="s">
        <v>2272</v>
      </c>
      <c r="K29" s="18"/>
      <c r="M29" t="s">
        <v>2066</v>
      </c>
      <c r="N29" t="s">
        <v>1848</v>
      </c>
      <c r="O29" s="19">
        <v>54788</v>
      </c>
      <c r="U29" t="s">
        <v>2273</v>
      </c>
      <c r="V29" s="128" t="e">
        <f>_xlfn.XLOOKUP(Applications[[#This Row],[NoApplication]],#REF!,#REF!,Applications[[#This Row],[Business Owner]],0,1)</f>
        <v>#REF!</v>
      </c>
      <c r="Z29" s="18"/>
      <c r="AB29" t="s">
        <v>243</v>
      </c>
      <c r="AE29" t="s">
        <v>2268</v>
      </c>
      <c r="AH29" t="s">
        <v>2274</v>
      </c>
      <c r="AL29" t="s">
        <v>1889</v>
      </c>
    </row>
    <row r="30" spans="2:38" x14ac:dyDescent="0.25">
      <c r="B30" s="29" t="str">
        <f>_xlfn.CONCAT(Applications[[#This Row],[No]]," - ",Applications[[#This Row],[Application]])</f>
        <v>37 - OpenLM</v>
      </c>
      <c r="C30">
        <v>37</v>
      </c>
      <c r="D30" t="s">
        <v>2354</v>
      </c>
      <c r="E30" t="s">
        <v>1846</v>
      </c>
      <c r="F30" s="28">
        <v>45658</v>
      </c>
      <c r="G30" s="11" t="s">
        <v>1873</v>
      </c>
      <c r="I30" t="s">
        <v>2271</v>
      </c>
      <c r="J30" t="s">
        <v>2355</v>
      </c>
      <c r="M30" t="s">
        <v>2009</v>
      </c>
      <c r="N30" t="s">
        <v>1855</v>
      </c>
      <c r="O30" s="19">
        <v>54788</v>
      </c>
      <c r="Q30" t="s">
        <v>2356</v>
      </c>
      <c r="R30" s="16" t="s">
        <v>2357</v>
      </c>
      <c r="V30" s="128" t="e">
        <f>_xlfn.XLOOKUP(Applications[[#This Row],[NoApplication]],#REF!,#REF!,Applications[[#This Row],[Business Owner]],0,1)</f>
        <v>#REF!</v>
      </c>
      <c r="AE30" t="s">
        <v>2358</v>
      </c>
    </row>
    <row r="31" spans="2:38" x14ac:dyDescent="0.25">
      <c r="B31" s="29" t="str">
        <f>_xlfn.CONCAT(Applications[[#This Row],[No]]," - ",Applications[[#This Row],[Application]])</f>
        <v>38 - SP TID</v>
      </c>
      <c r="C31">
        <v>38</v>
      </c>
      <c r="D31" t="s">
        <v>3929</v>
      </c>
      <c r="E31" t="s">
        <v>1846</v>
      </c>
      <c r="F31" s="28">
        <v>45658</v>
      </c>
      <c r="I31" t="s">
        <v>2271</v>
      </c>
      <c r="J31" t="s">
        <v>2274</v>
      </c>
      <c r="N31" t="s">
        <v>2038</v>
      </c>
      <c r="O31" s="19">
        <v>54788</v>
      </c>
      <c r="V31" s="128" t="e">
        <f>_xlfn.XLOOKUP(Applications[[#This Row],[NoApplication]],#REF!,#REF!,Applications[[#This Row],[Business Owner]],0,1)</f>
        <v>#REF!</v>
      </c>
    </row>
    <row r="32" spans="2:38" x14ac:dyDescent="0.25">
      <c r="B32" s="29" t="str">
        <f>_xlfn.CONCAT(Applications[[#This Row],[No]]," - ",Applications[[#This Row],[Application]])</f>
        <v>39 - EPOS</v>
      </c>
      <c r="C32">
        <v>39</v>
      </c>
      <c r="D32" t="s">
        <v>3930</v>
      </c>
      <c r="E32" t="s">
        <v>1846</v>
      </c>
      <c r="F32" s="28">
        <v>45658</v>
      </c>
      <c r="I32" t="s">
        <v>2271</v>
      </c>
      <c r="J32" t="s">
        <v>3931</v>
      </c>
      <c r="N32" t="s">
        <v>2038</v>
      </c>
      <c r="O32" s="19">
        <v>54788</v>
      </c>
      <c r="V32" s="128" t="e">
        <f>_xlfn.XLOOKUP(Applications[[#This Row],[NoApplication]],#REF!,#REF!,Applications[[#This Row],[Business Owner]],0,1)</f>
        <v>#REF!</v>
      </c>
    </row>
    <row r="33" spans="2:42" x14ac:dyDescent="0.25">
      <c r="B33" s="29" t="str">
        <f>_xlfn.CONCAT(Applications[[#This Row],[No]]," - ",Applications[[#This Row],[Application]])</f>
        <v>40 - Omnia</v>
      </c>
      <c r="C33">
        <v>40</v>
      </c>
      <c r="D33" t="s">
        <v>3413</v>
      </c>
      <c r="E33" t="s">
        <v>1837</v>
      </c>
      <c r="F33" s="28">
        <v>45658</v>
      </c>
      <c r="I33" t="s">
        <v>3414</v>
      </c>
      <c r="J33" t="s">
        <v>1838</v>
      </c>
      <c r="N33" t="s">
        <v>1896</v>
      </c>
      <c r="O33" s="19">
        <v>54788</v>
      </c>
      <c r="Q33" t="s">
        <v>3415</v>
      </c>
      <c r="S33" t="s">
        <v>309</v>
      </c>
      <c r="V33" s="128" t="e">
        <f>_xlfn.XLOOKUP(Applications[[#This Row],[NoApplication]],#REF!,#REF!,Applications[[#This Row],[Business Owner]],0,1)</f>
        <v>#REF!</v>
      </c>
      <c r="AE33" t="s">
        <v>3416</v>
      </c>
      <c r="AP33" t="s">
        <v>8650</v>
      </c>
    </row>
    <row r="34" spans="2:42" ht="60" x14ac:dyDescent="0.25">
      <c r="B34" s="29" t="str">
        <f>_xlfn.CONCAT(Applications[[#This Row],[No]]," - ",Applications[[#This Row],[Application]])</f>
        <v>41 - READy</v>
      </c>
      <c r="C34">
        <v>41</v>
      </c>
      <c r="D34" t="s">
        <v>3646</v>
      </c>
      <c r="E34" t="s">
        <v>1837</v>
      </c>
      <c r="F34" s="28">
        <v>45658</v>
      </c>
      <c r="I34" t="s">
        <v>3414</v>
      </c>
      <c r="J34" t="s">
        <v>1838</v>
      </c>
      <c r="N34" t="s">
        <v>1896</v>
      </c>
      <c r="O34" s="19">
        <v>54788</v>
      </c>
      <c r="Q34" s="8" t="s">
        <v>3810</v>
      </c>
      <c r="S34" t="s">
        <v>4579</v>
      </c>
      <c r="U34" t="s">
        <v>3811</v>
      </c>
      <c r="V34" s="128" t="e">
        <f>_xlfn.XLOOKUP(Applications[[#This Row],[NoApplication]],#REF!,#REF!,Applications[[#This Row],[Business Owner]],0,1)</f>
        <v>#REF!</v>
      </c>
      <c r="AE34" t="s">
        <v>109</v>
      </c>
      <c r="AP34" t="s">
        <v>8650</v>
      </c>
    </row>
    <row r="35" spans="2:42" x14ac:dyDescent="0.25">
      <c r="B35" s="29" t="str">
        <f>_xlfn.CONCAT(Applications[[#This Row],[No]]," - ",Applications[[#This Row],[Application]])</f>
        <v>43 - Ceedling</v>
      </c>
      <c r="C35">
        <v>43</v>
      </c>
      <c r="D35" t="s">
        <v>2359</v>
      </c>
      <c r="E35" t="s">
        <v>1968</v>
      </c>
      <c r="F35" s="28">
        <v>45658</v>
      </c>
      <c r="G35" s="11" t="s">
        <v>1966</v>
      </c>
      <c r="J35" s="70" t="s">
        <v>2360</v>
      </c>
      <c r="N35" t="s">
        <v>1862</v>
      </c>
      <c r="O35" s="19">
        <v>54788</v>
      </c>
      <c r="Q35" t="s">
        <v>2361</v>
      </c>
      <c r="U35" t="s">
        <v>2362</v>
      </c>
      <c r="V35" s="128" t="e">
        <f>_xlfn.XLOOKUP(Applications[[#This Row],[NoApplication]],#REF!,#REF!,Applications[[#This Row],[Business Owner]],0,1)</f>
        <v>#REF!</v>
      </c>
      <c r="W35" t="s">
        <v>2363</v>
      </c>
      <c r="X35" t="s">
        <v>2364</v>
      </c>
      <c r="Y35" t="s">
        <v>2365</v>
      </c>
      <c r="Z35" s="70"/>
      <c r="AA35" t="s">
        <v>2366</v>
      </c>
      <c r="AB35" t="s">
        <v>2366</v>
      </c>
      <c r="AE35" t="s">
        <v>2358</v>
      </c>
      <c r="AI35" t="s">
        <v>2367</v>
      </c>
      <c r="AJ35" t="s">
        <v>2368</v>
      </c>
      <c r="AK35" t="s">
        <v>2369</v>
      </c>
      <c r="AO35" t="s">
        <v>1851</v>
      </c>
    </row>
    <row r="36" spans="2:42" x14ac:dyDescent="0.25">
      <c r="B36" s="29" t="str">
        <f>_xlfn.CONCAT(Applications[[#This Row],[No]]," - ",Applications[[#This Row],[Application]])</f>
        <v>44 - C-Spy</v>
      </c>
      <c r="C36">
        <v>44</v>
      </c>
      <c r="D36" t="s">
        <v>3932</v>
      </c>
      <c r="E36" t="s">
        <v>1968</v>
      </c>
      <c r="F36" s="28">
        <v>45658</v>
      </c>
      <c r="J36" s="70" t="s">
        <v>3933</v>
      </c>
      <c r="N36" t="s">
        <v>2038</v>
      </c>
      <c r="O36" s="19">
        <v>54788</v>
      </c>
      <c r="U36" t="s">
        <v>3934</v>
      </c>
      <c r="V36" s="128" t="e">
        <f>_xlfn.XLOOKUP(Applications[[#This Row],[NoApplication]],#REF!,#REF!,Applications[[#This Row],[Business Owner]],0,1)</f>
        <v>#REF!</v>
      </c>
      <c r="W36" t="s">
        <v>2383</v>
      </c>
      <c r="X36" t="s">
        <v>2384</v>
      </c>
      <c r="Y36" t="s">
        <v>3935</v>
      </c>
      <c r="Z36" s="70"/>
      <c r="AA36" t="s">
        <v>3935</v>
      </c>
      <c r="AB36" t="s">
        <v>2383</v>
      </c>
    </row>
    <row r="37" spans="2:42" x14ac:dyDescent="0.25">
      <c r="B37" s="29" t="str">
        <f>_xlfn.CONCAT(Applications[[#This Row],[No]]," - ",Applications[[#This Row],[Application]])</f>
        <v>45 - DockLight</v>
      </c>
      <c r="C37">
        <v>45</v>
      </c>
      <c r="D37" t="s">
        <v>2771</v>
      </c>
      <c r="E37" t="s">
        <v>1968</v>
      </c>
      <c r="F37" s="28">
        <v>45658</v>
      </c>
      <c r="G37" s="11" t="s">
        <v>1966</v>
      </c>
      <c r="J37" s="70" t="s">
        <v>2772</v>
      </c>
      <c r="N37" t="s">
        <v>2038</v>
      </c>
      <c r="O37" s="19">
        <v>54788</v>
      </c>
      <c r="Q37" t="s">
        <v>2773</v>
      </c>
      <c r="U37" t="s">
        <v>2774</v>
      </c>
      <c r="V37" s="128" t="e">
        <f>_xlfn.XLOOKUP(Applications[[#This Row],[NoApplication]],#REF!,#REF!,Applications[[#This Row],[Business Owner]],0,1)</f>
        <v>#REF!</v>
      </c>
      <c r="W37" t="s">
        <v>2374</v>
      </c>
      <c r="X37" t="s">
        <v>2384</v>
      </c>
      <c r="Z37" s="70"/>
      <c r="AA37" t="s">
        <v>2775</v>
      </c>
      <c r="AB37" t="s">
        <v>2374</v>
      </c>
      <c r="AE37" t="s">
        <v>2358</v>
      </c>
      <c r="AF37" t="s">
        <v>1799</v>
      </c>
      <c r="AI37" t="s">
        <v>2776</v>
      </c>
      <c r="AJ37" t="s">
        <v>46</v>
      </c>
      <c r="AK37" t="s">
        <v>2403</v>
      </c>
    </row>
    <row r="38" spans="2:42" x14ac:dyDescent="0.25">
      <c r="B38" s="29" t="str">
        <f>_xlfn.CONCAT(Applications[[#This Row],[No]]," - ",Applications[[#This Row],[Application]])</f>
        <v>46 - Doxygen</v>
      </c>
      <c r="C38">
        <v>46</v>
      </c>
      <c r="D38" t="s">
        <v>2370</v>
      </c>
      <c r="E38" t="s">
        <v>1968</v>
      </c>
      <c r="F38" s="28">
        <v>45658</v>
      </c>
      <c r="J38" s="70" t="s">
        <v>2371</v>
      </c>
      <c r="N38" t="s">
        <v>1855</v>
      </c>
      <c r="O38" s="19">
        <v>54788</v>
      </c>
      <c r="Q38" s="12" t="s">
        <v>2372</v>
      </c>
      <c r="R38" s="12"/>
      <c r="U38" t="s">
        <v>2373</v>
      </c>
      <c r="V38" s="128" t="e">
        <f>_xlfn.XLOOKUP(Applications[[#This Row],[NoApplication]],#REF!,#REF!,Applications[[#This Row],[Business Owner]],0,1)</f>
        <v>#REF!</v>
      </c>
      <c r="W38" t="s">
        <v>2374</v>
      </c>
      <c r="X38" t="s">
        <v>2375</v>
      </c>
      <c r="Z38" s="70"/>
      <c r="AA38" t="s">
        <v>2366</v>
      </c>
      <c r="AB38" t="s">
        <v>2366</v>
      </c>
      <c r="AE38" t="s">
        <v>2358</v>
      </c>
      <c r="AI38" t="s">
        <v>2376</v>
      </c>
      <c r="AJ38" t="s">
        <v>2377</v>
      </c>
      <c r="AK38" t="s">
        <v>2378</v>
      </c>
    </row>
    <row r="39" spans="2:42" x14ac:dyDescent="0.25">
      <c r="B39" s="29" t="str">
        <f>_xlfn.CONCAT(Applications[[#This Row],[No]]," - ",Applications[[#This Row],[Application]])</f>
        <v>47 - FABric</v>
      </c>
      <c r="C39">
        <v>47</v>
      </c>
      <c r="D39" t="s">
        <v>3936</v>
      </c>
      <c r="E39" t="s">
        <v>1846</v>
      </c>
      <c r="F39" s="28">
        <v>45658</v>
      </c>
      <c r="J39" t="s">
        <v>3937</v>
      </c>
      <c r="N39" t="s">
        <v>2038</v>
      </c>
      <c r="O39" s="19">
        <v>54788</v>
      </c>
      <c r="Q39" t="s">
        <v>3938</v>
      </c>
      <c r="U39" t="s">
        <v>3939</v>
      </c>
      <c r="V39" s="128" t="e">
        <f>_xlfn.XLOOKUP(Applications[[#This Row],[NoApplication]],#REF!,#REF!,Applications[[#This Row],[Business Owner]],0,1)</f>
        <v>#REF!</v>
      </c>
      <c r="W39" t="s">
        <v>3940</v>
      </c>
      <c r="X39" t="s">
        <v>3941</v>
      </c>
      <c r="AA39" t="s">
        <v>2374</v>
      </c>
      <c r="AB39" t="s">
        <v>2374</v>
      </c>
    </row>
    <row r="40" spans="2:42" x14ac:dyDescent="0.25">
      <c r="B40" s="29" t="str">
        <f>_xlfn.CONCAT(Applications[[#This Row],[No]]," - ",Applications[[#This Row],[Application]])</f>
        <v>48 - FreeRTOS</v>
      </c>
      <c r="C40">
        <v>48</v>
      </c>
      <c r="D40" t="s">
        <v>3942</v>
      </c>
      <c r="E40" t="s">
        <v>1968</v>
      </c>
      <c r="F40" s="28">
        <v>45658</v>
      </c>
      <c r="J40" s="70" t="s">
        <v>3943</v>
      </c>
      <c r="N40" t="s">
        <v>2038</v>
      </c>
      <c r="O40" s="19">
        <v>54788</v>
      </c>
      <c r="Q40" t="s">
        <v>3944</v>
      </c>
      <c r="U40" t="s">
        <v>3945</v>
      </c>
      <c r="V40" s="128" t="e">
        <f>_xlfn.XLOOKUP(Applications[[#This Row],[NoApplication]],#REF!,#REF!,Applications[[#This Row],[Business Owner]],0,1)</f>
        <v>#REF!</v>
      </c>
      <c r="W40" t="s">
        <v>2374</v>
      </c>
      <c r="X40" t="s">
        <v>3946</v>
      </c>
      <c r="Y40" t="s">
        <v>3947</v>
      </c>
      <c r="Z40" s="70"/>
      <c r="AA40" t="s">
        <v>2366</v>
      </c>
      <c r="AB40" t="s">
        <v>2366</v>
      </c>
    </row>
    <row r="41" spans="2:42" x14ac:dyDescent="0.25">
      <c r="B41" s="29" t="str">
        <f>_xlfn.CONCAT(Applications[[#This Row],[No]]," - ",Applications[[#This Row],[Application]])</f>
        <v xml:space="preserve">49 - GCC </v>
      </c>
      <c r="C41">
        <v>49</v>
      </c>
      <c r="D41" t="s">
        <v>3948</v>
      </c>
      <c r="E41" t="s">
        <v>1968</v>
      </c>
      <c r="F41" s="28">
        <v>45658</v>
      </c>
      <c r="J41" s="70"/>
      <c r="N41" t="s">
        <v>2038</v>
      </c>
      <c r="O41" s="19">
        <v>54788</v>
      </c>
      <c r="U41" t="s">
        <v>3949</v>
      </c>
      <c r="V41" s="128" t="e">
        <f>_xlfn.XLOOKUP(Applications[[#This Row],[NoApplication]],#REF!,#REF!,Applications[[#This Row],[Business Owner]],0,1)</f>
        <v>#REF!</v>
      </c>
      <c r="W41" t="s">
        <v>2374</v>
      </c>
      <c r="X41" t="s">
        <v>3950</v>
      </c>
      <c r="Y41" t="s">
        <v>2359</v>
      </c>
      <c r="Z41" s="70"/>
      <c r="AA41" t="s">
        <v>2366</v>
      </c>
      <c r="AB41" t="s">
        <v>2366</v>
      </c>
    </row>
    <row r="42" spans="2:42" x14ac:dyDescent="0.25">
      <c r="B42" s="29" t="str">
        <f>_xlfn.CONCAT(Applications[[#This Row],[No]]," - ",Applications[[#This Row],[Application]])</f>
        <v>50 - GDB</v>
      </c>
      <c r="C42">
        <v>50</v>
      </c>
      <c r="D42" t="s">
        <v>3951</v>
      </c>
      <c r="E42" t="s">
        <v>1968</v>
      </c>
      <c r="F42" s="28">
        <v>45658</v>
      </c>
      <c r="J42" t="s">
        <v>3952</v>
      </c>
      <c r="N42" t="s">
        <v>2038</v>
      </c>
      <c r="O42" s="19">
        <v>54788</v>
      </c>
      <c r="U42" t="s">
        <v>3953</v>
      </c>
      <c r="V42" s="128" t="e">
        <f>_xlfn.XLOOKUP(Applications[[#This Row],[NoApplication]],#REF!,#REF!,Applications[[#This Row],[Business Owner]],0,1)</f>
        <v>#REF!</v>
      </c>
      <c r="W42" t="s">
        <v>3954</v>
      </c>
      <c r="X42" t="s">
        <v>3941</v>
      </c>
      <c r="AA42" t="s">
        <v>2366</v>
      </c>
      <c r="AB42" t="s">
        <v>2366</v>
      </c>
    </row>
    <row r="43" spans="2:42" ht="45" x14ac:dyDescent="0.25">
      <c r="B43" s="29" t="str">
        <f>_xlfn.CONCAT(Applications[[#This Row],[No]]," - ",Applications[[#This Row],[Application]])</f>
        <v>51 - NEC Compiler</v>
      </c>
      <c r="C43">
        <v>51</v>
      </c>
      <c r="D43" t="s">
        <v>2379</v>
      </c>
      <c r="E43" s="68" t="s">
        <v>1968</v>
      </c>
      <c r="F43" s="28">
        <v>45658</v>
      </c>
      <c r="G43" s="11" t="s">
        <v>1966</v>
      </c>
      <c r="J43" s="57" t="s">
        <v>2380</v>
      </c>
      <c r="K43" s="57"/>
      <c r="M43" t="s">
        <v>2009</v>
      </c>
      <c r="N43" t="s">
        <v>1855</v>
      </c>
      <c r="O43" s="19">
        <v>47118</v>
      </c>
      <c r="Q43" s="8" t="s">
        <v>2381</v>
      </c>
      <c r="U43" s="8" t="s">
        <v>2382</v>
      </c>
      <c r="V43" s="128" t="e">
        <f>_xlfn.XLOOKUP(Applications[[#This Row],[NoApplication]],#REF!,#REF!,Applications[[#This Row],[Business Owner]],0,1)</f>
        <v>#REF!</v>
      </c>
      <c r="W43" t="s">
        <v>2383</v>
      </c>
      <c r="X43" t="s">
        <v>2384</v>
      </c>
      <c r="Y43" t="s">
        <v>2385</v>
      </c>
      <c r="Z43" s="57"/>
      <c r="AA43" t="s">
        <v>2374</v>
      </c>
      <c r="AB43" t="s">
        <v>2383</v>
      </c>
      <c r="AE43" t="s">
        <v>2358</v>
      </c>
      <c r="AJ43" t="s">
        <v>1162</v>
      </c>
      <c r="AK43" t="s">
        <v>1162</v>
      </c>
    </row>
    <row r="44" spans="2:42" x14ac:dyDescent="0.25">
      <c r="B44" s="29" t="str">
        <f>_xlfn.CONCAT(Applications[[#This Row],[No]]," - ",Applications[[#This Row],[Application]])</f>
        <v>52 - Orcad</v>
      </c>
      <c r="C44">
        <v>52</v>
      </c>
      <c r="D44" t="s">
        <v>2386</v>
      </c>
      <c r="E44" t="s">
        <v>1904</v>
      </c>
      <c r="F44" s="28">
        <v>45658</v>
      </c>
      <c r="G44" s="11" t="s">
        <v>1966</v>
      </c>
      <c r="I44" t="s">
        <v>2118</v>
      </c>
      <c r="J44" s="123" t="s">
        <v>2387</v>
      </c>
      <c r="K44" s="13"/>
      <c r="N44" t="s">
        <v>2029</v>
      </c>
      <c r="O44" s="19">
        <v>54788</v>
      </c>
      <c r="Q44" s="14" t="s">
        <v>2388</v>
      </c>
      <c r="R44" s="14"/>
      <c r="U44" t="s">
        <v>2389</v>
      </c>
      <c r="V44" s="129" t="e">
        <f>_xlfn.XLOOKUP(Applications[[#This Row],[NoApplication]],#REF!,#REF!,Applications[[#This Row],[Business Owner]],0,1)</f>
        <v>#REF!</v>
      </c>
      <c r="W44" t="s">
        <v>2390</v>
      </c>
      <c r="X44" t="s">
        <v>2391</v>
      </c>
      <c r="Z44" s="123"/>
      <c r="AA44" t="s">
        <v>2392</v>
      </c>
      <c r="AB44" t="s">
        <v>471</v>
      </c>
      <c r="AE44" t="s">
        <v>2358</v>
      </c>
      <c r="AH44" t="s">
        <v>2393</v>
      </c>
    </row>
    <row r="45" spans="2:42" x14ac:dyDescent="0.25">
      <c r="B45" s="29" t="str">
        <f>_xlfn.CONCAT(Applications[[#This Row],[No]]," - ",Applications[[#This Row],[Application]])</f>
        <v>53 - OSELAS</v>
      </c>
      <c r="C45">
        <v>53</v>
      </c>
      <c r="D45" t="s">
        <v>3955</v>
      </c>
      <c r="E45" t="s">
        <v>1846</v>
      </c>
      <c r="F45" s="28">
        <v>45658</v>
      </c>
      <c r="J45" t="s">
        <v>3956</v>
      </c>
      <c r="N45" t="s">
        <v>2038</v>
      </c>
      <c r="O45" s="19">
        <v>54788</v>
      </c>
      <c r="Q45" s="15" t="s">
        <v>3957</v>
      </c>
      <c r="R45" s="15"/>
      <c r="U45" t="s">
        <v>3958</v>
      </c>
      <c r="V45" s="128" t="e">
        <f>_xlfn.XLOOKUP(Applications[[#This Row],[NoApplication]],#REF!,#REF!,Applications[[#This Row],[Business Owner]],0,1)</f>
        <v>#REF!</v>
      </c>
      <c r="W45" t="s">
        <v>3959</v>
      </c>
      <c r="X45" t="s">
        <v>3941</v>
      </c>
      <c r="AA45" t="s">
        <v>2366</v>
      </c>
      <c r="AB45" t="s">
        <v>2366</v>
      </c>
    </row>
    <row r="46" spans="2:42" x14ac:dyDescent="0.25">
      <c r="B46" s="29" t="str">
        <f>_xlfn.CONCAT(Applications[[#This Row],[No]]," - ",Applications[[#This Row],[Application]])</f>
        <v>55 - QT Creator</v>
      </c>
      <c r="C46">
        <v>55</v>
      </c>
      <c r="D46" t="s">
        <v>3960</v>
      </c>
      <c r="E46" t="s">
        <v>1968</v>
      </c>
      <c r="F46" s="28">
        <v>45658</v>
      </c>
      <c r="J46" t="s">
        <v>3961</v>
      </c>
      <c r="N46" t="s">
        <v>2038</v>
      </c>
      <c r="O46" s="19">
        <v>54788</v>
      </c>
      <c r="Q46" t="s">
        <v>3962</v>
      </c>
      <c r="U46" t="s">
        <v>3963</v>
      </c>
      <c r="V46" s="128" t="e">
        <f>_xlfn.XLOOKUP(Applications[[#This Row],[NoApplication]],#REF!,#REF!,Applications[[#This Row],[Business Owner]],0,1)</f>
        <v>#REF!</v>
      </c>
      <c r="W46" t="s">
        <v>3959</v>
      </c>
      <c r="X46" t="s">
        <v>3941</v>
      </c>
      <c r="AA46" t="s">
        <v>2366</v>
      </c>
      <c r="AB46" t="s">
        <v>2366</v>
      </c>
    </row>
    <row r="47" spans="2:42" x14ac:dyDescent="0.25">
      <c r="B47" s="29" t="str">
        <f>_xlfn.CONCAT(Applications[[#This Row],[No]]," - ",Applications[[#This Row],[Application]])</f>
        <v>56 - QT Unit</v>
      </c>
      <c r="C47">
        <v>56</v>
      </c>
      <c r="D47" t="s">
        <v>3964</v>
      </c>
      <c r="E47" t="s">
        <v>1968</v>
      </c>
      <c r="F47" s="28">
        <v>45658</v>
      </c>
      <c r="J47" t="s">
        <v>3961</v>
      </c>
      <c r="N47" t="s">
        <v>2038</v>
      </c>
      <c r="O47" s="19">
        <v>54788</v>
      </c>
      <c r="U47" t="s">
        <v>3965</v>
      </c>
      <c r="V47" s="128" t="e">
        <f>_xlfn.XLOOKUP(Applications[[#This Row],[NoApplication]],#REF!,#REF!,Applications[[#This Row],[Business Owner]],0,1)</f>
        <v>#REF!</v>
      </c>
      <c r="W47" t="s">
        <v>3940</v>
      </c>
      <c r="X47" t="s">
        <v>3941</v>
      </c>
      <c r="AA47" t="s">
        <v>2374</v>
      </c>
      <c r="AB47" t="s">
        <v>2374</v>
      </c>
    </row>
    <row r="48" spans="2:42" x14ac:dyDescent="0.25">
      <c r="B48" s="29" t="str">
        <f>_xlfn.CONCAT(Applications[[#This Row],[No]]," - ",Applications[[#This Row],[Application]])</f>
        <v>57 - SMX</v>
      </c>
      <c r="C48">
        <v>57</v>
      </c>
      <c r="D48" t="s">
        <v>3966</v>
      </c>
      <c r="E48" t="s">
        <v>1846</v>
      </c>
      <c r="F48" s="28">
        <v>45658</v>
      </c>
      <c r="J48" s="235" t="s">
        <v>3967</v>
      </c>
      <c r="N48" t="s">
        <v>2038</v>
      </c>
      <c r="O48" s="19">
        <v>54788</v>
      </c>
      <c r="U48" t="s">
        <v>3968</v>
      </c>
      <c r="V48" s="128" t="e">
        <f>_xlfn.XLOOKUP(Applications[[#This Row],[NoApplication]],#REF!,#REF!,Applications[[#This Row],[Business Owner]],0,1)</f>
        <v>#REF!</v>
      </c>
      <c r="W48" t="s">
        <v>3969</v>
      </c>
      <c r="X48" t="s">
        <v>3970</v>
      </c>
      <c r="Z48" s="235"/>
      <c r="AA48" t="s">
        <v>2374</v>
      </c>
      <c r="AB48" t="s">
        <v>2374</v>
      </c>
    </row>
    <row r="49" spans="2:38" ht="60" x14ac:dyDescent="0.25">
      <c r="B49" s="29" t="str">
        <f>_xlfn.CONCAT(Applications[[#This Row],[No]]," - ",Applications[[#This Row],[Application]])</f>
        <v>58 - GitKraken</v>
      </c>
      <c r="C49">
        <v>58</v>
      </c>
      <c r="D49" t="s">
        <v>2796</v>
      </c>
      <c r="E49" s="68" t="s">
        <v>1968</v>
      </c>
      <c r="F49" s="28">
        <v>45658</v>
      </c>
      <c r="G49" s="11" t="s">
        <v>1966</v>
      </c>
      <c r="J49" s="70" t="s">
        <v>2797</v>
      </c>
      <c r="M49" t="s">
        <v>2002</v>
      </c>
      <c r="N49" t="s">
        <v>1862</v>
      </c>
      <c r="O49" s="19">
        <v>54788</v>
      </c>
      <c r="Q49" s="100" t="s">
        <v>2798</v>
      </c>
      <c r="U49" t="s">
        <v>2799</v>
      </c>
      <c r="V49" s="177" t="e">
        <f>_xlfn.XLOOKUP(Applications[[#This Row],[NoApplication]],#REF!,#REF!,Applications[[#This Row],[Business Owner]],0,1)</f>
        <v>#REF!</v>
      </c>
      <c r="W49" t="s">
        <v>2800</v>
      </c>
      <c r="X49" t="s">
        <v>2801</v>
      </c>
      <c r="Z49" s="70"/>
      <c r="AA49" t="s">
        <v>2802</v>
      </c>
      <c r="AE49" t="s">
        <v>2358</v>
      </c>
    </row>
    <row r="50" spans="2:38" x14ac:dyDescent="0.25">
      <c r="B50" s="29" t="str">
        <f>_xlfn.CONCAT(Applications[[#This Row],[No]]," - ",Applications[[#This Row],[Application]])</f>
        <v>59 - Advanced Serial Port Monitor</v>
      </c>
      <c r="C50">
        <v>59</v>
      </c>
      <c r="D50" t="s">
        <v>2988</v>
      </c>
      <c r="E50" t="s">
        <v>1846</v>
      </c>
      <c r="F50" s="28">
        <v>45658</v>
      </c>
      <c r="J50" t="s">
        <v>2989</v>
      </c>
      <c r="N50" t="s">
        <v>2038</v>
      </c>
      <c r="O50" s="19">
        <v>54788</v>
      </c>
      <c r="U50" t="s">
        <v>2990</v>
      </c>
      <c r="V50" s="128" t="e">
        <f>_xlfn.XLOOKUP(Applications[[#This Row],[NoApplication]],#REF!,#REF!,Applications[[#This Row],[Business Owner]],0,1)</f>
        <v>#REF!</v>
      </c>
      <c r="W50" t="s">
        <v>2383</v>
      </c>
      <c r="X50" t="s">
        <v>2991</v>
      </c>
      <c r="AA50" t="s">
        <v>2992</v>
      </c>
      <c r="AB50" t="s">
        <v>2383</v>
      </c>
      <c r="AE50" t="s">
        <v>2358</v>
      </c>
    </row>
    <row r="51" spans="2:38" x14ac:dyDescent="0.25">
      <c r="B51" s="29" t="str">
        <f>_xlfn.CONCAT(Applications[[#This Row],[No]]," - ",Applications[[#This Row],[Application]])</f>
        <v>60 - Astah professional</v>
      </c>
      <c r="C51">
        <v>60</v>
      </c>
      <c r="D51" t="s">
        <v>3971</v>
      </c>
      <c r="E51" t="s">
        <v>1904</v>
      </c>
      <c r="F51" s="28">
        <v>45658</v>
      </c>
      <c r="J51" s="70" t="s">
        <v>3972</v>
      </c>
      <c r="N51" t="s">
        <v>2038</v>
      </c>
      <c r="O51" s="19">
        <v>54788</v>
      </c>
      <c r="U51" t="s">
        <v>3973</v>
      </c>
      <c r="V51" s="128" t="e">
        <f>_xlfn.XLOOKUP(Applications[[#This Row],[NoApplication]],#REF!,#REF!,Applications[[#This Row],[Business Owner]],0,1)</f>
        <v>#REF!</v>
      </c>
      <c r="W51" t="s">
        <v>3974</v>
      </c>
      <c r="X51" t="s">
        <v>2409</v>
      </c>
      <c r="Z51" s="70"/>
      <c r="AA51" t="s">
        <v>3975</v>
      </c>
      <c r="AB51" t="s">
        <v>2383</v>
      </c>
    </row>
    <row r="52" spans="2:38" x14ac:dyDescent="0.25">
      <c r="B52" s="29" t="str">
        <f>_xlfn.CONCAT(Applications[[#This Row],[No]]," - ",Applications[[#This Row],[Application]])</f>
        <v>61 - Conformance Test Tool 3.0</v>
      </c>
      <c r="C52">
        <v>61</v>
      </c>
      <c r="D52" t="s">
        <v>3976</v>
      </c>
      <c r="E52" t="s">
        <v>2405</v>
      </c>
      <c r="F52" s="28">
        <v>45658</v>
      </c>
      <c r="J52" t="s">
        <v>2281</v>
      </c>
      <c r="N52" t="s">
        <v>2038</v>
      </c>
      <c r="O52" s="19">
        <v>54788</v>
      </c>
      <c r="U52" t="s">
        <v>3977</v>
      </c>
      <c r="V52" s="128" t="e">
        <f>_xlfn.XLOOKUP(Applications[[#This Row],[NoApplication]],#REF!,#REF!,Applications[[#This Row],[Business Owner]],0,1)</f>
        <v>#REF!</v>
      </c>
      <c r="W52" t="s">
        <v>3978</v>
      </c>
      <c r="X52" t="s">
        <v>3979</v>
      </c>
      <c r="AA52" t="s">
        <v>3980</v>
      </c>
      <c r="AB52" t="s">
        <v>3981</v>
      </c>
    </row>
    <row r="53" spans="2:38" ht="60" x14ac:dyDescent="0.25">
      <c r="B53" s="29" t="str">
        <f>_xlfn.CONCAT(Applications[[#This Row],[No]]," - ",Applications[[#This Row],[Application]])</f>
        <v>62 - Eclipse</v>
      </c>
      <c r="C53">
        <v>62</v>
      </c>
      <c r="D53" t="s">
        <v>2803</v>
      </c>
      <c r="E53" t="s">
        <v>1968</v>
      </c>
      <c r="F53" s="28">
        <v>45658</v>
      </c>
      <c r="J53" t="s">
        <v>2804</v>
      </c>
      <c r="N53" t="s">
        <v>1855</v>
      </c>
      <c r="O53" s="19">
        <v>54788</v>
      </c>
      <c r="Q53" t="s">
        <v>873</v>
      </c>
      <c r="U53" t="s">
        <v>2805</v>
      </c>
      <c r="V53" s="128" t="e">
        <f>_xlfn.XLOOKUP(Applications[[#This Row],[NoApplication]],#REF!,#REF!,Applications[[#This Row],[Business Owner]],0,1)</f>
        <v>#REF!</v>
      </c>
      <c r="X53" t="s">
        <v>2806</v>
      </c>
      <c r="Y53" t="s">
        <v>2807</v>
      </c>
      <c r="AA53" t="s">
        <v>2808</v>
      </c>
      <c r="AB53" t="s">
        <v>2042</v>
      </c>
      <c r="AC53" t="s">
        <v>710</v>
      </c>
      <c r="AD53" t="s">
        <v>2417</v>
      </c>
      <c r="AE53" t="s">
        <v>2358</v>
      </c>
      <c r="AI53" s="8" t="s">
        <v>2809</v>
      </c>
      <c r="AJ53" t="s">
        <v>2377</v>
      </c>
      <c r="AK53" t="s">
        <v>2378</v>
      </c>
    </row>
    <row r="54" spans="2:38" x14ac:dyDescent="0.25">
      <c r="B54" s="29" t="str">
        <f>_xlfn.CONCAT(Applications[[#This Row],[No]]," - ",Applications[[#This Row],[Application]])</f>
        <v>63 - ElDevScripts</v>
      </c>
      <c r="C54">
        <v>63</v>
      </c>
      <c r="D54" t="s">
        <v>3982</v>
      </c>
      <c r="E54" t="s">
        <v>1968</v>
      </c>
      <c r="F54" s="28">
        <v>45658</v>
      </c>
      <c r="J54" t="s">
        <v>3982</v>
      </c>
      <c r="N54" t="s">
        <v>2038</v>
      </c>
      <c r="O54" s="19">
        <v>54788</v>
      </c>
      <c r="U54" t="s">
        <v>3983</v>
      </c>
      <c r="V54" s="130" t="e">
        <f>_xlfn.XLOOKUP(Applications[[#This Row],[NoApplication]],#REF!,#REF!,Applications[[#This Row],[Business Owner]],0,1)</f>
        <v>#REF!</v>
      </c>
      <c r="W54" t="s">
        <v>3984</v>
      </c>
      <c r="X54" t="s">
        <v>3985</v>
      </c>
      <c r="Y54" t="s">
        <v>3986</v>
      </c>
      <c r="AA54" t="s">
        <v>3987</v>
      </c>
      <c r="AB54" t="s">
        <v>3988</v>
      </c>
    </row>
    <row r="55" spans="2:38" x14ac:dyDescent="0.25">
      <c r="B55" s="29" t="str">
        <f>_xlfn.CONCAT(Applications[[#This Row],[No]]," - ",Applications[[#This Row],[Application]])</f>
        <v xml:space="preserve">66 - KEMA Test Facility Generic </v>
      </c>
      <c r="C55">
        <v>66</v>
      </c>
      <c r="D55" t="s">
        <v>3989</v>
      </c>
      <c r="E55" t="s">
        <v>1968</v>
      </c>
      <c r="F55" s="28">
        <v>45658</v>
      </c>
      <c r="N55" t="s">
        <v>2038</v>
      </c>
      <c r="O55" s="19">
        <v>54788</v>
      </c>
      <c r="U55" t="s">
        <v>3990</v>
      </c>
      <c r="V55" s="128" t="e">
        <f>_xlfn.XLOOKUP(Applications[[#This Row],[NoApplication]],#REF!,#REF!,Applications[[#This Row],[Business Owner]],0,1)</f>
        <v>#REF!</v>
      </c>
      <c r="W55" t="s">
        <v>3991</v>
      </c>
      <c r="X55" t="s">
        <v>3979</v>
      </c>
      <c r="AA55" t="s">
        <v>3992</v>
      </c>
      <c r="AB55" t="s">
        <v>3993</v>
      </c>
    </row>
    <row r="56" spans="2:38" x14ac:dyDescent="0.25">
      <c r="B56" s="29" t="str">
        <f>_xlfn.CONCAT(Applications[[#This Row],[No]]," - ",Applications[[#This Row],[Application]])</f>
        <v>67 - Mathcad</v>
      </c>
      <c r="C56">
        <v>67</v>
      </c>
      <c r="D56" t="s">
        <v>2934</v>
      </c>
      <c r="E56" s="68" t="s">
        <v>1904</v>
      </c>
      <c r="F56" s="28">
        <v>45658</v>
      </c>
      <c r="J56" s="57" t="s">
        <v>2935</v>
      </c>
      <c r="M56" t="s">
        <v>2009</v>
      </c>
      <c r="N56" t="s">
        <v>1855</v>
      </c>
      <c r="O56" s="19">
        <v>54788</v>
      </c>
      <c r="U56" t="s">
        <v>2936</v>
      </c>
      <c r="V56" s="128" t="e">
        <f>_xlfn.XLOOKUP(Applications[[#This Row],[NoApplication]],#REF!,#REF!,Applications[[#This Row],[Business Owner]],0,1)</f>
        <v>#REF!</v>
      </c>
      <c r="W56" t="s">
        <v>2937</v>
      </c>
      <c r="X56" t="s">
        <v>2938</v>
      </c>
      <c r="Z56" s="57"/>
      <c r="AA56" t="s">
        <v>2939</v>
      </c>
      <c r="AB56" t="s">
        <v>2940</v>
      </c>
      <c r="AE56" t="s">
        <v>2358</v>
      </c>
    </row>
    <row r="57" spans="2:38" ht="30" x14ac:dyDescent="0.25">
      <c r="B57" s="29" t="str">
        <f>_xlfn.CONCAT(Applications[[#This Row],[No]]," - ",Applications[[#This Row],[Application]])</f>
        <v>68 - ModelSim</v>
      </c>
      <c r="C57">
        <v>68</v>
      </c>
      <c r="D57" t="s">
        <v>2394</v>
      </c>
      <c r="E57" t="s">
        <v>1968</v>
      </c>
      <c r="F57" s="28">
        <v>45658</v>
      </c>
      <c r="G57" s="11" t="s">
        <v>1966</v>
      </c>
      <c r="J57" s="70" t="s">
        <v>2395</v>
      </c>
      <c r="M57" t="s">
        <v>2009</v>
      </c>
      <c r="N57" t="s">
        <v>2038</v>
      </c>
      <c r="O57" s="19">
        <v>54788</v>
      </c>
      <c r="Q57" s="100" t="s">
        <v>2396</v>
      </c>
      <c r="U57" t="s">
        <v>2397</v>
      </c>
      <c r="V57" s="128" t="e">
        <f>_xlfn.XLOOKUP(Applications[[#This Row],[NoApplication]],#REF!,#REF!,Applications[[#This Row],[Business Owner]],0,1)</f>
        <v>#REF!</v>
      </c>
      <c r="W57" t="s">
        <v>2398</v>
      </c>
      <c r="X57" t="s">
        <v>2399</v>
      </c>
      <c r="Y57" t="s">
        <v>2400</v>
      </c>
      <c r="Z57" s="70"/>
      <c r="AA57" t="s">
        <v>2401</v>
      </c>
      <c r="AB57" t="s">
        <v>2402</v>
      </c>
      <c r="AE57" t="s">
        <v>2358</v>
      </c>
      <c r="AJ57" t="s">
        <v>46</v>
      </c>
      <c r="AK57" t="s">
        <v>2403</v>
      </c>
    </row>
    <row r="58" spans="2:38" x14ac:dyDescent="0.25">
      <c r="B58" s="29" t="str">
        <f>_xlfn.CONCAT(Applications[[#This Row],[No]]," - ",Applications[[#This Row],[Application]])</f>
        <v>69 - Seqzap fra CIM Software Testing</v>
      </c>
      <c r="C58">
        <v>69</v>
      </c>
      <c r="D58" t="s">
        <v>2404</v>
      </c>
      <c r="E58" s="56" t="s">
        <v>2405</v>
      </c>
      <c r="F58" s="28">
        <v>45658</v>
      </c>
      <c r="J58" t="s">
        <v>2406</v>
      </c>
      <c r="M58" t="s">
        <v>2009</v>
      </c>
      <c r="N58" t="s">
        <v>2038</v>
      </c>
      <c r="O58" s="19">
        <v>54788</v>
      </c>
      <c r="U58" t="s">
        <v>2407</v>
      </c>
      <c r="V58" s="128" t="e">
        <f>_xlfn.XLOOKUP(Applications[[#This Row],[NoApplication]],#REF!,#REF!,Applications[[#This Row],[Business Owner]],0,1)</f>
        <v>#REF!</v>
      </c>
      <c r="W58" t="s">
        <v>2408</v>
      </c>
      <c r="X58" t="s">
        <v>2409</v>
      </c>
      <c r="Y58" t="s">
        <v>2410</v>
      </c>
      <c r="AA58" t="s">
        <v>2411</v>
      </c>
      <c r="AB58" t="s">
        <v>2412</v>
      </c>
      <c r="AE58" t="s">
        <v>2358</v>
      </c>
    </row>
    <row r="59" spans="2:38" ht="45" x14ac:dyDescent="0.25">
      <c r="B59" s="29" t="str">
        <f>_xlfn.CONCAT(Applications[[#This Row],[No]]," - ",Applications[[#This Row],[Application]])</f>
        <v>70 - WikiMedia</v>
      </c>
      <c r="C59">
        <v>70</v>
      </c>
      <c r="D59" s="8" t="s">
        <v>3571</v>
      </c>
      <c r="E59" t="s">
        <v>1846</v>
      </c>
      <c r="F59" s="28">
        <v>45658</v>
      </c>
      <c r="J59" t="s">
        <v>3572</v>
      </c>
      <c r="N59" t="s">
        <v>1969</v>
      </c>
      <c r="O59" s="19">
        <v>46023</v>
      </c>
      <c r="Q59" t="s">
        <v>3573</v>
      </c>
      <c r="R59" s="16" t="s">
        <v>3574</v>
      </c>
      <c r="U59" t="s">
        <v>3575</v>
      </c>
      <c r="V59" s="128" t="e">
        <f>_xlfn.XLOOKUP(Applications[[#This Row],[NoApplication]],#REF!,#REF!,Applications[[#This Row],[Business Owner]],0,1)</f>
        <v>#REF!</v>
      </c>
      <c r="W59" t="s">
        <v>3576</v>
      </c>
      <c r="X59" t="s">
        <v>2409</v>
      </c>
      <c r="AA59" t="s">
        <v>2366</v>
      </c>
      <c r="AE59" t="s">
        <v>3416</v>
      </c>
      <c r="AI59" s="8" t="s">
        <v>3577</v>
      </c>
      <c r="AJ59" s="80" t="s">
        <v>3268</v>
      </c>
      <c r="AL59" t="s">
        <v>3016</v>
      </c>
    </row>
    <row r="60" spans="2:38" x14ac:dyDescent="0.25">
      <c r="B60" s="29" t="str">
        <f>_xlfn.CONCAT(Applications[[#This Row],[No]]," - ",Applications[[#This Row],[Application]])</f>
        <v xml:space="preserve">71 - AD Link </v>
      </c>
      <c r="C60">
        <v>71</v>
      </c>
      <c r="D60" t="s">
        <v>3994</v>
      </c>
      <c r="E60" t="s">
        <v>1968</v>
      </c>
      <c r="F60" s="28">
        <v>45658</v>
      </c>
      <c r="N60" t="s">
        <v>2038</v>
      </c>
      <c r="O60" s="19">
        <v>54788</v>
      </c>
      <c r="U60" t="s">
        <v>3995</v>
      </c>
      <c r="V60" s="128" t="e">
        <f>_xlfn.XLOOKUP(Applications[[#This Row],[NoApplication]],#REF!,#REF!,Applications[[#This Row],[Business Owner]],0,1)</f>
        <v>#REF!</v>
      </c>
      <c r="X60" t="s">
        <v>2845</v>
      </c>
      <c r="AB60" t="s">
        <v>3996</v>
      </c>
    </row>
    <row r="61" spans="2:38" x14ac:dyDescent="0.25">
      <c r="B61" s="29" t="str">
        <f>_xlfn.CONCAT(Applications[[#This Row],[No]]," - ",Applications[[#This Row],[Application]])</f>
        <v>72 - APEX SQL</v>
      </c>
      <c r="C61">
        <v>72</v>
      </c>
      <c r="D61" t="s">
        <v>3997</v>
      </c>
      <c r="E61" t="s">
        <v>1853</v>
      </c>
      <c r="F61" s="28">
        <v>45658</v>
      </c>
      <c r="J61" t="s">
        <v>3998</v>
      </c>
      <c r="N61" t="s">
        <v>2038</v>
      </c>
      <c r="O61" s="19">
        <v>54788</v>
      </c>
      <c r="U61" t="s">
        <v>3999</v>
      </c>
      <c r="V61" s="128" t="e">
        <f>_xlfn.XLOOKUP(Applications[[#This Row],[NoApplication]],#REF!,#REF!,Applications[[#This Row],[Business Owner]],0,1)</f>
        <v>#REF!</v>
      </c>
      <c r="X61" t="s">
        <v>2031</v>
      </c>
      <c r="AB61" t="s">
        <v>2031</v>
      </c>
    </row>
    <row r="62" spans="2:38" x14ac:dyDescent="0.25">
      <c r="B62" s="29" t="str">
        <f>_xlfn.CONCAT(Applications[[#This Row],[No]]," - ",Applications[[#This Row],[Application]])</f>
        <v>73 - ApexSQL Edit</v>
      </c>
      <c r="C62">
        <v>73</v>
      </c>
      <c r="D62" t="s">
        <v>4000</v>
      </c>
      <c r="E62" t="s">
        <v>1968</v>
      </c>
      <c r="F62" s="28">
        <v>45658</v>
      </c>
      <c r="J62" s="70" t="s">
        <v>4001</v>
      </c>
      <c r="N62" t="s">
        <v>2038</v>
      </c>
      <c r="O62" s="19">
        <v>54788</v>
      </c>
      <c r="U62" t="s">
        <v>4002</v>
      </c>
      <c r="V62" s="128" t="e">
        <f>_xlfn.XLOOKUP(Applications[[#This Row],[NoApplication]],#REF!,#REF!,Applications[[#This Row],[Business Owner]],0,1)</f>
        <v>#REF!</v>
      </c>
      <c r="X62" t="s">
        <v>2031</v>
      </c>
      <c r="Z62" s="70"/>
      <c r="AB62" t="s">
        <v>2492</v>
      </c>
    </row>
    <row r="63" spans="2:38" x14ac:dyDescent="0.25">
      <c r="B63" s="29" t="str">
        <f>_xlfn.CONCAT(Applications[[#This Row],[No]]," - ",Applications[[#This Row],[Application]])</f>
        <v>74 - AppFabric</v>
      </c>
      <c r="C63">
        <v>74</v>
      </c>
      <c r="D63" t="s">
        <v>4003</v>
      </c>
      <c r="E63" t="s">
        <v>1968</v>
      </c>
      <c r="F63" s="28">
        <v>45658</v>
      </c>
      <c r="J63" s="70" t="s">
        <v>1861</v>
      </c>
      <c r="N63" t="s">
        <v>2038</v>
      </c>
      <c r="O63" s="19">
        <v>54788</v>
      </c>
      <c r="U63" t="s">
        <v>4004</v>
      </c>
      <c r="V63" s="128" t="e">
        <f>_xlfn.XLOOKUP(Applications[[#This Row],[NoApplication]],#REF!,#REF!,Applications[[#This Row],[Business Owner]],0,1)</f>
        <v>#REF!</v>
      </c>
      <c r="W63" t="s">
        <v>4005</v>
      </c>
      <c r="X63" t="s">
        <v>4005</v>
      </c>
      <c r="Z63" s="70"/>
      <c r="AB63" t="s">
        <v>4006</v>
      </c>
    </row>
    <row r="64" spans="2:38" x14ac:dyDescent="0.25">
      <c r="B64" s="29" t="str">
        <f>_xlfn.CONCAT(Applications[[#This Row],[No]]," - ",Applications[[#This Row],[Application]])</f>
        <v>75 - Blend</v>
      </c>
      <c r="C64">
        <v>75</v>
      </c>
      <c r="D64" t="s">
        <v>4007</v>
      </c>
      <c r="E64" t="s">
        <v>1968</v>
      </c>
      <c r="F64" s="28">
        <v>45658</v>
      </c>
      <c r="J64" t="s">
        <v>4008</v>
      </c>
      <c r="N64" t="s">
        <v>2038</v>
      </c>
      <c r="O64" s="19">
        <v>54788</v>
      </c>
      <c r="U64" t="s">
        <v>4009</v>
      </c>
      <c r="V64" s="128" t="e">
        <f>_xlfn.XLOOKUP(Applications[[#This Row],[NoApplication]],#REF!,#REF!,Applications[[#This Row],[Business Owner]],0,1)</f>
        <v>#REF!</v>
      </c>
      <c r="X64" t="s">
        <v>4010</v>
      </c>
      <c r="AA64" t="s">
        <v>3740</v>
      </c>
      <c r="AB64" t="s">
        <v>2032</v>
      </c>
    </row>
    <row r="65" spans="2:41" x14ac:dyDescent="0.25">
      <c r="B65" s="29" t="str">
        <f>_xlfn.CONCAT(Applications[[#This Row],[No]]," - ",Applications[[#This Row],[Application]])</f>
        <v>79 - Code::Blocks (www.codeblocks.org)</v>
      </c>
      <c r="C65">
        <v>79</v>
      </c>
      <c r="D65" t="s">
        <v>4011</v>
      </c>
      <c r="E65" t="s">
        <v>1968</v>
      </c>
      <c r="F65" s="28">
        <v>45658</v>
      </c>
      <c r="J65" t="s">
        <v>4012</v>
      </c>
      <c r="N65" t="s">
        <v>2038</v>
      </c>
      <c r="O65" s="19">
        <v>54788</v>
      </c>
      <c r="U65" t="s">
        <v>4013</v>
      </c>
      <c r="V65" s="128" t="e">
        <f>_xlfn.XLOOKUP(Applications[[#This Row],[NoApplication]],#REF!,#REF!,Applications[[#This Row],[Business Owner]],0,1)</f>
        <v>#REF!</v>
      </c>
      <c r="W65" t="s">
        <v>4005</v>
      </c>
      <c r="X65" t="s">
        <v>4005</v>
      </c>
      <c r="AB65" t="s">
        <v>2042</v>
      </c>
    </row>
    <row r="66" spans="2:41" ht="75" x14ac:dyDescent="0.25">
      <c r="B66" s="29" t="str">
        <f>_xlfn.CONCAT(Applications[[#This Row],[No]]," - ",Applications[[#This Row],[Application]])</f>
        <v>82 - Crystal Reports</v>
      </c>
      <c r="C66">
        <v>82</v>
      </c>
      <c r="D66" t="s">
        <v>3812</v>
      </c>
      <c r="E66" t="s">
        <v>1853</v>
      </c>
      <c r="F66" s="28">
        <v>45658</v>
      </c>
      <c r="J66" t="s">
        <v>2274</v>
      </c>
      <c r="N66" t="s">
        <v>1848</v>
      </c>
      <c r="O66" s="19">
        <v>54788</v>
      </c>
      <c r="U66" t="s">
        <v>3813</v>
      </c>
      <c r="V66" s="128" t="e">
        <f>_xlfn.XLOOKUP(Applications[[#This Row],[NoApplication]],#REF!,#REF!,Applications[[#This Row],[Business Owner]],0,1)</f>
        <v>#REF!</v>
      </c>
      <c r="X66" t="s">
        <v>3814</v>
      </c>
      <c r="AA66" t="s">
        <v>2992</v>
      </c>
      <c r="AB66" t="s">
        <v>3815</v>
      </c>
      <c r="AE66" t="s">
        <v>109</v>
      </c>
      <c r="AI66" s="8" t="s">
        <v>3816</v>
      </c>
      <c r="AJ66" t="s">
        <v>2225</v>
      </c>
    </row>
    <row r="67" spans="2:41" x14ac:dyDescent="0.25">
      <c r="B67" s="29" t="str">
        <f>_xlfn.CONCAT(Applications[[#This Row],[No]]," - ",Applications[[#This Row],[Application]])</f>
        <v>83 - DOSBox (www.dosbox.com)</v>
      </c>
      <c r="C67">
        <v>83</v>
      </c>
      <c r="D67" t="s">
        <v>4014</v>
      </c>
      <c r="E67" t="s">
        <v>1846</v>
      </c>
      <c r="F67" s="28">
        <v>45658</v>
      </c>
      <c r="J67" t="s">
        <v>4015</v>
      </c>
      <c r="N67" t="s">
        <v>2038</v>
      </c>
      <c r="O67" s="19">
        <v>54788</v>
      </c>
      <c r="U67" t="s">
        <v>4016</v>
      </c>
      <c r="V67" s="128" t="e">
        <f>_xlfn.XLOOKUP(Applications[[#This Row],[NoApplication]],#REF!,#REF!,Applications[[#This Row],[Business Owner]],0,1)</f>
        <v>#REF!</v>
      </c>
      <c r="W67" t="s">
        <v>4005</v>
      </c>
      <c r="X67" t="s">
        <v>4005</v>
      </c>
      <c r="AB67" t="s">
        <v>2042</v>
      </c>
    </row>
    <row r="68" spans="2:41" x14ac:dyDescent="0.25">
      <c r="B68" s="29" t="str">
        <f>_xlfn.CONCAT(Applications[[#This Row],[No]]," - ",Applications[[#This Row],[Application]])</f>
        <v>84 - Dr. Memory (http://drmemory.org/)</v>
      </c>
      <c r="C68">
        <v>84</v>
      </c>
      <c r="D68" t="s">
        <v>4017</v>
      </c>
      <c r="E68" t="s">
        <v>1846</v>
      </c>
      <c r="F68" s="28">
        <v>45658</v>
      </c>
      <c r="J68" t="s">
        <v>4018</v>
      </c>
      <c r="N68" t="s">
        <v>2038</v>
      </c>
      <c r="O68" s="19">
        <v>54788</v>
      </c>
      <c r="U68" t="s">
        <v>4019</v>
      </c>
      <c r="V68" s="128" t="e">
        <f>_xlfn.XLOOKUP(Applications[[#This Row],[NoApplication]],#REF!,#REF!,Applications[[#This Row],[Business Owner]],0,1)</f>
        <v>#REF!</v>
      </c>
      <c r="W68" t="s">
        <v>4005</v>
      </c>
      <c r="X68" t="s">
        <v>4005</v>
      </c>
      <c r="AB68" t="s">
        <v>4020</v>
      </c>
    </row>
    <row r="69" spans="2:41" x14ac:dyDescent="0.25">
      <c r="B69" s="29" t="str">
        <f>_xlfn.CONCAT(Applications[[#This Row],[No]]," - ",Applications[[#This Row],[Application]])</f>
        <v>85 - Eltima Serial Port Monitor (www.eltima.com)</v>
      </c>
      <c r="C69">
        <v>85</v>
      </c>
      <c r="D69" t="s">
        <v>2993</v>
      </c>
      <c r="E69" t="s">
        <v>1846</v>
      </c>
      <c r="F69" s="28">
        <v>45658</v>
      </c>
      <c r="J69" t="s">
        <v>2994</v>
      </c>
      <c r="N69" t="s">
        <v>1848</v>
      </c>
      <c r="O69" s="28">
        <v>46173</v>
      </c>
      <c r="U69" t="s">
        <v>2995</v>
      </c>
      <c r="V69" s="128" t="e">
        <f>_xlfn.XLOOKUP(Applications[[#This Row],[NoApplication]],#REF!,#REF!,Applications[[#This Row],[Business Owner]],0,1)</f>
        <v>#REF!</v>
      </c>
      <c r="X69" t="s">
        <v>2996</v>
      </c>
      <c r="AB69" t="s">
        <v>2031</v>
      </c>
      <c r="AE69" t="s">
        <v>2358</v>
      </c>
    </row>
    <row r="70" spans="2:41" x14ac:dyDescent="0.25">
      <c r="B70" s="29" t="str">
        <f>_xlfn.CONCAT(Applications[[#This Row],[No]]," - ",Applications[[#This Row],[Application]])</f>
        <v>86 - ExactFile</v>
      </c>
      <c r="C70">
        <v>86</v>
      </c>
      <c r="D70" t="s">
        <v>4021</v>
      </c>
      <c r="E70" t="s">
        <v>1846</v>
      </c>
      <c r="F70" s="28">
        <v>45658</v>
      </c>
      <c r="J70" t="s">
        <v>4022</v>
      </c>
      <c r="N70" t="s">
        <v>2038</v>
      </c>
      <c r="O70" s="19">
        <v>54788</v>
      </c>
      <c r="U70" t="s">
        <v>4023</v>
      </c>
      <c r="V70" s="128" t="e">
        <f>_xlfn.XLOOKUP(Applications[[#This Row],[NoApplication]],#REF!,#REF!,Applications[[#This Row],[Business Owner]],0,1)</f>
        <v>#REF!</v>
      </c>
      <c r="X70" t="s">
        <v>4005</v>
      </c>
      <c r="AB70" t="s">
        <v>2042</v>
      </c>
    </row>
    <row r="71" spans="2:41" x14ac:dyDescent="0.25">
      <c r="B71" s="29" t="str">
        <f>_xlfn.CONCAT(Applications[[#This Row],[No]]," - ",Applications[[#This Row],[Application]])</f>
        <v>88 - KEPWare</v>
      </c>
      <c r="C71">
        <v>88</v>
      </c>
      <c r="D71" t="s">
        <v>4024</v>
      </c>
      <c r="E71" t="s">
        <v>1846</v>
      </c>
      <c r="F71" s="28">
        <v>45658</v>
      </c>
      <c r="J71" t="s">
        <v>4025</v>
      </c>
      <c r="N71" t="s">
        <v>2038</v>
      </c>
      <c r="O71" s="19">
        <v>54788</v>
      </c>
      <c r="U71" t="s">
        <v>4026</v>
      </c>
      <c r="V71" s="128" t="e">
        <f>_xlfn.XLOOKUP(Applications[[#This Row],[NoApplication]],#REF!,#REF!,Applications[[#This Row],[Business Owner]],0,1)</f>
        <v>#REF!</v>
      </c>
      <c r="X71" t="s">
        <v>2031</v>
      </c>
      <c r="AB71" t="s">
        <v>2031</v>
      </c>
    </row>
    <row r="72" spans="2:41" x14ac:dyDescent="0.25">
      <c r="B72" s="29" t="str">
        <f>_xlfn.CONCAT(Applications[[#This Row],[No]]," - ",Applications[[#This Row],[Application]])</f>
        <v xml:space="preserve">89 - Kepware KEPServerEX </v>
      </c>
      <c r="C72">
        <v>89</v>
      </c>
      <c r="D72" t="s">
        <v>4027</v>
      </c>
      <c r="E72" t="s">
        <v>1968</v>
      </c>
      <c r="F72" s="28">
        <v>45658</v>
      </c>
      <c r="J72" s="70"/>
      <c r="N72" t="s">
        <v>2038</v>
      </c>
      <c r="O72" s="19">
        <v>54788</v>
      </c>
      <c r="U72" t="s">
        <v>4028</v>
      </c>
      <c r="V72" s="128" t="e">
        <f>_xlfn.XLOOKUP(Applications[[#This Row],[NoApplication]],#REF!,#REF!,Applications[[#This Row],[Business Owner]],0,1)</f>
        <v>#REF!</v>
      </c>
      <c r="X72" t="s">
        <v>4029</v>
      </c>
      <c r="Z72" s="70"/>
      <c r="AB72" t="s">
        <v>4030</v>
      </c>
    </row>
    <row r="73" spans="2:41" x14ac:dyDescent="0.25">
      <c r="B73" s="29" t="str">
        <f>_xlfn.CONCAT(Applications[[#This Row],[No]]," - ",Applications[[#This Row],[Application]])</f>
        <v>90 - Microsoft FX Cops</v>
      </c>
      <c r="C73">
        <v>90</v>
      </c>
      <c r="D73" t="s">
        <v>4031</v>
      </c>
      <c r="E73" t="s">
        <v>2405</v>
      </c>
      <c r="F73" s="28">
        <v>45658</v>
      </c>
      <c r="J73" t="s">
        <v>1861</v>
      </c>
      <c r="N73" t="s">
        <v>2038</v>
      </c>
      <c r="O73" s="19">
        <v>54788</v>
      </c>
      <c r="U73" t="s">
        <v>4032</v>
      </c>
      <c r="V73" s="128" t="e">
        <f>_xlfn.XLOOKUP(Applications[[#This Row],[NoApplication]],#REF!,#REF!,Applications[[#This Row],[Business Owner]],0,1)</f>
        <v>#REF!</v>
      </c>
      <c r="X73" t="s">
        <v>4033</v>
      </c>
      <c r="AB73" t="s">
        <v>2042</v>
      </c>
    </row>
    <row r="74" spans="2:41" x14ac:dyDescent="0.25">
      <c r="B74" s="29" t="str">
        <f>_xlfn.CONCAT(Applications[[#This Row],[No]]," - ",Applications[[#This Row],[Application]])</f>
        <v>91 - Microsoft SQL server Standard</v>
      </c>
      <c r="C74">
        <v>91</v>
      </c>
      <c r="D74" t="s">
        <v>2027</v>
      </c>
      <c r="E74" t="s">
        <v>1853</v>
      </c>
      <c r="F74" s="28">
        <v>45658</v>
      </c>
      <c r="J74" t="s">
        <v>1861</v>
      </c>
      <c r="K74" s="117" t="s">
        <v>2028</v>
      </c>
      <c r="N74" t="s">
        <v>2029</v>
      </c>
      <c r="O74" s="19">
        <v>54788</v>
      </c>
      <c r="U74" t="s">
        <v>2030</v>
      </c>
      <c r="V74" s="128" t="e">
        <f>_xlfn.XLOOKUP(Applications[[#This Row],[NoApplication]],#REF!,#REF!,Applications[[#This Row],[Business Owner]],0,1)</f>
        <v>#REF!</v>
      </c>
      <c r="X74" t="s">
        <v>2031</v>
      </c>
      <c r="AA74" t="s">
        <v>2032</v>
      </c>
      <c r="AB74" t="s">
        <v>2033</v>
      </c>
      <c r="AE74" s="41" t="s">
        <v>2034</v>
      </c>
      <c r="AH74" t="s">
        <v>2035</v>
      </c>
    </row>
    <row r="75" spans="2:41" x14ac:dyDescent="0.25">
      <c r="B75" s="29" t="str">
        <f>_xlfn.CONCAT(Applications[[#This Row],[No]]," - ",Applications[[#This Row],[Application]])</f>
        <v>96 - Microsoft team Foundation server</v>
      </c>
      <c r="C75">
        <v>96</v>
      </c>
      <c r="D75" t="s">
        <v>3578</v>
      </c>
      <c r="E75" t="s">
        <v>1968</v>
      </c>
      <c r="F75" s="28">
        <v>45658</v>
      </c>
      <c r="J75" t="s">
        <v>1861</v>
      </c>
      <c r="N75" t="s">
        <v>3579</v>
      </c>
      <c r="O75" s="19">
        <v>46023</v>
      </c>
      <c r="U75" t="s">
        <v>3580</v>
      </c>
      <c r="V75" s="128" t="e">
        <f>_xlfn.XLOOKUP(Applications[[#This Row],[NoApplication]],#REF!,#REF!,Applications[[#This Row],[Business Owner]],0,1)</f>
        <v>#REF!</v>
      </c>
      <c r="W75" t="s">
        <v>3581</v>
      </c>
      <c r="X75" t="s">
        <v>3582</v>
      </c>
      <c r="AB75" t="s">
        <v>3583</v>
      </c>
      <c r="AE75" t="s">
        <v>3416</v>
      </c>
      <c r="AJ75" s="80" t="s">
        <v>3584</v>
      </c>
      <c r="AL75" t="s">
        <v>2056</v>
      </c>
    </row>
    <row r="76" spans="2:41" x14ac:dyDescent="0.25">
      <c r="B76" s="29" t="str">
        <f>_xlfn.CONCAT(Applications[[#This Row],[No]]," - ",Applications[[#This Row],[Application]])</f>
        <v>102 - Microsoft Windows virtual PC</v>
      </c>
      <c r="C76">
        <v>102</v>
      </c>
      <c r="D76" t="s">
        <v>4034</v>
      </c>
      <c r="E76" t="s">
        <v>1846</v>
      </c>
      <c r="F76" s="28">
        <v>45658</v>
      </c>
      <c r="J76" t="s">
        <v>1861</v>
      </c>
      <c r="N76" t="s">
        <v>2038</v>
      </c>
      <c r="O76" s="19">
        <v>54788</v>
      </c>
      <c r="U76" t="s">
        <v>4035</v>
      </c>
      <c r="V76" s="128" t="e">
        <f>_xlfn.XLOOKUP(Applications[[#This Row],[NoApplication]],#REF!,#REF!,Applications[[#This Row],[Business Owner]],0,1)</f>
        <v>#REF!</v>
      </c>
      <c r="X76" t="s">
        <v>4036</v>
      </c>
      <c r="AA76" t="s">
        <v>3740</v>
      </c>
    </row>
    <row r="77" spans="2:41" x14ac:dyDescent="0.25">
      <c r="B77" s="29" t="str">
        <f>_xlfn.CONCAT(Applications[[#This Row],[No]]," - ",Applications[[#This Row],[Application]])</f>
        <v>103 - Motorola EMDK for .NET</v>
      </c>
      <c r="C77">
        <v>103</v>
      </c>
      <c r="D77" t="s">
        <v>4037</v>
      </c>
      <c r="E77" t="s">
        <v>1968</v>
      </c>
      <c r="F77" s="28">
        <v>45658</v>
      </c>
      <c r="J77" t="s">
        <v>4038</v>
      </c>
      <c r="N77" t="s">
        <v>2038</v>
      </c>
      <c r="O77" s="19">
        <v>54788</v>
      </c>
      <c r="U77" t="s">
        <v>4039</v>
      </c>
      <c r="V77" s="128" t="e">
        <f>_xlfn.XLOOKUP(Applications[[#This Row],[NoApplication]],#REF!,#REF!,Applications[[#This Row],[Business Owner]],0,1)</f>
        <v>#REF!</v>
      </c>
      <c r="W77" t="s">
        <v>4005</v>
      </c>
      <c r="X77" t="s">
        <v>4005</v>
      </c>
      <c r="AB77" t="s">
        <v>2042</v>
      </c>
    </row>
    <row r="78" spans="2:41" x14ac:dyDescent="0.25">
      <c r="B78" s="29" t="str">
        <f>_xlfn.CONCAT(Applications[[#This Row],[No]]," - ",Applications[[#This Row],[Application]])</f>
        <v>104 - Open Watcom IDE (www.openwacom.org)</v>
      </c>
      <c r="C78">
        <v>104</v>
      </c>
      <c r="D78" t="s">
        <v>4040</v>
      </c>
      <c r="E78" t="s">
        <v>1968</v>
      </c>
      <c r="F78" s="28">
        <v>45658</v>
      </c>
      <c r="J78" t="s">
        <v>4041</v>
      </c>
      <c r="N78" t="s">
        <v>2038</v>
      </c>
      <c r="O78" s="19">
        <v>54788</v>
      </c>
      <c r="U78" t="s">
        <v>4042</v>
      </c>
      <c r="V78" s="128" t="e">
        <f>_xlfn.XLOOKUP(Applications[[#This Row],[NoApplication]],#REF!,#REF!,Applications[[#This Row],[Business Owner]],0,1)</f>
        <v>#REF!</v>
      </c>
      <c r="W78" t="s">
        <v>4005</v>
      </c>
      <c r="X78" t="s">
        <v>4005</v>
      </c>
      <c r="AB78" t="s">
        <v>4043</v>
      </c>
    </row>
    <row r="79" spans="2:41" x14ac:dyDescent="0.25">
      <c r="B79" s="29" t="str">
        <f>_xlfn.CONCAT(Applications[[#This Row],[No]]," - ",Applications[[#This Row],[Application]])</f>
        <v>105 - PhotoFiltre 7</v>
      </c>
      <c r="C79">
        <v>105</v>
      </c>
      <c r="D79" t="s">
        <v>4044</v>
      </c>
      <c r="E79" t="s">
        <v>1846</v>
      </c>
      <c r="F79" s="28">
        <v>45658</v>
      </c>
      <c r="J79" t="s">
        <v>4045</v>
      </c>
      <c r="N79" t="s">
        <v>2038</v>
      </c>
      <c r="O79" s="19">
        <v>54788</v>
      </c>
      <c r="U79" t="s">
        <v>4046</v>
      </c>
      <c r="V79" s="128" t="e">
        <f>_xlfn.XLOOKUP(Applications[[#This Row],[NoApplication]],#REF!,#REF!,Applications[[#This Row],[Business Owner]],0,1)</f>
        <v>#REF!</v>
      </c>
      <c r="X79" t="s">
        <v>4047</v>
      </c>
      <c r="AB79" t="s">
        <v>2042</v>
      </c>
    </row>
    <row r="80" spans="2:41" x14ac:dyDescent="0.25">
      <c r="B80" s="29" t="str">
        <f>_xlfn.CONCAT(Applications[[#This Row],[No]]," - ",Applications[[#This Row],[Application]])</f>
        <v>106 - SciChart</v>
      </c>
      <c r="C80">
        <v>106</v>
      </c>
      <c r="D80" t="s">
        <v>3641</v>
      </c>
      <c r="E80" t="s">
        <v>3615</v>
      </c>
      <c r="F80" s="28">
        <v>45658</v>
      </c>
      <c r="J80" t="s">
        <v>3642</v>
      </c>
      <c r="N80" t="s">
        <v>1855</v>
      </c>
      <c r="O80" s="19">
        <v>54788</v>
      </c>
      <c r="U80" t="s">
        <v>3643</v>
      </c>
      <c r="V80" s="128" t="e">
        <f>_xlfn.XLOOKUP(Applications[[#This Row],[NoApplication]],#REF!,#REF!,Applications[[#This Row],[Business Owner]],0,1)</f>
        <v>#REF!</v>
      </c>
      <c r="X80" t="s">
        <v>3644</v>
      </c>
      <c r="Y80" s="101" t="s">
        <v>3645</v>
      </c>
      <c r="AA80" t="s">
        <v>2992</v>
      </c>
      <c r="AD80" t="s">
        <v>3646</v>
      </c>
      <c r="AE80" t="s">
        <v>3416</v>
      </c>
      <c r="AJ80" t="s">
        <v>3647</v>
      </c>
      <c r="AK80" t="s">
        <v>3648</v>
      </c>
      <c r="AO80" t="s">
        <v>1851</v>
      </c>
    </row>
    <row r="81" spans="2:41" x14ac:dyDescent="0.25">
      <c r="B81" s="29" t="str">
        <f>_xlfn.CONCAT(Applications[[#This Row],[No]]," - ",Applications[[#This Row],[Application]])</f>
        <v>107 - Serial port monitor 5.0</v>
      </c>
      <c r="C81">
        <v>107</v>
      </c>
      <c r="D81" t="s">
        <v>4048</v>
      </c>
      <c r="E81" t="s">
        <v>1846</v>
      </c>
      <c r="F81" s="28">
        <v>45658</v>
      </c>
      <c r="J81" t="s">
        <v>4049</v>
      </c>
      <c r="N81" t="s">
        <v>2038</v>
      </c>
      <c r="O81" s="19">
        <v>54788</v>
      </c>
      <c r="U81" t="s">
        <v>4050</v>
      </c>
      <c r="V81" s="128" t="e">
        <f>_xlfn.XLOOKUP(Applications[[#This Row],[NoApplication]],#REF!,#REF!,Applications[[#This Row],[Business Owner]],0,1)</f>
        <v>#REF!</v>
      </c>
      <c r="X81" t="s">
        <v>4036</v>
      </c>
      <c r="AA81" t="s">
        <v>2992</v>
      </c>
    </row>
    <row r="82" spans="2:41" x14ac:dyDescent="0.25">
      <c r="B82" s="29" t="str">
        <f>_xlfn.CONCAT(Applications[[#This Row],[No]]," - ",Applications[[#This Row],[Application]])</f>
        <v>108 - Snoop</v>
      </c>
      <c r="C82">
        <v>108</v>
      </c>
      <c r="D82" t="s">
        <v>4051</v>
      </c>
      <c r="E82" t="s">
        <v>1846</v>
      </c>
      <c r="F82" s="28">
        <v>45658</v>
      </c>
      <c r="J82" t="s">
        <v>4052</v>
      </c>
      <c r="N82" t="s">
        <v>2038</v>
      </c>
      <c r="O82" s="19">
        <v>54788</v>
      </c>
      <c r="R82" s="16" t="s">
        <v>4053</v>
      </c>
      <c r="U82" t="s">
        <v>4054</v>
      </c>
      <c r="V82" s="128" t="e">
        <f>_xlfn.XLOOKUP(Applications[[#This Row],[NoApplication]],#REF!,#REF!,Applications[[#This Row],[Business Owner]],0,1)</f>
        <v>#REF!</v>
      </c>
      <c r="X82" t="s">
        <v>4005</v>
      </c>
      <c r="AB82" t="s">
        <v>4055</v>
      </c>
    </row>
    <row r="83" spans="2:41" x14ac:dyDescent="0.25">
      <c r="B83" s="29" t="str">
        <f>_xlfn.CONCAT(Applications[[#This Row],[No]]," - ",Applications[[#This Row],[Application]])</f>
        <v>109 - SonicMQ .NET</v>
      </c>
      <c r="C83">
        <v>109</v>
      </c>
      <c r="D83" t="s">
        <v>4056</v>
      </c>
      <c r="E83" t="s">
        <v>1968</v>
      </c>
      <c r="F83" s="28">
        <v>45658</v>
      </c>
      <c r="J83" t="s">
        <v>3638</v>
      </c>
      <c r="N83" t="s">
        <v>2038</v>
      </c>
      <c r="O83" s="19">
        <v>54788</v>
      </c>
      <c r="U83" t="s">
        <v>4057</v>
      </c>
      <c r="V83" s="128" t="e">
        <f>_xlfn.XLOOKUP(Applications[[#This Row],[NoApplication]],#REF!,#REF!,Applications[[#This Row],[Business Owner]],0,1)</f>
        <v>#REF!</v>
      </c>
      <c r="X83" t="s">
        <v>4005</v>
      </c>
      <c r="AB83" t="s">
        <v>2032</v>
      </c>
    </row>
    <row r="84" spans="2:41" x14ac:dyDescent="0.25">
      <c r="B84" s="29" t="str">
        <f>_xlfn.CONCAT(Applications[[#This Row],[No]]," - ",Applications[[#This Row],[Application]])</f>
        <v>110 - SQLDigger</v>
      </c>
      <c r="C84">
        <v>110</v>
      </c>
      <c r="D84" t="s">
        <v>4058</v>
      </c>
      <c r="E84" t="s">
        <v>1853</v>
      </c>
      <c r="F84" s="28">
        <v>45658</v>
      </c>
      <c r="J84" s="70" t="s">
        <v>4059</v>
      </c>
      <c r="N84" t="s">
        <v>2038</v>
      </c>
      <c r="O84" s="19">
        <v>54788</v>
      </c>
      <c r="U84" t="s">
        <v>4060</v>
      </c>
      <c r="V84" s="128" t="e">
        <f>_xlfn.XLOOKUP(Applications[[#This Row],[NoApplication]],#REF!,#REF!,Applications[[#This Row],[Business Owner]],0,1)</f>
        <v>#REF!</v>
      </c>
      <c r="X84" t="s">
        <v>4061</v>
      </c>
      <c r="Z84" s="70"/>
      <c r="AB84" t="s">
        <v>4062</v>
      </c>
    </row>
    <row r="85" spans="2:41" x14ac:dyDescent="0.25">
      <c r="B85" s="29" t="str">
        <f>_xlfn.CONCAT(Applications[[#This Row],[No]]," - ",Applications[[#This Row],[Application]])</f>
        <v>111 - WinMerge</v>
      </c>
      <c r="C85">
        <v>111</v>
      </c>
      <c r="D85" t="s">
        <v>2841</v>
      </c>
      <c r="E85" t="s">
        <v>1846</v>
      </c>
      <c r="F85" s="28">
        <v>45658</v>
      </c>
      <c r="G85" s="11" t="s">
        <v>1966</v>
      </c>
      <c r="J85" t="s">
        <v>2842</v>
      </c>
      <c r="N85" t="s">
        <v>1862</v>
      </c>
      <c r="O85" s="19">
        <v>54788</v>
      </c>
      <c r="Q85" t="s">
        <v>2843</v>
      </c>
      <c r="U85" t="s">
        <v>2844</v>
      </c>
      <c r="V85" s="128" t="e">
        <f>_xlfn.XLOOKUP(Applications[[#This Row],[NoApplication]],#REF!,#REF!,Applications[[#This Row],[Business Owner]],0,1)</f>
        <v>#REF!</v>
      </c>
      <c r="X85" t="s">
        <v>2845</v>
      </c>
      <c r="AB85" t="s">
        <v>2042</v>
      </c>
      <c r="AE85" t="s">
        <v>2358</v>
      </c>
    </row>
    <row r="86" spans="2:41" ht="75" x14ac:dyDescent="0.25">
      <c r="B86" s="29" t="str">
        <f>_xlfn.CONCAT(Applications[[#This Row],[No]]," - ",Applications[[#This Row],[Application]])</f>
        <v>113 - Keysight ADS</v>
      </c>
      <c r="C86">
        <v>113</v>
      </c>
      <c r="D86" t="s">
        <v>2846</v>
      </c>
      <c r="E86" t="s">
        <v>1904</v>
      </c>
      <c r="F86" s="28">
        <v>45658</v>
      </c>
      <c r="G86" s="11" t="s">
        <v>1966</v>
      </c>
      <c r="J86" s="70" t="s">
        <v>2586</v>
      </c>
      <c r="N86" t="s">
        <v>1848</v>
      </c>
      <c r="O86" s="28">
        <v>46173</v>
      </c>
      <c r="Q86" s="50" t="s">
        <v>2847</v>
      </c>
      <c r="U86" t="s">
        <v>2848</v>
      </c>
      <c r="V86" s="128" t="e">
        <f>_xlfn.XLOOKUP(Applications[[#This Row],[NoApplication]],#REF!,#REF!,Applications[[#This Row],[Business Owner]],0,1)</f>
        <v>#REF!</v>
      </c>
      <c r="W86" t="s">
        <v>2849</v>
      </c>
      <c r="X86" t="s">
        <v>2850</v>
      </c>
      <c r="Z86" s="70"/>
      <c r="AA86" t="s">
        <v>2851</v>
      </c>
      <c r="AE86" t="s">
        <v>2358</v>
      </c>
    </row>
    <row r="87" spans="2:41" x14ac:dyDescent="0.25">
      <c r="B87" s="29" t="str">
        <f>_xlfn.CONCAT(Applications[[#This Row],[No]]," - ",Applications[[#This Row],[Application]])</f>
        <v>114 - Labview</v>
      </c>
      <c r="C87">
        <v>114</v>
      </c>
      <c r="D87" t="s">
        <v>4063</v>
      </c>
      <c r="E87" t="s">
        <v>1904</v>
      </c>
      <c r="F87" s="28">
        <v>45658</v>
      </c>
      <c r="J87" t="s">
        <v>2735</v>
      </c>
      <c r="N87" t="s">
        <v>2038</v>
      </c>
      <c r="O87" s="19">
        <v>54788</v>
      </c>
      <c r="U87" t="s">
        <v>4064</v>
      </c>
      <c r="V87" s="128" t="e">
        <f>_xlfn.XLOOKUP(Applications[[#This Row],[NoApplication]],#REF!,#REF!,Applications[[#This Row],[Business Owner]],0,1)</f>
        <v>#REF!</v>
      </c>
      <c r="X87" t="s">
        <v>4065</v>
      </c>
      <c r="AA87" t="s">
        <v>4066</v>
      </c>
      <c r="AB87" t="s">
        <v>4065</v>
      </c>
    </row>
    <row r="88" spans="2:41" x14ac:dyDescent="0.25">
      <c r="B88" s="29" t="str">
        <f>_xlfn.CONCAT(Applications[[#This Row],[No]]," - ",Applications[[#This Row],[Application]])</f>
        <v>116 - Orcad / Cadence</v>
      </c>
      <c r="C88">
        <v>116</v>
      </c>
      <c r="D88" t="s">
        <v>2852</v>
      </c>
      <c r="E88" s="68" t="s">
        <v>1904</v>
      </c>
      <c r="F88" s="28">
        <v>45658</v>
      </c>
      <c r="G88" s="11" t="s">
        <v>1966</v>
      </c>
      <c r="J88" s="70" t="s">
        <v>2387</v>
      </c>
      <c r="N88" t="s">
        <v>2029</v>
      </c>
      <c r="O88" s="19">
        <v>54788</v>
      </c>
      <c r="U88" t="s">
        <v>2853</v>
      </c>
      <c r="V88" s="129" t="e">
        <f>_xlfn.XLOOKUP(Applications[[#This Row],[NoApplication]],#REF!,#REF!,Applications[[#This Row],[Business Owner]],0,1)</f>
        <v>#REF!</v>
      </c>
      <c r="W88" t="s">
        <v>2390</v>
      </c>
      <c r="X88" t="s">
        <v>2854</v>
      </c>
      <c r="Z88" s="70"/>
      <c r="AA88" t="s">
        <v>2851</v>
      </c>
      <c r="AE88" t="s">
        <v>2358</v>
      </c>
      <c r="AH88" t="s">
        <v>2393</v>
      </c>
    </row>
    <row r="89" spans="2:41" x14ac:dyDescent="0.25">
      <c r="B89" s="29" t="str">
        <f>_xlfn.CONCAT(Applications[[#This Row],[No]]," - ",Applications[[#This Row],[Application]])</f>
        <v>117 - Pads</v>
      </c>
      <c r="C89">
        <v>117</v>
      </c>
      <c r="D89" t="s">
        <v>2855</v>
      </c>
      <c r="E89" t="s">
        <v>1846</v>
      </c>
      <c r="F89" s="28">
        <v>45658</v>
      </c>
      <c r="G89" s="11" t="s">
        <v>1966</v>
      </c>
      <c r="J89" s="70" t="s">
        <v>2856</v>
      </c>
      <c r="N89" t="s">
        <v>1848</v>
      </c>
      <c r="O89" s="28">
        <v>46173</v>
      </c>
      <c r="U89" t="s">
        <v>2853</v>
      </c>
      <c r="V89" s="128" t="e">
        <f>_xlfn.XLOOKUP(Applications[[#This Row],[NoApplication]],#REF!,#REF!,Applications[[#This Row],[Business Owner]],0,1)</f>
        <v>#REF!</v>
      </c>
      <c r="X89" t="s">
        <v>2854</v>
      </c>
      <c r="Z89" s="70"/>
      <c r="AA89" t="s">
        <v>2857</v>
      </c>
      <c r="AE89" t="s">
        <v>2358</v>
      </c>
      <c r="AI89" t="s">
        <v>2858</v>
      </c>
      <c r="AJ89" t="s">
        <v>308</v>
      </c>
      <c r="AO89" t="s">
        <v>1851</v>
      </c>
    </row>
    <row r="90" spans="2:41" x14ac:dyDescent="0.25">
      <c r="B90" s="29" t="str">
        <f>_xlfn.CONCAT(Applications[[#This Row],[No]]," - ",Applications[[#This Row],[Application]])</f>
        <v>118 - Python</v>
      </c>
      <c r="C90">
        <v>118</v>
      </c>
      <c r="D90" t="s">
        <v>3695</v>
      </c>
      <c r="E90" t="s">
        <v>1968</v>
      </c>
      <c r="F90" s="28">
        <v>45658</v>
      </c>
      <c r="G90" s="11" t="s">
        <v>1966</v>
      </c>
      <c r="J90" s="70" t="s">
        <v>3696</v>
      </c>
      <c r="N90" t="s">
        <v>2029</v>
      </c>
      <c r="O90" s="19">
        <v>54788</v>
      </c>
      <c r="U90" t="s">
        <v>3697</v>
      </c>
      <c r="V90" s="128" t="e">
        <f>_xlfn.XLOOKUP(Applications[[#This Row],[NoApplication]],#REF!,#REF!,Applications[[#This Row],[Business Owner]],0,1)</f>
        <v>#REF!</v>
      </c>
      <c r="X90" t="s">
        <v>2854</v>
      </c>
      <c r="Z90" s="70"/>
      <c r="AB90" t="s">
        <v>2042</v>
      </c>
      <c r="AE90" t="s">
        <v>3654</v>
      </c>
      <c r="AH90" t="s">
        <v>3695</v>
      </c>
      <c r="AJ90" t="s">
        <v>2499</v>
      </c>
    </row>
    <row r="91" spans="2:41" x14ac:dyDescent="0.25">
      <c r="B91" s="29" t="str">
        <f>_xlfn.CONCAT(Applications[[#This Row],[No]]," - ",Applications[[#This Row],[Application]])</f>
        <v>119 - R&amp;S EMC32</v>
      </c>
      <c r="C91">
        <v>119</v>
      </c>
      <c r="D91" t="s">
        <v>4067</v>
      </c>
      <c r="E91" s="68" t="s">
        <v>1904</v>
      </c>
      <c r="F91" s="28">
        <v>45658</v>
      </c>
      <c r="J91" s="70" t="s">
        <v>2547</v>
      </c>
      <c r="M91" t="s">
        <v>2009</v>
      </c>
      <c r="N91" t="s">
        <v>2038</v>
      </c>
      <c r="O91" s="19">
        <v>54788</v>
      </c>
      <c r="U91" t="s">
        <v>4068</v>
      </c>
      <c r="V91" s="129" t="e">
        <f>_xlfn.XLOOKUP(Applications[[#This Row],[NoApplication]],#REF!,#REF!,Applications[[#This Row],[Business Owner]],0,1)</f>
        <v>#REF!</v>
      </c>
      <c r="W91" t="s">
        <v>4069</v>
      </c>
      <c r="X91" t="s">
        <v>2850</v>
      </c>
      <c r="Z91" s="70"/>
      <c r="AA91" t="s">
        <v>4070</v>
      </c>
    </row>
    <row r="92" spans="2:41" x14ac:dyDescent="0.25">
      <c r="B92" s="29" t="str">
        <f>_xlfn.CONCAT(Applications[[#This Row],[No]]," - ",Applications[[#This Row],[Application]])</f>
        <v>120 - SolidWorks</v>
      </c>
      <c r="C92">
        <v>120</v>
      </c>
      <c r="D92" t="s">
        <v>2941</v>
      </c>
      <c r="E92" t="s">
        <v>1904</v>
      </c>
      <c r="F92" s="28">
        <v>45658</v>
      </c>
      <c r="G92" s="11" t="s">
        <v>1966</v>
      </c>
      <c r="J92" s="70" t="s">
        <v>2942</v>
      </c>
      <c r="N92" t="s">
        <v>2038</v>
      </c>
      <c r="O92" s="19">
        <v>54788</v>
      </c>
      <c r="Q92" t="s">
        <v>2943</v>
      </c>
      <c r="U92" t="s">
        <v>2943</v>
      </c>
      <c r="V92" s="129" t="e">
        <f>_xlfn.XLOOKUP(Applications[[#This Row],[NoApplication]],#REF!,#REF!,Applications[[#This Row],[Business Owner]],0,1)</f>
        <v>#REF!</v>
      </c>
      <c r="X92" t="s">
        <v>2944</v>
      </c>
      <c r="Z92" s="70"/>
      <c r="AA92" t="s">
        <v>2945</v>
      </c>
      <c r="AE92" t="s">
        <v>2358</v>
      </c>
    </row>
    <row r="93" spans="2:41" x14ac:dyDescent="0.25">
      <c r="B93" s="29" t="str">
        <f>_xlfn.CONCAT(Applications[[#This Row],[No]]," - ",Applications[[#This Row],[Application]])</f>
        <v>121 - Balsamiq Mockups</v>
      </c>
      <c r="C93">
        <v>121</v>
      </c>
      <c r="D93" t="s">
        <v>4071</v>
      </c>
      <c r="E93" t="s">
        <v>1878</v>
      </c>
      <c r="F93" s="28">
        <v>45658</v>
      </c>
      <c r="J93" s="70" t="s">
        <v>4072</v>
      </c>
      <c r="N93" t="s">
        <v>2038</v>
      </c>
      <c r="O93" s="19">
        <v>54788</v>
      </c>
      <c r="U93" t="s">
        <v>4073</v>
      </c>
      <c r="V93" s="130" t="e">
        <f>_xlfn.XLOOKUP(Applications[[#This Row],[NoApplication]],#REF!,#REF!,Applications[[#This Row],[Business Owner]],0,1)</f>
        <v>#REF!</v>
      </c>
      <c r="W93" t="s">
        <v>993</v>
      </c>
      <c r="X93" t="s">
        <v>4074</v>
      </c>
      <c r="Z93" s="70"/>
      <c r="AB93" t="s">
        <v>4075</v>
      </c>
      <c r="AJ93" s="190"/>
    </row>
    <row r="94" spans="2:41" x14ac:dyDescent="0.25">
      <c r="B94" s="29" t="str">
        <f>_xlfn.CONCAT(Applications[[#This Row],[No]]," - ",Applications[[#This Row],[Application]])</f>
        <v>122 - List&amp;Label</v>
      </c>
      <c r="C94">
        <v>122</v>
      </c>
      <c r="D94" t="s">
        <v>3817</v>
      </c>
      <c r="E94" t="s">
        <v>1918</v>
      </c>
      <c r="F94" s="28">
        <v>45658</v>
      </c>
      <c r="J94" s="70" t="s">
        <v>3818</v>
      </c>
      <c r="M94" t="s">
        <v>2009</v>
      </c>
      <c r="N94" t="s">
        <v>1855</v>
      </c>
      <c r="O94" s="19">
        <v>54788</v>
      </c>
      <c r="R94" s="16" t="s">
        <v>3819</v>
      </c>
      <c r="U94" t="s">
        <v>3820</v>
      </c>
      <c r="V94" s="128" t="e">
        <f>_xlfn.XLOOKUP(Applications[[#This Row],[NoApplication]],#REF!,#REF!,Applications[[#This Row],[Business Owner]],0,1)</f>
        <v>#REF!</v>
      </c>
      <c r="W94" t="s">
        <v>3821</v>
      </c>
      <c r="X94" t="s">
        <v>3822</v>
      </c>
      <c r="Y94" s="101" t="s">
        <v>3823</v>
      </c>
      <c r="Z94" s="70"/>
      <c r="AB94" t="s">
        <v>3824</v>
      </c>
      <c r="AE94" t="s">
        <v>109</v>
      </c>
      <c r="AJ94" s="190"/>
    </row>
    <row r="95" spans="2:41" x14ac:dyDescent="0.25">
      <c r="B95" s="29" t="str">
        <f>_xlfn.CONCAT(Applications[[#This Row],[No]]," - ",Applications[[#This Row],[Application]])</f>
        <v>124 - Pluralsight Skills</v>
      </c>
      <c r="C95">
        <v>124</v>
      </c>
      <c r="D95" t="s">
        <v>3825</v>
      </c>
      <c r="E95" t="s">
        <v>1878</v>
      </c>
      <c r="F95" s="28">
        <v>45658</v>
      </c>
      <c r="J95" t="s">
        <v>3826</v>
      </c>
      <c r="N95" t="s">
        <v>2038</v>
      </c>
      <c r="O95" s="19">
        <v>54788</v>
      </c>
      <c r="Q95" t="s">
        <v>3827</v>
      </c>
      <c r="U95" t="s">
        <v>3828</v>
      </c>
      <c r="V95" s="130" t="e">
        <f>_xlfn.XLOOKUP(Applications[[#This Row],[NoApplication]],#REF!,#REF!,Applications[[#This Row],[Business Owner]],0,1)</f>
        <v>#REF!</v>
      </c>
      <c r="X95" t="s">
        <v>3829</v>
      </c>
      <c r="AB95" t="s">
        <v>3830</v>
      </c>
      <c r="AE95" t="s">
        <v>109</v>
      </c>
      <c r="AJ95" s="190"/>
    </row>
    <row r="96" spans="2:41" x14ac:dyDescent="0.25">
      <c r="B96" s="29" t="str">
        <f>_xlfn.CONCAT(Applications[[#This Row],[No]]," - ",Applications[[#This Row],[Application]])</f>
        <v>125 - Raylase Weldmark</v>
      </c>
      <c r="C96">
        <v>125</v>
      </c>
      <c r="D96" t="s">
        <v>4076</v>
      </c>
      <c r="E96" t="s">
        <v>1904</v>
      </c>
      <c r="F96" s="28">
        <v>45658</v>
      </c>
      <c r="J96" t="s">
        <v>4077</v>
      </c>
      <c r="N96" t="s">
        <v>2038</v>
      </c>
      <c r="O96" s="19">
        <v>54788</v>
      </c>
      <c r="U96" t="s">
        <v>4078</v>
      </c>
      <c r="V96" s="128" t="e">
        <f>_xlfn.XLOOKUP(Applications[[#This Row],[NoApplication]],#REF!,#REF!,Applications[[#This Row],[Business Owner]],0,1)</f>
        <v>#REF!</v>
      </c>
      <c r="X96" t="s">
        <v>4079</v>
      </c>
      <c r="AA96" t="s">
        <v>4080</v>
      </c>
      <c r="AB96" t="s">
        <v>4081</v>
      </c>
    </row>
    <row r="97" spans="2:37" x14ac:dyDescent="0.25">
      <c r="B97" s="29" t="str">
        <f>_xlfn.CONCAT(Applications[[#This Row],[No]]," - ",Applications[[#This Row],[Application]])</f>
        <v>126 - Renorex</v>
      </c>
      <c r="C97">
        <v>126</v>
      </c>
      <c r="D97" t="s">
        <v>4082</v>
      </c>
      <c r="E97" t="s">
        <v>2405</v>
      </c>
      <c r="F97" s="28">
        <v>45658</v>
      </c>
      <c r="J97" t="s">
        <v>4083</v>
      </c>
      <c r="N97" t="s">
        <v>2038</v>
      </c>
      <c r="O97" s="19">
        <v>54788</v>
      </c>
      <c r="U97" t="s">
        <v>4084</v>
      </c>
      <c r="V97" s="128" t="e">
        <f>_xlfn.XLOOKUP(Applications[[#This Row],[NoApplication]],#REF!,#REF!,Applications[[#This Row],[Business Owner]],0,1)</f>
        <v>#REF!</v>
      </c>
      <c r="X97" t="s">
        <v>4085</v>
      </c>
      <c r="AA97" t="s">
        <v>4086</v>
      </c>
      <c r="AB97" t="s">
        <v>3824</v>
      </c>
    </row>
    <row r="98" spans="2:37" x14ac:dyDescent="0.25">
      <c r="B98" s="29" t="str">
        <f>_xlfn.CONCAT(Applications[[#This Row],[No]]," - ",Applications[[#This Row],[Application]])</f>
        <v>128 - AnkSVN</v>
      </c>
      <c r="C98">
        <v>128</v>
      </c>
      <c r="D98" t="s">
        <v>4087</v>
      </c>
      <c r="E98" t="s">
        <v>1968</v>
      </c>
      <c r="F98" s="28">
        <v>45658</v>
      </c>
      <c r="J98" t="s">
        <v>4088</v>
      </c>
      <c r="N98" t="s">
        <v>2038</v>
      </c>
      <c r="O98" s="19">
        <v>54788</v>
      </c>
      <c r="V98" s="128" t="e">
        <f>_xlfn.XLOOKUP(Applications[[#This Row],[NoApplication]],#REF!,#REF!,Applications[[#This Row],[Business Owner]],0,1)</f>
        <v>#REF!</v>
      </c>
      <c r="X98" t="s">
        <v>4089</v>
      </c>
      <c r="AB98" t="s">
        <v>2042</v>
      </c>
    </row>
    <row r="99" spans="2:37" x14ac:dyDescent="0.25">
      <c r="B99" s="29" t="str">
        <f>_xlfn.CONCAT(Applications[[#This Row],[No]]," - ",Applications[[#This Row],[Application]])</f>
        <v>129 - Chocolatey</v>
      </c>
      <c r="C99">
        <v>129</v>
      </c>
      <c r="D99" t="s">
        <v>3721</v>
      </c>
      <c r="E99" t="s">
        <v>1846</v>
      </c>
      <c r="F99" s="28">
        <v>45658</v>
      </c>
      <c r="J99" t="s">
        <v>3722</v>
      </c>
      <c r="N99" t="s">
        <v>1855</v>
      </c>
      <c r="O99" s="19">
        <v>54788</v>
      </c>
      <c r="U99" t="s">
        <v>3723</v>
      </c>
      <c r="V99" s="128" t="e">
        <f>_xlfn.XLOOKUP(Applications[[#This Row],[NoApplication]],#REF!,#REF!,Applications[[#This Row],[Business Owner]],0,1)</f>
        <v>#REF!</v>
      </c>
      <c r="W99" t="s">
        <v>3724</v>
      </c>
      <c r="X99" t="s">
        <v>3725</v>
      </c>
      <c r="AB99" t="s">
        <v>2042</v>
      </c>
      <c r="AE99" t="s">
        <v>3654</v>
      </c>
      <c r="AI99" t="s">
        <v>3726</v>
      </c>
      <c r="AJ99" t="s">
        <v>3727</v>
      </c>
    </row>
    <row r="100" spans="2:37" x14ac:dyDescent="0.25">
      <c r="B100" s="29" t="str">
        <f>_xlfn.CONCAT(Applications[[#This Row],[No]]," - ",Applications[[#This Row],[Application]])</f>
        <v>130 - Emacs</v>
      </c>
      <c r="C100">
        <v>130</v>
      </c>
      <c r="D100" t="s">
        <v>2413</v>
      </c>
      <c r="E100" t="s">
        <v>1968</v>
      </c>
      <c r="F100" s="28">
        <v>45658</v>
      </c>
      <c r="G100" s="11" t="s">
        <v>1966</v>
      </c>
      <c r="J100" t="s">
        <v>2414</v>
      </c>
      <c r="N100" t="s">
        <v>1855</v>
      </c>
      <c r="O100" s="19">
        <v>54788</v>
      </c>
      <c r="U100" t="s">
        <v>2415</v>
      </c>
      <c r="V100" s="128" t="e">
        <f>_xlfn.XLOOKUP(Applications[[#This Row],[NoApplication]],#REF!,#REF!,Applications[[#This Row],[Business Owner]],0,1)</f>
        <v>#REF!</v>
      </c>
      <c r="X100" t="s">
        <v>2416</v>
      </c>
      <c r="AB100" t="s">
        <v>2042</v>
      </c>
      <c r="AD100" t="s">
        <v>2417</v>
      </c>
      <c r="AE100" t="s">
        <v>2358</v>
      </c>
      <c r="AI100" t="s">
        <v>2418</v>
      </c>
      <c r="AJ100" t="s">
        <v>2377</v>
      </c>
      <c r="AK100" t="s">
        <v>2378</v>
      </c>
    </row>
    <row r="101" spans="2:37" x14ac:dyDescent="0.25">
      <c r="B101" s="29" t="str">
        <f>_xlfn.CONCAT(Applications[[#This Row],[No]]," - ",Applications[[#This Row],[Application]])</f>
        <v>131 - Freemind</v>
      </c>
      <c r="C101">
        <v>131</v>
      </c>
      <c r="D101" t="s">
        <v>2419</v>
      </c>
      <c r="E101" t="s">
        <v>1878</v>
      </c>
      <c r="F101" s="28">
        <v>45658</v>
      </c>
      <c r="G101" s="11" t="s">
        <v>1966</v>
      </c>
      <c r="J101" t="s">
        <v>2624</v>
      </c>
      <c r="N101" t="s">
        <v>1848</v>
      </c>
      <c r="O101" s="28">
        <v>46173</v>
      </c>
      <c r="Q101" t="s">
        <v>8651</v>
      </c>
      <c r="U101" t="s">
        <v>2420</v>
      </c>
      <c r="V101" s="128" t="e">
        <f>_xlfn.XLOOKUP(Applications[[#This Row],[NoApplication]],#REF!,#REF!,Applications[[#This Row],[Business Owner]],0,1)</f>
        <v>#REF!</v>
      </c>
      <c r="W101" t="s">
        <v>2047</v>
      </c>
      <c r="X101" t="s">
        <v>2421</v>
      </c>
      <c r="AB101" t="s">
        <v>2042</v>
      </c>
      <c r="AE101" t="s">
        <v>2358</v>
      </c>
    </row>
    <row r="102" spans="2:37" x14ac:dyDescent="0.25">
      <c r="B102" s="29" t="str">
        <f>_xlfn.CONCAT(Applications[[#This Row],[No]]," - ",Applications[[#This Row],[Application]])</f>
        <v>132 - GreenShot</v>
      </c>
      <c r="C102">
        <v>132</v>
      </c>
      <c r="D102" t="s">
        <v>2422</v>
      </c>
      <c r="E102" t="s">
        <v>1878</v>
      </c>
      <c r="F102" s="28">
        <v>45658</v>
      </c>
      <c r="G102" s="11" t="s">
        <v>1966</v>
      </c>
      <c r="I102" t="s">
        <v>2208</v>
      </c>
      <c r="J102" t="s">
        <v>2423</v>
      </c>
      <c r="N102" t="s">
        <v>2038</v>
      </c>
      <c r="O102" s="19">
        <v>54788</v>
      </c>
      <c r="Q102" t="s">
        <v>2424</v>
      </c>
      <c r="R102" t="s">
        <v>2425</v>
      </c>
      <c r="U102" t="s">
        <v>2426</v>
      </c>
      <c r="V102" s="128" t="e">
        <f>_xlfn.XLOOKUP(Applications[[#This Row],[NoApplication]],#REF!,#REF!,Applications[[#This Row],[Business Owner]],0,1)</f>
        <v>#REF!</v>
      </c>
      <c r="W102" t="s">
        <v>2427</v>
      </c>
      <c r="X102" t="s">
        <v>2428</v>
      </c>
      <c r="AB102" t="s">
        <v>2042</v>
      </c>
      <c r="AE102" t="s">
        <v>2358</v>
      </c>
    </row>
    <row r="103" spans="2:37" ht="32.25" customHeight="1" x14ac:dyDescent="0.25">
      <c r="B103" s="29" t="str">
        <f>_xlfn.CONCAT(Applications[[#This Row],[No]]," - ",Applications[[#This Row],[Application]])</f>
        <v>133 - Jing (https://www.techsmith.com/jing-features.html)</v>
      </c>
      <c r="C103">
        <v>133</v>
      </c>
      <c r="D103" t="s">
        <v>4090</v>
      </c>
      <c r="E103" t="s">
        <v>1999</v>
      </c>
      <c r="F103" s="28">
        <v>45658</v>
      </c>
      <c r="J103" t="s">
        <v>2045</v>
      </c>
      <c r="N103" t="s">
        <v>2038</v>
      </c>
      <c r="O103" s="19">
        <v>54788</v>
      </c>
      <c r="U103" t="s">
        <v>2046</v>
      </c>
      <c r="V103" s="128" t="e">
        <f>_xlfn.XLOOKUP(Applications[[#This Row],[NoApplication]],#REF!,#REF!,Applications[[#This Row],[Business Owner]],0,1)</f>
        <v>#REF!</v>
      </c>
      <c r="W103" t="s">
        <v>2047</v>
      </c>
      <c r="X103" t="s">
        <v>4091</v>
      </c>
      <c r="AB103" t="s">
        <v>2042</v>
      </c>
    </row>
    <row r="104" spans="2:37" x14ac:dyDescent="0.25">
      <c r="B104" s="29" t="str">
        <f>_xlfn.CONCAT(Applications[[#This Row],[No]]," - ",Applications[[#This Row],[Application]])</f>
        <v>134 - LINQ Pad (https://www.linqpad.net/)</v>
      </c>
      <c r="C104">
        <v>134</v>
      </c>
      <c r="D104" t="s">
        <v>3780</v>
      </c>
      <c r="E104" t="s">
        <v>1968</v>
      </c>
      <c r="F104" s="28">
        <v>45658</v>
      </c>
      <c r="J104" t="s">
        <v>3781</v>
      </c>
      <c r="N104" t="s">
        <v>2038</v>
      </c>
      <c r="O104" s="19">
        <v>54788</v>
      </c>
      <c r="U104" t="s">
        <v>3782</v>
      </c>
      <c r="V104" s="128" t="e">
        <f>_xlfn.XLOOKUP(Applications[[#This Row],[NoApplication]],#REF!,#REF!,Applications[[#This Row],[Business Owner]],0,1)</f>
        <v>#REF!</v>
      </c>
      <c r="X104" t="s">
        <v>3783</v>
      </c>
      <c r="AB104" t="s">
        <v>2042</v>
      </c>
      <c r="AE104" t="s">
        <v>3654</v>
      </c>
      <c r="AJ104" t="s">
        <v>3784</v>
      </c>
      <c r="AK104" t="s">
        <v>3785</v>
      </c>
    </row>
    <row r="105" spans="2:37" x14ac:dyDescent="0.25">
      <c r="B105" s="29" t="str">
        <f>_xlfn.CONCAT(Applications[[#This Row],[No]]," - ",Applications[[#This Row],[Application]])</f>
        <v>135 - LogExpert</v>
      </c>
      <c r="C105">
        <v>135</v>
      </c>
      <c r="D105" t="s">
        <v>4092</v>
      </c>
      <c r="E105" t="s">
        <v>1853</v>
      </c>
      <c r="F105" s="28">
        <v>45658</v>
      </c>
      <c r="J105" t="s">
        <v>4093</v>
      </c>
      <c r="N105" t="s">
        <v>2038</v>
      </c>
      <c r="O105" s="19">
        <v>54788</v>
      </c>
      <c r="U105" t="s">
        <v>4094</v>
      </c>
      <c r="V105" s="128" t="e">
        <f>_xlfn.XLOOKUP(Applications[[#This Row],[NoApplication]],#REF!,#REF!,Applications[[#This Row],[Business Owner]],0,1)</f>
        <v>#REF!</v>
      </c>
      <c r="W105" t="s">
        <v>4095</v>
      </c>
      <c r="X105" t="s">
        <v>4096</v>
      </c>
      <c r="AB105" t="s">
        <v>2042</v>
      </c>
    </row>
    <row r="106" spans="2:37" x14ac:dyDescent="0.25">
      <c r="B106" s="29" t="str">
        <f>_xlfn.CONCAT(Applications[[#This Row],[No]]," - ",Applications[[#This Row],[Application]])</f>
        <v>136 - Microsoft SQL Management Studio</v>
      </c>
      <c r="C106">
        <v>136</v>
      </c>
      <c r="D106" t="s">
        <v>3737</v>
      </c>
      <c r="E106" t="s">
        <v>1853</v>
      </c>
      <c r="F106" s="28">
        <v>45658</v>
      </c>
      <c r="J106" t="s">
        <v>1861</v>
      </c>
      <c r="N106" t="s">
        <v>2029</v>
      </c>
      <c r="O106" s="19">
        <v>54788</v>
      </c>
      <c r="U106" t="s">
        <v>3738</v>
      </c>
      <c r="V106" s="128" t="e">
        <f>_xlfn.XLOOKUP(Applications[[#This Row],[NoApplication]],#REF!,#REF!,Applications[[#This Row],[Business Owner]],0,1)</f>
        <v>#REF!</v>
      </c>
      <c r="W106" t="s">
        <v>2427</v>
      </c>
      <c r="X106" t="s">
        <v>3739</v>
      </c>
      <c r="AA106" t="s">
        <v>3740</v>
      </c>
      <c r="AB106" t="s">
        <v>3741</v>
      </c>
      <c r="AE106" t="s">
        <v>3654</v>
      </c>
      <c r="AH106" t="s">
        <v>2035</v>
      </c>
    </row>
    <row r="107" spans="2:37" x14ac:dyDescent="0.25">
      <c r="B107" s="29" t="str">
        <f>_xlfn.CONCAT(Applications[[#This Row],[No]]," - ",Applications[[#This Row],[Application]])</f>
        <v>138 - MongoDB</v>
      </c>
      <c r="C107">
        <v>138</v>
      </c>
      <c r="D107" t="s">
        <v>4097</v>
      </c>
      <c r="E107" t="s">
        <v>1853</v>
      </c>
      <c r="F107" s="28">
        <v>45658</v>
      </c>
      <c r="J107" t="s">
        <v>4098</v>
      </c>
      <c r="N107" t="s">
        <v>2038</v>
      </c>
      <c r="O107" s="19">
        <v>54788</v>
      </c>
      <c r="U107" t="s">
        <v>2030</v>
      </c>
      <c r="V107" s="128" t="e">
        <f>_xlfn.XLOOKUP(Applications[[#This Row],[NoApplication]],#REF!,#REF!,Applications[[#This Row],[Business Owner]],0,1)</f>
        <v>#REF!</v>
      </c>
      <c r="X107" t="s">
        <v>4099</v>
      </c>
      <c r="AB107" t="s">
        <v>2042</v>
      </c>
    </row>
    <row r="108" spans="2:37" x14ac:dyDescent="0.25">
      <c r="B108" s="29" t="str">
        <f>_xlfn.CONCAT(Applications[[#This Row],[No]]," - ",Applications[[#This Row],[Application]])</f>
        <v>139 - MongoVUE</v>
      </c>
      <c r="C108">
        <v>139</v>
      </c>
      <c r="D108" t="s">
        <v>4100</v>
      </c>
      <c r="E108" t="s">
        <v>1853</v>
      </c>
      <c r="F108" s="28">
        <v>45658</v>
      </c>
      <c r="J108" t="s">
        <v>4101</v>
      </c>
      <c r="N108" t="s">
        <v>2038</v>
      </c>
      <c r="O108" s="19">
        <v>54788</v>
      </c>
      <c r="U108" t="s">
        <v>4102</v>
      </c>
      <c r="V108" s="128" t="e">
        <f>_xlfn.XLOOKUP(Applications[[#This Row],[NoApplication]],#REF!,#REF!,Applications[[#This Row],[Business Owner]],0,1)</f>
        <v>#REF!</v>
      </c>
      <c r="W108" t="s">
        <v>4103</v>
      </c>
      <c r="X108" t="s">
        <v>4104</v>
      </c>
      <c r="AB108" t="s">
        <v>2042</v>
      </c>
    </row>
    <row r="109" spans="2:37" ht="20.100000000000001" customHeight="1" x14ac:dyDescent="0.25">
      <c r="B109" s="29" t="str">
        <f>_xlfn.CONCAT(Applications[[#This Row],[No]]," - ",Applications[[#This Row],[Application]])</f>
        <v>140 - NCover</v>
      </c>
      <c r="C109">
        <v>140</v>
      </c>
      <c r="D109" t="s">
        <v>4105</v>
      </c>
      <c r="E109" t="s">
        <v>2405</v>
      </c>
      <c r="F109" s="28">
        <v>45658</v>
      </c>
      <c r="J109" t="s">
        <v>4106</v>
      </c>
      <c r="N109" t="s">
        <v>2038</v>
      </c>
      <c r="O109" s="19">
        <v>54788</v>
      </c>
      <c r="U109" t="s">
        <v>4107</v>
      </c>
      <c r="V109" s="128" t="e">
        <f>_xlfn.XLOOKUP(Applications[[#This Row],[NoApplication]],#REF!,#REF!,Applications[[#This Row],[Business Owner]],0,1)</f>
        <v>#REF!</v>
      </c>
      <c r="X109" t="s">
        <v>4108</v>
      </c>
      <c r="AB109" t="s">
        <v>3741</v>
      </c>
    </row>
    <row r="110" spans="2:37" x14ac:dyDescent="0.25">
      <c r="B110" s="29" t="str">
        <f>_xlfn.CONCAT(Applications[[#This Row],[No]]," - ",Applications[[#This Row],[Application]])</f>
        <v>141 - NCrunch</v>
      </c>
      <c r="C110">
        <v>141</v>
      </c>
      <c r="D110" t="s">
        <v>4109</v>
      </c>
      <c r="E110" t="s">
        <v>1968</v>
      </c>
      <c r="F110" s="28">
        <v>45658</v>
      </c>
      <c r="J110" t="s">
        <v>4110</v>
      </c>
      <c r="N110" t="s">
        <v>2038</v>
      </c>
      <c r="O110" s="19">
        <v>54788</v>
      </c>
      <c r="U110" t="s">
        <v>4107</v>
      </c>
      <c r="V110" s="128" t="e">
        <f>_xlfn.XLOOKUP(Applications[[#This Row],[NoApplication]],#REF!,#REF!,Applications[[#This Row],[Business Owner]],0,1)</f>
        <v>#REF!</v>
      </c>
      <c r="W110" t="s">
        <v>4111</v>
      </c>
      <c r="X110" t="s">
        <v>4112</v>
      </c>
      <c r="AB110" t="s">
        <v>3741</v>
      </c>
    </row>
    <row r="111" spans="2:37" x14ac:dyDescent="0.25">
      <c r="B111" s="29" t="str">
        <f>_xlfn.CONCAT(Applications[[#This Row],[No]]," - ",Applications[[#This Row],[Application]])</f>
        <v>142 - Notepad++(https://notepad-plus-plus.org/)</v>
      </c>
      <c r="C111">
        <v>142</v>
      </c>
      <c r="D111" t="s">
        <v>3706</v>
      </c>
      <c r="E111" t="s">
        <v>1968</v>
      </c>
      <c r="F111" s="28">
        <v>45658</v>
      </c>
      <c r="G111" s="11" t="s">
        <v>1966</v>
      </c>
      <c r="J111" t="s">
        <v>3707</v>
      </c>
      <c r="N111" t="s">
        <v>1855</v>
      </c>
      <c r="O111" s="19">
        <v>54788</v>
      </c>
      <c r="U111" t="s">
        <v>3708</v>
      </c>
      <c r="V111" s="128" t="e">
        <f>_xlfn.XLOOKUP(Applications[[#This Row],[NoApplication]],#REF!,#REF!,Applications[[#This Row],[Business Owner]],0,1)</f>
        <v>#REF!</v>
      </c>
      <c r="W111" t="s">
        <v>3709</v>
      </c>
      <c r="X111" t="s">
        <v>3710</v>
      </c>
      <c r="AB111" t="s">
        <v>2042</v>
      </c>
      <c r="AD111" t="s">
        <v>2417</v>
      </c>
      <c r="AE111" t="s">
        <v>3654</v>
      </c>
      <c r="AJ111" t="s">
        <v>3711</v>
      </c>
    </row>
    <row r="112" spans="2:37" x14ac:dyDescent="0.25">
      <c r="B112" s="29" t="str">
        <f>_xlfn.CONCAT(Applications[[#This Row],[No]]," - ",Applications[[#This Row],[Application]])</f>
        <v>143 - NUnit</v>
      </c>
      <c r="C112">
        <v>143</v>
      </c>
      <c r="D112" t="s">
        <v>4113</v>
      </c>
      <c r="E112" t="s">
        <v>1968</v>
      </c>
      <c r="F112" s="28">
        <v>45658</v>
      </c>
      <c r="J112" t="s">
        <v>4114</v>
      </c>
      <c r="N112" t="s">
        <v>2038</v>
      </c>
      <c r="O112" s="19">
        <v>54788</v>
      </c>
      <c r="U112" t="s">
        <v>4115</v>
      </c>
      <c r="V112" s="128" t="e">
        <f>_xlfn.XLOOKUP(Applications[[#This Row],[NoApplication]],#REF!,#REF!,Applications[[#This Row],[Business Owner]],0,1)</f>
        <v>#REF!</v>
      </c>
      <c r="W112" t="s">
        <v>4111</v>
      </c>
      <c r="X112" t="s">
        <v>4116</v>
      </c>
      <c r="AB112" t="s">
        <v>4117</v>
      </c>
      <c r="AI112" s="190"/>
    </row>
    <row r="113" spans="2:38" x14ac:dyDescent="0.25">
      <c r="B113" s="29" t="str">
        <f>_xlfn.CONCAT(Applications[[#This Row],[No]]," - ",Applications[[#This Row],[Application]])</f>
        <v>144 - Oracle VirtualBox</v>
      </c>
      <c r="C113">
        <v>144</v>
      </c>
      <c r="D113" t="s">
        <v>4118</v>
      </c>
      <c r="E113" t="s">
        <v>1904</v>
      </c>
      <c r="F113" s="28">
        <v>45658</v>
      </c>
      <c r="J113" t="s">
        <v>2998</v>
      </c>
      <c r="N113" t="s">
        <v>2038</v>
      </c>
      <c r="O113" s="19">
        <v>54788</v>
      </c>
      <c r="U113" t="s">
        <v>4119</v>
      </c>
      <c r="V113" s="128" t="e">
        <f>_xlfn.XLOOKUP(Applications[[#This Row],[NoApplication]],#REF!,#REF!,Applications[[#This Row],[Business Owner]],0,1)</f>
        <v>#REF!</v>
      </c>
      <c r="W113" t="s">
        <v>4120</v>
      </c>
      <c r="X113" t="s">
        <v>4121</v>
      </c>
      <c r="AB113" t="s">
        <v>4122</v>
      </c>
    </row>
    <row r="114" spans="2:38" x14ac:dyDescent="0.25">
      <c r="B114" s="29" t="str">
        <f>_xlfn.CONCAT(Applications[[#This Row],[No]]," - ",Applications[[#This Row],[Application]])</f>
        <v>145 - Powershell ISE</v>
      </c>
      <c r="C114">
        <v>145</v>
      </c>
      <c r="D114" t="s">
        <v>4123</v>
      </c>
      <c r="E114" t="s">
        <v>1968</v>
      </c>
      <c r="F114" s="28">
        <v>45658</v>
      </c>
      <c r="J114" t="s">
        <v>1861</v>
      </c>
      <c r="N114" t="s">
        <v>2038</v>
      </c>
      <c r="O114" s="19">
        <v>54788</v>
      </c>
      <c r="U114" t="s">
        <v>4124</v>
      </c>
      <c r="V114" s="128" t="e">
        <f>_xlfn.XLOOKUP(Applications[[#This Row],[NoApplication]],#REF!,#REF!,Applications[[#This Row],[Business Owner]],0,1)</f>
        <v>#REF!</v>
      </c>
      <c r="W114" t="s">
        <v>4111</v>
      </c>
      <c r="X114" t="s">
        <v>4125</v>
      </c>
      <c r="AB114" t="s">
        <v>4126</v>
      </c>
      <c r="AI114" s="190"/>
    </row>
    <row r="115" spans="2:38" x14ac:dyDescent="0.25">
      <c r="B115" s="29" t="str">
        <f>_xlfn.CONCAT(Applications[[#This Row],[No]]," - ",Applications[[#This Row],[Application]])</f>
        <v>146 - PVS Studio</v>
      </c>
      <c r="C115">
        <v>146</v>
      </c>
      <c r="D115" t="s">
        <v>4127</v>
      </c>
      <c r="E115" t="s">
        <v>1968</v>
      </c>
      <c r="F115" s="28">
        <v>45658</v>
      </c>
      <c r="J115" t="s">
        <v>4128</v>
      </c>
      <c r="N115" t="s">
        <v>2038</v>
      </c>
      <c r="O115" s="19">
        <v>54788</v>
      </c>
      <c r="U115" t="s">
        <v>4129</v>
      </c>
      <c r="V115" s="128" t="e">
        <f>_xlfn.XLOOKUP(Applications[[#This Row],[NoApplication]],#REF!,#REF!,Applications[[#This Row],[Business Owner]],0,1)</f>
        <v>#REF!</v>
      </c>
      <c r="X115" t="s">
        <v>2416</v>
      </c>
      <c r="AB115" t="s">
        <v>2042</v>
      </c>
    </row>
    <row r="116" spans="2:38" x14ac:dyDescent="0.25">
      <c r="B116" s="29" t="str">
        <f>_xlfn.CONCAT(Applications[[#This Row],[No]]," - ",Applications[[#This Row],[Application]])</f>
        <v>147 - Remote Desktop Conn. Manager</v>
      </c>
      <c r="C116">
        <v>147</v>
      </c>
      <c r="D116" t="s">
        <v>2036</v>
      </c>
      <c r="E116" t="s">
        <v>2037</v>
      </c>
      <c r="F116" s="28">
        <v>45658</v>
      </c>
      <c r="G116" s="11" t="s">
        <v>1966</v>
      </c>
      <c r="J116" t="s">
        <v>1861</v>
      </c>
      <c r="N116" t="s">
        <v>1862</v>
      </c>
      <c r="O116" s="19">
        <v>54788</v>
      </c>
      <c r="S116" t="s">
        <v>2022</v>
      </c>
      <c r="U116" t="s">
        <v>2039</v>
      </c>
      <c r="V116" s="128" t="e">
        <f>_xlfn.XLOOKUP(Applications[[#This Row],[NoApplication]],#REF!,#REF!,Applications[[#This Row],[Business Owner]],0,1)</f>
        <v>#REF!</v>
      </c>
      <c r="W116" t="s">
        <v>2040</v>
      </c>
      <c r="X116" t="s">
        <v>2041</v>
      </c>
      <c r="AB116" t="s">
        <v>2042</v>
      </c>
      <c r="AE116" t="s">
        <v>2034</v>
      </c>
      <c r="AI116" s="78" t="s">
        <v>2043</v>
      </c>
    </row>
    <row r="117" spans="2:38" x14ac:dyDescent="0.25">
      <c r="B117" s="29" t="str">
        <f>_xlfn.CONCAT(Applications[[#This Row],[No]]," - ",Applications[[#This Row],[Application]])</f>
        <v>148 - RoboMongo</v>
      </c>
      <c r="C117">
        <v>148</v>
      </c>
      <c r="D117" t="s">
        <v>4130</v>
      </c>
      <c r="E117" t="s">
        <v>1853</v>
      </c>
      <c r="F117" s="28">
        <v>45658</v>
      </c>
      <c r="J117" t="s">
        <v>4131</v>
      </c>
      <c r="N117" t="s">
        <v>2038</v>
      </c>
      <c r="O117" s="19">
        <v>54788</v>
      </c>
      <c r="U117" t="s">
        <v>4102</v>
      </c>
      <c r="V117" s="128" t="e">
        <f>_xlfn.XLOOKUP(Applications[[#This Row],[NoApplication]],#REF!,#REF!,Applications[[#This Row],[Business Owner]],0,1)</f>
        <v>#REF!</v>
      </c>
      <c r="X117" t="s">
        <v>4132</v>
      </c>
      <c r="AB117" t="s">
        <v>2042</v>
      </c>
    </row>
    <row r="118" spans="2:38" x14ac:dyDescent="0.25">
      <c r="B118" s="29" t="str">
        <f>_xlfn.CONCAT(Applications[[#This Row],[No]]," - ",Applications[[#This Row],[Application]])</f>
        <v>149 - SnagIt</v>
      </c>
      <c r="C118">
        <v>149</v>
      </c>
      <c r="D118" t="s">
        <v>2044</v>
      </c>
      <c r="E118" t="s">
        <v>1878</v>
      </c>
      <c r="F118" s="28">
        <v>45658</v>
      </c>
      <c r="G118" s="11" t="s">
        <v>1966</v>
      </c>
      <c r="J118" t="s">
        <v>2045</v>
      </c>
      <c r="N118" t="s">
        <v>1862</v>
      </c>
      <c r="O118" s="19">
        <v>54788</v>
      </c>
      <c r="Q118" s="66"/>
      <c r="U118" t="s">
        <v>2046</v>
      </c>
      <c r="V118" s="128" t="e">
        <f>_xlfn.XLOOKUP(Applications[[#This Row],[NoApplication]],#REF!,#REF!,Applications[[#This Row],[Business Owner]],0,1)</f>
        <v>#REF!</v>
      </c>
      <c r="X118" t="s">
        <v>2047</v>
      </c>
      <c r="AB118" t="s">
        <v>2042</v>
      </c>
      <c r="AE118" t="s">
        <v>2034</v>
      </c>
      <c r="AI118" t="s">
        <v>2048</v>
      </c>
    </row>
    <row r="119" spans="2:38" x14ac:dyDescent="0.25">
      <c r="B119" s="29" t="str">
        <f>_xlfn.CONCAT(Applications[[#This Row],[No]]," - ",Applications[[#This Row],[Application]])</f>
        <v>150 - SourceTree</v>
      </c>
      <c r="C119">
        <v>150</v>
      </c>
      <c r="D119" t="s">
        <v>3495</v>
      </c>
      <c r="E119" t="s">
        <v>1968</v>
      </c>
      <c r="F119" s="28">
        <v>45658</v>
      </c>
      <c r="G119" s="11" t="s">
        <v>1873</v>
      </c>
      <c r="J119" t="s">
        <v>3426</v>
      </c>
      <c r="N119" t="s">
        <v>1855</v>
      </c>
      <c r="O119" s="19">
        <v>54788</v>
      </c>
      <c r="R119" s="16" t="s">
        <v>3496</v>
      </c>
      <c r="S119" t="s">
        <v>3429</v>
      </c>
      <c r="U119" t="s">
        <v>3497</v>
      </c>
      <c r="V119" s="128" t="e">
        <f>_xlfn.XLOOKUP(Applications[[#This Row],[NoApplication]],#REF!,#REF!,Applications[[#This Row],[Business Owner]],0,1)</f>
        <v>#REF!</v>
      </c>
      <c r="W119" t="s">
        <v>3498</v>
      </c>
      <c r="X119" t="s">
        <v>3499</v>
      </c>
      <c r="AB119" t="s">
        <v>2042</v>
      </c>
      <c r="AE119" t="s">
        <v>3416</v>
      </c>
      <c r="AH119" t="s">
        <v>3426</v>
      </c>
      <c r="AI119" t="s">
        <v>3500</v>
      </c>
      <c r="AJ119" t="s">
        <v>2434</v>
      </c>
    </row>
    <row r="120" spans="2:38" x14ac:dyDescent="0.25">
      <c r="B120" s="29" t="str">
        <f>_xlfn.CONCAT(Applications[[#This Row],[No]]," - ",Applications[[#This Row],[Application]])</f>
        <v>151 - TeraTerm</v>
      </c>
      <c r="C120">
        <v>151</v>
      </c>
      <c r="D120" t="s">
        <v>2777</v>
      </c>
      <c r="E120" t="s">
        <v>2037</v>
      </c>
      <c r="F120" s="28">
        <v>45658</v>
      </c>
      <c r="G120" s="11" t="s">
        <v>1966</v>
      </c>
      <c r="J120" t="s">
        <v>2778</v>
      </c>
      <c r="N120" t="s">
        <v>1862</v>
      </c>
      <c r="O120" s="19">
        <v>54788</v>
      </c>
      <c r="R120" s="16" t="s">
        <v>2779</v>
      </c>
      <c r="U120" t="s">
        <v>2780</v>
      </c>
      <c r="V120" s="128" t="e">
        <f>_xlfn.XLOOKUP(Applications[[#This Row],[NoApplication]],#REF!,#REF!,Applications[[#This Row],[Business Owner]],0,1)</f>
        <v>#REF!</v>
      </c>
      <c r="X120" t="s">
        <v>2781</v>
      </c>
      <c r="AB120" t="s">
        <v>2042</v>
      </c>
      <c r="AE120" t="s">
        <v>2358</v>
      </c>
    </row>
    <row r="121" spans="2:38" x14ac:dyDescent="0.25">
      <c r="B121" s="29" t="str">
        <f>_xlfn.CONCAT(Applications[[#This Row],[No]]," - ",Applications[[#This Row],[Application]])</f>
        <v>152 - VisualSVN</v>
      </c>
      <c r="C121">
        <v>152</v>
      </c>
      <c r="D121" t="s">
        <v>4133</v>
      </c>
      <c r="E121" t="s">
        <v>1968</v>
      </c>
      <c r="F121" s="28">
        <v>45658</v>
      </c>
      <c r="J121" t="s">
        <v>4134</v>
      </c>
      <c r="N121" t="s">
        <v>2038</v>
      </c>
      <c r="O121" s="19">
        <v>54788</v>
      </c>
      <c r="U121" t="s">
        <v>4135</v>
      </c>
      <c r="V121" s="128" t="e">
        <f>_xlfn.XLOOKUP(Applications[[#This Row],[NoApplication]],#REF!,#REF!,Applications[[#This Row],[Business Owner]],0,1)</f>
        <v>#REF!</v>
      </c>
      <c r="X121" t="s">
        <v>4136</v>
      </c>
      <c r="AB121" t="s">
        <v>4137</v>
      </c>
    </row>
    <row r="122" spans="2:38" x14ac:dyDescent="0.25">
      <c r="B122" s="29" t="str">
        <f>_xlfn.CONCAT(Applications[[#This Row],[No]]," - ",Applications[[#This Row],[Application]])</f>
        <v>153 - Wireshark (www.wireshark.org)</v>
      </c>
      <c r="C122">
        <v>153</v>
      </c>
      <c r="D122" t="s">
        <v>3728</v>
      </c>
      <c r="E122" t="s">
        <v>2037</v>
      </c>
      <c r="F122" s="28">
        <v>45658</v>
      </c>
      <c r="G122" s="11" t="s">
        <v>1966</v>
      </c>
      <c r="J122" t="s">
        <v>3729</v>
      </c>
      <c r="N122" t="s">
        <v>1855</v>
      </c>
      <c r="O122" s="19">
        <v>54788</v>
      </c>
      <c r="U122" t="s">
        <v>3730</v>
      </c>
      <c r="V122" s="128" t="e">
        <f>_xlfn.XLOOKUP(Applications[[#This Row],[NoApplication]],#REF!,#REF!,Applications[[#This Row],[Business Owner]],0,1)</f>
        <v>#REF!</v>
      </c>
      <c r="W122" t="s">
        <v>3731</v>
      </c>
      <c r="X122" t="s">
        <v>3732</v>
      </c>
      <c r="AB122" t="s">
        <v>2042</v>
      </c>
      <c r="AE122" t="s">
        <v>3654</v>
      </c>
      <c r="AJ122" t="s">
        <v>3510</v>
      </c>
    </row>
    <row r="123" spans="2:38" x14ac:dyDescent="0.25">
      <c r="B123" s="29" t="str">
        <f>_xlfn.CONCAT(Applications[[#This Row],[No]]," - ",Applications[[#This Row],[Application]])</f>
        <v>154 - AnkhSVN (https://ankhsvn.open.collab.net/)</v>
      </c>
      <c r="C123">
        <v>154</v>
      </c>
      <c r="D123" t="s">
        <v>4138</v>
      </c>
      <c r="E123" t="s">
        <v>1968</v>
      </c>
      <c r="F123" s="28">
        <v>45658</v>
      </c>
      <c r="J123" t="s">
        <v>4139</v>
      </c>
      <c r="N123" t="s">
        <v>2038</v>
      </c>
      <c r="O123" s="19">
        <v>54788</v>
      </c>
      <c r="U123" t="s">
        <v>4140</v>
      </c>
      <c r="V123" s="128" t="e">
        <f>_xlfn.XLOOKUP(Applications[[#This Row],[NoApplication]],#REF!,#REF!,Applications[[#This Row],[Business Owner]],0,1)</f>
        <v>#REF!</v>
      </c>
      <c r="X123" t="s">
        <v>3504</v>
      </c>
      <c r="AB123" t="s">
        <v>2042</v>
      </c>
    </row>
    <row r="124" spans="2:38" x14ac:dyDescent="0.25">
      <c r="B124" s="29" t="str">
        <f>_xlfn.CONCAT(Applications[[#This Row],[No]]," - ",Applications[[#This Row],[Application]])</f>
        <v>155 - DotCover</v>
      </c>
      <c r="C124">
        <v>155</v>
      </c>
      <c r="D124" t="s">
        <v>3501</v>
      </c>
      <c r="E124" t="s">
        <v>1968</v>
      </c>
      <c r="F124" s="28">
        <v>45658</v>
      </c>
      <c r="J124" t="s">
        <v>2496</v>
      </c>
      <c r="N124" t="s">
        <v>1855</v>
      </c>
      <c r="O124" s="19">
        <v>54788</v>
      </c>
      <c r="R124" s="16" t="s">
        <v>3502</v>
      </c>
      <c r="U124" t="s">
        <v>3503</v>
      </c>
      <c r="V124" s="128" t="e">
        <f>_xlfn.XLOOKUP(Applications[[#This Row],[NoApplication]],#REF!,#REF!,Applications[[#This Row],[Business Owner]],0,1)</f>
        <v>#REF!</v>
      </c>
      <c r="X124" t="s">
        <v>3504</v>
      </c>
      <c r="AE124" t="s">
        <v>3416</v>
      </c>
      <c r="AH124" t="s">
        <v>2496</v>
      </c>
      <c r="AI124" t="s">
        <v>3505</v>
      </c>
      <c r="AJ124" t="s">
        <v>2499</v>
      </c>
    </row>
    <row r="125" spans="2:38" ht="92.1" customHeight="1" x14ac:dyDescent="0.25">
      <c r="B125" s="29" t="str">
        <f>_xlfn.CONCAT(Applications[[#This Row],[No]]," - ",Applications[[#This Row],[Application]])</f>
        <v>156 - Fiddler (http://www.telerik.com/fiddler)</v>
      </c>
      <c r="C125">
        <v>156</v>
      </c>
      <c r="D125" t="s">
        <v>3506</v>
      </c>
      <c r="E125" t="s">
        <v>2037</v>
      </c>
      <c r="F125" s="28">
        <v>45658</v>
      </c>
      <c r="J125" t="s">
        <v>3507</v>
      </c>
      <c r="N125" t="s">
        <v>1855</v>
      </c>
      <c r="O125" s="19">
        <v>54788</v>
      </c>
      <c r="U125" t="s">
        <v>3508</v>
      </c>
      <c r="V125" s="128" t="e">
        <f>_xlfn.XLOOKUP(Applications[[#This Row],[NoApplication]],#REF!,#REF!,Applications[[#This Row],[Business Owner]],0,1)</f>
        <v>#REF!</v>
      </c>
      <c r="X125" t="s">
        <v>3509</v>
      </c>
      <c r="AB125" t="s">
        <v>2042</v>
      </c>
      <c r="AE125" t="s">
        <v>3416</v>
      </c>
      <c r="AI125" t="s">
        <v>3510</v>
      </c>
    </row>
    <row r="126" spans="2:38" x14ac:dyDescent="0.25">
      <c r="B126" s="29" t="str">
        <f>_xlfn.CONCAT(Applications[[#This Row],[No]]," - ",Applications[[#This Row],[Application]])</f>
        <v>157 - GIMP (https://www.gimp.org/)</v>
      </c>
      <c r="C126">
        <v>157</v>
      </c>
      <c r="D126" t="s">
        <v>2695</v>
      </c>
      <c r="E126" t="s">
        <v>1846</v>
      </c>
      <c r="F126" s="28">
        <v>45658</v>
      </c>
      <c r="G126" s="11" t="s">
        <v>1966</v>
      </c>
      <c r="J126" t="s">
        <v>2696</v>
      </c>
      <c r="N126" t="s">
        <v>1855</v>
      </c>
      <c r="O126" s="19">
        <v>54788</v>
      </c>
      <c r="U126" t="s">
        <v>2697</v>
      </c>
      <c r="V126" s="128" t="e">
        <f>_xlfn.XLOOKUP(Applications[[#This Row],[NoApplication]],#REF!,#REF!,Applications[[#This Row],[Business Owner]],0,1)</f>
        <v>#REF!</v>
      </c>
      <c r="X126" t="s">
        <v>2432</v>
      </c>
      <c r="AB126" t="s">
        <v>2042</v>
      </c>
      <c r="AE126" t="s">
        <v>2358</v>
      </c>
    </row>
    <row r="127" spans="2:38" x14ac:dyDescent="0.25">
      <c r="B127" s="29" t="str">
        <f>_xlfn.CONCAT(Applications[[#This Row],[No]]," - ",Applications[[#This Row],[Application]])</f>
        <v>158 - Inkscape (https://inkscape.org/en/)</v>
      </c>
      <c r="C127">
        <v>158</v>
      </c>
      <c r="D127" t="s">
        <v>2792</v>
      </c>
      <c r="E127" t="s">
        <v>1846</v>
      </c>
      <c r="F127" s="28">
        <v>45658</v>
      </c>
      <c r="G127" s="11" t="s">
        <v>1966</v>
      </c>
      <c r="J127" t="s">
        <v>2793</v>
      </c>
      <c r="N127" t="s">
        <v>1855</v>
      </c>
      <c r="O127" s="19">
        <v>54788</v>
      </c>
      <c r="U127" t="s">
        <v>2794</v>
      </c>
      <c r="V127" s="128" t="e">
        <f>_xlfn.XLOOKUP(Applications[[#This Row],[NoApplication]],#REF!,#REF!,Applications[[#This Row],[Business Owner]],0,1)</f>
        <v>#REF!</v>
      </c>
      <c r="X127" t="s">
        <v>2795</v>
      </c>
      <c r="AB127" t="s">
        <v>2042</v>
      </c>
      <c r="AE127" t="s">
        <v>2358</v>
      </c>
    </row>
    <row r="128" spans="2:38" x14ac:dyDescent="0.25">
      <c r="B128" s="29" t="str">
        <f>_xlfn.CONCAT(Applications[[#This Row],[No]]," - ",Applications[[#This Row],[Application]])</f>
        <v>160 - IntelliJ IDEA Community Edition</v>
      </c>
      <c r="C128">
        <v>160</v>
      </c>
      <c r="D128" t="s">
        <v>3585</v>
      </c>
      <c r="E128" t="s">
        <v>1968</v>
      </c>
      <c r="F128" s="28">
        <v>45658</v>
      </c>
      <c r="J128" t="s">
        <v>2496</v>
      </c>
      <c r="N128" t="s">
        <v>1969</v>
      </c>
      <c r="O128" s="19">
        <v>46053</v>
      </c>
      <c r="R128" s="16" t="s">
        <v>3586</v>
      </c>
      <c r="U128" t="s">
        <v>3587</v>
      </c>
      <c r="V128" s="128" t="e">
        <f>_xlfn.XLOOKUP(Applications[[#This Row],[NoApplication]],#REF!,#REF!,Applications[[#This Row],[Business Owner]],0,1)</f>
        <v>#REF!</v>
      </c>
      <c r="X128" t="s">
        <v>3588</v>
      </c>
      <c r="AB128" t="s">
        <v>2042</v>
      </c>
      <c r="AD128" t="s">
        <v>2417</v>
      </c>
      <c r="AE128" t="s">
        <v>3416</v>
      </c>
      <c r="AI128" t="s">
        <v>3589</v>
      </c>
      <c r="AJ128" t="s">
        <v>3590</v>
      </c>
      <c r="AK128" t="s">
        <v>3591</v>
      </c>
      <c r="AL128" t="s">
        <v>2056</v>
      </c>
    </row>
    <row r="129" spans="2:38" x14ac:dyDescent="0.25">
      <c r="B129" s="29" t="str">
        <f>_xlfn.CONCAT(Applications[[#This Row],[No]]," - ",Applications[[#This Row],[Application]])</f>
        <v>163 - paint.net (www.getpaint.net/index.html)</v>
      </c>
      <c r="C129">
        <v>163</v>
      </c>
      <c r="D129" t="s">
        <v>4141</v>
      </c>
      <c r="E129" t="s">
        <v>1846</v>
      </c>
      <c r="F129" s="28">
        <v>45658</v>
      </c>
      <c r="J129" t="s">
        <v>4142</v>
      </c>
      <c r="N129" t="s">
        <v>1862</v>
      </c>
      <c r="O129" s="19">
        <v>54788</v>
      </c>
      <c r="U129" t="s">
        <v>2697</v>
      </c>
      <c r="V129" s="128" t="e">
        <f>_xlfn.XLOOKUP(Applications[[#This Row],[NoApplication]],#REF!,#REF!,Applications[[#This Row],[Business Owner]],0,1)</f>
        <v>#REF!</v>
      </c>
      <c r="X129" t="s">
        <v>4143</v>
      </c>
      <c r="AB129" t="s">
        <v>2042</v>
      </c>
    </row>
    <row r="130" spans="2:38" x14ac:dyDescent="0.25">
      <c r="B130" s="29" t="str">
        <f>_xlfn.CONCAT(Applications[[#This Row],[No]]," - ",Applications[[#This Row],[Application]])</f>
        <v>164 - Pencil (http://pencil.evolus.vn/)</v>
      </c>
      <c r="C130">
        <v>164</v>
      </c>
      <c r="D130" t="s">
        <v>4144</v>
      </c>
      <c r="E130" t="s">
        <v>1878</v>
      </c>
      <c r="F130" s="28">
        <v>45658</v>
      </c>
      <c r="J130" t="s">
        <v>4145</v>
      </c>
      <c r="N130" t="s">
        <v>2038</v>
      </c>
      <c r="O130" s="19">
        <v>54788</v>
      </c>
      <c r="U130" t="s">
        <v>4146</v>
      </c>
      <c r="V130" s="128" t="e">
        <f>_xlfn.XLOOKUP(Applications[[#This Row],[NoApplication]],#REF!,#REF!,Applications[[#This Row],[Business Owner]],0,1)</f>
        <v>#REF!</v>
      </c>
      <c r="X130" t="s">
        <v>4147</v>
      </c>
      <c r="AB130" t="s">
        <v>2042</v>
      </c>
    </row>
    <row r="131" spans="2:38" x14ac:dyDescent="0.25">
      <c r="B131" s="29" t="str">
        <f>_xlfn.CONCAT(Applications[[#This Row],[No]]," - ",Applications[[#This Row],[Application]])</f>
        <v xml:space="preserve">165 - Quick License Manager </v>
      </c>
      <c r="C131">
        <v>165</v>
      </c>
      <c r="D131" t="s">
        <v>4148</v>
      </c>
      <c r="E131" t="s">
        <v>1968</v>
      </c>
      <c r="F131" s="28">
        <v>45658</v>
      </c>
      <c r="J131" s="66"/>
      <c r="N131" t="s">
        <v>2038</v>
      </c>
      <c r="O131" s="19">
        <v>54788</v>
      </c>
      <c r="R131" s="16" t="s">
        <v>4149</v>
      </c>
      <c r="U131" t="s">
        <v>4150</v>
      </c>
      <c r="V131" s="128" t="e">
        <f>_xlfn.XLOOKUP(Applications[[#This Row],[NoApplication]],#REF!,#REF!,Applications[[#This Row],[Business Owner]],0,1)</f>
        <v>#REF!</v>
      </c>
      <c r="W131" t="s">
        <v>4151</v>
      </c>
    </row>
    <row r="132" spans="2:38" x14ac:dyDescent="0.25">
      <c r="B132" s="29" t="str">
        <f>_xlfn.CONCAT(Applications[[#This Row],[No]]," - ",Applications[[#This Row],[Application]])</f>
        <v>166 - ReSharper</v>
      </c>
      <c r="C132">
        <v>166</v>
      </c>
      <c r="D132" t="s">
        <v>3769</v>
      </c>
      <c r="E132" s="68" t="s">
        <v>1968</v>
      </c>
      <c r="F132" s="28">
        <v>45658</v>
      </c>
      <c r="G132" s="11" t="s">
        <v>1966</v>
      </c>
      <c r="J132" t="s">
        <v>2496</v>
      </c>
      <c r="K132">
        <v>13899</v>
      </c>
      <c r="M132" t="s">
        <v>2009</v>
      </c>
      <c r="N132" t="s">
        <v>1855</v>
      </c>
      <c r="O132" s="19">
        <v>54788</v>
      </c>
      <c r="R132" s="16" t="s">
        <v>3770</v>
      </c>
      <c r="U132" t="s">
        <v>3771</v>
      </c>
      <c r="V132" s="128" t="e">
        <f>_xlfn.XLOOKUP(Applications[[#This Row],[NoApplication]],#REF!,#REF!,Applications[[#This Row],[Business Owner]],0,1)</f>
        <v>#REF!</v>
      </c>
      <c r="W132" t="s">
        <v>3498</v>
      </c>
      <c r="X132" t="s">
        <v>3772</v>
      </c>
      <c r="AB132" t="s">
        <v>3773</v>
      </c>
      <c r="AD132" t="s">
        <v>2417</v>
      </c>
      <c r="AE132" t="s">
        <v>3654</v>
      </c>
      <c r="AH132" t="s">
        <v>2496</v>
      </c>
      <c r="AJ132" t="s">
        <v>3517</v>
      </c>
      <c r="AK132" t="s">
        <v>3774</v>
      </c>
    </row>
    <row r="133" spans="2:38" x14ac:dyDescent="0.25">
      <c r="B133" s="29" t="str">
        <f>_xlfn.CONCAT(Applications[[#This Row],[No]]," - ",Applications[[#This Row],[Application]])</f>
        <v>167 - SQLite Browser (http://sqlitebrowser.org/)</v>
      </c>
      <c r="C133">
        <v>167</v>
      </c>
      <c r="D133" t="s">
        <v>2429</v>
      </c>
      <c r="E133" t="s">
        <v>1853</v>
      </c>
      <c r="F133" s="28">
        <v>45658</v>
      </c>
      <c r="G133" s="11" t="s">
        <v>1966</v>
      </c>
      <c r="J133" t="s">
        <v>2430</v>
      </c>
      <c r="N133" t="s">
        <v>1855</v>
      </c>
      <c r="O133" s="19">
        <v>54788</v>
      </c>
      <c r="U133" t="s">
        <v>2431</v>
      </c>
      <c r="V133" s="128" t="e">
        <f>_xlfn.XLOOKUP(Applications[[#This Row],[NoApplication]],#REF!,#REF!,Applications[[#This Row],[Business Owner]],0,1)</f>
        <v>#REF!</v>
      </c>
      <c r="X133" t="s">
        <v>2432</v>
      </c>
      <c r="AB133" t="s">
        <v>2042</v>
      </c>
      <c r="AE133" t="s">
        <v>2358</v>
      </c>
    </row>
    <row r="134" spans="2:38" x14ac:dyDescent="0.25">
      <c r="B134" s="29" t="str">
        <f>_xlfn.CONCAT(Applications[[#This Row],[No]]," - ",Applications[[#This Row],[Application]])</f>
        <v>169 - TestComplete</v>
      </c>
      <c r="C134">
        <v>169</v>
      </c>
      <c r="D134" t="s">
        <v>4152</v>
      </c>
      <c r="E134" t="s">
        <v>2405</v>
      </c>
      <c r="F134" s="28">
        <v>45658</v>
      </c>
      <c r="J134" t="s">
        <v>3367</v>
      </c>
      <c r="N134" t="s">
        <v>2038</v>
      </c>
      <c r="O134" s="19">
        <v>54788</v>
      </c>
      <c r="R134" s="16" t="s">
        <v>4153</v>
      </c>
      <c r="U134" t="s">
        <v>4154</v>
      </c>
      <c r="V134" s="128" t="e">
        <f>_xlfn.XLOOKUP(Applications[[#This Row],[NoApplication]],#REF!,#REF!,Applications[[#This Row],[Business Owner]],0,1)</f>
        <v>#REF!</v>
      </c>
      <c r="W134" t="s">
        <v>2047</v>
      </c>
      <c r="X134" t="s">
        <v>4155</v>
      </c>
      <c r="AB134" t="s">
        <v>2042</v>
      </c>
    </row>
    <row r="135" spans="2:38" x14ac:dyDescent="0.25">
      <c r="B135" s="29" t="str">
        <f>_xlfn.CONCAT(Applications[[#This Row],[No]]," - ",Applications[[#This Row],[Application]])</f>
        <v>170 - TortoiseSVN (https://tortoisesvn.net/downloads.html)</v>
      </c>
      <c r="C135">
        <v>170</v>
      </c>
      <c r="D135" t="s">
        <v>2435</v>
      </c>
      <c r="E135" t="s">
        <v>1968</v>
      </c>
      <c r="F135" s="28">
        <v>45658</v>
      </c>
      <c r="G135" s="11" t="s">
        <v>1966</v>
      </c>
      <c r="J135" t="s">
        <v>2436</v>
      </c>
      <c r="N135" t="s">
        <v>1848</v>
      </c>
      <c r="O135" s="28">
        <v>46173</v>
      </c>
      <c r="U135" t="s">
        <v>2437</v>
      </c>
      <c r="V135" s="128" t="e">
        <f>_xlfn.XLOOKUP(Applications[[#This Row],[NoApplication]],#REF!,#REF!,Applications[[#This Row],[Business Owner]],0,1)</f>
        <v>#REF!</v>
      </c>
      <c r="W135" t="s">
        <v>2438</v>
      </c>
      <c r="X135" t="s">
        <v>2439</v>
      </c>
      <c r="AB135" t="s">
        <v>2042</v>
      </c>
      <c r="AE135" t="s">
        <v>2358</v>
      </c>
      <c r="AI135" t="s">
        <v>2440</v>
      </c>
      <c r="AJ135" t="s">
        <v>308</v>
      </c>
      <c r="AK135" t="s">
        <v>2441</v>
      </c>
      <c r="AL135" t="s">
        <v>2056</v>
      </c>
    </row>
    <row r="136" spans="2:38" x14ac:dyDescent="0.25">
      <c r="B136" s="29" t="str">
        <f>_xlfn.CONCAT(Applications[[#This Row],[No]]," - ",Applications[[#This Row],[Application]])</f>
        <v>171 - VIS</v>
      </c>
      <c r="C136">
        <v>171</v>
      </c>
      <c r="D136" t="s">
        <v>2275</v>
      </c>
      <c r="E136" t="s">
        <v>1853</v>
      </c>
      <c r="F136" s="28">
        <v>45658</v>
      </c>
      <c r="G136" s="11" t="s">
        <v>1966</v>
      </c>
      <c r="J136" s="122" t="s">
        <v>2276</v>
      </c>
      <c r="N136" t="s">
        <v>1969</v>
      </c>
      <c r="O136" s="19">
        <v>46112</v>
      </c>
      <c r="Q136" t="s">
        <v>2277</v>
      </c>
      <c r="U136" t="s">
        <v>2278</v>
      </c>
      <c r="V136" s="128" t="e">
        <f>_xlfn.XLOOKUP(Applications[[#This Row],[NoApplication]],#REF!,#REF!,Applications[[#This Row],[Business Owner]],0,1)</f>
        <v>#REF!</v>
      </c>
      <c r="X136" t="s">
        <v>2279</v>
      </c>
      <c r="AB136" t="s">
        <v>243</v>
      </c>
      <c r="AE136" t="s">
        <v>2268</v>
      </c>
      <c r="AL136" t="s">
        <v>2007</v>
      </c>
    </row>
    <row r="137" spans="2:38" x14ac:dyDescent="0.25">
      <c r="B137" s="29" t="str">
        <f>_xlfn.CONCAT(Applications[[#This Row],[No]]," - ",Applications[[#This Row],[Application]])</f>
        <v>172 - Beyond Compare Pro</v>
      </c>
      <c r="C137">
        <v>172</v>
      </c>
      <c r="D137" t="s">
        <v>3689</v>
      </c>
      <c r="E137" t="s">
        <v>1846</v>
      </c>
      <c r="F137" s="28">
        <v>45658</v>
      </c>
      <c r="J137" t="s">
        <v>3690</v>
      </c>
      <c r="N137" t="s">
        <v>2038</v>
      </c>
      <c r="O137" s="19">
        <v>54788</v>
      </c>
      <c r="U137" t="s">
        <v>3691</v>
      </c>
      <c r="V137" s="128" t="e">
        <f>_xlfn.XLOOKUP(Applications[[#This Row],[NoApplication]],#REF!,#REF!,Applications[[#This Row],[Business Owner]],0,1)</f>
        <v>#REF!</v>
      </c>
      <c r="X137" t="s">
        <v>3692</v>
      </c>
      <c r="AA137" t="s">
        <v>3693</v>
      </c>
      <c r="AB137" t="s">
        <v>3694</v>
      </c>
      <c r="AE137" t="s">
        <v>3654</v>
      </c>
    </row>
    <row r="138" spans="2:38" x14ac:dyDescent="0.25">
      <c r="B138" s="29" t="str">
        <f>_xlfn.CONCAT(Applications[[#This Row],[No]]," - ",Applications[[#This Row],[Application]])</f>
        <v>175 - CppCheck</v>
      </c>
      <c r="C138">
        <v>175</v>
      </c>
      <c r="D138" t="s">
        <v>2442</v>
      </c>
      <c r="E138" t="s">
        <v>1968</v>
      </c>
      <c r="F138" s="28">
        <v>45658</v>
      </c>
      <c r="G138" s="11" t="s">
        <v>1966</v>
      </c>
      <c r="J138" t="s">
        <v>2443</v>
      </c>
      <c r="N138" t="s">
        <v>1862</v>
      </c>
      <c r="O138" s="19">
        <v>54788</v>
      </c>
      <c r="U138" t="s">
        <v>2444</v>
      </c>
      <c r="V138" s="130" t="e">
        <f>_xlfn.XLOOKUP(Applications[[#This Row],[NoApplication]],#REF!,#REF!,Applications[[#This Row],[Business Owner]],0,1)</f>
        <v>#REF!</v>
      </c>
      <c r="X138" t="s">
        <v>2445</v>
      </c>
      <c r="AB138" t="s">
        <v>2366</v>
      </c>
      <c r="AE138" t="s">
        <v>2358</v>
      </c>
      <c r="AI138" t="s">
        <v>2446</v>
      </c>
      <c r="AJ138" t="s">
        <v>2368</v>
      </c>
      <c r="AK138" t="s">
        <v>2447</v>
      </c>
    </row>
    <row r="139" spans="2:38" x14ac:dyDescent="0.25">
      <c r="B139" s="29" t="str">
        <f>_xlfn.CONCAT(Applications[[#This Row],[No]]," - ",Applications[[#This Row],[Application]])</f>
        <v>176 - Cygwin</v>
      </c>
      <c r="C139">
        <v>176</v>
      </c>
      <c r="D139" t="s">
        <v>2448</v>
      </c>
      <c r="E139" t="s">
        <v>1968</v>
      </c>
      <c r="F139" s="28">
        <v>45658</v>
      </c>
      <c r="G139" s="11" t="s">
        <v>1966</v>
      </c>
      <c r="J139" t="s">
        <v>2449</v>
      </c>
      <c r="N139" t="s">
        <v>2038</v>
      </c>
      <c r="O139" s="19">
        <v>54788</v>
      </c>
      <c r="U139" t="s">
        <v>2450</v>
      </c>
      <c r="V139" s="128" t="e">
        <f>_xlfn.XLOOKUP(Applications[[#This Row],[NoApplication]],#REF!,#REF!,Applications[[#This Row],[Business Owner]],0,1)</f>
        <v>#REF!</v>
      </c>
      <c r="X139" t="s">
        <v>2451</v>
      </c>
      <c r="AB139" t="s">
        <v>2366</v>
      </c>
      <c r="AE139" t="s">
        <v>2358</v>
      </c>
      <c r="AI139" t="s">
        <v>2452</v>
      </c>
      <c r="AJ139" t="s">
        <v>2453</v>
      </c>
      <c r="AK139" t="s">
        <v>2378</v>
      </c>
    </row>
    <row r="140" spans="2:38" x14ac:dyDescent="0.25">
      <c r="B140" s="29" t="str">
        <f>_xlfn.CONCAT(Applications[[#This Row],[No]]," - ",Applications[[#This Row],[Application]])</f>
        <v>177 - Git</v>
      </c>
      <c r="C140">
        <v>177</v>
      </c>
      <c r="D140" t="s">
        <v>3733</v>
      </c>
      <c r="E140" t="s">
        <v>1968</v>
      </c>
      <c r="F140" s="28">
        <v>45658</v>
      </c>
      <c r="G140" s="11" t="s">
        <v>1966</v>
      </c>
      <c r="J140" t="s">
        <v>3734</v>
      </c>
      <c r="N140" t="s">
        <v>2029</v>
      </c>
      <c r="O140" s="19">
        <v>54788</v>
      </c>
      <c r="U140" t="s">
        <v>3735</v>
      </c>
      <c r="V140" s="128" t="e">
        <f>_xlfn.XLOOKUP(Applications[[#This Row],[NoApplication]],#REF!,#REF!,Applications[[#This Row],[Business Owner]],0,1)</f>
        <v>#REF!</v>
      </c>
      <c r="X140" t="s">
        <v>2445</v>
      </c>
      <c r="AB140" t="s">
        <v>2366</v>
      </c>
      <c r="AE140" t="s">
        <v>3654</v>
      </c>
      <c r="AJ140" t="s">
        <v>138</v>
      </c>
      <c r="AK140" t="s">
        <v>3736</v>
      </c>
    </row>
    <row r="141" spans="2:38" x14ac:dyDescent="0.25">
      <c r="B141" s="29" t="str">
        <f>_xlfn.CONCAT(Applications[[#This Row],[No]]," - ",Applications[[#This Row],[Application]])</f>
        <v>181 - J-Link</v>
      </c>
      <c r="C141">
        <v>181</v>
      </c>
      <c r="D141" t="s">
        <v>2698</v>
      </c>
      <c r="E141" t="s">
        <v>1968</v>
      </c>
      <c r="F141" s="28">
        <v>45658</v>
      </c>
      <c r="G141" s="11" t="s">
        <v>1966</v>
      </c>
      <c r="J141" t="s">
        <v>2699</v>
      </c>
      <c r="N141" t="s">
        <v>1862</v>
      </c>
      <c r="O141" s="19">
        <v>54788</v>
      </c>
      <c r="U141" t="s">
        <v>2700</v>
      </c>
      <c r="V141" s="130" t="e">
        <f>_xlfn.XLOOKUP(Applications[[#This Row],[NoApplication]],#REF!,#REF!,Applications[[#This Row],[Business Owner]],0,1)</f>
        <v>#REF!</v>
      </c>
      <c r="X141" t="s">
        <v>2701</v>
      </c>
      <c r="AE141" t="s">
        <v>2358</v>
      </c>
      <c r="AJ141" t="s">
        <v>46</v>
      </c>
      <c r="AK141" t="s">
        <v>1851</v>
      </c>
    </row>
    <row r="142" spans="2:38" x14ac:dyDescent="0.25">
      <c r="B142" s="29" t="str">
        <f>_xlfn.CONCAT(Applications[[#This Row],[No]]," - ",Applications[[#This Row],[Application]])</f>
        <v>182 - Kleopetra</v>
      </c>
      <c r="C142">
        <v>182</v>
      </c>
      <c r="D142" t="s">
        <v>2810</v>
      </c>
      <c r="E142" t="s">
        <v>1846</v>
      </c>
      <c r="F142" s="28">
        <v>45658</v>
      </c>
      <c r="J142" t="s">
        <v>2811</v>
      </c>
      <c r="N142" t="s">
        <v>2038</v>
      </c>
      <c r="O142" s="19">
        <v>54788</v>
      </c>
      <c r="U142" t="s">
        <v>2812</v>
      </c>
      <c r="V142" s="130" t="e">
        <f>_xlfn.XLOOKUP(Applications[[#This Row],[NoApplication]],#REF!,#REF!,Applications[[#This Row],[Business Owner]],0,1)</f>
        <v>#REF!</v>
      </c>
      <c r="X142" t="s">
        <v>2445</v>
      </c>
      <c r="AB142" t="s">
        <v>2366</v>
      </c>
      <c r="AE142" t="s">
        <v>2358</v>
      </c>
    </row>
    <row r="143" spans="2:38" x14ac:dyDescent="0.25">
      <c r="B143" s="29" t="str">
        <f>_xlfn.CONCAT(Applications[[#This Row],[No]]," - ",Applications[[#This Row],[Application]])</f>
        <v>183 - Matlab</v>
      </c>
      <c r="C143">
        <v>183</v>
      </c>
      <c r="D143" t="s">
        <v>3178</v>
      </c>
      <c r="E143" s="56" t="s">
        <v>1904</v>
      </c>
      <c r="F143" s="28">
        <v>45658</v>
      </c>
      <c r="G143" s="11" t="s">
        <v>1966</v>
      </c>
      <c r="J143" t="s">
        <v>3179</v>
      </c>
      <c r="M143" t="s">
        <v>2009</v>
      </c>
      <c r="N143" t="s">
        <v>2038</v>
      </c>
      <c r="O143" s="19">
        <v>54788</v>
      </c>
      <c r="U143" t="s">
        <v>3180</v>
      </c>
      <c r="V143" s="129" t="e">
        <f>_xlfn.XLOOKUP(Applications[[#This Row],[NoApplication]],#REF!,#REF!,Applications[[#This Row],[Business Owner]],0,1)</f>
        <v>#REF!</v>
      </c>
      <c r="W143" t="s">
        <v>3181</v>
      </c>
      <c r="X143" t="s">
        <v>3182</v>
      </c>
      <c r="AA143" t="s">
        <v>3183</v>
      </c>
      <c r="AB143" t="s">
        <v>3184</v>
      </c>
      <c r="AE143" t="s">
        <v>3176</v>
      </c>
    </row>
    <row r="144" spans="2:38" ht="23.25" customHeight="1" x14ac:dyDescent="0.25">
      <c r="B144" s="29" t="str">
        <f>_xlfn.CONCAT(Applications[[#This Row],[No]]," - ",Applications[[#This Row],[Application]])</f>
        <v>184 - MC301_Test</v>
      </c>
      <c r="C144">
        <v>184</v>
      </c>
      <c r="D144" t="s">
        <v>2454</v>
      </c>
      <c r="E144" t="s">
        <v>1846</v>
      </c>
      <c r="F144" s="28">
        <v>45658</v>
      </c>
      <c r="G144" s="11" t="s">
        <v>1966</v>
      </c>
      <c r="J144" t="s">
        <v>1861</v>
      </c>
      <c r="N144" t="s">
        <v>2038</v>
      </c>
      <c r="O144" s="19">
        <v>54788</v>
      </c>
      <c r="U144" t="s">
        <v>2455</v>
      </c>
      <c r="V144" s="130" t="e">
        <f>_xlfn.XLOOKUP(Applications[[#This Row],[NoApplication]],#REF!,#REF!,Applications[[#This Row],[Business Owner]],0,1)</f>
        <v>#REF!</v>
      </c>
      <c r="W144" t="s">
        <v>2456</v>
      </c>
      <c r="X144" t="s">
        <v>2457</v>
      </c>
      <c r="AB144" t="s">
        <v>2458</v>
      </c>
      <c r="AE144" t="s">
        <v>2358</v>
      </c>
    </row>
    <row r="145" spans="2:41" x14ac:dyDescent="0.25">
      <c r="B145" s="29" t="str">
        <f>_xlfn.CONCAT(Applications[[#This Row],[No]]," - ",Applications[[#This Row],[Application]])</f>
        <v>185 - Microsoft Visio</v>
      </c>
      <c r="C145">
        <v>185</v>
      </c>
      <c r="D145" t="s">
        <v>2049</v>
      </c>
      <c r="E145" t="s">
        <v>2050</v>
      </c>
      <c r="F145" s="28">
        <v>45658</v>
      </c>
      <c r="G145" s="11" t="s">
        <v>1966</v>
      </c>
      <c r="J145" t="s">
        <v>1861</v>
      </c>
      <c r="K145" t="s">
        <v>2051</v>
      </c>
      <c r="M145" t="s">
        <v>2002</v>
      </c>
      <c r="N145" t="s">
        <v>1862</v>
      </c>
      <c r="O145" s="19">
        <v>54788</v>
      </c>
      <c r="U145" t="s">
        <v>2052</v>
      </c>
      <c r="V145" s="128" t="e">
        <f>_xlfn.XLOOKUP(Applications[[#This Row],[NoApplication]],#REF!,#REF!,Applications[[#This Row],[Business Owner]],0,1)</f>
        <v>#REF!</v>
      </c>
      <c r="X145" t="s">
        <v>2053</v>
      </c>
      <c r="AA145" t="s">
        <v>1861</v>
      </c>
      <c r="AB145" t="s">
        <v>2033</v>
      </c>
      <c r="AE145" t="s">
        <v>2034</v>
      </c>
      <c r="AI145" t="s">
        <v>2054</v>
      </c>
      <c r="AJ145" t="s">
        <v>2055</v>
      </c>
      <c r="AL145" t="s">
        <v>2056</v>
      </c>
    </row>
    <row r="146" spans="2:41" x14ac:dyDescent="0.25">
      <c r="B146" s="29" t="str">
        <f>_xlfn.CONCAT(Applications[[#This Row],[No]]," - ",Applications[[#This Row],[Application]])</f>
        <v>187 - Orcad (Capture+PCB Editor)</v>
      </c>
      <c r="C146">
        <v>187</v>
      </c>
      <c r="D146" t="s">
        <v>2459</v>
      </c>
      <c r="E146" s="56" t="s">
        <v>1904</v>
      </c>
      <c r="F146" s="28">
        <v>45658</v>
      </c>
      <c r="J146" t="s">
        <v>2387</v>
      </c>
      <c r="N146" t="s">
        <v>2029</v>
      </c>
      <c r="O146" s="19">
        <v>54788</v>
      </c>
      <c r="U146" t="s">
        <v>2460</v>
      </c>
      <c r="V146" s="129" t="e">
        <f>_xlfn.XLOOKUP(Applications[[#This Row],[NoApplication]],#REF!,#REF!,Applications[[#This Row],[Business Owner]],0,1)</f>
        <v>#REF!</v>
      </c>
      <c r="W146" t="s">
        <v>2390</v>
      </c>
      <c r="X146" t="s">
        <v>2461</v>
      </c>
      <c r="AA146" t="s">
        <v>1162</v>
      </c>
      <c r="AB146" t="s">
        <v>2462</v>
      </c>
      <c r="AE146" t="s">
        <v>2358</v>
      </c>
      <c r="AH146" t="s">
        <v>2393</v>
      </c>
    </row>
    <row r="147" spans="2:41" ht="122.25" customHeight="1" x14ac:dyDescent="0.25">
      <c r="B147" s="29" t="str">
        <f>_xlfn.CONCAT(Applications[[#This Row],[No]]," - ",Applications[[#This Row],[Application]])</f>
        <v>188 - OrCad Capture</v>
      </c>
      <c r="C147">
        <v>188</v>
      </c>
      <c r="D147" t="s">
        <v>2463</v>
      </c>
      <c r="E147" s="56" t="s">
        <v>1904</v>
      </c>
      <c r="F147" s="28">
        <v>45658</v>
      </c>
      <c r="J147" t="s">
        <v>2387</v>
      </c>
      <c r="N147" t="s">
        <v>2029</v>
      </c>
      <c r="O147" s="19">
        <v>54788</v>
      </c>
      <c r="U147" t="s">
        <v>2464</v>
      </c>
      <c r="V147" s="129" t="e">
        <f>_xlfn.XLOOKUP(Applications[[#This Row],[NoApplication]],#REF!,#REF!,Applications[[#This Row],[Business Owner]],0,1)</f>
        <v>#REF!</v>
      </c>
      <c r="W147" t="s">
        <v>2390</v>
      </c>
      <c r="X147" t="s">
        <v>2465</v>
      </c>
      <c r="Y147" s="101" t="s">
        <v>2466</v>
      </c>
      <c r="AA147" t="s">
        <v>2467</v>
      </c>
      <c r="AE147" t="s">
        <v>2358</v>
      </c>
      <c r="AH147" t="s">
        <v>2393</v>
      </c>
    </row>
    <row r="148" spans="2:41" x14ac:dyDescent="0.25">
      <c r="B148" s="29" t="str">
        <f>_xlfn.CONCAT(Applications[[#This Row],[No]]," - ",Applications[[#This Row],[Application]])</f>
        <v>189 - PADS Viewer</v>
      </c>
      <c r="C148">
        <v>189</v>
      </c>
      <c r="D148" t="s">
        <v>4156</v>
      </c>
      <c r="E148" t="s">
        <v>1846</v>
      </c>
      <c r="F148" s="28">
        <v>45658</v>
      </c>
      <c r="J148" s="70" t="s">
        <v>4157</v>
      </c>
      <c r="N148" t="s">
        <v>2038</v>
      </c>
      <c r="O148" s="19">
        <v>54788</v>
      </c>
      <c r="U148" t="s">
        <v>4158</v>
      </c>
      <c r="V148" s="128" t="e">
        <f>_xlfn.XLOOKUP(Applications[[#This Row],[NoApplication]],#REF!,#REF!,Applications[[#This Row],[Business Owner]],0,1)</f>
        <v>#REF!</v>
      </c>
      <c r="W148" t="s">
        <v>1162</v>
      </c>
      <c r="X148" t="s">
        <v>2461</v>
      </c>
      <c r="Z148" s="70"/>
      <c r="AB148" t="s">
        <v>2042</v>
      </c>
    </row>
    <row r="149" spans="2:41" ht="60" x14ac:dyDescent="0.25">
      <c r="B149" s="29" t="str">
        <f>_xlfn.CONCAT(Applications[[#This Row],[No]]," - ",Applications[[#This Row],[Application]])</f>
        <v>190 - Parasoft</v>
      </c>
      <c r="C149">
        <v>190</v>
      </c>
      <c r="D149" t="s">
        <v>2468</v>
      </c>
      <c r="E149" t="s">
        <v>1968</v>
      </c>
      <c r="F149" s="28">
        <v>45658</v>
      </c>
      <c r="G149" s="11" t="s">
        <v>1966</v>
      </c>
      <c r="J149" t="s">
        <v>2469</v>
      </c>
      <c r="M149" t="s">
        <v>2009</v>
      </c>
      <c r="N149" t="s">
        <v>2029</v>
      </c>
      <c r="O149" s="19">
        <v>54788</v>
      </c>
      <c r="Q149" s="12" t="s">
        <v>2470</v>
      </c>
      <c r="R149" s="12"/>
      <c r="U149" t="s">
        <v>2471</v>
      </c>
      <c r="V149" s="129" t="e">
        <f>_xlfn.XLOOKUP(Applications[[#This Row],[NoApplication]],#REF!,#REF!,Applications[[#This Row],[Business Owner]],0,1)</f>
        <v>#REF!</v>
      </c>
      <c r="W149" t="s">
        <v>2472</v>
      </c>
      <c r="X149" s="8" t="s">
        <v>2473</v>
      </c>
      <c r="AA149" t="s">
        <v>2474</v>
      </c>
      <c r="AE149" t="s">
        <v>2358</v>
      </c>
    </row>
    <row r="150" spans="2:41" x14ac:dyDescent="0.25">
      <c r="B150" s="29" t="str">
        <f>_xlfn.CONCAT(Applications[[#This Row],[No]]," - ",Applications[[#This Row],[Application]])</f>
        <v>192 - Picoscope</v>
      </c>
      <c r="C150">
        <v>192</v>
      </c>
      <c r="D150" t="s">
        <v>2924</v>
      </c>
      <c r="E150" t="s">
        <v>1904</v>
      </c>
      <c r="F150" s="28">
        <v>45658</v>
      </c>
      <c r="G150" s="11" t="s">
        <v>1966</v>
      </c>
      <c r="J150" t="s">
        <v>2946</v>
      </c>
      <c r="N150" t="s">
        <v>1862</v>
      </c>
      <c r="O150" s="19">
        <v>54788</v>
      </c>
      <c r="U150" t="s">
        <v>2947</v>
      </c>
      <c r="V150" s="130" t="e">
        <f>_xlfn.XLOOKUP(Applications[[#This Row],[NoApplication]],#REF!,#REF!,Applications[[#This Row],[Business Owner]],0,1)</f>
        <v>#REF!</v>
      </c>
      <c r="W150" t="s">
        <v>2948</v>
      </c>
      <c r="X150" t="s">
        <v>2461</v>
      </c>
      <c r="AB150" t="s">
        <v>2042</v>
      </c>
      <c r="AE150" t="s">
        <v>2358</v>
      </c>
    </row>
    <row r="151" spans="2:41" x14ac:dyDescent="0.25">
      <c r="B151" s="29" t="str">
        <f>_xlfn.CONCAT(Applications[[#This Row],[No]]," - ",Applications[[#This Row],[Application]])</f>
        <v>193 - Pspice</v>
      </c>
      <c r="C151">
        <v>193</v>
      </c>
      <c r="D151" t="s">
        <v>4159</v>
      </c>
      <c r="E151" t="s">
        <v>1904</v>
      </c>
      <c r="F151" s="28">
        <v>45658</v>
      </c>
      <c r="J151" t="s">
        <v>2387</v>
      </c>
      <c r="N151" t="s">
        <v>2038</v>
      </c>
      <c r="O151" s="19">
        <v>54788</v>
      </c>
      <c r="U151" t="s">
        <v>4160</v>
      </c>
      <c r="V151" s="128" t="e">
        <f>_xlfn.XLOOKUP(Applications[[#This Row],[NoApplication]],#REF!,#REF!,Applications[[#This Row],[Business Owner]],0,1)</f>
        <v>#REF!</v>
      </c>
      <c r="W151" t="s">
        <v>2390</v>
      </c>
      <c r="X151" t="s">
        <v>2465</v>
      </c>
      <c r="Y151" s="101" t="s">
        <v>2463</v>
      </c>
      <c r="AA151" t="s">
        <v>2467</v>
      </c>
    </row>
    <row r="152" spans="2:41" x14ac:dyDescent="0.25">
      <c r="B152" s="29" t="str">
        <f>_xlfn.CONCAT(Applications[[#This Row],[No]]," - ",Applications[[#This Row],[Application]])</f>
        <v>194 - Putty</v>
      </c>
      <c r="C152">
        <v>194</v>
      </c>
      <c r="D152" t="s">
        <v>3712</v>
      </c>
      <c r="E152" t="s">
        <v>2037</v>
      </c>
      <c r="F152" s="28">
        <v>45658</v>
      </c>
      <c r="G152" s="11" t="s">
        <v>1966</v>
      </c>
      <c r="J152" t="s">
        <v>3713</v>
      </c>
      <c r="N152" t="s">
        <v>1862</v>
      </c>
      <c r="O152" s="19">
        <v>54788</v>
      </c>
      <c r="R152" t="s">
        <v>3714</v>
      </c>
      <c r="U152" t="s">
        <v>3715</v>
      </c>
      <c r="V152" s="128" t="e">
        <f>_xlfn.XLOOKUP(Applications[[#This Row],[NoApplication]],#REF!,#REF!,Applications[[#This Row],[Business Owner]],0,1)</f>
        <v>#REF!</v>
      </c>
      <c r="X152" t="s">
        <v>2445</v>
      </c>
      <c r="AB152" t="s">
        <v>2366</v>
      </c>
      <c r="AE152" t="s">
        <v>3654</v>
      </c>
      <c r="AJ152" t="s">
        <v>3716</v>
      </c>
      <c r="AK152" t="s">
        <v>3717</v>
      </c>
    </row>
    <row r="153" spans="2:41" x14ac:dyDescent="0.25">
      <c r="B153" s="29" t="str">
        <f>_xlfn.CONCAT(Applications[[#This Row],[No]]," - ",Applications[[#This Row],[Application]])</f>
        <v>196 - SEGGER Jlink</v>
      </c>
      <c r="C153">
        <v>196</v>
      </c>
      <c r="D153" t="s">
        <v>2782</v>
      </c>
      <c r="E153" t="s">
        <v>1968</v>
      </c>
      <c r="F153" s="28">
        <v>45658</v>
      </c>
      <c r="G153" s="11" t="s">
        <v>1966</v>
      </c>
      <c r="J153" t="s">
        <v>2783</v>
      </c>
      <c r="N153" t="s">
        <v>2029</v>
      </c>
      <c r="O153" s="19">
        <v>54788</v>
      </c>
      <c r="U153" t="s">
        <v>2784</v>
      </c>
      <c r="V153" s="128" t="e">
        <f>_xlfn.XLOOKUP(Applications[[#This Row],[NoApplication]],#REF!,#REF!,Applications[[#This Row],[Business Owner]],0,1)</f>
        <v>#REF!</v>
      </c>
      <c r="W153" t="s">
        <v>1162</v>
      </c>
      <c r="X153" t="s">
        <v>2461</v>
      </c>
      <c r="AB153" t="s">
        <v>2042</v>
      </c>
      <c r="AE153" t="s">
        <v>2358</v>
      </c>
      <c r="AJ153" t="s">
        <v>46</v>
      </c>
      <c r="AK153" t="s">
        <v>2403</v>
      </c>
      <c r="AO153" t="s">
        <v>1851</v>
      </c>
    </row>
    <row r="154" spans="2:41" x14ac:dyDescent="0.25">
      <c r="B154" s="29" t="str">
        <f>_xlfn.CONCAT(Applications[[#This Row],[No]]," - ",Applications[[#This Row],[Application]])</f>
        <v>197 - Solid Edge</v>
      </c>
      <c r="C154">
        <v>197</v>
      </c>
      <c r="D154" t="s">
        <v>4161</v>
      </c>
      <c r="E154" t="s">
        <v>1904</v>
      </c>
      <c r="F154" s="28">
        <v>45658</v>
      </c>
      <c r="J154" t="s">
        <v>4162</v>
      </c>
      <c r="N154" t="s">
        <v>2038</v>
      </c>
      <c r="O154" s="19">
        <v>54788</v>
      </c>
      <c r="Q154" t="s">
        <v>4163</v>
      </c>
      <c r="U154" t="s">
        <v>4163</v>
      </c>
      <c r="V154" s="128" t="e">
        <f>_xlfn.XLOOKUP(Applications[[#This Row],[NoApplication]],#REF!,#REF!,Applications[[#This Row],[Business Owner]],0,1)</f>
        <v>#REF!</v>
      </c>
      <c r="X154" t="s">
        <v>4164</v>
      </c>
      <c r="Z154" s="66"/>
    </row>
    <row r="155" spans="2:41" ht="30" x14ac:dyDescent="0.25">
      <c r="B155" s="29" t="str">
        <f>_xlfn.CONCAT(Applications[[#This Row],[No]]," - ",Applications[[#This Row],[Application]])</f>
        <v>198 - CST Studio Suite</v>
      </c>
      <c r="C155">
        <v>198</v>
      </c>
      <c r="D155" t="s">
        <v>2859</v>
      </c>
      <c r="E155" s="68" t="s">
        <v>1904</v>
      </c>
      <c r="F155" s="28">
        <v>45658</v>
      </c>
      <c r="G155" s="11" t="s">
        <v>1966</v>
      </c>
      <c r="J155" t="s">
        <v>2860</v>
      </c>
      <c r="M155" t="s">
        <v>2009</v>
      </c>
      <c r="N155" t="s">
        <v>2029</v>
      </c>
      <c r="O155" s="19">
        <v>54788</v>
      </c>
      <c r="Q155" s="100" t="s">
        <v>2861</v>
      </c>
      <c r="V155" s="129" t="e">
        <f>_xlfn.XLOOKUP(Applications[[#This Row],[NoApplication]],#REF!,#REF!,Applications[[#This Row],[Business Owner]],0,1)</f>
        <v>#REF!</v>
      </c>
      <c r="X155" t="s">
        <v>2862</v>
      </c>
      <c r="AE155" t="s">
        <v>2358</v>
      </c>
    </row>
    <row r="156" spans="2:41" x14ac:dyDescent="0.25">
      <c r="B156" s="29" t="str">
        <f>_xlfn.CONCAT(Applications[[#This Row],[No]]," - ",Applications[[#This Row],[Application]])</f>
        <v>199 - GITLAB</v>
      </c>
      <c r="C156">
        <v>199</v>
      </c>
      <c r="D156" t="s">
        <v>3753</v>
      </c>
      <c r="E156" t="s">
        <v>1968</v>
      </c>
      <c r="F156" s="28">
        <v>45658</v>
      </c>
      <c r="G156" s="11" t="s">
        <v>1873</v>
      </c>
      <c r="J156" s="70" t="s">
        <v>2581</v>
      </c>
      <c r="N156" t="s">
        <v>2029</v>
      </c>
      <c r="O156" s="19">
        <v>54788</v>
      </c>
      <c r="U156" t="s">
        <v>3754</v>
      </c>
      <c r="V156" s="128" t="e">
        <f>_xlfn.XLOOKUP(Applications[[#This Row],[NoApplication]],#REF!,#REF!,Applications[[#This Row],[Business Owner]],0,1)</f>
        <v>#REF!</v>
      </c>
      <c r="X156" t="s">
        <v>3755</v>
      </c>
      <c r="Z156" s="70"/>
      <c r="AB156" t="s">
        <v>277</v>
      </c>
      <c r="AE156" t="s">
        <v>3654</v>
      </c>
      <c r="AJ156" t="s">
        <v>138</v>
      </c>
      <c r="AO156" t="s">
        <v>1851</v>
      </c>
    </row>
    <row r="157" spans="2:41" x14ac:dyDescent="0.25">
      <c r="B157" s="29" t="str">
        <f>_xlfn.CONCAT(Applications[[#This Row],[No]]," - ",Applications[[#This Row],[Application]])</f>
        <v>201 - Kamstrup GPRS Portal</v>
      </c>
      <c r="C157">
        <v>201</v>
      </c>
      <c r="D157" t="s">
        <v>3417</v>
      </c>
      <c r="E157" t="s">
        <v>1837</v>
      </c>
      <c r="F157" s="28">
        <v>45658</v>
      </c>
      <c r="J157" t="s">
        <v>1838</v>
      </c>
      <c r="M157" t="s">
        <v>2002</v>
      </c>
      <c r="N157" t="s">
        <v>1896</v>
      </c>
      <c r="O157" s="19">
        <v>54788</v>
      </c>
      <c r="R157" t="s">
        <v>3418</v>
      </c>
      <c r="V157" s="128" t="e">
        <f>_xlfn.XLOOKUP(Applications[[#This Row],[NoApplication]],#REF!,#REF!,Applications[[#This Row],[Business Owner]],0,1)</f>
        <v>#REF!</v>
      </c>
      <c r="AE157" t="s">
        <v>3416</v>
      </c>
    </row>
    <row r="158" spans="2:41" x14ac:dyDescent="0.25">
      <c r="B158" s="29" t="str">
        <f>_xlfn.CONCAT(Applications[[#This Row],[No]]," - ",Applications[[#This Row],[Application]])</f>
        <v>203 - Jenkins</v>
      </c>
      <c r="C158">
        <v>203</v>
      </c>
      <c r="D158" t="s">
        <v>4165</v>
      </c>
      <c r="E158" t="s">
        <v>1968</v>
      </c>
      <c r="F158" s="28">
        <v>45658</v>
      </c>
      <c r="J158" s="70" t="s">
        <v>4166</v>
      </c>
      <c r="N158" t="s">
        <v>2038</v>
      </c>
      <c r="O158" s="19">
        <v>54788</v>
      </c>
      <c r="U158" t="s">
        <v>3754</v>
      </c>
      <c r="V158" s="128" t="e">
        <f>_xlfn.XLOOKUP(Applications[[#This Row],[NoApplication]],#REF!,#REF!,Applications[[#This Row],[Business Owner]],0,1)</f>
        <v>#REF!</v>
      </c>
      <c r="X158" t="s">
        <v>3755</v>
      </c>
      <c r="Z158" s="70"/>
    </row>
    <row r="159" spans="2:41" x14ac:dyDescent="0.25">
      <c r="B159" s="29" t="str">
        <f>_xlfn.CONCAT(Applications[[#This Row],[No]]," - ",Applications[[#This Row],[Application]])</f>
        <v>207 - Rolerights webserver</v>
      </c>
      <c r="C159">
        <v>207</v>
      </c>
      <c r="D159" t="s">
        <v>4167</v>
      </c>
      <c r="E159" t="s">
        <v>1846</v>
      </c>
      <c r="F159" s="28">
        <v>45658</v>
      </c>
      <c r="J159" t="s">
        <v>4168</v>
      </c>
      <c r="N159" t="s">
        <v>2038</v>
      </c>
      <c r="O159" s="19">
        <v>54788</v>
      </c>
      <c r="Q159" t="s">
        <v>4169</v>
      </c>
      <c r="V159" s="128" t="e">
        <f>_xlfn.XLOOKUP(Applications[[#This Row],[NoApplication]],#REF!,#REF!,Applications[[#This Row],[Business Owner]],0,1)</f>
        <v>#REF!</v>
      </c>
    </row>
    <row r="160" spans="2:41" x14ac:dyDescent="0.25">
      <c r="B160" s="29" t="str">
        <f>_xlfn.CONCAT(Applications[[#This Row],[No]]," - ",Applications[[#This Row],[Application]])</f>
        <v>209 - Subversion (SVN)</v>
      </c>
      <c r="C160">
        <v>209</v>
      </c>
      <c r="D160" t="s">
        <v>4170</v>
      </c>
      <c r="E160" t="s">
        <v>1968</v>
      </c>
      <c r="F160" s="28">
        <v>45658</v>
      </c>
      <c r="J160" t="s">
        <v>4171</v>
      </c>
      <c r="N160" t="s">
        <v>2038</v>
      </c>
      <c r="O160" s="19">
        <v>54788</v>
      </c>
      <c r="Q160" s="8" t="s">
        <v>4172</v>
      </c>
      <c r="R160" s="8" t="s">
        <v>4173</v>
      </c>
      <c r="V160" s="128" t="e">
        <f>_xlfn.XLOOKUP(Applications[[#This Row],[NoApplication]],#REF!,#REF!,Applications[[#This Row],[Business Owner]],0,1)</f>
        <v>#REF!</v>
      </c>
      <c r="X160" t="s">
        <v>3824</v>
      </c>
    </row>
    <row r="161" spans="2:42" x14ac:dyDescent="0.25">
      <c r="B161" s="29" t="str">
        <f>_xlfn.CONCAT(Applications[[#This Row],[No]]," - ",Applications[[#This Row],[Application]])</f>
        <v>212 - Team city</v>
      </c>
      <c r="C161">
        <v>212</v>
      </c>
      <c r="D161" t="s">
        <v>4174</v>
      </c>
      <c r="E161" t="s">
        <v>2405</v>
      </c>
      <c r="F161" s="28">
        <v>45658</v>
      </c>
      <c r="J161" t="s">
        <v>2496</v>
      </c>
      <c r="N161" t="s">
        <v>2038</v>
      </c>
      <c r="O161" s="19">
        <v>54788</v>
      </c>
      <c r="V161" s="128" t="e">
        <f>_xlfn.XLOOKUP(Applications[[#This Row],[NoApplication]],#REF!,#REF!,Applications[[#This Row],[Business Owner]],0,1)</f>
        <v>#REF!</v>
      </c>
      <c r="X161" t="s">
        <v>2279</v>
      </c>
    </row>
    <row r="162" spans="2:42" x14ac:dyDescent="0.25">
      <c r="B162" s="29" t="str">
        <f>_xlfn.CONCAT(Applications[[#This Row],[No]]," - ",Applications[[#This Row],[Application]])</f>
        <v>215 - Visual Source Safe VSS</v>
      </c>
      <c r="C162">
        <v>215</v>
      </c>
      <c r="D162" t="s">
        <v>4175</v>
      </c>
      <c r="E162" t="s">
        <v>1968</v>
      </c>
      <c r="F162" s="28">
        <v>45658</v>
      </c>
      <c r="J162" t="s">
        <v>1861</v>
      </c>
      <c r="N162" t="s">
        <v>2038</v>
      </c>
      <c r="O162" s="19">
        <v>54788</v>
      </c>
      <c r="V162" s="128" t="e">
        <f>_xlfn.XLOOKUP(Applications[[#This Row],[NoApplication]],#REF!,#REF!,Applications[[#This Row],[Business Owner]],0,1)</f>
        <v>#REF!</v>
      </c>
      <c r="X162" t="s">
        <v>4176</v>
      </c>
      <c r="AH162" t="s">
        <v>2120</v>
      </c>
    </row>
    <row r="163" spans="2:42" x14ac:dyDescent="0.25">
      <c r="B163" s="29" t="str">
        <f>_xlfn.CONCAT(Applications[[#This Row],[No]]," - ",Applications[[#This Row],[Application]])</f>
        <v>219 - Fragt</v>
      </c>
      <c r="C163">
        <v>219</v>
      </c>
      <c r="D163" s="17" t="s">
        <v>4177</v>
      </c>
      <c r="E163" t="s">
        <v>1846</v>
      </c>
      <c r="F163" s="28">
        <v>45658</v>
      </c>
      <c r="J163" t="s">
        <v>4178</v>
      </c>
      <c r="N163" t="s">
        <v>2038</v>
      </c>
      <c r="O163" s="19">
        <v>54788</v>
      </c>
      <c r="U163" t="s">
        <v>4179</v>
      </c>
      <c r="V163" s="128" t="e">
        <f>_xlfn.XLOOKUP(Applications[[#This Row],[NoApplication]],#REF!,#REF!,Applications[[#This Row],[Business Owner]],0,1)</f>
        <v>#REF!</v>
      </c>
    </row>
    <row r="164" spans="2:42" x14ac:dyDescent="0.25">
      <c r="B164" s="29" t="str">
        <f>_xlfn.CONCAT(Applications[[#This Row],[No]]," - ",Applications[[#This Row],[Application]])</f>
        <v>226 - SIM, BILLING.COM, Custom SIM, TLF</v>
      </c>
      <c r="C164">
        <v>226</v>
      </c>
      <c r="D164" s="17" t="s">
        <v>4180</v>
      </c>
      <c r="E164" t="s">
        <v>1846</v>
      </c>
      <c r="F164" s="28">
        <v>45658</v>
      </c>
      <c r="N164" t="s">
        <v>2038</v>
      </c>
      <c r="O164" s="19">
        <v>54788</v>
      </c>
      <c r="U164" t="s">
        <v>4179</v>
      </c>
      <c r="V164" s="128" t="e">
        <f>_xlfn.XLOOKUP(Applications[[#This Row],[NoApplication]],#REF!,#REF!,Applications[[#This Row],[Business Owner]],0,1)</f>
        <v>#REF!</v>
      </c>
    </row>
    <row r="165" spans="2:42" x14ac:dyDescent="0.25">
      <c r="B165" s="29" t="str">
        <f>_xlfn.CONCAT(Applications[[#This Row],[No]]," - ",Applications[[#This Row],[Application]])</f>
        <v>240 - QDA-IQS</v>
      </c>
      <c r="C165">
        <v>240</v>
      </c>
      <c r="D165" s="17" t="s">
        <v>3831</v>
      </c>
      <c r="E165" t="s">
        <v>2405</v>
      </c>
      <c r="F165" s="28">
        <v>45658</v>
      </c>
      <c r="J165" t="s">
        <v>3832</v>
      </c>
      <c r="N165" t="s">
        <v>1969</v>
      </c>
      <c r="O165" s="19">
        <v>46203</v>
      </c>
      <c r="Q165" t="s">
        <v>3833</v>
      </c>
      <c r="U165" t="s">
        <v>3834</v>
      </c>
      <c r="V165" s="128" t="e">
        <f>_xlfn.XLOOKUP(Applications[[#This Row],[NoApplication]],#REF!,#REF!,Applications[[#This Row],[Business Owner]],0,1)</f>
        <v>#REF!</v>
      </c>
      <c r="AE165" t="s">
        <v>109</v>
      </c>
      <c r="AI165" t="s">
        <v>3835</v>
      </c>
      <c r="AJ165" t="s">
        <v>3836</v>
      </c>
      <c r="AL165" t="s">
        <v>1889</v>
      </c>
    </row>
    <row r="166" spans="2:42" x14ac:dyDescent="0.25">
      <c r="B166" s="29" t="str">
        <f>_xlfn.CONCAT(Applications[[#This Row],[No]]," - ",Applications[[#This Row],[Application]])</f>
        <v>243 - Nilex</v>
      </c>
      <c r="C166">
        <v>243</v>
      </c>
      <c r="D166" s="17" t="s">
        <v>4181</v>
      </c>
      <c r="E166" t="s">
        <v>1846</v>
      </c>
      <c r="F166" s="28">
        <v>45658</v>
      </c>
      <c r="J166" t="s">
        <v>4182</v>
      </c>
      <c r="N166" t="s">
        <v>2038</v>
      </c>
      <c r="O166" s="19">
        <v>54788</v>
      </c>
      <c r="U166" t="s">
        <v>4183</v>
      </c>
      <c r="V166" s="128" t="e">
        <f>_xlfn.XLOOKUP(Applications[[#This Row],[NoApplication]],#REF!,#REF!,Applications[[#This Row],[Business Owner]],0,1)</f>
        <v>#REF!</v>
      </c>
    </row>
    <row r="167" spans="2:42" x14ac:dyDescent="0.25">
      <c r="B167" s="29" t="str">
        <f>_xlfn.CONCAT(Applications[[#This Row],[No]]," - ",Applications[[#This Row],[Application]])</f>
        <v>245 - System Logistics</v>
      </c>
      <c r="C167">
        <v>245</v>
      </c>
      <c r="D167" s="17" t="s">
        <v>4184</v>
      </c>
      <c r="E167" t="s">
        <v>1846</v>
      </c>
      <c r="F167" s="28">
        <v>45658</v>
      </c>
      <c r="J167" t="s">
        <v>4185</v>
      </c>
      <c r="N167" t="s">
        <v>2038</v>
      </c>
      <c r="O167" s="19">
        <v>54788</v>
      </c>
      <c r="V167" s="128" t="e">
        <f>_xlfn.XLOOKUP(Applications[[#This Row],[NoApplication]],#REF!,#REF!,Applications[[#This Row],[Business Owner]],0,1)</f>
        <v>#REF!</v>
      </c>
    </row>
    <row r="168" spans="2:42" x14ac:dyDescent="0.25">
      <c r="B168" s="29" t="str">
        <f>_xlfn.CONCAT(Applications[[#This Row],[No]]," - ",Applications[[#This Row],[Application]])</f>
        <v>247 - Active Directory</v>
      </c>
      <c r="C168">
        <v>247</v>
      </c>
      <c r="D168" s="18" t="s">
        <v>4186</v>
      </c>
      <c r="E168" t="s">
        <v>2037</v>
      </c>
      <c r="F168" s="28">
        <v>45658</v>
      </c>
      <c r="J168" t="s">
        <v>1861</v>
      </c>
      <c r="N168" t="s">
        <v>2029</v>
      </c>
      <c r="O168" s="19">
        <v>54788</v>
      </c>
      <c r="S168" t="s">
        <v>8623</v>
      </c>
      <c r="U168" t="s">
        <v>3838</v>
      </c>
      <c r="V168" s="128" t="e">
        <f>_xlfn.XLOOKUP(Applications[[#This Row],[NoApplication]],#REF!,#REF!,Applications[[#This Row],[Business Owner]],0,1)</f>
        <v>#REF!</v>
      </c>
      <c r="AP168" t="s">
        <v>8650</v>
      </c>
    </row>
    <row r="169" spans="2:42" x14ac:dyDescent="0.25">
      <c r="B169" s="29" t="str">
        <f>_xlfn.CONCAT(Applications[[#This Row],[No]]," - ",Applications[[#This Row],[Application]])</f>
        <v>248 - ADFS</v>
      </c>
      <c r="C169">
        <v>248</v>
      </c>
      <c r="D169" s="18" t="s">
        <v>4187</v>
      </c>
      <c r="E169" t="s">
        <v>2037</v>
      </c>
      <c r="F169" s="28">
        <v>45658</v>
      </c>
      <c r="J169" t="s">
        <v>1861</v>
      </c>
      <c r="N169" t="s">
        <v>2038</v>
      </c>
      <c r="O169" s="19">
        <v>54788</v>
      </c>
      <c r="V169" s="128" t="e">
        <f>_xlfn.XLOOKUP(Applications[[#This Row],[NoApplication]],#REF!,#REF!,Applications[[#This Row],[Business Owner]],0,1)</f>
        <v>#REF!</v>
      </c>
    </row>
    <row r="170" spans="2:42" x14ac:dyDescent="0.25">
      <c r="B170" s="29" t="str">
        <f>_xlfn.CONCAT(Applications[[#This Row],[No]]," - ",Applications[[#This Row],[Application]])</f>
        <v>254 - Bid Site</v>
      </c>
      <c r="C170">
        <v>254</v>
      </c>
      <c r="D170" s="18" t="s">
        <v>4188</v>
      </c>
      <c r="E170" t="s">
        <v>3025</v>
      </c>
      <c r="F170" s="28">
        <v>45658</v>
      </c>
      <c r="J170" t="s">
        <v>4189</v>
      </c>
      <c r="N170" t="s">
        <v>2038</v>
      </c>
      <c r="O170" s="19">
        <v>54788</v>
      </c>
      <c r="V170" s="128" t="e">
        <f>_xlfn.XLOOKUP(Applications[[#This Row],[NoApplication]],#REF!,#REF!,Applications[[#This Row],[Business Owner]],0,1)</f>
        <v>#REF!</v>
      </c>
    </row>
    <row r="171" spans="2:42" x14ac:dyDescent="0.25">
      <c r="B171" s="29" t="str">
        <f>_xlfn.CONCAT(Applications[[#This Row],[No]]," - ",Applications[[#This Row],[Application]])</f>
        <v>257 - Bomgar/BeyondTrust</v>
      </c>
      <c r="C171">
        <v>257</v>
      </c>
      <c r="D171" s="18" t="s">
        <v>2057</v>
      </c>
      <c r="E171" t="s">
        <v>2037</v>
      </c>
      <c r="F171" s="28">
        <v>45658</v>
      </c>
      <c r="G171" s="11" t="s">
        <v>1966</v>
      </c>
      <c r="J171" t="s">
        <v>2058</v>
      </c>
      <c r="N171" t="s">
        <v>1862</v>
      </c>
      <c r="O171" s="19">
        <v>54788</v>
      </c>
      <c r="V171" s="128" t="e">
        <f>_xlfn.XLOOKUP(Applications[[#This Row],[NoApplication]],#REF!,#REF!,Applications[[#This Row],[Business Owner]],0,1)</f>
        <v>#REF!</v>
      </c>
      <c r="AE171" t="s">
        <v>2034</v>
      </c>
      <c r="AI171" t="s">
        <v>2059</v>
      </c>
    </row>
    <row r="172" spans="2:42" x14ac:dyDescent="0.25">
      <c r="B172" s="29" t="str">
        <f>_xlfn.CONCAT(Applications[[#This Row],[No]]," - ",Applications[[#This Row],[Application]])</f>
        <v>259 - CAPA</v>
      </c>
      <c r="C172">
        <v>259</v>
      </c>
      <c r="D172" s="18" t="s">
        <v>4190</v>
      </c>
      <c r="E172" t="s">
        <v>2405</v>
      </c>
      <c r="F172" s="28">
        <v>45658</v>
      </c>
      <c r="J172" t="s">
        <v>4191</v>
      </c>
      <c r="N172" t="s">
        <v>2038</v>
      </c>
      <c r="O172" s="19">
        <v>54788</v>
      </c>
      <c r="V172" s="128" t="e">
        <f>_xlfn.XLOOKUP(Applications[[#This Row],[NoApplication]],#REF!,#REF!,Applications[[#This Row],[Business Owner]],0,1)</f>
        <v>#REF!</v>
      </c>
    </row>
    <row r="173" spans="2:42" x14ac:dyDescent="0.25">
      <c r="B173" s="29" t="str">
        <f>_xlfn.CONCAT(Applications[[#This Row],[No]]," - ",Applications[[#This Row],[Application]])</f>
        <v>264 - Confluence</v>
      </c>
      <c r="C173">
        <v>264</v>
      </c>
      <c r="D173" s="18" t="s">
        <v>3756</v>
      </c>
      <c r="E173" t="s">
        <v>2405</v>
      </c>
      <c r="F173" s="28">
        <v>45658</v>
      </c>
      <c r="G173" s="11" t="s">
        <v>1873</v>
      </c>
      <c r="J173" t="s">
        <v>3426</v>
      </c>
      <c r="L173" t="s">
        <v>3427</v>
      </c>
      <c r="M173" t="s">
        <v>2123</v>
      </c>
      <c r="N173" t="s">
        <v>2029</v>
      </c>
      <c r="O173" s="19">
        <v>54788</v>
      </c>
      <c r="V173" s="128" t="e">
        <f>_xlfn.XLOOKUP(Applications[[#This Row],[NoApplication]],#REF!,#REF!,Applications[[#This Row],[Business Owner]],0,1)</f>
        <v>#REF!</v>
      </c>
      <c r="AB173" t="s">
        <v>277</v>
      </c>
      <c r="AE173" t="s">
        <v>3654</v>
      </c>
      <c r="AH173" t="s">
        <v>3426</v>
      </c>
      <c r="AK173" t="s">
        <v>3430</v>
      </c>
    </row>
    <row r="174" spans="2:42" x14ac:dyDescent="0.25">
      <c r="B174" s="29" t="str">
        <f>_xlfn.CONCAT(Applications[[#This Row],[No]]," - ",Applications[[#This Row],[Application]])</f>
        <v>267 - Data Protection</v>
      </c>
      <c r="C174">
        <v>267</v>
      </c>
      <c r="D174" s="18" t="s">
        <v>4192</v>
      </c>
      <c r="E174" t="s">
        <v>1853</v>
      </c>
      <c r="F174" s="28">
        <v>45658</v>
      </c>
      <c r="J174" t="s">
        <v>4193</v>
      </c>
      <c r="N174" t="s">
        <v>2038</v>
      </c>
      <c r="O174" s="19">
        <v>54788</v>
      </c>
      <c r="V174" s="128" t="e">
        <f>_xlfn.XLOOKUP(Applications[[#This Row],[NoApplication]],#REF!,#REF!,Applications[[#This Row],[Business Owner]],0,1)</f>
        <v>#REF!</v>
      </c>
    </row>
    <row r="175" spans="2:42" x14ac:dyDescent="0.25">
      <c r="B175" s="29" t="str">
        <f>_xlfn.CONCAT(Applications[[#This Row],[No]]," - ",Applications[[#This Row],[Application]])</f>
        <v>269 - DataCenter</v>
      </c>
      <c r="C175">
        <v>269</v>
      </c>
      <c r="D175" s="18" t="s">
        <v>4194</v>
      </c>
      <c r="E175" t="s">
        <v>1846</v>
      </c>
      <c r="F175" s="28">
        <v>45658</v>
      </c>
      <c r="J175" t="s">
        <v>4195</v>
      </c>
      <c r="N175" t="s">
        <v>2038</v>
      </c>
      <c r="O175" s="19">
        <v>54788</v>
      </c>
      <c r="U175" t="s">
        <v>3838</v>
      </c>
      <c r="V175" s="128" t="e">
        <f>_xlfn.XLOOKUP(Applications[[#This Row],[NoApplication]],#REF!,#REF!,Applications[[#This Row],[Business Owner]],0,1)</f>
        <v>#REF!</v>
      </c>
    </row>
    <row r="176" spans="2:42" x14ac:dyDescent="0.25">
      <c r="B176" s="29" t="str">
        <f>_xlfn.CONCAT(Applications[[#This Row],[No]]," - ",Applications[[#This Row],[Application]])</f>
        <v>270 - DC</v>
      </c>
      <c r="C176">
        <v>270</v>
      </c>
      <c r="D176" s="18" t="s">
        <v>4196</v>
      </c>
      <c r="E176" t="s">
        <v>1846</v>
      </c>
      <c r="F176" s="28">
        <v>45658</v>
      </c>
      <c r="J176" t="s">
        <v>4197</v>
      </c>
      <c r="N176" t="s">
        <v>2038</v>
      </c>
      <c r="O176" s="19">
        <v>54788</v>
      </c>
      <c r="U176" t="s">
        <v>3838</v>
      </c>
      <c r="V176" s="128" t="e">
        <f>_xlfn.XLOOKUP(Applications[[#This Row],[NoApplication]],#REF!,#REF!,Applications[[#This Row],[Business Owner]],0,1)</f>
        <v>#REF!</v>
      </c>
    </row>
    <row r="177" spans="2:38" x14ac:dyDescent="0.25">
      <c r="B177" s="29" t="str">
        <f>_xlfn.CONCAT(Applications[[#This Row],[No]]," - ",Applications[[#This Row],[Application]])</f>
        <v>271 - DHCP</v>
      </c>
      <c r="C177">
        <v>271</v>
      </c>
      <c r="D177" s="18" t="s">
        <v>4198</v>
      </c>
      <c r="E177" t="s">
        <v>2037</v>
      </c>
      <c r="F177" s="28">
        <v>45658</v>
      </c>
      <c r="J177" t="s">
        <v>4199</v>
      </c>
      <c r="N177" t="s">
        <v>2038</v>
      </c>
      <c r="O177" s="19">
        <v>54788</v>
      </c>
      <c r="U177" t="s">
        <v>3838</v>
      </c>
      <c r="V177" s="128" t="e">
        <f>_xlfn.XLOOKUP(Applications[[#This Row],[NoApplication]],#REF!,#REF!,Applications[[#This Row],[Business Owner]],0,1)</f>
        <v>#REF!</v>
      </c>
    </row>
    <row r="178" spans="2:38" x14ac:dyDescent="0.25">
      <c r="B178" s="29" t="str">
        <f>_xlfn.CONCAT(Applications[[#This Row],[No]]," - ",Applications[[#This Row],[Application]])</f>
        <v>272 - DNS</v>
      </c>
      <c r="C178">
        <v>272</v>
      </c>
      <c r="D178" s="18" t="s">
        <v>4200</v>
      </c>
      <c r="E178" t="s">
        <v>2037</v>
      </c>
      <c r="F178" s="28">
        <v>45658</v>
      </c>
      <c r="J178" t="s">
        <v>1861</v>
      </c>
      <c r="N178" t="s">
        <v>2038</v>
      </c>
      <c r="O178" s="19">
        <v>54788</v>
      </c>
      <c r="U178" t="s">
        <v>3838</v>
      </c>
      <c r="V178" s="128" t="e">
        <f>_xlfn.XLOOKUP(Applications[[#This Row],[NoApplication]],#REF!,#REF!,Applications[[#This Row],[Business Owner]],0,1)</f>
        <v>#REF!</v>
      </c>
      <c r="AI178" s="190"/>
    </row>
    <row r="179" spans="2:38" x14ac:dyDescent="0.25">
      <c r="B179" s="29" t="str">
        <f>_xlfn.CONCAT(Applications[[#This Row],[No]]," - ",Applications[[#This Row],[Application]])</f>
        <v>273 - E-Invoice</v>
      </c>
      <c r="C179">
        <v>273</v>
      </c>
      <c r="D179" s="18" t="s">
        <v>4201</v>
      </c>
      <c r="E179" t="s">
        <v>1846</v>
      </c>
      <c r="F179" s="28">
        <v>45658</v>
      </c>
      <c r="J179" t="s">
        <v>2274</v>
      </c>
      <c r="N179" t="s">
        <v>2038</v>
      </c>
      <c r="O179" s="19">
        <v>54788</v>
      </c>
      <c r="V179" s="128" t="e">
        <f>_xlfn.XLOOKUP(Applications[[#This Row],[NoApplication]],#REF!,#REF!,Applications[[#This Row],[Business Owner]],0,1)</f>
        <v>#REF!</v>
      </c>
    </row>
    <row r="180" spans="2:38" x14ac:dyDescent="0.25">
      <c r="B180" s="29" t="str">
        <f>_xlfn.CONCAT(Applications[[#This Row],[No]]," - ",Applications[[#This Row],[Application]])</f>
        <v>276 - EMS10</v>
      </c>
      <c r="C180">
        <v>276</v>
      </c>
      <c r="D180" t="s">
        <v>1836</v>
      </c>
      <c r="E180" s="8" t="s">
        <v>1837</v>
      </c>
      <c r="F180" s="28">
        <v>45658</v>
      </c>
      <c r="J180" t="s">
        <v>1838</v>
      </c>
      <c r="N180" t="s">
        <v>1839</v>
      </c>
      <c r="O180" s="19">
        <v>46023</v>
      </c>
      <c r="Q180" t="s">
        <v>1840</v>
      </c>
      <c r="S180" t="s">
        <v>1841</v>
      </c>
      <c r="V180" s="128" t="e">
        <f>_xlfn.XLOOKUP(Applications[[#This Row],[NoApplication]],#REF!,#REF!,Applications[[#This Row],[Business Owner]],0,1)</f>
        <v>#REF!</v>
      </c>
      <c r="AE180" t="s">
        <v>1842</v>
      </c>
      <c r="AI180" t="s">
        <v>1843</v>
      </c>
      <c r="AJ180" s="80" t="s">
        <v>1844</v>
      </c>
    </row>
    <row r="181" spans="2:38" x14ac:dyDescent="0.25">
      <c r="B181" s="29" t="str">
        <f>_xlfn.CONCAT(Applications[[#This Row],[No]]," - ",Applications[[#This Row],[Application]])</f>
        <v>277 - Endpoint Management</v>
      </c>
      <c r="C181">
        <v>277</v>
      </c>
      <c r="D181" s="18" t="s">
        <v>4202</v>
      </c>
      <c r="E181" t="s">
        <v>2037</v>
      </c>
      <c r="F181" s="28">
        <v>45658</v>
      </c>
      <c r="J181" t="s">
        <v>1861</v>
      </c>
      <c r="N181" t="s">
        <v>2038</v>
      </c>
      <c r="O181" s="19">
        <v>54788</v>
      </c>
      <c r="V181" s="128" t="e">
        <f>_xlfn.XLOOKUP(Applications[[#This Row],[NoApplication]],#REF!,#REF!,Applications[[#This Row],[Business Owner]],0,1)</f>
        <v>#REF!</v>
      </c>
    </row>
    <row r="182" spans="2:38" x14ac:dyDescent="0.25">
      <c r="B182" s="29" t="str">
        <f>_xlfn.CONCAT(Applications[[#This Row],[No]]," - ",Applications[[#This Row],[Application]])</f>
        <v>278 - ES custom applications</v>
      </c>
      <c r="C182">
        <v>278</v>
      </c>
      <c r="D182" s="18" t="s">
        <v>4203</v>
      </c>
      <c r="E182" t="s">
        <v>1846</v>
      </c>
      <c r="F182" s="28">
        <v>45658</v>
      </c>
      <c r="J182" t="s">
        <v>3617</v>
      </c>
      <c r="N182" t="s">
        <v>2038</v>
      </c>
      <c r="O182" s="19">
        <v>54788</v>
      </c>
      <c r="V182" s="128" t="e">
        <f>_xlfn.XLOOKUP(Applications[[#This Row],[NoApplication]],#REF!,#REF!,Applications[[#This Row],[Business Owner]],0,1)</f>
        <v>#REF!</v>
      </c>
    </row>
    <row r="183" spans="2:38" ht="30" x14ac:dyDescent="0.25">
      <c r="B183" s="29" t="str">
        <f>_xlfn.CONCAT(Applications[[#This Row],[No]]," - ",Applications[[#This Row],[Application]])</f>
        <v>279 - File services</v>
      </c>
      <c r="C183">
        <v>279</v>
      </c>
      <c r="D183" s="18" t="s">
        <v>3099</v>
      </c>
      <c r="E183" t="s">
        <v>1846</v>
      </c>
      <c r="F183" s="28">
        <v>45658</v>
      </c>
      <c r="J183" t="s">
        <v>3100</v>
      </c>
      <c r="N183" t="s">
        <v>1862</v>
      </c>
      <c r="O183" s="19">
        <v>54788</v>
      </c>
      <c r="Q183" s="8" t="s">
        <v>3101</v>
      </c>
      <c r="R183" s="60" t="s">
        <v>3102</v>
      </c>
      <c r="V183" s="128" t="e">
        <f>_xlfn.XLOOKUP(Applications[[#This Row],[NoApplication]],#REF!,#REF!,Applications[[#This Row],[Business Owner]],0,1)</f>
        <v>#REF!</v>
      </c>
      <c r="AE183" t="s">
        <v>106</v>
      </c>
      <c r="AI183" t="s">
        <v>3103</v>
      </c>
      <c r="AJ183" t="s">
        <v>3104</v>
      </c>
      <c r="AK183" t="s">
        <v>2858</v>
      </c>
      <c r="AL183" t="s">
        <v>1889</v>
      </c>
    </row>
    <row r="184" spans="2:38" x14ac:dyDescent="0.25">
      <c r="B184" s="29" t="str">
        <f>_xlfn.CONCAT(Applications[[#This Row],[No]]," - ",Applications[[#This Row],[Application]])</f>
        <v>280 - Firewall</v>
      </c>
      <c r="C184">
        <v>280</v>
      </c>
      <c r="D184" s="18" t="s">
        <v>4204</v>
      </c>
      <c r="E184" t="s">
        <v>2037</v>
      </c>
      <c r="F184" s="28">
        <v>45658</v>
      </c>
      <c r="J184" t="s">
        <v>2154</v>
      </c>
      <c r="N184" t="s">
        <v>2038</v>
      </c>
      <c r="O184" s="19">
        <v>54788</v>
      </c>
      <c r="V184" s="128" t="e">
        <f>_xlfn.XLOOKUP(Applications[[#This Row],[NoApplication]],#REF!,#REF!,Applications[[#This Row],[Business Owner]],0,1)</f>
        <v>#REF!</v>
      </c>
    </row>
    <row r="185" spans="2:38" x14ac:dyDescent="0.25">
      <c r="B185" s="29" t="str">
        <f>_xlfn.CONCAT(Applications[[#This Row],[No]]," - ",Applications[[#This Row],[Application]])</f>
        <v>282 - FTP services</v>
      </c>
      <c r="C185">
        <v>282</v>
      </c>
      <c r="D185" s="18" t="s">
        <v>3837</v>
      </c>
      <c r="E185" t="s">
        <v>2037</v>
      </c>
      <c r="F185" s="28">
        <v>45658</v>
      </c>
      <c r="J185" t="s">
        <v>3776</v>
      </c>
      <c r="N185" t="s">
        <v>2038</v>
      </c>
      <c r="O185" s="19">
        <v>54788</v>
      </c>
      <c r="U185" t="s">
        <v>3838</v>
      </c>
      <c r="V185" s="128" t="e">
        <f>_xlfn.XLOOKUP(Applications[[#This Row],[NoApplication]],#REF!,#REF!,Applications[[#This Row],[Business Owner]],0,1)</f>
        <v>#REF!</v>
      </c>
      <c r="AE185" t="s">
        <v>109</v>
      </c>
    </row>
    <row r="186" spans="2:38" x14ac:dyDescent="0.25">
      <c r="B186" s="29" t="str">
        <f>_xlfn.CONCAT(Applications[[#This Row],[No]]," - ",Applications[[#This Row],[Application]])</f>
        <v>284 - Heat/Cooling production</v>
      </c>
      <c r="C186">
        <v>284</v>
      </c>
      <c r="D186" s="18" t="s">
        <v>4205</v>
      </c>
      <c r="E186" t="s">
        <v>1846</v>
      </c>
      <c r="F186" s="28">
        <v>45658</v>
      </c>
      <c r="J186" t="s">
        <v>4206</v>
      </c>
      <c r="N186" t="s">
        <v>2038</v>
      </c>
      <c r="O186" s="19">
        <v>54788</v>
      </c>
      <c r="V186" s="128" t="e">
        <f>_xlfn.XLOOKUP(Applications[[#This Row],[NoApplication]],#REF!,#REF!,Applications[[#This Row],[Business Owner]],0,1)</f>
        <v>#REF!</v>
      </c>
    </row>
    <row r="187" spans="2:38" x14ac:dyDescent="0.25">
      <c r="B187" s="29" t="str">
        <f>_xlfn.CONCAT(Applications[[#This Row],[No]]," - ",Applications[[#This Row],[Application]])</f>
        <v>293 - KamSite</v>
      </c>
      <c r="C187">
        <v>293</v>
      </c>
      <c r="D187" s="18" t="s">
        <v>3238</v>
      </c>
      <c r="E187" t="s">
        <v>1999</v>
      </c>
      <c r="F187" s="28">
        <v>45658</v>
      </c>
      <c r="J187" t="s">
        <v>3239</v>
      </c>
      <c r="N187" t="s">
        <v>1969</v>
      </c>
      <c r="O187" s="19">
        <v>46217</v>
      </c>
      <c r="V187" s="128" t="e">
        <f>_xlfn.XLOOKUP(Applications[[#This Row],[NoApplication]],#REF!,#REF!,Applications[[#This Row],[Business Owner]],0,1)</f>
        <v>#REF!</v>
      </c>
      <c r="AE187" t="s">
        <v>325</v>
      </c>
      <c r="AI187" t="s">
        <v>3240</v>
      </c>
      <c r="AL187" t="s">
        <v>2007</v>
      </c>
    </row>
    <row r="188" spans="2:38" x14ac:dyDescent="0.25">
      <c r="B188" s="29" t="str">
        <f>_xlfn.CONCAT(Applications[[#This Row],[No]]," - ",Applications[[#This Row],[Application]])</f>
        <v>295 - Licenseserver</v>
      </c>
      <c r="C188">
        <v>295</v>
      </c>
      <c r="D188" t="s">
        <v>3241</v>
      </c>
      <c r="E188" t="s">
        <v>1837</v>
      </c>
      <c r="F188" s="28">
        <v>45658</v>
      </c>
      <c r="J188" t="s">
        <v>1838</v>
      </c>
      <c r="N188" t="s">
        <v>1896</v>
      </c>
      <c r="O188" s="19">
        <v>54788</v>
      </c>
      <c r="Q188" t="s">
        <v>1840</v>
      </c>
      <c r="V188" s="128" t="e">
        <f>_xlfn.XLOOKUP(Applications[[#This Row],[NoApplication]],#REF!,#REF!,Applications[[#This Row],[Business Owner]],0,1)</f>
        <v>#REF!</v>
      </c>
    </row>
    <row r="189" spans="2:38" x14ac:dyDescent="0.25">
      <c r="B189" s="29" t="str">
        <f>_xlfn.CONCAT(Applications[[#This Row],[No]]," - ",Applications[[#This Row],[Application]])</f>
        <v>297 - Mail service</v>
      </c>
      <c r="C189">
        <v>297</v>
      </c>
      <c r="D189" s="18" t="s">
        <v>4207</v>
      </c>
      <c r="E189" t="s">
        <v>1999</v>
      </c>
      <c r="F189" s="28">
        <v>45658</v>
      </c>
      <c r="J189" t="s">
        <v>1861</v>
      </c>
      <c r="N189" t="s">
        <v>2038</v>
      </c>
      <c r="O189" s="19">
        <v>54788</v>
      </c>
      <c r="V189" s="128" t="e">
        <f>_xlfn.XLOOKUP(Applications[[#This Row],[NoApplication]],#REF!,#REF!,Applications[[#This Row],[Business Owner]],0,1)</f>
        <v>#REF!</v>
      </c>
    </row>
    <row r="190" spans="2:38" x14ac:dyDescent="0.25">
      <c r="B190" s="29" t="str">
        <f>_xlfn.CONCAT(Applications[[#This Row],[No]]," - ",Applications[[#This Row],[Application]])</f>
        <v>298 - Malware Defenses</v>
      </c>
      <c r="C190">
        <v>298</v>
      </c>
      <c r="D190" s="18" t="s">
        <v>4208</v>
      </c>
      <c r="E190" t="s">
        <v>2037</v>
      </c>
      <c r="F190" s="28">
        <v>45658</v>
      </c>
      <c r="J190" t="s">
        <v>4209</v>
      </c>
      <c r="N190" t="s">
        <v>2038</v>
      </c>
      <c r="O190" s="19">
        <v>54788</v>
      </c>
      <c r="V190" s="128" t="e">
        <f>_xlfn.XLOOKUP(Applications[[#This Row],[NoApplication]],#REF!,#REF!,Applications[[#This Row],[Business Owner]],0,1)</f>
        <v>#REF!</v>
      </c>
    </row>
    <row r="191" spans="2:38" x14ac:dyDescent="0.25">
      <c r="B191" s="29" t="str">
        <f>_xlfn.CONCAT(Applications[[#This Row],[No]]," - ",Applications[[#This Row],[Application]])</f>
        <v>299 - Microsoft Teams</v>
      </c>
      <c r="C191">
        <v>299</v>
      </c>
      <c r="D191" s="18" t="s">
        <v>2182</v>
      </c>
      <c r="E191" t="s">
        <v>1999</v>
      </c>
      <c r="F191" s="28">
        <v>45658</v>
      </c>
      <c r="J191" t="s">
        <v>1861</v>
      </c>
      <c r="M191" t="s">
        <v>2066</v>
      </c>
      <c r="N191" t="s">
        <v>2029</v>
      </c>
      <c r="O191" s="19">
        <v>54788</v>
      </c>
      <c r="V191" s="128" t="e">
        <f>_xlfn.XLOOKUP(Applications[[#This Row],[NoApplication]],#REF!,#REF!,Applications[[#This Row],[Business Owner]],0,1)</f>
        <v>#REF!</v>
      </c>
      <c r="AB191" t="s">
        <v>2033</v>
      </c>
      <c r="AE191" s="41" t="s">
        <v>2183</v>
      </c>
      <c r="AH191" t="s">
        <v>2061</v>
      </c>
      <c r="AI191" t="s">
        <v>2048</v>
      </c>
    </row>
    <row r="192" spans="2:38" x14ac:dyDescent="0.25">
      <c r="B192" s="29" t="str">
        <f>_xlfn.CONCAT(Applications[[#This Row],[No]]," - ",Applications[[#This Row],[Application]])</f>
        <v>300 - Mobile Device Management</v>
      </c>
      <c r="C192">
        <v>300</v>
      </c>
      <c r="D192" s="18" t="s">
        <v>4210</v>
      </c>
      <c r="E192" t="s">
        <v>2037</v>
      </c>
      <c r="F192" s="28">
        <v>45658</v>
      </c>
      <c r="N192" t="s">
        <v>2038</v>
      </c>
      <c r="O192" s="19">
        <v>54788</v>
      </c>
      <c r="V192" s="128" t="e">
        <f>_xlfn.XLOOKUP(Applications[[#This Row],[NoApplication]],#REF!,#REF!,Applications[[#This Row],[Business Owner]],0,1)</f>
        <v>#REF!</v>
      </c>
    </row>
    <row r="193" spans="2:38" x14ac:dyDescent="0.25">
      <c r="B193" s="29" t="str">
        <f>_xlfn.CONCAT(Applications[[#This Row],[No]]," - ",Applications[[#This Row],[Application]])</f>
        <v>301 - Monitoring services</v>
      </c>
      <c r="C193">
        <v>301</v>
      </c>
      <c r="D193" s="18" t="s">
        <v>4211</v>
      </c>
      <c r="E193" t="s">
        <v>2037</v>
      </c>
      <c r="F193" s="28">
        <v>45658</v>
      </c>
      <c r="J193" t="s">
        <v>4212</v>
      </c>
      <c r="N193" t="s">
        <v>2038</v>
      </c>
      <c r="O193" s="19">
        <v>54788</v>
      </c>
      <c r="V193" s="128" t="e">
        <f>_xlfn.XLOOKUP(Applications[[#This Row],[NoApplication]],#REF!,#REF!,Applications[[#This Row],[Business Owner]],0,1)</f>
        <v>#REF!</v>
      </c>
    </row>
    <row r="194" spans="2:38" x14ac:dyDescent="0.25">
      <c r="B194" s="29" t="str">
        <f>_xlfn.CONCAT(Applications[[#This Row],[No]]," - ",Applications[[#This Row],[Application]])</f>
        <v>308 - OneDrive</v>
      </c>
      <c r="C194">
        <v>308</v>
      </c>
      <c r="D194" s="18" t="s">
        <v>2060</v>
      </c>
      <c r="E194" s="18" t="s">
        <v>1878</v>
      </c>
      <c r="F194" s="28">
        <v>45658</v>
      </c>
      <c r="G194" s="11" t="s">
        <v>1873</v>
      </c>
      <c r="J194" t="s">
        <v>1861</v>
      </c>
      <c r="N194" t="s">
        <v>2029</v>
      </c>
      <c r="O194" s="19">
        <v>54788</v>
      </c>
      <c r="V194" s="128" t="e">
        <f>_xlfn.XLOOKUP(Applications[[#This Row],[NoApplication]],#REF!,#REF!,Applications[[#This Row],[Business Owner]],0,1)</f>
        <v>#REF!</v>
      </c>
      <c r="AE194" s="41" t="s">
        <v>2034</v>
      </c>
      <c r="AH194" t="s">
        <v>2061</v>
      </c>
      <c r="AI194" t="s">
        <v>2048</v>
      </c>
    </row>
    <row r="195" spans="2:38" x14ac:dyDescent="0.25">
      <c r="B195" s="29" t="str">
        <f>_xlfn.CONCAT(Applications[[#This Row],[No]]," - ",Applications[[#This Row],[Application]])</f>
        <v>311 - Patch Management</v>
      </c>
      <c r="C195">
        <v>311</v>
      </c>
      <c r="D195" s="18" t="s">
        <v>4213</v>
      </c>
      <c r="E195" t="s">
        <v>2037</v>
      </c>
      <c r="F195" s="28">
        <v>45658</v>
      </c>
      <c r="J195" t="s">
        <v>4214</v>
      </c>
      <c r="N195" t="s">
        <v>2038</v>
      </c>
      <c r="O195" s="19">
        <v>54788</v>
      </c>
      <c r="V195" s="128" t="e">
        <f>_xlfn.XLOOKUP(Applications[[#This Row],[NoApplication]],#REF!,#REF!,Applications[[#This Row],[Business Owner]],0,1)</f>
        <v>#REF!</v>
      </c>
    </row>
    <row r="196" spans="2:38" x14ac:dyDescent="0.25">
      <c r="B196" s="29" t="str">
        <f>_xlfn.CONCAT(Applications[[#This Row],[No]]," - ",Applications[[#This Row],[Application]])</f>
        <v>312 - PCB production</v>
      </c>
      <c r="C196">
        <v>312</v>
      </c>
      <c r="D196" s="18" t="s">
        <v>4215</v>
      </c>
      <c r="E196" t="s">
        <v>1904</v>
      </c>
      <c r="F196" s="28">
        <v>45658</v>
      </c>
      <c r="J196" t="s">
        <v>4216</v>
      </c>
      <c r="N196" t="s">
        <v>2038</v>
      </c>
      <c r="O196" s="19">
        <v>54788</v>
      </c>
      <c r="V196" s="128" t="e">
        <f>_xlfn.XLOOKUP(Applications[[#This Row],[NoApplication]],#REF!,#REF!,Applications[[#This Row],[Business Owner]],0,1)</f>
        <v>#REF!</v>
      </c>
    </row>
    <row r="197" spans="2:38" x14ac:dyDescent="0.25">
      <c r="B197" s="29" t="str">
        <f>_xlfn.CONCAT(Applications[[#This Row],[No]]," - ",Applications[[#This Row],[Application]])</f>
        <v>313 - PcBase</v>
      </c>
      <c r="C197">
        <v>313</v>
      </c>
      <c r="D197" s="18" t="s">
        <v>3839</v>
      </c>
      <c r="E197" t="s">
        <v>1846</v>
      </c>
      <c r="F197" s="28">
        <v>45658</v>
      </c>
      <c r="J197" t="s">
        <v>3840</v>
      </c>
      <c r="N197" t="s">
        <v>3579</v>
      </c>
      <c r="O197" s="19">
        <v>46023</v>
      </c>
      <c r="V197" s="128" t="e">
        <f>_xlfn.XLOOKUP(Applications[[#This Row],[NoApplication]],#REF!,#REF!,Applications[[#This Row],[Business Owner]],0,1)</f>
        <v>#REF!</v>
      </c>
      <c r="AE197" t="s">
        <v>109</v>
      </c>
      <c r="AI197" t="s">
        <v>1488</v>
      </c>
      <c r="AJ197" s="80" t="s">
        <v>3268</v>
      </c>
      <c r="AL197" t="s">
        <v>3016</v>
      </c>
    </row>
    <row r="198" spans="2:38" x14ac:dyDescent="0.25">
      <c r="B198" s="29" t="str">
        <f>_xlfn.CONCAT(Applications[[#This Row],[No]]," - ",Applications[[#This Row],[Application]])</f>
        <v>314 - Physical security</v>
      </c>
      <c r="C198">
        <v>314</v>
      </c>
      <c r="D198" s="18" t="s">
        <v>4217</v>
      </c>
      <c r="E198" t="s">
        <v>2037</v>
      </c>
      <c r="F198" s="28">
        <v>45658</v>
      </c>
      <c r="J198" t="s">
        <v>4218</v>
      </c>
      <c r="N198" t="s">
        <v>2038</v>
      </c>
      <c r="O198" s="19">
        <v>54788</v>
      </c>
      <c r="V198" s="128" t="e">
        <f>_xlfn.XLOOKUP(Applications[[#This Row],[NoApplication]],#REF!,#REF!,Applications[[#This Row],[Business Owner]],0,1)</f>
        <v>#REF!</v>
      </c>
      <c r="AI198" s="190"/>
    </row>
    <row r="199" spans="2:38" x14ac:dyDescent="0.25">
      <c r="B199" s="29" t="str">
        <f>_xlfn.CONCAT(Applications[[#This Row],[No]]," - ",Applications[[#This Row],[Application]])</f>
        <v>317 - Precision</v>
      </c>
      <c r="C199">
        <v>317</v>
      </c>
      <c r="D199" s="18" t="s">
        <v>4219</v>
      </c>
      <c r="E199" t="s">
        <v>1846</v>
      </c>
      <c r="F199" s="28">
        <v>45658</v>
      </c>
      <c r="J199" t="s">
        <v>4220</v>
      </c>
      <c r="N199" t="s">
        <v>2038</v>
      </c>
      <c r="O199" s="19">
        <v>54788</v>
      </c>
      <c r="V199" s="128" t="e">
        <f>_xlfn.XLOOKUP(Applications[[#This Row],[NoApplication]],#REF!,#REF!,Applications[[#This Row],[Business Owner]],0,1)</f>
        <v>#REF!</v>
      </c>
    </row>
    <row r="200" spans="2:38" x14ac:dyDescent="0.25">
      <c r="B200" s="29" t="str">
        <f>_xlfn.CONCAT(Applications[[#This Row],[No]]," - ",Applications[[#This Row],[Application]])</f>
        <v>320 - PureService</v>
      </c>
      <c r="C200">
        <v>320</v>
      </c>
      <c r="D200" s="18" t="s">
        <v>4221</v>
      </c>
      <c r="E200" t="s">
        <v>1846</v>
      </c>
      <c r="F200" s="28">
        <v>45658</v>
      </c>
      <c r="J200" t="s">
        <v>4222</v>
      </c>
      <c r="N200" t="s">
        <v>2038</v>
      </c>
      <c r="O200" s="19">
        <v>54788</v>
      </c>
      <c r="V200" s="128" t="e">
        <f>_xlfn.XLOOKUP(Applications[[#This Row],[NoApplication]],#REF!,#REF!,Applications[[#This Row],[Business Owner]],0,1)</f>
        <v>#REF!</v>
      </c>
    </row>
    <row r="201" spans="2:38" x14ac:dyDescent="0.25">
      <c r="B201" s="29" t="str">
        <f>_xlfn.CONCAT(Applications[[#This Row],[No]]," - ",Applications[[#This Row],[Application]])</f>
        <v>324 - Security Logging</v>
      </c>
      <c r="C201">
        <v>324</v>
      </c>
      <c r="D201" s="18" t="s">
        <v>4223</v>
      </c>
      <c r="E201" t="s">
        <v>2037</v>
      </c>
      <c r="F201" s="28">
        <v>45658</v>
      </c>
      <c r="J201" t="s">
        <v>4224</v>
      </c>
      <c r="N201" t="s">
        <v>2038</v>
      </c>
      <c r="O201" s="19">
        <v>54788</v>
      </c>
      <c r="U201" t="s">
        <v>3838</v>
      </c>
      <c r="V201" s="128" t="e">
        <f>_xlfn.XLOOKUP(Applications[[#This Row],[NoApplication]],#REF!,#REF!,Applications[[#This Row],[Business Owner]],0,1)</f>
        <v>#REF!</v>
      </c>
    </row>
    <row r="202" spans="2:38" x14ac:dyDescent="0.25">
      <c r="B202" s="29" t="str">
        <f>_xlfn.CONCAT(Applications[[#This Row],[No]]," - ",Applications[[#This Row],[Application]])</f>
        <v>325 - Security Policies</v>
      </c>
      <c r="C202">
        <v>325</v>
      </c>
      <c r="D202" s="18" t="s">
        <v>4225</v>
      </c>
      <c r="E202" t="s">
        <v>2037</v>
      </c>
      <c r="F202" s="28">
        <v>45658</v>
      </c>
      <c r="J202" t="s">
        <v>1861</v>
      </c>
      <c r="N202" t="s">
        <v>2038</v>
      </c>
      <c r="O202" s="19">
        <v>54788</v>
      </c>
      <c r="U202" t="s">
        <v>3838</v>
      </c>
      <c r="V202" s="128" t="e">
        <f>_xlfn.XLOOKUP(Applications[[#This Row],[NoApplication]],#REF!,#REF!,Applications[[#This Row],[Business Owner]],0,1)</f>
        <v>#REF!</v>
      </c>
    </row>
    <row r="203" spans="2:38" x14ac:dyDescent="0.25">
      <c r="B203" s="29" t="str">
        <f>_xlfn.CONCAT(Applications[[#This Row],[No]]," - ",Applications[[#This Row],[Application]])</f>
        <v>326 - SENEA</v>
      </c>
      <c r="C203">
        <v>326</v>
      </c>
      <c r="D203" s="18" t="s">
        <v>4226</v>
      </c>
      <c r="E203" t="s">
        <v>1846</v>
      </c>
      <c r="F203" s="28">
        <v>45658</v>
      </c>
      <c r="J203" t="s">
        <v>4227</v>
      </c>
      <c r="N203" t="s">
        <v>2038</v>
      </c>
      <c r="O203" s="19">
        <v>54788</v>
      </c>
      <c r="V203" s="128" t="e">
        <f>_xlfn.XLOOKUP(Applications[[#This Row],[NoApplication]],#REF!,#REF!,Applications[[#This Row],[Business Owner]],0,1)</f>
        <v>#REF!</v>
      </c>
      <c r="AI203" s="190"/>
    </row>
    <row r="204" spans="2:38" x14ac:dyDescent="0.25">
      <c r="B204" s="29" t="str">
        <f>_xlfn.CONCAT(Applications[[#This Row],[No]]," - ",Applications[[#This Row],[Application]])</f>
        <v>328 - Sharepoint</v>
      </c>
      <c r="C204">
        <v>328</v>
      </c>
      <c r="D204" t="s">
        <v>2062</v>
      </c>
      <c r="E204" t="s">
        <v>1878</v>
      </c>
      <c r="F204" s="28">
        <v>45658</v>
      </c>
      <c r="G204" s="11" t="s">
        <v>1873</v>
      </c>
      <c r="J204" t="s">
        <v>1861</v>
      </c>
      <c r="N204" t="s">
        <v>2029</v>
      </c>
      <c r="O204" s="19">
        <v>54788</v>
      </c>
      <c r="V204" s="128" t="e">
        <f>_xlfn.XLOOKUP(Applications[[#This Row],[NoApplication]],#REF!,#REF!,Applications[[#This Row],[Business Owner]],0,1)</f>
        <v>#REF!</v>
      </c>
      <c r="AE204" t="s">
        <v>2034</v>
      </c>
      <c r="AI204" t="s">
        <v>2048</v>
      </c>
    </row>
    <row r="205" spans="2:38" x14ac:dyDescent="0.25">
      <c r="B205" s="29" t="str">
        <f>_xlfn.CONCAT(Applications[[#This Row],[No]]," - ",Applications[[#This Row],[Application]])</f>
        <v>329 - SiPass</v>
      </c>
      <c r="C205">
        <v>329</v>
      </c>
      <c r="D205" t="s">
        <v>2280</v>
      </c>
      <c r="E205" t="s">
        <v>2037</v>
      </c>
      <c r="F205" s="28">
        <v>45658</v>
      </c>
      <c r="J205" t="s">
        <v>2281</v>
      </c>
      <c r="N205" t="s">
        <v>2038</v>
      </c>
      <c r="O205" s="19">
        <v>54788</v>
      </c>
      <c r="Q205" t="s">
        <v>2282</v>
      </c>
      <c r="V205" s="128" t="e">
        <f>_xlfn.XLOOKUP(Applications[[#This Row],[NoApplication]],#REF!,#REF!,Applications[[#This Row],[Business Owner]],0,1)</f>
        <v>#REF!</v>
      </c>
      <c r="AE205" t="s">
        <v>2268</v>
      </c>
      <c r="AI205" t="s">
        <v>2283</v>
      </c>
    </row>
    <row r="206" spans="2:38" x14ac:dyDescent="0.25">
      <c r="B206" s="29" t="str">
        <f>_xlfn.CONCAT(Applications[[#This Row],[No]]," - ",Applications[[#This Row],[Application]])</f>
        <v>330 - Skype</v>
      </c>
      <c r="C206">
        <v>330</v>
      </c>
      <c r="D206" t="s">
        <v>4228</v>
      </c>
      <c r="E206" t="s">
        <v>1999</v>
      </c>
      <c r="F206" s="28">
        <v>45658</v>
      </c>
      <c r="J206" s="66" t="s">
        <v>1861</v>
      </c>
      <c r="N206" t="s">
        <v>2038</v>
      </c>
      <c r="O206" s="19">
        <v>54788</v>
      </c>
      <c r="U206" t="s">
        <v>3838</v>
      </c>
      <c r="V206" s="128" t="e">
        <f>_xlfn.XLOOKUP(Applications[[#This Row],[NoApplication]],#REF!,#REF!,Applications[[#This Row],[Business Owner]],0,1)</f>
        <v>#REF!</v>
      </c>
    </row>
    <row r="207" spans="2:38" x14ac:dyDescent="0.25">
      <c r="B207" s="29" t="str">
        <f>_xlfn.CONCAT(Applications[[#This Row],[No]]," - ",Applications[[#This Row],[Application]])</f>
        <v>331 - SMSPasscode</v>
      </c>
      <c r="C207">
        <v>331</v>
      </c>
      <c r="D207" t="s">
        <v>4229</v>
      </c>
      <c r="E207" t="s">
        <v>2037</v>
      </c>
      <c r="F207" s="28">
        <v>45658</v>
      </c>
      <c r="J207" t="s">
        <v>4230</v>
      </c>
      <c r="N207" t="s">
        <v>2038</v>
      </c>
      <c r="O207" s="19">
        <v>54788</v>
      </c>
      <c r="V207" s="128" t="e">
        <f>_xlfn.XLOOKUP(Applications[[#This Row],[NoApplication]],#REF!,#REF!,Applications[[#This Row],[Business Owner]],0,1)</f>
        <v>#REF!</v>
      </c>
    </row>
    <row r="208" spans="2:38" x14ac:dyDescent="0.25">
      <c r="B208" s="29" t="str">
        <f>_xlfn.CONCAT(Applications[[#This Row],[No]]," - ",Applications[[#This Row],[Application]])</f>
        <v>335 - Storage</v>
      </c>
      <c r="C208">
        <v>335</v>
      </c>
      <c r="D208" t="s">
        <v>4231</v>
      </c>
      <c r="E208" t="s">
        <v>1846</v>
      </c>
      <c r="F208" s="28">
        <v>45658</v>
      </c>
      <c r="J208" t="s">
        <v>4232</v>
      </c>
      <c r="N208" t="s">
        <v>2038</v>
      </c>
      <c r="O208" s="19">
        <v>54788</v>
      </c>
      <c r="V208" s="128" t="e">
        <f>_xlfn.XLOOKUP(Applications[[#This Row],[NoApplication]],#REF!,#REF!,Applications[[#This Row],[Business Owner]],0,1)</f>
        <v>#REF!</v>
      </c>
    </row>
    <row r="209" spans="2:41" x14ac:dyDescent="0.25">
      <c r="B209" s="29" t="str">
        <f>_xlfn.CONCAT(Applications[[#This Row],[No]]," - ",Applications[[#This Row],[Application]])</f>
        <v>336 - System Site</v>
      </c>
      <c r="C209">
        <v>336</v>
      </c>
      <c r="D209" t="s">
        <v>4233</v>
      </c>
      <c r="E209" t="s">
        <v>1846</v>
      </c>
      <c r="F209" s="28">
        <v>45658</v>
      </c>
      <c r="J209" t="s">
        <v>435</v>
      </c>
      <c r="N209" t="s">
        <v>2038</v>
      </c>
      <c r="O209" s="19">
        <v>54788</v>
      </c>
      <c r="V209" s="128" t="e">
        <f>_xlfn.XLOOKUP(Applications[[#This Row],[NoApplication]],#REF!,#REF!,Applications[[#This Row],[Business Owner]],0,1)</f>
        <v>#REF!</v>
      </c>
    </row>
    <row r="210" spans="2:41" x14ac:dyDescent="0.25">
      <c r="B210" s="29" t="str">
        <f>_xlfn.CONCAT(Applications[[#This Row],[No]]," - ",Applications[[#This Row],[Application]])</f>
        <v>337 - Telephony</v>
      </c>
      <c r="C210">
        <v>337</v>
      </c>
      <c r="D210" t="s">
        <v>4234</v>
      </c>
      <c r="E210" t="s">
        <v>1999</v>
      </c>
      <c r="F210" s="28">
        <v>45658</v>
      </c>
      <c r="J210" t="s">
        <v>2154</v>
      </c>
      <c r="N210" t="s">
        <v>2038</v>
      </c>
      <c r="O210" s="19">
        <v>54788</v>
      </c>
      <c r="V210" s="128" t="e">
        <f>_xlfn.XLOOKUP(Applications[[#This Row],[NoApplication]],#REF!,#REF!,Applications[[#This Row],[Business Owner]],0,1)</f>
        <v>#REF!</v>
      </c>
    </row>
    <row r="211" spans="2:41" ht="90" x14ac:dyDescent="0.25">
      <c r="B211" s="29" t="str">
        <f>_xlfn.CONCAT(Applications[[#This Row],[No]]," - ",Applications[[#This Row],[Application]])</f>
        <v>339 - Trio</v>
      </c>
      <c r="C211">
        <v>339</v>
      </c>
      <c r="D211" t="s">
        <v>1845</v>
      </c>
      <c r="E211" t="s">
        <v>1846</v>
      </c>
      <c r="F211" s="28">
        <v>45658</v>
      </c>
      <c r="J211" t="s">
        <v>1847</v>
      </c>
      <c r="N211" t="s">
        <v>1848</v>
      </c>
      <c r="O211" s="19">
        <v>54788</v>
      </c>
      <c r="Q211" t="s">
        <v>1849</v>
      </c>
      <c r="U211" t="s">
        <v>1849</v>
      </c>
      <c r="V211" s="128" t="e">
        <f>_xlfn.XLOOKUP(Applications[[#This Row],[NoApplication]],#REF!,#REF!,Applications[[#This Row],[Business Owner]],0,1)</f>
        <v>#REF!</v>
      </c>
      <c r="AE211" t="s">
        <v>1842</v>
      </c>
      <c r="AI211" s="216" t="s">
        <v>1850</v>
      </c>
      <c r="AO211" t="s">
        <v>1851</v>
      </c>
    </row>
    <row r="212" spans="2:41" x14ac:dyDescent="0.25">
      <c r="B212" s="29" t="str">
        <f>_xlfn.CONCAT(Applications[[#This Row],[No]]," - ",Applications[[#This Row],[Application]])</f>
        <v>343 - VPN</v>
      </c>
      <c r="C212">
        <v>343</v>
      </c>
      <c r="D212" t="s">
        <v>2872</v>
      </c>
      <c r="E212" t="s">
        <v>2037</v>
      </c>
      <c r="F212" s="28">
        <v>45658</v>
      </c>
      <c r="J212" t="s">
        <v>2154</v>
      </c>
      <c r="N212" t="s">
        <v>2038</v>
      </c>
      <c r="O212" s="19">
        <v>54788</v>
      </c>
      <c r="V212" s="128" t="e">
        <f>_xlfn.XLOOKUP(Applications[[#This Row],[NoApplication]],#REF!,#REF!,Applications[[#This Row],[Business Owner]],0,1)</f>
        <v>#REF!</v>
      </c>
    </row>
    <row r="213" spans="2:41" x14ac:dyDescent="0.25">
      <c r="B213" s="29" t="str">
        <f>_xlfn.CONCAT(Applications[[#This Row],[No]]," - ",Applications[[#This Row],[Application]])</f>
        <v>344 - Water production Stilling</v>
      </c>
      <c r="C213">
        <v>344</v>
      </c>
      <c r="D213" t="s">
        <v>4235</v>
      </c>
      <c r="E213" t="s">
        <v>1846</v>
      </c>
      <c r="F213" s="28">
        <v>45658</v>
      </c>
      <c r="J213" t="s">
        <v>4236</v>
      </c>
      <c r="N213" t="s">
        <v>2038</v>
      </c>
      <c r="O213" s="19">
        <v>54788</v>
      </c>
      <c r="V213" s="128" t="e">
        <f>_xlfn.XLOOKUP(Applications[[#This Row],[NoApplication]],#REF!,#REF!,Applications[[#This Row],[Business Owner]],0,1)</f>
        <v>#REF!</v>
      </c>
    </row>
    <row r="214" spans="2:41" x14ac:dyDescent="0.25">
      <c r="B214" s="29" t="str">
        <f>_xlfn.CONCAT(Applications[[#This Row],[No]]," - ",Applications[[#This Row],[Application]])</f>
        <v>345 - Water production US</v>
      </c>
      <c r="C214">
        <v>345</v>
      </c>
      <c r="D214" t="s">
        <v>4237</v>
      </c>
      <c r="E214" t="s">
        <v>1846</v>
      </c>
      <c r="F214" s="28">
        <v>45658</v>
      </c>
      <c r="J214" t="s">
        <v>4238</v>
      </c>
      <c r="N214" t="s">
        <v>2038</v>
      </c>
      <c r="O214" s="19">
        <v>54788</v>
      </c>
      <c r="V214" s="128" t="e">
        <f>_xlfn.XLOOKUP(Applications[[#This Row],[NoApplication]],#REF!,#REF!,Applications[[#This Row],[Business Owner]],0,1)</f>
        <v>#REF!</v>
      </c>
      <c r="AI214" s="190"/>
    </row>
    <row r="215" spans="2:41" x14ac:dyDescent="0.25">
      <c r="B215" s="29" t="str">
        <f>_xlfn.CONCAT(Applications[[#This Row],[No]]," - ",Applications[[#This Row],[Application]])</f>
        <v>346 - WEB services</v>
      </c>
      <c r="C215">
        <v>346</v>
      </c>
      <c r="D215" t="s">
        <v>4239</v>
      </c>
      <c r="E215" t="s">
        <v>1846</v>
      </c>
      <c r="F215" s="28">
        <v>45658</v>
      </c>
      <c r="J215" s="66" t="s">
        <v>4240</v>
      </c>
      <c r="N215" t="s">
        <v>2038</v>
      </c>
      <c r="O215" s="19">
        <v>54788</v>
      </c>
      <c r="V215" s="128" t="e">
        <f>_xlfn.XLOOKUP(Applications[[#This Row],[NoApplication]],#REF!,#REF!,Applications[[#This Row],[Business Owner]],0,1)</f>
        <v>#REF!</v>
      </c>
    </row>
    <row r="216" spans="2:41" x14ac:dyDescent="0.25">
      <c r="B216" s="29" t="str">
        <f>_xlfn.CONCAT(Applications[[#This Row],[No]]," - ",Applications[[#This Row],[Application]])</f>
        <v>348 - Wrike</v>
      </c>
      <c r="C216">
        <v>348</v>
      </c>
      <c r="D216" t="s">
        <v>4241</v>
      </c>
      <c r="E216" t="s">
        <v>1878</v>
      </c>
      <c r="F216" s="28">
        <v>45658</v>
      </c>
      <c r="J216" t="s">
        <v>4242</v>
      </c>
      <c r="N216" t="s">
        <v>2038</v>
      </c>
      <c r="O216" s="19">
        <v>54788</v>
      </c>
      <c r="V216" s="128" t="e">
        <f>_xlfn.XLOOKUP(Applications[[#This Row],[NoApplication]],#REF!,#REF!,Applications[[#This Row],[Business Owner]],0,1)</f>
        <v>#REF!</v>
      </c>
    </row>
    <row r="217" spans="2:41" x14ac:dyDescent="0.25">
      <c r="B217" s="29" t="str">
        <f>_xlfn.CONCAT(Applications[[#This Row],[No]]," - ",Applications[[#This Row],[Application]])</f>
        <v>349 - PowerApps</v>
      </c>
      <c r="C217">
        <v>349</v>
      </c>
      <c r="D217" t="s">
        <v>3242</v>
      </c>
      <c r="E217" t="s">
        <v>1918</v>
      </c>
      <c r="F217" s="28">
        <v>45658</v>
      </c>
      <c r="J217" t="s">
        <v>1861</v>
      </c>
      <c r="N217" t="s">
        <v>1862</v>
      </c>
      <c r="O217" s="19">
        <v>54788</v>
      </c>
      <c r="V217" s="128" t="e">
        <f>_xlfn.XLOOKUP(Applications[[#This Row],[NoApplication]],#REF!,#REF!,Applications[[#This Row],[Business Owner]],0,1)</f>
        <v>#REF!</v>
      </c>
      <c r="AE217" t="s">
        <v>325</v>
      </c>
      <c r="AH217" t="s">
        <v>3243</v>
      </c>
    </row>
    <row r="218" spans="2:41" x14ac:dyDescent="0.25">
      <c r="B218" s="29" t="str">
        <f>_xlfn.CONCAT(Applications[[#This Row],[No]]," - ",Applications[[#This Row],[Application]])</f>
        <v>350 - Power Automate</v>
      </c>
      <c r="C218">
        <v>350</v>
      </c>
      <c r="D218" t="s">
        <v>3244</v>
      </c>
      <c r="E218" t="s">
        <v>1878</v>
      </c>
      <c r="F218" s="28">
        <v>45658</v>
      </c>
      <c r="J218" t="s">
        <v>1861</v>
      </c>
      <c r="K218" t="s">
        <v>3245</v>
      </c>
      <c r="M218" t="s">
        <v>2009</v>
      </c>
      <c r="N218" t="s">
        <v>1862</v>
      </c>
      <c r="O218" s="19">
        <v>54788</v>
      </c>
      <c r="V218" s="128" t="e">
        <f>_xlfn.XLOOKUP(Applications[[#This Row],[NoApplication]],#REF!,#REF!,Applications[[#This Row],[Business Owner]],0,1)</f>
        <v>#REF!</v>
      </c>
      <c r="AE218" t="s">
        <v>325</v>
      </c>
      <c r="AH218" t="s">
        <v>3243</v>
      </c>
    </row>
    <row r="219" spans="2:41" x14ac:dyDescent="0.25">
      <c r="B219" s="29" t="str">
        <f>_xlfn.CONCAT(Applications[[#This Row],[No]]," - ",Applications[[#This Row],[Application]])</f>
        <v>351 - PowerBI</v>
      </c>
      <c r="C219">
        <v>351</v>
      </c>
      <c r="D219" t="s">
        <v>2194</v>
      </c>
      <c r="E219" t="s">
        <v>1853</v>
      </c>
      <c r="F219" s="28">
        <v>45658</v>
      </c>
      <c r="G219" s="11" t="s">
        <v>2195</v>
      </c>
      <c r="J219" t="s">
        <v>1861</v>
      </c>
      <c r="N219" t="s">
        <v>2029</v>
      </c>
      <c r="O219" s="19">
        <v>54788</v>
      </c>
      <c r="V219" s="128" t="e">
        <f>_xlfn.XLOOKUP(Applications[[#This Row],[NoApplication]],#REF!,#REF!,Applications[[#This Row],[Business Owner]],0,1)</f>
        <v>#REF!</v>
      </c>
      <c r="AE219" t="s">
        <v>2192</v>
      </c>
      <c r="AH219" t="s">
        <v>2035</v>
      </c>
    </row>
    <row r="220" spans="2:41" x14ac:dyDescent="0.25">
      <c r="B220" s="29" t="str">
        <f>_xlfn.CONCAT(Applications[[#This Row],[No]]," - ",Applications[[#This Row],[Application]])</f>
        <v>354 - Blendit Learning ApS</v>
      </c>
      <c r="C220">
        <v>354</v>
      </c>
      <c r="D220" t="s">
        <v>4243</v>
      </c>
      <c r="E220" s="11" t="s">
        <v>1999</v>
      </c>
      <c r="F220" s="28">
        <v>45658</v>
      </c>
      <c r="J220" t="s">
        <v>4243</v>
      </c>
      <c r="N220" t="s">
        <v>2038</v>
      </c>
      <c r="O220" s="19">
        <v>54788</v>
      </c>
      <c r="Q220" t="s">
        <v>4244</v>
      </c>
      <c r="U220" s="11" t="s">
        <v>4245</v>
      </c>
      <c r="V220" s="128" t="e">
        <f>_xlfn.XLOOKUP(Applications[[#This Row],[NoApplication]],#REF!,#REF!,Applications[[#This Row],[Business Owner]],0,1)</f>
        <v>#REF!</v>
      </c>
      <c r="AB220" t="s">
        <v>243</v>
      </c>
    </row>
    <row r="221" spans="2:41" ht="15.75" x14ac:dyDescent="0.25">
      <c r="B221" s="29" t="str">
        <f>_xlfn.CONCAT(Applications[[#This Row],[No]]," - ",Applications[[#This Row],[Application]])</f>
        <v>360 - Document Corepack D365</v>
      </c>
      <c r="C221">
        <v>360</v>
      </c>
      <c r="D221" t="s">
        <v>4246</v>
      </c>
      <c r="E221" t="s">
        <v>1918</v>
      </c>
      <c r="F221" s="28">
        <v>45658</v>
      </c>
      <c r="J221" t="s">
        <v>4247</v>
      </c>
      <c r="N221" t="s">
        <v>2038</v>
      </c>
      <c r="O221" s="19">
        <v>54788</v>
      </c>
      <c r="Q221" s="40"/>
      <c r="R221" s="11"/>
      <c r="V221" s="128" t="e">
        <f>_xlfn.XLOOKUP(Applications[[#This Row],[NoApplication]],#REF!,#REF!,Applications[[#This Row],[Business Owner]],0,1)</f>
        <v>#REF!</v>
      </c>
      <c r="AB221" t="s">
        <v>3231</v>
      </c>
    </row>
    <row r="222" spans="2:41" ht="15.75" x14ac:dyDescent="0.25">
      <c r="B222" s="29" t="str">
        <f>_xlfn.CONCAT(Applications[[#This Row],[No]]," - ",Applications[[#This Row],[Application]])</f>
        <v>361 - DocuSign</v>
      </c>
      <c r="C222">
        <v>361</v>
      </c>
      <c r="D222" t="s">
        <v>3004</v>
      </c>
      <c r="E222" t="s">
        <v>1918</v>
      </c>
      <c r="F222" s="28">
        <v>45658</v>
      </c>
      <c r="G222" s="11" t="s">
        <v>2195</v>
      </c>
      <c r="J222" t="s">
        <v>3005</v>
      </c>
      <c r="N222" t="s">
        <v>1862</v>
      </c>
      <c r="O222" s="19">
        <v>54788</v>
      </c>
      <c r="Q222" s="40"/>
      <c r="R222" s="11"/>
      <c r="S222" t="s">
        <v>2064</v>
      </c>
      <c r="V222" s="128" t="e">
        <f>_xlfn.XLOOKUP(Applications[[#This Row],[NoApplication]],#REF!,#REF!,Applications[[#This Row],[Business Owner]],0,1)</f>
        <v>#REF!</v>
      </c>
      <c r="AB222" t="s">
        <v>2064</v>
      </c>
      <c r="AE222" t="s">
        <v>3006</v>
      </c>
    </row>
    <row r="223" spans="2:41" x14ac:dyDescent="0.25">
      <c r="B223" s="29" t="str">
        <f>_xlfn.CONCAT(Applications[[#This Row],[No]]," - ",Applications[[#This Row],[Application]])</f>
        <v>362 - Eco Online, (ChemiControl)</v>
      </c>
      <c r="C223">
        <v>362</v>
      </c>
      <c r="D223" t="s">
        <v>3185</v>
      </c>
      <c r="E223" s="11" t="s">
        <v>1846</v>
      </c>
      <c r="F223" s="28">
        <v>45658</v>
      </c>
      <c r="J223" t="s">
        <v>3186</v>
      </c>
      <c r="N223" t="s">
        <v>1855</v>
      </c>
      <c r="O223" s="19">
        <v>54788</v>
      </c>
      <c r="V223" s="128" t="e">
        <f>_xlfn.XLOOKUP(Applications[[#This Row],[NoApplication]],#REF!,#REF!,Applications[[#This Row],[Business Owner]],0,1)</f>
        <v>#REF!</v>
      </c>
      <c r="AB223" t="s">
        <v>243</v>
      </c>
      <c r="AE223" t="s">
        <v>3176</v>
      </c>
    </row>
    <row r="224" spans="2:41" x14ac:dyDescent="0.25">
      <c r="B224" s="29" t="str">
        <f>_xlfn.CONCAT(Applications[[#This Row],[No]]," - ",Applications[[#This Row],[Application]])</f>
        <v>363 - TrueCommerce</v>
      </c>
      <c r="C224">
        <v>363</v>
      </c>
      <c r="D224" t="s">
        <v>4248</v>
      </c>
      <c r="E224" t="s">
        <v>1853</v>
      </c>
      <c r="F224" s="28">
        <v>45658</v>
      </c>
      <c r="J224" t="s">
        <v>4249</v>
      </c>
      <c r="N224" t="s">
        <v>2038</v>
      </c>
      <c r="O224" s="19">
        <v>54788</v>
      </c>
      <c r="Q224" s="11" t="s">
        <v>4250</v>
      </c>
      <c r="R224" s="11"/>
      <c r="V224" s="128" t="e">
        <f>_xlfn.XLOOKUP(Applications[[#This Row],[NoApplication]],#REF!,#REF!,Applications[[#This Row],[Business Owner]],0,1)</f>
        <v>#REF!</v>
      </c>
      <c r="AB224" t="s">
        <v>243</v>
      </c>
    </row>
    <row r="225" spans="2:38" ht="36.6" customHeight="1" x14ac:dyDescent="0.25">
      <c r="B225" s="29" t="str">
        <f>_xlfn.CONCAT(Applications[[#This Row],[No]]," - ",Applications[[#This Row],[Application]])</f>
        <v>364 - FALCON.IO ApS, EUR</v>
      </c>
      <c r="C225">
        <v>364</v>
      </c>
      <c r="D225" t="s">
        <v>4251</v>
      </c>
      <c r="E225" s="11" t="s">
        <v>1918</v>
      </c>
      <c r="F225" s="28">
        <v>45658</v>
      </c>
      <c r="J225" t="s">
        <v>4252</v>
      </c>
      <c r="N225" t="s">
        <v>2038</v>
      </c>
      <c r="O225" s="19">
        <v>54788</v>
      </c>
      <c r="V225" s="128" t="e">
        <f>_xlfn.XLOOKUP(Applications[[#This Row],[NoApplication]],#REF!,#REF!,Applications[[#This Row],[Business Owner]],0,1)</f>
        <v>#REF!</v>
      </c>
      <c r="AB225" t="s">
        <v>3231</v>
      </c>
    </row>
    <row r="226" spans="2:38" x14ac:dyDescent="0.25">
      <c r="B226" s="29" t="str">
        <f>_xlfn.CONCAT(Applications[[#This Row],[No]]," - ",Applications[[#This Row],[Application]])</f>
        <v>365 - Risma</v>
      </c>
      <c r="C226">
        <v>365</v>
      </c>
      <c r="D226" t="s">
        <v>3007</v>
      </c>
      <c r="E226" s="8" t="s">
        <v>2405</v>
      </c>
      <c r="F226" s="28">
        <v>45658</v>
      </c>
      <c r="J226" t="s">
        <v>3008</v>
      </c>
      <c r="N226" t="s">
        <v>1855</v>
      </c>
      <c r="O226" s="19">
        <v>54788</v>
      </c>
      <c r="Q226" s="11" t="s">
        <v>3009</v>
      </c>
      <c r="R226" s="11"/>
      <c r="V226" s="128" t="e">
        <f>_xlfn.XLOOKUP(Applications[[#This Row],[NoApplication]],#REF!,#REF!,Applications[[#This Row],[Business Owner]],0,1)</f>
        <v>#REF!</v>
      </c>
      <c r="AB226" t="s">
        <v>243</v>
      </c>
      <c r="AE226" t="s">
        <v>3006</v>
      </c>
    </row>
    <row r="227" spans="2:38" x14ac:dyDescent="0.25">
      <c r="B227" s="29" t="str">
        <f>_xlfn.CONCAT(Applications[[#This Row],[No]]," - ",Applications[[#This Row],[Application]])</f>
        <v>369 - HR-ON</v>
      </c>
      <c r="C227">
        <v>369</v>
      </c>
      <c r="D227" t="s">
        <v>3037</v>
      </c>
      <c r="E227" s="39" t="s">
        <v>1918</v>
      </c>
      <c r="F227" s="28">
        <v>45658</v>
      </c>
      <c r="G227" s="11" t="s">
        <v>1873</v>
      </c>
      <c r="J227" t="s">
        <v>3038</v>
      </c>
      <c r="N227" t="s">
        <v>1969</v>
      </c>
      <c r="O227" s="19">
        <v>46752</v>
      </c>
      <c r="Q227" t="s">
        <v>3039</v>
      </c>
      <c r="V227" s="128" t="e">
        <f>_xlfn.XLOOKUP(Applications[[#This Row],[NoApplication]],#REF!,#REF!,Applications[[#This Row],[Business Owner]],0,1)</f>
        <v>#REF!</v>
      </c>
      <c r="AB227" t="s">
        <v>243</v>
      </c>
      <c r="AE227" t="s">
        <v>3036</v>
      </c>
      <c r="AI227" t="s">
        <v>3040</v>
      </c>
      <c r="AL227" t="s">
        <v>1889</v>
      </c>
    </row>
    <row r="228" spans="2:38" x14ac:dyDescent="0.25">
      <c r="B228" s="29" t="str">
        <f>_xlfn.CONCAT(Applications[[#This Row],[No]]," - ",Applications[[#This Row],[Application]])</f>
        <v>370 - Hypefactors</v>
      </c>
      <c r="C228">
        <v>370</v>
      </c>
      <c r="D228" t="s">
        <v>3249</v>
      </c>
      <c r="E228" s="39" t="s">
        <v>1853</v>
      </c>
      <c r="F228" s="28">
        <v>45658</v>
      </c>
      <c r="J228" t="s">
        <v>3250</v>
      </c>
      <c r="N228" t="s">
        <v>1855</v>
      </c>
      <c r="O228" s="19">
        <v>54788</v>
      </c>
      <c r="V228" s="128" t="e">
        <f>_xlfn.XLOOKUP(Applications[[#This Row],[NoApplication]],#REF!,#REF!,Applications[[#This Row],[Business Owner]],0,1)</f>
        <v>#REF!</v>
      </c>
      <c r="AB228" t="s">
        <v>3231</v>
      </c>
      <c r="AE228" t="s">
        <v>325</v>
      </c>
      <c r="AI228" t="s">
        <v>3251</v>
      </c>
      <c r="AJ228" t="s">
        <v>3252</v>
      </c>
    </row>
    <row r="229" spans="2:38" ht="45" x14ac:dyDescent="0.25">
      <c r="B229" s="29" t="str">
        <f>_xlfn.CONCAT(Applications[[#This Row],[No]]," - ",Applications[[#This Row],[Application]])</f>
        <v>371 - IMPARTNER</v>
      </c>
      <c r="C229">
        <v>371</v>
      </c>
      <c r="D229" t="s">
        <v>3253</v>
      </c>
      <c r="E229" t="s">
        <v>1918</v>
      </c>
      <c r="F229" s="28">
        <v>45658</v>
      </c>
      <c r="J229" t="s">
        <v>3254</v>
      </c>
      <c r="L229" s="18" t="s">
        <v>3255</v>
      </c>
      <c r="N229" t="s">
        <v>1969</v>
      </c>
      <c r="O229" s="19">
        <v>46387</v>
      </c>
      <c r="Q229" s="8" t="s">
        <v>3256</v>
      </c>
      <c r="R229" s="8"/>
      <c r="V229" s="128" t="e">
        <f>_xlfn.XLOOKUP(Applications[[#This Row],[NoApplication]],#REF!,#REF!,Applications[[#This Row],[Business Owner]],0,1)</f>
        <v>#REF!</v>
      </c>
      <c r="AB229" t="s">
        <v>277</v>
      </c>
      <c r="AE229" t="s">
        <v>325</v>
      </c>
      <c r="AI229" t="s">
        <v>3257</v>
      </c>
      <c r="AL229" t="s">
        <v>1889</v>
      </c>
    </row>
    <row r="230" spans="2:38" x14ac:dyDescent="0.25">
      <c r="B230" s="29" t="str">
        <f>_xlfn.CONCAT(Applications[[#This Row],[No]]," - ",Applications[[#This Row],[Application]])</f>
        <v>372 - ipaper</v>
      </c>
      <c r="C230">
        <v>372</v>
      </c>
      <c r="D230" t="s">
        <v>3258</v>
      </c>
      <c r="E230" t="s">
        <v>1846</v>
      </c>
      <c r="F230" s="28">
        <v>45658</v>
      </c>
      <c r="J230" t="s">
        <v>3259</v>
      </c>
      <c r="N230" t="s">
        <v>1969</v>
      </c>
      <c r="O230" s="19">
        <v>46034</v>
      </c>
      <c r="Q230" s="11"/>
      <c r="R230" s="16" t="s">
        <v>3260</v>
      </c>
      <c r="V230" s="128" t="e">
        <f>_xlfn.XLOOKUP(Applications[[#This Row],[NoApplication]],#REF!,#REF!,Applications[[#This Row],[Business Owner]],0,1)</f>
        <v>#REF!</v>
      </c>
      <c r="AE230" t="s">
        <v>325</v>
      </c>
      <c r="AJ230" t="s">
        <v>3261</v>
      </c>
      <c r="AL230" t="s">
        <v>3016</v>
      </c>
    </row>
    <row r="231" spans="2:38" x14ac:dyDescent="0.25">
      <c r="B231" s="29" t="str">
        <f>_xlfn.CONCAT(Applications[[#This Row],[No]]," - ",Applications[[#This Row],[Application]])</f>
        <v>373 - Ipw</v>
      </c>
      <c r="C231">
        <v>373</v>
      </c>
      <c r="D231" t="s">
        <v>3187</v>
      </c>
      <c r="E231" t="s">
        <v>2405</v>
      </c>
      <c r="F231" s="28">
        <v>45658</v>
      </c>
      <c r="G231" s="11" t="s">
        <v>1873</v>
      </c>
      <c r="J231" t="s">
        <v>3188</v>
      </c>
      <c r="M231" t="s">
        <v>2066</v>
      </c>
      <c r="N231" t="s">
        <v>1862</v>
      </c>
      <c r="O231" s="19">
        <v>54788</v>
      </c>
      <c r="Q231" s="11" t="s">
        <v>3189</v>
      </c>
      <c r="R231" s="16" t="s">
        <v>3190</v>
      </c>
      <c r="U231" t="s">
        <v>3191</v>
      </c>
      <c r="V231" s="128" t="e">
        <f>_xlfn.XLOOKUP(Applications[[#This Row],[NoApplication]],#REF!,#REF!,Applications[[#This Row],[Business Owner]],0,1)</f>
        <v>#REF!</v>
      </c>
      <c r="W231" t="s">
        <v>3192</v>
      </c>
      <c r="AB231" t="s">
        <v>243</v>
      </c>
      <c r="AE231" t="s">
        <v>3176</v>
      </c>
      <c r="AF231" t="s">
        <v>2078</v>
      </c>
      <c r="AH231" t="s">
        <v>3193</v>
      </c>
    </row>
    <row r="232" spans="2:38" x14ac:dyDescent="0.25">
      <c r="B232" s="29" t="str">
        <f>_xlfn.CONCAT(Applications[[#This Row],[No]]," - ",Applications[[#This Row],[Application]])</f>
        <v>374 - Kamstrup Ord, oversættelse af vejleding, software etc.</v>
      </c>
      <c r="C232">
        <v>374</v>
      </c>
      <c r="D232" t="s">
        <v>4253</v>
      </c>
      <c r="E232" t="s">
        <v>1945</v>
      </c>
      <c r="F232" s="28">
        <v>45658</v>
      </c>
      <c r="J232" t="s">
        <v>1838</v>
      </c>
      <c r="N232" t="s">
        <v>1896</v>
      </c>
      <c r="O232" s="19">
        <v>54788</v>
      </c>
      <c r="Q232" s="11" t="s">
        <v>4254</v>
      </c>
      <c r="R232" s="11"/>
      <c r="V232" s="128" t="e">
        <f>_xlfn.XLOOKUP(Applications[[#This Row],[NoApplication]],#REF!,#REF!,Applications[[#This Row],[Business Owner]],0,1)</f>
        <v>#REF!</v>
      </c>
      <c r="AB232" t="s">
        <v>243</v>
      </c>
    </row>
    <row r="233" spans="2:38" x14ac:dyDescent="0.25">
      <c r="B233" s="29" t="str">
        <f>_xlfn.CONCAT(Applications[[#This Row],[No]]," - ",Applications[[#This Row],[Application]])</f>
        <v>375 - LMS365 (Kamstrup-Learning)</v>
      </c>
      <c r="C233">
        <v>375</v>
      </c>
      <c r="D233" t="s">
        <v>3041</v>
      </c>
      <c r="E233" t="s">
        <v>1999</v>
      </c>
      <c r="F233" s="28">
        <v>45658</v>
      </c>
      <c r="G233" s="11" t="s">
        <v>1873</v>
      </c>
      <c r="J233" t="s">
        <v>3042</v>
      </c>
      <c r="N233" t="s">
        <v>1969</v>
      </c>
      <c r="O233" s="19">
        <v>46388</v>
      </c>
      <c r="Q233" s="11"/>
      <c r="R233" s="16" t="s">
        <v>3043</v>
      </c>
      <c r="V233" s="128" t="e">
        <f>_xlfn.XLOOKUP(Applications[[#This Row],[NoApplication]],#REF!,#REF!,Applications[[#This Row],[Business Owner]],0,1)</f>
        <v>#REF!</v>
      </c>
      <c r="AB233" t="s">
        <v>243</v>
      </c>
      <c r="AE233" t="s">
        <v>3036</v>
      </c>
      <c r="AI233" t="s">
        <v>3044</v>
      </c>
      <c r="AJ233" t="s">
        <v>3045</v>
      </c>
      <c r="AL233" t="s">
        <v>1889</v>
      </c>
    </row>
    <row r="234" spans="2:38" x14ac:dyDescent="0.25">
      <c r="B234" s="29" t="str">
        <f>_xlfn.CONCAT(Applications[[#This Row],[No]]," - ",Applications[[#This Row],[Application]])</f>
        <v>377 - Fuse,  Digital Training for external customers</v>
      </c>
      <c r="C234">
        <v>377</v>
      </c>
      <c r="D234" t="s">
        <v>3262</v>
      </c>
      <c r="E234" t="s">
        <v>1846</v>
      </c>
      <c r="F234" s="28">
        <v>45658</v>
      </c>
      <c r="J234" t="s">
        <v>3263</v>
      </c>
      <c r="N234" t="s">
        <v>1862</v>
      </c>
      <c r="O234" s="19">
        <v>54788</v>
      </c>
      <c r="Q234" s="11" t="s">
        <v>1889</v>
      </c>
      <c r="R234" s="11"/>
      <c r="V234" s="128" t="e">
        <f>_xlfn.XLOOKUP(Applications[[#This Row],[NoApplication]],#REF!,#REF!,Applications[[#This Row],[Business Owner]],0,1)</f>
        <v>#REF!</v>
      </c>
      <c r="AB234" t="s">
        <v>3231</v>
      </c>
      <c r="AE234" t="s">
        <v>325</v>
      </c>
    </row>
    <row r="235" spans="2:38" x14ac:dyDescent="0.25">
      <c r="B235" s="29" t="str">
        <f>_xlfn.CONCAT(Applications[[#This Row],[No]]," - ",Applications[[#This Row],[Application]])</f>
        <v>378 - Manged Keys</v>
      </c>
      <c r="C235">
        <v>378</v>
      </c>
      <c r="D235" t="s">
        <v>2063</v>
      </c>
      <c r="E235" t="s">
        <v>1846</v>
      </c>
      <c r="F235" s="28">
        <v>45658</v>
      </c>
      <c r="J235" t="s">
        <v>1861</v>
      </c>
      <c r="N235" t="s">
        <v>2038</v>
      </c>
      <c r="O235" s="19">
        <v>54788</v>
      </c>
      <c r="Q235" s="11"/>
      <c r="R235" s="11"/>
      <c r="V235" s="128" t="e">
        <f>_xlfn.XLOOKUP(Applications[[#This Row],[NoApplication]],#REF!,#REF!,Applications[[#This Row],[Business Owner]],0,1)</f>
        <v>#REF!</v>
      </c>
      <c r="AB235" t="s">
        <v>2064</v>
      </c>
      <c r="AE235" s="41" t="s">
        <v>2034</v>
      </c>
      <c r="AI235" t="s">
        <v>2048</v>
      </c>
    </row>
    <row r="236" spans="2:38" x14ac:dyDescent="0.25">
      <c r="B236" s="29" t="str">
        <f>_xlfn.CONCAT(Applications[[#This Row],[No]]," - ",Applications[[#This Row],[Application]])</f>
        <v>379 - Manyone A/S</v>
      </c>
      <c r="C236">
        <v>379</v>
      </c>
      <c r="D236" t="s">
        <v>4255</v>
      </c>
      <c r="E236" s="11" t="s">
        <v>1846</v>
      </c>
      <c r="F236" s="28">
        <v>45658</v>
      </c>
      <c r="J236" t="s">
        <v>4255</v>
      </c>
      <c r="N236" t="s">
        <v>2038</v>
      </c>
      <c r="O236" s="19">
        <v>54788</v>
      </c>
      <c r="V236" s="128" t="e">
        <f>_xlfn.XLOOKUP(Applications[[#This Row],[NoApplication]],#REF!,#REF!,Applications[[#This Row],[Business Owner]],0,1)</f>
        <v>#REF!</v>
      </c>
      <c r="AB236" t="s">
        <v>3231</v>
      </c>
    </row>
    <row r="237" spans="2:38" ht="45" x14ac:dyDescent="0.25">
      <c r="B237" s="29" t="str">
        <f>_xlfn.CONCAT(Applications[[#This Row],[No]]," - ",Applications[[#This Row],[Application]])</f>
        <v>380 - Minitab</v>
      </c>
      <c r="C237">
        <v>380</v>
      </c>
      <c r="D237" t="s">
        <v>3841</v>
      </c>
      <c r="E237" s="11" t="s">
        <v>2405</v>
      </c>
      <c r="F237" s="28">
        <v>45658</v>
      </c>
      <c r="J237" t="s">
        <v>3842</v>
      </c>
      <c r="N237" t="s">
        <v>2038</v>
      </c>
      <c r="O237" s="19">
        <v>54788</v>
      </c>
      <c r="Q237" s="18" t="s">
        <v>3843</v>
      </c>
      <c r="R237" s="18"/>
      <c r="V237" s="128" t="e">
        <f>_xlfn.XLOOKUP(Applications[[#This Row],[NoApplication]],#REF!,#REF!,Applications[[#This Row],[Business Owner]],0,1)</f>
        <v>#REF!</v>
      </c>
      <c r="W237" t="s">
        <v>970</v>
      </c>
      <c r="X237" t="s">
        <v>2854</v>
      </c>
      <c r="AA237" t="s">
        <v>3844</v>
      </c>
      <c r="AB237" t="s">
        <v>970</v>
      </c>
      <c r="AE237" t="s">
        <v>109</v>
      </c>
    </row>
    <row r="238" spans="2:38" x14ac:dyDescent="0.25">
      <c r="B238" s="29" t="str">
        <f>_xlfn.CONCAT(Applications[[#This Row],[No]]," - ",Applications[[#This Row],[Application]])</f>
        <v>381 - Forecast - Industrial</v>
      </c>
      <c r="C238">
        <v>381</v>
      </c>
      <c r="D238" t="s">
        <v>3845</v>
      </c>
      <c r="E238" s="39" t="s">
        <v>1853</v>
      </c>
      <c r="F238" s="28">
        <v>45658</v>
      </c>
      <c r="J238" t="s">
        <v>3846</v>
      </c>
      <c r="M238" t="s">
        <v>2009</v>
      </c>
      <c r="N238" t="s">
        <v>1855</v>
      </c>
      <c r="O238" s="19">
        <v>54788</v>
      </c>
      <c r="V238" s="128" t="e">
        <f>_xlfn.XLOOKUP(Applications[[#This Row],[NoApplication]],#REF!,#REF!,Applications[[#This Row],[Business Owner]],0,1)</f>
        <v>#REF!</v>
      </c>
      <c r="AB238" t="s">
        <v>243</v>
      </c>
      <c r="AE238" t="s">
        <v>109</v>
      </c>
    </row>
    <row r="239" spans="2:38" ht="180" x14ac:dyDescent="0.25">
      <c r="B239" s="29" t="str">
        <f>_xlfn.CONCAT(Applications[[#This Row],[No]]," - ",Applications[[#This Row],[Application]])</f>
        <v>382 - Monday.com</v>
      </c>
      <c r="C239">
        <v>382</v>
      </c>
      <c r="D239" t="s">
        <v>3158</v>
      </c>
      <c r="E239" t="s">
        <v>1918</v>
      </c>
      <c r="F239" s="28">
        <v>45658</v>
      </c>
      <c r="J239" t="s">
        <v>3159</v>
      </c>
      <c r="N239" t="s">
        <v>2038</v>
      </c>
      <c r="O239" s="19">
        <v>54788</v>
      </c>
      <c r="Q239" s="18" t="s">
        <v>3160</v>
      </c>
      <c r="R239" s="18"/>
      <c r="U239" s="8" t="s">
        <v>3161</v>
      </c>
      <c r="V239" s="128" t="e">
        <f>_xlfn.XLOOKUP(Applications[[#This Row],[NoApplication]],#REF!,#REF!,Applications[[#This Row],[Business Owner]],0,1)</f>
        <v>#REF!</v>
      </c>
      <c r="AB239" t="s">
        <v>277</v>
      </c>
      <c r="AE239" t="s">
        <v>1889</v>
      </c>
      <c r="AI239" t="s">
        <v>3162</v>
      </c>
      <c r="AJ239" t="s">
        <v>3163</v>
      </c>
      <c r="AK239" s="8" t="s">
        <v>3164</v>
      </c>
      <c r="AL239" t="s">
        <v>1889</v>
      </c>
    </row>
    <row r="240" spans="2:38" x14ac:dyDescent="0.25">
      <c r="B240" s="29" t="str">
        <f>_xlfn.CONCAT(Applications[[#This Row],[No]]," - ",Applications[[#This Row],[Application]])</f>
        <v>384 - National Instruments ApS</v>
      </c>
      <c r="C240">
        <v>384</v>
      </c>
      <c r="D240" t="s">
        <v>4256</v>
      </c>
      <c r="E240" s="11" t="s">
        <v>1904</v>
      </c>
      <c r="F240" s="28">
        <v>45658</v>
      </c>
      <c r="J240" t="s">
        <v>4256</v>
      </c>
      <c r="N240" t="s">
        <v>2038</v>
      </c>
      <c r="O240" s="19">
        <v>54788</v>
      </c>
      <c r="V240" s="128" t="e">
        <f>_xlfn.XLOOKUP(Applications[[#This Row],[NoApplication]],#REF!,#REF!,Applications[[#This Row],[Business Owner]],0,1)</f>
        <v>#REF!</v>
      </c>
      <c r="AB240" t="s">
        <v>243</v>
      </c>
    </row>
    <row r="241" spans="2:38" x14ac:dyDescent="0.25">
      <c r="B241" s="29" t="str">
        <f>_xlfn.CONCAT(Applications[[#This Row],[No]]," - ",Applications[[#This Row],[Application]])</f>
        <v>389 - PLM Group A/S</v>
      </c>
      <c r="C241">
        <v>389</v>
      </c>
      <c r="D241" t="s">
        <v>4257</v>
      </c>
      <c r="E241" s="39" t="s">
        <v>1846</v>
      </c>
      <c r="F241" s="28">
        <v>45658</v>
      </c>
      <c r="J241" t="s">
        <v>4257</v>
      </c>
      <c r="N241" t="s">
        <v>2038</v>
      </c>
      <c r="O241" s="19">
        <v>54788</v>
      </c>
      <c r="Q241" t="s">
        <v>4258</v>
      </c>
      <c r="U241" s="39" t="s">
        <v>4259</v>
      </c>
      <c r="V241" s="128" t="e">
        <f>_xlfn.XLOOKUP(Applications[[#This Row],[NoApplication]],#REF!,#REF!,Applications[[#This Row],[Business Owner]],0,1)</f>
        <v>#REF!</v>
      </c>
      <c r="AB241" t="s">
        <v>277</v>
      </c>
    </row>
    <row r="242" spans="2:38" ht="345" x14ac:dyDescent="0.25">
      <c r="B242" s="29" t="str">
        <f>_xlfn.CONCAT(Applications[[#This Row],[No]]," - ",Applications[[#This Row],[Application]])</f>
        <v>391 - ProjectFlow 365</v>
      </c>
      <c r="C242">
        <v>391</v>
      </c>
      <c r="D242" t="s">
        <v>3165</v>
      </c>
      <c r="E242" t="s">
        <v>1918</v>
      </c>
      <c r="F242" s="28">
        <v>45658</v>
      </c>
      <c r="G242" s="11" t="s">
        <v>1873</v>
      </c>
      <c r="J242" t="s">
        <v>3166</v>
      </c>
      <c r="M242" t="s">
        <v>2168</v>
      </c>
      <c r="N242" t="s">
        <v>1862</v>
      </c>
      <c r="O242" s="19">
        <v>54788</v>
      </c>
      <c r="R242" s="11"/>
      <c r="V242" s="128" t="e">
        <f>_xlfn.XLOOKUP(Applications[[#This Row],[NoApplication]],#REF!,#REF!,Applications[[#This Row],[Business Owner]],0,1)</f>
        <v>#REF!</v>
      </c>
      <c r="AB242" t="s">
        <v>3167</v>
      </c>
      <c r="AE242" t="s">
        <v>1889</v>
      </c>
      <c r="AJ242" s="9" t="s">
        <v>3168</v>
      </c>
    </row>
    <row r="243" spans="2:38" ht="90" x14ac:dyDescent="0.25">
      <c r="B243" s="29" t="str">
        <f>_xlfn.CONCAT(Applications[[#This Row],[No]]," - ",Applications[[#This Row],[Application]])</f>
        <v>392 - QDA</v>
      </c>
      <c r="C243">
        <v>392</v>
      </c>
      <c r="D243" t="s">
        <v>3833</v>
      </c>
      <c r="E243" t="s">
        <v>2405</v>
      </c>
      <c r="F243" s="28">
        <v>45658</v>
      </c>
      <c r="J243" t="s">
        <v>3847</v>
      </c>
      <c r="N243" t="s">
        <v>1862</v>
      </c>
      <c r="O243" s="19">
        <v>54788</v>
      </c>
      <c r="Q243" s="8" t="s">
        <v>3848</v>
      </c>
      <c r="U243" s="18" t="s">
        <v>3849</v>
      </c>
      <c r="V243" s="128" t="e">
        <f>_xlfn.XLOOKUP(Applications[[#This Row],[NoApplication]],#REF!,#REF!,Applications[[#This Row],[Business Owner]],0,1)</f>
        <v>#REF!</v>
      </c>
      <c r="AB243" t="s">
        <v>243</v>
      </c>
      <c r="AE243" t="s">
        <v>109</v>
      </c>
      <c r="AI243" t="s">
        <v>3850</v>
      </c>
      <c r="AL243" t="s">
        <v>1889</v>
      </c>
    </row>
    <row r="244" spans="2:38" x14ac:dyDescent="0.25">
      <c r="B244" s="29" t="str">
        <f>_xlfn.CONCAT(Applications[[#This Row],[No]]," - ",Applications[[#This Row],[Application]])</f>
        <v>393 - QMS</v>
      </c>
      <c r="C244">
        <v>393</v>
      </c>
      <c r="D244" t="s">
        <v>4260</v>
      </c>
      <c r="E244" t="s">
        <v>2405</v>
      </c>
      <c r="F244" s="28">
        <v>45658</v>
      </c>
      <c r="J244" t="s">
        <v>4191</v>
      </c>
      <c r="N244" t="s">
        <v>2038</v>
      </c>
      <c r="O244" s="19">
        <v>54788</v>
      </c>
      <c r="Q244" s="11" t="s">
        <v>4261</v>
      </c>
      <c r="R244" s="11"/>
      <c r="V244" s="128" t="e">
        <f>_xlfn.XLOOKUP(Applications[[#This Row],[NoApplication]],#REF!,#REF!,Applications[[#This Row],[Business Owner]],0,1)</f>
        <v>#REF!</v>
      </c>
      <c r="AB244" t="s">
        <v>243</v>
      </c>
    </row>
    <row r="245" spans="2:38" x14ac:dyDescent="0.25">
      <c r="B245" s="29" t="str">
        <f>_xlfn.CONCAT(Applications[[#This Row],[No]]," - ",Applications[[#This Row],[Application]])</f>
        <v>398 - LOGIA</v>
      </c>
      <c r="C245">
        <v>398</v>
      </c>
      <c r="D245" t="s">
        <v>4262</v>
      </c>
      <c r="E245" s="11" t="s">
        <v>1918</v>
      </c>
      <c r="F245" s="28">
        <v>45658</v>
      </c>
      <c r="J245" t="s">
        <v>4263</v>
      </c>
      <c r="N245" t="s">
        <v>2038</v>
      </c>
      <c r="O245" s="19">
        <v>54788</v>
      </c>
      <c r="Q245" t="s">
        <v>4264</v>
      </c>
      <c r="R245" s="16" t="s">
        <v>4265</v>
      </c>
      <c r="V245" s="128" t="e">
        <f>_xlfn.XLOOKUP(Applications[[#This Row],[NoApplication]],#REF!,#REF!,Applications[[#This Row],[Business Owner]],0,1)</f>
        <v>#REF!</v>
      </c>
      <c r="AB245" t="s">
        <v>243</v>
      </c>
    </row>
    <row r="246" spans="2:38" x14ac:dyDescent="0.25">
      <c r="B246" s="29" t="str">
        <f>_xlfn.CONCAT(Applications[[#This Row],[No]]," - ",Applications[[#This Row],[Application]])</f>
        <v>401 - SPOG</v>
      </c>
      <c r="C246">
        <v>401</v>
      </c>
      <c r="D246" t="s">
        <v>4266</v>
      </c>
      <c r="E246" t="s">
        <v>1846</v>
      </c>
      <c r="F246" s="28">
        <v>45658</v>
      </c>
      <c r="J246" t="s">
        <v>4267</v>
      </c>
      <c r="N246" t="s">
        <v>2038</v>
      </c>
      <c r="O246" s="19">
        <v>54788</v>
      </c>
      <c r="Q246" s="11" t="s">
        <v>1889</v>
      </c>
      <c r="R246" s="11"/>
      <c r="V246" s="128" t="e">
        <f>_xlfn.XLOOKUP(Applications[[#This Row],[NoApplication]],#REF!,#REF!,Applications[[#This Row],[Business Owner]],0,1)</f>
        <v>#REF!</v>
      </c>
      <c r="AB246" t="s">
        <v>3231</v>
      </c>
    </row>
    <row r="247" spans="2:38" x14ac:dyDescent="0.25">
      <c r="B247" s="29" t="str">
        <f>_xlfn.CONCAT(Applications[[#This Row],[No]]," - ",Applications[[#This Row],[Application]])</f>
        <v>402 - SynergyXR</v>
      </c>
      <c r="C247">
        <v>402</v>
      </c>
      <c r="D247" t="s">
        <v>4268</v>
      </c>
      <c r="E247" s="11" t="s">
        <v>1904</v>
      </c>
      <c r="F247" s="28">
        <v>45658</v>
      </c>
      <c r="J247" t="s">
        <v>4268</v>
      </c>
      <c r="N247" t="s">
        <v>2038</v>
      </c>
      <c r="O247" s="19">
        <v>54788</v>
      </c>
      <c r="Q247" t="s">
        <v>4269</v>
      </c>
      <c r="U247" s="11" t="s">
        <v>4270</v>
      </c>
      <c r="V247" s="128" t="e">
        <f>_xlfn.XLOOKUP(Applications[[#This Row],[NoApplication]],#REF!,#REF!,Applications[[#This Row],[Business Owner]],0,1)</f>
        <v>#REF!</v>
      </c>
      <c r="AB247" t="s">
        <v>243</v>
      </c>
    </row>
    <row r="248" spans="2:38" x14ac:dyDescent="0.25">
      <c r="B248" s="29" t="str">
        <f>_xlfn.CONCAT(Applications[[#This Row],[No]]," - ",Applications[[#This Row],[Application]])</f>
        <v>403 - Synthesia Enterprise Package</v>
      </c>
      <c r="C248">
        <v>403</v>
      </c>
      <c r="D248" t="s">
        <v>3105</v>
      </c>
      <c r="E248" t="s">
        <v>1999</v>
      </c>
      <c r="F248" s="28">
        <v>45658</v>
      </c>
      <c r="J248" t="s">
        <v>3106</v>
      </c>
      <c r="M248" t="s">
        <v>2002</v>
      </c>
      <c r="N248" t="s">
        <v>2038</v>
      </c>
      <c r="O248" s="19">
        <v>54788</v>
      </c>
      <c r="Q248" t="s">
        <v>2151</v>
      </c>
      <c r="R248" s="11"/>
      <c r="S248" t="s">
        <v>2152</v>
      </c>
      <c r="V248" s="128" t="e">
        <f>_xlfn.XLOOKUP(Applications[[#This Row],[NoApplication]],#REF!,#REF!,Applications[[#This Row],[Business Owner]],0,1)</f>
        <v>#REF!</v>
      </c>
      <c r="AB248" t="s">
        <v>2152</v>
      </c>
      <c r="AE248" t="s">
        <v>106</v>
      </c>
      <c r="AI248" t="s">
        <v>3107</v>
      </c>
      <c r="AJ248" t="s">
        <v>3108</v>
      </c>
      <c r="AL248" t="s">
        <v>1889</v>
      </c>
    </row>
    <row r="249" spans="2:38" x14ac:dyDescent="0.25">
      <c r="B249" s="29" t="str">
        <f>_xlfn.CONCAT(Applications[[#This Row],[No]]," - ",Applications[[#This Row],[Application]])</f>
        <v>404 - Tools budget Marketing</v>
      </c>
      <c r="C249">
        <v>404</v>
      </c>
      <c r="D249" t="s">
        <v>4271</v>
      </c>
      <c r="E249" t="s">
        <v>1918</v>
      </c>
      <c r="F249" s="28">
        <v>45658</v>
      </c>
      <c r="J249" t="s">
        <v>4272</v>
      </c>
      <c r="N249" t="s">
        <v>2038</v>
      </c>
      <c r="O249" s="19">
        <v>54788</v>
      </c>
      <c r="Q249" s="11" t="s">
        <v>4273</v>
      </c>
      <c r="R249" s="11"/>
      <c r="V249" s="128" t="e">
        <f>_xlfn.XLOOKUP(Applications[[#This Row],[NoApplication]],#REF!,#REF!,Applications[[#This Row],[Business Owner]],0,1)</f>
        <v>#REF!</v>
      </c>
      <c r="AB249" t="s">
        <v>3231</v>
      </c>
    </row>
    <row r="250" spans="2:38" x14ac:dyDescent="0.25">
      <c r="B250" s="29" t="str">
        <f>_xlfn.CONCAT(Applications[[#This Row],[No]]," - ",Applications[[#This Row],[Application]])</f>
        <v>405 - Microsoft Dynamics CIJ (Marketing)</v>
      </c>
      <c r="C250">
        <v>405</v>
      </c>
      <c r="D250" t="s">
        <v>3264</v>
      </c>
      <c r="E250" s="8" t="s">
        <v>1918</v>
      </c>
      <c r="F250" s="28">
        <v>45658</v>
      </c>
      <c r="G250" s="9" t="s">
        <v>1873</v>
      </c>
      <c r="H250" s="9"/>
      <c r="I250" t="s">
        <v>2187</v>
      </c>
      <c r="J250" t="s">
        <v>1861</v>
      </c>
      <c r="K250" t="s">
        <v>3265</v>
      </c>
      <c r="M250" t="s">
        <v>2009</v>
      </c>
      <c r="N250" t="s">
        <v>1862</v>
      </c>
      <c r="O250" s="19">
        <v>54788</v>
      </c>
      <c r="S250" t="s">
        <v>3224</v>
      </c>
      <c r="T250" s="11" t="s">
        <v>2343</v>
      </c>
      <c r="V250" s="128" t="e">
        <f>_xlfn.XLOOKUP(Applications[[#This Row],[NoApplication]],#REF!,#REF!,Applications[[#This Row],[Business Owner]],0,1)</f>
        <v>#REF!</v>
      </c>
      <c r="AB250" t="s">
        <v>3266</v>
      </c>
      <c r="AE250" t="s">
        <v>325</v>
      </c>
      <c r="AH250" t="s">
        <v>3226</v>
      </c>
    </row>
    <row r="251" spans="2:38" ht="47.25" x14ac:dyDescent="0.25">
      <c r="B251" s="29" t="str">
        <f>_xlfn.CONCAT(Applications[[#This Row],[No]]," - ",Applications[[#This Row],[Application]])</f>
        <v>408 - Dot.vu</v>
      </c>
      <c r="C251">
        <v>408</v>
      </c>
      <c r="D251" t="s">
        <v>3279</v>
      </c>
      <c r="E251" t="s">
        <v>1846</v>
      </c>
      <c r="F251" s="28">
        <v>45658</v>
      </c>
      <c r="J251" t="s">
        <v>3279</v>
      </c>
      <c r="N251" t="s">
        <v>2038</v>
      </c>
      <c r="O251" s="19">
        <v>54788</v>
      </c>
      <c r="Q251" s="40" t="s">
        <v>3280</v>
      </c>
      <c r="R251" s="11"/>
      <c r="V251" s="128" t="e">
        <f>_xlfn.XLOOKUP(Applications[[#This Row],[NoApplication]],#REF!,#REF!,Applications[[#This Row],[Business Owner]],0,1)</f>
        <v>#REF!</v>
      </c>
      <c r="AE251" s="41" t="s">
        <v>325</v>
      </c>
      <c r="AI251" t="s">
        <v>3281</v>
      </c>
      <c r="AL251" t="s">
        <v>3016</v>
      </c>
    </row>
    <row r="252" spans="2:38" ht="31.5" x14ac:dyDescent="0.25">
      <c r="B252" s="29" t="str">
        <f>_xlfn.CONCAT(Applications[[#This Row],[No]]," - ",Applications[[#This Row],[Application]])</f>
        <v>409 - Cookiebot</v>
      </c>
      <c r="C252">
        <v>409</v>
      </c>
      <c r="D252" t="s">
        <v>3269</v>
      </c>
      <c r="E252" t="s">
        <v>1853</v>
      </c>
      <c r="F252" s="28">
        <v>45658</v>
      </c>
      <c r="J252" t="s">
        <v>3270</v>
      </c>
      <c r="N252" t="s">
        <v>1862</v>
      </c>
      <c r="O252" s="19">
        <v>54788</v>
      </c>
      <c r="Q252" s="40" t="s">
        <v>3271</v>
      </c>
      <c r="R252" s="11"/>
      <c r="V252" s="128" t="e">
        <f>_xlfn.XLOOKUP(Applications[[#This Row],[NoApplication]],#REF!,#REF!,Applications[[#This Row],[Business Owner]],0,1)</f>
        <v>#REF!</v>
      </c>
      <c r="AB252" t="s">
        <v>3231</v>
      </c>
      <c r="AE252" t="s">
        <v>325</v>
      </c>
    </row>
    <row r="253" spans="2:38" ht="31.5" x14ac:dyDescent="0.25">
      <c r="B253" s="29" t="str">
        <f>_xlfn.CONCAT(Applications[[#This Row],[No]]," - ",Applications[[#This Row],[Application]])</f>
        <v>410 - SEMrush</v>
      </c>
      <c r="C253">
        <v>410</v>
      </c>
      <c r="D253" t="s">
        <v>3272</v>
      </c>
      <c r="E253" t="s">
        <v>1853</v>
      </c>
      <c r="F253" s="28">
        <v>45658</v>
      </c>
      <c r="J253" t="s">
        <v>3273</v>
      </c>
      <c r="N253" t="s">
        <v>1969</v>
      </c>
      <c r="O253" s="19">
        <v>46023</v>
      </c>
      <c r="Q253" s="40" t="s">
        <v>3274</v>
      </c>
      <c r="R253" s="11"/>
      <c r="V253" s="128" t="e">
        <f>_xlfn.XLOOKUP(Applications[[#This Row],[NoApplication]],#REF!,#REF!,Applications[[#This Row],[Business Owner]],0,1)</f>
        <v>#REF!</v>
      </c>
      <c r="AE253" t="s">
        <v>325</v>
      </c>
      <c r="AI253" t="s">
        <v>3275</v>
      </c>
      <c r="AJ253" s="80" t="s">
        <v>3276</v>
      </c>
      <c r="AK253" t="s">
        <v>3277</v>
      </c>
      <c r="AL253" t="s">
        <v>2056</v>
      </c>
    </row>
    <row r="254" spans="2:38" ht="31.5" x14ac:dyDescent="0.25">
      <c r="B254" s="29" t="str">
        <f>_xlfn.CONCAT(Applications[[#This Row],[No]]," - ",Applications[[#This Row],[Application]])</f>
        <v>412 - TerminusApp</v>
      </c>
      <c r="C254">
        <v>412</v>
      </c>
      <c r="D254" t="s">
        <v>4274</v>
      </c>
      <c r="E254" t="s">
        <v>1846</v>
      </c>
      <c r="F254" s="28">
        <v>45658</v>
      </c>
      <c r="J254" t="s">
        <v>4275</v>
      </c>
      <c r="N254" t="s">
        <v>2038</v>
      </c>
      <c r="O254" s="19">
        <v>54788</v>
      </c>
      <c r="Q254" s="40" t="s">
        <v>4276</v>
      </c>
      <c r="R254" s="11"/>
      <c r="V254" s="128" t="e">
        <f>_xlfn.XLOOKUP(Applications[[#This Row],[NoApplication]],#REF!,#REF!,Applications[[#This Row],[Business Owner]],0,1)</f>
        <v>#REF!</v>
      </c>
      <c r="AB254" t="s">
        <v>3231</v>
      </c>
    </row>
    <row r="255" spans="2:38" ht="47.25" x14ac:dyDescent="0.25">
      <c r="B255" s="29" t="str">
        <f>_xlfn.CONCAT(Applications[[#This Row],[No]]," - ",Applications[[#This Row],[Application]])</f>
        <v>414 - Gathercontent</v>
      </c>
      <c r="C255">
        <v>414</v>
      </c>
      <c r="D255" t="s">
        <v>4277</v>
      </c>
      <c r="E255" t="s">
        <v>1918</v>
      </c>
      <c r="F255" s="28">
        <v>45658</v>
      </c>
      <c r="J255" t="s">
        <v>4278</v>
      </c>
      <c r="N255" t="s">
        <v>2038</v>
      </c>
      <c r="O255" s="19">
        <v>54788</v>
      </c>
      <c r="Q255" s="40" t="s">
        <v>4279</v>
      </c>
      <c r="R255" s="11"/>
      <c r="V255" s="128" t="e">
        <f>_xlfn.XLOOKUP(Applications[[#This Row],[NoApplication]],#REF!,#REF!,Applications[[#This Row],[Business Owner]],0,1)</f>
        <v>#REF!</v>
      </c>
      <c r="AB255" t="s">
        <v>3231</v>
      </c>
    </row>
    <row r="256" spans="2:38" ht="63" x14ac:dyDescent="0.25">
      <c r="B256" s="29" t="str">
        <f>_xlfn.CONCAT(Applications[[#This Row],[No]]," - ",Applications[[#This Row],[Application]])</f>
        <v>418 - Canva Teams</v>
      </c>
      <c r="C256">
        <v>418</v>
      </c>
      <c r="D256" t="s">
        <v>9497</v>
      </c>
      <c r="E256" t="s">
        <v>2050</v>
      </c>
      <c r="F256" s="28">
        <v>45658</v>
      </c>
      <c r="J256" t="s">
        <v>3282</v>
      </c>
      <c r="N256" t="s">
        <v>1862</v>
      </c>
      <c r="O256" s="19">
        <v>54788</v>
      </c>
      <c r="Q256" s="40" t="s">
        <v>3283</v>
      </c>
      <c r="R256" s="11"/>
      <c r="V256" s="128" t="e">
        <f>_xlfn.XLOOKUP(Applications[[#This Row],[NoApplication]],#REF!,#REF!,Applications[[#This Row],[Business Owner]],0,1)</f>
        <v>#REF!</v>
      </c>
      <c r="AB256" t="s">
        <v>3337</v>
      </c>
      <c r="AE256" s="41" t="s">
        <v>325</v>
      </c>
      <c r="AF256" s="41"/>
      <c r="AG256" s="41"/>
      <c r="AH256" s="41"/>
      <c r="AI256" s="8" t="s">
        <v>3284</v>
      </c>
    </row>
    <row r="257" spans="2:41" ht="63" x14ac:dyDescent="0.25">
      <c r="B257" s="29" t="str">
        <f>_xlfn.CONCAT(Applications[[#This Row],[No]]," - ",Applications[[#This Row],[Application]])</f>
        <v>419 - QR code generator</v>
      </c>
      <c r="C257">
        <v>419</v>
      </c>
      <c r="D257" t="s">
        <v>3285</v>
      </c>
      <c r="E257" t="s">
        <v>1846</v>
      </c>
      <c r="F257" s="28">
        <v>45658</v>
      </c>
      <c r="J257" t="s">
        <v>3286</v>
      </c>
      <c r="N257" t="s">
        <v>1969</v>
      </c>
      <c r="O257" s="19">
        <v>46387</v>
      </c>
      <c r="Q257" s="40" t="s">
        <v>3287</v>
      </c>
      <c r="R257" s="11"/>
      <c r="V257" s="128" t="e">
        <f>_xlfn.XLOOKUP(Applications[[#This Row],[NoApplication]],#REF!,#REF!,Applications[[#This Row],[Business Owner]],0,1)</f>
        <v>#REF!</v>
      </c>
      <c r="AB257" t="s">
        <v>3231</v>
      </c>
      <c r="AE257" t="s">
        <v>325</v>
      </c>
      <c r="AF257" s="41"/>
      <c r="AG257" s="41"/>
      <c r="AH257" s="41"/>
      <c r="AI257" t="s">
        <v>9506</v>
      </c>
      <c r="AL257" t="s">
        <v>3016</v>
      </c>
    </row>
    <row r="258" spans="2:41" ht="45" x14ac:dyDescent="0.25">
      <c r="B258" s="29" t="str">
        <f>_xlfn.CONCAT(Applications[[#This Row],[No]]," - ",Applications[[#This Row],[Application]])</f>
        <v>420 - ChatGPT</v>
      </c>
      <c r="C258">
        <v>420</v>
      </c>
      <c r="D258" t="s">
        <v>3288</v>
      </c>
      <c r="E258" t="s">
        <v>1878</v>
      </c>
      <c r="F258" s="28">
        <v>45658</v>
      </c>
      <c r="G258" s="11" t="s">
        <v>1873</v>
      </c>
      <c r="J258" t="s">
        <v>3289</v>
      </c>
      <c r="N258" t="s">
        <v>1855</v>
      </c>
      <c r="O258" s="19">
        <v>54788</v>
      </c>
      <c r="Q258" s="8" t="s">
        <v>3290</v>
      </c>
      <c r="R258" s="11"/>
      <c r="V258" s="128" t="e">
        <f>_xlfn.XLOOKUP(Applications[[#This Row],[NoApplication]],#REF!,#REF!,Applications[[#This Row],[Business Owner]],0,1)</f>
        <v>#REF!</v>
      </c>
      <c r="AE258" t="s">
        <v>325</v>
      </c>
      <c r="AF258" t="s">
        <v>2078</v>
      </c>
      <c r="AG258" s="41"/>
      <c r="AH258" s="41"/>
      <c r="AI258" t="s">
        <v>3291</v>
      </c>
    </row>
    <row r="259" spans="2:41" x14ac:dyDescent="0.25">
      <c r="B259" s="29" t="str">
        <f>_xlfn.CONCAT(Applications[[#This Row],[No]]," - ",Applications[[#This Row],[Application]])</f>
        <v>421 - Microsoft Project</v>
      </c>
      <c r="C259">
        <v>421</v>
      </c>
      <c r="D259" t="s">
        <v>3169</v>
      </c>
      <c r="E259" t="s">
        <v>1918</v>
      </c>
      <c r="F259" s="28">
        <v>45658</v>
      </c>
      <c r="G259" s="11" t="s">
        <v>1966</v>
      </c>
      <c r="J259" t="s">
        <v>1861</v>
      </c>
      <c r="K259" t="s">
        <v>3170</v>
      </c>
      <c r="M259" t="s">
        <v>2168</v>
      </c>
      <c r="N259" t="s">
        <v>2038</v>
      </c>
      <c r="O259" s="19">
        <v>54788</v>
      </c>
      <c r="Q259" s="8"/>
      <c r="R259" s="11"/>
      <c r="V259" s="128" t="e">
        <f>_xlfn.XLOOKUP(Applications[[#This Row],[NoApplication]],#REF!,#REF!,Applications[[#This Row],[Business Owner]],0,1)</f>
        <v>#REF!</v>
      </c>
      <c r="AB259" t="s">
        <v>2033</v>
      </c>
      <c r="AE259" s="41" t="s">
        <v>1889</v>
      </c>
      <c r="AF259" s="41"/>
      <c r="AG259" s="41"/>
      <c r="AH259" s="41"/>
    </row>
    <row r="260" spans="2:41" x14ac:dyDescent="0.25">
      <c r="B260" s="29" t="str">
        <f>_xlfn.CONCAT(Applications[[#This Row],[No]]," - ",Applications[[#This Row],[Application]])</f>
        <v>422 - Radio mobile</v>
      </c>
      <c r="C260">
        <v>422</v>
      </c>
      <c r="D260" t="s">
        <v>2475</v>
      </c>
      <c r="E260" t="s">
        <v>1904</v>
      </c>
      <c r="F260" s="28">
        <v>45658</v>
      </c>
      <c r="G260" s="11" t="s">
        <v>1966</v>
      </c>
      <c r="J260" t="s">
        <v>2476</v>
      </c>
      <c r="N260" t="s">
        <v>1848</v>
      </c>
      <c r="O260" s="28">
        <v>46173</v>
      </c>
      <c r="Q260" t="s">
        <v>1856</v>
      </c>
      <c r="R260" s="11"/>
      <c r="V260" s="128" t="e">
        <f>_xlfn.XLOOKUP(Applications[[#This Row],[NoApplication]],#REF!,#REF!,Applications[[#This Row],[Business Owner]],0,1)</f>
        <v>#REF!</v>
      </c>
      <c r="AE260" t="s">
        <v>2358</v>
      </c>
      <c r="AF260" s="41"/>
      <c r="AG260" s="41"/>
      <c r="AH260" s="41"/>
      <c r="AI260" t="s">
        <v>2224</v>
      </c>
      <c r="AJ260" t="s">
        <v>2225</v>
      </c>
    </row>
    <row r="261" spans="2:41" ht="60" x14ac:dyDescent="0.25">
      <c r="B261" s="29" t="str">
        <f>_xlfn.CONCAT(Applications[[#This Row],[No]]," - ",Applications[[#This Row],[Application]])</f>
        <v>423 - Signal Pro (EDX)</v>
      </c>
      <c r="C261">
        <v>423</v>
      </c>
      <c r="D261" t="s">
        <v>1852</v>
      </c>
      <c r="E261" t="s">
        <v>1853</v>
      </c>
      <c r="F261" s="28">
        <v>45658</v>
      </c>
      <c r="J261" t="s">
        <v>1854</v>
      </c>
      <c r="N261" t="s">
        <v>1855</v>
      </c>
      <c r="O261" s="19">
        <v>54788</v>
      </c>
      <c r="Q261" t="s">
        <v>1856</v>
      </c>
      <c r="R261" s="11"/>
      <c r="V261" s="128" t="e">
        <f>_xlfn.XLOOKUP(Applications[[#This Row],[NoApplication]],#REF!,#REF!,Applications[[#This Row],[Business Owner]],0,1)</f>
        <v>#REF!</v>
      </c>
      <c r="AE261" t="s">
        <v>1842</v>
      </c>
      <c r="AF261" s="41"/>
      <c r="AG261" s="41"/>
      <c r="AH261" s="41"/>
      <c r="AI261" s="8" t="s">
        <v>1857</v>
      </c>
      <c r="AJ261" t="s">
        <v>1858</v>
      </c>
      <c r="AO261" t="s">
        <v>1851</v>
      </c>
    </row>
    <row r="262" spans="2:41" ht="90" x14ac:dyDescent="0.25">
      <c r="B262" s="29" t="str">
        <f>_xlfn.CONCAT(Applications[[#This Row],[No]]," - ",Applications[[#This Row],[Application]])</f>
        <v>424 - PM5</v>
      </c>
      <c r="C262">
        <v>424</v>
      </c>
      <c r="D262" t="s">
        <v>1000</v>
      </c>
      <c r="E262" t="s">
        <v>1918</v>
      </c>
      <c r="F262" s="28">
        <v>45658</v>
      </c>
      <c r="J262" t="s">
        <v>3851</v>
      </c>
      <c r="N262" t="s">
        <v>1969</v>
      </c>
      <c r="O262" s="19">
        <v>46661</v>
      </c>
      <c r="Q262" s="8"/>
      <c r="R262" s="11"/>
      <c r="V262" s="128" t="e">
        <f>_xlfn.XLOOKUP(Applications[[#This Row],[NoApplication]],#REF!,#REF!,Applications[[#This Row],[Business Owner]],0,1)</f>
        <v>#REF!</v>
      </c>
      <c r="AE262" t="s">
        <v>109</v>
      </c>
      <c r="AF262" s="41"/>
      <c r="AG262" s="41"/>
      <c r="AH262" s="41"/>
      <c r="AI262" s="8" t="s">
        <v>3852</v>
      </c>
      <c r="AL262" t="s">
        <v>1889</v>
      </c>
    </row>
    <row r="263" spans="2:41" x14ac:dyDescent="0.25">
      <c r="B263" s="29" t="str">
        <f>_xlfn.CONCAT(Applications[[#This Row],[No]]," - ",Applications[[#This Row],[Application]])</f>
        <v>426 - Azure Monitoring</v>
      </c>
      <c r="C263">
        <v>426</v>
      </c>
      <c r="D263" t="s">
        <v>1859</v>
      </c>
      <c r="E263" t="s">
        <v>1860</v>
      </c>
      <c r="F263" s="28">
        <v>45658</v>
      </c>
      <c r="J263" t="s">
        <v>1861</v>
      </c>
      <c r="N263" t="s">
        <v>1862</v>
      </c>
      <c r="O263" s="19">
        <v>54788</v>
      </c>
      <c r="Q263" s="8"/>
      <c r="R263" s="11"/>
      <c r="V263" s="128" t="e">
        <f>_xlfn.XLOOKUP(Applications[[#This Row],[NoApplication]],#REF!,#REF!,Applications[[#This Row],[Business Owner]],0,1)</f>
        <v>#REF!</v>
      </c>
      <c r="AE263" t="s">
        <v>1842</v>
      </c>
      <c r="AF263" s="41"/>
      <c r="AG263" s="41"/>
      <c r="AH263" s="41"/>
      <c r="AI263" t="s">
        <v>1863</v>
      </c>
    </row>
    <row r="264" spans="2:41" x14ac:dyDescent="0.25">
      <c r="B264" s="29" t="str">
        <f>_xlfn.CONCAT(Applications[[#This Row],[No]]," - ",Applications[[#This Row],[Application]])</f>
        <v>427 - Microsoft Access</v>
      </c>
      <c r="C264">
        <v>427</v>
      </c>
      <c r="D264" t="s">
        <v>3853</v>
      </c>
      <c r="E264" t="s">
        <v>1918</v>
      </c>
      <c r="F264" s="28">
        <v>45658</v>
      </c>
      <c r="J264" t="s">
        <v>1861</v>
      </c>
      <c r="N264" t="s">
        <v>1969</v>
      </c>
      <c r="O264" s="19">
        <v>54788</v>
      </c>
      <c r="Q264" s="8"/>
      <c r="R264" s="11"/>
      <c r="V264" s="128" t="e">
        <f>_xlfn.XLOOKUP(Applications[[#This Row],[NoApplication]],#REF!,#REF!,Applications[[#This Row],[Business Owner]],0,1)</f>
        <v>#REF!</v>
      </c>
      <c r="AE264" t="s">
        <v>109</v>
      </c>
      <c r="AF264" s="41"/>
      <c r="AG264" s="41"/>
      <c r="AH264" s="41"/>
      <c r="AL264" t="s">
        <v>1889</v>
      </c>
    </row>
    <row r="265" spans="2:41" x14ac:dyDescent="0.25">
      <c r="B265" s="29" t="str">
        <f>_xlfn.CONCAT(Applications[[#This Row],[No]]," - ",Applications[[#This Row],[Application]])</f>
        <v>428 - Microsoft Word</v>
      </c>
      <c r="C265">
        <v>428</v>
      </c>
      <c r="D265" t="s">
        <v>2065</v>
      </c>
      <c r="E265" s="18" t="s">
        <v>1918</v>
      </c>
      <c r="F265" s="28">
        <v>45658</v>
      </c>
      <c r="J265" t="s">
        <v>1861</v>
      </c>
      <c r="M265" t="s">
        <v>2066</v>
      </c>
      <c r="N265" t="s">
        <v>2029</v>
      </c>
      <c r="O265" s="19">
        <v>54788</v>
      </c>
      <c r="Q265" s="8"/>
      <c r="R265" s="11"/>
      <c r="V265" s="128" t="e">
        <f>_xlfn.XLOOKUP(Applications[[#This Row],[NoApplication]],#REF!,#REF!,Applications[[#This Row],[Business Owner]],0,1)</f>
        <v>#REF!</v>
      </c>
      <c r="AB265" t="s">
        <v>2033</v>
      </c>
      <c r="AE265" s="41" t="s">
        <v>2034</v>
      </c>
      <c r="AF265" s="41"/>
      <c r="AG265" s="41"/>
      <c r="AH265" s="41"/>
      <c r="AI265" t="s">
        <v>2048</v>
      </c>
    </row>
    <row r="266" spans="2:41" x14ac:dyDescent="0.25">
      <c r="B266" s="29" t="str">
        <f>_xlfn.CONCAT(Applications[[#This Row],[No]]," - ",Applications[[#This Row],[Application]])</f>
        <v>429 - Microsoft Excel</v>
      </c>
      <c r="C266">
        <v>429</v>
      </c>
      <c r="D266" t="s">
        <v>2184</v>
      </c>
      <c r="E266" s="18" t="s">
        <v>1918</v>
      </c>
      <c r="F266" s="28">
        <v>45658</v>
      </c>
      <c r="J266" t="s">
        <v>1861</v>
      </c>
      <c r="M266" t="s">
        <v>2066</v>
      </c>
      <c r="N266" t="s">
        <v>2029</v>
      </c>
      <c r="O266" s="19">
        <v>54788</v>
      </c>
      <c r="Q266" s="8"/>
      <c r="R266" s="11"/>
      <c r="V266" s="128" t="e">
        <f>_xlfn.XLOOKUP(Applications[[#This Row],[NoApplication]],#REF!,#REF!,Applications[[#This Row],[Business Owner]],0,1)</f>
        <v>#REF!</v>
      </c>
      <c r="AB266" t="s">
        <v>2033</v>
      </c>
      <c r="AE266" s="41" t="s">
        <v>2183</v>
      </c>
      <c r="AF266" s="41"/>
      <c r="AG266" s="41"/>
      <c r="AH266" s="41"/>
      <c r="AI266" t="s">
        <v>2048</v>
      </c>
    </row>
    <row r="267" spans="2:41" x14ac:dyDescent="0.25">
      <c r="B267" s="29" t="str">
        <f>_xlfn.CONCAT(Applications[[#This Row],[No]]," - ",Applications[[#This Row],[Application]])</f>
        <v>430 - Microsoft Power Point</v>
      </c>
      <c r="C267">
        <v>430</v>
      </c>
      <c r="D267" t="s">
        <v>2067</v>
      </c>
      <c r="E267" s="18" t="s">
        <v>1878</v>
      </c>
      <c r="F267" s="28">
        <v>45658</v>
      </c>
      <c r="J267" t="s">
        <v>1861</v>
      </c>
      <c r="M267" t="s">
        <v>2066</v>
      </c>
      <c r="N267" t="s">
        <v>2029</v>
      </c>
      <c r="O267" s="19">
        <v>54788</v>
      </c>
      <c r="Q267" s="8"/>
      <c r="R267" s="11"/>
      <c r="V267" s="128" t="e">
        <f>_xlfn.XLOOKUP(Applications[[#This Row],[NoApplication]],#REF!,#REF!,Applications[[#This Row],[Business Owner]],0,1)</f>
        <v>#REF!</v>
      </c>
      <c r="AB267" t="s">
        <v>2033</v>
      </c>
      <c r="AE267" s="41" t="s">
        <v>2034</v>
      </c>
      <c r="AF267" s="41"/>
      <c r="AG267" s="41"/>
      <c r="AH267" s="41" t="s">
        <v>2061</v>
      </c>
      <c r="AI267" t="s">
        <v>2048</v>
      </c>
    </row>
    <row r="268" spans="2:41" x14ac:dyDescent="0.25">
      <c r="B268" s="29" t="str">
        <f>_xlfn.CONCAT(Applications[[#This Row],[No]]," - ",Applications[[#This Row],[Application]])</f>
        <v>431 - Microsoft Outlook</v>
      </c>
      <c r="C268">
        <v>431</v>
      </c>
      <c r="D268" t="s">
        <v>2068</v>
      </c>
      <c r="E268" s="18" t="s">
        <v>1999</v>
      </c>
      <c r="F268" s="28">
        <v>45658</v>
      </c>
      <c r="J268" t="s">
        <v>1861</v>
      </c>
      <c r="M268" t="s">
        <v>2066</v>
      </c>
      <c r="N268" t="s">
        <v>2029</v>
      </c>
      <c r="O268" s="19">
        <v>54788</v>
      </c>
      <c r="Q268" s="8"/>
      <c r="R268" s="11"/>
      <c r="V268" s="128" t="e">
        <f>_xlfn.XLOOKUP(Applications[[#This Row],[NoApplication]],#REF!,#REF!,Applications[[#This Row],[Business Owner]],0,1)</f>
        <v>#REF!</v>
      </c>
      <c r="AB268" t="s">
        <v>2033</v>
      </c>
      <c r="AE268" s="41" t="s">
        <v>2034</v>
      </c>
      <c r="AF268" s="41"/>
      <c r="AG268" s="41"/>
      <c r="AH268" s="41" t="s">
        <v>2061</v>
      </c>
      <c r="AI268" t="s">
        <v>2048</v>
      </c>
    </row>
    <row r="269" spans="2:41" ht="45" x14ac:dyDescent="0.25">
      <c r="B269" s="29" t="str">
        <f>_xlfn.CONCAT(Applications[[#This Row],[No]]," - ",Applications[[#This Row],[Application]])</f>
        <v>432 - DocuSign CLM</v>
      </c>
      <c r="C269">
        <v>432</v>
      </c>
      <c r="D269" s="18" t="s">
        <v>3010</v>
      </c>
      <c r="E269" t="s">
        <v>1918</v>
      </c>
      <c r="F269" s="28">
        <v>45658</v>
      </c>
      <c r="J269" t="s">
        <v>3005</v>
      </c>
      <c r="N269" t="s">
        <v>1862</v>
      </c>
      <c r="O269" s="19">
        <v>54788</v>
      </c>
      <c r="Q269" s="8" t="s">
        <v>3011</v>
      </c>
      <c r="R269" s="11"/>
      <c r="S269" t="s">
        <v>2064</v>
      </c>
      <c r="V269" s="128" t="e">
        <f>_xlfn.XLOOKUP(Applications[[#This Row],[NoApplication]],#REF!,#REF!,Applications[[#This Row],[Business Owner]],0,1)</f>
        <v>#REF!</v>
      </c>
      <c r="AB269" t="s">
        <v>2064</v>
      </c>
      <c r="AE269" t="s">
        <v>3006</v>
      </c>
      <c r="AF269" s="41"/>
      <c r="AG269" s="41"/>
      <c r="AH269" s="41"/>
      <c r="AI269" s="8" t="s">
        <v>3012</v>
      </c>
    </row>
    <row r="270" spans="2:41" ht="45" x14ac:dyDescent="0.25">
      <c r="B270" s="29" t="str">
        <f>_xlfn.CONCAT(Applications[[#This Row],[No]]," - ",Applications[[#This Row],[Application]])</f>
        <v>433 - EQS</v>
      </c>
      <c r="C270">
        <v>433</v>
      </c>
      <c r="D270" s="18" t="s">
        <v>3013</v>
      </c>
      <c r="E270" t="s">
        <v>2405</v>
      </c>
      <c r="F270" s="28">
        <v>45658</v>
      </c>
      <c r="J270" t="s">
        <v>3014</v>
      </c>
      <c r="N270" t="s">
        <v>1969</v>
      </c>
      <c r="O270" s="19">
        <v>46388</v>
      </c>
      <c r="Q270" s="8" t="s">
        <v>3015</v>
      </c>
      <c r="R270" s="11"/>
      <c r="V270" s="128" t="e">
        <f>_xlfn.XLOOKUP(Applications[[#This Row],[NoApplication]],#REF!,#REF!,Applications[[#This Row],[Business Owner]],0,1)</f>
        <v>#REF!</v>
      </c>
      <c r="AE270" s="41" t="s">
        <v>3006</v>
      </c>
      <c r="AF270" s="41"/>
      <c r="AG270" s="41"/>
      <c r="AH270" s="41"/>
      <c r="AL270" t="s">
        <v>3016</v>
      </c>
    </row>
    <row r="271" spans="2:41" ht="105" x14ac:dyDescent="0.25">
      <c r="B271" s="29" t="str">
        <f>_xlfn.CONCAT(Applications[[#This Row],[No]]," - ",Applications[[#This Row],[Application]])</f>
        <v>434 - Ipendo</v>
      </c>
      <c r="C271">
        <v>434</v>
      </c>
      <c r="D271" s="18" t="s">
        <v>3017</v>
      </c>
      <c r="E271" t="s">
        <v>1918</v>
      </c>
      <c r="F271" s="28">
        <v>45658</v>
      </c>
      <c r="J271" t="s">
        <v>3018</v>
      </c>
      <c r="M271" t="s">
        <v>2009</v>
      </c>
      <c r="N271" t="s">
        <v>1855</v>
      </c>
      <c r="O271" s="19">
        <v>46387</v>
      </c>
      <c r="Q271" s="8" t="s">
        <v>3019</v>
      </c>
      <c r="R271" s="16" t="s">
        <v>3020</v>
      </c>
      <c r="V271" s="128" t="e">
        <f>_xlfn.XLOOKUP(Applications[[#This Row],[NoApplication]],#REF!,#REF!,Applications[[#This Row],[Business Owner]],0,1)</f>
        <v>#REF!</v>
      </c>
      <c r="AE271" s="41" t="s">
        <v>3006</v>
      </c>
      <c r="AF271" s="41"/>
      <c r="AG271" s="41"/>
      <c r="AH271" s="41"/>
      <c r="AI271" s="8" t="s">
        <v>9518</v>
      </c>
    </row>
    <row r="272" spans="2:41" ht="30" x14ac:dyDescent="0.25">
      <c r="B272" s="29" t="str">
        <f>_xlfn.CONCAT(Applications[[#This Row],[No]]," - ",Applications[[#This Row],[Application]])</f>
        <v>435 - myInsight Entity Management System</v>
      </c>
      <c r="C272">
        <v>435</v>
      </c>
      <c r="D272" s="18" t="s">
        <v>3021</v>
      </c>
      <c r="E272" t="s">
        <v>2405</v>
      </c>
      <c r="F272" s="28">
        <v>45658</v>
      </c>
      <c r="J272" t="s">
        <v>3022</v>
      </c>
      <c r="N272" t="s">
        <v>1855</v>
      </c>
      <c r="O272" s="19">
        <v>54788</v>
      </c>
      <c r="Q272" s="8" t="s">
        <v>3023</v>
      </c>
      <c r="R272" s="11"/>
      <c r="V272" s="128" t="e">
        <f>_xlfn.XLOOKUP(Applications[[#This Row],[NoApplication]],#REF!,#REF!,Applications[[#This Row],[Business Owner]],0,1)</f>
        <v>#REF!</v>
      </c>
      <c r="AE272" s="41" t="s">
        <v>3006</v>
      </c>
      <c r="AF272" s="41"/>
      <c r="AG272" s="41"/>
      <c r="AH272" s="41"/>
    </row>
    <row r="273" spans="2:38" ht="30" x14ac:dyDescent="0.25">
      <c r="B273" s="29" t="str">
        <f>_xlfn.CONCAT(Applications[[#This Row],[No]]," - ",Applications[[#This Row],[Application]])</f>
        <v>436 - Responsive - RFPIO</v>
      </c>
      <c r="C273">
        <v>436</v>
      </c>
      <c r="D273" s="18" t="s">
        <v>3024</v>
      </c>
      <c r="E273" t="s">
        <v>3025</v>
      </c>
      <c r="F273" s="28">
        <v>45658</v>
      </c>
      <c r="J273" t="s">
        <v>3026</v>
      </c>
      <c r="N273" t="s">
        <v>1848</v>
      </c>
      <c r="O273" s="19">
        <v>46112</v>
      </c>
      <c r="Q273" s="8" t="s">
        <v>3027</v>
      </c>
      <c r="R273" s="11"/>
      <c r="V273" s="128" t="e">
        <f>_xlfn.XLOOKUP(Applications[[#This Row],[NoApplication]],#REF!,#REF!,Applications[[#This Row],[Business Owner]],0,1)</f>
        <v>#REF!</v>
      </c>
      <c r="AE273" s="41" t="s">
        <v>3006</v>
      </c>
      <c r="AF273" s="41"/>
      <c r="AG273" s="41"/>
      <c r="AH273" s="41"/>
      <c r="AI273" t="s">
        <v>3028</v>
      </c>
      <c r="AL273" t="s">
        <v>3016</v>
      </c>
    </row>
    <row r="274" spans="2:38" x14ac:dyDescent="0.25">
      <c r="B274" s="29" t="str">
        <f>_xlfn.CONCAT(Applications[[#This Row],[No]]," - ",Applications[[#This Row],[Application]])</f>
        <v>437 - SolidWorks SaaS</v>
      </c>
      <c r="C274">
        <v>437</v>
      </c>
      <c r="D274" s="18" t="s">
        <v>4280</v>
      </c>
      <c r="E274" t="s">
        <v>1904</v>
      </c>
      <c r="F274" s="28">
        <v>45658</v>
      </c>
      <c r="J274" t="s">
        <v>2942</v>
      </c>
      <c r="N274" t="s">
        <v>2038</v>
      </c>
      <c r="O274" s="19">
        <v>54788</v>
      </c>
      <c r="Q274" t="s">
        <v>2943</v>
      </c>
      <c r="R274" s="11"/>
      <c r="V274" s="128" t="e">
        <f>_xlfn.XLOOKUP(Applications[[#This Row],[NoApplication]],#REF!,#REF!,Applications[[#This Row],[Business Owner]],0,1)</f>
        <v>#REF!</v>
      </c>
      <c r="AA274" t="s">
        <v>2851</v>
      </c>
      <c r="AF274" s="41"/>
      <c r="AG274" s="41"/>
      <c r="AH274" s="41"/>
    </row>
    <row r="275" spans="2:38" x14ac:dyDescent="0.25">
      <c r="B275" s="29" t="str">
        <f>_xlfn.CONCAT(Applications[[#This Row],[No]]," - ",Applications[[#This Row],[Application]])</f>
        <v>438 - Sitecore AI</v>
      </c>
      <c r="C275">
        <v>438</v>
      </c>
      <c r="D275" s="18" t="s">
        <v>9508</v>
      </c>
      <c r="E275" t="s">
        <v>1918</v>
      </c>
      <c r="F275" s="28">
        <v>45658</v>
      </c>
      <c r="J275" t="s">
        <v>3293</v>
      </c>
      <c r="N275" t="s">
        <v>1862</v>
      </c>
      <c r="O275" s="19">
        <v>54788</v>
      </c>
      <c r="R275" s="11"/>
      <c r="V275" s="128" t="e">
        <f>_xlfn.XLOOKUP(Applications[[#This Row],[NoApplication]],#REF!,#REF!,Applications[[#This Row],[Business Owner]],0,1)</f>
        <v>#REF!</v>
      </c>
      <c r="AE275" s="41" t="s">
        <v>325</v>
      </c>
      <c r="AF275" s="41"/>
      <c r="AG275" s="41"/>
      <c r="AH275" s="41" t="s">
        <v>3293</v>
      </c>
      <c r="AJ275" t="s">
        <v>3294</v>
      </c>
    </row>
    <row r="276" spans="2:38" ht="30" x14ac:dyDescent="0.25">
      <c r="B276" s="29" t="str">
        <f>_xlfn.CONCAT(Applications[[#This Row],[No]]," - ",Applications[[#This Row],[Application]])</f>
        <v>439 - Air</v>
      </c>
      <c r="C276">
        <v>439</v>
      </c>
      <c r="D276" s="18" t="s">
        <v>3295</v>
      </c>
      <c r="E276" t="s">
        <v>1846</v>
      </c>
      <c r="F276" s="28">
        <v>45658</v>
      </c>
      <c r="J276" t="s">
        <v>2085</v>
      </c>
      <c r="N276" t="s">
        <v>1848</v>
      </c>
      <c r="O276" s="19">
        <v>46023</v>
      </c>
      <c r="Q276" t="s">
        <v>3296</v>
      </c>
      <c r="R276" s="11"/>
      <c r="V276" s="128" t="e">
        <f>_xlfn.XLOOKUP(Applications[[#This Row],[NoApplication]],#REF!,#REF!,Applications[[#This Row],[Business Owner]],0,1)</f>
        <v>#REF!</v>
      </c>
      <c r="AE276" s="41" t="s">
        <v>325</v>
      </c>
      <c r="AF276" s="41"/>
      <c r="AG276" s="41"/>
      <c r="AH276" s="41"/>
      <c r="AI276" s="8" t="s">
        <v>3297</v>
      </c>
      <c r="AJ276" s="80" t="s">
        <v>3268</v>
      </c>
      <c r="AL276" t="s">
        <v>2056</v>
      </c>
    </row>
    <row r="277" spans="2:38" x14ac:dyDescent="0.25">
      <c r="B277" s="29" t="str">
        <f>_xlfn.CONCAT(Applications[[#This Row],[No]]," - ",Applications[[#This Row],[Application]])</f>
        <v>440 - Miro</v>
      </c>
      <c r="C277">
        <v>440</v>
      </c>
      <c r="D277" s="18" t="s">
        <v>3760</v>
      </c>
      <c r="E277" t="s">
        <v>1878</v>
      </c>
      <c r="F277" s="28">
        <v>45658</v>
      </c>
      <c r="G277" s="11" t="s">
        <v>1873</v>
      </c>
      <c r="J277" t="s">
        <v>3761</v>
      </c>
      <c r="N277" t="s">
        <v>1855</v>
      </c>
      <c r="O277" s="19">
        <v>54788</v>
      </c>
      <c r="R277" s="48" t="s">
        <v>3762</v>
      </c>
      <c r="V277" s="128" t="e">
        <f>_xlfn.XLOOKUP(Applications[[#This Row],[NoApplication]],#REF!,#REF!,Applications[[#This Row],[Business Owner]],0,1)</f>
        <v>#REF!</v>
      </c>
      <c r="AB277" t="s">
        <v>2064</v>
      </c>
      <c r="AE277" t="s">
        <v>3654</v>
      </c>
      <c r="AF277" s="41"/>
      <c r="AG277" s="41"/>
      <c r="AH277" s="41"/>
      <c r="AJ277" t="s">
        <v>3763</v>
      </c>
    </row>
    <row r="278" spans="2:38" x14ac:dyDescent="0.25">
      <c r="B278" s="29" t="str">
        <f>_xlfn.CONCAT(Applications[[#This Row],[No]]," - ",Applications[[#This Row],[Application]])</f>
        <v>441 - Danske Direct</v>
      </c>
      <c r="C278">
        <v>441</v>
      </c>
      <c r="D278" s="18" t="s">
        <v>2284</v>
      </c>
      <c r="E278" t="s">
        <v>1918</v>
      </c>
      <c r="F278" s="28">
        <v>45658</v>
      </c>
      <c r="J278" t="s">
        <v>2285</v>
      </c>
      <c r="N278" t="s">
        <v>1862</v>
      </c>
      <c r="O278" s="19">
        <v>54788</v>
      </c>
      <c r="Q278" t="s">
        <v>2286</v>
      </c>
      <c r="R278" s="48"/>
      <c r="S278" t="s">
        <v>2287</v>
      </c>
      <c r="V278" s="128" t="e">
        <f>_xlfn.XLOOKUP(Applications[[#This Row],[NoApplication]],#REF!,#REF!,Applications[[#This Row],[Business Owner]],0,1)</f>
        <v>#REF!</v>
      </c>
      <c r="AE278" t="s">
        <v>2268</v>
      </c>
      <c r="AF278" s="41"/>
      <c r="AG278" s="41"/>
      <c r="AH278" s="41"/>
    </row>
    <row r="279" spans="2:38" x14ac:dyDescent="0.25">
      <c r="B279" s="29" t="str">
        <f>_xlfn.CONCAT(Applications[[#This Row],[No]]," - ",Applications[[#This Row],[Application]])</f>
        <v>442 - Dunn and Bradstreet (Finance Analytics)</v>
      </c>
      <c r="C279">
        <v>442</v>
      </c>
      <c r="D279" s="18" t="s">
        <v>2288</v>
      </c>
      <c r="E279" t="s">
        <v>1853</v>
      </c>
      <c r="F279" s="28">
        <v>45658</v>
      </c>
      <c r="J279" t="s">
        <v>2289</v>
      </c>
      <c r="N279" t="s">
        <v>1848</v>
      </c>
      <c r="O279" s="19">
        <v>54788</v>
      </c>
      <c r="R279" s="48"/>
      <c r="V279" s="128" t="e">
        <f>_xlfn.XLOOKUP(Applications[[#This Row],[NoApplication]],#REF!,#REF!,Applications[[#This Row],[Business Owner]],0,1)</f>
        <v>#REF!</v>
      </c>
      <c r="AE279" s="41" t="s">
        <v>2268</v>
      </c>
      <c r="AF279" s="41"/>
      <c r="AG279" s="41"/>
      <c r="AH279" s="41"/>
      <c r="AI279" t="s">
        <v>2224</v>
      </c>
      <c r="AJ279" t="s">
        <v>2225</v>
      </c>
      <c r="AL279" t="s">
        <v>1889</v>
      </c>
    </row>
    <row r="280" spans="2:38" x14ac:dyDescent="0.25">
      <c r="B280" s="29" t="str">
        <f>_xlfn.CONCAT(Applications[[#This Row],[No]]," - ",Applications[[#This Row],[Application]])</f>
        <v>443 - VIES</v>
      </c>
      <c r="C280">
        <v>443</v>
      </c>
      <c r="D280" s="18" t="s">
        <v>2290</v>
      </c>
      <c r="E280" t="s">
        <v>581</v>
      </c>
      <c r="F280" s="28">
        <v>45658</v>
      </c>
      <c r="J280" t="s">
        <v>2291</v>
      </c>
      <c r="N280" t="s">
        <v>1862</v>
      </c>
      <c r="O280" s="19">
        <v>46387</v>
      </c>
      <c r="Q280" t="s">
        <v>2292</v>
      </c>
      <c r="R280" s="48"/>
      <c r="V280" s="128" t="e">
        <f>_xlfn.XLOOKUP(Applications[[#This Row],[NoApplication]],#REF!,#REF!,Applications[[#This Row],[Business Owner]],0,1)</f>
        <v>#REF!</v>
      </c>
      <c r="AE280" t="s">
        <v>2268</v>
      </c>
      <c r="AF280" s="41"/>
      <c r="AG280" s="41"/>
      <c r="AH280" s="41"/>
    </row>
    <row r="281" spans="2:38" ht="180" x14ac:dyDescent="0.25">
      <c r="B281" s="29" t="str">
        <f>_xlfn.CONCAT(Applications[[#This Row],[No]]," - ",Applications[[#This Row],[Application]])</f>
        <v>444 - Adra</v>
      </c>
      <c r="C281">
        <v>444</v>
      </c>
      <c r="D281" s="18" t="s">
        <v>2293</v>
      </c>
      <c r="E281" t="s">
        <v>1878</v>
      </c>
      <c r="F281" s="28">
        <v>45658</v>
      </c>
      <c r="J281" t="s">
        <v>2294</v>
      </c>
      <c r="N281" t="s">
        <v>2038</v>
      </c>
      <c r="O281" s="19">
        <v>54788</v>
      </c>
      <c r="Q281" s="8" t="s">
        <v>2295</v>
      </c>
      <c r="R281" s="48"/>
      <c r="V281" s="128" t="e">
        <f>_xlfn.XLOOKUP(Applications[[#This Row],[NoApplication]],#REF!,#REF!,Applications[[#This Row],[Business Owner]],0,1)</f>
        <v>#REF!</v>
      </c>
      <c r="AE281" t="s">
        <v>2268</v>
      </c>
      <c r="AF281" s="41"/>
      <c r="AG281" s="41"/>
      <c r="AH281" s="41"/>
      <c r="AI281" s="8" t="s">
        <v>2296</v>
      </c>
    </row>
    <row r="282" spans="2:38" x14ac:dyDescent="0.25">
      <c r="B282" s="29" t="str">
        <f>_xlfn.CONCAT(Applications[[#This Row],[No]]," - ",Applications[[#This Row],[Application]])</f>
        <v>445 - Think-Cell</v>
      </c>
      <c r="C282">
        <v>445</v>
      </c>
      <c r="D282" s="18" t="s">
        <v>2069</v>
      </c>
      <c r="E282" t="s">
        <v>1878</v>
      </c>
      <c r="F282" s="28">
        <v>45658</v>
      </c>
      <c r="J282" t="s">
        <v>2070</v>
      </c>
      <c r="N282" t="s">
        <v>1862</v>
      </c>
      <c r="O282" s="19">
        <v>54788</v>
      </c>
      <c r="Q282" t="s">
        <v>2071</v>
      </c>
      <c r="R282" s="48"/>
      <c r="V282" s="128" t="e">
        <f>_xlfn.XLOOKUP(Applications[[#This Row],[NoApplication]],#REF!,#REF!,Applications[[#This Row],[Business Owner]],0,1)</f>
        <v>#REF!</v>
      </c>
      <c r="AE282" s="41" t="s">
        <v>2034</v>
      </c>
      <c r="AF282" s="41"/>
      <c r="AG282" s="41"/>
      <c r="AH282" s="41"/>
      <c r="AI282" t="s">
        <v>2048</v>
      </c>
    </row>
    <row r="283" spans="2:38" x14ac:dyDescent="0.25">
      <c r="B283" s="29" t="str">
        <f>_xlfn.CONCAT(Applications[[#This Row],[No]]," - ",Applications[[#This Row],[Application]])</f>
        <v>446 - DMaaST</v>
      </c>
      <c r="C283">
        <v>446</v>
      </c>
      <c r="D283" s="18" t="s">
        <v>3854</v>
      </c>
      <c r="E283" t="s">
        <v>3855</v>
      </c>
      <c r="F283" s="28">
        <v>45658</v>
      </c>
      <c r="J283" t="s">
        <v>3856</v>
      </c>
      <c r="N283" t="s">
        <v>1862</v>
      </c>
      <c r="O283" s="19">
        <v>54788</v>
      </c>
      <c r="Q283" t="s">
        <v>3857</v>
      </c>
      <c r="R283" s="48" t="s">
        <v>3858</v>
      </c>
      <c r="S283" t="s">
        <v>975</v>
      </c>
      <c r="T283" t="s">
        <v>1799</v>
      </c>
      <c r="V283" s="128" t="e">
        <f>_xlfn.XLOOKUP(Applications[[#This Row],[NoApplication]],#REF!,#REF!,Applications[[#This Row],[Business Owner]],0,1)</f>
        <v>#REF!</v>
      </c>
      <c r="AE283" t="s">
        <v>109</v>
      </c>
      <c r="AF283" s="41"/>
      <c r="AG283" s="41"/>
      <c r="AH283" s="41"/>
      <c r="AI283" t="s">
        <v>3859</v>
      </c>
    </row>
    <row r="284" spans="2:38" x14ac:dyDescent="0.25">
      <c r="B284" s="29" t="str">
        <f>_xlfn.CONCAT(Applications[[#This Row],[No]]," - ",Applications[[#This Row],[Application]])</f>
        <v>447 - openlinkiq</v>
      </c>
      <c r="C284">
        <v>447</v>
      </c>
      <c r="D284" s="18" t="s">
        <v>4281</v>
      </c>
      <c r="E284" t="s">
        <v>1846</v>
      </c>
      <c r="F284" s="28">
        <v>45658</v>
      </c>
      <c r="J284" t="s">
        <v>4282</v>
      </c>
      <c r="N284" t="s">
        <v>2038</v>
      </c>
      <c r="O284" s="19">
        <v>54788</v>
      </c>
      <c r="R284" s="48" t="s">
        <v>4283</v>
      </c>
      <c r="V284" s="128" t="e">
        <f>_xlfn.XLOOKUP(Applications[[#This Row],[NoApplication]],#REF!,#REF!,Applications[[#This Row],[Business Owner]],0,1)</f>
        <v>#REF!</v>
      </c>
      <c r="AE284" s="41"/>
      <c r="AF284" s="41"/>
      <c r="AG284" s="41"/>
      <c r="AH284" s="41"/>
    </row>
    <row r="285" spans="2:38" x14ac:dyDescent="0.25">
      <c r="B285" s="29" t="str">
        <f>_xlfn.CONCAT(Applications[[#This Row],[No]]," - ",Applications[[#This Row],[Application]])</f>
        <v>448 - Hotjar</v>
      </c>
      <c r="C285">
        <v>448</v>
      </c>
      <c r="D285" s="18" t="s">
        <v>3298</v>
      </c>
      <c r="E285" t="s">
        <v>1853</v>
      </c>
      <c r="F285" s="28">
        <v>45658</v>
      </c>
      <c r="J285" t="s">
        <v>3299</v>
      </c>
      <c r="N285" t="s">
        <v>1862</v>
      </c>
      <c r="O285" s="19">
        <v>54788</v>
      </c>
      <c r="R285" s="48"/>
      <c r="V285" s="128" t="e">
        <f>_xlfn.XLOOKUP(Applications[[#This Row],[NoApplication]],#REF!,#REF!,Applications[[#This Row],[Business Owner]],0,1)</f>
        <v>#REF!</v>
      </c>
      <c r="AE285" s="41" t="s">
        <v>325</v>
      </c>
      <c r="AF285" s="41"/>
      <c r="AG285" s="41"/>
      <c r="AH285" s="41"/>
      <c r="AJ285" t="s">
        <v>3300</v>
      </c>
    </row>
    <row r="286" spans="2:38" x14ac:dyDescent="0.25">
      <c r="B286" s="29" t="str">
        <f>_xlfn.CONCAT(Applications[[#This Row],[No]]," - ",Applications[[#This Row],[Application]])</f>
        <v>450 - Google Analytics</v>
      </c>
      <c r="C286">
        <v>450</v>
      </c>
      <c r="D286" s="18" t="s">
        <v>3301</v>
      </c>
      <c r="E286" t="s">
        <v>1853</v>
      </c>
      <c r="F286" s="28">
        <v>45658</v>
      </c>
      <c r="G286" s="11" t="s">
        <v>1873</v>
      </c>
      <c r="J286" t="s">
        <v>1874</v>
      </c>
      <c r="N286" t="s">
        <v>1862</v>
      </c>
      <c r="O286" s="19">
        <v>54788</v>
      </c>
      <c r="R286" s="48"/>
      <c r="S286" t="s">
        <v>1109</v>
      </c>
      <c r="V286" s="128" t="e">
        <f>_xlfn.XLOOKUP(Applications[[#This Row],[NoApplication]],#REF!,#REF!,Applications[[#This Row],[Business Owner]],0,1)</f>
        <v>#REF!</v>
      </c>
      <c r="AE286" s="41" t="s">
        <v>325</v>
      </c>
      <c r="AF286" s="41"/>
      <c r="AG286" s="41"/>
      <c r="AH286" s="41"/>
      <c r="AI286" t="s">
        <v>3302</v>
      </c>
    </row>
    <row r="287" spans="2:38" x14ac:dyDescent="0.25">
      <c r="B287" s="29" t="str">
        <f>_xlfn.CONCAT(Applications[[#This Row],[No]]," - ",Applications[[#This Row],[Application]])</f>
        <v>451 - Google My Business Manager</v>
      </c>
      <c r="C287">
        <v>451</v>
      </c>
      <c r="D287" s="18" t="s">
        <v>3303</v>
      </c>
      <c r="E287" t="s">
        <v>1918</v>
      </c>
      <c r="F287" s="28">
        <v>45658</v>
      </c>
      <c r="G287" s="11" t="s">
        <v>1873</v>
      </c>
      <c r="J287" t="s">
        <v>1874</v>
      </c>
      <c r="N287" t="s">
        <v>1862</v>
      </c>
      <c r="O287" s="19">
        <v>54788</v>
      </c>
      <c r="R287" s="48"/>
      <c r="V287" s="128" t="e">
        <f>_xlfn.XLOOKUP(Applications[[#This Row],[NoApplication]],#REF!,#REF!,Applications[[#This Row],[Business Owner]],0,1)</f>
        <v>#REF!</v>
      </c>
      <c r="AE287" s="41" t="s">
        <v>325</v>
      </c>
      <c r="AF287" s="41"/>
      <c r="AG287" s="41"/>
      <c r="AH287" s="41"/>
    </row>
    <row r="288" spans="2:38" x14ac:dyDescent="0.25">
      <c r="B288" s="29" t="str">
        <f>_xlfn.CONCAT(Applications[[#This Row],[No]]," - ",Applications[[#This Row],[Application]])</f>
        <v>452 - Microsoft Customer Voice</v>
      </c>
      <c r="C288">
        <v>452</v>
      </c>
      <c r="D288" s="18" t="s">
        <v>3304</v>
      </c>
      <c r="E288" t="s">
        <v>1918</v>
      </c>
      <c r="F288" s="28">
        <v>45658</v>
      </c>
      <c r="J288" t="s">
        <v>1861</v>
      </c>
      <c r="K288" t="s">
        <v>3305</v>
      </c>
      <c r="M288" t="s">
        <v>2002</v>
      </c>
      <c r="N288" t="s">
        <v>1862</v>
      </c>
      <c r="O288" s="19">
        <v>54788</v>
      </c>
      <c r="R288" s="48"/>
      <c r="V288" s="128" t="e">
        <f>_xlfn.XLOOKUP(Applications[[#This Row],[NoApplication]],#REF!,#REF!,Applications[[#This Row],[Business Owner]],0,1)</f>
        <v>#REF!</v>
      </c>
      <c r="AB288" t="s">
        <v>2033</v>
      </c>
      <c r="AE288" s="41" t="s">
        <v>325</v>
      </c>
      <c r="AF288" s="41"/>
      <c r="AG288" s="41"/>
      <c r="AH288" s="41"/>
      <c r="AI288" s="190" t="s">
        <v>3306</v>
      </c>
    </row>
    <row r="289" spans="2:42" x14ac:dyDescent="0.25">
      <c r="B289" s="29" t="str">
        <f>_xlfn.CONCAT(Applications[[#This Row],[No]]," - ",Applications[[#This Row],[Application]])</f>
        <v>453 - Facebook</v>
      </c>
      <c r="C289">
        <v>453</v>
      </c>
      <c r="D289" s="18" t="s">
        <v>3307</v>
      </c>
      <c r="E289" t="s">
        <v>1999</v>
      </c>
      <c r="F289" s="28">
        <v>45658</v>
      </c>
      <c r="J289" t="s">
        <v>2478</v>
      </c>
      <c r="N289" t="s">
        <v>1862</v>
      </c>
      <c r="O289" s="19">
        <v>54788</v>
      </c>
      <c r="R289" s="48"/>
      <c r="V289" s="128" t="e">
        <f>_xlfn.XLOOKUP(Applications[[#This Row],[NoApplication]],#REF!,#REF!,Applications[[#This Row],[Business Owner]],0,1)</f>
        <v>#REF!</v>
      </c>
      <c r="AE289" s="41" t="s">
        <v>325</v>
      </c>
      <c r="AF289" s="41"/>
      <c r="AG289" s="41"/>
      <c r="AH289" s="41"/>
      <c r="AI289" s="190"/>
    </row>
    <row r="290" spans="2:42" x14ac:dyDescent="0.25">
      <c r="B290" s="29" t="str">
        <f>_xlfn.CONCAT(Applications[[#This Row],[No]]," - ",Applications[[#This Row],[Application]])</f>
        <v>454 - Instagram</v>
      </c>
      <c r="C290">
        <v>454</v>
      </c>
      <c r="D290" s="18" t="s">
        <v>3308</v>
      </c>
      <c r="E290" t="s">
        <v>1999</v>
      </c>
      <c r="F290" s="28">
        <v>45658</v>
      </c>
      <c r="J290" t="s">
        <v>2478</v>
      </c>
      <c r="N290" t="s">
        <v>1862</v>
      </c>
      <c r="O290" s="19">
        <v>54788</v>
      </c>
      <c r="R290" s="48"/>
      <c r="V290" s="128" t="e">
        <f>_xlfn.XLOOKUP(Applications[[#This Row],[NoApplication]],#REF!,#REF!,Applications[[#This Row],[Business Owner]],0,1)</f>
        <v>#REF!</v>
      </c>
      <c r="AE290" s="41" t="s">
        <v>325</v>
      </c>
      <c r="AF290" s="41"/>
      <c r="AG290" s="41"/>
      <c r="AH290" s="41"/>
    </row>
    <row r="291" spans="2:42" x14ac:dyDescent="0.25">
      <c r="B291" s="29" t="str">
        <f>_xlfn.CONCAT(Applications[[#This Row],[No]]," - ",Applications[[#This Row],[Application]])</f>
        <v>455 - Linkedin</v>
      </c>
      <c r="C291">
        <v>455</v>
      </c>
      <c r="D291" s="18" t="s">
        <v>3046</v>
      </c>
      <c r="E291" t="s">
        <v>1918</v>
      </c>
      <c r="F291" s="28">
        <v>45658</v>
      </c>
      <c r="J291" t="s">
        <v>3047</v>
      </c>
      <c r="N291" t="s">
        <v>1862</v>
      </c>
      <c r="O291" s="19">
        <v>54788</v>
      </c>
      <c r="R291" s="48"/>
      <c r="V291" s="128" t="e">
        <f>_xlfn.XLOOKUP(Applications[[#This Row],[NoApplication]],#REF!,#REF!,Applications[[#This Row],[Business Owner]],0,1)</f>
        <v>#REF!</v>
      </c>
      <c r="AE291" t="s">
        <v>3036</v>
      </c>
      <c r="AF291" s="41"/>
      <c r="AG291" s="41"/>
      <c r="AH291" s="41"/>
      <c r="AI291" s="190"/>
    </row>
    <row r="292" spans="2:42" x14ac:dyDescent="0.25">
      <c r="B292" s="29" t="str">
        <f>_xlfn.CONCAT(Applications[[#This Row],[No]]," - ",Applications[[#This Row],[Application]])</f>
        <v>456 - Storyblok</v>
      </c>
      <c r="C292">
        <v>456</v>
      </c>
      <c r="D292" s="18" t="s">
        <v>3309</v>
      </c>
      <c r="E292" t="s">
        <v>1918</v>
      </c>
      <c r="F292" s="28">
        <v>45658</v>
      </c>
      <c r="J292" t="s">
        <v>3310</v>
      </c>
      <c r="N292" t="s">
        <v>1862</v>
      </c>
      <c r="O292" s="19">
        <v>54788</v>
      </c>
      <c r="R292" s="48"/>
      <c r="V292" s="128" t="e">
        <f>_xlfn.XLOOKUP(Applications[[#This Row],[NoApplication]],#REF!,#REF!,Applications[[#This Row],[Business Owner]],0,1)</f>
        <v>#REF!</v>
      </c>
      <c r="AE292" s="41" t="s">
        <v>325</v>
      </c>
      <c r="AF292" s="41"/>
      <c r="AG292" s="41"/>
      <c r="AH292" s="41"/>
      <c r="AI292" s="190"/>
      <c r="AJ292" t="s">
        <v>3311</v>
      </c>
      <c r="AL292" t="s">
        <v>2056</v>
      </c>
    </row>
    <row r="293" spans="2:42" ht="75" x14ac:dyDescent="0.25">
      <c r="B293" s="29" t="str">
        <f>_xlfn.CONCAT(Applications[[#This Row],[No]]," - ",Applications[[#This Row],[Application]])</f>
        <v>457 - Event create</v>
      </c>
      <c r="C293">
        <v>457</v>
      </c>
      <c r="D293" s="18" t="s">
        <v>3312</v>
      </c>
      <c r="E293" t="s">
        <v>1846</v>
      </c>
      <c r="F293" s="28">
        <v>45658</v>
      </c>
      <c r="J293" t="s">
        <v>3313</v>
      </c>
      <c r="N293" t="s">
        <v>1969</v>
      </c>
      <c r="O293" s="19">
        <v>46203</v>
      </c>
      <c r="R293" s="48"/>
      <c r="V293" s="128" t="e">
        <f>_xlfn.XLOOKUP(Applications[[#This Row],[NoApplication]],#REF!,#REF!,Applications[[#This Row],[Business Owner]],0,1)</f>
        <v>#REF!</v>
      </c>
      <c r="AE293" s="41" t="s">
        <v>325</v>
      </c>
      <c r="AF293" s="41"/>
      <c r="AG293" s="41"/>
      <c r="AH293" s="41"/>
      <c r="AI293" s="8" t="s">
        <v>3314</v>
      </c>
      <c r="AL293" t="s">
        <v>2056</v>
      </c>
    </row>
    <row r="294" spans="2:42" x14ac:dyDescent="0.25">
      <c r="B294" s="29" t="str">
        <f>_xlfn.CONCAT(Applications[[#This Row],[No]]," - ",Applications[[#This Row],[Application]])</f>
        <v>459 - Vercel</v>
      </c>
      <c r="C294">
        <v>459</v>
      </c>
      <c r="D294" s="18" t="s">
        <v>3316</v>
      </c>
      <c r="E294" t="s">
        <v>1968</v>
      </c>
      <c r="F294" s="28">
        <v>45658</v>
      </c>
      <c r="J294" t="s">
        <v>3317</v>
      </c>
      <c r="N294" t="s">
        <v>1862</v>
      </c>
      <c r="O294" s="19">
        <v>54788</v>
      </c>
      <c r="R294" s="48"/>
      <c r="V294" s="128" t="e">
        <f>_xlfn.XLOOKUP(Applications[[#This Row],[NoApplication]],#REF!,#REF!,Applications[[#This Row],[Business Owner]],0,1)</f>
        <v>#REF!</v>
      </c>
      <c r="AE294" s="41" t="s">
        <v>325</v>
      </c>
      <c r="AF294" s="41"/>
      <c r="AG294" s="41"/>
      <c r="AH294" s="41"/>
      <c r="AJ294" t="s">
        <v>3318</v>
      </c>
    </row>
    <row r="295" spans="2:42" x14ac:dyDescent="0.25">
      <c r="B295" s="29" t="str">
        <f>_xlfn.CONCAT(Applications[[#This Row],[No]]," - ",Applications[[#This Row],[Application]])</f>
        <v>460 - Azure</v>
      </c>
      <c r="C295">
        <v>460</v>
      </c>
      <c r="D295" s="18" t="s">
        <v>2190</v>
      </c>
      <c r="E295" t="s">
        <v>1860</v>
      </c>
      <c r="F295" s="28">
        <v>45658</v>
      </c>
      <c r="J295" t="s">
        <v>1861</v>
      </c>
      <c r="N295" t="s">
        <v>2029</v>
      </c>
      <c r="O295" s="19">
        <v>54788</v>
      </c>
      <c r="R295" s="48"/>
      <c r="V295" s="128" t="e">
        <f>_xlfn.XLOOKUP(Applications[[#This Row],[NoApplication]],#REF!,#REF!,Applications[[#This Row],[Business Owner]],0,1)</f>
        <v>#REF!</v>
      </c>
      <c r="AE295" s="41" t="s">
        <v>325</v>
      </c>
      <c r="AF295" s="41"/>
      <c r="AG295" s="41"/>
      <c r="AH295" s="41" t="s">
        <v>2035</v>
      </c>
      <c r="AP295" t="s">
        <v>8650</v>
      </c>
    </row>
    <row r="296" spans="2:42" x14ac:dyDescent="0.25">
      <c r="B296" s="29" t="str">
        <f>_xlfn.CONCAT(Applications[[#This Row],[No]]," - ",Applications[[#This Row],[Application]])</f>
        <v>461 - Youtube</v>
      </c>
      <c r="C296">
        <v>461</v>
      </c>
      <c r="D296" s="18" t="s">
        <v>3319</v>
      </c>
      <c r="E296" t="s">
        <v>1846</v>
      </c>
      <c r="F296" s="28">
        <v>45658</v>
      </c>
      <c r="J296" t="s">
        <v>1874</v>
      </c>
      <c r="N296" t="s">
        <v>1862</v>
      </c>
      <c r="O296" s="19">
        <v>54788</v>
      </c>
      <c r="R296" s="48"/>
      <c r="V296" s="128" t="e">
        <f>_xlfn.XLOOKUP(Applications[[#This Row],[NoApplication]],#REF!,#REF!,Applications[[#This Row],[Business Owner]],0,1)</f>
        <v>#REF!</v>
      </c>
      <c r="AE296" s="41" t="s">
        <v>325</v>
      </c>
      <c r="AF296" s="41"/>
      <c r="AG296" s="41"/>
      <c r="AH296" s="41"/>
      <c r="AI296" t="s">
        <v>3320</v>
      </c>
    </row>
    <row r="297" spans="2:42" x14ac:dyDescent="0.25">
      <c r="B297" s="29" t="str">
        <f>_xlfn.CONCAT(Applications[[#This Row],[No]]," - ",Applications[[#This Row],[Application]])</f>
        <v>462 - WhatsApp</v>
      </c>
      <c r="C297">
        <v>462</v>
      </c>
      <c r="D297" s="18" t="s">
        <v>2477</v>
      </c>
      <c r="E297" t="s">
        <v>1999</v>
      </c>
      <c r="F297" s="28">
        <v>45658</v>
      </c>
      <c r="G297" s="11" t="s">
        <v>1966</v>
      </c>
      <c r="J297" t="s">
        <v>2478</v>
      </c>
      <c r="N297" t="s">
        <v>1848</v>
      </c>
      <c r="O297" s="28">
        <v>46173</v>
      </c>
      <c r="R297" s="48"/>
      <c r="V297" s="128" t="e">
        <f>_xlfn.XLOOKUP(Applications[[#This Row],[NoApplication]],#REF!,#REF!,Applications[[#This Row],[Business Owner]],0,1)</f>
        <v>#REF!</v>
      </c>
      <c r="AE297" t="s">
        <v>2358</v>
      </c>
      <c r="AF297" s="41"/>
      <c r="AG297" s="41"/>
      <c r="AH297" s="41"/>
      <c r="AI297" t="s">
        <v>2479</v>
      </c>
      <c r="AJ297" t="s">
        <v>2480</v>
      </c>
      <c r="AL297" t="s">
        <v>2056</v>
      </c>
    </row>
    <row r="298" spans="2:42" x14ac:dyDescent="0.25">
      <c r="B298" s="29" t="str">
        <f>_xlfn.CONCAT(Applications[[#This Row],[No]]," - ",Applications[[#This Row],[Application]])</f>
        <v>463 - Youku</v>
      </c>
      <c r="C298">
        <v>463</v>
      </c>
      <c r="D298" s="18" t="s">
        <v>3321</v>
      </c>
      <c r="E298" t="s">
        <v>1846</v>
      </c>
      <c r="F298" s="28">
        <v>45658</v>
      </c>
      <c r="J298" t="s">
        <v>3322</v>
      </c>
      <c r="N298" t="s">
        <v>1862</v>
      </c>
      <c r="O298" s="19">
        <v>54788</v>
      </c>
      <c r="R298" s="48"/>
      <c r="V298" s="128" t="e">
        <f>_xlfn.XLOOKUP(Applications[[#This Row],[NoApplication]],#REF!,#REF!,Applications[[#This Row],[Business Owner]],0,1)</f>
        <v>#REF!</v>
      </c>
      <c r="AE298" s="41" t="s">
        <v>325</v>
      </c>
      <c r="AF298" s="41"/>
      <c r="AG298" s="41"/>
      <c r="AH298" s="41"/>
      <c r="AL298" t="s">
        <v>2056</v>
      </c>
    </row>
    <row r="299" spans="2:42" ht="30" x14ac:dyDescent="0.25">
      <c r="B299" s="29" t="str">
        <f>_xlfn.CONCAT(Applications[[#This Row],[No]]," - ",Applications[[#This Row],[Application]])</f>
        <v>464 - AdminControl</v>
      </c>
      <c r="C299">
        <v>464</v>
      </c>
      <c r="D299" s="18" t="s">
        <v>4284</v>
      </c>
      <c r="E299" t="s">
        <v>1846</v>
      </c>
      <c r="F299" s="28">
        <v>45658</v>
      </c>
      <c r="J299" t="s">
        <v>4285</v>
      </c>
      <c r="N299" t="s">
        <v>2038</v>
      </c>
      <c r="O299" s="19">
        <v>54788</v>
      </c>
      <c r="Q299" s="8" t="s">
        <v>4286</v>
      </c>
      <c r="R299" s="48"/>
      <c r="V299" s="128" t="e">
        <f>_xlfn.XLOOKUP(Applications[[#This Row],[NoApplication]],#REF!,#REF!,Applications[[#This Row],[Business Owner]],0,1)</f>
        <v>#REF!</v>
      </c>
      <c r="AE299" s="41"/>
      <c r="AF299" s="41"/>
      <c r="AG299" s="41"/>
      <c r="AH299" s="41"/>
    </row>
    <row r="300" spans="2:42" ht="225" x14ac:dyDescent="0.25">
      <c r="B300" s="29" t="str">
        <f>_xlfn.CONCAT(Applications[[#This Row],[No]]," - ",Applications[[#This Row],[Application]])</f>
        <v>465 - World Wide Express</v>
      </c>
      <c r="C300">
        <v>465</v>
      </c>
      <c r="D300" s="124" t="s">
        <v>3860</v>
      </c>
      <c r="E300" t="s">
        <v>1918</v>
      </c>
      <c r="F300" s="28">
        <v>45658</v>
      </c>
      <c r="J300" t="s">
        <v>3860</v>
      </c>
      <c r="N300" t="s">
        <v>1855</v>
      </c>
      <c r="O300" s="19">
        <v>54788</v>
      </c>
      <c r="Q300" s="8" t="s">
        <v>3861</v>
      </c>
      <c r="R300" s="48"/>
      <c r="U300" t="s">
        <v>3862</v>
      </c>
      <c r="V300" s="128" t="e">
        <f>_xlfn.XLOOKUP(Applications[[#This Row],[NoApplication]],#REF!,#REF!,Applications[[#This Row],[Business Owner]],0,1)</f>
        <v>#REF!</v>
      </c>
      <c r="Z300" s="8" t="s">
        <v>3863</v>
      </c>
      <c r="AE300" t="s">
        <v>109</v>
      </c>
      <c r="AF300" s="41"/>
      <c r="AG300" s="41"/>
      <c r="AH300" s="41"/>
      <c r="AI300" s="8" t="s">
        <v>3864</v>
      </c>
      <c r="AJ300" t="s">
        <v>3865</v>
      </c>
    </row>
    <row r="301" spans="2:42" x14ac:dyDescent="0.25">
      <c r="B301" s="29" t="str">
        <f>_xlfn.CONCAT(Applications[[#This Row],[No]]," - ",Applications[[#This Row],[Application]])</f>
        <v>466 - Travelpool</v>
      </c>
      <c r="C301">
        <v>466</v>
      </c>
      <c r="D301" s="18" t="s">
        <v>2297</v>
      </c>
      <c r="E301" t="s">
        <v>1918</v>
      </c>
      <c r="F301" s="28">
        <v>45658</v>
      </c>
      <c r="J301" t="s">
        <v>2298</v>
      </c>
      <c r="N301" t="s">
        <v>1848</v>
      </c>
      <c r="O301" s="19">
        <v>54788</v>
      </c>
      <c r="Q301" s="8" t="s">
        <v>2299</v>
      </c>
      <c r="R301" s="48"/>
      <c r="S301" t="s">
        <v>2064</v>
      </c>
      <c r="U301" t="s">
        <v>2300</v>
      </c>
      <c r="V301" s="128" t="e">
        <f>_xlfn.XLOOKUP(Applications[[#This Row],[NoApplication]],#REF!,#REF!,Applications[[#This Row],[Business Owner]],0,1)</f>
        <v>#REF!</v>
      </c>
      <c r="AE301" s="41" t="s">
        <v>2268</v>
      </c>
      <c r="AF301" s="41"/>
      <c r="AG301" s="41"/>
      <c r="AH301" s="41"/>
      <c r="AL301" t="s">
        <v>1889</v>
      </c>
    </row>
    <row r="302" spans="2:42" x14ac:dyDescent="0.25">
      <c r="B302" s="29" t="str">
        <f>_xlfn.CONCAT(Applications[[#This Row],[No]]," - ",Applications[[#This Row],[Application]])</f>
        <v>467 - ADP</v>
      </c>
      <c r="C302">
        <v>467</v>
      </c>
      <c r="D302" s="18" t="s">
        <v>3048</v>
      </c>
      <c r="E302" t="s">
        <v>1918</v>
      </c>
      <c r="F302" s="28">
        <v>45658</v>
      </c>
      <c r="J302" t="s">
        <v>3049</v>
      </c>
      <c r="N302" t="s">
        <v>1848</v>
      </c>
      <c r="O302" s="19">
        <v>54788</v>
      </c>
      <c r="Q302" s="8" t="s">
        <v>3050</v>
      </c>
      <c r="R302" s="48"/>
      <c r="S302" t="s">
        <v>171</v>
      </c>
      <c r="V302" s="128" t="e">
        <f>_xlfn.XLOOKUP(Applications[[#This Row],[NoApplication]],#REF!,#REF!,Applications[[#This Row],[Business Owner]],0,1)</f>
        <v>#REF!</v>
      </c>
      <c r="W302" t="s">
        <v>171</v>
      </c>
      <c r="AE302" t="s">
        <v>3036</v>
      </c>
      <c r="AF302" s="41"/>
      <c r="AG302" s="41"/>
      <c r="AH302" s="41"/>
      <c r="AI302" t="s">
        <v>3051</v>
      </c>
      <c r="AL302" t="s">
        <v>1889</v>
      </c>
    </row>
    <row r="303" spans="2:42" ht="60" x14ac:dyDescent="0.25">
      <c r="B303" s="29" t="str">
        <f>_xlfn.CONCAT(Applications[[#This Row],[No]]," - ",Applications[[#This Row],[Application]])</f>
        <v>469 - Citilytics</v>
      </c>
      <c r="C303">
        <v>469</v>
      </c>
      <c r="D303" s="18" t="s">
        <v>3323</v>
      </c>
      <c r="E303" t="s">
        <v>3025</v>
      </c>
      <c r="F303" s="28">
        <v>45658</v>
      </c>
      <c r="J303" t="s">
        <v>3324</v>
      </c>
      <c r="N303" t="s">
        <v>1848</v>
      </c>
      <c r="O303" s="19">
        <v>46446</v>
      </c>
      <c r="Q303" s="8" t="s">
        <v>2299</v>
      </c>
      <c r="R303" s="48"/>
      <c r="U303" t="s">
        <v>256</v>
      </c>
      <c r="V303" s="128" t="e">
        <f>_xlfn.XLOOKUP(Applications[[#This Row],[NoApplication]],#REF!,#REF!,Applications[[#This Row],[Business Owner]],0,1)</f>
        <v>#REF!</v>
      </c>
      <c r="AE303" s="41" t="s">
        <v>325</v>
      </c>
      <c r="AF303" s="41"/>
      <c r="AG303" s="41"/>
      <c r="AH303" s="41"/>
      <c r="AI303" s="8" t="s">
        <v>3325</v>
      </c>
      <c r="AJ303" s="223" t="s">
        <v>3326</v>
      </c>
      <c r="AL303" t="s">
        <v>2056</v>
      </c>
    </row>
    <row r="304" spans="2:42" x14ac:dyDescent="0.25">
      <c r="B304" s="29" t="str">
        <f>_xlfn.CONCAT(Applications[[#This Row],[No]]," - ",Applications[[#This Row],[Application]])</f>
        <v>470 - Bid prime</v>
      </c>
      <c r="C304">
        <v>470</v>
      </c>
      <c r="D304" s="18" t="s">
        <v>3327</v>
      </c>
      <c r="E304" t="s">
        <v>3025</v>
      </c>
      <c r="F304" s="28">
        <v>45658</v>
      </c>
      <c r="J304" t="s">
        <v>3328</v>
      </c>
      <c r="N304" t="s">
        <v>2038</v>
      </c>
      <c r="O304" s="19">
        <v>54788</v>
      </c>
      <c r="Q304" s="8" t="s">
        <v>2299</v>
      </c>
      <c r="R304" s="48"/>
      <c r="U304" t="s">
        <v>256</v>
      </c>
      <c r="V304" s="128" t="e">
        <f>_xlfn.XLOOKUP(Applications[[#This Row],[NoApplication]],#REF!,#REF!,Applications[[#This Row],[Business Owner]],0,1)</f>
        <v>#REF!</v>
      </c>
      <c r="AE304" s="41" t="s">
        <v>325</v>
      </c>
      <c r="AF304" s="41"/>
      <c r="AG304" s="41"/>
      <c r="AH304" s="41"/>
      <c r="AI304" t="s">
        <v>3329</v>
      </c>
    </row>
    <row r="305" spans="2:41" ht="30" x14ac:dyDescent="0.25">
      <c r="B305" s="29" t="str">
        <f>_xlfn.CONCAT(Applications[[#This Row],[No]]," - ",Applications[[#This Row],[Application]])</f>
        <v>471 - Gov win</v>
      </c>
      <c r="C305">
        <v>471</v>
      </c>
      <c r="D305" s="18" t="s">
        <v>3330</v>
      </c>
      <c r="E305" t="s">
        <v>3025</v>
      </c>
      <c r="F305" s="28">
        <v>45658</v>
      </c>
      <c r="J305" t="s">
        <v>3331</v>
      </c>
      <c r="N305" t="s">
        <v>1848</v>
      </c>
      <c r="O305" s="19">
        <v>46446</v>
      </c>
      <c r="Q305" s="8" t="s">
        <v>3332</v>
      </c>
      <c r="R305" s="48"/>
      <c r="U305" t="s">
        <v>256</v>
      </c>
      <c r="V305" s="128" t="e">
        <f>_xlfn.XLOOKUP(Applications[[#This Row],[NoApplication]],#REF!,#REF!,Applications[[#This Row],[Business Owner]],0,1)</f>
        <v>#REF!</v>
      </c>
      <c r="AE305" s="41" t="s">
        <v>325</v>
      </c>
      <c r="AF305" s="41"/>
      <c r="AG305" s="41"/>
      <c r="AH305" s="41"/>
      <c r="AI305" t="s">
        <v>2224</v>
      </c>
      <c r="AJ305" s="223" t="s">
        <v>3326</v>
      </c>
    </row>
    <row r="306" spans="2:41" ht="75" x14ac:dyDescent="0.25">
      <c r="B306" s="29" t="str">
        <f>_xlfn.CONCAT(Applications[[#This Row],[No]]," - ",Applications[[#This Row],[Application]])</f>
        <v>472 - Azure Integration Services</v>
      </c>
      <c r="C306">
        <v>472</v>
      </c>
      <c r="D306" s="18" t="s">
        <v>4287</v>
      </c>
      <c r="E306" t="s">
        <v>1853</v>
      </c>
      <c r="F306" s="28">
        <v>45658</v>
      </c>
      <c r="J306" t="s">
        <v>1861</v>
      </c>
      <c r="N306" t="s">
        <v>2029</v>
      </c>
      <c r="O306" s="19">
        <v>54788</v>
      </c>
      <c r="Q306" s="8" t="s">
        <v>4288</v>
      </c>
      <c r="R306" s="48"/>
      <c r="S306" t="s">
        <v>348</v>
      </c>
      <c r="T306" t="s">
        <v>1868</v>
      </c>
      <c r="U306" t="s">
        <v>1869</v>
      </c>
      <c r="V306" s="128" t="e">
        <f>_xlfn.XLOOKUP(Applications[[#This Row],[NoApplication]],#REF!,#REF!,Applications[[#This Row],[Business Owner]],0,1)</f>
        <v>#REF!</v>
      </c>
      <c r="AB306" t="s">
        <v>348</v>
      </c>
      <c r="AE306" s="41"/>
      <c r="AF306" s="41"/>
      <c r="AG306" s="41"/>
      <c r="AH306" s="41" t="s">
        <v>2035</v>
      </c>
      <c r="AI306" s="190"/>
    </row>
    <row r="307" spans="2:41" ht="75" x14ac:dyDescent="0.25">
      <c r="B307" s="29" t="str">
        <f>_xlfn.CONCAT(Applications[[#This Row],[No]]," - ",Applications[[#This Row],[Application]])</f>
        <v>473 - Link</v>
      </c>
      <c r="C307">
        <v>473</v>
      </c>
      <c r="D307" s="18" t="s">
        <v>2196</v>
      </c>
      <c r="E307" t="s">
        <v>1865</v>
      </c>
      <c r="F307" s="28">
        <v>45658</v>
      </c>
      <c r="J307" t="s">
        <v>2197</v>
      </c>
      <c r="L307" s="27" t="s">
        <v>2198</v>
      </c>
      <c r="N307" t="s">
        <v>1969</v>
      </c>
      <c r="O307" s="19">
        <v>46203</v>
      </c>
      <c r="Q307" s="8" t="s">
        <v>2199</v>
      </c>
      <c r="R307" s="48"/>
      <c r="T307" t="s">
        <v>1799</v>
      </c>
      <c r="U307" t="s">
        <v>1869</v>
      </c>
      <c r="V307" s="128" t="e">
        <f>_xlfn.XLOOKUP(Applications[[#This Row],[NoApplication]],#REF!,#REF!,Applications[[#This Row],[Business Owner]],0,1)</f>
        <v>#REF!</v>
      </c>
      <c r="W307" t="s">
        <v>1686</v>
      </c>
      <c r="AB307" t="s">
        <v>2200</v>
      </c>
      <c r="AC307" t="s">
        <v>1608</v>
      </c>
      <c r="AE307" t="s">
        <v>2192</v>
      </c>
      <c r="AF307" s="41"/>
      <c r="AG307" s="41"/>
      <c r="AH307" s="41"/>
      <c r="AI307" s="8" t="s">
        <v>2201</v>
      </c>
      <c r="AJ307" t="s">
        <v>2220</v>
      </c>
      <c r="AL307" t="s">
        <v>2007</v>
      </c>
    </row>
    <row r="308" spans="2:41" ht="75" x14ac:dyDescent="0.25">
      <c r="B308" s="29" t="str">
        <f>_xlfn.CONCAT(Applications[[#This Row],[No]]," - ",Applications[[#This Row],[Application]])</f>
        <v>474 - Mapforce</v>
      </c>
      <c r="C308">
        <v>474</v>
      </c>
      <c r="D308" s="18" t="s">
        <v>3866</v>
      </c>
      <c r="E308" t="s">
        <v>1865</v>
      </c>
      <c r="F308" s="28">
        <v>45658</v>
      </c>
      <c r="J308" t="s">
        <v>3110</v>
      </c>
      <c r="L308" t="s">
        <v>2198</v>
      </c>
      <c r="N308" t="s">
        <v>1969</v>
      </c>
      <c r="O308" s="19">
        <v>46203</v>
      </c>
      <c r="Q308" s="8" t="s">
        <v>3111</v>
      </c>
      <c r="R308" s="48"/>
      <c r="S308" t="s">
        <v>3112</v>
      </c>
      <c r="T308" t="s">
        <v>1799</v>
      </c>
      <c r="U308" t="s">
        <v>1869</v>
      </c>
      <c r="V308" s="128" t="e">
        <f>_xlfn.XLOOKUP(Applications[[#This Row],[NoApplication]],#REF!,#REF!,Applications[[#This Row],[Business Owner]],0,1)</f>
        <v>#REF!</v>
      </c>
      <c r="W308" t="s">
        <v>1686</v>
      </c>
      <c r="AB308" t="s">
        <v>2200</v>
      </c>
      <c r="AC308" t="s">
        <v>1608</v>
      </c>
      <c r="AE308" t="s">
        <v>2192</v>
      </c>
      <c r="AF308" s="41"/>
      <c r="AG308" s="41"/>
      <c r="AH308" s="41"/>
      <c r="AI308" s="8" t="s">
        <v>2201</v>
      </c>
      <c r="AJ308" t="s">
        <v>2220</v>
      </c>
      <c r="AL308" t="s">
        <v>2007</v>
      </c>
    </row>
    <row r="309" spans="2:41" ht="30" x14ac:dyDescent="0.25">
      <c r="B309" s="29" t="str">
        <f>_xlfn.CONCAT(Applications[[#This Row],[No]]," - ",Applications[[#This Row],[Application]])</f>
        <v>475 - Mulesoft</v>
      </c>
      <c r="C309">
        <v>475</v>
      </c>
      <c r="D309" s="18" t="s">
        <v>1864</v>
      </c>
      <c r="E309" t="s">
        <v>1865</v>
      </c>
      <c r="F309" s="28">
        <v>45658</v>
      </c>
      <c r="J309" t="s">
        <v>1866</v>
      </c>
      <c r="N309" t="s">
        <v>1855</v>
      </c>
      <c r="O309" s="19">
        <v>54788</v>
      </c>
      <c r="Q309" s="8" t="s">
        <v>1867</v>
      </c>
      <c r="R309" s="48"/>
      <c r="T309" t="s">
        <v>1868</v>
      </c>
      <c r="U309" t="s">
        <v>1869</v>
      </c>
      <c r="V309" s="128" t="e">
        <f>_xlfn.XLOOKUP(Applications[[#This Row],[NoApplication]],#REF!,#REF!,Applications[[#This Row],[Business Owner]],0,1)</f>
        <v>#REF!</v>
      </c>
      <c r="AE309" t="s">
        <v>1842</v>
      </c>
      <c r="AF309" s="41"/>
      <c r="AG309" s="41"/>
      <c r="AH309" s="41"/>
      <c r="AI309" t="s">
        <v>1870</v>
      </c>
      <c r="AJ309" t="s">
        <v>1871</v>
      </c>
    </row>
    <row r="310" spans="2:41" x14ac:dyDescent="0.25">
      <c r="B310" s="29" t="str">
        <f>_xlfn.CONCAT(Applications[[#This Row],[No]]," - ",Applications[[#This Row],[Application]])</f>
        <v>476 - Go autonomous</v>
      </c>
      <c r="C310">
        <v>476</v>
      </c>
      <c r="D310" s="18" t="s">
        <v>3333</v>
      </c>
      <c r="E310" t="s">
        <v>1878</v>
      </c>
      <c r="F310" s="28">
        <v>45658</v>
      </c>
      <c r="J310" t="s">
        <v>3334</v>
      </c>
      <c r="N310" t="s">
        <v>1862</v>
      </c>
      <c r="O310" s="19">
        <v>54788</v>
      </c>
      <c r="Q310" s="8"/>
      <c r="R310" s="48"/>
      <c r="V310" s="128" t="e">
        <f>_xlfn.XLOOKUP(Applications[[#This Row],[NoApplication]],#REF!,#REF!,Applications[[#This Row],[Business Owner]],0,1)</f>
        <v>#REF!</v>
      </c>
      <c r="AE310" s="41" t="s">
        <v>325</v>
      </c>
      <c r="AF310" s="41"/>
      <c r="AG310" s="41"/>
      <c r="AH310" s="41"/>
    </row>
    <row r="311" spans="2:41" x14ac:dyDescent="0.25">
      <c r="B311" s="29" t="str">
        <f>_xlfn.CONCAT(Applications[[#This Row],[No]]," - ",Applications[[#This Row],[Application]])</f>
        <v>477 - Oracle People Hub</v>
      </c>
      <c r="C311">
        <v>477</v>
      </c>
      <c r="D311" s="18" t="s">
        <v>3052</v>
      </c>
      <c r="E311" t="s">
        <v>2339</v>
      </c>
      <c r="F311" s="28">
        <v>45658</v>
      </c>
      <c r="J311" t="s">
        <v>2998</v>
      </c>
      <c r="N311" t="s">
        <v>2029</v>
      </c>
      <c r="O311" s="19">
        <v>54788</v>
      </c>
      <c r="Q311" s="8"/>
      <c r="R311" s="48"/>
      <c r="V311" s="128" t="e">
        <f>_xlfn.XLOOKUP(Applications[[#This Row],[NoApplication]],#REF!,#REF!,Applications[[#This Row],[Business Owner]],0,1)</f>
        <v>#REF!</v>
      </c>
      <c r="AE311" t="s">
        <v>3036</v>
      </c>
      <c r="AF311" s="41" t="s">
        <v>2078</v>
      </c>
      <c r="AG311" s="41"/>
      <c r="AH311" s="41" t="s">
        <v>3053</v>
      </c>
    </row>
    <row r="312" spans="2:41" ht="30" x14ac:dyDescent="0.25">
      <c r="B312" s="29" t="str">
        <f>_xlfn.CONCAT(Applications[[#This Row],[No]]," - ",Applications[[#This Row],[Application]])</f>
        <v>478 - IAR Embedded Workbench for ARM Cortex-M</v>
      </c>
      <c r="C312">
        <v>478</v>
      </c>
      <c r="D312" s="50" t="s">
        <v>2785</v>
      </c>
      <c r="E312" s="56" t="s">
        <v>1968</v>
      </c>
      <c r="F312" s="28">
        <v>45658</v>
      </c>
      <c r="G312" s="11" t="s">
        <v>1966</v>
      </c>
      <c r="J312" s="57" t="s">
        <v>2786</v>
      </c>
      <c r="K312" s="57"/>
      <c r="M312" t="s">
        <v>2002</v>
      </c>
      <c r="N312" t="s">
        <v>2029</v>
      </c>
      <c r="O312" s="19">
        <v>54788</v>
      </c>
      <c r="Q312" s="100" t="s">
        <v>2787</v>
      </c>
      <c r="R312" s="48"/>
      <c r="U312" t="s">
        <v>2788</v>
      </c>
      <c r="V312" s="128" t="e">
        <f>_xlfn.XLOOKUP(Applications[[#This Row],[NoApplication]],#REF!,#REF!,Applications[[#This Row],[Business Owner]],0,1)</f>
        <v>#REF!</v>
      </c>
      <c r="Z312" s="57"/>
      <c r="AD312" t="s">
        <v>2417</v>
      </c>
      <c r="AE312" t="s">
        <v>2358</v>
      </c>
      <c r="AF312" s="41"/>
      <c r="AG312" s="41"/>
      <c r="AH312" s="41"/>
      <c r="AJ312" t="s">
        <v>46</v>
      </c>
      <c r="AK312" t="s">
        <v>2507</v>
      </c>
      <c r="AO312" t="s">
        <v>1851</v>
      </c>
    </row>
    <row r="313" spans="2:41" ht="30" x14ac:dyDescent="0.25">
      <c r="B313" s="29" t="str">
        <f>_xlfn.CONCAT(Applications[[#This Row],[No]]," - ",Applications[[#This Row],[Application]])</f>
        <v>479 - IAR Embedded Workbench for MSP430</v>
      </c>
      <c r="C313">
        <v>479</v>
      </c>
      <c r="D313" s="50" t="s">
        <v>2789</v>
      </c>
      <c r="E313" s="56" t="s">
        <v>1968</v>
      </c>
      <c r="F313" s="28">
        <v>45658</v>
      </c>
      <c r="G313" s="11" t="s">
        <v>1966</v>
      </c>
      <c r="J313" s="57" t="s">
        <v>2786</v>
      </c>
      <c r="K313" s="57"/>
      <c r="M313" t="s">
        <v>2002</v>
      </c>
      <c r="N313" t="s">
        <v>2029</v>
      </c>
      <c r="O313" s="19">
        <v>54788</v>
      </c>
      <c r="Q313" s="100" t="s">
        <v>2790</v>
      </c>
      <c r="R313" s="48"/>
      <c r="U313" t="s">
        <v>2791</v>
      </c>
      <c r="V313" s="128" t="e">
        <f>_xlfn.XLOOKUP(Applications[[#This Row],[NoApplication]],#REF!,#REF!,Applications[[#This Row],[Business Owner]],0,1)</f>
        <v>#REF!</v>
      </c>
      <c r="Z313" s="57"/>
      <c r="AD313" t="s">
        <v>2417</v>
      </c>
      <c r="AE313" t="s">
        <v>2358</v>
      </c>
      <c r="AF313" s="41"/>
      <c r="AG313" s="41"/>
      <c r="AH313" s="41"/>
      <c r="AJ313" t="s">
        <v>46</v>
      </c>
      <c r="AK313" t="s">
        <v>2507</v>
      </c>
      <c r="AO313" t="s">
        <v>1851</v>
      </c>
    </row>
    <row r="314" spans="2:41" x14ac:dyDescent="0.25">
      <c r="B314" s="29" t="str">
        <f>_xlfn.CONCAT(Applications[[#This Row],[No]]," - ",Applications[[#This Row],[Application]])</f>
        <v>480 - Nohau - Compiler</v>
      </c>
      <c r="C314">
        <v>480</v>
      </c>
      <c r="D314" s="18" t="s">
        <v>2481</v>
      </c>
      <c r="E314" t="s">
        <v>1968</v>
      </c>
      <c r="F314" s="28">
        <v>45658</v>
      </c>
      <c r="G314" s="11" t="s">
        <v>1966</v>
      </c>
      <c r="J314" t="s">
        <v>2482</v>
      </c>
      <c r="M314" t="s">
        <v>2009</v>
      </c>
      <c r="N314" t="s">
        <v>2038</v>
      </c>
      <c r="O314" s="19">
        <v>54788</v>
      </c>
      <c r="R314" s="11"/>
      <c r="U314" t="s">
        <v>2483</v>
      </c>
      <c r="V314" s="128" t="e">
        <f>_xlfn.XLOOKUP(Applications[[#This Row],[NoApplication]],#REF!,#REF!,Applications[[#This Row],[Business Owner]],0,1)</f>
        <v>#REF!</v>
      </c>
      <c r="AE314" t="s">
        <v>2358</v>
      </c>
      <c r="AJ314" t="s">
        <v>1162</v>
      </c>
      <c r="AK314" t="s">
        <v>1162</v>
      </c>
    </row>
    <row r="315" spans="2:41" ht="105" x14ac:dyDescent="0.25">
      <c r="B315" s="29" t="str">
        <f>_xlfn.CONCAT(Applications[[#This Row],[No]]," - ",Applications[[#This Row],[Application]])</f>
        <v>481 - Google Earth</v>
      </c>
      <c r="C315">
        <v>481</v>
      </c>
      <c r="D315" s="18" t="s">
        <v>1872</v>
      </c>
      <c r="E315" t="s">
        <v>1846</v>
      </c>
      <c r="F315" s="28">
        <v>45658</v>
      </c>
      <c r="G315" s="11" t="s">
        <v>1873</v>
      </c>
      <c r="J315" t="s">
        <v>1874</v>
      </c>
      <c r="N315" t="s">
        <v>1855</v>
      </c>
      <c r="O315" s="19">
        <v>54788</v>
      </c>
      <c r="R315" s="11"/>
      <c r="V315" s="128" t="e">
        <f>_xlfn.XLOOKUP(Applications[[#This Row],[NoApplication]],#REF!,#REF!,Applications[[#This Row],[Business Owner]],0,1)</f>
        <v>#REF!</v>
      </c>
      <c r="AE315" t="s">
        <v>1842</v>
      </c>
      <c r="AI315" s="8" t="s">
        <v>1875</v>
      </c>
      <c r="AJ315" t="s">
        <v>1876</v>
      </c>
    </row>
    <row r="316" spans="2:41" x14ac:dyDescent="0.25">
      <c r="B316" s="29" t="str">
        <f>_xlfn.CONCAT(Applications[[#This Row],[No]]," - ",Applications[[#This Row],[Application]])</f>
        <v>482 - Google Earth Pro</v>
      </c>
      <c r="C316">
        <v>482</v>
      </c>
      <c r="D316" s="18" t="s">
        <v>2971</v>
      </c>
      <c r="E316" t="s">
        <v>1846</v>
      </c>
      <c r="F316" s="28">
        <v>45658</v>
      </c>
      <c r="G316" s="11" t="s">
        <v>1966</v>
      </c>
      <c r="J316" t="s">
        <v>1874</v>
      </c>
      <c r="N316" t="s">
        <v>1862</v>
      </c>
      <c r="O316" s="19">
        <v>54788</v>
      </c>
      <c r="R316" s="11"/>
      <c r="V316" s="128" t="e">
        <f>_xlfn.XLOOKUP(Applications[[#This Row],[NoApplication]],#REF!,#REF!,Applications[[#This Row],[Business Owner]],0,1)</f>
        <v>#REF!</v>
      </c>
      <c r="AE316" t="s">
        <v>2358</v>
      </c>
    </row>
    <row r="317" spans="2:41" x14ac:dyDescent="0.25">
      <c r="B317" s="29" t="str">
        <f>_xlfn.CONCAT(Applications[[#This Row],[No]]," - ",Applications[[#This Row],[Application]])</f>
        <v>483 - Microsoft OneNote</v>
      </c>
      <c r="C317">
        <v>483</v>
      </c>
      <c r="D317" s="18" t="s">
        <v>2072</v>
      </c>
      <c r="E317" s="18" t="s">
        <v>1878</v>
      </c>
      <c r="F317" s="28">
        <v>45658</v>
      </c>
      <c r="G317" s="11" t="s">
        <v>1966</v>
      </c>
      <c r="J317" t="s">
        <v>1861</v>
      </c>
      <c r="M317" t="s">
        <v>2066</v>
      </c>
      <c r="N317" t="s">
        <v>2029</v>
      </c>
      <c r="O317" s="19">
        <v>54788</v>
      </c>
      <c r="R317" s="11"/>
      <c r="V317" s="128" t="e">
        <f>_xlfn.XLOOKUP(Applications[[#This Row],[NoApplication]],#REF!,#REF!,Applications[[#This Row],[Business Owner]],0,1)</f>
        <v>#REF!</v>
      </c>
      <c r="AB317" t="s">
        <v>2033</v>
      </c>
      <c r="AE317" s="41" t="s">
        <v>2034</v>
      </c>
      <c r="AI317" t="s">
        <v>2048</v>
      </c>
    </row>
    <row r="318" spans="2:41" x14ac:dyDescent="0.25">
      <c r="B318" s="29" t="str">
        <f>_xlfn.CONCAT(Applications[[#This Row],[No]]," - ",Applications[[#This Row],[Application]])</f>
        <v>484 - Microsoft Loop</v>
      </c>
      <c r="C318">
        <v>484</v>
      </c>
      <c r="D318" s="18" t="s">
        <v>2073</v>
      </c>
      <c r="E318" s="18" t="s">
        <v>1878</v>
      </c>
      <c r="F318" s="28">
        <v>45658</v>
      </c>
      <c r="G318" s="11" t="s">
        <v>1873</v>
      </c>
      <c r="J318" t="s">
        <v>1861</v>
      </c>
      <c r="N318" t="s">
        <v>2029</v>
      </c>
      <c r="O318" s="19">
        <v>54788</v>
      </c>
      <c r="R318" s="11"/>
      <c r="V318" s="128" t="e">
        <f>_xlfn.XLOOKUP(Applications[[#This Row],[NoApplication]],#REF!,#REF!,Applications[[#This Row],[Business Owner]],0,1)</f>
        <v>#REF!</v>
      </c>
      <c r="AE318" t="s">
        <v>2034</v>
      </c>
      <c r="AI318" t="s">
        <v>2048</v>
      </c>
    </row>
    <row r="319" spans="2:41" x14ac:dyDescent="0.25">
      <c r="B319" s="29" t="str">
        <f>_xlfn.CONCAT(Applications[[#This Row],[No]]," - ",Applications[[#This Row],[Application]])</f>
        <v>485 - Microsoft Planner</v>
      </c>
      <c r="C319">
        <v>485</v>
      </c>
      <c r="D319" s="18" t="s">
        <v>2185</v>
      </c>
      <c r="E319" t="s">
        <v>1878</v>
      </c>
      <c r="F319" s="28">
        <v>45658</v>
      </c>
      <c r="J319" s="66" t="s">
        <v>1861</v>
      </c>
      <c r="N319" t="s">
        <v>2029</v>
      </c>
      <c r="O319" s="19">
        <v>54788</v>
      </c>
      <c r="R319" s="11"/>
      <c r="V319" s="128" t="e">
        <f>_xlfn.XLOOKUP(Applications[[#This Row],[NoApplication]],#REF!,#REF!,Applications[[#This Row],[Business Owner]],0,1)</f>
        <v>#REF!</v>
      </c>
      <c r="Z319" s="66"/>
      <c r="AE319" t="s">
        <v>2183</v>
      </c>
      <c r="AI319" t="s">
        <v>2048</v>
      </c>
    </row>
    <row r="320" spans="2:41" x14ac:dyDescent="0.25">
      <c r="B320" s="29" t="str">
        <f>_xlfn.CONCAT(Applications[[#This Row],[No]]," - ",Applications[[#This Row],[Application]])</f>
        <v>486 - Microsoft Forms</v>
      </c>
      <c r="C320">
        <v>486</v>
      </c>
      <c r="D320" s="18" t="s">
        <v>2074</v>
      </c>
      <c r="E320" t="s">
        <v>1878</v>
      </c>
      <c r="F320" s="28">
        <v>45658</v>
      </c>
      <c r="J320" t="s">
        <v>1861</v>
      </c>
      <c r="N320" t="s">
        <v>2029</v>
      </c>
      <c r="O320" s="19">
        <v>54788</v>
      </c>
      <c r="P320" s="10" t="s">
        <v>2075</v>
      </c>
      <c r="R320" s="11"/>
      <c r="V320" s="128" t="e">
        <f>_xlfn.XLOOKUP(Applications[[#This Row],[NoApplication]],#REF!,#REF!,Applications[[#This Row],[Business Owner]],0,1)</f>
        <v>#REF!</v>
      </c>
      <c r="Z320" s="66"/>
      <c r="AE320" t="s">
        <v>2034</v>
      </c>
      <c r="AI320" t="s">
        <v>2048</v>
      </c>
    </row>
    <row r="321" spans="2:38" x14ac:dyDescent="0.25">
      <c r="B321" s="29" t="str">
        <f>_xlfn.CONCAT(Applications[[#This Row],[No]]," - ",Applications[[#This Row],[Application]])</f>
        <v>487 - Microsoft Teams Whiteboard</v>
      </c>
      <c r="C321">
        <v>487</v>
      </c>
      <c r="D321" s="18" t="s">
        <v>2076</v>
      </c>
      <c r="E321" t="s">
        <v>1999</v>
      </c>
      <c r="F321" s="28">
        <v>45658</v>
      </c>
      <c r="G321" s="11" t="s">
        <v>1966</v>
      </c>
      <c r="J321" t="s">
        <v>1861</v>
      </c>
      <c r="M321" t="s">
        <v>2066</v>
      </c>
      <c r="N321" t="s">
        <v>2029</v>
      </c>
      <c r="O321" s="19">
        <v>54788</v>
      </c>
      <c r="R321" s="11"/>
      <c r="V321" s="128" t="e">
        <f>_xlfn.XLOOKUP(Applications[[#This Row],[NoApplication]],#REF!,#REF!,Applications[[#This Row],[Business Owner]],0,1)</f>
        <v>#REF!</v>
      </c>
      <c r="AB321" t="s">
        <v>2033</v>
      </c>
      <c r="AE321" t="s">
        <v>2034</v>
      </c>
      <c r="AI321" t="s">
        <v>2048</v>
      </c>
    </row>
    <row r="322" spans="2:38" x14ac:dyDescent="0.25">
      <c r="B322" s="29" t="str">
        <f>_xlfn.CONCAT(Applications[[#This Row],[No]]," - ",Applications[[#This Row],[Application]])</f>
        <v>488 - Microsoft CoPilot</v>
      </c>
      <c r="C322">
        <v>488</v>
      </c>
      <c r="D322" s="18" t="s">
        <v>2077</v>
      </c>
      <c r="E322" t="s">
        <v>1878</v>
      </c>
      <c r="F322" s="28">
        <v>45658</v>
      </c>
      <c r="G322" s="11" t="s">
        <v>1873</v>
      </c>
      <c r="J322" t="s">
        <v>1861</v>
      </c>
      <c r="M322" t="s">
        <v>2066</v>
      </c>
      <c r="N322" t="s">
        <v>2029</v>
      </c>
      <c r="O322" s="19">
        <v>54788</v>
      </c>
      <c r="R322" s="11"/>
      <c r="V322" s="128" t="e">
        <f>_xlfn.XLOOKUP(Applications[[#This Row],[NoApplication]],#REF!,#REF!,Applications[[#This Row],[Business Owner]],0,1)</f>
        <v>#REF!</v>
      </c>
      <c r="AB322" t="s">
        <v>2033</v>
      </c>
      <c r="AE322" s="41" t="s">
        <v>2034</v>
      </c>
      <c r="AF322" t="s">
        <v>2078</v>
      </c>
      <c r="AI322" t="s">
        <v>2048</v>
      </c>
    </row>
    <row r="323" spans="2:38" x14ac:dyDescent="0.25">
      <c r="B323" s="29" t="str">
        <f>_xlfn.CONCAT(Applications[[#This Row],[No]]," - ",Applications[[#This Row],[Application]])</f>
        <v>489 - Microsoft M365 CoPilot</v>
      </c>
      <c r="C323">
        <v>489</v>
      </c>
      <c r="D323" s="18" t="s">
        <v>2079</v>
      </c>
      <c r="E323" t="s">
        <v>1878</v>
      </c>
      <c r="F323" s="28">
        <v>45658</v>
      </c>
      <c r="J323" t="s">
        <v>1861</v>
      </c>
      <c r="K323" t="s">
        <v>2080</v>
      </c>
      <c r="M323" t="s">
        <v>2002</v>
      </c>
      <c r="N323" t="s">
        <v>1862</v>
      </c>
      <c r="O323" s="19">
        <v>54788</v>
      </c>
      <c r="R323" s="11"/>
      <c r="V323" s="128" t="e">
        <f>_xlfn.XLOOKUP(Applications[[#This Row],[NoApplication]],#REF!,#REF!,Applications[[#This Row],[Business Owner]],0,1)</f>
        <v>#REF!</v>
      </c>
      <c r="AE323" t="s">
        <v>2034</v>
      </c>
      <c r="AF323" t="s">
        <v>2078</v>
      </c>
      <c r="AI323" s="78" t="s">
        <v>2081</v>
      </c>
    </row>
    <row r="324" spans="2:38" x14ac:dyDescent="0.25">
      <c r="B324" s="29" t="str">
        <f>_xlfn.CONCAT(Applications[[#This Row],[No]]," - ",Applications[[#This Row],[Application]])</f>
        <v>490 - Microsoft Viva Insights (Outlook)</v>
      </c>
      <c r="C324">
        <v>490</v>
      </c>
      <c r="D324" s="18" t="s">
        <v>2082</v>
      </c>
      <c r="E324" s="18" t="s">
        <v>1878</v>
      </c>
      <c r="F324" s="28">
        <v>45658</v>
      </c>
      <c r="J324" t="s">
        <v>1861</v>
      </c>
      <c r="N324" t="s">
        <v>2029</v>
      </c>
      <c r="O324" s="19">
        <v>54788</v>
      </c>
      <c r="R324" s="11"/>
      <c r="V324" s="128" t="e">
        <f>_xlfn.XLOOKUP(Applications[[#This Row],[NoApplication]],#REF!,#REF!,Applications[[#This Row],[Business Owner]],0,1)</f>
        <v>#REF!</v>
      </c>
      <c r="AE324" t="s">
        <v>2034</v>
      </c>
      <c r="AI324" t="s">
        <v>2083</v>
      </c>
    </row>
    <row r="325" spans="2:38" ht="180" x14ac:dyDescent="0.25">
      <c r="B325" s="29" t="str">
        <f>_xlfn.CONCAT(Applications[[#This Row],[No]]," - ",Applications[[#This Row],[Application]])</f>
        <v>491 - Azure DevOps</v>
      </c>
      <c r="C325">
        <v>491</v>
      </c>
      <c r="D325" s="18" t="s">
        <v>3399</v>
      </c>
      <c r="E325" t="s">
        <v>1968</v>
      </c>
      <c r="F325" s="28">
        <v>45658</v>
      </c>
      <c r="G325" s="11" t="s">
        <v>1873</v>
      </c>
      <c r="J325" t="s">
        <v>1861</v>
      </c>
      <c r="N325" t="s">
        <v>1848</v>
      </c>
      <c r="O325" s="19">
        <v>46387</v>
      </c>
      <c r="Q325" s="8" t="s">
        <v>3400</v>
      </c>
      <c r="R325" s="11"/>
      <c r="V325" s="128" t="e">
        <f>_xlfn.XLOOKUP(Applications[[#This Row],[NoApplication]],#REF!,#REF!,Applications[[#This Row],[Business Owner]],0,1)</f>
        <v>#REF!</v>
      </c>
      <c r="Z325" t="s">
        <v>3401</v>
      </c>
      <c r="AE325" t="s">
        <v>3402</v>
      </c>
      <c r="AI325" t="s">
        <v>3403</v>
      </c>
      <c r="AJ325" t="s">
        <v>3404</v>
      </c>
      <c r="AL325" t="s">
        <v>2056</v>
      </c>
    </row>
    <row r="326" spans="2:38" x14ac:dyDescent="0.25">
      <c r="B326" s="29" t="str">
        <f>_xlfn.CONCAT(Applications[[#This Row],[No]]," - ",Applications[[#This Row],[Application]])</f>
        <v>492 - Ennova</v>
      </c>
      <c r="C326">
        <v>492</v>
      </c>
      <c r="D326" s="18" t="s">
        <v>3335</v>
      </c>
      <c r="E326" t="s">
        <v>1846</v>
      </c>
      <c r="F326" s="28">
        <v>45658</v>
      </c>
      <c r="J326" t="s">
        <v>3336</v>
      </c>
      <c r="N326" t="s">
        <v>1862</v>
      </c>
      <c r="O326" s="19">
        <v>54788</v>
      </c>
      <c r="R326" s="11"/>
      <c r="S326" t="s">
        <v>3337</v>
      </c>
      <c r="U326" t="s">
        <v>3338</v>
      </c>
      <c r="V326" s="128" t="e">
        <f>_xlfn.XLOOKUP(Applications[[#This Row],[NoApplication]],#REF!,#REF!,Applications[[#This Row],[Business Owner]],0,1)</f>
        <v>#REF!</v>
      </c>
      <c r="AE326" t="s">
        <v>325</v>
      </c>
    </row>
    <row r="327" spans="2:38" x14ac:dyDescent="0.25">
      <c r="B327" s="29" t="str">
        <f>_xlfn.CONCAT(Applications[[#This Row],[No]]," - ",Applications[[#This Row],[Application]])</f>
        <v>494 - Adobe Acrobat</v>
      </c>
      <c r="C327">
        <v>494</v>
      </c>
      <c r="D327" s="18" t="s">
        <v>2084</v>
      </c>
      <c r="E327" t="s">
        <v>1878</v>
      </c>
      <c r="F327" s="28">
        <v>45658</v>
      </c>
      <c r="G327" s="11" t="s">
        <v>1966</v>
      </c>
      <c r="J327" t="s">
        <v>2085</v>
      </c>
      <c r="M327" t="s">
        <v>1880</v>
      </c>
      <c r="N327" t="s">
        <v>1862</v>
      </c>
      <c r="O327" s="19">
        <v>54788</v>
      </c>
      <c r="Q327" t="s">
        <v>2086</v>
      </c>
      <c r="R327" s="11"/>
      <c r="V327" s="128" t="e">
        <f>_xlfn.XLOOKUP(Applications[[#This Row],[NoApplication]],#REF!,#REF!,Applications[[#This Row],[Business Owner]],0,1)</f>
        <v>#REF!</v>
      </c>
      <c r="X327" t="s">
        <v>2087</v>
      </c>
      <c r="AE327" s="41" t="s">
        <v>2034</v>
      </c>
      <c r="AH327" t="s">
        <v>2088</v>
      </c>
      <c r="AI327" s="193" t="s">
        <v>2048</v>
      </c>
    </row>
    <row r="328" spans="2:38" x14ac:dyDescent="0.25">
      <c r="B328" s="29" t="str">
        <f>_xlfn.CONCAT(Applications[[#This Row],[No]]," - ",Applications[[#This Row],[Application]])</f>
        <v>495 - VLC Media player</v>
      </c>
      <c r="C328">
        <v>495</v>
      </c>
      <c r="D328" s="18" t="s">
        <v>2767</v>
      </c>
      <c r="E328" t="s">
        <v>1846</v>
      </c>
      <c r="F328" s="28">
        <v>45658</v>
      </c>
      <c r="G328" s="11" t="s">
        <v>1966</v>
      </c>
      <c r="J328" t="s">
        <v>2768</v>
      </c>
      <c r="N328" t="s">
        <v>1848</v>
      </c>
      <c r="O328" s="28">
        <v>46173</v>
      </c>
      <c r="R328" s="11"/>
      <c r="V328" s="128" t="e">
        <f>_xlfn.XLOOKUP(Applications[[#This Row],[NoApplication]],#REF!,#REF!,Applications[[#This Row],[Business Owner]],0,1)</f>
        <v>#REF!</v>
      </c>
      <c r="AE328" t="s">
        <v>2358</v>
      </c>
      <c r="AI328" t="s">
        <v>2769</v>
      </c>
    </row>
    <row r="329" spans="2:38" ht="150" x14ac:dyDescent="0.25">
      <c r="B329" s="29" t="str">
        <f>_xlfn.CONCAT(Applications[[#This Row],[No]]," - ",Applications[[#This Row],[Application]])</f>
        <v>496 - MS-CRM ADD-ONS</v>
      </c>
      <c r="C329">
        <v>496</v>
      </c>
      <c r="D329" s="18" t="s">
        <v>3339</v>
      </c>
      <c r="E329" t="s">
        <v>1878</v>
      </c>
      <c r="F329" s="28">
        <v>45658</v>
      </c>
      <c r="J329" t="s">
        <v>1861</v>
      </c>
      <c r="N329" t="s">
        <v>1855</v>
      </c>
      <c r="O329" s="19">
        <v>54788</v>
      </c>
      <c r="R329" s="11"/>
      <c r="U329" t="s">
        <v>3340</v>
      </c>
      <c r="V329" s="128" t="e">
        <f>_xlfn.XLOOKUP(Applications[[#This Row],[NoApplication]],#REF!,#REF!,Applications[[#This Row],[Business Owner]],0,1)</f>
        <v>#REF!</v>
      </c>
      <c r="AE329" t="s">
        <v>325</v>
      </c>
      <c r="AI329" s="8" t="s">
        <v>3341</v>
      </c>
      <c r="AL329" t="s">
        <v>3016</v>
      </c>
    </row>
    <row r="330" spans="2:38" x14ac:dyDescent="0.25">
      <c r="B330" s="29" t="str">
        <f>_xlfn.CONCAT(Applications[[#This Row],[No]]," - ",Applications[[#This Row],[Application]])</f>
        <v>499 - Google Chrome</v>
      </c>
      <c r="C330">
        <v>499</v>
      </c>
      <c r="D330" s="18" t="s">
        <v>3342</v>
      </c>
      <c r="E330" t="s">
        <v>1846</v>
      </c>
      <c r="F330" s="28">
        <v>45658</v>
      </c>
      <c r="G330" s="11" t="s">
        <v>1873</v>
      </c>
      <c r="J330" t="s">
        <v>1874</v>
      </c>
      <c r="M330" t="s">
        <v>2066</v>
      </c>
      <c r="N330" t="s">
        <v>1862</v>
      </c>
      <c r="O330" s="19">
        <v>54788</v>
      </c>
      <c r="R330" s="11"/>
      <c r="V330" s="128" t="e">
        <f>_xlfn.XLOOKUP(Applications[[#This Row],[NoApplication]],#REF!,#REF!,Applications[[#This Row],[Business Owner]],0,1)</f>
        <v>#REF!</v>
      </c>
      <c r="AK330" t="s">
        <v>3343</v>
      </c>
    </row>
    <row r="331" spans="2:38" x14ac:dyDescent="0.25">
      <c r="B331" s="29" t="str">
        <f>_xlfn.CONCAT(Applications[[#This Row],[No]]," - ",Applications[[#This Row],[Application]])</f>
        <v>500 - Dunn and Bradstreet (Hoovers)</v>
      </c>
      <c r="C331">
        <v>500</v>
      </c>
      <c r="D331" s="18" t="s">
        <v>2301</v>
      </c>
      <c r="E331" t="s">
        <v>1853</v>
      </c>
      <c r="F331" s="28">
        <v>45658</v>
      </c>
      <c r="J331" t="s">
        <v>2289</v>
      </c>
      <c r="N331" t="s">
        <v>2038</v>
      </c>
      <c r="O331" s="19">
        <v>54788</v>
      </c>
      <c r="R331" s="11"/>
      <c r="V331" s="128" t="e">
        <f>_xlfn.XLOOKUP(Applications[[#This Row],[NoApplication]],#REF!,#REF!,Applications[[#This Row],[Business Owner]],0,1)</f>
        <v>#REF!</v>
      </c>
      <c r="AE331" s="41" t="s">
        <v>2268</v>
      </c>
    </row>
    <row r="332" spans="2:38" x14ac:dyDescent="0.25">
      <c r="B332" s="29" t="str">
        <f>_xlfn.CONCAT(Applications[[#This Row],[No]]," - ",Applications[[#This Row],[Application]])</f>
        <v>501 - Adobe Indesign</v>
      </c>
      <c r="C332">
        <v>501</v>
      </c>
      <c r="D332" s="18" t="s">
        <v>3344</v>
      </c>
      <c r="E332" t="s">
        <v>2050</v>
      </c>
      <c r="F332" s="28">
        <v>45658</v>
      </c>
      <c r="J332" t="s">
        <v>2085</v>
      </c>
      <c r="N332" t="s">
        <v>1862</v>
      </c>
      <c r="O332" s="19">
        <v>54788</v>
      </c>
      <c r="R332" s="11"/>
      <c r="V332" s="128" t="e">
        <f>_xlfn.XLOOKUP(Applications[[#This Row],[NoApplication]],#REF!,#REF!,Applications[[#This Row],[Business Owner]],0,1)</f>
        <v>#REF!</v>
      </c>
      <c r="X332" t="s">
        <v>2087</v>
      </c>
      <c r="AE332" t="s">
        <v>325</v>
      </c>
      <c r="AH332" t="s">
        <v>2088</v>
      </c>
      <c r="AI332" t="s">
        <v>3345</v>
      </c>
    </row>
    <row r="333" spans="2:38" x14ac:dyDescent="0.25">
      <c r="B333" s="29" t="str">
        <f>_xlfn.CONCAT(Applications[[#This Row],[No]]," - ",Applications[[#This Row],[Application]])</f>
        <v>502 - Azure Storage</v>
      </c>
      <c r="C333">
        <v>502</v>
      </c>
      <c r="D333" s="18" t="s">
        <v>4289</v>
      </c>
      <c r="E333" t="s">
        <v>1853</v>
      </c>
      <c r="F333" s="28">
        <v>45658</v>
      </c>
      <c r="J333" t="s">
        <v>1861</v>
      </c>
      <c r="N333" t="s">
        <v>2038</v>
      </c>
      <c r="O333" s="19">
        <v>54788</v>
      </c>
      <c r="R333" s="11"/>
      <c r="V333" s="128" t="e">
        <f>_xlfn.XLOOKUP(Applications[[#This Row],[NoApplication]],#REF!,#REF!,Applications[[#This Row],[Business Owner]],0,1)</f>
        <v>#REF!</v>
      </c>
    </row>
    <row r="334" spans="2:38" x14ac:dyDescent="0.25">
      <c r="B334" s="29" t="str">
        <f>_xlfn.CONCAT(Applications[[#This Row],[No]]," - ",Applications[[#This Row],[Application]])</f>
        <v>503 - Azure ETL (Extract-Transform-Load)</v>
      </c>
      <c r="C334">
        <v>503</v>
      </c>
      <c r="D334" s="18" t="s">
        <v>4290</v>
      </c>
      <c r="E334" t="s">
        <v>1853</v>
      </c>
      <c r="F334" s="28">
        <v>45658</v>
      </c>
      <c r="J334" t="s">
        <v>1861</v>
      </c>
      <c r="N334" t="s">
        <v>2038</v>
      </c>
      <c r="O334" s="19">
        <v>54788</v>
      </c>
      <c r="R334" s="11"/>
      <c r="V334" s="128" t="e">
        <f>_xlfn.XLOOKUP(Applications[[#This Row],[NoApplication]],#REF!,#REF!,Applications[[#This Row],[Business Owner]],0,1)</f>
        <v>#REF!</v>
      </c>
    </row>
    <row r="335" spans="2:38" x14ac:dyDescent="0.25">
      <c r="B335" s="29" t="str">
        <f>_xlfn.CONCAT(Applications[[#This Row],[No]]," - ",Applications[[#This Row],[Application]])</f>
        <v>504 - Azure Services (AI - ML)</v>
      </c>
      <c r="C335">
        <v>504</v>
      </c>
      <c r="D335" s="18" t="s">
        <v>4291</v>
      </c>
      <c r="E335" t="s">
        <v>1853</v>
      </c>
      <c r="F335" s="28">
        <v>45658</v>
      </c>
      <c r="J335" t="s">
        <v>1861</v>
      </c>
      <c r="N335" t="s">
        <v>2038</v>
      </c>
      <c r="O335" s="19">
        <v>54788</v>
      </c>
      <c r="R335" s="11"/>
      <c r="V335" s="128" t="e">
        <f>_xlfn.XLOOKUP(Applications[[#This Row],[NoApplication]],#REF!,#REF!,Applications[[#This Row],[Business Owner]],0,1)</f>
        <v>#REF!</v>
      </c>
      <c r="AF335" t="s">
        <v>2078</v>
      </c>
    </row>
    <row r="336" spans="2:38" x14ac:dyDescent="0.25">
      <c r="B336" s="29" t="str">
        <f>_xlfn.CONCAT(Applications[[#This Row],[No]]," - ",Applications[[#This Row],[Application]])</f>
        <v>505 - SAP Analytics Cloud</v>
      </c>
      <c r="C336">
        <v>505</v>
      </c>
      <c r="D336" s="18" t="s">
        <v>2302</v>
      </c>
      <c r="E336" t="s">
        <v>1853</v>
      </c>
      <c r="F336" s="28">
        <v>45658</v>
      </c>
      <c r="J336" t="s">
        <v>2303</v>
      </c>
      <c r="N336" t="s">
        <v>1862</v>
      </c>
      <c r="O336" s="19">
        <v>54788</v>
      </c>
      <c r="R336" s="11"/>
      <c r="V336" s="128" t="e">
        <f>_xlfn.XLOOKUP(Applications[[#This Row],[NoApplication]],#REF!,#REF!,Applications[[#This Row],[Business Owner]],0,1)</f>
        <v>#REF!</v>
      </c>
      <c r="AE336" t="s">
        <v>2268</v>
      </c>
      <c r="AH336" t="s">
        <v>2274</v>
      </c>
    </row>
    <row r="337" spans="2:42" x14ac:dyDescent="0.25">
      <c r="B337" s="29" t="str">
        <f>_xlfn.CONCAT(Applications[[#This Row],[No]]," - ",Applications[[#This Row],[Application]])</f>
        <v>506 - LeanIX</v>
      </c>
      <c r="C337">
        <v>506</v>
      </c>
      <c r="D337" s="18" t="s">
        <v>4292</v>
      </c>
      <c r="E337" t="s">
        <v>1918</v>
      </c>
      <c r="F337" s="28">
        <v>45658</v>
      </c>
      <c r="H337" s="11" t="s">
        <v>138</v>
      </c>
      <c r="J337" t="s">
        <v>4293</v>
      </c>
      <c r="M337" t="s">
        <v>2009</v>
      </c>
      <c r="N337" t="s">
        <v>2038</v>
      </c>
      <c r="O337" s="19">
        <v>54788</v>
      </c>
      <c r="R337" s="11"/>
      <c r="V337" s="128" t="e">
        <f>_xlfn.XLOOKUP(Applications[[#This Row],[NoApplication]],#REF!,#REF!,Applications[[#This Row],[Business Owner]],0,1)</f>
        <v>#REF!</v>
      </c>
      <c r="AB337" t="s">
        <v>277</v>
      </c>
    </row>
    <row r="338" spans="2:42" x14ac:dyDescent="0.25">
      <c r="B338" s="29" t="str">
        <f>_xlfn.CONCAT(Applications[[#This Row],[No]]," - ",Applications[[#This Row],[Application]])</f>
        <v>507 - VIS-PIT (Profit improvement tool)</v>
      </c>
      <c r="C338">
        <v>507</v>
      </c>
      <c r="D338" s="18" t="s">
        <v>2304</v>
      </c>
      <c r="E338" t="s">
        <v>1853</v>
      </c>
      <c r="F338" s="28">
        <v>45658</v>
      </c>
      <c r="N338" t="s">
        <v>1969</v>
      </c>
      <c r="O338" s="19">
        <v>46112</v>
      </c>
      <c r="Q338" t="s">
        <v>2305</v>
      </c>
      <c r="R338" s="11"/>
      <c r="S338" t="s">
        <v>342</v>
      </c>
      <c r="V338" s="128" t="e">
        <f>_xlfn.XLOOKUP(Applications[[#This Row],[NoApplication]],#REF!,#REF!,Applications[[#This Row],[Business Owner]],0,1)</f>
        <v>#REF!</v>
      </c>
      <c r="AE338" t="s">
        <v>2268</v>
      </c>
      <c r="AL338" t="s">
        <v>2007</v>
      </c>
    </row>
    <row r="339" spans="2:42" ht="270" x14ac:dyDescent="0.25">
      <c r="B339" s="29" t="str">
        <f>_xlfn.CONCAT(Applications[[#This Row],[No]]," - ",Applications[[#This Row],[Application]])</f>
        <v>508 - VIS-Quote Calculation Tool</v>
      </c>
      <c r="C339">
        <v>508</v>
      </c>
      <c r="D339" s="18" t="s">
        <v>3346</v>
      </c>
      <c r="E339" t="s">
        <v>1918</v>
      </c>
      <c r="F339" s="28">
        <v>45658</v>
      </c>
      <c r="J339" t="s">
        <v>2275</v>
      </c>
      <c r="N339" t="s">
        <v>1969</v>
      </c>
      <c r="O339" s="19">
        <v>46295</v>
      </c>
      <c r="Q339" t="s">
        <v>2305</v>
      </c>
      <c r="R339" s="11"/>
      <c r="S339" t="s">
        <v>342</v>
      </c>
      <c r="U339" t="s">
        <v>3347</v>
      </c>
      <c r="V339" s="128" t="e">
        <f>_xlfn.XLOOKUP(Applications[[#This Row],[NoApplication]],#REF!,#REF!,Applications[[#This Row],[Business Owner]],0,1)</f>
        <v>#REF!</v>
      </c>
      <c r="AE339" t="s">
        <v>325</v>
      </c>
      <c r="AI339" s="216" t="s">
        <v>3348</v>
      </c>
      <c r="AL339" t="s">
        <v>3016</v>
      </c>
    </row>
    <row r="340" spans="2:42" x14ac:dyDescent="0.25">
      <c r="B340" s="29" t="str">
        <f>_xlfn.CONCAT(Applications[[#This Row],[No]]," - ",Applications[[#This Row],[Application]])</f>
        <v>509 - Azure EntraID</v>
      </c>
      <c r="C340">
        <v>509</v>
      </c>
      <c r="D340" s="18" t="s">
        <v>4294</v>
      </c>
      <c r="E340" t="s">
        <v>2037</v>
      </c>
      <c r="F340" s="28">
        <v>45658</v>
      </c>
      <c r="J340" t="s">
        <v>1861</v>
      </c>
      <c r="N340" t="s">
        <v>2029</v>
      </c>
      <c r="O340" s="19">
        <v>54788</v>
      </c>
      <c r="R340" s="11"/>
      <c r="S340" t="s">
        <v>8623</v>
      </c>
      <c r="V340" s="128" t="e">
        <f>_xlfn.XLOOKUP(Applications[[#This Row],[NoApplication]],#REF!,#REF!,Applications[[#This Row],[Business Owner]],0,1)</f>
        <v>#REF!</v>
      </c>
      <c r="AP340" t="s">
        <v>8650</v>
      </c>
    </row>
    <row r="341" spans="2:42" x14ac:dyDescent="0.25">
      <c r="B341" s="29" t="str">
        <f>_xlfn.CONCAT(Applications[[#This Row],[No]]," - ",Applications[[#This Row],[Application]])</f>
        <v>510 - Data Bricks</v>
      </c>
      <c r="C341">
        <v>510</v>
      </c>
      <c r="D341" s="18" t="s">
        <v>2202</v>
      </c>
      <c r="E341" t="s">
        <v>1853</v>
      </c>
      <c r="F341" s="28">
        <v>45658</v>
      </c>
      <c r="J341" t="s">
        <v>2203</v>
      </c>
      <c r="N341" t="s">
        <v>1862</v>
      </c>
      <c r="O341" s="19">
        <v>54788</v>
      </c>
      <c r="R341" s="11"/>
      <c r="V341" s="128" t="e">
        <f>_xlfn.XLOOKUP(Applications[[#This Row],[NoApplication]],#REF!,#REF!,Applications[[#This Row],[Business Owner]],0,1)</f>
        <v>#REF!</v>
      </c>
      <c r="AE341" t="s">
        <v>2192</v>
      </c>
      <c r="AI341" t="s">
        <v>2204</v>
      </c>
    </row>
    <row r="342" spans="2:42" ht="30" x14ac:dyDescent="0.25">
      <c r="B342" s="29" t="str">
        <f>_xlfn.CONCAT(Applications[[#This Row],[No]]," - ",Applications[[#This Row],[Application]])</f>
        <v>511 - Metertool</v>
      </c>
      <c r="C342">
        <v>511</v>
      </c>
      <c r="D342" s="18" t="s">
        <v>2972</v>
      </c>
      <c r="E342" t="s">
        <v>1837</v>
      </c>
      <c r="F342" s="28">
        <v>45658</v>
      </c>
      <c r="G342" s="11" t="s">
        <v>1966</v>
      </c>
      <c r="J342" t="s">
        <v>1838</v>
      </c>
      <c r="N342" t="s">
        <v>1896</v>
      </c>
      <c r="O342" s="19">
        <v>54788</v>
      </c>
      <c r="Q342" s="8" t="s">
        <v>2973</v>
      </c>
      <c r="R342" s="11"/>
      <c r="V342" s="128" t="e">
        <f>_xlfn.XLOOKUP(Applications[[#This Row],[NoApplication]],#REF!,#REF!,Applications[[#This Row],[Business Owner]],0,1)</f>
        <v>#REF!</v>
      </c>
      <c r="AE342" t="s">
        <v>2358</v>
      </c>
    </row>
    <row r="343" spans="2:42" x14ac:dyDescent="0.25">
      <c r="B343" s="29" t="str">
        <f>_xlfn.CONCAT(Applications[[#This Row],[No]]," - ",Applications[[#This Row],[Application]])</f>
        <v>512 - Logview</v>
      </c>
      <c r="C343">
        <v>512</v>
      </c>
      <c r="D343" s="18" t="s">
        <v>2863</v>
      </c>
      <c r="E343" t="s">
        <v>1846</v>
      </c>
      <c r="F343" s="28">
        <v>45658</v>
      </c>
      <c r="G343" s="11" t="s">
        <v>1966</v>
      </c>
      <c r="J343" t="s">
        <v>2864</v>
      </c>
      <c r="N343" t="s">
        <v>2038</v>
      </c>
      <c r="O343" s="19">
        <v>54788</v>
      </c>
      <c r="R343" s="11"/>
      <c r="V343" s="128" t="e">
        <f>_xlfn.XLOOKUP(Applications[[#This Row],[NoApplication]],#REF!,#REF!,Applications[[#This Row],[Business Owner]],0,1)</f>
        <v>#REF!</v>
      </c>
      <c r="AE343" t="s">
        <v>2358</v>
      </c>
    </row>
    <row r="344" spans="2:42" x14ac:dyDescent="0.25">
      <c r="B344" s="29" t="str">
        <f>_xlfn.CONCAT(Applications[[#This Row],[No]]," - ",Applications[[#This Row],[Application]])</f>
        <v>513 - Datatool</v>
      </c>
      <c r="C344">
        <v>513</v>
      </c>
      <c r="D344" s="18" t="s">
        <v>3867</v>
      </c>
      <c r="E344" t="s">
        <v>1945</v>
      </c>
      <c r="F344" s="28">
        <v>45658</v>
      </c>
      <c r="J344" t="s">
        <v>1838</v>
      </c>
      <c r="N344" t="s">
        <v>1896</v>
      </c>
      <c r="O344" s="19">
        <v>54788</v>
      </c>
      <c r="R344" s="11"/>
      <c r="V344" s="128" t="e">
        <f>_xlfn.XLOOKUP(Applications[[#This Row],[NoApplication]],#REF!,#REF!,Applications[[#This Row],[Business Owner]],0,1)</f>
        <v>#REF!</v>
      </c>
      <c r="AE344" t="s">
        <v>109</v>
      </c>
      <c r="AI344" s="190"/>
    </row>
    <row r="345" spans="2:42" x14ac:dyDescent="0.25">
      <c r="B345" s="29" t="str">
        <f>_xlfn.CONCAT(Applications[[#This Row],[No]]," - ",Applications[[#This Row],[Application]])</f>
        <v>514 - Laptool</v>
      </c>
      <c r="C345">
        <v>514</v>
      </c>
      <c r="D345" s="18" t="s">
        <v>3868</v>
      </c>
      <c r="E345" t="s">
        <v>1945</v>
      </c>
      <c r="F345" s="28">
        <v>45658</v>
      </c>
      <c r="J345" t="s">
        <v>1838</v>
      </c>
      <c r="N345" t="s">
        <v>1896</v>
      </c>
      <c r="O345" s="19">
        <v>54788</v>
      </c>
      <c r="R345" s="11"/>
      <c r="S345" t="s">
        <v>2064</v>
      </c>
      <c r="V345" s="128" t="e">
        <f>_xlfn.XLOOKUP(Applications[[#This Row],[NoApplication]],#REF!,#REF!,Applications[[#This Row],[Business Owner]],0,1)</f>
        <v>#REF!</v>
      </c>
      <c r="AE345" t="s">
        <v>109</v>
      </c>
      <c r="AI345" s="190"/>
    </row>
    <row r="346" spans="2:42" x14ac:dyDescent="0.25">
      <c r="B346" s="29" t="str">
        <f>_xlfn.CONCAT(Applications[[#This Row],[No]]," - ",Applications[[#This Row],[Application]])</f>
        <v>515 - Metertool X</v>
      </c>
      <c r="C346">
        <v>515</v>
      </c>
      <c r="D346" s="18" t="s">
        <v>2955</v>
      </c>
      <c r="E346" t="s">
        <v>1837</v>
      </c>
      <c r="F346" s="28">
        <v>45658</v>
      </c>
      <c r="J346" t="s">
        <v>1838</v>
      </c>
      <c r="N346" t="s">
        <v>1896</v>
      </c>
      <c r="O346" s="19">
        <v>54788</v>
      </c>
      <c r="Q346" s="92" t="s">
        <v>2956</v>
      </c>
      <c r="R346" s="11"/>
      <c r="V346" s="128" t="e">
        <f>_xlfn.XLOOKUP(Applications[[#This Row],[NoApplication]],#REF!,#REF!,Applications[[#This Row],[Business Owner]],0,1)</f>
        <v>#REF!</v>
      </c>
      <c r="AE346" t="s">
        <v>2358</v>
      </c>
      <c r="AI346" s="190"/>
    </row>
    <row r="347" spans="2:42" x14ac:dyDescent="0.25">
      <c r="B347" s="29" t="str">
        <f>_xlfn.CONCAT(Applications[[#This Row],[No]]," - ",Applications[[#This Row],[Application]])</f>
        <v>516 - MB Sheet</v>
      </c>
      <c r="C347">
        <v>516</v>
      </c>
      <c r="D347" s="18" t="s">
        <v>2865</v>
      </c>
      <c r="E347" t="s">
        <v>1968</v>
      </c>
      <c r="F347" s="28">
        <v>45658</v>
      </c>
      <c r="G347" s="11" t="s">
        <v>1966</v>
      </c>
      <c r="J347" t="s">
        <v>2866</v>
      </c>
      <c r="N347" t="s">
        <v>2038</v>
      </c>
      <c r="O347" s="19">
        <v>54788</v>
      </c>
      <c r="Q347" t="s">
        <v>2867</v>
      </c>
      <c r="R347" s="11"/>
      <c r="V347" s="128" t="e">
        <f>_xlfn.XLOOKUP(Applications[[#This Row],[NoApplication]],#REF!,#REF!,Applications[[#This Row],[Business Owner]],0,1)</f>
        <v>#REF!</v>
      </c>
      <c r="AE347" t="s">
        <v>2358</v>
      </c>
      <c r="AI347" s="190"/>
      <c r="AJ347" t="s">
        <v>1162</v>
      </c>
      <c r="AK347" t="s">
        <v>1162</v>
      </c>
    </row>
    <row r="348" spans="2:42" ht="60" x14ac:dyDescent="0.25">
      <c r="B348" s="29" t="str">
        <f>_xlfn.CONCAT(Applications[[#This Row],[No]]," - ",Applications[[#This Row],[Application]])</f>
        <v>517 - RTPatch</v>
      </c>
      <c r="C348">
        <v>517</v>
      </c>
      <c r="D348" t="s">
        <v>2484</v>
      </c>
      <c r="E348" t="s">
        <v>1846</v>
      </c>
      <c r="F348" s="28">
        <v>45658</v>
      </c>
      <c r="G348" s="11" t="s">
        <v>1966</v>
      </c>
      <c r="J348" s="125" t="s">
        <v>2485</v>
      </c>
      <c r="K348" s="27"/>
      <c r="M348" t="s">
        <v>2009</v>
      </c>
      <c r="N348" t="s">
        <v>1855</v>
      </c>
      <c r="O348" s="19">
        <v>54788</v>
      </c>
      <c r="Q348" s="100" t="s">
        <v>2486</v>
      </c>
      <c r="R348" s="11"/>
      <c r="V348" s="129" t="e">
        <f>_xlfn.XLOOKUP(Applications[[#This Row],[NoApplication]],#REF!,#REF!,Applications[[#This Row],[Business Owner]],0,1)</f>
        <v>#REF!</v>
      </c>
      <c r="Z348" s="27"/>
      <c r="AE348" t="s">
        <v>2358</v>
      </c>
      <c r="AI348" s="190"/>
    </row>
    <row r="349" spans="2:42" ht="30" x14ac:dyDescent="0.25">
      <c r="B349" s="29" t="str">
        <f>_xlfn.CONCAT(Applications[[#This Row],[No]]," - ",Applications[[#This Row],[Application]])</f>
        <v>518 - PyCharm</v>
      </c>
      <c r="C349">
        <v>518</v>
      </c>
      <c r="D349" t="s">
        <v>2813</v>
      </c>
      <c r="E349" t="s">
        <v>2721</v>
      </c>
      <c r="F349" s="28">
        <v>45658</v>
      </c>
      <c r="G349" s="11" t="s">
        <v>1966</v>
      </c>
      <c r="J349" t="s">
        <v>2496</v>
      </c>
      <c r="K349">
        <v>51925</v>
      </c>
      <c r="M349" t="s">
        <v>2002</v>
      </c>
      <c r="N349" t="s">
        <v>2029</v>
      </c>
      <c r="O349" s="19">
        <v>54788</v>
      </c>
      <c r="Q349" s="9" t="s">
        <v>2814</v>
      </c>
      <c r="R349" s="11"/>
      <c r="V349" s="129" t="e">
        <f>_xlfn.XLOOKUP(Applications[[#This Row],[NoApplication]],#REF!,#REF!,Applications[[#This Row],[Business Owner]],0,1)</f>
        <v>#REF!</v>
      </c>
      <c r="AB349" t="s">
        <v>2032</v>
      </c>
      <c r="AC349" t="s">
        <v>518</v>
      </c>
      <c r="AD349" t="s">
        <v>2417</v>
      </c>
      <c r="AE349" t="s">
        <v>2358</v>
      </c>
      <c r="AH349" t="s">
        <v>2496</v>
      </c>
      <c r="AI349" s="190"/>
    </row>
    <row r="350" spans="2:42" x14ac:dyDescent="0.25">
      <c r="B350" s="29" t="str">
        <f>_xlfn.CONCAT(Applications[[#This Row],[No]]," - ",Applications[[#This Row],[Application]])</f>
        <v>519 - Moldex3D</v>
      </c>
      <c r="C350">
        <v>519</v>
      </c>
      <c r="D350" s="18" t="s">
        <v>2962</v>
      </c>
      <c r="E350" t="s">
        <v>2050</v>
      </c>
      <c r="F350" s="28">
        <v>45658</v>
      </c>
      <c r="J350" s="18" t="s">
        <v>2962</v>
      </c>
      <c r="K350" s="18"/>
      <c r="M350" t="s">
        <v>2009</v>
      </c>
      <c r="N350" t="s">
        <v>1862</v>
      </c>
      <c r="O350" s="19">
        <v>54788</v>
      </c>
      <c r="R350" s="11"/>
      <c r="V350" s="129" t="e">
        <f>_xlfn.XLOOKUP(Applications[[#This Row],[NoApplication]],#REF!,#REF!,Applications[[#This Row],[Business Owner]],0,1)</f>
        <v>#REF!</v>
      </c>
      <c r="Z350" s="18"/>
      <c r="AE350" t="s">
        <v>2358</v>
      </c>
      <c r="AI350" s="190"/>
    </row>
    <row r="351" spans="2:42" x14ac:dyDescent="0.25">
      <c r="B351" s="29" t="str">
        <f>_xlfn.CONCAT(Applications[[#This Row],[No]]," - ",Applications[[#This Row],[Application]])</f>
        <v>520 - Innofour</v>
      </c>
      <c r="C351">
        <v>520</v>
      </c>
      <c r="D351" s="18" t="s">
        <v>2487</v>
      </c>
      <c r="E351" t="s">
        <v>1846</v>
      </c>
      <c r="F351" s="28">
        <v>45658</v>
      </c>
      <c r="G351" s="11" t="s">
        <v>2195</v>
      </c>
      <c r="J351" s="18" t="s">
        <v>2395</v>
      </c>
      <c r="K351" s="18"/>
      <c r="M351" t="s">
        <v>2009</v>
      </c>
      <c r="N351" t="s">
        <v>2038</v>
      </c>
      <c r="O351" s="19">
        <v>54788</v>
      </c>
      <c r="Q351" t="s">
        <v>2488</v>
      </c>
      <c r="R351" s="11"/>
      <c r="V351" s="129" t="e">
        <f>_xlfn.XLOOKUP(Applications[[#This Row],[NoApplication]],#REF!,#REF!,Applications[[#This Row],[Business Owner]],0,1)</f>
        <v>#REF!</v>
      </c>
      <c r="Z351" s="18"/>
      <c r="AE351" t="s">
        <v>2358</v>
      </c>
    </row>
    <row r="352" spans="2:42" ht="30" x14ac:dyDescent="0.25">
      <c r="B352" s="29" t="str">
        <f>_xlfn.CONCAT(Applications[[#This Row],[No]]," - ",Applications[[#This Row],[Application]])</f>
        <v>521 - Micro Digital</v>
      </c>
      <c r="C352">
        <v>521</v>
      </c>
      <c r="D352" s="18" t="s">
        <v>4295</v>
      </c>
      <c r="E352" t="s">
        <v>1846</v>
      </c>
      <c r="F352" s="28">
        <v>45658</v>
      </c>
      <c r="J352" s="18" t="s">
        <v>4296</v>
      </c>
      <c r="K352" s="18"/>
      <c r="M352" t="s">
        <v>2009</v>
      </c>
      <c r="N352" t="s">
        <v>2038</v>
      </c>
      <c r="O352" s="19">
        <v>54788</v>
      </c>
      <c r="Q352" s="8" t="s">
        <v>4297</v>
      </c>
      <c r="R352" s="11"/>
      <c r="V352" s="129" t="e">
        <f>_xlfn.XLOOKUP(Applications[[#This Row],[NoApplication]],#REF!,#REF!,Applications[[#This Row],[Business Owner]],0,1)</f>
        <v>#REF!</v>
      </c>
      <c r="Z352" s="18"/>
      <c r="AI352" s="190"/>
    </row>
    <row r="353" spans="2:36" x14ac:dyDescent="0.25">
      <c r="B353" s="29" t="str">
        <f>_xlfn.CONCAT(Applications[[#This Row],[No]]," - ",Applications[[#This Row],[Application]])</f>
        <v>522 - DLMS test tool</v>
      </c>
      <c r="C353">
        <v>522</v>
      </c>
      <c r="D353" s="18" t="s">
        <v>4298</v>
      </c>
      <c r="E353" t="s">
        <v>1968</v>
      </c>
      <c r="F353" s="28">
        <v>45658</v>
      </c>
      <c r="J353" t="s">
        <v>4299</v>
      </c>
      <c r="M353" t="s">
        <v>2009</v>
      </c>
      <c r="N353" t="s">
        <v>2038</v>
      </c>
      <c r="O353" s="19">
        <v>54788</v>
      </c>
      <c r="Q353" s="66" t="s">
        <v>4300</v>
      </c>
      <c r="R353" s="16" t="s">
        <v>4301</v>
      </c>
      <c r="V353" s="129" t="e">
        <f>_xlfn.XLOOKUP(Applications[[#This Row],[NoApplication]],#REF!,#REF!,Applications[[#This Row],[Business Owner]],0,1)</f>
        <v>#REF!</v>
      </c>
    </row>
    <row r="354" spans="2:36" x14ac:dyDescent="0.25">
      <c r="B354" s="29" t="str">
        <f>_xlfn.CONCAT(Applications[[#This Row],[No]]," - ",Applications[[#This Row],[Application]])</f>
        <v>523 - DLMS CTT (conf. test tool)</v>
      </c>
      <c r="C354">
        <v>523</v>
      </c>
      <c r="D354" s="18" t="s">
        <v>4302</v>
      </c>
      <c r="E354" t="s">
        <v>1968</v>
      </c>
      <c r="F354" s="28">
        <v>45658</v>
      </c>
      <c r="J354" s="90" t="s">
        <v>4303</v>
      </c>
      <c r="M354" t="s">
        <v>2009</v>
      </c>
      <c r="N354" t="s">
        <v>2038</v>
      </c>
      <c r="O354" s="19">
        <v>54788</v>
      </c>
      <c r="Q354" s="66" t="s">
        <v>4304</v>
      </c>
      <c r="R354" s="16" t="s">
        <v>4301</v>
      </c>
      <c r="V354" s="129" t="e">
        <f>_xlfn.XLOOKUP(Applications[[#This Row],[NoApplication]],#REF!,#REF!,Applications[[#This Row],[Business Owner]],0,1)</f>
        <v>#REF!</v>
      </c>
      <c r="Z354" s="90"/>
    </row>
    <row r="355" spans="2:36" x14ac:dyDescent="0.25">
      <c r="B355" s="29" t="str">
        <f>_xlfn.CONCAT(Applications[[#This Row],[No]]," - ",Applications[[#This Row],[Application]])</f>
        <v>525 - Combit</v>
      </c>
      <c r="C355">
        <v>525</v>
      </c>
      <c r="D355" s="18" t="s">
        <v>4305</v>
      </c>
      <c r="E355" t="s">
        <v>1918</v>
      </c>
      <c r="F355" s="28">
        <v>45658</v>
      </c>
      <c r="J355" t="s">
        <v>3818</v>
      </c>
      <c r="M355" t="s">
        <v>2009</v>
      </c>
      <c r="N355" t="s">
        <v>2038</v>
      </c>
      <c r="O355" s="19">
        <v>54788</v>
      </c>
      <c r="R355" s="16" t="s">
        <v>3819</v>
      </c>
      <c r="V355" s="129" t="e">
        <f>_xlfn.XLOOKUP(Applications[[#This Row],[NoApplication]],#REF!,#REF!,Applications[[#This Row],[Business Owner]],0,1)</f>
        <v>#REF!</v>
      </c>
    </row>
    <row r="356" spans="2:36" x14ac:dyDescent="0.25">
      <c r="B356" s="29" t="str">
        <f>_xlfn.CONCAT(Applications[[#This Row],[No]]," - ",Applications[[#This Row],[Application]])</f>
        <v>526 - M365 E5</v>
      </c>
      <c r="C356">
        <v>526</v>
      </c>
      <c r="D356" s="18" t="s">
        <v>2089</v>
      </c>
      <c r="E356" s="18" t="s">
        <v>1878</v>
      </c>
      <c r="F356" s="28">
        <v>45658</v>
      </c>
      <c r="J356" t="s">
        <v>1861</v>
      </c>
      <c r="K356" t="s">
        <v>2090</v>
      </c>
      <c r="M356" t="s">
        <v>2066</v>
      </c>
      <c r="N356" t="s">
        <v>2029</v>
      </c>
      <c r="O356" s="19">
        <v>54788</v>
      </c>
      <c r="R356" s="11"/>
      <c r="V356" s="128" t="e">
        <f>_xlfn.XLOOKUP(Applications[[#This Row],[NoApplication]],#REF!,#REF!,Applications[[#This Row],[Business Owner]],0,1)</f>
        <v>#REF!</v>
      </c>
      <c r="AB356" t="s">
        <v>2033</v>
      </c>
      <c r="AE356" s="41" t="s">
        <v>2034</v>
      </c>
      <c r="AG356" t="s">
        <v>1799</v>
      </c>
      <c r="AI356" s="193" t="s">
        <v>2048</v>
      </c>
    </row>
    <row r="357" spans="2:36" x14ac:dyDescent="0.25">
      <c r="B357" s="29" t="str">
        <f>_xlfn.CONCAT(Applications[[#This Row],[No]]," - ",Applications[[#This Row],[Application]])</f>
        <v>527 - Win OLS Activation User Sub Add-on E5</v>
      </c>
      <c r="C357">
        <v>527</v>
      </c>
      <c r="D357" s="18" t="s">
        <v>2091</v>
      </c>
      <c r="E357" s="18" t="s">
        <v>1846</v>
      </c>
      <c r="F357" s="28">
        <v>45658</v>
      </c>
      <c r="J357" t="s">
        <v>1861</v>
      </c>
      <c r="K357" s="67" t="s">
        <v>2092</v>
      </c>
      <c r="M357" t="s">
        <v>2066</v>
      </c>
      <c r="N357" t="s">
        <v>2029</v>
      </c>
      <c r="O357" s="19">
        <v>54788</v>
      </c>
      <c r="R357" s="11"/>
      <c r="V357" s="128" t="e">
        <f>_xlfn.XLOOKUP(Applications[[#This Row],[NoApplication]],#REF!,#REF!,Applications[[#This Row],[Business Owner]],0,1)</f>
        <v>#REF!</v>
      </c>
      <c r="AB357" t="s">
        <v>2033</v>
      </c>
      <c r="AE357" s="41" t="s">
        <v>2034</v>
      </c>
      <c r="AG357" t="s">
        <v>1799</v>
      </c>
      <c r="AI357" s="193" t="s">
        <v>2048</v>
      </c>
    </row>
    <row r="358" spans="2:36" ht="30" x14ac:dyDescent="0.25">
      <c r="B358" s="29" t="str">
        <f>_xlfn.CONCAT(Applications[[#This Row],[No]]," - ",Applications[[#This Row],[Application]])</f>
        <v>528 - EntMobandSecE5Full ShrdSvr ALNG SubsVL MVL PerUsr</v>
      </c>
      <c r="C358">
        <v>528</v>
      </c>
      <c r="D358" s="18" t="s">
        <v>2093</v>
      </c>
      <c r="E358" s="18" t="s">
        <v>2037</v>
      </c>
      <c r="F358" s="28">
        <v>45658</v>
      </c>
      <c r="J358" t="s">
        <v>1861</v>
      </c>
      <c r="K358" s="67" t="s">
        <v>2094</v>
      </c>
      <c r="M358" t="s">
        <v>1880</v>
      </c>
      <c r="N358" t="s">
        <v>1862</v>
      </c>
      <c r="O358" s="19">
        <v>54788</v>
      </c>
      <c r="R358" s="11"/>
      <c r="V358" s="130" t="e">
        <f>_xlfn.XLOOKUP(Applications[[#This Row],[NoApplication]],#REF!,#REF!,Applications[[#This Row],[Business Owner]],0,1)</f>
        <v>#REF!</v>
      </c>
      <c r="AB358" t="s">
        <v>2033</v>
      </c>
      <c r="AE358" s="41" t="s">
        <v>2034</v>
      </c>
      <c r="AG358" t="s">
        <v>1799</v>
      </c>
      <c r="AI358" s="193" t="s">
        <v>2048</v>
      </c>
    </row>
    <row r="359" spans="2:36" x14ac:dyDescent="0.25">
      <c r="B359" s="29" t="str">
        <f>_xlfn.CONCAT(Applications[[#This Row],[No]]," - ",Applications[[#This Row],[Application]])</f>
        <v>529 - Defender Vulnerability AO Sub Per User</v>
      </c>
      <c r="C359">
        <v>529</v>
      </c>
      <c r="D359" s="18" t="s">
        <v>2095</v>
      </c>
      <c r="E359" s="18" t="s">
        <v>2037</v>
      </c>
      <c r="F359" s="28">
        <v>45658</v>
      </c>
      <c r="J359" t="s">
        <v>1861</v>
      </c>
      <c r="K359" t="s">
        <v>2096</v>
      </c>
      <c r="M359" t="s">
        <v>2066</v>
      </c>
      <c r="N359" t="s">
        <v>2029</v>
      </c>
      <c r="O359" s="19">
        <v>54788</v>
      </c>
      <c r="Q359" t="s">
        <v>2097</v>
      </c>
      <c r="R359" s="11"/>
      <c r="V359" s="130" t="e">
        <f>_xlfn.XLOOKUP(Applications[[#This Row],[NoApplication]],#REF!,#REF!,Applications[[#This Row],[Business Owner]],0,1)</f>
        <v>#REF!</v>
      </c>
      <c r="AE359" s="41" t="s">
        <v>2034</v>
      </c>
      <c r="AG359" t="s">
        <v>1799</v>
      </c>
      <c r="AI359" t="s">
        <v>2098</v>
      </c>
    </row>
    <row r="360" spans="2:36" x14ac:dyDescent="0.25">
      <c r="B360" s="29" t="str">
        <f>_xlfn.CONCAT(Applications[[#This Row],[No]]," - ",Applications[[#This Row],[Application]])</f>
        <v>530 - O365 E1 Sub Per User</v>
      </c>
      <c r="C360">
        <v>530</v>
      </c>
      <c r="D360" s="18" t="s">
        <v>2099</v>
      </c>
      <c r="E360" s="18" t="s">
        <v>1878</v>
      </c>
      <c r="F360" s="28">
        <v>45658</v>
      </c>
      <c r="J360" t="s">
        <v>1861</v>
      </c>
      <c r="K360" t="s">
        <v>2100</v>
      </c>
      <c r="M360" t="s">
        <v>1880</v>
      </c>
      <c r="N360" t="s">
        <v>2029</v>
      </c>
      <c r="O360" s="19">
        <v>54788</v>
      </c>
      <c r="R360" s="11"/>
      <c r="V360" s="130" t="e">
        <f>_xlfn.XLOOKUP(Applications[[#This Row],[NoApplication]],#REF!,#REF!,Applications[[#This Row],[Business Owner]],0,1)</f>
        <v>#REF!</v>
      </c>
      <c r="AB360" t="s">
        <v>2033</v>
      </c>
      <c r="AE360" s="41" t="s">
        <v>2034</v>
      </c>
      <c r="AG360" t="s">
        <v>1799</v>
      </c>
      <c r="AI360" s="193" t="s">
        <v>2048</v>
      </c>
    </row>
    <row r="361" spans="2:36" x14ac:dyDescent="0.25">
      <c r="B361" s="29" t="str">
        <f>_xlfn.CONCAT(Applications[[#This Row],[No]]," - ",Applications[[#This Row],[Application]])</f>
        <v>531 - Defender O365 P2 Sub Per User</v>
      </c>
      <c r="C361">
        <v>531</v>
      </c>
      <c r="D361" s="18" t="s">
        <v>2101</v>
      </c>
      <c r="E361" s="18" t="s">
        <v>2037</v>
      </c>
      <c r="F361" s="28">
        <v>45658</v>
      </c>
      <c r="J361" t="s">
        <v>1861</v>
      </c>
      <c r="K361" t="s">
        <v>2102</v>
      </c>
      <c r="M361" t="s">
        <v>1880</v>
      </c>
      <c r="N361" t="s">
        <v>2029</v>
      </c>
      <c r="O361" s="19">
        <v>54788</v>
      </c>
      <c r="R361" s="11"/>
      <c r="V361" s="130" t="e">
        <f>_xlfn.XLOOKUP(Applications[[#This Row],[NoApplication]],#REF!,#REF!,Applications[[#This Row],[Business Owner]],0,1)</f>
        <v>#REF!</v>
      </c>
      <c r="AE361" s="41" t="s">
        <v>2034</v>
      </c>
      <c r="AG361" t="s">
        <v>1799</v>
      </c>
      <c r="AI361" t="s">
        <v>2098</v>
      </c>
    </row>
    <row r="362" spans="2:36" ht="30" x14ac:dyDescent="0.25">
      <c r="B362" s="29" t="str">
        <f>_xlfn.CONCAT(Applications[[#This Row],[No]]," - ",Applications[[#This Row],[Application]])</f>
        <v>532 - Exchange Online P2 Sub Per User</v>
      </c>
      <c r="C362">
        <v>532</v>
      </c>
      <c r="D362" s="18" t="s">
        <v>4306</v>
      </c>
      <c r="E362" s="18" t="s">
        <v>1999</v>
      </c>
      <c r="F362" s="28">
        <v>45658</v>
      </c>
      <c r="J362" t="s">
        <v>1861</v>
      </c>
      <c r="K362" t="s">
        <v>4307</v>
      </c>
      <c r="M362" t="s">
        <v>2009</v>
      </c>
      <c r="N362" t="s">
        <v>1862</v>
      </c>
      <c r="O362" s="19">
        <v>54788</v>
      </c>
      <c r="R362" s="11"/>
      <c r="V362" s="130" t="e">
        <f>_xlfn.XLOOKUP(Applications[[#This Row],[NoApplication]],#REF!,#REF!,Applications[[#This Row],[Business Owner]],0,1)</f>
        <v>#REF!</v>
      </c>
      <c r="AB362" t="s">
        <v>2033</v>
      </c>
      <c r="AE362" s="41"/>
      <c r="AG362" t="s">
        <v>1799</v>
      </c>
      <c r="AI362" s="194" t="s">
        <v>2105</v>
      </c>
      <c r="AJ362" s="194" t="s">
        <v>4308</v>
      </c>
    </row>
    <row r="363" spans="2:36" ht="30" x14ac:dyDescent="0.25">
      <c r="B363" s="29" t="str">
        <f>_xlfn.CONCAT(Applications[[#This Row],[No]]," - ",Applications[[#This Row],[Application]])</f>
        <v>533 - Intune P2 Sub Per User</v>
      </c>
      <c r="C363">
        <v>533</v>
      </c>
      <c r="D363" s="18" t="s">
        <v>2103</v>
      </c>
      <c r="E363" s="18" t="s">
        <v>2037</v>
      </c>
      <c r="F363" s="28">
        <v>45658</v>
      </c>
      <c r="J363" t="s">
        <v>1861</v>
      </c>
      <c r="K363" t="s">
        <v>2104</v>
      </c>
      <c r="M363" t="s">
        <v>2002</v>
      </c>
      <c r="N363" t="s">
        <v>1862</v>
      </c>
      <c r="O363" s="19">
        <v>54788</v>
      </c>
      <c r="R363" s="11"/>
      <c r="V363" s="130" t="e">
        <f>_xlfn.XLOOKUP(Applications[[#This Row],[NoApplication]],#REF!,#REF!,Applications[[#This Row],[Business Owner]],0,1)</f>
        <v>#REF!</v>
      </c>
      <c r="AB363" t="s">
        <v>2033</v>
      </c>
      <c r="AE363" s="41" t="s">
        <v>2034</v>
      </c>
      <c r="AG363" t="s">
        <v>1799</v>
      </c>
      <c r="AI363" s="8" t="s">
        <v>2105</v>
      </c>
    </row>
    <row r="364" spans="2:36" x14ac:dyDescent="0.25">
      <c r="B364" s="29" t="str">
        <f>_xlfn.CONCAT(Applications[[#This Row],[No]]," - ",Applications[[#This Row],[Application]])</f>
        <v>534 - Power Automate Premium</v>
      </c>
      <c r="C364">
        <v>534</v>
      </c>
      <c r="D364" s="18" t="s">
        <v>4309</v>
      </c>
      <c r="E364" t="s">
        <v>1878</v>
      </c>
      <c r="F364" s="28">
        <v>45658</v>
      </c>
      <c r="J364" t="s">
        <v>1861</v>
      </c>
      <c r="K364" t="s">
        <v>3245</v>
      </c>
      <c r="M364" t="s">
        <v>2009</v>
      </c>
      <c r="N364" t="s">
        <v>2038</v>
      </c>
      <c r="O364" s="19">
        <v>54788</v>
      </c>
      <c r="R364" s="11"/>
      <c r="V364" s="130" t="e">
        <f>_xlfn.XLOOKUP(Applications[[#This Row],[NoApplication]],#REF!,#REF!,Applications[[#This Row],[Business Owner]],0,1)</f>
        <v>#REF!</v>
      </c>
      <c r="AB364" t="s">
        <v>2033</v>
      </c>
      <c r="AH364" t="s">
        <v>3243</v>
      </c>
    </row>
    <row r="365" spans="2:36" x14ac:dyDescent="0.25">
      <c r="B365" s="29" t="str">
        <f>_xlfn.CONCAT(Applications[[#This Row],[No]]," - ",Applications[[#This Row],[Application]])</f>
        <v>538 - Teams Rooms Pro Sub Per Device</v>
      </c>
      <c r="C365">
        <v>538</v>
      </c>
      <c r="D365" s="18" t="s">
        <v>2106</v>
      </c>
      <c r="E365" t="s">
        <v>1999</v>
      </c>
      <c r="F365" s="28">
        <v>45658</v>
      </c>
      <c r="J365" t="s">
        <v>1861</v>
      </c>
      <c r="K365" t="s">
        <v>2107</v>
      </c>
      <c r="M365" t="s">
        <v>2002</v>
      </c>
      <c r="N365" t="s">
        <v>2029</v>
      </c>
      <c r="O365" s="19">
        <v>54788</v>
      </c>
      <c r="R365" s="11"/>
      <c r="V365" s="128" t="e">
        <f>_xlfn.XLOOKUP(Applications[[#This Row],[NoApplication]],#REF!,#REF!,Applications[[#This Row],[Business Owner]],0,1)</f>
        <v>#REF!</v>
      </c>
      <c r="AB365" t="s">
        <v>2033</v>
      </c>
      <c r="AE365" s="41" t="s">
        <v>2034</v>
      </c>
      <c r="AG365" t="s">
        <v>1799</v>
      </c>
      <c r="AJ365" t="s">
        <v>2048</v>
      </c>
    </row>
    <row r="366" spans="2:36" x14ac:dyDescent="0.25">
      <c r="B366" s="29" t="str">
        <f>_xlfn.CONCAT(Applications[[#This Row],[No]]," - ",Applications[[#This Row],[Application]])</f>
        <v>539 - Teams Shared Devices</v>
      </c>
      <c r="C366">
        <v>539</v>
      </c>
      <c r="D366" s="18" t="s">
        <v>2108</v>
      </c>
      <c r="E366" t="s">
        <v>1999</v>
      </c>
      <c r="F366" s="28">
        <v>45658</v>
      </c>
      <c r="J366" t="s">
        <v>1861</v>
      </c>
      <c r="K366" t="s">
        <v>2109</v>
      </c>
      <c r="M366" t="s">
        <v>2009</v>
      </c>
      <c r="N366" t="s">
        <v>2029</v>
      </c>
      <c r="O366" s="19">
        <v>54788</v>
      </c>
      <c r="R366" s="11"/>
      <c r="V366" s="128" t="e">
        <f>_xlfn.XLOOKUP(Applications[[#This Row],[NoApplication]],#REF!,#REF!,Applications[[#This Row],[Business Owner]],0,1)</f>
        <v>#REF!</v>
      </c>
      <c r="AB366" t="s">
        <v>2033</v>
      </c>
      <c r="AE366" s="41" t="s">
        <v>2034</v>
      </c>
      <c r="AI366" s="193" t="s">
        <v>2048</v>
      </c>
    </row>
    <row r="367" spans="2:36" x14ac:dyDescent="0.25">
      <c r="B367" s="29" t="str">
        <f>_xlfn.CONCAT(Applications[[#This Row],[No]]," - ",Applications[[#This Row],[Application]])</f>
        <v>540 - Teams Domestic Calling Plan Sub 120 Min Per User</v>
      </c>
      <c r="C367">
        <v>540</v>
      </c>
      <c r="D367" s="18" t="s">
        <v>2110</v>
      </c>
      <c r="E367" t="s">
        <v>1999</v>
      </c>
      <c r="F367" s="28">
        <v>45658</v>
      </c>
      <c r="J367" t="s">
        <v>1861</v>
      </c>
      <c r="K367" t="s">
        <v>2111</v>
      </c>
      <c r="M367" t="s">
        <v>2002</v>
      </c>
      <c r="N367" t="s">
        <v>1862</v>
      </c>
      <c r="O367" s="19">
        <v>54788</v>
      </c>
      <c r="R367" s="11"/>
      <c r="V367" s="128" t="e">
        <f>_xlfn.XLOOKUP(Applications[[#This Row],[NoApplication]],#REF!,#REF!,Applications[[#This Row],[Business Owner]],0,1)</f>
        <v>#REF!</v>
      </c>
      <c r="AB367" t="s">
        <v>2033</v>
      </c>
      <c r="AE367" s="41" t="s">
        <v>2034</v>
      </c>
      <c r="AG367" t="s">
        <v>1799</v>
      </c>
      <c r="AI367" s="193" t="s">
        <v>2048</v>
      </c>
    </row>
    <row r="368" spans="2:36" x14ac:dyDescent="0.25">
      <c r="B368" s="29" t="str">
        <f>_xlfn.CONCAT(Applications[[#This Row],[No]]," - ",Applications[[#This Row],[Application]])</f>
        <v>541 - Teams International Calling Plan Sub Per User</v>
      </c>
      <c r="C368">
        <v>541</v>
      </c>
      <c r="D368" s="18" t="s">
        <v>2112</v>
      </c>
      <c r="E368" t="s">
        <v>1999</v>
      </c>
      <c r="F368" s="28">
        <v>45658</v>
      </c>
      <c r="J368" t="s">
        <v>1861</v>
      </c>
      <c r="K368" t="s">
        <v>2113</v>
      </c>
      <c r="M368" t="s">
        <v>2009</v>
      </c>
      <c r="N368" t="s">
        <v>1862</v>
      </c>
      <c r="O368" s="19">
        <v>54788</v>
      </c>
      <c r="R368" s="11"/>
      <c r="V368" s="128" t="e">
        <f>_xlfn.XLOOKUP(Applications[[#This Row],[NoApplication]],#REF!,#REF!,Applications[[#This Row],[Business Owner]],0,1)</f>
        <v>#REF!</v>
      </c>
      <c r="AB368" t="s">
        <v>2033</v>
      </c>
      <c r="AE368" s="41" t="s">
        <v>2034</v>
      </c>
      <c r="AG368" t="s">
        <v>1799</v>
      </c>
      <c r="AI368" s="193" t="s">
        <v>2048</v>
      </c>
    </row>
    <row r="369" spans="2:38" x14ac:dyDescent="0.25">
      <c r="B369" s="29" t="str">
        <f>_xlfn.CONCAT(Applications[[#This Row],[No]]," - ",Applications[[#This Row],[Application]])</f>
        <v>542 - Microsoft SQL server Enterprise</v>
      </c>
      <c r="C369">
        <v>542</v>
      </c>
      <c r="D369" s="18" t="s">
        <v>2205</v>
      </c>
      <c r="E369" t="s">
        <v>1853</v>
      </c>
      <c r="F369" s="28">
        <v>45658</v>
      </c>
      <c r="J369" t="s">
        <v>1861</v>
      </c>
      <c r="K369" s="117" t="s">
        <v>2206</v>
      </c>
      <c r="N369" t="s">
        <v>2029</v>
      </c>
      <c r="O369" s="19">
        <v>54788</v>
      </c>
      <c r="R369" s="11"/>
      <c r="V369" s="128" t="e">
        <f>_xlfn.XLOOKUP(Applications[[#This Row],[NoApplication]],#REF!,#REF!,Applications[[#This Row],[Business Owner]],0,1)</f>
        <v>#REF!</v>
      </c>
      <c r="AB369" t="s">
        <v>2033</v>
      </c>
      <c r="AE369" t="s">
        <v>2192</v>
      </c>
      <c r="AH369" t="s">
        <v>2035</v>
      </c>
    </row>
    <row r="370" spans="2:38" x14ac:dyDescent="0.25">
      <c r="B370" s="29" t="str">
        <f>_xlfn.CONCAT(Applications[[#This Row],[No]]," - ",Applications[[#This Row],[Application]])</f>
        <v>543 - Defender Endpoint Server Sub</v>
      </c>
      <c r="C370">
        <v>543</v>
      </c>
      <c r="D370" s="18" t="s">
        <v>2114</v>
      </c>
      <c r="E370" t="s">
        <v>2037</v>
      </c>
      <c r="F370" s="28">
        <v>45658</v>
      </c>
      <c r="J370" t="s">
        <v>1861</v>
      </c>
      <c r="K370" t="s">
        <v>2115</v>
      </c>
      <c r="M370" t="s">
        <v>2002</v>
      </c>
      <c r="N370" t="s">
        <v>1862</v>
      </c>
      <c r="O370" s="19">
        <v>54788</v>
      </c>
      <c r="R370" s="11"/>
      <c r="V370" s="128" t="e">
        <f>_xlfn.XLOOKUP(Applications[[#This Row],[NoApplication]],#REF!,#REF!,Applications[[#This Row],[Business Owner]],0,1)</f>
        <v>#REF!</v>
      </c>
      <c r="AE370" s="41" t="s">
        <v>2034</v>
      </c>
      <c r="AG370" t="s">
        <v>1799</v>
      </c>
      <c r="AI370" t="s">
        <v>2116</v>
      </c>
    </row>
    <row r="371" spans="2:38" x14ac:dyDescent="0.25">
      <c r="B371" s="29" t="str">
        <f>_xlfn.CONCAT(Applications[[#This Row],[No]]," - ",Applications[[#This Row],[Application]])</f>
        <v>544 - Microsoft Visual Studio Ent MSDN</v>
      </c>
      <c r="C371">
        <v>544</v>
      </c>
      <c r="D371" s="18" t="s">
        <v>2117</v>
      </c>
      <c r="E371" s="56" t="s">
        <v>1968</v>
      </c>
      <c r="F371" s="28">
        <v>45658</v>
      </c>
      <c r="G371" s="11" t="s">
        <v>1966</v>
      </c>
      <c r="I371" t="s">
        <v>2118</v>
      </c>
      <c r="J371" t="s">
        <v>1861</v>
      </c>
      <c r="K371" t="s">
        <v>2119</v>
      </c>
      <c r="M371" t="s">
        <v>2009</v>
      </c>
      <c r="N371" t="s">
        <v>2029</v>
      </c>
      <c r="O371" s="19">
        <v>54788</v>
      </c>
      <c r="R371" s="11"/>
      <c r="V371" s="128" t="e">
        <f>_xlfn.XLOOKUP(Applications[[#This Row],[NoApplication]],#REF!,#REF!,Applications[[#This Row],[Business Owner]],0,1)</f>
        <v>#REF!</v>
      </c>
      <c r="AB371" t="s">
        <v>2033</v>
      </c>
      <c r="AE371" s="41" t="s">
        <v>2034</v>
      </c>
      <c r="AH371" t="s">
        <v>2120</v>
      </c>
    </row>
    <row r="372" spans="2:38" x14ac:dyDescent="0.25">
      <c r="B372" s="29" t="str">
        <f>_xlfn.CONCAT(Applications[[#This Row],[No]]," - ",Applications[[#This Row],[Application]])</f>
        <v>545 - Win Server DC Core ALng SA 2L</v>
      </c>
      <c r="C372">
        <v>545</v>
      </c>
      <c r="D372" s="18" t="s">
        <v>2121</v>
      </c>
      <c r="E372" t="s">
        <v>1846</v>
      </c>
      <c r="F372" s="28">
        <v>45658</v>
      </c>
      <c r="J372" t="s">
        <v>1861</v>
      </c>
      <c r="K372" t="s">
        <v>2122</v>
      </c>
      <c r="M372" t="s">
        <v>2123</v>
      </c>
      <c r="N372" t="s">
        <v>1862</v>
      </c>
      <c r="O372" s="19">
        <v>54788</v>
      </c>
      <c r="R372" s="11"/>
      <c r="U372" t="s">
        <v>2124</v>
      </c>
      <c r="V372" s="128" t="e">
        <f>_xlfn.XLOOKUP(Applications[[#This Row],[NoApplication]],#REF!,#REF!,Applications[[#This Row],[Business Owner]],0,1)</f>
        <v>#REF!</v>
      </c>
      <c r="AB372" t="s">
        <v>2033</v>
      </c>
      <c r="AE372" s="41" t="s">
        <v>2034</v>
      </c>
      <c r="AG372" t="s">
        <v>1799</v>
      </c>
    </row>
    <row r="373" spans="2:38" x14ac:dyDescent="0.25">
      <c r="B373" s="29" t="str">
        <f>_xlfn.CONCAT(Applications[[#This Row],[No]]," - ",Applications[[#This Row],[Application]])</f>
        <v>546 - Win Server Standard Core ALng SA 2L</v>
      </c>
      <c r="C373">
        <v>546</v>
      </c>
      <c r="D373" s="18" t="s">
        <v>2125</v>
      </c>
      <c r="E373" t="s">
        <v>2037</v>
      </c>
      <c r="F373" s="28">
        <v>45658</v>
      </c>
      <c r="J373" t="s">
        <v>1861</v>
      </c>
      <c r="K373" t="s">
        <v>2126</v>
      </c>
      <c r="M373" t="s">
        <v>1880</v>
      </c>
      <c r="N373" t="s">
        <v>1862</v>
      </c>
      <c r="O373" s="19">
        <v>54788</v>
      </c>
      <c r="R373" s="11"/>
      <c r="U373" t="s">
        <v>2124</v>
      </c>
      <c r="V373" s="128" t="e">
        <f>_xlfn.XLOOKUP(Applications[[#This Row],[NoApplication]],#REF!,#REF!,Applications[[#This Row],[Business Owner]],0,1)</f>
        <v>#REF!</v>
      </c>
      <c r="AB373" t="s">
        <v>2033</v>
      </c>
      <c r="AE373" s="41" t="s">
        <v>2034</v>
      </c>
      <c r="AG373" t="s">
        <v>1799</v>
      </c>
    </row>
    <row r="374" spans="2:38" x14ac:dyDescent="0.25">
      <c r="B374" s="29" t="str">
        <f>_xlfn.CONCAT(Applications[[#This Row],[No]]," - ",Applications[[#This Row],[Application]])</f>
        <v>547 - Win Remote Desktop Services CAL ALng SA UCAL</v>
      </c>
      <c r="C374">
        <v>547</v>
      </c>
      <c r="D374" s="18" t="s">
        <v>2127</v>
      </c>
      <c r="E374" t="s">
        <v>2037</v>
      </c>
      <c r="F374" s="28">
        <v>45658</v>
      </c>
      <c r="J374" t="s">
        <v>1861</v>
      </c>
      <c r="K374" t="s">
        <v>2128</v>
      </c>
      <c r="M374" t="s">
        <v>1880</v>
      </c>
      <c r="N374" t="s">
        <v>1862</v>
      </c>
      <c r="O374" s="19">
        <v>54788</v>
      </c>
      <c r="R374" s="11"/>
      <c r="U374" t="s">
        <v>2124</v>
      </c>
      <c r="V374" s="128" t="e">
        <f>_xlfn.XLOOKUP(Applications[[#This Row],[NoApplication]],#REF!,#REF!,Applications[[#This Row],[Business Owner]],0,1)</f>
        <v>#REF!</v>
      </c>
      <c r="AB374" t="s">
        <v>2033</v>
      </c>
      <c r="AE374" s="41" t="s">
        <v>2034</v>
      </c>
      <c r="AG374" t="s">
        <v>1799</v>
      </c>
    </row>
    <row r="375" spans="2:38" ht="30" x14ac:dyDescent="0.25">
      <c r="B375" s="29" t="str">
        <f>_xlfn.CONCAT(Applications[[#This Row],[No]]," - ",Applications[[#This Row],[Application]])</f>
        <v>548 - Win Remote Desktop Services CAL ALng Sub Per User</v>
      </c>
      <c r="C375">
        <v>548</v>
      </c>
      <c r="D375" s="18" t="s">
        <v>2129</v>
      </c>
      <c r="E375" t="s">
        <v>2037</v>
      </c>
      <c r="F375" s="28">
        <v>45658</v>
      </c>
      <c r="J375" t="s">
        <v>1861</v>
      </c>
      <c r="K375" t="s">
        <v>2130</v>
      </c>
      <c r="M375" t="s">
        <v>1880</v>
      </c>
      <c r="N375" t="s">
        <v>1862</v>
      </c>
      <c r="O375" s="19">
        <v>54788</v>
      </c>
      <c r="R375" s="11"/>
      <c r="U375" t="s">
        <v>2124</v>
      </c>
      <c r="V375" s="128" t="e">
        <f>_xlfn.XLOOKUP(Applications[[#This Row],[NoApplication]],#REF!,#REF!,Applications[[#This Row],[Business Owner]],0,1)</f>
        <v>#REF!</v>
      </c>
      <c r="AB375" t="s">
        <v>2033</v>
      </c>
      <c r="AE375" s="41" t="s">
        <v>2034</v>
      </c>
      <c r="AG375" t="s">
        <v>1799</v>
      </c>
    </row>
    <row r="376" spans="2:38" x14ac:dyDescent="0.25">
      <c r="B376" s="29" t="str">
        <f>_xlfn.CONCAT(Applications[[#This Row],[No]]," - ",Applications[[#This Row],[Application]])</f>
        <v>550 - D365 Customer Insights Journeys T1</v>
      </c>
      <c r="C376">
        <v>550</v>
      </c>
      <c r="D376" s="18" t="s">
        <v>4311</v>
      </c>
      <c r="E376" t="s">
        <v>1918</v>
      </c>
      <c r="F376" s="28">
        <v>45658</v>
      </c>
      <c r="J376" t="s">
        <v>1861</v>
      </c>
      <c r="K376" t="s">
        <v>4312</v>
      </c>
      <c r="M376" t="s">
        <v>2009</v>
      </c>
      <c r="N376" t="s">
        <v>2038</v>
      </c>
      <c r="O376" s="19">
        <v>54788</v>
      </c>
      <c r="R376" s="11"/>
      <c r="V376" s="128" t="e">
        <f>_xlfn.XLOOKUP(Applications[[#This Row],[NoApplication]],#REF!,#REF!,Applications[[#This Row],[Business Owner]],0,1)</f>
        <v>#REF!</v>
      </c>
      <c r="AB376" t="s">
        <v>2033</v>
      </c>
    </row>
    <row r="377" spans="2:38" x14ac:dyDescent="0.25">
      <c r="B377" s="29" t="str">
        <f>_xlfn.CONCAT(Applications[[#This Row],[No]]," - ",Applications[[#This Row],[Application]])</f>
        <v>551 - D365 Team Members FSA</v>
      </c>
      <c r="C377">
        <v>551</v>
      </c>
      <c r="D377" s="18" t="s">
        <v>4313</v>
      </c>
      <c r="E377" t="s">
        <v>1999</v>
      </c>
      <c r="F377" s="28">
        <v>45658</v>
      </c>
      <c r="J377" t="s">
        <v>1861</v>
      </c>
      <c r="K377" t="s">
        <v>4314</v>
      </c>
      <c r="M377" t="s">
        <v>1880</v>
      </c>
      <c r="N377" t="s">
        <v>2038</v>
      </c>
      <c r="O377" s="19">
        <v>54788</v>
      </c>
      <c r="R377" s="11"/>
      <c r="V377" s="128" t="e">
        <f>_xlfn.XLOOKUP(Applications[[#This Row],[NoApplication]],#REF!,#REF!,Applications[[#This Row],[Business Owner]],0,1)</f>
        <v>#REF!</v>
      </c>
      <c r="AB377" t="s">
        <v>2033</v>
      </c>
      <c r="AG377" t="s">
        <v>1799</v>
      </c>
    </row>
    <row r="378" spans="2:38" x14ac:dyDescent="0.25">
      <c r="B378" s="29" t="str">
        <f>_xlfn.CONCAT(Applications[[#This Row],[No]]," - ",Applications[[#This Row],[Application]])</f>
        <v>552 - D365 Team Members Sub</v>
      </c>
      <c r="C378">
        <v>552</v>
      </c>
      <c r="D378" s="18" t="s">
        <v>4315</v>
      </c>
      <c r="E378" t="s">
        <v>1999</v>
      </c>
      <c r="F378" s="28">
        <v>45658</v>
      </c>
      <c r="J378" t="s">
        <v>1861</v>
      </c>
      <c r="K378" t="s">
        <v>4316</v>
      </c>
      <c r="M378" t="s">
        <v>2168</v>
      </c>
      <c r="N378" t="s">
        <v>2038</v>
      </c>
      <c r="O378" s="19">
        <v>54788</v>
      </c>
      <c r="R378" s="11"/>
      <c r="V378" s="128" t="e">
        <f>_xlfn.XLOOKUP(Applications[[#This Row],[NoApplication]],#REF!,#REF!,Applications[[#This Row],[Business Owner]],0,1)</f>
        <v>#REF!</v>
      </c>
      <c r="AB378" t="s">
        <v>2033</v>
      </c>
      <c r="AG378" t="s">
        <v>1799</v>
      </c>
    </row>
    <row r="379" spans="2:38" x14ac:dyDescent="0.25">
      <c r="B379" s="29" t="str">
        <f>_xlfn.CONCAT(Applications[[#This Row],[No]]," - ",Applications[[#This Row],[Application]])</f>
        <v>553 - AI Builder Capacity T1 AO Sub 1M Service Credits</v>
      </c>
      <c r="C379">
        <v>553</v>
      </c>
      <c r="D379" s="18" t="s">
        <v>4317</v>
      </c>
      <c r="E379" t="s">
        <v>1853</v>
      </c>
      <c r="F379" s="28">
        <v>45658</v>
      </c>
      <c r="I379" t="s">
        <v>4318</v>
      </c>
      <c r="J379" t="s">
        <v>1861</v>
      </c>
      <c r="K379" t="s">
        <v>4319</v>
      </c>
      <c r="M379" t="s">
        <v>2009</v>
      </c>
      <c r="N379" t="s">
        <v>2038</v>
      </c>
      <c r="O379" s="19">
        <v>54788</v>
      </c>
      <c r="R379" s="11"/>
      <c r="V379" s="128" t="e">
        <f>_xlfn.XLOOKUP(Applications[[#This Row],[NoApplication]],#REF!,#REF!,Applications[[#This Row],[Business Owner]],0,1)</f>
        <v>#REF!</v>
      </c>
      <c r="AB379" t="s">
        <v>2033</v>
      </c>
      <c r="AG379" t="s">
        <v>1799</v>
      </c>
    </row>
    <row r="380" spans="2:38" x14ac:dyDescent="0.25">
      <c r="B380" s="29" t="str">
        <f>_xlfn.CONCAT(Applications[[#This Row],[No]]," - ",Applications[[#This Row],[Application]])</f>
        <v>554 - CDS Database Capacity Sub Add-on</v>
      </c>
      <c r="C380">
        <v>554</v>
      </c>
      <c r="D380" s="18" t="s">
        <v>4320</v>
      </c>
      <c r="E380" t="s">
        <v>1853</v>
      </c>
      <c r="F380" s="28">
        <v>45658</v>
      </c>
      <c r="I380" t="s">
        <v>4318</v>
      </c>
      <c r="J380" t="s">
        <v>1861</v>
      </c>
      <c r="K380" t="s">
        <v>4321</v>
      </c>
      <c r="M380" t="s">
        <v>2168</v>
      </c>
      <c r="N380" t="s">
        <v>2038</v>
      </c>
      <c r="O380" s="19">
        <v>54788</v>
      </c>
      <c r="R380" s="11"/>
      <c r="V380" s="128" t="e">
        <f>_xlfn.XLOOKUP(Applications[[#This Row],[NoApplication]],#REF!,#REF!,Applications[[#This Row],[Business Owner]],0,1)</f>
        <v>#REF!</v>
      </c>
      <c r="AB380" t="s">
        <v>2033</v>
      </c>
      <c r="AG380" t="s">
        <v>1799</v>
      </c>
    </row>
    <row r="381" spans="2:38" x14ac:dyDescent="0.25">
      <c r="B381" s="29" t="str">
        <f>_xlfn.CONCAT(Applications[[#This Row],[No]]," - ",Applications[[#This Row],[Application]])</f>
        <v>555 - CDS File Capacity Sub Add-on</v>
      </c>
      <c r="C381">
        <v>555</v>
      </c>
      <c r="D381" s="18" t="s">
        <v>4322</v>
      </c>
      <c r="E381" t="s">
        <v>1853</v>
      </c>
      <c r="F381" s="28">
        <v>45658</v>
      </c>
      <c r="I381" t="s">
        <v>4318</v>
      </c>
      <c r="J381" t="s">
        <v>1861</v>
      </c>
      <c r="K381" t="s">
        <v>4323</v>
      </c>
      <c r="M381" t="s">
        <v>2002</v>
      </c>
      <c r="N381" t="s">
        <v>2038</v>
      </c>
      <c r="O381" s="19">
        <v>54788</v>
      </c>
      <c r="R381" s="11"/>
      <c r="V381" s="128" t="e">
        <f>_xlfn.XLOOKUP(Applications[[#This Row],[NoApplication]],#REF!,#REF!,Applications[[#This Row],[Business Owner]],0,1)</f>
        <v>#REF!</v>
      </c>
      <c r="AB381" t="s">
        <v>2033</v>
      </c>
      <c r="AG381" t="s">
        <v>1799</v>
      </c>
    </row>
    <row r="382" spans="2:38" x14ac:dyDescent="0.25">
      <c r="B382" s="29" t="str">
        <f>_xlfn.CONCAT(Applications[[#This Row],[No]]," - ",Applications[[#This Row],[Application]])</f>
        <v>556 - CDS Log Capacity Sub Add-on</v>
      </c>
      <c r="C382">
        <v>556</v>
      </c>
      <c r="D382" s="18" t="s">
        <v>4324</v>
      </c>
      <c r="E382" t="s">
        <v>1853</v>
      </c>
      <c r="F382" s="28">
        <v>45658</v>
      </c>
      <c r="I382" t="s">
        <v>4318</v>
      </c>
      <c r="J382" t="s">
        <v>1861</v>
      </c>
      <c r="K382" t="s">
        <v>4325</v>
      </c>
      <c r="M382" t="s">
        <v>2002</v>
      </c>
      <c r="N382" t="s">
        <v>2038</v>
      </c>
      <c r="O382" s="19">
        <v>54788</v>
      </c>
      <c r="R382" s="11"/>
      <c r="V382" s="128" t="e">
        <f>_xlfn.XLOOKUP(Applications[[#This Row],[NoApplication]],#REF!,#REF!,Applications[[#This Row],[Business Owner]],0,1)</f>
        <v>#REF!</v>
      </c>
      <c r="AB382" t="s">
        <v>2033</v>
      </c>
      <c r="AG382" t="s">
        <v>1799</v>
      </c>
    </row>
    <row r="383" spans="2:38" x14ac:dyDescent="0.25">
      <c r="B383" s="29" t="str">
        <f>_xlfn.CONCAT(Applications[[#This Row],[No]]," - ",Applications[[#This Row],[Application]])</f>
        <v>558 - VenzoAI (Kamassist)</v>
      </c>
      <c r="C383">
        <v>558</v>
      </c>
      <c r="D383" s="18" t="s">
        <v>1877</v>
      </c>
      <c r="E383" t="s">
        <v>1878</v>
      </c>
      <c r="F383" s="28">
        <v>45658</v>
      </c>
      <c r="J383" t="s">
        <v>1879</v>
      </c>
      <c r="M383" t="s">
        <v>1880</v>
      </c>
      <c r="N383" t="s">
        <v>1855</v>
      </c>
      <c r="O383" s="19">
        <v>54788</v>
      </c>
      <c r="R383" s="48" t="s">
        <v>1881</v>
      </c>
      <c r="V383" s="128" t="e">
        <f>_xlfn.XLOOKUP(Applications[[#This Row],[NoApplication]],#REF!,#REF!,Applications[[#This Row],[Business Owner]],0,1)</f>
        <v>#REF!</v>
      </c>
      <c r="AE383" t="s">
        <v>1842</v>
      </c>
      <c r="AF383" t="s">
        <v>1882</v>
      </c>
      <c r="AI383" t="s">
        <v>1883</v>
      </c>
    </row>
    <row r="384" spans="2:38" x14ac:dyDescent="0.25">
      <c r="B384" s="29" t="str">
        <f>_xlfn.CONCAT(Applications[[#This Row],[No]]," - ",Applications[[#This Row],[Application]])</f>
        <v>559 - Media Center</v>
      </c>
      <c r="C384">
        <v>559</v>
      </c>
      <c r="D384" s="18" t="s">
        <v>3349</v>
      </c>
      <c r="E384" t="s">
        <v>1846</v>
      </c>
      <c r="F384" s="28">
        <v>45658</v>
      </c>
      <c r="G384" s="11" t="s">
        <v>1966</v>
      </c>
      <c r="J384" t="s">
        <v>1861</v>
      </c>
      <c r="N384" t="s">
        <v>1969</v>
      </c>
      <c r="O384" s="19">
        <v>46203</v>
      </c>
      <c r="Q384" s="66" t="s">
        <v>3350</v>
      </c>
      <c r="R384" s="11"/>
      <c r="V384" s="128" t="e">
        <f>_xlfn.XLOOKUP(Applications[[#This Row],[NoApplication]],#REF!,#REF!,Applications[[#This Row],[Business Owner]],0,1)</f>
        <v>#REF!</v>
      </c>
      <c r="AE384" t="s">
        <v>325</v>
      </c>
      <c r="AI384" t="s">
        <v>3351</v>
      </c>
      <c r="AJ384" t="s">
        <v>3261</v>
      </c>
      <c r="AL384" t="s">
        <v>2007</v>
      </c>
    </row>
    <row r="385" spans="2:38" x14ac:dyDescent="0.25">
      <c r="B385" s="29" t="str">
        <f>_xlfn.CONCAT(Applications[[#This Row],[No]]," - ",Applications[[#This Row],[Application]])</f>
        <v>560 - Cumulus</v>
      </c>
      <c r="C385">
        <v>560</v>
      </c>
      <c r="D385" s="18" t="s">
        <v>3352</v>
      </c>
      <c r="E385" t="s">
        <v>1846</v>
      </c>
      <c r="F385" s="28">
        <v>45658</v>
      </c>
      <c r="J385" t="s">
        <v>3353</v>
      </c>
      <c r="N385" t="s">
        <v>1969</v>
      </c>
      <c r="O385" s="19">
        <v>46203</v>
      </c>
      <c r="Q385" t="s">
        <v>3350</v>
      </c>
      <c r="R385" s="11"/>
      <c r="S385" t="s">
        <v>3354</v>
      </c>
      <c r="V385" s="128" t="e">
        <f>_xlfn.XLOOKUP(Applications[[#This Row],[NoApplication]],#REF!,#REF!,Applications[[#This Row],[Business Owner]],0,1)</f>
        <v>#REF!</v>
      </c>
      <c r="AE385" t="s">
        <v>325</v>
      </c>
      <c r="AI385" t="s">
        <v>3351</v>
      </c>
      <c r="AJ385" t="s">
        <v>3355</v>
      </c>
      <c r="AK385" t="s">
        <v>3356</v>
      </c>
      <c r="AL385" t="s">
        <v>2007</v>
      </c>
    </row>
    <row r="386" spans="2:38" x14ac:dyDescent="0.25">
      <c r="B386" s="29" t="str">
        <f>_xlfn.CONCAT(Applications[[#This Row],[No]]," - ",Applications[[#This Row],[Application]])</f>
        <v>561 - Viva Engage</v>
      </c>
      <c r="C386">
        <v>561</v>
      </c>
      <c r="D386" s="18" t="s">
        <v>2131</v>
      </c>
      <c r="E386" t="s">
        <v>1999</v>
      </c>
      <c r="F386" s="28">
        <v>45658</v>
      </c>
      <c r="J386" t="s">
        <v>1861</v>
      </c>
      <c r="N386" t="s">
        <v>2029</v>
      </c>
      <c r="O386" s="19">
        <v>54788</v>
      </c>
      <c r="R386" s="11"/>
      <c r="V386" s="128" t="e">
        <f>_xlfn.XLOOKUP(Applications[[#This Row],[NoApplication]],#REF!,#REF!,Applications[[#This Row],[Business Owner]],0,1)</f>
        <v>#REF!</v>
      </c>
      <c r="AE386" t="s">
        <v>2034</v>
      </c>
      <c r="AI386" t="s">
        <v>2048</v>
      </c>
    </row>
    <row r="387" spans="2:38" x14ac:dyDescent="0.25">
      <c r="B387" s="29" t="str">
        <f>_xlfn.CONCAT(Applications[[#This Row],[No]]," - ",Applications[[#This Row],[Application]])</f>
        <v>562 - Google tag manager</v>
      </c>
      <c r="C387">
        <v>562</v>
      </c>
      <c r="D387" s="18" t="s">
        <v>3357</v>
      </c>
      <c r="E387" t="s">
        <v>1853</v>
      </c>
      <c r="F387" s="28">
        <v>45658</v>
      </c>
      <c r="G387" s="11" t="s">
        <v>1873</v>
      </c>
      <c r="J387" t="s">
        <v>1874</v>
      </c>
      <c r="N387" t="s">
        <v>1862</v>
      </c>
      <c r="O387" s="19">
        <v>54788</v>
      </c>
      <c r="R387" s="11"/>
      <c r="S387" t="s">
        <v>1109</v>
      </c>
      <c r="V387" s="128" t="e">
        <f>_xlfn.XLOOKUP(Applications[[#This Row],[NoApplication]],#REF!,#REF!,Applications[[#This Row],[Business Owner]],0,1)</f>
        <v>#REF!</v>
      </c>
      <c r="AE387" t="s">
        <v>325</v>
      </c>
      <c r="AI387" s="191" t="s">
        <v>3302</v>
      </c>
    </row>
    <row r="388" spans="2:38" x14ac:dyDescent="0.25">
      <c r="B388" s="29" t="str">
        <f>_xlfn.CONCAT(Applications[[#This Row],[No]]," - ",Applications[[#This Row],[Application]])</f>
        <v>564 - Adobe Creative Cloud</v>
      </c>
      <c r="C388">
        <v>564</v>
      </c>
      <c r="D388" s="18" t="s">
        <v>3358</v>
      </c>
      <c r="E388" t="s">
        <v>2050</v>
      </c>
      <c r="F388" s="28">
        <v>45658</v>
      </c>
      <c r="J388" t="s">
        <v>2085</v>
      </c>
      <c r="M388" t="s">
        <v>2002</v>
      </c>
      <c r="N388" t="s">
        <v>1862</v>
      </c>
      <c r="O388" s="19">
        <v>54788</v>
      </c>
      <c r="Q388" t="s">
        <v>3359</v>
      </c>
      <c r="R388" s="11"/>
      <c r="V388" s="128" t="e">
        <f>_xlfn.XLOOKUP(Applications[[#This Row],[NoApplication]],#REF!,#REF!,Applications[[#This Row],[Business Owner]],0,1)</f>
        <v>#REF!</v>
      </c>
      <c r="X388" t="s">
        <v>2087</v>
      </c>
      <c r="AC388" t="s">
        <v>938</v>
      </c>
      <c r="AE388" t="s">
        <v>325</v>
      </c>
      <c r="AH388" t="s">
        <v>2088</v>
      </c>
      <c r="AI388" s="191"/>
    </row>
    <row r="389" spans="2:38" x14ac:dyDescent="0.25">
      <c r="B389" s="29" t="str">
        <f>_xlfn.CONCAT(Applications[[#This Row],[No]]," - ",Applications[[#This Row],[Application]])</f>
        <v>567 - Sociuu</v>
      </c>
      <c r="C389">
        <v>567</v>
      </c>
      <c r="D389" s="18" t="s">
        <v>3362</v>
      </c>
      <c r="E389" t="s">
        <v>1846</v>
      </c>
      <c r="F389" s="28">
        <v>45658</v>
      </c>
      <c r="J389" t="s">
        <v>3363</v>
      </c>
      <c r="N389" t="s">
        <v>1862</v>
      </c>
      <c r="O389" s="19">
        <v>54788</v>
      </c>
      <c r="R389" s="11"/>
      <c r="S389" t="s">
        <v>1109</v>
      </c>
      <c r="V389" s="128" t="e">
        <f>_xlfn.XLOOKUP(Applications[[#This Row],[NoApplication]],#REF!,#REF!,Applications[[#This Row],[Business Owner]],0,1)</f>
        <v>#REF!</v>
      </c>
      <c r="AE389" t="s">
        <v>325</v>
      </c>
      <c r="AI389" s="190" t="s">
        <v>3364</v>
      </c>
      <c r="AJ389" s="132" t="s">
        <v>3365</v>
      </c>
      <c r="AL389" t="s">
        <v>2056</v>
      </c>
    </row>
    <row r="390" spans="2:38" x14ac:dyDescent="0.25">
      <c r="B390" s="29" t="str">
        <f>_xlfn.CONCAT(Applications[[#This Row],[No]]," - ",Applications[[#This Row],[Application]])</f>
        <v>568 - OpenFOAM</v>
      </c>
      <c r="C390">
        <v>568</v>
      </c>
      <c r="D390" s="18" t="s">
        <v>3194</v>
      </c>
      <c r="E390" t="s">
        <v>1904</v>
      </c>
      <c r="F390" s="28">
        <v>45658</v>
      </c>
      <c r="J390" t="s">
        <v>3195</v>
      </c>
      <c r="N390" t="s">
        <v>2038</v>
      </c>
      <c r="O390" s="19">
        <v>54788</v>
      </c>
      <c r="Q390" t="s">
        <v>3196</v>
      </c>
      <c r="R390" s="11"/>
      <c r="V390" s="128" t="e">
        <f>_xlfn.XLOOKUP(Applications[[#This Row],[NoApplication]],#REF!,#REF!,Applications[[#This Row],[Business Owner]],0,1)</f>
        <v>#REF!</v>
      </c>
      <c r="AE390" t="s">
        <v>3176</v>
      </c>
    </row>
    <row r="391" spans="2:38" x14ac:dyDescent="0.25">
      <c r="B391" s="29" t="str">
        <f>_xlfn.CONCAT(Applications[[#This Row],[No]]," - ",Applications[[#This Row],[Application]])</f>
        <v>569 - MetTEAMS (incl MetCAL)</v>
      </c>
      <c r="C391">
        <v>569</v>
      </c>
      <c r="D391" s="18" t="s">
        <v>3197</v>
      </c>
      <c r="E391" t="s">
        <v>1846</v>
      </c>
      <c r="F391" s="28">
        <v>45658</v>
      </c>
      <c r="J391" t="s">
        <v>3198</v>
      </c>
      <c r="N391" t="s">
        <v>1862</v>
      </c>
      <c r="O391" s="19">
        <v>54788</v>
      </c>
      <c r="Q391" t="s">
        <v>3199</v>
      </c>
      <c r="R391" s="11"/>
      <c r="V391" s="128" t="e">
        <f>_xlfn.XLOOKUP(Applications[[#This Row],[NoApplication]],#REF!,#REF!,Applications[[#This Row],[Business Owner]],0,1)</f>
        <v>#REF!</v>
      </c>
      <c r="AE391" t="s">
        <v>3176</v>
      </c>
      <c r="AI391" s="191"/>
    </row>
    <row r="392" spans="2:38" x14ac:dyDescent="0.25">
      <c r="B392" s="29" t="str">
        <f>_xlfn.CONCAT(Applications[[#This Row],[No]]," - ",Applications[[#This Row],[Application]])</f>
        <v>570 - Dow Jones Riskcenter - Financial Crime Search</v>
      </c>
      <c r="C392">
        <v>570</v>
      </c>
      <c r="D392" s="18" t="s">
        <v>3869</v>
      </c>
      <c r="E392" t="s">
        <v>1918</v>
      </c>
      <c r="F392" s="28">
        <v>45658</v>
      </c>
      <c r="J392" t="s">
        <v>3870</v>
      </c>
      <c r="N392" t="s">
        <v>2038</v>
      </c>
      <c r="O392" s="19">
        <v>54788</v>
      </c>
      <c r="R392" s="16" t="s">
        <v>3871</v>
      </c>
      <c r="V392" s="128" t="e">
        <f>_xlfn.XLOOKUP(Applications[[#This Row],[NoApplication]],#REF!,#REF!,Applications[[#This Row],[Business Owner]],0,1)</f>
        <v>#REF!</v>
      </c>
      <c r="AE392" t="s">
        <v>109</v>
      </c>
      <c r="AI392" s="190" t="s">
        <v>3872</v>
      </c>
    </row>
    <row r="393" spans="2:38" x14ac:dyDescent="0.25">
      <c r="B393" s="29" t="str">
        <f>_xlfn.CONCAT(Applications[[#This Row],[No]]," - ",Applications[[#This Row],[Application]])</f>
        <v>571 - Ecovadis</v>
      </c>
      <c r="C393">
        <v>571</v>
      </c>
      <c r="D393" s="18" t="s">
        <v>3200</v>
      </c>
      <c r="E393" t="s">
        <v>2405</v>
      </c>
      <c r="F393" s="28">
        <v>45658</v>
      </c>
      <c r="J393" t="s">
        <v>3201</v>
      </c>
      <c r="N393" t="s">
        <v>1855</v>
      </c>
      <c r="O393" s="19">
        <v>54788</v>
      </c>
      <c r="R393" s="11"/>
      <c r="V393" s="128" t="e">
        <f>_xlfn.XLOOKUP(Applications[[#This Row],[NoApplication]],#REF!,#REF!,Applications[[#This Row],[Business Owner]],0,1)</f>
        <v>#REF!</v>
      </c>
      <c r="AE393" t="s">
        <v>3176</v>
      </c>
      <c r="AI393" s="190"/>
    </row>
    <row r="394" spans="2:38" x14ac:dyDescent="0.25">
      <c r="B394" s="29" t="str">
        <f>_xlfn.CONCAT(Applications[[#This Row],[No]]," - ",Applications[[#This Row],[Application]])</f>
        <v>572 - Lessor SP</v>
      </c>
      <c r="C394">
        <v>572</v>
      </c>
      <c r="D394" s="18" t="s">
        <v>3054</v>
      </c>
      <c r="E394" s="39" t="s">
        <v>1918</v>
      </c>
      <c r="F394" s="28">
        <v>45658</v>
      </c>
      <c r="G394" s="11" t="s">
        <v>1873</v>
      </c>
      <c r="J394" t="s">
        <v>3055</v>
      </c>
      <c r="N394" t="s">
        <v>1848</v>
      </c>
      <c r="O394" s="19">
        <v>54788</v>
      </c>
      <c r="Q394" t="s">
        <v>3056</v>
      </c>
      <c r="R394" s="11"/>
      <c r="S394" t="s">
        <v>3035</v>
      </c>
      <c r="V394" s="128" t="e">
        <f>_xlfn.XLOOKUP(Applications[[#This Row],[NoApplication]],#REF!,#REF!,Applications[[#This Row],[Business Owner]],0,1)</f>
        <v>#REF!</v>
      </c>
      <c r="AB394" t="s">
        <v>243</v>
      </c>
      <c r="AE394" t="s">
        <v>3036</v>
      </c>
      <c r="AI394" s="190"/>
      <c r="AL394" t="s">
        <v>1889</v>
      </c>
    </row>
    <row r="395" spans="2:38" x14ac:dyDescent="0.25">
      <c r="B395" s="29" t="str">
        <f>_xlfn.CONCAT(Applications[[#This Row],[No]]," - ",Applications[[#This Row],[Application]])</f>
        <v>573 - Lessor Portal</v>
      </c>
      <c r="C395">
        <v>573</v>
      </c>
      <c r="D395" s="18" t="s">
        <v>3057</v>
      </c>
      <c r="E395" s="39" t="s">
        <v>1918</v>
      </c>
      <c r="F395" s="28">
        <v>45658</v>
      </c>
      <c r="G395" s="11" t="s">
        <v>1873</v>
      </c>
      <c r="J395" t="s">
        <v>3058</v>
      </c>
      <c r="M395" t="s">
        <v>2066</v>
      </c>
      <c r="N395" t="s">
        <v>1848</v>
      </c>
      <c r="O395" s="19">
        <v>54788</v>
      </c>
      <c r="R395" s="11"/>
      <c r="S395" t="s">
        <v>3035</v>
      </c>
      <c r="V395" s="128" t="e">
        <f>_xlfn.XLOOKUP(Applications[[#This Row],[NoApplication]],#REF!,#REF!,Applications[[#This Row],[Business Owner]],0,1)</f>
        <v>#REF!</v>
      </c>
      <c r="AB395" t="s">
        <v>243</v>
      </c>
      <c r="AE395" t="s">
        <v>3036</v>
      </c>
      <c r="AL395" t="s">
        <v>1889</v>
      </c>
    </row>
    <row r="396" spans="2:38" ht="30" x14ac:dyDescent="0.25">
      <c r="B396" s="29" t="str">
        <f>_xlfn.CONCAT(Applications[[#This Row],[No]]," - ",Applications[[#This Row],[Application]])</f>
        <v>574 - Hogrefe</v>
      </c>
      <c r="C396">
        <v>574</v>
      </c>
      <c r="D396" s="18" t="s">
        <v>3059</v>
      </c>
      <c r="E396" t="s">
        <v>1999</v>
      </c>
      <c r="F396" s="28">
        <v>45658</v>
      </c>
      <c r="J396" t="s">
        <v>3060</v>
      </c>
      <c r="N396" t="s">
        <v>1862</v>
      </c>
      <c r="O396" s="19">
        <v>46387</v>
      </c>
      <c r="P396" s="10" t="s">
        <v>8660</v>
      </c>
      <c r="R396" s="11"/>
      <c r="S396" t="s">
        <v>4558</v>
      </c>
      <c r="V396" s="128" t="e">
        <f>_xlfn.XLOOKUP(Applications[[#This Row],[NoApplication]],#REF!,#REF!,Applications[[#This Row],[Business Owner]],0,1)</f>
        <v>#REF!</v>
      </c>
      <c r="AE396" t="s">
        <v>3036</v>
      </c>
      <c r="AI396" s="8" t="s">
        <v>9513</v>
      </c>
    </row>
    <row r="397" spans="2:38" ht="30" x14ac:dyDescent="0.25">
      <c r="B397" s="29" t="str">
        <f>_xlfn.CONCAT(Applications[[#This Row],[No]]," - ",Applications[[#This Row],[Application]])</f>
        <v>576 - Defco</v>
      </c>
      <c r="C397">
        <v>576</v>
      </c>
      <c r="D397" s="18" t="s">
        <v>3061</v>
      </c>
      <c r="E397" t="s">
        <v>1846</v>
      </c>
      <c r="F397" s="28">
        <v>45658</v>
      </c>
      <c r="J397" t="s">
        <v>3062</v>
      </c>
      <c r="N397" t="s">
        <v>1848</v>
      </c>
      <c r="O397" s="19">
        <v>54788</v>
      </c>
      <c r="P397" s="10" t="s">
        <v>2075</v>
      </c>
      <c r="Q397" t="s">
        <v>3063</v>
      </c>
      <c r="R397" s="11"/>
      <c r="S397" t="s">
        <v>4558</v>
      </c>
      <c r="V397" s="128" t="e">
        <f>_xlfn.XLOOKUP(Applications[[#This Row],[NoApplication]],#REF!,#REF!,Applications[[#This Row],[Business Owner]],0,1)</f>
        <v>#REF!</v>
      </c>
      <c r="AE397" t="s">
        <v>3036</v>
      </c>
      <c r="AI397" s="8" t="s">
        <v>9514</v>
      </c>
      <c r="AJ397" s="8" t="s">
        <v>9515</v>
      </c>
    </row>
    <row r="398" spans="2:38" x14ac:dyDescent="0.25">
      <c r="B398" s="29" t="str">
        <f>_xlfn.CONCAT(Applications[[#This Row],[No]]," - ",Applications[[#This Row],[Application]])</f>
        <v>579 - Flow</v>
      </c>
      <c r="C398">
        <v>579</v>
      </c>
      <c r="D398" s="18" t="s">
        <v>4326</v>
      </c>
      <c r="E398" t="s">
        <v>1918</v>
      </c>
      <c r="F398" s="28">
        <v>45658</v>
      </c>
      <c r="J398" t="s">
        <v>1861</v>
      </c>
      <c r="N398" t="s">
        <v>2038</v>
      </c>
      <c r="O398" s="19">
        <v>54788</v>
      </c>
      <c r="R398" s="11"/>
      <c r="V398" s="128" t="e">
        <f>_xlfn.XLOOKUP(Applications[[#This Row],[NoApplication]],#REF!,#REF!,Applications[[#This Row],[Business Owner]],0,1)</f>
        <v>#REF!</v>
      </c>
      <c r="AI398" s="191"/>
    </row>
    <row r="399" spans="2:38" x14ac:dyDescent="0.25">
      <c r="B399" s="29" t="str">
        <f>_xlfn.CONCAT(Applications[[#This Row],[No]]," - ",Applications[[#This Row],[Application]])</f>
        <v>580 - PL SQL Developer</v>
      </c>
      <c r="C399">
        <v>580</v>
      </c>
      <c r="D399" s="18" t="s">
        <v>4327</v>
      </c>
      <c r="E399" t="s">
        <v>1968</v>
      </c>
      <c r="F399" s="28">
        <v>45658</v>
      </c>
      <c r="J399" t="s">
        <v>4328</v>
      </c>
      <c r="N399" t="s">
        <v>2038</v>
      </c>
      <c r="O399" s="19">
        <v>54788</v>
      </c>
      <c r="R399" s="11"/>
      <c r="V399" s="128" t="e">
        <f>_xlfn.XLOOKUP(Applications[[#This Row],[NoApplication]],#REF!,#REF!,Applications[[#This Row],[Business Owner]],0,1)</f>
        <v>#REF!</v>
      </c>
      <c r="AI399" s="191"/>
    </row>
    <row r="400" spans="2:38" x14ac:dyDescent="0.25">
      <c r="B400" s="29" t="str">
        <f>_xlfn.CONCAT(Applications[[#This Row],[No]]," - ",Applications[[#This Row],[Application]])</f>
        <v>581 - Avalara AvaTax</v>
      </c>
      <c r="C400">
        <v>581</v>
      </c>
      <c r="D400" s="18" t="s">
        <v>2306</v>
      </c>
      <c r="E400" t="s">
        <v>1918</v>
      </c>
      <c r="F400" s="28">
        <v>45658</v>
      </c>
      <c r="H400" s="11" t="s">
        <v>138</v>
      </c>
      <c r="J400" t="s">
        <v>2307</v>
      </c>
      <c r="M400" t="s">
        <v>2009</v>
      </c>
      <c r="N400" t="s">
        <v>1862</v>
      </c>
      <c r="O400" s="19">
        <v>54788</v>
      </c>
      <c r="Q400" s="11" t="s">
        <v>2308</v>
      </c>
      <c r="R400" s="11"/>
      <c r="V400" s="128" t="e">
        <f>_xlfn.XLOOKUP(Applications[[#This Row],[NoApplication]],#REF!,#REF!,Applications[[#This Row],[Business Owner]],0,1)</f>
        <v>#REF!</v>
      </c>
      <c r="AB400" t="s">
        <v>243</v>
      </c>
      <c r="AE400" t="s">
        <v>2268</v>
      </c>
      <c r="AI400" s="191"/>
    </row>
    <row r="401" spans="2:41" x14ac:dyDescent="0.25">
      <c r="B401" s="29" t="str">
        <f>_xlfn.CONCAT(Applications[[#This Row],[No]]," - ",Applications[[#This Row],[Application]])</f>
        <v>582 - Docker</v>
      </c>
      <c r="C401">
        <v>582</v>
      </c>
      <c r="D401" s="18" t="s">
        <v>3744</v>
      </c>
      <c r="E401" t="s">
        <v>1968</v>
      </c>
      <c r="F401" s="28">
        <v>45658</v>
      </c>
      <c r="G401" s="11" t="s">
        <v>1966</v>
      </c>
      <c r="J401" t="s">
        <v>3745</v>
      </c>
      <c r="M401" t="s">
        <v>2002</v>
      </c>
      <c r="N401" t="s">
        <v>2029</v>
      </c>
      <c r="O401" s="19">
        <v>54788</v>
      </c>
      <c r="Q401" t="s">
        <v>3746</v>
      </c>
      <c r="R401" s="11"/>
      <c r="S401" t="s">
        <v>3747</v>
      </c>
      <c r="U401" t="s">
        <v>3748</v>
      </c>
      <c r="V401" s="128" t="e">
        <f>_xlfn.XLOOKUP(Applications[[#This Row],[NoApplication]],#REF!,#REF!,Applications[[#This Row],[Business Owner]],0,1)</f>
        <v>#REF!</v>
      </c>
      <c r="W401" t="s">
        <v>3747</v>
      </c>
      <c r="X401" t="s">
        <v>3749</v>
      </c>
      <c r="AE401" t="s">
        <v>3654</v>
      </c>
      <c r="AI401" s="190" t="s">
        <v>3750</v>
      </c>
      <c r="AJ401" t="s">
        <v>3751</v>
      </c>
      <c r="AK401" t="s">
        <v>3752</v>
      </c>
      <c r="AO401" t="s">
        <v>1851</v>
      </c>
    </row>
    <row r="402" spans="2:41" ht="105" x14ac:dyDescent="0.25">
      <c r="B402" s="29" t="str">
        <f>_xlfn.CONCAT(Applications[[#This Row],[No]]," - ",Applications[[#This Row],[Application]])</f>
        <v>583 - RabbitMQ</v>
      </c>
      <c r="C402">
        <v>583</v>
      </c>
      <c r="D402" s="18" t="s">
        <v>8580</v>
      </c>
      <c r="E402" t="s">
        <v>2037</v>
      </c>
      <c r="F402" s="28">
        <v>45658</v>
      </c>
      <c r="J402" t="s">
        <v>3873</v>
      </c>
      <c r="N402" t="s">
        <v>1848</v>
      </c>
      <c r="O402" s="19">
        <v>54788</v>
      </c>
      <c r="Q402" s="8" t="s">
        <v>8636</v>
      </c>
      <c r="R402" s="11"/>
      <c r="V402" s="128" t="e">
        <f>_xlfn.XLOOKUP(Applications[[#This Row],[NoApplication]],#REF!,#REF!,Applications[[#This Row],[Business Owner]],0,1)</f>
        <v>#REF!</v>
      </c>
      <c r="AC402" t="s">
        <v>350</v>
      </c>
      <c r="AE402" t="s">
        <v>2192</v>
      </c>
      <c r="AI402" s="222" t="s">
        <v>3874</v>
      </c>
      <c r="AJ402" t="s">
        <v>2225</v>
      </c>
      <c r="AL402" t="s">
        <v>1889</v>
      </c>
    </row>
    <row r="403" spans="2:41" ht="105" x14ac:dyDescent="0.25">
      <c r="B403" s="29" t="str">
        <f>_xlfn.CONCAT(Applications[[#This Row],[No]]," - ",Applications[[#This Row],[Application]])</f>
        <v>584 - Postman</v>
      </c>
      <c r="C403">
        <v>584</v>
      </c>
      <c r="D403" s="18" t="s">
        <v>3481</v>
      </c>
      <c r="E403" t="s">
        <v>1968</v>
      </c>
      <c r="F403" s="28">
        <v>45658</v>
      </c>
      <c r="G403" s="11" t="s">
        <v>1966</v>
      </c>
      <c r="J403" t="s">
        <v>3482</v>
      </c>
      <c r="M403" t="s">
        <v>2002</v>
      </c>
      <c r="N403" t="s">
        <v>1862</v>
      </c>
      <c r="O403" s="19">
        <v>54788</v>
      </c>
      <c r="Q403" t="s">
        <v>3483</v>
      </c>
      <c r="R403" s="48" t="s">
        <v>3484</v>
      </c>
      <c r="S403" t="s">
        <v>3485</v>
      </c>
      <c r="V403" s="128" t="e">
        <f>_xlfn.XLOOKUP(Applications[[#This Row],[NoApplication]],#REF!,#REF!,Applications[[#This Row],[Business Owner]],0,1)</f>
        <v>#REF!</v>
      </c>
      <c r="W403" t="s">
        <v>3485</v>
      </c>
      <c r="X403" t="s">
        <v>3485</v>
      </c>
      <c r="AE403" t="s">
        <v>3416</v>
      </c>
      <c r="AJ403" s="8" t="s">
        <v>3486</v>
      </c>
      <c r="AK403" s="8" t="s">
        <v>3487</v>
      </c>
      <c r="AO403" t="s">
        <v>1851</v>
      </c>
    </row>
    <row r="404" spans="2:41" x14ac:dyDescent="0.25">
      <c r="B404" s="29" t="str">
        <f>_xlfn.CONCAT(Applications[[#This Row],[No]]," - ",Applications[[#This Row],[Application]])</f>
        <v>585 - SimaPro</v>
      </c>
      <c r="C404">
        <v>585</v>
      </c>
      <c r="D404" s="18" t="s">
        <v>3202</v>
      </c>
      <c r="E404" t="s">
        <v>1904</v>
      </c>
      <c r="F404" s="28">
        <v>45658</v>
      </c>
      <c r="J404" t="s">
        <v>3203</v>
      </c>
      <c r="N404" t="s">
        <v>2038</v>
      </c>
      <c r="O404" s="19">
        <v>54788</v>
      </c>
      <c r="R404" s="11"/>
      <c r="S404" t="s">
        <v>1382</v>
      </c>
      <c r="U404" t="s">
        <v>3204</v>
      </c>
      <c r="V404" s="128" t="e">
        <f>_xlfn.XLOOKUP(Applications[[#This Row],[NoApplication]],#REF!,#REF!,Applications[[#This Row],[Business Owner]],0,1)</f>
        <v>#REF!</v>
      </c>
      <c r="X404" t="s">
        <v>1382</v>
      </c>
      <c r="AE404" t="s">
        <v>3176</v>
      </c>
    </row>
    <row r="405" spans="2:41" x14ac:dyDescent="0.25">
      <c r="B405" s="29" t="str">
        <f>_xlfn.CONCAT(Applications[[#This Row],[No]]," - ",Applications[[#This Row],[Application]])</f>
        <v>586 - RENE</v>
      </c>
      <c r="C405">
        <v>586</v>
      </c>
      <c r="D405" s="18" t="s">
        <v>3205</v>
      </c>
      <c r="E405" t="s">
        <v>1846</v>
      </c>
      <c r="F405" s="28">
        <v>45658</v>
      </c>
      <c r="J405" t="s">
        <v>3206</v>
      </c>
      <c r="N405" t="s">
        <v>1855</v>
      </c>
      <c r="O405" s="19">
        <v>54788</v>
      </c>
      <c r="R405" s="11"/>
      <c r="S405" t="s">
        <v>1382</v>
      </c>
      <c r="V405" s="128" t="e">
        <f>_xlfn.XLOOKUP(Applications[[#This Row],[NoApplication]],#REF!,#REF!,Applications[[#This Row],[Business Owner]],0,1)</f>
        <v>#REF!</v>
      </c>
      <c r="X405" t="s">
        <v>1382</v>
      </c>
      <c r="AE405" t="s">
        <v>3176</v>
      </c>
    </row>
    <row r="406" spans="2:41" x14ac:dyDescent="0.25">
      <c r="B406" s="29" t="str">
        <f>_xlfn.CONCAT(Applications[[#This Row],[No]]," - ",Applications[[#This Row],[Application]])</f>
        <v>587 - MinEnergi2</v>
      </c>
      <c r="C406">
        <v>587</v>
      </c>
      <c r="D406" s="18" t="s">
        <v>3207</v>
      </c>
      <c r="E406" t="s">
        <v>1846</v>
      </c>
      <c r="F406" s="28">
        <v>45658</v>
      </c>
      <c r="J406" t="s">
        <v>3208</v>
      </c>
      <c r="N406" t="s">
        <v>1855</v>
      </c>
      <c r="O406" s="19">
        <v>54788</v>
      </c>
      <c r="R406" s="11"/>
      <c r="S406" t="s">
        <v>1382</v>
      </c>
      <c r="V406" s="128" t="e">
        <f>_xlfn.XLOOKUP(Applications[[#This Row],[NoApplication]],#REF!,#REF!,Applications[[#This Row],[Business Owner]],0,1)</f>
        <v>#REF!</v>
      </c>
      <c r="X406" t="s">
        <v>1382</v>
      </c>
      <c r="AE406" t="s">
        <v>3176</v>
      </c>
    </row>
    <row r="407" spans="2:41" x14ac:dyDescent="0.25">
      <c r="B407" s="29" t="str">
        <f>_xlfn.CONCAT(Applications[[#This Row],[No]]," - ",Applications[[#This Row],[Application]])</f>
        <v>588 - CRECEA</v>
      </c>
      <c r="C407">
        <v>588</v>
      </c>
      <c r="D407" s="18" t="s">
        <v>3209</v>
      </c>
      <c r="E407" t="s">
        <v>1846</v>
      </c>
      <c r="F407" s="28">
        <v>45658</v>
      </c>
      <c r="J407" t="s">
        <v>3210</v>
      </c>
      <c r="N407" t="s">
        <v>1848</v>
      </c>
      <c r="O407" s="19">
        <v>54788</v>
      </c>
      <c r="R407" s="11"/>
      <c r="S407" t="s">
        <v>1382</v>
      </c>
      <c r="U407" t="s">
        <v>3211</v>
      </c>
      <c r="V407" s="128" t="e">
        <f>_xlfn.XLOOKUP(Applications[[#This Row],[NoApplication]],#REF!,#REF!,Applications[[#This Row],[Business Owner]],0,1)</f>
        <v>#REF!</v>
      </c>
      <c r="X407" t="s">
        <v>1382</v>
      </c>
      <c r="AE407" t="s">
        <v>3176</v>
      </c>
      <c r="AI407" t="s">
        <v>2224</v>
      </c>
      <c r="AJ407" t="s">
        <v>2225</v>
      </c>
    </row>
    <row r="408" spans="2:41" x14ac:dyDescent="0.25">
      <c r="B408" s="29" t="str">
        <f>_xlfn.CONCAT(Applications[[#This Row],[No]]," - ",Applications[[#This Row],[Application]])</f>
        <v>589 - Chemical Manager</v>
      </c>
      <c r="C408">
        <v>589</v>
      </c>
      <c r="D408" s="18" t="s">
        <v>3212</v>
      </c>
      <c r="E408" t="s">
        <v>1846</v>
      </c>
      <c r="F408" s="28">
        <v>45658</v>
      </c>
      <c r="J408" t="s">
        <v>3213</v>
      </c>
      <c r="N408" t="s">
        <v>1855</v>
      </c>
      <c r="O408" s="19">
        <v>54788</v>
      </c>
      <c r="R408" s="11"/>
      <c r="S408" t="s">
        <v>1382</v>
      </c>
      <c r="U408" t="s">
        <v>3214</v>
      </c>
      <c r="V408" s="128" t="e">
        <f>_xlfn.XLOOKUP(Applications[[#This Row],[NoApplication]],#REF!,#REF!,Applications[[#This Row],[Business Owner]],0,1)</f>
        <v>#REF!</v>
      </c>
      <c r="X408" t="s">
        <v>1382</v>
      </c>
      <c r="AE408" t="s">
        <v>3176</v>
      </c>
    </row>
    <row r="409" spans="2:41" x14ac:dyDescent="0.25">
      <c r="B409" s="29" t="str">
        <f>_xlfn.CONCAT(Applications[[#This Row],[No]]," - ",Applications[[#This Row],[Application]])</f>
        <v>590 - Science Based Targets initiative</v>
      </c>
      <c r="C409">
        <v>590</v>
      </c>
      <c r="D409" s="18" t="s">
        <v>3215</v>
      </c>
      <c r="E409" t="s">
        <v>1846</v>
      </c>
      <c r="F409" s="28">
        <v>45658</v>
      </c>
      <c r="J409" t="s">
        <v>3216</v>
      </c>
      <c r="N409" t="s">
        <v>1855</v>
      </c>
      <c r="O409" s="19">
        <v>54788</v>
      </c>
      <c r="R409" s="11"/>
      <c r="S409" t="s">
        <v>1382</v>
      </c>
      <c r="U409" t="s">
        <v>3217</v>
      </c>
      <c r="V409" s="128" t="e">
        <f>_xlfn.XLOOKUP(Applications[[#This Row],[NoApplication]],#REF!,#REF!,Applications[[#This Row],[Business Owner]],0,1)</f>
        <v>#REF!</v>
      </c>
      <c r="X409" t="s">
        <v>1382</v>
      </c>
      <c r="AE409" t="s">
        <v>3176</v>
      </c>
    </row>
    <row r="410" spans="2:41" x14ac:dyDescent="0.25">
      <c r="B410" s="29" t="str">
        <f>_xlfn.CONCAT(Applications[[#This Row],[No]]," - ",Applications[[#This Row],[Application]])</f>
        <v>591 - FileZilla</v>
      </c>
      <c r="C410">
        <v>591</v>
      </c>
      <c r="D410" s="18" t="s">
        <v>3775</v>
      </c>
      <c r="E410" t="s">
        <v>2037</v>
      </c>
      <c r="F410" s="28">
        <v>45658</v>
      </c>
      <c r="J410" t="s">
        <v>3776</v>
      </c>
      <c r="N410" t="s">
        <v>1855</v>
      </c>
      <c r="O410" s="19">
        <v>54788</v>
      </c>
      <c r="R410" s="11"/>
      <c r="U410" t="s">
        <v>3777</v>
      </c>
      <c r="V410" s="128" t="e">
        <f>_xlfn.XLOOKUP(Applications[[#This Row],[NoApplication]],#REF!,#REF!,Applications[[#This Row],[Business Owner]],0,1)</f>
        <v>#REF!</v>
      </c>
      <c r="AD410" t="s">
        <v>3646</v>
      </c>
      <c r="AE410" t="s">
        <v>3654</v>
      </c>
      <c r="AI410" t="s">
        <v>3778</v>
      </c>
      <c r="AJ410" t="s">
        <v>3779</v>
      </c>
    </row>
    <row r="411" spans="2:41" x14ac:dyDescent="0.25">
      <c r="B411" s="29" t="str">
        <f>_xlfn.CONCAT(Applications[[#This Row],[No]]," - ",Applications[[#This Row],[Application]])</f>
        <v>593 - Test and Development tool</v>
      </c>
      <c r="C411">
        <v>593</v>
      </c>
      <c r="D411" s="18" t="s">
        <v>2815</v>
      </c>
      <c r="E411" t="s">
        <v>1968</v>
      </c>
      <c r="F411" s="28">
        <v>45658</v>
      </c>
      <c r="J411" t="s">
        <v>2816</v>
      </c>
      <c r="N411" t="s">
        <v>1896</v>
      </c>
      <c r="O411" s="19">
        <v>54788</v>
      </c>
      <c r="R411" s="11"/>
      <c r="U411" t="s">
        <v>2815</v>
      </c>
      <c r="V411" s="128" t="e">
        <f>_xlfn.XLOOKUP(Applications[[#This Row],[NoApplication]],#REF!,#REF!,Applications[[#This Row],[Business Owner]],0,1)</f>
        <v>#REF!</v>
      </c>
      <c r="AE411" t="s">
        <v>2358</v>
      </c>
      <c r="AI411" t="s">
        <v>2817</v>
      </c>
      <c r="AJ411" t="s">
        <v>1162</v>
      </c>
      <c r="AK411" t="s">
        <v>1162</v>
      </c>
    </row>
    <row r="412" spans="2:41" x14ac:dyDescent="0.25">
      <c r="B412" s="29" t="str">
        <f>_xlfn.CONCAT(Applications[[#This Row],[No]]," - ",Applications[[#This Row],[Application]])</f>
        <v>594 - EMH Variomod Manager</v>
      </c>
      <c r="C412">
        <v>594</v>
      </c>
      <c r="D412" s="18" t="s">
        <v>3875</v>
      </c>
      <c r="E412" t="s">
        <v>1846</v>
      </c>
      <c r="F412" s="28">
        <v>45658</v>
      </c>
      <c r="J412" t="s">
        <v>3876</v>
      </c>
      <c r="N412" t="s">
        <v>2038</v>
      </c>
      <c r="O412" s="19">
        <v>54788</v>
      </c>
      <c r="R412" s="11"/>
      <c r="U412" t="s">
        <v>3875</v>
      </c>
      <c r="V412" s="128" t="e">
        <f>_xlfn.XLOOKUP(Applications[[#This Row],[NoApplication]],#REF!,#REF!,Applications[[#This Row],[Business Owner]],0,1)</f>
        <v>#REF!</v>
      </c>
      <c r="AE412" t="s">
        <v>109</v>
      </c>
    </row>
    <row r="413" spans="2:41" x14ac:dyDescent="0.25">
      <c r="B413" s="29" t="str">
        <f>_xlfn.CONCAT(Applications[[#This Row],[No]]," - ",Applications[[#This Row],[Application]])</f>
        <v>595 - EMH-Combi-Master</v>
      </c>
      <c r="C413">
        <v>595</v>
      </c>
      <c r="D413" s="18" t="s">
        <v>3877</v>
      </c>
      <c r="E413" t="s">
        <v>1846</v>
      </c>
      <c r="F413" s="28">
        <v>45658</v>
      </c>
      <c r="J413" t="s">
        <v>3878</v>
      </c>
      <c r="N413" t="s">
        <v>2038</v>
      </c>
      <c r="O413" s="19">
        <v>54788</v>
      </c>
      <c r="R413" s="11"/>
      <c r="U413" t="s">
        <v>3877</v>
      </c>
      <c r="V413" s="128" t="e">
        <f>_xlfn.XLOOKUP(Applications[[#This Row],[NoApplication]],#REF!,#REF!,Applications[[#This Row],[Business Owner]],0,1)</f>
        <v>#REF!</v>
      </c>
      <c r="AE413" t="s">
        <v>109</v>
      </c>
    </row>
    <row r="414" spans="2:41" ht="120" x14ac:dyDescent="0.25">
      <c r="B414" s="29" t="str">
        <f>_xlfn.CONCAT(Applications[[#This Row],[No]]," - ",Applications[[#This Row],[Application]])</f>
        <v>599 - Total Commander</v>
      </c>
      <c r="C414">
        <v>599</v>
      </c>
      <c r="D414" s="18" t="s">
        <v>2132</v>
      </c>
      <c r="E414" t="s">
        <v>1846</v>
      </c>
      <c r="F414" s="28">
        <v>45658</v>
      </c>
      <c r="G414" s="11" t="s">
        <v>1966</v>
      </c>
      <c r="J414" t="s">
        <v>2133</v>
      </c>
      <c r="N414" t="s">
        <v>1969</v>
      </c>
      <c r="O414" s="19">
        <v>46023</v>
      </c>
      <c r="R414" s="11"/>
      <c r="U414" t="s">
        <v>2134</v>
      </c>
      <c r="V414" s="128" t="e">
        <f>_xlfn.XLOOKUP(Applications[[#This Row],[NoApplication]],#REF!,#REF!,Applications[[#This Row],[Business Owner]],0,1)</f>
        <v>#REF!</v>
      </c>
      <c r="AE414" t="s">
        <v>2034</v>
      </c>
      <c r="AI414" s="194" t="s">
        <v>2135</v>
      </c>
      <c r="AJ414" s="80" t="s">
        <v>2136</v>
      </c>
      <c r="AK414" s="8" t="s">
        <v>2137</v>
      </c>
      <c r="AL414" t="s">
        <v>2056</v>
      </c>
      <c r="AO414" t="s">
        <v>1851</v>
      </c>
    </row>
    <row r="415" spans="2:41" x14ac:dyDescent="0.25">
      <c r="B415" s="29" t="str">
        <f>_xlfn.CONCAT(Applications[[#This Row],[No]]," - ",Applications[[#This Row],[Application]])</f>
        <v>601 - YABE (Yest Another BACnet Exlporer)</v>
      </c>
      <c r="C415">
        <v>601</v>
      </c>
      <c r="D415" s="18" t="s">
        <v>2493</v>
      </c>
      <c r="E415" t="s">
        <v>1904</v>
      </c>
      <c r="F415" s="28">
        <v>45658</v>
      </c>
      <c r="G415" s="11" t="s">
        <v>1966</v>
      </c>
      <c r="J415" t="s">
        <v>2494</v>
      </c>
      <c r="N415" t="s">
        <v>2038</v>
      </c>
      <c r="O415" s="19">
        <v>54788</v>
      </c>
      <c r="R415" s="11"/>
      <c r="V415" s="128" t="e">
        <f>_xlfn.XLOOKUP(Applications[[#This Row],[NoApplication]],#REF!,#REF!,Applications[[#This Row],[Business Owner]],0,1)</f>
        <v>#REF!</v>
      </c>
      <c r="AE415" t="s">
        <v>2358</v>
      </c>
    </row>
    <row r="416" spans="2:41" x14ac:dyDescent="0.25">
      <c r="B416" s="29" t="str">
        <f>_xlfn.CONCAT(Applications[[#This Row],[No]]," - ",Applications[[#This Row],[Application]])</f>
        <v>603 - Infragistics</v>
      </c>
      <c r="C416">
        <v>603</v>
      </c>
      <c r="D416" s="18" t="s">
        <v>2490</v>
      </c>
      <c r="E416" t="s">
        <v>1968</v>
      </c>
      <c r="F416" s="28">
        <v>45658</v>
      </c>
      <c r="J416" t="s">
        <v>2490</v>
      </c>
      <c r="N416" t="s">
        <v>1848</v>
      </c>
      <c r="O416" s="19">
        <v>54788</v>
      </c>
      <c r="R416" s="11"/>
      <c r="U416" t="s">
        <v>3879</v>
      </c>
      <c r="V416" s="128" t="e">
        <f>_xlfn.XLOOKUP(Applications[[#This Row],[NoApplication]],#REF!,#REF!,Applications[[#This Row],[Business Owner]],0,1)</f>
        <v>#REF!</v>
      </c>
      <c r="AE416" t="s">
        <v>109</v>
      </c>
      <c r="AJ416" t="s">
        <v>308</v>
      </c>
      <c r="AK416" t="s">
        <v>3880</v>
      </c>
    </row>
    <row r="417" spans="2:41" x14ac:dyDescent="0.25">
      <c r="B417" s="29" t="str">
        <f>_xlfn.CONCAT(Applications[[#This Row],[No]]," - ",Applications[[#This Row],[Application]])</f>
        <v>604 - ReadyAPI</v>
      </c>
      <c r="C417">
        <v>604</v>
      </c>
      <c r="D417" s="18" t="s">
        <v>3366</v>
      </c>
      <c r="E417" t="s">
        <v>1968</v>
      </c>
      <c r="F417" s="28">
        <v>45658</v>
      </c>
      <c r="J417" t="s">
        <v>1838</v>
      </c>
      <c r="K417" t="s">
        <v>3368</v>
      </c>
      <c r="N417" t="s">
        <v>1896</v>
      </c>
      <c r="O417" s="19">
        <v>54788</v>
      </c>
      <c r="R417" s="11"/>
      <c r="V417" s="128" t="e">
        <f>_xlfn.XLOOKUP(Applications[[#This Row],[NoApplication]],#REF!,#REF!,Applications[[#This Row],[Business Owner]],0,1)</f>
        <v>#REF!</v>
      </c>
    </row>
    <row r="418" spans="2:41" x14ac:dyDescent="0.25">
      <c r="B418" s="29" t="str">
        <f>_xlfn.CONCAT(Applications[[#This Row],[No]]," - ",Applications[[#This Row],[Application]])</f>
        <v>605 - License Tool</v>
      </c>
      <c r="C418">
        <v>605</v>
      </c>
      <c r="D418" s="18" t="s">
        <v>3369</v>
      </c>
      <c r="E418" t="s">
        <v>1846</v>
      </c>
      <c r="F418" s="28">
        <v>45658</v>
      </c>
      <c r="J418" t="s">
        <v>3370</v>
      </c>
      <c r="N418" t="s">
        <v>2038</v>
      </c>
      <c r="O418" s="19">
        <v>54788</v>
      </c>
      <c r="Q418" s="14" t="s">
        <v>1933</v>
      </c>
      <c r="R418" s="11"/>
      <c r="V418" s="128" t="e">
        <f>_xlfn.XLOOKUP(Applications[[#This Row],[NoApplication]],#REF!,#REF!,Applications[[#This Row],[Business Owner]],0,1)</f>
        <v>#REF!</v>
      </c>
      <c r="AE418" t="s">
        <v>325</v>
      </c>
      <c r="AO418" t="s">
        <v>1851</v>
      </c>
    </row>
    <row r="419" spans="2:41" ht="75" x14ac:dyDescent="0.25">
      <c r="B419" s="29" t="str">
        <f>_xlfn.CONCAT(Applications[[#This Row],[No]]," - ",Applications[[#This Row],[Application]])</f>
        <v>606 - FlowForce</v>
      </c>
      <c r="C419">
        <v>606</v>
      </c>
      <c r="D419" s="18" t="s">
        <v>3109</v>
      </c>
      <c r="E419" t="s">
        <v>1865</v>
      </c>
      <c r="F419" s="28">
        <v>45658</v>
      </c>
      <c r="J419" t="s">
        <v>3110</v>
      </c>
      <c r="L419" t="s">
        <v>2198</v>
      </c>
      <c r="N419" t="s">
        <v>1969</v>
      </c>
      <c r="O419" s="19">
        <v>46203</v>
      </c>
      <c r="Q419" t="s">
        <v>3111</v>
      </c>
      <c r="R419" s="11"/>
      <c r="S419" t="s">
        <v>3112</v>
      </c>
      <c r="T419" t="s">
        <v>1799</v>
      </c>
      <c r="U419" t="s">
        <v>1869</v>
      </c>
      <c r="V419" s="128" t="e">
        <f>_xlfn.XLOOKUP(Applications[[#This Row],[NoApplication]],#REF!,#REF!,Applications[[#This Row],[Business Owner]],0,1)</f>
        <v>#REF!</v>
      </c>
      <c r="W419" t="s">
        <v>1686</v>
      </c>
      <c r="AB419" t="s">
        <v>2200</v>
      </c>
      <c r="AC419" t="s">
        <v>1608</v>
      </c>
      <c r="AE419" t="s">
        <v>2192</v>
      </c>
      <c r="AI419" s="8" t="s">
        <v>2201</v>
      </c>
      <c r="AJ419" t="s">
        <v>2220</v>
      </c>
      <c r="AL419" t="s">
        <v>2007</v>
      </c>
    </row>
    <row r="420" spans="2:41" x14ac:dyDescent="0.25">
      <c r="B420" s="29" t="str">
        <f>_xlfn.CONCAT(Applications[[#This Row],[No]]," - ",Applications[[#This Row],[Application]])</f>
        <v>607 - VMS</v>
      </c>
      <c r="C420">
        <v>607</v>
      </c>
      <c r="D420" s="18" t="s">
        <v>2309</v>
      </c>
      <c r="E420" t="s">
        <v>1846</v>
      </c>
      <c r="F420" s="28">
        <v>45658</v>
      </c>
      <c r="J420" t="s">
        <v>2310</v>
      </c>
      <c r="N420" t="s">
        <v>2038</v>
      </c>
      <c r="O420" s="19">
        <v>54788</v>
      </c>
      <c r="R420" s="11"/>
      <c r="S420" t="s">
        <v>442</v>
      </c>
      <c r="U420" t="s">
        <v>2311</v>
      </c>
      <c r="V420" s="128" t="e">
        <f>_xlfn.XLOOKUP(Applications[[#This Row],[NoApplication]],#REF!,#REF!,Applications[[#This Row],[Business Owner]],0,1)</f>
        <v>#REF!</v>
      </c>
      <c r="W420" t="s">
        <v>442</v>
      </c>
      <c r="AE420" t="s">
        <v>2268</v>
      </c>
    </row>
    <row r="421" spans="2:41" x14ac:dyDescent="0.25">
      <c r="B421" s="29" t="str">
        <f>_xlfn.CONCAT(Applications[[#This Row],[No]]," - ",Applications[[#This Row],[Application]])</f>
        <v>608 - Acra Introcucion</v>
      </c>
      <c r="C421">
        <v>608</v>
      </c>
      <c r="D421" s="18" t="s">
        <v>2312</v>
      </c>
      <c r="E421" t="s">
        <v>1846</v>
      </c>
      <c r="F421" s="28">
        <v>45658</v>
      </c>
      <c r="J421" t="s">
        <v>2313</v>
      </c>
      <c r="N421" t="s">
        <v>2038</v>
      </c>
      <c r="O421" s="19">
        <v>54788</v>
      </c>
      <c r="R421" s="11"/>
      <c r="S421" t="s">
        <v>442</v>
      </c>
      <c r="V421" s="128" t="e">
        <f>_xlfn.XLOOKUP(Applications[[#This Row],[NoApplication]],#REF!,#REF!,Applications[[#This Row],[Business Owner]],0,1)</f>
        <v>#REF!</v>
      </c>
      <c r="W421" t="s">
        <v>442</v>
      </c>
      <c r="AE421" t="s">
        <v>2268</v>
      </c>
    </row>
    <row r="422" spans="2:41" x14ac:dyDescent="0.25">
      <c r="B422" s="29" t="str">
        <f>_xlfn.CONCAT(Applications[[#This Row],[No]]," - ",Applications[[#This Row],[Application]])</f>
        <v>609 - Bluebeam</v>
      </c>
      <c r="C422">
        <v>609</v>
      </c>
      <c r="D422" s="18" t="s">
        <v>2314</v>
      </c>
      <c r="E422" t="s">
        <v>1878</v>
      </c>
      <c r="F422" s="28">
        <v>45658</v>
      </c>
      <c r="J422" t="s">
        <v>2315</v>
      </c>
      <c r="N422" t="s">
        <v>2038</v>
      </c>
      <c r="O422" s="19">
        <v>54788</v>
      </c>
      <c r="R422" s="11"/>
      <c r="S422" t="s">
        <v>442</v>
      </c>
      <c r="V422" s="128" t="e">
        <f>_xlfn.XLOOKUP(Applications[[#This Row],[NoApplication]],#REF!,#REF!,Applications[[#This Row],[Business Owner]],0,1)</f>
        <v>#REF!</v>
      </c>
      <c r="W422" t="s">
        <v>442</v>
      </c>
      <c r="AE422" t="s">
        <v>2268</v>
      </c>
    </row>
    <row r="423" spans="2:41" x14ac:dyDescent="0.25">
      <c r="B423" s="29" t="str">
        <f>_xlfn.CONCAT(Applications[[#This Row],[No]]," - ",Applications[[#This Row],[Application]])</f>
        <v>610 - SEEV8R3</v>
      </c>
      <c r="C423">
        <v>610</v>
      </c>
      <c r="D423" s="18" t="s">
        <v>2316</v>
      </c>
      <c r="E423" t="s">
        <v>1846</v>
      </c>
      <c r="F423" s="28">
        <v>45658</v>
      </c>
      <c r="J423" t="s">
        <v>2317</v>
      </c>
      <c r="N423" t="s">
        <v>2038</v>
      </c>
      <c r="O423" s="19">
        <v>54788</v>
      </c>
      <c r="R423" s="11"/>
      <c r="S423" t="s">
        <v>442</v>
      </c>
      <c r="U423" t="s">
        <v>2318</v>
      </c>
      <c r="V423" s="128" t="e">
        <f>_xlfn.XLOOKUP(Applications[[#This Row],[NoApplication]],#REF!,#REF!,Applications[[#This Row],[Business Owner]],0,1)</f>
        <v>#REF!</v>
      </c>
      <c r="W423" t="s">
        <v>442</v>
      </c>
      <c r="AE423" t="s">
        <v>2268</v>
      </c>
    </row>
    <row r="424" spans="2:41" x14ac:dyDescent="0.25">
      <c r="B424" s="29" t="str">
        <f>_xlfn.CONCAT(Applications[[#This Row],[No]]," - ",Applications[[#This Row],[Application]])</f>
        <v>611 - EUROTest Metrell (New structure Aurostat)</v>
      </c>
      <c r="C424">
        <v>611</v>
      </c>
      <c r="D424" s="18" t="s">
        <v>2319</v>
      </c>
      <c r="E424" t="s">
        <v>1846</v>
      </c>
      <c r="F424" s="28">
        <v>45658</v>
      </c>
      <c r="J424" t="s">
        <v>2320</v>
      </c>
      <c r="N424" t="s">
        <v>2038</v>
      </c>
      <c r="O424" s="19">
        <v>54788</v>
      </c>
      <c r="R424" s="11"/>
      <c r="S424" t="s">
        <v>442</v>
      </c>
      <c r="U424" t="s">
        <v>2321</v>
      </c>
      <c r="V424" s="128" t="e">
        <f>_xlfn.XLOOKUP(Applications[[#This Row],[NoApplication]],#REF!,#REF!,Applications[[#This Row],[Business Owner]],0,1)</f>
        <v>#REF!</v>
      </c>
      <c r="W424" t="s">
        <v>442</v>
      </c>
      <c r="AE424" t="s">
        <v>2268</v>
      </c>
    </row>
    <row r="425" spans="2:41" x14ac:dyDescent="0.25">
      <c r="B425" s="29" t="str">
        <f>_xlfn.CONCAT(Applications[[#This Row],[No]]," - ",Applications[[#This Row],[Application]])</f>
        <v>612 - ECO Struxure</v>
      </c>
      <c r="C425">
        <v>612</v>
      </c>
      <c r="D425" s="18" t="s">
        <v>2322</v>
      </c>
      <c r="E425" t="s">
        <v>1846</v>
      </c>
      <c r="F425" s="28">
        <v>45658</v>
      </c>
      <c r="J425" t="s">
        <v>1937</v>
      </c>
      <c r="N425" t="s">
        <v>2038</v>
      </c>
      <c r="O425" s="19">
        <v>54788</v>
      </c>
      <c r="Q425" t="s">
        <v>2323</v>
      </c>
      <c r="R425" s="11"/>
      <c r="S425" t="s">
        <v>442</v>
      </c>
      <c r="U425" t="s">
        <v>2324</v>
      </c>
      <c r="V425" s="128" t="e">
        <f>_xlfn.XLOOKUP(Applications[[#This Row],[NoApplication]],#REF!,#REF!,Applications[[#This Row],[Business Owner]],0,1)</f>
        <v>#REF!</v>
      </c>
      <c r="W425" t="s">
        <v>442</v>
      </c>
      <c r="AE425" t="s">
        <v>2268</v>
      </c>
      <c r="AO425" t="s">
        <v>1851</v>
      </c>
    </row>
    <row r="426" spans="2:41" x14ac:dyDescent="0.25">
      <c r="B426" s="29" t="str">
        <f>_xlfn.CONCAT(Applications[[#This Row],[No]]," - ",Applications[[#This Row],[Application]])</f>
        <v>613 - Camtasia</v>
      </c>
      <c r="C426">
        <v>613</v>
      </c>
      <c r="D426" s="18" t="s">
        <v>3113</v>
      </c>
      <c r="E426" t="s">
        <v>2050</v>
      </c>
      <c r="F426" s="28">
        <v>45658</v>
      </c>
      <c r="J426" t="s">
        <v>2045</v>
      </c>
      <c r="M426" t="s">
        <v>2009</v>
      </c>
      <c r="N426" t="s">
        <v>2038</v>
      </c>
      <c r="O426" s="19">
        <v>54788</v>
      </c>
      <c r="Q426" t="s">
        <v>3114</v>
      </c>
      <c r="R426" s="48" t="s">
        <v>3115</v>
      </c>
      <c r="S426" t="s">
        <v>2152</v>
      </c>
      <c r="U426" t="s">
        <v>2151</v>
      </c>
      <c r="V426" s="128" t="e">
        <f>_xlfn.XLOOKUP(Applications[[#This Row],[NoApplication]],#REF!,#REF!,Applications[[#This Row],[Business Owner]],0,1)</f>
        <v>#REF!</v>
      </c>
      <c r="AE426" t="s">
        <v>106</v>
      </c>
    </row>
    <row r="427" spans="2:41" x14ac:dyDescent="0.25">
      <c r="B427" s="29" t="str">
        <f>_xlfn.CONCAT(Applications[[#This Row],[No]]," - ",Applications[[#This Row],[Application]])</f>
        <v>614 - Crowdin</v>
      </c>
      <c r="C427">
        <v>614</v>
      </c>
      <c r="D427" s="18" t="s">
        <v>3116</v>
      </c>
      <c r="E427" t="s">
        <v>1878</v>
      </c>
      <c r="F427" s="28">
        <v>45658</v>
      </c>
      <c r="J427" t="s">
        <v>3117</v>
      </c>
      <c r="N427" t="s">
        <v>1848</v>
      </c>
      <c r="O427" s="19">
        <v>46752</v>
      </c>
      <c r="R427" s="48" t="s">
        <v>3118</v>
      </c>
      <c r="U427" t="s">
        <v>3119</v>
      </c>
      <c r="V427" s="128" t="e">
        <f>_xlfn.XLOOKUP(Applications[[#This Row],[NoApplication]],#REF!,#REF!,Applications[[#This Row],[Business Owner]],0,1)</f>
        <v>#REF!</v>
      </c>
      <c r="AE427" t="s">
        <v>106</v>
      </c>
      <c r="AI427" t="s">
        <v>3120</v>
      </c>
    </row>
    <row r="428" spans="2:41" x14ac:dyDescent="0.25">
      <c r="B428" s="29" t="str">
        <f>_xlfn.CONCAT(Applications[[#This Row],[No]]," - ",Applications[[#This Row],[Application]])</f>
        <v>615 - Passolo</v>
      </c>
      <c r="C428">
        <v>615</v>
      </c>
      <c r="D428" s="18" t="s">
        <v>3121</v>
      </c>
      <c r="E428" t="s">
        <v>1968</v>
      </c>
      <c r="F428" s="28">
        <v>45658</v>
      </c>
      <c r="J428" t="s">
        <v>3122</v>
      </c>
      <c r="N428" t="s">
        <v>1848</v>
      </c>
      <c r="O428" s="19">
        <v>46265</v>
      </c>
      <c r="R428" s="11"/>
      <c r="U428" t="s">
        <v>3123</v>
      </c>
      <c r="V428" s="128" t="e">
        <f>_xlfn.XLOOKUP(Applications[[#This Row],[NoApplication]],#REF!,#REF!,Applications[[#This Row],[Business Owner]],0,1)</f>
        <v>#REF!</v>
      </c>
      <c r="AE428" t="s">
        <v>106</v>
      </c>
      <c r="AI428" t="s">
        <v>3124</v>
      </c>
      <c r="AJ428" t="s">
        <v>2224</v>
      </c>
    </row>
    <row r="429" spans="2:41" x14ac:dyDescent="0.25">
      <c r="B429" s="29" t="str">
        <f>_xlfn.CONCAT(Applications[[#This Row],[No]]," - ",Applications[[#This Row],[Application]])</f>
        <v>616 - Multiterm</v>
      </c>
      <c r="C429">
        <v>616</v>
      </c>
      <c r="D429" s="18" t="s">
        <v>3125</v>
      </c>
      <c r="E429" t="s">
        <v>1846</v>
      </c>
      <c r="F429" s="28">
        <v>45658</v>
      </c>
      <c r="J429" t="s">
        <v>3122</v>
      </c>
      <c r="N429" t="s">
        <v>1848</v>
      </c>
      <c r="O429" s="19">
        <v>46265</v>
      </c>
      <c r="R429" s="11"/>
      <c r="V429" s="128" t="e">
        <f>_xlfn.XLOOKUP(Applications[[#This Row],[NoApplication]],#REF!,#REF!,Applications[[#This Row],[Business Owner]],0,1)</f>
        <v>#REF!</v>
      </c>
      <c r="AE429" s="41" t="s">
        <v>106</v>
      </c>
      <c r="AI429" t="s">
        <v>3124</v>
      </c>
    </row>
    <row r="430" spans="2:41" x14ac:dyDescent="0.25">
      <c r="B430" s="29" t="str">
        <f>_xlfn.CONCAT(Applications[[#This Row],[No]]," - ",Applications[[#This Row],[Application]])</f>
        <v>617 - Help+Manual</v>
      </c>
      <c r="C430">
        <v>617</v>
      </c>
      <c r="D430" s="18" t="s">
        <v>3126</v>
      </c>
      <c r="E430" t="s">
        <v>1846</v>
      </c>
      <c r="F430" s="28">
        <v>45658</v>
      </c>
      <c r="J430" t="s">
        <v>3127</v>
      </c>
      <c r="N430" t="s">
        <v>1848</v>
      </c>
      <c r="O430" s="19">
        <v>54788</v>
      </c>
      <c r="R430" s="11"/>
      <c r="V430" s="128" t="e">
        <f>_xlfn.XLOOKUP(Applications[[#This Row],[NoApplication]],#REF!,#REF!,Applications[[#This Row],[Business Owner]],0,1)</f>
        <v>#REF!</v>
      </c>
      <c r="AE430" t="s">
        <v>106</v>
      </c>
      <c r="AI430" t="s">
        <v>3128</v>
      </c>
      <c r="AJ430" t="s">
        <v>2224</v>
      </c>
    </row>
    <row r="431" spans="2:41" x14ac:dyDescent="0.25">
      <c r="B431" s="29" t="str">
        <f>_xlfn.CONCAT(Applications[[#This Row],[No]]," - ",Applications[[#This Row],[Application]])</f>
        <v>618 - Trados</v>
      </c>
      <c r="C431">
        <v>618</v>
      </c>
      <c r="D431" s="18" t="s">
        <v>3129</v>
      </c>
      <c r="E431" t="s">
        <v>1918</v>
      </c>
      <c r="F431" s="28">
        <v>45658</v>
      </c>
      <c r="J431" t="s">
        <v>3122</v>
      </c>
      <c r="N431" t="s">
        <v>1848</v>
      </c>
      <c r="O431" s="19">
        <v>46265</v>
      </c>
      <c r="R431" s="11"/>
      <c r="U431" t="s">
        <v>3130</v>
      </c>
      <c r="V431" s="128" t="e">
        <f>_xlfn.XLOOKUP(Applications[[#This Row],[NoApplication]],#REF!,#REF!,Applications[[#This Row],[Business Owner]],0,1)</f>
        <v>#REF!</v>
      </c>
      <c r="AE431" t="s">
        <v>106</v>
      </c>
      <c r="AI431" t="s">
        <v>3124</v>
      </c>
    </row>
    <row r="432" spans="2:41" x14ac:dyDescent="0.25">
      <c r="B432" s="29" t="str">
        <f>_xlfn.CONCAT(Applications[[#This Row],[No]]," - ",Applications[[#This Row],[Application]])</f>
        <v>619 - 7-Zip</v>
      </c>
      <c r="C432">
        <v>619</v>
      </c>
      <c r="D432" s="18" t="s">
        <v>2138</v>
      </c>
      <c r="E432" t="s">
        <v>1878</v>
      </c>
      <c r="F432" s="28">
        <v>45658</v>
      </c>
      <c r="G432" s="11" t="s">
        <v>1966</v>
      </c>
      <c r="J432" t="s">
        <v>2139</v>
      </c>
      <c r="N432" t="s">
        <v>1855</v>
      </c>
      <c r="O432" s="19">
        <v>54788</v>
      </c>
      <c r="R432" s="11"/>
      <c r="S432" t="s">
        <v>2022</v>
      </c>
      <c r="V432" s="128" t="e">
        <f>_xlfn.XLOOKUP(Applications[[#This Row],[NoApplication]],#REF!,#REF!,Applications[[#This Row],[Business Owner]],0,1)</f>
        <v>#REF!</v>
      </c>
      <c r="AE432" t="s">
        <v>2034</v>
      </c>
      <c r="AI432" t="s">
        <v>2140</v>
      </c>
    </row>
    <row r="433" spans="2:38" x14ac:dyDescent="0.25">
      <c r="B433" s="29" t="str">
        <f>_xlfn.CONCAT(Applications[[#This Row],[No]]," - ",Applications[[#This Row],[Application]])</f>
        <v>620 - Adobe Premier Pro</v>
      </c>
      <c r="C433">
        <v>620</v>
      </c>
      <c r="D433" s="18" t="s">
        <v>2141</v>
      </c>
      <c r="E433" t="s">
        <v>2050</v>
      </c>
      <c r="F433" s="28">
        <v>45658</v>
      </c>
      <c r="J433" t="s">
        <v>2085</v>
      </c>
      <c r="M433" t="s">
        <v>2009</v>
      </c>
      <c r="N433" t="s">
        <v>2029</v>
      </c>
      <c r="O433" s="19">
        <v>54788</v>
      </c>
      <c r="Q433" t="s">
        <v>2142</v>
      </c>
      <c r="R433" s="11"/>
      <c r="V433" s="128" t="e">
        <f>_xlfn.XLOOKUP(Applications[[#This Row],[NoApplication]],#REF!,#REF!,Applications[[#This Row],[Business Owner]],0,1)</f>
        <v>#REF!</v>
      </c>
      <c r="X433" t="s">
        <v>2087</v>
      </c>
      <c r="AC433" t="s">
        <v>938</v>
      </c>
      <c r="AE433" t="s">
        <v>325</v>
      </c>
      <c r="AH433" t="s">
        <v>2088</v>
      </c>
      <c r="AI433" t="s">
        <v>2143</v>
      </c>
    </row>
    <row r="434" spans="2:38" x14ac:dyDescent="0.25">
      <c r="B434" s="29" t="str">
        <f>_xlfn.CONCAT(Applications[[#This Row],[No]]," - ",Applications[[#This Row],[Application]])</f>
        <v>621 - Dansk Standard - Distribute</v>
      </c>
      <c r="C434">
        <v>621</v>
      </c>
      <c r="D434" s="18" t="s">
        <v>3131</v>
      </c>
      <c r="E434" t="s">
        <v>2405</v>
      </c>
      <c r="F434" s="28">
        <v>45658</v>
      </c>
      <c r="G434" s="11" t="s">
        <v>1873</v>
      </c>
      <c r="J434" t="s">
        <v>3132</v>
      </c>
      <c r="N434" t="s">
        <v>1862</v>
      </c>
      <c r="O434" s="19">
        <v>54788</v>
      </c>
      <c r="R434" s="11"/>
      <c r="S434" t="s">
        <v>468</v>
      </c>
      <c r="V434" s="128" t="e">
        <f>_xlfn.XLOOKUP(Applications[[#This Row],[NoApplication]],#REF!,#REF!,Applications[[#This Row],[Business Owner]],0,1)</f>
        <v>#REF!</v>
      </c>
      <c r="W434" t="s">
        <v>468</v>
      </c>
      <c r="AE434" t="s">
        <v>106</v>
      </c>
      <c r="AI434" t="s">
        <v>3133</v>
      </c>
      <c r="AJ434" t="s">
        <v>3134</v>
      </c>
    </row>
    <row r="435" spans="2:38" x14ac:dyDescent="0.25">
      <c r="B435" s="29" t="str">
        <f>_xlfn.CONCAT(Applications[[#This Row],[No]]," - ",Applications[[#This Row],[Application]])</f>
        <v>622 - Efficient Elements</v>
      </c>
      <c r="C435">
        <v>622</v>
      </c>
      <c r="D435" s="18" t="s">
        <v>4329</v>
      </c>
      <c r="E435" t="s">
        <v>1846</v>
      </c>
      <c r="F435" s="28">
        <v>45658</v>
      </c>
      <c r="J435" t="s">
        <v>4330</v>
      </c>
      <c r="N435" t="s">
        <v>2038</v>
      </c>
      <c r="O435" s="19">
        <v>54788</v>
      </c>
      <c r="R435" s="11"/>
      <c r="V435" s="128" t="e">
        <f>_xlfn.XLOOKUP(Applications[[#This Row],[NoApplication]],#REF!,#REF!,Applications[[#This Row],[Business Owner]],0,1)</f>
        <v>#REF!</v>
      </c>
    </row>
    <row r="436" spans="2:38" x14ac:dyDescent="0.25">
      <c r="B436" s="29" t="str">
        <f>_xlfn.CONCAT(Applications[[#This Row],[No]]," - ",Applications[[#This Row],[Application]])</f>
        <v>623 - Draw.IO</v>
      </c>
      <c r="C436">
        <v>623</v>
      </c>
      <c r="D436" s="18" t="s">
        <v>3702</v>
      </c>
      <c r="E436" t="s">
        <v>2050</v>
      </c>
      <c r="F436" s="28">
        <v>45658</v>
      </c>
      <c r="G436" s="11" t="s">
        <v>1873</v>
      </c>
      <c r="J436" t="s">
        <v>3426</v>
      </c>
      <c r="L436" t="s">
        <v>3427</v>
      </c>
      <c r="M436" t="s">
        <v>2123</v>
      </c>
      <c r="N436" t="s">
        <v>1862</v>
      </c>
      <c r="O436" s="19">
        <v>54788</v>
      </c>
      <c r="R436" s="16" t="s">
        <v>3703</v>
      </c>
      <c r="V436" s="128" t="e">
        <f>_xlfn.XLOOKUP(Applications[[#This Row],[NoApplication]],#REF!,#REF!,Applications[[#This Row],[Business Owner]],0,1)</f>
        <v>#REF!</v>
      </c>
      <c r="AE436" t="s">
        <v>3654</v>
      </c>
      <c r="AH436" t="s">
        <v>3426</v>
      </c>
      <c r="AI436" t="s">
        <v>3704</v>
      </c>
      <c r="AJ436" t="s">
        <v>3705</v>
      </c>
    </row>
    <row r="437" spans="2:38" x14ac:dyDescent="0.25">
      <c r="B437" s="29" t="str">
        <f>_xlfn.CONCAT(Applications[[#This Row],[No]]," - ",Applications[[#This Row],[Application]])</f>
        <v>624 - Claude</v>
      </c>
      <c r="C437">
        <v>624</v>
      </c>
      <c r="D437" s="18" t="s">
        <v>4331</v>
      </c>
      <c r="E437" t="s">
        <v>1878</v>
      </c>
      <c r="F437" s="28">
        <v>45658</v>
      </c>
      <c r="G437" s="11" t="s">
        <v>1873</v>
      </c>
      <c r="H437" s="11" t="s">
        <v>138</v>
      </c>
      <c r="J437" t="s">
        <v>4332</v>
      </c>
      <c r="N437" t="s">
        <v>2038</v>
      </c>
      <c r="O437" s="19">
        <v>54788</v>
      </c>
      <c r="R437" s="11"/>
      <c r="S437" t="s">
        <v>8673</v>
      </c>
      <c r="V437" s="128" t="e">
        <f>_xlfn.XLOOKUP(Applications[[#This Row],[NoApplication]],#REF!,#REF!,Applications[[#This Row],[Business Owner]],0,1)</f>
        <v>#REF!</v>
      </c>
      <c r="AF437" t="s">
        <v>2078</v>
      </c>
    </row>
    <row r="438" spans="2:38" x14ac:dyDescent="0.25">
      <c r="B438" s="29" t="str">
        <f>_xlfn.CONCAT(Applications[[#This Row],[No]]," - ",Applications[[#This Row],[Application]])</f>
        <v>625 - Omdia</v>
      </c>
      <c r="C438">
        <v>625</v>
      </c>
      <c r="D438" s="18" t="s">
        <v>4333</v>
      </c>
      <c r="E438" t="s">
        <v>1846</v>
      </c>
      <c r="F438" s="28">
        <v>45658</v>
      </c>
      <c r="J438" t="s">
        <v>4334</v>
      </c>
      <c r="N438" t="s">
        <v>2038</v>
      </c>
      <c r="O438" s="19">
        <v>54788</v>
      </c>
      <c r="R438" s="11"/>
      <c r="U438" t="s">
        <v>4335</v>
      </c>
      <c r="V438" s="128" t="e">
        <f>_xlfn.XLOOKUP(Applications[[#This Row],[NoApplication]],#REF!,#REF!,Applications[[#This Row],[Business Owner]],0,1)</f>
        <v>#REF!</v>
      </c>
    </row>
    <row r="439" spans="2:38" x14ac:dyDescent="0.25">
      <c r="B439" s="29" t="str">
        <f>_xlfn.CONCAT(Applications[[#This Row],[No]]," - ",Applications[[#This Row],[Application]])</f>
        <v>626 - Bluefield</v>
      </c>
      <c r="C439">
        <v>626</v>
      </c>
      <c r="D439" s="18" t="s">
        <v>4336</v>
      </c>
      <c r="E439" t="s">
        <v>1846</v>
      </c>
      <c r="F439" s="28">
        <v>45658</v>
      </c>
      <c r="J439" t="s">
        <v>4249</v>
      </c>
      <c r="N439" t="s">
        <v>2038</v>
      </c>
      <c r="O439" s="19">
        <v>54788</v>
      </c>
      <c r="R439" s="11"/>
      <c r="U439" t="s">
        <v>4335</v>
      </c>
      <c r="V439" s="128" t="e">
        <f>_xlfn.XLOOKUP(Applications[[#This Row],[NoApplication]],#REF!,#REF!,Applications[[#This Row],[Business Owner]],0,1)</f>
        <v>#REF!</v>
      </c>
    </row>
    <row r="440" spans="2:38" x14ac:dyDescent="0.25">
      <c r="B440" s="29" t="str">
        <f>_xlfn.CONCAT(Applications[[#This Row],[No]]," - ",Applications[[#This Row],[Application]])</f>
        <v>627 - VSCode</v>
      </c>
      <c r="C440">
        <v>627</v>
      </c>
      <c r="D440" s="18" t="s">
        <v>2868</v>
      </c>
      <c r="E440" t="s">
        <v>1968</v>
      </c>
      <c r="F440" s="28">
        <v>45658</v>
      </c>
      <c r="G440" s="11" t="s">
        <v>1966</v>
      </c>
      <c r="J440" t="s">
        <v>1861</v>
      </c>
      <c r="N440" t="s">
        <v>1862</v>
      </c>
      <c r="O440" s="19">
        <v>54788</v>
      </c>
      <c r="R440" s="11"/>
      <c r="S440" t="s">
        <v>394</v>
      </c>
      <c r="U440" t="s">
        <v>2869</v>
      </c>
      <c r="V440" s="128" t="e">
        <f>_xlfn.XLOOKUP(Applications[[#This Row],[NoApplication]],#REF!,#REF!,Applications[[#This Row],[Business Owner]],0,1)</f>
        <v>#REF!</v>
      </c>
      <c r="AD440" t="s">
        <v>2417</v>
      </c>
      <c r="AE440" t="s">
        <v>2358</v>
      </c>
      <c r="AJ440" t="s">
        <v>2499</v>
      </c>
      <c r="AK440" t="s">
        <v>2870</v>
      </c>
    </row>
    <row r="441" spans="2:38" x14ac:dyDescent="0.25">
      <c r="B441" s="29" t="str">
        <f>_xlfn.CONCAT(Applications[[#This Row],[No]]," - ",Applications[[#This Row],[Application]])</f>
        <v>628 - Archi</v>
      </c>
      <c r="C441">
        <v>628</v>
      </c>
      <c r="D441" s="18" t="s">
        <v>3592</v>
      </c>
      <c r="E441" t="s">
        <v>1846</v>
      </c>
      <c r="F441" s="28">
        <v>45658</v>
      </c>
      <c r="J441" t="s">
        <v>3593</v>
      </c>
      <c r="N441" t="s">
        <v>1848</v>
      </c>
      <c r="O441" s="19">
        <v>46203</v>
      </c>
      <c r="R441" s="11"/>
      <c r="S441" t="s">
        <v>394</v>
      </c>
      <c r="V441" s="128" t="e">
        <f>_xlfn.XLOOKUP(Applications[[#This Row],[NoApplication]],#REF!,#REF!,Applications[[#This Row],[Business Owner]],0,1)</f>
        <v>#REF!</v>
      </c>
      <c r="AE441" t="s">
        <v>3416</v>
      </c>
      <c r="AJ441" s="190" t="s">
        <v>3594</v>
      </c>
      <c r="AK441" t="s">
        <v>3595</v>
      </c>
      <c r="AL441" t="s">
        <v>3016</v>
      </c>
    </row>
    <row r="442" spans="2:38" ht="90" x14ac:dyDescent="0.25">
      <c r="B442" s="29" t="str">
        <f>_xlfn.CONCAT(Applications[[#This Row],[No]]," - ",Applications[[#This Row],[Application]])</f>
        <v xml:space="preserve">629 - MentiMeter </v>
      </c>
      <c r="C442">
        <v>629</v>
      </c>
      <c r="D442" s="18" t="s">
        <v>3371</v>
      </c>
      <c r="E442" t="s">
        <v>1999</v>
      </c>
      <c r="F442" s="28">
        <v>45658</v>
      </c>
      <c r="J442" t="s">
        <v>3372</v>
      </c>
      <c r="N442" t="s">
        <v>1969</v>
      </c>
      <c r="O442" s="19">
        <v>46174</v>
      </c>
      <c r="Q442" s="10" t="s">
        <v>3373</v>
      </c>
      <c r="R442" s="48" t="s">
        <v>3374</v>
      </c>
      <c r="V442" s="128" t="e">
        <f>_xlfn.XLOOKUP(Applications[[#This Row],[NoApplication]],#REF!,#REF!,Applications[[#This Row],[Business Owner]],0,1)</f>
        <v>#REF!</v>
      </c>
      <c r="AE442" t="s">
        <v>325</v>
      </c>
      <c r="AI442" s="8" t="s">
        <v>9507</v>
      </c>
    </row>
    <row r="443" spans="2:38" x14ac:dyDescent="0.25">
      <c r="B443" s="29" t="str">
        <f>_xlfn.CONCAT(Applications[[#This Row],[No]]," - ",Applications[[#This Row],[Application]])</f>
        <v>630 - Microsoft Stream</v>
      </c>
      <c r="C443">
        <v>630</v>
      </c>
      <c r="D443" s="18" t="s">
        <v>2144</v>
      </c>
      <c r="E443" s="18" t="s">
        <v>1999</v>
      </c>
      <c r="F443" s="28">
        <v>45658</v>
      </c>
      <c r="J443" t="s">
        <v>1861</v>
      </c>
      <c r="N443" t="s">
        <v>2029</v>
      </c>
      <c r="O443" s="19">
        <v>54788</v>
      </c>
      <c r="R443" s="11"/>
      <c r="V443" s="128" t="e">
        <f>_xlfn.XLOOKUP(Applications[[#This Row],[NoApplication]],#REF!,#REF!,Applications[[#This Row],[Business Owner]],0,1)</f>
        <v>#REF!</v>
      </c>
      <c r="AE443" s="41" t="s">
        <v>2034</v>
      </c>
      <c r="AI443" t="s">
        <v>2048</v>
      </c>
    </row>
    <row r="444" spans="2:38" x14ac:dyDescent="0.25">
      <c r="B444" s="29" t="str">
        <f>_xlfn.CONCAT(Applications[[#This Row],[No]]," - ",Applications[[#This Row],[Application]])</f>
        <v>631 - Microsoft Bookings</v>
      </c>
      <c r="C444">
        <v>631</v>
      </c>
      <c r="D444" s="18" t="s">
        <v>2145</v>
      </c>
      <c r="E444" s="18" t="s">
        <v>1918</v>
      </c>
      <c r="F444" s="28">
        <v>45658</v>
      </c>
      <c r="J444" t="s">
        <v>1861</v>
      </c>
      <c r="N444" t="s">
        <v>2029</v>
      </c>
      <c r="O444" s="19">
        <v>54788</v>
      </c>
      <c r="R444" s="11"/>
      <c r="V444" s="128" t="e">
        <f>_xlfn.XLOOKUP(Applications[[#This Row],[NoApplication]],#REF!,#REF!,Applications[[#This Row],[Business Owner]],0,1)</f>
        <v>#REF!</v>
      </c>
      <c r="AE444" s="41" t="s">
        <v>2034</v>
      </c>
      <c r="AI444" t="s">
        <v>2048</v>
      </c>
    </row>
    <row r="445" spans="2:38" x14ac:dyDescent="0.25">
      <c r="B445" s="29" t="str">
        <f>_xlfn.CONCAT(Applications[[#This Row],[No]]," - ",Applications[[#This Row],[Application]])</f>
        <v>632 - Microsoft Publicher</v>
      </c>
      <c r="C445">
        <v>632</v>
      </c>
      <c r="D445" s="18" t="s">
        <v>2146</v>
      </c>
      <c r="E445" s="18" t="s">
        <v>1878</v>
      </c>
      <c r="F445" s="28">
        <v>45658</v>
      </c>
      <c r="J445" t="s">
        <v>1861</v>
      </c>
      <c r="N445" t="s">
        <v>2029</v>
      </c>
      <c r="O445" s="19">
        <v>54788</v>
      </c>
      <c r="R445" s="11"/>
      <c r="V445" s="128" t="e">
        <f>_xlfn.XLOOKUP(Applications[[#This Row],[NoApplication]],#REF!,#REF!,Applications[[#This Row],[Business Owner]],0,1)</f>
        <v>#REF!</v>
      </c>
      <c r="AE445" s="41" t="s">
        <v>2034</v>
      </c>
      <c r="AI445" t="s">
        <v>2048</v>
      </c>
    </row>
    <row r="446" spans="2:38" x14ac:dyDescent="0.25">
      <c r="B446" s="29" t="str">
        <f>_xlfn.CONCAT(Applications[[#This Row],[No]]," - ",Applications[[#This Row],[Application]])</f>
        <v>633 - Microsoft Lists</v>
      </c>
      <c r="C446">
        <v>633</v>
      </c>
      <c r="D446" s="18" t="s">
        <v>2147</v>
      </c>
      <c r="E446" s="18" t="s">
        <v>1878</v>
      </c>
      <c r="F446" s="28">
        <v>45658</v>
      </c>
      <c r="J446" t="s">
        <v>1861</v>
      </c>
      <c r="N446" t="s">
        <v>2029</v>
      </c>
      <c r="O446" s="19">
        <v>54788</v>
      </c>
      <c r="R446" s="11"/>
      <c r="V446" s="128" t="e">
        <f>_xlfn.XLOOKUP(Applications[[#This Row],[NoApplication]],#REF!,#REF!,Applications[[#This Row],[Business Owner]],0,1)</f>
        <v>#REF!</v>
      </c>
      <c r="AE446" s="41" t="s">
        <v>2034</v>
      </c>
      <c r="AI446" t="s">
        <v>2048</v>
      </c>
    </row>
    <row r="447" spans="2:38" x14ac:dyDescent="0.25">
      <c r="B447" s="29" t="str">
        <f>_xlfn.CONCAT(Applications[[#This Row],[No]]," - ",Applications[[#This Row],[Application]])</f>
        <v>634 - Microsoft Sway</v>
      </c>
      <c r="C447">
        <v>634</v>
      </c>
      <c r="D447" s="18" t="s">
        <v>2148</v>
      </c>
      <c r="E447" s="18" t="s">
        <v>1878</v>
      </c>
      <c r="F447" s="28">
        <v>45658</v>
      </c>
      <c r="J447" t="s">
        <v>1861</v>
      </c>
      <c r="N447" t="s">
        <v>2029</v>
      </c>
      <c r="O447" s="19">
        <v>54788</v>
      </c>
      <c r="R447" s="11"/>
      <c r="V447" s="128" t="e">
        <f>_xlfn.XLOOKUP(Applications[[#This Row],[NoApplication]],#REF!,#REF!,Applications[[#This Row],[Business Owner]],0,1)</f>
        <v>#REF!</v>
      </c>
      <c r="AE447" s="41" t="s">
        <v>2034</v>
      </c>
      <c r="AI447" t="s">
        <v>2048</v>
      </c>
    </row>
    <row r="448" spans="2:38" x14ac:dyDescent="0.25">
      <c r="B448" s="29" t="str">
        <f>_xlfn.CONCAT(Applications[[#This Row],[No]]," - ",Applications[[#This Row],[Application]])</f>
        <v>635 - Microsoft To Do</v>
      </c>
      <c r="C448">
        <v>635</v>
      </c>
      <c r="D448" s="18" t="s">
        <v>2149</v>
      </c>
      <c r="E448" s="18" t="s">
        <v>1878</v>
      </c>
      <c r="F448" s="28">
        <v>45658</v>
      </c>
      <c r="G448" s="11" t="s">
        <v>1966</v>
      </c>
      <c r="J448" t="s">
        <v>1861</v>
      </c>
      <c r="N448" t="s">
        <v>1862</v>
      </c>
      <c r="O448" s="19">
        <v>54788</v>
      </c>
      <c r="Q448" t="s">
        <v>2545</v>
      </c>
      <c r="R448" s="11"/>
      <c r="V448" s="128" t="e">
        <f>_xlfn.XLOOKUP(Applications[[#This Row],[NoApplication]],#REF!,#REF!,Applications[[#This Row],[Business Owner]],0,1)</f>
        <v>#REF!</v>
      </c>
      <c r="AE448" t="s">
        <v>2034</v>
      </c>
    </row>
    <row r="449" spans="2:38" x14ac:dyDescent="0.25">
      <c r="B449" s="29" t="str">
        <f>_xlfn.CONCAT(Applications[[#This Row],[No]]," - ",Applications[[#This Row],[Application]])</f>
        <v>636 - Microsoft Clipchamp</v>
      </c>
      <c r="C449">
        <v>636</v>
      </c>
      <c r="D449" s="18" t="s">
        <v>2150</v>
      </c>
      <c r="E449" s="18" t="s">
        <v>1878</v>
      </c>
      <c r="F449" s="28">
        <v>45658</v>
      </c>
      <c r="J449" t="s">
        <v>1861</v>
      </c>
      <c r="N449" t="s">
        <v>2029</v>
      </c>
      <c r="O449" s="19">
        <v>54788</v>
      </c>
      <c r="Q449" t="s">
        <v>2151</v>
      </c>
      <c r="R449" s="11"/>
      <c r="S449" t="s">
        <v>2152</v>
      </c>
      <c r="V449" s="128" t="e">
        <f>_xlfn.XLOOKUP(Applications[[#This Row],[NoApplication]],#REF!,#REF!,Applications[[#This Row],[Business Owner]],0,1)</f>
        <v>#REF!</v>
      </c>
      <c r="AE449" t="s">
        <v>106</v>
      </c>
    </row>
    <row r="450" spans="2:38" ht="180" x14ac:dyDescent="0.25">
      <c r="B450" s="29" t="str">
        <f>_xlfn.CONCAT(Applications[[#This Row],[No]]," - ",Applications[[#This Row],[Application]])</f>
        <v>638 - Performance Center</v>
      </c>
      <c r="C450">
        <v>638</v>
      </c>
      <c r="D450" s="18" t="s">
        <v>1884</v>
      </c>
      <c r="E450" t="s">
        <v>1837</v>
      </c>
      <c r="F450" s="28">
        <v>45658</v>
      </c>
      <c r="J450" t="s">
        <v>1838</v>
      </c>
      <c r="N450" t="s">
        <v>1848</v>
      </c>
      <c r="O450" s="19">
        <v>47088</v>
      </c>
      <c r="Q450" s="14" t="s">
        <v>1885</v>
      </c>
      <c r="R450" s="11"/>
      <c r="V450" s="128" t="e">
        <f>_xlfn.XLOOKUP(Applications[[#This Row],[NoApplication]],#REF!,#REF!,Applications[[#This Row],[Business Owner]],0,1)</f>
        <v>#REF!</v>
      </c>
      <c r="AE450" t="s">
        <v>1842</v>
      </c>
      <c r="AI450" t="s">
        <v>1886</v>
      </c>
      <c r="AJ450" t="s">
        <v>1887</v>
      </c>
      <c r="AK450" s="8" t="s">
        <v>1888</v>
      </c>
      <c r="AL450" t="s">
        <v>1889</v>
      </c>
    </row>
    <row r="451" spans="2:38" ht="60" x14ac:dyDescent="0.25">
      <c r="B451" s="29" t="str">
        <f>_xlfn.CONCAT(Applications[[#This Row],[No]]," - ",Applications[[#This Row],[Application]])</f>
        <v>639 - Automatic Concentrator Placement</v>
      </c>
      <c r="C451">
        <v>639</v>
      </c>
      <c r="D451" s="18" t="s">
        <v>1890</v>
      </c>
      <c r="E451" t="s">
        <v>1846</v>
      </c>
      <c r="F451" s="28">
        <v>45658</v>
      </c>
      <c r="J451" t="s">
        <v>1891</v>
      </c>
      <c r="N451" t="s">
        <v>1855</v>
      </c>
      <c r="O451" s="19">
        <v>54788</v>
      </c>
      <c r="Q451" t="s">
        <v>1856</v>
      </c>
      <c r="R451" s="11"/>
      <c r="V451" s="128" t="e">
        <f>_xlfn.XLOOKUP(Applications[[#This Row],[NoApplication]],#REF!,#REF!,Applications[[#This Row],[Business Owner]],0,1)</f>
        <v>#REF!</v>
      </c>
      <c r="AE451" t="s">
        <v>1842</v>
      </c>
      <c r="AI451" s="8" t="s">
        <v>1892</v>
      </c>
      <c r="AJ451" s="59" t="s">
        <v>1893</v>
      </c>
    </row>
    <row r="452" spans="2:38" x14ac:dyDescent="0.25">
      <c r="B452" s="29" t="str">
        <f>_xlfn.CONCAT(Applications[[#This Row],[No]]," - ",Applications[[#This Row],[Application]])</f>
        <v>642 - Jira Xray</v>
      </c>
      <c r="C452">
        <v>642</v>
      </c>
      <c r="D452" s="18" t="s">
        <v>3425</v>
      </c>
      <c r="E452" s="14" t="s">
        <v>2405</v>
      </c>
      <c r="F452" s="28">
        <v>45658</v>
      </c>
      <c r="G452" s="11" t="s">
        <v>1873</v>
      </c>
      <c r="I452" t="s">
        <v>2118</v>
      </c>
      <c r="J452" t="s">
        <v>3426</v>
      </c>
      <c r="L452" t="s">
        <v>3427</v>
      </c>
      <c r="M452" t="s">
        <v>2123</v>
      </c>
      <c r="N452" t="s">
        <v>2029</v>
      </c>
      <c r="O452" s="19">
        <v>54788</v>
      </c>
      <c r="Q452" s="14" t="s">
        <v>3428</v>
      </c>
      <c r="R452" s="11"/>
      <c r="S452" t="s">
        <v>3429</v>
      </c>
      <c r="U452" s="14" t="s">
        <v>3428</v>
      </c>
      <c r="V452" s="128" t="e">
        <f>_xlfn.XLOOKUP(Applications[[#This Row],[NoApplication]],#REF!,#REF!,Applications[[#This Row],[Business Owner]],0,1)</f>
        <v>#REF!</v>
      </c>
      <c r="AE452" t="s">
        <v>3416</v>
      </c>
      <c r="AH452" t="s">
        <v>3426</v>
      </c>
      <c r="AK452" t="s">
        <v>3430</v>
      </c>
    </row>
    <row r="453" spans="2:38" x14ac:dyDescent="0.25">
      <c r="B453" s="29" t="str">
        <f>_xlfn.CONCAT(Applications[[#This Row],[No]]," - ",Applications[[#This Row],[Application]])</f>
        <v>643 - Heat Intelligence</v>
      </c>
      <c r="C453">
        <v>643</v>
      </c>
      <c r="D453" s="18" t="s">
        <v>1894</v>
      </c>
      <c r="E453" t="s">
        <v>1837</v>
      </c>
      <c r="F453" s="28">
        <v>45658</v>
      </c>
      <c r="J453" t="s">
        <v>1895</v>
      </c>
      <c r="N453" t="s">
        <v>1896</v>
      </c>
      <c r="O453" s="19">
        <v>54788</v>
      </c>
      <c r="Q453" s="14" t="s">
        <v>1897</v>
      </c>
      <c r="R453" s="11"/>
      <c r="U453" s="14" t="s">
        <v>1897</v>
      </c>
      <c r="V453" s="128" t="e">
        <f>_xlfn.XLOOKUP(Applications[[#This Row],[NoApplication]],#REF!,#REF!,Applications[[#This Row],[Business Owner]],0,1)</f>
        <v>#REF!</v>
      </c>
      <c r="AE453" t="s">
        <v>1842</v>
      </c>
      <c r="AI453" t="s">
        <v>1898</v>
      </c>
      <c r="AJ453" t="s">
        <v>1899</v>
      </c>
    </row>
    <row r="454" spans="2:38" x14ac:dyDescent="0.25">
      <c r="B454" s="29" t="str">
        <f>_xlfn.CONCAT(Applications[[#This Row],[No]]," - ",Applications[[#This Row],[Application]])</f>
        <v>644 - RTO - Heat Intelligence</v>
      </c>
      <c r="C454">
        <v>644</v>
      </c>
      <c r="D454" s="18" t="s">
        <v>1900</v>
      </c>
      <c r="E454" t="s">
        <v>1837</v>
      </c>
      <c r="F454" s="28">
        <v>45658</v>
      </c>
      <c r="J454" t="s">
        <v>1895</v>
      </c>
      <c r="N454" t="s">
        <v>1896</v>
      </c>
      <c r="O454" s="19">
        <v>54788</v>
      </c>
      <c r="Q454" s="14" t="s">
        <v>1901</v>
      </c>
      <c r="R454" s="11"/>
      <c r="U454" s="14" t="s">
        <v>1901</v>
      </c>
      <c r="V454" s="128" t="e">
        <f>_xlfn.XLOOKUP(Applications[[#This Row],[NoApplication]],#REF!,#REF!,Applications[[#This Row],[Business Owner]],0,1)</f>
        <v>#REF!</v>
      </c>
      <c r="AE454" t="s">
        <v>1842</v>
      </c>
      <c r="AI454" t="s">
        <v>1902</v>
      </c>
      <c r="AJ454" t="s">
        <v>1899</v>
      </c>
    </row>
    <row r="455" spans="2:38" x14ac:dyDescent="0.25">
      <c r="B455" s="29" t="str">
        <f>_xlfn.CONCAT(Applications[[#This Row],[No]]," - ",Applications[[#This Row],[Application]])</f>
        <v>645 - Sitecore Content HUB</v>
      </c>
      <c r="C455">
        <v>645</v>
      </c>
      <c r="D455" s="18" t="s">
        <v>3375</v>
      </c>
      <c r="E455" t="s">
        <v>1918</v>
      </c>
      <c r="F455" s="28">
        <v>45658</v>
      </c>
      <c r="J455" t="s">
        <v>3293</v>
      </c>
      <c r="N455" t="s">
        <v>1862</v>
      </c>
      <c r="O455" s="19">
        <v>54788</v>
      </c>
      <c r="R455" s="11"/>
      <c r="V455" s="128" t="e">
        <f>_xlfn.XLOOKUP(Applications[[#This Row],[NoApplication]],#REF!,#REF!,Applications[[#This Row],[Business Owner]],0,1)</f>
        <v>#REF!</v>
      </c>
      <c r="AB455" t="s">
        <v>3231</v>
      </c>
      <c r="AE455" t="s">
        <v>325</v>
      </c>
      <c r="AH455" t="s">
        <v>3293</v>
      </c>
    </row>
    <row r="456" spans="2:38" ht="30" x14ac:dyDescent="0.25">
      <c r="B456" s="29" t="str">
        <f>_xlfn.CONCAT(Applications[[#This Row],[No]]," - ",Applications[[#This Row],[Application]])</f>
        <v>646 - IAR</v>
      </c>
      <c r="C456">
        <v>646</v>
      </c>
      <c r="D456" s="18" t="s">
        <v>3935</v>
      </c>
      <c r="E456" s="56" t="s">
        <v>1968</v>
      </c>
      <c r="F456" s="28">
        <v>45658</v>
      </c>
      <c r="J456" s="57" t="s">
        <v>2786</v>
      </c>
      <c r="M456" t="s">
        <v>2009</v>
      </c>
      <c r="N456" t="s">
        <v>2038</v>
      </c>
      <c r="O456" s="19">
        <v>54788</v>
      </c>
      <c r="Q456" s="100" t="s">
        <v>4337</v>
      </c>
      <c r="R456" s="11"/>
      <c r="V456" s="128" t="e">
        <f>_xlfn.XLOOKUP(Applications[[#This Row],[NoApplication]],#REF!,#REF!,Applications[[#This Row],[Business Owner]],0,1)</f>
        <v>#REF!</v>
      </c>
      <c r="Z456" s="57"/>
    </row>
    <row r="457" spans="2:38" ht="105" x14ac:dyDescent="0.25">
      <c r="B457" s="29" t="str">
        <f>_xlfn.CONCAT(Applications[[#This Row],[No]]," - ",Applications[[#This Row],[Application]])</f>
        <v>648 - Mbus Master netværk tools (Tuxera)</v>
      </c>
      <c r="C457">
        <v>648</v>
      </c>
      <c r="D457" s="18" t="s">
        <v>4338</v>
      </c>
      <c r="E457" t="s">
        <v>2037</v>
      </c>
      <c r="F457" s="28">
        <v>45658</v>
      </c>
      <c r="G457" s="11" t="s">
        <v>1966</v>
      </c>
      <c r="J457" s="57" t="s">
        <v>4339</v>
      </c>
      <c r="N457" t="s">
        <v>2038</v>
      </c>
      <c r="O457" s="19">
        <v>54788</v>
      </c>
      <c r="Q457" s="50" t="s">
        <v>4340</v>
      </c>
      <c r="R457" s="11"/>
      <c r="V457" s="128" t="e">
        <f>_xlfn.XLOOKUP(Applications[[#This Row],[NoApplication]],#REF!,#REF!,Applications[[#This Row],[Business Owner]],0,1)</f>
        <v>#REF!</v>
      </c>
      <c r="Z457" s="57"/>
    </row>
    <row r="458" spans="2:38" x14ac:dyDescent="0.25">
      <c r="B458" s="29" t="str">
        <f>_xlfn.CONCAT(Applications[[#This Row],[No]]," - ",Applications[[#This Row],[Application]])</f>
        <v>649 - Azure AI Translator</v>
      </c>
      <c r="C458">
        <v>649</v>
      </c>
      <c r="D458" s="18" t="s">
        <v>3135</v>
      </c>
      <c r="E458" t="s">
        <v>1878</v>
      </c>
      <c r="F458" s="28">
        <v>45658</v>
      </c>
      <c r="G458" s="11" t="s">
        <v>1873</v>
      </c>
      <c r="J458" t="s">
        <v>1861</v>
      </c>
      <c r="M458" t="s">
        <v>1880</v>
      </c>
      <c r="N458" t="s">
        <v>1848</v>
      </c>
      <c r="O458" s="19">
        <v>46265</v>
      </c>
      <c r="R458" s="11"/>
      <c r="V458" s="128" t="e">
        <f>_xlfn.XLOOKUP(Applications[[#This Row],[NoApplication]],#REF!,#REF!,Applications[[#This Row],[Business Owner]],0,1)</f>
        <v>#REF!</v>
      </c>
      <c r="AE458" t="s">
        <v>106</v>
      </c>
      <c r="AF458" t="s">
        <v>2078</v>
      </c>
      <c r="AI458" t="s">
        <v>3136</v>
      </c>
      <c r="AL458" t="s">
        <v>2007</v>
      </c>
    </row>
    <row r="459" spans="2:38" ht="30" x14ac:dyDescent="0.25">
      <c r="B459" s="29" t="str">
        <f>_xlfn.CONCAT(Applications[[#This Row],[No]]," - ",Applications[[#This Row],[Application]])</f>
        <v>650 - InstallShield</v>
      </c>
      <c r="C459">
        <v>650</v>
      </c>
      <c r="D459" s="18" t="s">
        <v>3465</v>
      </c>
      <c r="E459" t="s">
        <v>1968</v>
      </c>
      <c r="F459" s="28">
        <v>45658</v>
      </c>
      <c r="J459" t="s">
        <v>3370</v>
      </c>
      <c r="M459" t="s">
        <v>1880</v>
      </c>
      <c r="N459" t="s">
        <v>1862</v>
      </c>
      <c r="O459" s="19">
        <v>54788</v>
      </c>
      <c r="Q459" s="8" t="s">
        <v>3466</v>
      </c>
      <c r="R459" s="11"/>
      <c r="V459" s="128" t="e">
        <f>_xlfn.XLOOKUP(Applications[[#This Row],[NoApplication]],#REF!,#REF!,Applications[[#This Row],[Business Owner]],0,1)</f>
        <v>#REF!</v>
      </c>
      <c r="AD459" t="s">
        <v>3467</v>
      </c>
      <c r="AE459" t="s">
        <v>3416</v>
      </c>
      <c r="AI459" t="s">
        <v>2858</v>
      </c>
      <c r="AJ459" t="s">
        <v>2434</v>
      </c>
      <c r="AK459" t="s">
        <v>3468</v>
      </c>
    </row>
    <row r="460" spans="2:38" x14ac:dyDescent="0.25">
      <c r="B460" s="29" t="str">
        <f>_xlfn.CONCAT(Applications[[#This Row],[No]]," - ",Applications[[#This Row],[Application]])</f>
        <v>651 - Blue2Link</v>
      </c>
      <c r="C460">
        <v>651</v>
      </c>
      <c r="D460" s="18" t="s">
        <v>3469</v>
      </c>
      <c r="E460" t="s">
        <v>1846</v>
      </c>
      <c r="F460" s="28">
        <v>45658</v>
      </c>
      <c r="J460" t="s">
        <v>3470</v>
      </c>
      <c r="N460" t="s">
        <v>1862</v>
      </c>
      <c r="O460" s="19">
        <v>54788</v>
      </c>
      <c r="R460" s="11"/>
      <c r="V460" s="128" t="e">
        <f>_xlfn.XLOOKUP(Applications[[#This Row],[NoApplication]],#REF!,#REF!,Applications[[#This Row],[Business Owner]],0,1)</f>
        <v>#REF!</v>
      </c>
      <c r="AD460" t="s">
        <v>3467</v>
      </c>
      <c r="AE460" t="s">
        <v>3416</v>
      </c>
      <c r="AI460" t="s">
        <v>3471</v>
      </c>
    </row>
    <row r="461" spans="2:38" x14ac:dyDescent="0.25">
      <c r="B461" s="29" t="str">
        <f>_xlfn.CONCAT(Applications[[#This Row],[No]]," - ",Applications[[#This Row],[Application]])</f>
        <v>652 - X-Ray</v>
      </c>
      <c r="C461">
        <v>652</v>
      </c>
      <c r="D461" s="18" t="s">
        <v>4341</v>
      </c>
      <c r="E461" t="s">
        <v>1846</v>
      </c>
      <c r="F461" s="28">
        <v>45658</v>
      </c>
      <c r="G461" s="11" t="s">
        <v>1873</v>
      </c>
      <c r="J461" t="s">
        <v>3426</v>
      </c>
      <c r="L461" t="s">
        <v>3427</v>
      </c>
      <c r="M461" t="s">
        <v>2123</v>
      </c>
      <c r="N461" t="s">
        <v>2038</v>
      </c>
      <c r="O461" s="19">
        <v>54788</v>
      </c>
      <c r="R461" s="11"/>
      <c r="V461" s="128" t="e">
        <f>_xlfn.XLOOKUP(Applications[[#This Row],[NoApplication]],#REF!,#REF!,Applications[[#This Row],[Business Owner]],0,1)</f>
        <v>#REF!</v>
      </c>
      <c r="AH461" t="s">
        <v>3426</v>
      </c>
    </row>
    <row r="462" spans="2:38" ht="30" x14ac:dyDescent="0.25">
      <c r="B462" s="29" t="str">
        <f>_xlfn.CONCAT(Applications[[#This Row],[No]]," - ",Applications[[#This Row],[Application]])</f>
        <v>653 - Progress (Telerik)</v>
      </c>
      <c r="C462">
        <v>653</v>
      </c>
      <c r="D462" s="18" t="s">
        <v>3637</v>
      </c>
      <c r="E462" t="s">
        <v>3615</v>
      </c>
      <c r="F462" s="28">
        <v>45658</v>
      </c>
      <c r="I462" t="s">
        <v>2118</v>
      </c>
      <c r="J462" t="s">
        <v>3638</v>
      </c>
      <c r="M462" t="s">
        <v>2009</v>
      </c>
      <c r="N462" t="s">
        <v>1855</v>
      </c>
      <c r="O462" s="19">
        <v>54788</v>
      </c>
      <c r="Q462" s="8" t="s">
        <v>3639</v>
      </c>
      <c r="R462" s="11"/>
      <c r="V462" s="128" t="e">
        <f>_xlfn.XLOOKUP(Applications[[#This Row],[NoApplication]],#REF!,#REF!,Applications[[#This Row],[Business Owner]],0,1)</f>
        <v>#REF!</v>
      </c>
      <c r="AD462" t="s">
        <v>3467</v>
      </c>
      <c r="AE462" t="s">
        <v>3416</v>
      </c>
      <c r="AJ462" t="s">
        <v>46</v>
      </c>
      <c r="AK462" t="s">
        <v>3640</v>
      </c>
    </row>
    <row r="463" spans="2:38" x14ac:dyDescent="0.25">
      <c r="B463" s="29" t="str">
        <f>_xlfn.CONCAT(Applications[[#This Row],[No]]," - ",Applications[[#This Row],[Application]])</f>
        <v>654 - ArcGIS</v>
      </c>
      <c r="C463">
        <v>654</v>
      </c>
      <c r="D463" s="18" t="s">
        <v>3614</v>
      </c>
      <c r="E463" t="s">
        <v>3615</v>
      </c>
      <c r="F463" s="28">
        <v>45658</v>
      </c>
      <c r="I463" t="s">
        <v>3616</v>
      </c>
      <c r="J463" t="s">
        <v>3617</v>
      </c>
      <c r="M463" t="s">
        <v>2009</v>
      </c>
      <c r="N463" t="s">
        <v>1855</v>
      </c>
      <c r="O463" s="19">
        <v>54788</v>
      </c>
      <c r="Q463" t="s">
        <v>3618</v>
      </c>
      <c r="R463" s="11"/>
      <c r="S463" t="s">
        <v>196</v>
      </c>
      <c r="T463" t="s">
        <v>1799</v>
      </c>
      <c r="V463" s="128" t="e">
        <f>_xlfn.XLOOKUP(Applications[[#This Row],[NoApplication]],#REF!,#REF!,Applications[[#This Row],[Business Owner]],0,1)</f>
        <v>#REF!</v>
      </c>
      <c r="AE463" t="s">
        <v>3416</v>
      </c>
      <c r="AI463" t="s">
        <v>3619</v>
      </c>
      <c r="AJ463" t="s">
        <v>3619</v>
      </c>
      <c r="AK463" t="s">
        <v>3620</v>
      </c>
    </row>
    <row r="464" spans="2:38" x14ac:dyDescent="0.25">
      <c r="B464" s="29" t="str">
        <f>_xlfn.CONCAT(Applications[[#This Row],[No]]," - ",Applications[[#This Row],[Application]])</f>
        <v>655 - Rebex Total Pack for .Net</v>
      </c>
      <c r="C464">
        <v>655</v>
      </c>
      <c r="D464" s="18" t="s">
        <v>3472</v>
      </c>
      <c r="E464" t="s">
        <v>1968</v>
      </c>
      <c r="F464" s="28">
        <v>45658</v>
      </c>
      <c r="I464" t="s">
        <v>2118</v>
      </c>
      <c r="J464" t="s">
        <v>3473</v>
      </c>
      <c r="M464" t="s">
        <v>2009</v>
      </c>
      <c r="N464" t="s">
        <v>1862</v>
      </c>
      <c r="O464" s="19">
        <v>54788</v>
      </c>
      <c r="Q464" s="66" t="s">
        <v>3474</v>
      </c>
      <c r="R464" s="11"/>
      <c r="S464" t="s">
        <v>196</v>
      </c>
      <c r="T464" t="s">
        <v>1799</v>
      </c>
      <c r="V464" s="128" t="e">
        <f>_xlfn.XLOOKUP(Applications[[#This Row],[NoApplication]],#REF!,#REF!,Applications[[#This Row],[Business Owner]],0,1)</f>
        <v>#REF!</v>
      </c>
      <c r="AD464" t="s">
        <v>3467</v>
      </c>
      <c r="AE464" t="s">
        <v>3416</v>
      </c>
      <c r="AJ464" t="s">
        <v>2499</v>
      </c>
      <c r="AK464" t="s">
        <v>3475</v>
      </c>
    </row>
    <row r="465" spans="2:41" x14ac:dyDescent="0.25">
      <c r="B465" s="29" t="str">
        <f>_xlfn.CONCAT(Applications[[#This Row],[No]]," - ",Applications[[#This Row],[Application]])</f>
        <v>656 - Microsoft Visual Studio Code</v>
      </c>
      <c r="C465">
        <v>656</v>
      </c>
      <c r="D465" s="18" t="s">
        <v>3718</v>
      </c>
      <c r="E465" t="s">
        <v>1968</v>
      </c>
      <c r="F465" s="28">
        <v>45658</v>
      </c>
      <c r="G465" s="11" t="s">
        <v>1966</v>
      </c>
      <c r="J465" t="s">
        <v>1861</v>
      </c>
      <c r="N465" t="s">
        <v>2029</v>
      </c>
      <c r="O465" s="19">
        <v>54788</v>
      </c>
      <c r="Q465" s="66" t="s">
        <v>3719</v>
      </c>
      <c r="R465" s="11"/>
      <c r="S465" t="s">
        <v>196</v>
      </c>
      <c r="T465" t="s">
        <v>1799</v>
      </c>
      <c r="V465" s="128" t="e">
        <f>_xlfn.XLOOKUP(Applications[[#This Row],[NoApplication]],#REF!,#REF!,Applications[[#This Row],[Business Owner]],0,1)</f>
        <v>#REF!</v>
      </c>
      <c r="AD465" t="s">
        <v>2417</v>
      </c>
      <c r="AE465" t="s">
        <v>3654</v>
      </c>
      <c r="AH465" t="s">
        <v>2120</v>
      </c>
      <c r="AJ465" t="s">
        <v>2499</v>
      </c>
      <c r="AK465" t="s">
        <v>3720</v>
      </c>
    </row>
    <row r="466" spans="2:41" x14ac:dyDescent="0.25">
      <c r="B466" s="29" t="str">
        <f>_xlfn.CONCAT(Applications[[#This Row],[No]]," - ",Applications[[#This Row],[Application]])</f>
        <v>657 - InstallShield Development</v>
      </c>
      <c r="C466">
        <v>657</v>
      </c>
      <c r="D466" s="18" t="s">
        <v>3476</v>
      </c>
      <c r="E466" t="s">
        <v>1968</v>
      </c>
      <c r="F466" s="28">
        <v>45658</v>
      </c>
      <c r="J466" s="66" t="s">
        <v>3370</v>
      </c>
      <c r="K466" t="s">
        <v>3477</v>
      </c>
      <c r="M466" t="s">
        <v>2009</v>
      </c>
      <c r="N466" t="s">
        <v>1862</v>
      </c>
      <c r="O466" s="19">
        <v>54788</v>
      </c>
      <c r="R466" s="11"/>
      <c r="V466" s="128" t="e">
        <f>_xlfn.XLOOKUP(Applications[[#This Row],[NoApplication]],#REF!,#REF!,Applications[[#This Row],[Business Owner]],0,1)</f>
        <v>#REF!</v>
      </c>
      <c r="Z466" s="66"/>
      <c r="AD466" t="s">
        <v>3467</v>
      </c>
      <c r="AE466" t="s">
        <v>3416</v>
      </c>
      <c r="AJ466" t="s">
        <v>46</v>
      </c>
      <c r="AK466" t="s">
        <v>3468</v>
      </c>
    </row>
    <row r="467" spans="2:41" x14ac:dyDescent="0.25">
      <c r="B467" s="29" t="str">
        <f>_xlfn.CONCAT(Applications[[#This Row],[No]]," - ",Applications[[#This Row],[Application]])</f>
        <v>658 - Vmware workstation</v>
      </c>
      <c r="C467">
        <v>658</v>
      </c>
      <c r="D467" s="18" t="s">
        <v>3511</v>
      </c>
      <c r="E467" t="s">
        <v>1904</v>
      </c>
      <c r="F467" s="28">
        <v>45658</v>
      </c>
      <c r="J467" t="s">
        <v>2215</v>
      </c>
      <c r="N467" t="s">
        <v>1855</v>
      </c>
      <c r="O467" s="19">
        <v>54788</v>
      </c>
      <c r="R467" s="11"/>
      <c r="V467" s="128" t="e">
        <f>_xlfn.XLOOKUP(Applications[[#This Row],[NoApplication]],#REF!,#REF!,Applications[[#This Row],[Business Owner]],0,1)</f>
        <v>#REF!</v>
      </c>
      <c r="AE467" t="s">
        <v>3416</v>
      </c>
      <c r="AJ467" t="s">
        <v>3512</v>
      </c>
      <c r="AK467" t="s">
        <v>3513</v>
      </c>
      <c r="AO467" t="s">
        <v>1851</v>
      </c>
    </row>
    <row r="468" spans="2:41" x14ac:dyDescent="0.25">
      <c r="B468" s="29" t="str">
        <f>_xlfn.CONCAT(Applications[[#This Row],[No]]," - ",Applications[[#This Row],[Application]])</f>
        <v>659 - Zabbix</v>
      </c>
      <c r="C468">
        <v>659</v>
      </c>
      <c r="D468" s="18" t="s">
        <v>2207</v>
      </c>
      <c r="E468" t="s">
        <v>2037</v>
      </c>
      <c r="F468" s="28">
        <v>45658</v>
      </c>
      <c r="I468" t="s">
        <v>2208</v>
      </c>
      <c r="J468" t="s">
        <v>2209</v>
      </c>
      <c r="L468" t="s">
        <v>2210</v>
      </c>
      <c r="N468" t="s">
        <v>2038</v>
      </c>
      <c r="O468" s="19">
        <v>54788</v>
      </c>
      <c r="R468" s="48" t="s">
        <v>2211</v>
      </c>
      <c r="T468" t="s">
        <v>1868</v>
      </c>
      <c r="U468" t="s">
        <v>2212</v>
      </c>
      <c r="V468" s="128" t="e">
        <f>_xlfn.XLOOKUP(Applications[[#This Row],[NoApplication]],#REF!,#REF!,Applications[[#This Row],[Business Owner]],0,1)</f>
        <v>#REF!</v>
      </c>
      <c r="AE468" t="s">
        <v>2192</v>
      </c>
      <c r="AH468" t="s">
        <v>2213</v>
      </c>
    </row>
    <row r="469" spans="2:41" ht="135" x14ac:dyDescent="0.25">
      <c r="B469" s="29" t="str">
        <f>_xlfn.CONCAT(Applications[[#This Row],[No]]," - ",Applications[[#This Row],[Application]])</f>
        <v>660 - Antenna Pattern Editor</v>
      </c>
      <c r="C469">
        <v>660</v>
      </c>
      <c r="D469" s="18" t="s">
        <v>1903</v>
      </c>
      <c r="E469" t="s">
        <v>1904</v>
      </c>
      <c r="F469" s="28">
        <v>45658</v>
      </c>
      <c r="J469" t="s">
        <v>1905</v>
      </c>
      <c r="N469" t="s">
        <v>1862</v>
      </c>
      <c r="O469" s="19">
        <v>54788</v>
      </c>
      <c r="Q469" t="s">
        <v>1856</v>
      </c>
      <c r="R469" s="11"/>
      <c r="S469" t="s">
        <v>1906</v>
      </c>
      <c r="V469" s="128" t="e">
        <f>_xlfn.XLOOKUP(Applications[[#This Row],[NoApplication]],#REF!,#REF!,Applications[[#This Row],[Business Owner]],0,1)</f>
        <v>#REF!</v>
      </c>
      <c r="AE469" t="s">
        <v>1842</v>
      </c>
      <c r="AI469" s="143" t="s">
        <v>1907</v>
      </c>
    </row>
    <row r="470" spans="2:41" x14ac:dyDescent="0.25">
      <c r="B470" s="29" t="str">
        <f>_xlfn.CONCAT(Applications[[#This Row],[No]]," - ",Applications[[#This Row],[Application]])</f>
        <v>661 - QGIS</v>
      </c>
      <c r="C470">
        <v>661</v>
      </c>
      <c r="D470" s="18" t="s">
        <v>2702</v>
      </c>
      <c r="E470" t="s">
        <v>1853</v>
      </c>
      <c r="F470" s="28">
        <v>45658</v>
      </c>
      <c r="G470" s="11" t="s">
        <v>1966</v>
      </c>
      <c r="J470" t="s">
        <v>2703</v>
      </c>
      <c r="N470" t="s">
        <v>1855</v>
      </c>
      <c r="O470" s="19">
        <v>54788</v>
      </c>
      <c r="Q470" s="92" t="s">
        <v>2704</v>
      </c>
      <c r="R470" s="11"/>
      <c r="V470" s="128" t="e">
        <f>_xlfn.XLOOKUP(Applications[[#This Row],[NoApplication]],#REF!,#REF!,Applications[[#This Row],[Business Owner]],0,1)</f>
        <v>#REF!</v>
      </c>
      <c r="AE470" t="s">
        <v>2358</v>
      </c>
    </row>
    <row r="471" spans="2:41" x14ac:dyDescent="0.25">
      <c r="B471" s="29" t="str">
        <f>_xlfn.CONCAT(Applications[[#This Row],[No]]," - ",Applications[[#This Row],[Application]])</f>
        <v>662 - Radio Survey</v>
      </c>
      <c r="C471">
        <v>662</v>
      </c>
      <c r="D471" s="18" t="s">
        <v>2957</v>
      </c>
      <c r="E471" t="s">
        <v>1904</v>
      </c>
      <c r="F471" s="28">
        <v>45658</v>
      </c>
      <c r="G471" s="11" t="s">
        <v>2195</v>
      </c>
      <c r="J471" t="s">
        <v>2958</v>
      </c>
      <c r="N471" t="s">
        <v>2038</v>
      </c>
      <c r="O471" s="19">
        <v>54788</v>
      </c>
      <c r="Q471" s="92" t="s">
        <v>2959</v>
      </c>
      <c r="R471" s="11"/>
      <c r="V471" s="128" t="e">
        <f>_xlfn.XLOOKUP(Applications[[#This Row],[NoApplication]],#REF!,#REF!,Applications[[#This Row],[Business Owner]],0,1)</f>
        <v>#REF!</v>
      </c>
      <c r="AE471" t="s">
        <v>2358</v>
      </c>
      <c r="AO471" t="s">
        <v>1851</v>
      </c>
    </row>
    <row r="472" spans="2:41" ht="120" x14ac:dyDescent="0.25">
      <c r="B472" s="29" t="str">
        <f>_xlfn.CONCAT(Applications[[#This Row],[No]]," - ",Applications[[#This Row],[Application]])</f>
        <v>663 - Mastedatabasen</v>
      </c>
      <c r="C472">
        <v>663</v>
      </c>
      <c r="D472" s="18" t="s">
        <v>1908</v>
      </c>
      <c r="E472" t="s">
        <v>1853</v>
      </c>
      <c r="F472" s="28">
        <v>45658</v>
      </c>
      <c r="J472" t="s">
        <v>1909</v>
      </c>
      <c r="N472" t="s">
        <v>1862</v>
      </c>
      <c r="O472" s="19">
        <v>54788</v>
      </c>
      <c r="Q472" s="92" t="s">
        <v>1910</v>
      </c>
      <c r="R472" s="11"/>
      <c r="V472" s="128" t="e">
        <f>_xlfn.XLOOKUP(Applications[[#This Row],[NoApplication]],#REF!,#REF!,Applications[[#This Row],[Business Owner]],0,1)</f>
        <v>#REF!</v>
      </c>
      <c r="AE472" t="s">
        <v>1842</v>
      </c>
      <c r="AI472" s="8" t="s">
        <v>1911</v>
      </c>
    </row>
    <row r="473" spans="2:41" ht="75" x14ac:dyDescent="0.25">
      <c r="B473" s="29" t="str">
        <f>_xlfn.CONCAT(Applications[[#This Row],[No]]," - ",Applications[[#This Row],[Application]])</f>
        <v>664 - Skråfoto - Dataforsyningen</v>
      </c>
      <c r="C473">
        <v>664</v>
      </c>
      <c r="D473" s="18" t="s">
        <v>1912</v>
      </c>
      <c r="E473" t="s">
        <v>1846</v>
      </c>
      <c r="F473" s="28">
        <v>45658</v>
      </c>
      <c r="J473" t="s">
        <v>1913</v>
      </c>
      <c r="N473" t="s">
        <v>1862</v>
      </c>
      <c r="O473" s="19">
        <v>54788</v>
      </c>
      <c r="Q473" s="92" t="s">
        <v>1856</v>
      </c>
      <c r="R473" s="11"/>
      <c r="V473" s="128" t="e">
        <f>_xlfn.XLOOKUP(Applications[[#This Row],[NoApplication]],#REF!,#REF!,Applications[[#This Row],[Business Owner]],0,1)</f>
        <v>#REF!</v>
      </c>
      <c r="AE473" t="s">
        <v>1842</v>
      </c>
      <c r="AI473" s="8" t="s">
        <v>1914</v>
      </c>
    </row>
    <row r="474" spans="2:41" x14ac:dyDescent="0.25">
      <c r="B474" s="29" t="str">
        <f>_xlfn.CONCAT(Applications[[#This Row],[No]]," - ",Applications[[#This Row],[Application]])</f>
        <v>665 - Check.Kamstrup (READy device check)</v>
      </c>
      <c r="C474">
        <v>665</v>
      </c>
      <c r="D474" s="18" t="s">
        <v>1915</v>
      </c>
      <c r="E474" t="s">
        <v>1837</v>
      </c>
      <c r="F474" s="28">
        <v>45658</v>
      </c>
      <c r="J474" t="s">
        <v>1838</v>
      </c>
      <c r="N474" t="s">
        <v>1896</v>
      </c>
      <c r="O474" s="19">
        <v>54788</v>
      </c>
      <c r="Q474" s="92" t="s">
        <v>1856</v>
      </c>
      <c r="R474" s="11"/>
      <c r="V474" s="128" t="e">
        <f>_xlfn.XLOOKUP(Applications[[#This Row],[NoApplication]],#REF!,#REF!,Applications[[#This Row],[Business Owner]],0,1)</f>
        <v>#REF!</v>
      </c>
      <c r="AE474" t="s">
        <v>1842</v>
      </c>
      <c r="AI474" t="s">
        <v>1916</v>
      </c>
    </row>
    <row r="475" spans="2:41" x14ac:dyDescent="0.25">
      <c r="B475" s="29" t="str">
        <f>_xlfn.CONCAT(Applications[[#This Row],[No]]," - ",Applications[[#This Row],[Application]])</f>
        <v>666 - Kamstrup Traceability – Unknown device</v>
      </c>
      <c r="C475">
        <v>666</v>
      </c>
      <c r="D475" t="s">
        <v>2818</v>
      </c>
      <c r="E475" t="s">
        <v>1945</v>
      </c>
      <c r="F475" s="28">
        <v>45658</v>
      </c>
      <c r="J475" t="s">
        <v>1838</v>
      </c>
      <c r="N475" t="s">
        <v>1896</v>
      </c>
      <c r="O475" s="19">
        <v>54788</v>
      </c>
      <c r="Q475" s="92" t="s">
        <v>2819</v>
      </c>
      <c r="R475" s="48" t="s">
        <v>2820</v>
      </c>
      <c r="V475" s="128" t="e">
        <f>_xlfn.XLOOKUP(Applications[[#This Row],[NoApplication]],#REF!,#REF!,Applications[[#This Row],[Business Owner]],0,1)</f>
        <v>#REF!</v>
      </c>
      <c r="AE475" t="s">
        <v>2358</v>
      </c>
    </row>
    <row r="476" spans="2:41" ht="180" x14ac:dyDescent="0.25">
      <c r="B476" s="29" t="str">
        <f>_xlfn.CONCAT(Applications[[#This Row],[No]]," - ",Applications[[#This Row],[Application]])</f>
        <v>669 - IsMobile</v>
      </c>
      <c r="C476">
        <v>669</v>
      </c>
      <c r="D476" s="18" t="s">
        <v>1917</v>
      </c>
      <c r="E476" t="s">
        <v>1918</v>
      </c>
      <c r="F476" s="28">
        <v>45658</v>
      </c>
      <c r="J476" t="s">
        <v>1919</v>
      </c>
      <c r="N476" t="s">
        <v>1855</v>
      </c>
      <c r="O476" s="19">
        <v>47118</v>
      </c>
      <c r="Q476" s="14" t="s">
        <v>1920</v>
      </c>
      <c r="R476" s="11"/>
      <c r="S476" t="s">
        <v>1921</v>
      </c>
      <c r="V476" s="128" t="e">
        <f>_xlfn.XLOOKUP(Applications[[#This Row],[NoApplication]],#REF!,#REF!,Applications[[#This Row],[Business Owner]],0,1)</f>
        <v>#REF!</v>
      </c>
      <c r="AE476" t="s">
        <v>1842</v>
      </c>
      <c r="AI476" s="8" t="s">
        <v>1922</v>
      </c>
      <c r="AJ476" s="59" t="s">
        <v>1923</v>
      </c>
      <c r="AL476" t="s">
        <v>1889</v>
      </c>
    </row>
    <row r="477" spans="2:41" x14ac:dyDescent="0.25">
      <c r="B477" s="29" t="str">
        <f>_xlfn.CONCAT(Applications[[#This Row],[No]]," - ",Applications[[#This Row],[Application]])</f>
        <v>670 - Telia Smartconnect (MNO Portal)</v>
      </c>
      <c r="C477">
        <v>670</v>
      </c>
      <c r="D477" s="18" t="s">
        <v>9549</v>
      </c>
      <c r="E477" t="s">
        <v>1846</v>
      </c>
      <c r="F477" s="28">
        <v>45658</v>
      </c>
      <c r="J477" t="s">
        <v>1924</v>
      </c>
      <c r="N477" t="s">
        <v>1855</v>
      </c>
      <c r="O477" s="19">
        <v>54788</v>
      </c>
      <c r="Q477" s="14" t="s">
        <v>1925</v>
      </c>
      <c r="R477" s="11"/>
      <c r="U477" t="s">
        <v>1926</v>
      </c>
      <c r="V477" s="128" t="e">
        <f>_xlfn.XLOOKUP(Applications[[#This Row],[NoApplication]],#REF!,#REF!,Applications[[#This Row],[Business Owner]],0,1)</f>
        <v>#REF!</v>
      </c>
      <c r="AE477" t="s">
        <v>1842</v>
      </c>
      <c r="AI477" t="s">
        <v>1927</v>
      </c>
    </row>
    <row r="478" spans="2:41" x14ac:dyDescent="0.25">
      <c r="B478" s="29" t="str">
        <f>_xlfn.CONCAT(Applications[[#This Row],[No]]," - ",Applications[[#This Row],[Application]])</f>
        <v>671 - Azure Coverage</v>
      </c>
      <c r="C478">
        <v>671</v>
      </c>
      <c r="D478" s="18" t="s">
        <v>1928</v>
      </c>
      <c r="E478" t="s">
        <v>1860</v>
      </c>
      <c r="F478" s="28">
        <v>45658</v>
      </c>
      <c r="J478" t="s">
        <v>1861</v>
      </c>
      <c r="N478" t="s">
        <v>1862</v>
      </c>
      <c r="O478" s="19">
        <v>54788</v>
      </c>
      <c r="Q478" s="93" t="s">
        <v>1929</v>
      </c>
      <c r="R478" s="11"/>
      <c r="V478" s="128" t="e">
        <f>_xlfn.XLOOKUP(Applications[[#This Row],[NoApplication]],#REF!,#REF!,Applications[[#This Row],[Business Owner]],0,1)</f>
        <v>#REF!</v>
      </c>
      <c r="AE478" t="s">
        <v>1842</v>
      </c>
      <c r="AI478" t="s">
        <v>1930</v>
      </c>
    </row>
    <row r="479" spans="2:41" x14ac:dyDescent="0.25">
      <c r="B479" s="29" t="str">
        <f>_xlfn.CONCAT(Applications[[#This Row],[No]]," - ",Applications[[#This Row],[Application]])</f>
        <v>672 - Power Intelligence - Flow</v>
      </c>
      <c r="C479">
        <v>672</v>
      </c>
      <c r="D479" s="14" t="s">
        <v>1931</v>
      </c>
      <c r="E479" t="s">
        <v>1837</v>
      </c>
      <c r="F479" s="28">
        <v>45658</v>
      </c>
      <c r="J479" t="s">
        <v>1932</v>
      </c>
      <c r="N479" t="s">
        <v>1896</v>
      </c>
      <c r="O479" s="19">
        <v>54788</v>
      </c>
      <c r="Q479" s="14" t="s">
        <v>1933</v>
      </c>
      <c r="R479" s="11"/>
      <c r="U479" t="s">
        <v>1934</v>
      </c>
      <c r="V479" s="128" t="e">
        <f>_xlfn.XLOOKUP(Applications[[#This Row],[NoApplication]],#REF!,#REF!,Applications[[#This Row],[Business Owner]],0,1)</f>
        <v>#REF!</v>
      </c>
      <c r="AE479" t="s">
        <v>1842</v>
      </c>
      <c r="AI479" t="s">
        <v>1935</v>
      </c>
    </row>
    <row r="480" spans="2:41" x14ac:dyDescent="0.25">
      <c r="B480" s="29" t="str">
        <f>_xlfn.CONCAT(Applications[[#This Row],[No]]," - ",Applications[[#This Row],[Application]])</f>
        <v>673 - Power Intelligence - Power Quality</v>
      </c>
      <c r="C480">
        <v>673</v>
      </c>
      <c r="D480" s="18" t="s">
        <v>4342</v>
      </c>
      <c r="E480" t="s">
        <v>1846</v>
      </c>
      <c r="F480" s="28">
        <v>45658</v>
      </c>
      <c r="J480" t="s">
        <v>1937</v>
      </c>
      <c r="N480" t="s">
        <v>2038</v>
      </c>
      <c r="O480" s="19">
        <v>54788</v>
      </c>
      <c r="Q480" s="14" t="s">
        <v>1933</v>
      </c>
      <c r="R480" s="11"/>
      <c r="U480" t="s">
        <v>1934</v>
      </c>
      <c r="V480" s="128" t="e">
        <f>_xlfn.XLOOKUP(Applications[[#This Row],[NoApplication]],#REF!,#REF!,Applications[[#This Row],[Business Owner]],0,1)</f>
        <v>#REF!</v>
      </c>
    </row>
    <row r="481" spans="2:38" x14ac:dyDescent="0.25">
      <c r="B481" s="29" t="str">
        <f>_xlfn.CONCAT(Applications[[#This Row],[No]]," - ",Applications[[#This Row],[Application]])</f>
        <v>674 - Power Intelligence - Earth Fault</v>
      </c>
      <c r="C481">
        <v>674</v>
      </c>
      <c r="D481" s="18" t="s">
        <v>1936</v>
      </c>
      <c r="E481" t="s">
        <v>1837</v>
      </c>
      <c r="F481" s="28">
        <v>45658</v>
      </c>
      <c r="J481" t="s">
        <v>1937</v>
      </c>
      <c r="N481" t="s">
        <v>1896</v>
      </c>
      <c r="O481" s="19">
        <v>54788</v>
      </c>
      <c r="Q481" s="14" t="s">
        <v>1933</v>
      </c>
      <c r="R481" s="11"/>
      <c r="U481" t="s">
        <v>1934</v>
      </c>
      <c r="V481" s="128" t="e">
        <f>_xlfn.XLOOKUP(Applications[[#This Row],[NoApplication]],#REF!,#REF!,Applications[[#This Row],[Business Owner]],0,1)</f>
        <v>#REF!</v>
      </c>
      <c r="AE481" t="s">
        <v>1842</v>
      </c>
      <c r="AI481" t="s">
        <v>1938</v>
      </c>
    </row>
    <row r="482" spans="2:38" x14ac:dyDescent="0.25">
      <c r="B482" s="29" t="str">
        <f>_xlfn.CONCAT(Applications[[#This Row],[No]]," - ",Applications[[#This Row],[Application]])</f>
        <v>675 - Scruffy</v>
      </c>
      <c r="C482">
        <v>675</v>
      </c>
      <c r="D482" s="18" t="s">
        <v>3490</v>
      </c>
      <c r="E482" t="s">
        <v>1846</v>
      </c>
      <c r="F482" s="28">
        <v>45658</v>
      </c>
      <c r="J482" t="s">
        <v>3491</v>
      </c>
      <c r="N482" t="s">
        <v>1896</v>
      </c>
      <c r="O482" s="19">
        <v>54788</v>
      </c>
      <c r="Q482" s="14" t="s">
        <v>1933</v>
      </c>
      <c r="R482" s="11"/>
      <c r="V482" s="128" t="e">
        <f>_xlfn.XLOOKUP(Applications[[#This Row],[NoApplication]],#REF!,#REF!,Applications[[#This Row],[Business Owner]],0,1)</f>
        <v>#REF!</v>
      </c>
      <c r="AE482" t="s">
        <v>3416</v>
      </c>
      <c r="AI482" t="s">
        <v>3492</v>
      </c>
    </row>
    <row r="483" spans="2:38" ht="90" x14ac:dyDescent="0.25">
      <c r="B483" s="29" t="str">
        <f>_xlfn.CONCAT(Applications[[#This Row],[No]]," - ",Applications[[#This Row],[Application]])</f>
        <v>677 - Airvantage</v>
      </c>
      <c r="C483">
        <v>677</v>
      </c>
      <c r="D483" s="18" t="s">
        <v>1939</v>
      </c>
      <c r="E483" t="s">
        <v>1846</v>
      </c>
      <c r="F483" s="28">
        <v>45658</v>
      </c>
      <c r="J483" t="s">
        <v>1940</v>
      </c>
      <c r="N483" t="s">
        <v>1862</v>
      </c>
      <c r="O483" s="19">
        <v>54788</v>
      </c>
      <c r="Q483" t="s">
        <v>8683</v>
      </c>
      <c r="R483" s="11" t="s">
        <v>1941</v>
      </c>
      <c r="V483" s="128" t="e">
        <f>_xlfn.XLOOKUP(Applications[[#This Row],[NoApplication]],#REF!,#REF!,Applications[[#This Row],[Business Owner]],0,1)</f>
        <v>#REF!</v>
      </c>
      <c r="AE483" t="s">
        <v>1842</v>
      </c>
      <c r="AI483" s="8" t="s">
        <v>1942</v>
      </c>
      <c r="AJ483" t="s">
        <v>1943</v>
      </c>
    </row>
    <row r="484" spans="2:38" ht="90" x14ac:dyDescent="0.25">
      <c r="B484" s="29" t="str">
        <f>_xlfn.CONCAT(Applications[[#This Row],[No]]," - ",Applications[[#This Row],[Application]])</f>
        <v>678 - tech-tools</v>
      </c>
      <c r="C484">
        <v>678</v>
      </c>
      <c r="D484" s="18" t="s">
        <v>1944</v>
      </c>
      <c r="E484" t="s">
        <v>1945</v>
      </c>
      <c r="F484" s="28">
        <v>45658</v>
      </c>
      <c r="J484" t="s">
        <v>1946</v>
      </c>
      <c r="N484" t="s">
        <v>1896</v>
      </c>
      <c r="O484" s="19">
        <v>54788</v>
      </c>
      <c r="Q484" t="s">
        <v>1947</v>
      </c>
      <c r="R484" s="48" t="s">
        <v>1948</v>
      </c>
      <c r="S484" t="s">
        <v>1949</v>
      </c>
      <c r="V484" s="128" t="e">
        <f>_xlfn.XLOOKUP(Applications[[#This Row],[NoApplication]],#REF!,#REF!,Applications[[#This Row],[Business Owner]],0,1)</f>
        <v>#REF!</v>
      </c>
      <c r="AE484" t="s">
        <v>1842</v>
      </c>
      <c r="AI484" s="8" t="s">
        <v>1950</v>
      </c>
      <c r="AJ484" t="s">
        <v>1951</v>
      </c>
    </row>
    <row r="485" spans="2:38" ht="30" x14ac:dyDescent="0.25">
      <c r="B485" s="29" t="str">
        <f>_xlfn.CONCAT(Applications[[#This Row],[No]]," - ",Applications[[#This Row],[Application]])</f>
        <v>679 - Mappoint Gis</v>
      </c>
      <c r="C485">
        <v>679</v>
      </c>
      <c r="D485" s="18" t="s">
        <v>1952</v>
      </c>
      <c r="E485" t="s">
        <v>1853</v>
      </c>
      <c r="F485" s="28">
        <v>45658</v>
      </c>
      <c r="J485" t="s">
        <v>1861</v>
      </c>
      <c r="N485" t="s">
        <v>1848</v>
      </c>
      <c r="O485" s="19">
        <v>47118</v>
      </c>
      <c r="Q485" s="92" t="s">
        <v>1953</v>
      </c>
      <c r="R485" s="11"/>
      <c r="V485" s="128" t="e">
        <f>_xlfn.XLOOKUP(Applications[[#This Row],[NoApplication]],#REF!,#REF!,Applications[[#This Row],[Business Owner]],0,1)</f>
        <v>#REF!</v>
      </c>
      <c r="AD485" t="s">
        <v>1954</v>
      </c>
      <c r="AE485" t="s">
        <v>1842</v>
      </c>
      <c r="AI485" t="s">
        <v>1955</v>
      </c>
      <c r="AJ485" s="143" t="s">
        <v>1956</v>
      </c>
    </row>
    <row r="486" spans="2:38" x14ac:dyDescent="0.25">
      <c r="B486" s="29" t="str">
        <f>_xlfn.CONCAT(Applications[[#This Row],[No]]," - ",Applications[[#This Row],[Application]])</f>
        <v>680 - Vmware vSphare</v>
      </c>
      <c r="C486">
        <v>680</v>
      </c>
      <c r="D486" s="18" t="s">
        <v>2214</v>
      </c>
      <c r="E486" t="s">
        <v>2037</v>
      </c>
      <c r="F486" s="28">
        <v>45658</v>
      </c>
      <c r="J486" t="s">
        <v>2215</v>
      </c>
      <c r="M486" t="s">
        <v>2123</v>
      </c>
      <c r="N486" t="s">
        <v>2038</v>
      </c>
      <c r="O486" s="19">
        <v>54788</v>
      </c>
      <c r="Q486" s="92" t="s">
        <v>2216</v>
      </c>
      <c r="R486" s="11"/>
      <c r="U486" t="s">
        <v>2217</v>
      </c>
      <c r="V486" s="128" t="e">
        <f>_xlfn.XLOOKUP(Applications[[#This Row],[NoApplication]],#REF!,#REF!,Applications[[#This Row],[Business Owner]],0,1)</f>
        <v>#REF!</v>
      </c>
      <c r="AE486" t="s">
        <v>2192</v>
      </c>
      <c r="AI486" t="s">
        <v>2218</v>
      </c>
      <c r="AJ486" s="59" t="s">
        <v>2219</v>
      </c>
    </row>
    <row r="487" spans="2:38" x14ac:dyDescent="0.25">
      <c r="B487" s="29" t="str">
        <f>_xlfn.CONCAT(Applications[[#This Row],[No]]," - ",Applications[[#This Row],[Application]])</f>
        <v>682 - Keepass</v>
      </c>
      <c r="C487">
        <v>682</v>
      </c>
      <c r="D487" s="18" t="s">
        <v>2221</v>
      </c>
      <c r="E487" t="s">
        <v>2037</v>
      </c>
      <c r="F487" s="28">
        <v>45658</v>
      </c>
      <c r="G487" s="11" t="s">
        <v>1966</v>
      </c>
      <c r="J487" t="s">
        <v>2222</v>
      </c>
      <c r="N487" t="s">
        <v>1848</v>
      </c>
      <c r="O487" s="19">
        <v>54788</v>
      </c>
      <c r="Q487" s="92" t="s">
        <v>2223</v>
      </c>
      <c r="R487" s="11"/>
      <c r="V487" s="128" t="e">
        <f>_xlfn.XLOOKUP(Applications[[#This Row],[NoApplication]],#REF!,#REF!,Applications[[#This Row],[Business Owner]],0,1)</f>
        <v>#REF!</v>
      </c>
      <c r="AE487" t="s">
        <v>2192</v>
      </c>
      <c r="AI487" t="s">
        <v>2224</v>
      </c>
      <c r="AJ487" t="s">
        <v>2225</v>
      </c>
    </row>
    <row r="488" spans="2:38" ht="45" x14ac:dyDescent="0.25">
      <c r="B488" s="29" t="str">
        <f>_xlfn.CONCAT(Applications[[#This Row],[No]]," - ",Applications[[#This Row],[Application]])</f>
        <v>683 - Metertool HCW</v>
      </c>
      <c r="C488">
        <v>683</v>
      </c>
      <c r="D488" s="18" t="s">
        <v>2963</v>
      </c>
      <c r="E488" t="s">
        <v>1837</v>
      </c>
      <c r="F488" s="28">
        <v>45658</v>
      </c>
      <c r="G488" s="11" t="s">
        <v>1966</v>
      </c>
      <c r="J488" t="s">
        <v>1838</v>
      </c>
      <c r="N488" t="s">
        <v>1896</v>
      </c>
      <c r="O488" s="19">
        <v>54788</v>
      </c>
      <c r="Q488" s="113" t="s">
        <v>2964</v>
      </c>
      <c r="R488" s="11"/>
      <c r="V488" s="128" t="e">
        <f>_xlfn.XLOOKUP(Applications[[#This Row],[NoApplication]],#REF!,#REF!,Applications[[#This Row],[Business Owner]],0,1)</f>
        <v>#REF!</v>
      </c>
      <c r="AE488" t="s">
        <v>2358</v>
      </c>
    </row>
    <row r="489" spans="2:38" ht="45" x14ac:dyDescent="0.25">
      <c r="B489" s="29" t="str">
        <f>_xlfn.CONCAT(Applications[[#This Row],[No]]," - ",Applications[[#This Row],[Application]])</f>
        <v>684 - Metertool READy</v>
      </c>
      <c r="C489">
        <v>684</v>
      </c>
      <c r="D489" s="18" t="s">
        <v>3419</v>
      </c>
      <c r="E489" t="s">
        <v>1837</v>
      </c>
      <c r="F489" s="28">
        <v>45658</v>
      </c>
      <c r="G489" s="11" t="s">
        <v>1966</v>
      </c>
      <c r="J489" t="s">
        <v>1838</v>
      </c>
      <c r="N489" t="s">
        <v>1896</v>
      </c>
      <c r="O489" s="19">
        <v>54788</v>
      </c>
      <c r="Q489" s="113" t="s">
        <v>3420</v>
      </c>
      <c r="R489" s="11"/>
      <c r="V489" s="128" t="e">
        <f>_xlfn.XLOOKUP(Applications[[#This Row],[NoApplication]],#REF!,#REF!,Applications[[#This Row],[Business Owner]],0,1)</f>
        <v>#REF!</v>
      </c>
      <c r="AE489" t="s">
        <v>3416</v>
      </c>
    </row>
    <row r="490" spans="2:38" x14ac:dyDescent="0.25">
      <c r="B490" s="29" t="str">
        <f>_xlfn.CONCAT(Applications[[#This Row],[No]]," - ",Applications[[#This Row],[Application]])</f>
        <v>685 - READy App</v>
      </c>
      <c r="C490">
        <v>685</v>
      </c>
      <c r="D490" s="18" t="s">
        <v>3478</v>
      </c>
      <c r="E490" t="s">
        <v>1837</v>
      </c>
      <c r="F490" s="28">
        <v>45658</v>
      </c>
      <c r="J490" t="s">
        <v>1838</v>
      </c>
      <c r="N490" t="s">
        <v>1896</v>
      </c>
      <c r="O490" s="19">
        <v>54788</v>
      </c>
      <c r="Q490" s="92" t="s">
        <v>3479</v>
      </c>
      <c r="R490" s="11"/>
      <c r="V490" s="128" t="e">
        <f>_xlfn.XLOOKUP(Applications[[#This Row],[NoApplication]],#REF!,#REF!,Applications[[#This Row],[Business Owner]],0,1)</f>
        <v>#REF!</v>
      </c>
      <c r="AD490" t="s">
        <v>3467</v>
      </c>
      <c r="AE490" t="s">
        <v>3416</v>
      </c>
      <c r="AK490" t="s">
        <v>3480</v>
      </c>
    </row>
    <row r="491" spans="2:38" x14ac:dyDescent="0.25">
      <c r="B491" s="29" t="str">
        <f>_xlfn.CONCAT(Applications[[#This Row],[No]]," - ",Applications[[#This Row],[Application]])</f>
        <v>686 - Omni tool network analyzer</v>
      </c>
      <c r="C491">
        <v>686</v>
      </c>
      <c r="D491" s="18" t="s">
        <v>3421</v>
      </c>
      <c r="E491" t="s">
        <v>1837</v>
      </c>
      <c r="F491" s="28">
        <v>45658</v>
      </c>
      <c r="J491" t="s">
        <v>1838</v>
      </c>
      <c r="N491" t="s">
        <v>1896</v>
      </c>
      <c r="O491" s="19">
        <v>54788</v>
      </c>
      <c r="Q491" s="92" t="s">
        <v>3422</v>
      </c>
      <c r="R491" s="11"/>
      <c r="V491" s="128" t="e">
        <f>_xlfn.XLOOKUP(Applications[[#This Row],[NoApplication]],#REF!,#REF!,Applications[[#This Row],[Business Owner]],0,1)</f>
        <v>#REF!</v>
      </c>
      <c r="AE491" t="s">
        <v>3416</v>
      </c>
    </row>
    <row r="492" spans="2:38" ht="75" x14ac:dyDescent="0.25">
      <c r="B492" s="29" t="str">
        <f>_xlfn.CONCAT(Applications[[#This Row],[No]]," - ",Applications[[#This Row],[Application]])</f>
        <v>687 - Orbit File syncronizer</v>
      </c>
      <c r="C492">
        <v>687</v>
      </c>
      <c r="D492" s="18" t="s">
        <v>1998</v>
      </c>
      <c r="E492" s="8" t="s">
        <v>1999</v>
      </c>
      <c r="F492" s="28">
        <v>45658</v>
      </c>
      <c r="J492" t="s">
        <v>2000</v>
      </c>
      <c r="L492" t="s">
        <v>2001</v>
      </c>
      <c r="M492" t="s">
        <v>2002</v>
      </c>
      <c r="N492" t="s">
        <v>1969</v>
      </c>
      <c r="O492" s="19">
        <v>46388</v>
      </c>
      <c r="Q492" s="92" t="s">
        <v>2003</v>
      </c>
      <c r="R492" s="11"/>
      <c r="V492" s="128" t="e">
        <f>_xlfn.XLOOKUP(Applications[[#This Row],[NoApplication]],#REF!,#REF!,Applications[[#This Row],[Business Owner]],0,1)</f>
        <v>#REF!</v>
      </c>
      <c r="AE492" t="s">
        <v>2004</v>
      </c>
      <c r="AI492" s="8" t="s">
        <v>2005</v>
      </c>
      <c r="AJ492" s="59" t="s">
        <v>2006</v>
      </c>
      <c r="AL492" t="s">
        <v>2007</v>
      </c>
    </row>
    <row r="493" spans="2:38" x14ac:dyDescent="0.25">
      <c r="B493" s="29" t="str">
        <f>_xlfn.CONCAT(Applications[[#This Row],[No]]," - ",Applications[[#This Row],[Application]])</f>
        <v>688 - Excel, Decoding sheets</v>
      </c>
      <c r="C493">
        <v>688</v>
      </c>
      <c r="D493" s="18" t="s">
        <v>1957</v>
      </c>
      <c r="E493" t="s">
        <v>1878</v>
      </c>
      <c r="F493" s="28">
        <v>45658</v>
      </c>
      <c r="J493" t="s">
        <v>1861</v>
      </c>
      <c r="N493" t="s">
        <v>1855</v>
      </c>
      <c r="O493" s="19">
        <v>54788</v>
      </c>
      <c r="Q493" s="14" t="s">
        <v>1958</v>
      </c>
      <c r="R493" s="11"/>
      <c r="V493" s="128" t="e">
        <f>_xlfn.XLOOKUP(Applications[[#This Row],[NoApplication]],#REF!,#REF!,Applications[[#This Row],[Business Owner]],0,1)</f>
        <v>#REF!</v>
      </c>
      <c r="AE493" t="s">
        <v>1842</v>
      </c>
      <c r="AI493" t="s">
        <v>1959</v>
      </c>
    </row>
    <row r="494" spans="2:38" x14ac:dyDescent="0.25">
      <c r="B494" s="29" t="str">
        <f>_xlfn.CONCAT(Applications[[#This Row],[No]]," - ",Applications[[#This Row],[Application]])</f>
        <v>689 - Fedora (Multibel components + 140)</v>
      </c>
      <c r="C494">
        <v>689</v>
      </c>
      <c r="D494" s="18" t="s">
        <v>2226</v>
      </c>
      <c r="E494" t="s">
        <v>1846</v>
      </c>
      <c r="F494" s="28">
        <v>45658</v>
      </c>
      <c r="G494" s="11" t="s">
        <v>1966</v>
      </c>
      <c r="J494" t="s">
        <v>2227</v>
      </c>
      <c r="N494" t="s">
        <v>2038</v>
      </c>
      <c r="O494" s="19">
        <v>54788</v>
      </c>
      <c r="Q494" t="s">
        <v>2228</v>
      </c>
      <c r="R494" s="11"/>
      <c r="V494" s="128" t="e">
        <f>_xlfn.XLOOKUP(Applications[[#This Row],[NoApplication]],#REF!,#REF!,Applications[[#This Row],[Business Owner]],0,1)</f>
        <v>#REF!</v>
      </c>
      <c r="AE494" t="s">
        <v>2192</v>
      </c>
    </row>
    <row r="495" spans="2:38" x14ac:dyDescent="0.25">
      <c r="B495" s="29" t="str">
        <f>_xlfn.CONCAT(Applications[[#This Row],[No]]," - ",Applications[[#This Row],[Application]])</f>
        <v>690 - Flatpak (Multibel components + 3)</v>
      </c>
      <c r="C495">
        <v>690</v>
      </c>
      <c r="D495" s="18" t="s">
        <v>2229</v>
      </c>
      <c r="E495" t="s">
        <v>1846</v>
      </c>
      <c r="F495" s="28">
        <v>45658</v>
      </c>
      <c r="G495" s="11" t="s">
        <v>1966</v>
      </c>
      <c r="J495" t="s">
        <v>2230</v>
      </c>
      <c r="N495" t="s">
        <v>2038</v>
      </c>
      <c r="O495" s="19">
        <v>54788</v>
      </c>
      <c r="Q495" t="s">
        <v>2231</v>
      </c>
      <c r="R495" s="11"/>
      <c r="V495" s="128" t="e">
        <f>_xlfn.XLOOKUP(Applications[[#This Row],[NoApplication]],#REF!,#REF!,Applications[[#This Row],[Business Owner]],0,1)</f>
        <v>#REF!</v>
      </c>
      <c r="AE495" t="s">
        <v>2192</v>
      </c>
    </row>
    <row r="496" spans="2:38" x14ac:dyDescent="0.25">
      <c r="B496" s="29" t="str">
        <f>_xlfn.CONCAT(Applications[[#This Row],[No]]," - ",Applications[[#This Row],[Application]])</f>
        <v>692 - WinSCP</v>
      </c>
      <c r="C496">
        <v>692</v>
      </c>
      <c r="D496" s="18" t="s">
        <v>3670</v>
      </c>
      <c r="E496" t="s">
        <v>2037</v>
      </c>
      <c r="F496" s="28">
        <v>45658</v>
      </c>
      <c r="G496" s="11" t="s">
        <v>1966</v>
      </c>
      <c r="J496" t="s">
        <v>3671</v>
      </c>
      <c r="N496" t="s">
        <v>1855</v>
      </c>
      <c r="O496" s="19">
        <v>54788</v>
      </c>
      <c r="Q496" t="s">
        <v>3672</v>
      </c>
      <c r="R496" s="11" t="s">
        <v>3673</v>
      </c>
      <c r="V496" s="128" t="e">
        <f>_xlfn.XLOOKUP(Applications[[#This Row],[NoApplication]],#REF!,#REF!,Applications[[#This Row],[Business Owner]],0,1)</f>
        <v>#REF!</v>
      </c>
      <c r="AE496" t="s">
        <v>3654</v>
      </c>
      <c r="AJ496" t="s">
        <v>3674</v>
      </c>
      <c r="AK496" t="s">
        <v>3675</v>
      </c>
    </row>
    <row r="497" spans="2:41" x14ac:dyDescent="0.25">
      <c r="B497" s="29" t="str">
        <f>_xlfn.CONCAT(Applications[[#This Row],[No]]," - ",Applications[[#This Row],[Application]])</f>
        <v>693 - rustrover</v>
      </c>
      <c r="C497">
        <v>693</v>
      </c>
      <c r="D497" s="18" t="s">
        <v>2495</v>
      </c>
      <c r="E497" t="s">
        <v>1968</v>
      </c>
      <c r="F497" s="28">
        <v>45658</v>
      </c>
      <c r="G497" s="11" t="s">
        <v>1966</v>
      </c>
      <c r="J497" t="s">
        <v>2496</v>
      </c>
      <c r="K497">
        <v>193908</v>
      </c>
      <c r="M497" t="s">
        <v>2009</v>
      </c>
      <c r="N497" t="s">
        <v>1862</v>
      </c>
      <c r="O497" s="19">
        <v>54788</v>
      </c>
      <c r="Q497" t="s">
        <v>2497</v>
      </c>
      <c r="R497" s="11"/>
      <c r="V497" s="128" t="e">
        <f>_xlfn.XLOOKUP(Applications[[#This Row],[NoApplication]],#REF!,#REF!,Applications[[#This Row],[Business Owner]],0,1)</f>
        <v>#REF!</v>
      </c>
      <c r="AC497" t="s">
        <v>680</v>
      </c>
      <c r="AD497" t="s">
        <v>2417</v>
      </c>
      <c r="AE497" t="s">
        <v>2358</v>
      </c>
      <c r="AH497" t="s">
        <v>2496</v>
      </c>
      <c r="AI497" t="s">
        <v>2498</v>
      </c>
      <c r="AJ497" t="s">
        <v>2499</v>
      </c>
      <c r="AK497" t="s">
        <v>2500</v>
      </c>
    </row>
    <row r="498" spans="2:41" ht="30" x14ac:dyDescent="0.25">
      <c r="B498" s="29" t="str">
        <f>_xlfn.CONCAT(Applications[[#This Row],[No]]," - ",Applications[[#This Row],[Application]])</f>
        <v>694 - clion</v>
      </c>
      <c r="C498">
        <v>694</v>
      </c>
      <c r="D498" s="18" t="s">
        <v>2501</v>
      </c>
      <c r="E498" t="s">
        <v>1968</v>
      </c>
      <c r="F498" s="28">
        <v>45658</v>
      </c>
      <c r="G498" s="11" t="s">
        <v>1966</v>
      </c>
      <c r="J498" t="s">
        <v>2496</v>
      </c>
      <c r="K498">
        <v>168161</v>
      </c>
      <c r="M498" t="s">
        <v>2009</v>
      </c>
      <c r="N498" t="s">
        <v>1862</v>
      </c>
      <c r="O498" s="19">
        <v>54788</v>
      </c>
      <c r="Q498" s="100" t="s">
        <v>2502</v>
      </c>
      <c r="R498" s="11"/>
      <c r="V498" s="128" t="e">
        <f>_xlfn.XLOOKUP(Applications[[#This Row],[NoApplication]],#REF!,#REF!,Applications[[#This Row],[Business Owner]],0,1)</f>
        <v>#REF!</v>
      </c>
      <c r="AB498" t="s">
        <v>2032</v>
      </c>
      <c r="AD498" t="s">
        <v>2417</v>
      </c>
      <c r="AE498" t="s">
        <v>2358</v>
      </c>
      <c r="AH498" t="s">
        <v>2496</v>
      </c>
      <c r="AI498" t="s">
        <v>2503</v>
      </c>
      <c r="AJ498" t="s">
        <v>2368</v>
      </c>
    </row>
    <row r="499" spans="2:41" x14ac:dyDescent="0.25">
      <c r="B499" s="29" t="str">
        <f>_xlfn.CONCAT(Applications[[#This Row],[No]]," - ",Applications[[#This Row],[Application]])</f>
        <v>695 - k9s</v>
      </c>
      <c r="C499">
        <v>695</v>
      </c>
      <c r="D499" s="18" t="s">
        <v>3658</v>
      </c>
      <c r="E499" t="s">
        <v>1846</v>
      </c>
      <c r="F499" s="28">
        <v>45658</v>
      </c>
      <c r="G499" s="11" t="s">
        <v>2195</v>
      </c>
      <c r="J499" t="s">
        <v>3659</v>
      </c>
      <c r="N499" t="s">
        <v>1862</v>
      </c>
      <c r="O499" s="19">
        <v>54788</v>
      </c>
      <c r="R499" s="11"/>
      <c r="V499" s="128" t="e">
        <f>_xlfn.XLOOKUP(Applications[[#This Row],[NoApplication]],#REF!,#REF!,Applications[[#This Row],[Business Owner]],0,1)</f>
        <v>#REF!</v>
      </c>
      <c r="AD499" t="s">
        <v>3461</v>
      </c>
      <c r="AE499" t="s">
        <v>3654</v>
      </c>
      <c r="AK499" t="s">
        <v>3444</v>
      </c>
    </row>
    <row r="500" spans="2:41" x14ac:dyDescent="0.25">
      <c r="B500" s="29" t="str">
        <f>_xlfn.CONCAT(Applications[[#This Row],[No]]," - ",Applications[[#This Row],[Application]])</f>
        <v>697 - ImHex</v>
      </c>
      <c r="C500">
        <v>697</v>
      </c>
      <c r="D500" s="18" t="s">
        <v>2505</v>
      </c>
      <c r="E500" t="s">
        <v>1968</v>
      </c>
      <c r="F500" s="28">
        <v>45658</v>
      </c>
      <c r="G500" s="11" t="s">
        <v>1966</v>
      </c>
      <c r="J500" t="s">
        <v>2506</v>
      </c>
      <c r="N500" t="s">
        <v>1855</v>
      </c>
      <c r="O500" s="19">
        <v>54788</v>
      </c>
      <c r="R500" s="11"/>
      <c r="V500" s="128" t="e">
        <f>_xlfn.XLOOKUP(Applications[[#This Row],[NoApplication]],#REF!,#REF!,Applications[[#This Row],[Business Owner]],0,1)</f>
        <v>#REF!</v>
      </c>
      <c r="AE500" t="s">
        <v>2358</v>
      </c>
      <c r="AJ500" t="s">
        <v>46</v>
      </c>
      <c r="AK500" t="s">
        <v>2507</v>
      </c>
    </row>
    <row r="501" spans="2:41" x14ac:dyDescent="0.25">
      <c r="B501" s="29" t="str">
        <f>_xlfn.CONCAT(Applications[[#This Row],[No]]," - ",Applications[[#This Row],[Application]])</f>
        <v>699 - jetbrains toolbox</v>
      </c>
      <c r="C501">
        <v>699</v>
      </c>
      <c r="D501" s="18" t="s">
        <v>3676</v>
      </c>
      <c r="E501" t="s">
        <v>1968</v>
      </c>
      <c r="F501" s="28">
        <v>45658</v>
      </c>
      <c r="G501" s="11" t="s">
        <v>1966</v>
      </c>
      <c r="J501" t="s">
        <v>2496</v>
      </c>
      <c r="N501" t="s">
        <v>1862</v>
      </c>
      <c r="O501" s="19">
        <v>54788</v>
      </c>
      <c r="R501" s="11"/>
      <c r="V501" s="128" t="e">
        <f>_xlfn.XLOOKUP(Applications[[#This Row],[NoApplication]],#REF!,#REF!,Applications[[#This Row],[Business Owner]],0,1)</f>
        <v>#REF!</v>
      </c>
      <c r="AD501" t="s">
        <v>2417</v>
      </c>
      <c r="AE501" t="s">
        <v>3654</v>
      </c>
      <c r="AH501" t="s">
        <v>2496</v>
      </c>
      <c r="AI501" t="s">
        <v>3677</v>
      </c>
      <c r="AJ501" t="s">
        <v>3678</v>
      </c>
      <c r="AK501" t="s">
        <v>3679</v>
      </c>
      <c r="AL501" t="s">
        <v>2056</v>
      </c>
    </row>
    <row r="502" spans="2:41" x14ac:dyDescent="0.25">
      <c r="B502" s="29" t="str">
        <f>_xlfn.CONCAT(Applications[[#This Row],[No]]," - ",Applications[[#This Row],[Application]])</f>
        <v>700 - chrony</v>
      </c>
      <c r="C502">
        <v>700</v>
      </c>
      <c r="D502" s="18" t="s">
        <v>2508</v>
      </c>
      <c r="E502" t="s">
        <v>2037</v>
      </c>
      <c r="F502" s="28">
        <v>45658</v>
      </c>
      <c r="G502" s="11" t="s">
        <v>1966</v>
      </c>
      <c r="J502" t="s">
        <v>2449</v>
      </c>
      <c r="N502" t="s">
        <v>1862</v>
      </c>
      <c r="O502" s="19">
        <v>54788</v>
      </c>
      <c r="R502" s="11"/>
      <c r="V502" s="128" t="e">
        <f>_xlfn.XLOOKUP(Applications[[#This Row],[NoApplication]],#REF!,#REF!,Applications[[#This Row],[Business Owner]],0,1)</f>
        <v>#REF!</v>
      </c>
      <c r="AE502" t="s">
        <v>2358</v>
      </c>
    </row>
    <row r="503" spans="2:41" x14ac:dyDescent="0.25">
      <c r="B503" s="29" t="str">
        <f>_xlfn.CONCAT(Applications[[#This Row],[No]]," - ",Applications[[#This Row],[Application]])</f>
        <v>701 - curl</v>
      </c>
      <c r="C503">
        <v>701</v>
      </c>
      <c r="D503" s="18" t="s">
        <v>3652</v>
      </c>
      <c r="E503" t="s">
        <v>2037</v>
      </c>
      <c r="F503" s="28">
        <v>45658</v>
      </c>
      <c r="G503" s="11" t="s">
        <v>1966</v>
      </c>
      <c r="J503" t="s">
        <v>3653</v>
      </c>
      <c r="N503" t="s">
        <v>1862</v>
      </c>
      <c r="O503" s="19">
        <v>54788</v>
      </c>
      <c r="R503" s="11"/>
      <c r="V503" s="128" t="e">
        <f>_xlfn.XLOOKUP(Applications[[#This Row],[NoApplication]],#REF!,#REF!,Applications[[#This Row],[Business Owner]],0,1)</f>
        <v>#REF!</v>
      </c>
      <c r="AE503" t="s">
        <v>3654</v>
      </c>
    </row>
    <row r="504" spans="2:41" x14ac:dyDescent="0.25">
      <c r="B504" s="29" t="str">
        <f>_xlfn.CONCAT(Applications[[#This Row],[No]]," - ",Applications[[#This Row],[Application]])</f>
        <v>702 - labgrid</v>
      </c>
      <c r="C504">
        <v>702</v>
      </c>
      <c r="D504" s="18" t="s">
        <v>2509</v>
      </c>
      <c r="E504" t="s">
        <v>1846</v>
      </c>
      <c r="F504" s="28">
        <v>45658</v>
      </c>
      <c r="G504" s="11" t="s">
        <v>1966</v>
      </c>
      <c r="J504" t="s">
        <v>2510</v>
      </c>
      <c r="N504" t="s">
        <v>1862</v>
      </c>
      <c r="O504" s="19">
        <v>54788</v>
      </c>
      <c r="R504" s="11"/>
      <c r="V504" s="128" t="e">
        <f>_xlfn.XLOOKUP(Applications[[#This Row],[NoApplication]],#REF!,#REF!,Applications[[#This Row],[Business Owner]],0,1)</f>
        <v>#REF!</v>
      </c>
      <c r="AE504" t="s">
        <v>2358</v>
      </c>
      <c r="AO504" t="s">
        <v>1851</v>
      </c>
    </row>
    <row r="505" spans="2:41" x14ac:dyDescent="0.25">
      <c r="B505" s="29" t="str">
        <f>_xlfn.CONCAT(Applications[[#This Row],[No]]," - ",Applications[[#This Row],[Application]])</f>
        <v>703 - Java</v>
      </c>
      <c r="C505">
        <v>703</v>
      </c>
      <c r="D505" s="18" t="s">
        <v>2982</v>
      </c>
      <c r="E505" t="s">
        <v>3615</v>
      </c>
      <c r="F505" s="28">
        <v>45658</v>
      </c>
      <c r="G505" s="11" t="s">
        <v>1966</v>
      </c>
      <c r="J505" t="s">
        <v>2998</v>
      </c>
      <c r="N505" t="s">
        <v>1855</v>
      </c>
      <c r="O505" s="19">
        <v>54788</v>
      </c>
      <c r="Q505" t="s">
        <v>3680</v>
      </c>
      <c r="R505" s="11"/>
      <c r="V505" s="128" t="e">
        <f>_xlfn.XLOOKUP(Applications[[#This Row],[NoApplication]],#REF!,#REF!,Applications[[#This Row],[Business Owner]],0,1)</f>
        <v>#REF!</v>
      </c>
      <c r="AD505" t="s">
        <v>3646</v>
      </c>
      <c r="AE505" t="s">
        <v>3654</v>
      </c>
      <c r="AH505" t="s">
        <v>2982</v>
      </c>
      <c r="AI505" t="s">
        <v>3681</v>
      </c>
      <c r="AJ505" t="s">
        <v>2499</v>
      </c>
      <c r="AK505" t="s">
        <v>3682</v>
      </c>
    </row>
    <row r="506" spans="2:41" ht="45" x14ac:dyDescent="0.25">
      <c r="B506" s="29" t="str">
        <f>_xlfn.CONCAT(Applications[[#This Row],[No]]," - ",Applications[[#This Row],[Application]])</f>
        <v>704 - Webex</v>
      </c>
      <c r="C506">
        <v>704</v>
      </c>
      <c r="D506" s="18" t="s">
        <v>2153</v>
      </c>
      <c r="E506" t="s">
        <v>1999</v>
      </c>
      <c r="F506" s="28">
        <v>45658</v>
      </c>
      <c r="G506" s="11" t="s">
        <v>1966</v>
      </c>
      <c r="J506" t="s">
        <v>2154</v>
      </c>
      <c r="N506" t="s">
        <v>1855</v>
      </c>
      <c r="O506" s="19">
        <v>54788</v>
      </c>
      <c r="Q506" t="s">
        <v>2155</v>
      </c>
      <c r="R506" s="11"/>
      <c r="U506" t="s">
        <v>2155</v>
      </c>
      <c r="V506" s="128" t="e">
        <f>_xlfn.XLOOKUP(Applications[[#This Row],[NoApplication]],#REF!,#REF!,Applications[[#This Row],[Business Owner]],0,1)</f>
        <v>#REF!</v>
      </c>
      <c r="AE506" t="s">
        <v>2034</v>
      </c>
      <c r="AI506" s="8" t="s">
        <v>2156</v>
      </c>
      <c r="AJ506" s="8" t="s">
        <v>2157</v>
      </c>
    </row>
    <row r="507" spans="2:41" ht="45" x14ac:dyDescent="0.25">
      <c r="B507" s="29" t="str">
        <f>_xlfn.CONCAT(Applications[[#This Row],[No]]," - ",Applications[[#This Row],[Application]])</f>
        <v>705 - GoTo Meetings</v>
      </c>
      <c r="C507">
        <v>705</v>
      </c>
      <c r="D507" s="18" t="s">
        <v>2158</v>
      </c>
      <c r="E507" t="s">
        <v>1999</v>
      </c>
      <c r="F507" s="28">
        <v>45658</v>
      </c>
      <c r="G507" s="11" t="s">
        <v>1966</v>
      </c>
      <c r="J507" t="s">
        <v>2159</v>
      </c>
      <c r="N507" t="s">
        <v>1855</v>
      </c>
      <c r="O507" s="19">
        <v>54788</v>
      </c>
      <c r="Q507" t="s">
        <v>2155</v>
      </c>
      <c r="R507" s="11"/>
      <c r="U507" t="s">
        <v>2155</v>
      </c>
      <c r="V507" s="128" t="e">
        <f>_xlfn.XLOOKUP(Applications[[#This Row],[NoApplication]],#REF!,#REF!,Applications[[#This Row],[Business Owner]],0,1)</f>
        <v>#REF!</v>
      </c>
      <c r="AE507" t="s">
        <v>2034</v>
      </c>
      <c r="AI507" s="8" t="s">
        <v>2156</v>
      </c>
      <c r="AJ507" s="8" t="s">
        <v>2157</v>
      </c>
    </row>
    <row r="508" spans="2:41" ht="45" x14ac:dyDescent="0.25">
      <c r="B508" s="29" t="str">
        <f>_xlfn.CONCAT(Applications[[#This Row],[No]]," - ",Applications[[#This Row],[Application]])</f>
        <v>706 - Zoom Meetings</v>
      </c>
      <c r="C508">
        <v>706</v>
      </c>
      <c r="D508" s="18" t="s">
        <v>2160</v>
      </c>
      <c r="E508" t="s">
        <v>1999</v>
      </c>
      <c r="F508" s="28">
        <v>45658</v>
      </c>
      <c r="G508" s="11" t="s">
        <v>1966</v>
      </c>
      <c r="J508" t="s">
        <v>2161</v>
      </c>
      <c r="N508" t="s">
        <v>1855</v>
      </c>
      <c r="O508" s="19">
        <v>54788</v>
      </c>
      <c r="Q508" t="s">
        <v>2155</v>
      </c>
      <c r="R508" s="11"/>
      <c r="U508" t="s">
        <v>2155</v>
      </c>
      <c r="V508" s="128" t="e">
        <f>_xlfn.XLOOKUP(Applications[[#This Row],[NoApplication]],#REF!,#REF!,Applications[[#This Row],[Business Owner]],0,1)</f>
        <v>#REF!</v>
      </c>
      <c r="AE508" t="s">
        <v>2034</v>
      </c>
      <c r="AI508" s="8" t="s">
        <v>2156</v>
      </c>
      <c r="AJ508" s="8" t="s">
        <v>2157</v>
      </c>
    </row>
    <row r="509" spans="2:41" x14ac:dyDescent="0.25">
      <c r="B509" s="29" t="str">
        <f>_xlfn.CONCAT(Applications[[#This Row],[No]]," - ",Applications[[#This Row],[Application]])</f>
        <v>708 - Git Bash</v>
      </c>
      <c r="C509">
        <v>708</v>
      </c>
      <c r="D509" s="18" t="s">
        <v>3765</v>
      </c>
      <c r="E509" t="s">
        <v>1968</v>
      </c>
      <c r="F509" s="28">
        <v>45658</v>
      </c>
      <c r="G509" s="11" t="s">
        <v>1966</v>
      </c>
      <c r="J509" t="s">
        <v>3766</v>
      </c>
      <c r="N509" t="s">
        <v>2029</v>
      </c>
      <c r="O509" s="19">
        <v>54788</v>
      </c>
      <c r="Q509" t="s">
        <v>3767</v>
      </c>
      <c r="R509" s="11"/>
      <c r="V509" s="128" t="e">
        <f>_xlfn.XLOOKUP(Applications[[#This Row],[NoApplication]],#REF!,#REF!,Applications[[#This Row],[Business Owner]],0,1)</f>
        <v>#REF!</v>
      </c>
      <c r="AE509" t="s">
        <v>3654</v>
      </c>
      <c r="AJ509" t="s">
        <v>46</v>
      </c>
      <c r="AK509" t="s">
        <v>3768</v>
      </c>
    </row>
    <row r="510" spans="2:41" x14ac:dyDescent="0.25">
      <c r="B510" s="29" t="str">
        <f>_xlfn.CONCAT(Applications[[#This Row],[No]]," - ",Applications[[#This Row],[Application]])</f>
        <v>709 - MinGW</v>
      </c>
      <c r="C510">
        <v>709</v>
      </c>
      <c r="D510" s="18" t="s">
        <v>2511</v>
      </c>
      <c r="E510" t="s">
        <v>1968</v>
      </c>
      <c r="F510" s="28">
        <v>45658</v>
      </c>
      <c r="G510" s="11" t="s">
        <v>1966</v>
      </c>
      <c r="J510" t="s">
        <v>2512</v>
      </c>
      <c r="N510" t="s">
        <v>1862</v>
      </c>
      <c r="O510" s="19">
        <v>54788</v>
      </c>
      <c r="Q510" t="s">
        <v>2513</v>
      </c>
      <c r="R510" s="11"/>
      <c r="V510" s="128" t="e">
        <f>_xlfn.XLOOKUP(Applications[[#This Row],[NoApplication]],#REF!,#REF!,Applications[[#This Row],[Business Owner]],0,1)</f>
        <v>#REF!</v>
      </c>
      <c r="AE510" t="s">
        <v>2358</v>
      </c>
      <c r="AJ510" t="s">
        <v>2499</v>
      </c>
      <c r="AK510" t="s">
        <v>2514</v>
      </c>
    </row>
    <row r="511" spans="2:41" x14ac:dyDescent="0.25">
      <c r="B511" s="29" t="str">
        <f>_xlfn.CONCAT(Applications[[#This Row],[No]]," - ",Applications[[#This Row],[Application]])</f>
        <v>710 - Ubuntu linux</v>
      </c>
      <c r="C511">
        <v>710</v>
      </c>
      <c r="D511" s="18" t="s">
        <v>3683</v>
      </c>
      <c r="E511" t="s">
        <v>1968</v>
      </c>
      <c r="F511" s="28">
        <v>45658</v>
      </c>
      <c r="G511" s="11" t="s">
        <v>1966</v>
      </c>
      <c r="J511" t="s">
        <v>3684</v>
      </c>
      <c r="N511" t="s">
        <v>1862</v>
      </c>
      <c r="O511" s="19">
        <v>54788</v>
      </c>
      <c r="Q511" t="s">
        <v>3685</v>
      </c>
      <c r="R511" s="11"/>
      <c r="V511" s="128" t="e">
        <f>_xlfn.XLOOKUP(Applications[[#This Row],[NoApplication]],#REF!,#REF!,Applications[[#This Row],[Business Owner]],0,1)</f>
        <v>#REF!</v>
      </c>
      <c r="AE511" t="s">
        <v>3654</v>
      </c>
    </row>
    <row r="512" spans="2:41" x14ac:dyDescent="0.25">
      <c r="B512" s="29" t="str">
        <f>_xlfn.CONCAT(Applications[[#This Row],[No]]," - ",Applications[[#This Row],[Application]])</f>
        <v>711 - Plotly</v>
      </c>
      <c r="C512">
        <v>711</v>
      </c>
      <c r="D512" s="18" t="s">
        <v>2515</v>
      </c>
      <c r="E512" t="s">
        <v>1853</v>
      </c>
      <c r="F512" s="28">
        <v>45658</v>
      </c>
      <c r="G512" s="11" t="s">
        <v>1966</v>
      </c>
      <c r="J512" t="s">
        <v>2516</v>
      </c>
      <c r="N512" t="s">
        <v>1862</v>
      </c>
      <c r="O512" s="19">
        <v>54788</v>
      </c>
      <c r="Q512" t="s">
        <v>2517</v>
      </c>
      <c r="R512" s="11"/>
      <c r="U512" t="s">
        <v>2518</v>
      </c>
      <c r="V512" s="128" t="e">
        <f>_xlfn.XLOOKUP(Applications[[#This Row],[NoApplication]],#REF!,#REF!,Applications[[#This Row],[Business Owner]],0,1)</f>
        <v>#REF!</v>
      </c>
      <c r="AE512" t="s">
        <v>2358</v>
      </c>
    </row>
    <row r="513" spans="2:37" x14ac:dyDescent="0.25">
      <c r="B513" s="29" t="str">
        <f>_xlfn.CONCAT(Applications[[#This Row],[No]]," - ",Applications[[#This Row],[Application]])</f>
        <v>712 - Cisco VPN</v>
      </c>
      <c r="C513">
        <v>712</v>
      </c>
      <c r="D513" s="18" t="s">
        <v>2871</v>
      </c>
      <c r="E513" t="s">
        <v>2037</v>
      </c>
      <c r="F513" s="28">
        <v>45658</v>
      </c>
      <c r="G513" s="11" t="s">
        <v>1966</v>
      </c>
      <c r="J513" s="66" t="s">
        <v>2154</v>
      </c>
      <c r="N513" t="s">
        <v>2029</v>
      </c>
      <c r="O513" s="19">
        <v>54788</v>
      </c>
      <c r="Q513" t="s">
        <v>2872</v>
      </c>
      <c r="R513" s="11"/>
      <c r="U513" t="s">
        <v>2872</v>
      </c>
      <c r="V513" s="128" t="e">
        <f>_xlfn.XLOOKUP(Applications[[#This Row],[NoApplication]],#REF!,#REF!,Applications[[#This Row],[Business Owner]],0,1)</f>
        <v>#REF!</v>
      </c>
      <c r="AE513" t="s">
        <v>2358</v>
      </c>
      <c r="AH513" t="s">
        <v>2251</v>
      </c>
    </row>
    <row r="514" spans="2:37" x14ac:dyDescent="0.25">
      <c r="B514" s="29" t="str">
        <f>_xlfn.CONCAT(Applications[[#This Row],[No]]," - ",Applications[[#This Row],[Application]])</f>
        <v>714 - Xilinx Vitis 2022.1</v>
      </c>
      <c r="C514">
        <v>714</v>
      </c>
      <c r="D514" s="18" t="s">
        <v>2519</v>
      </c>
      <c r="E514" t="s">
        <v>1968</v>
      </c>
      <c r="F514" s="28">
        <v>45658</v>
      </c>
      <c r="G514" s="11" t="s">
        <v>1966</v>
      </c>
      <c r="J514" t="s">
        <v>2520</v>
      </c>
      <c r="N514" t="s">
        <v>2038</v>
      </c>
      <c r="O514" s="19">
        <v>54788</v>
      </c>
      <c r="Q514" t="s">
        <v>2521</v>
      </c>
      <c r="R514" s="11"/>
      <c r="U514" t="s">
        <v>2522</v>
      </c>
      <c r="V514" s="128" t="e">
        <f>_xlfn.XLOOKUP(Applications[[#This Row],[NoApplication]],#REF!,#REF!,Applications[[#This Row],[Business Owner]],0,1)</f>
        <v>#REF!</v>
      </c>
      <c r="AE514" t="s">
        <v>2358</v>
      </c>
      <c r="AJ514" t="s">
        <v>46</v>
      </c>
      <c r="AK514" t="s">
        <v>2403</v>
      </c>
    </row>
    <row r="515" spans="2:37" x14ac:dyDescent="0.25">
      <c r="B515" s="29" t="str">
        <f>_xlfn.CONCAT(Applications[[#This Row],[No]]," - ",Applications[[#This Row],[Application]])</f>
        <v>715 - Xilinx Vivado 2022.1</v>
      </c>
      <c r="C515">
        <v>715</v>
      </c>
      <c r="D515" s="18" t="s">
        <v>2523</v>
      </c>
      <c r="E515" t="s">
        <v>1904</v>
      </c>
      <c r="F515" s="28">
        <v>45658</v>
      </c>
      <c r="G515" s="11" t="s">
        <v>1966</v>
      </c>
      <c r="J515" t="s">
        <v>2520</v>
      </c>
      <c r="N515" t="s">
        <v>2038</v>
      </c>
      <c r="O515" s="19">
        <v>54788</v>
      </c>
      <c r="Q515" t="s">
        <v>2521</v>
      </c>
      <c r="R515" s="11"/>
      <c r="U515" t="s">
        <v>2522</v>
      </c>
      <c r="V515" s="128" t="e">
        <f>_xlfn.XLOOKUP(Applications[[#This Row],[NoApplication]],#REF!,#REF!,Applications[[#This Row],[Business Owner]],0,1)</f>
        <v>#REF!</v>
      </c>
      <c r="AE515" t="s">
        <v>2358</v>
      </c>
    </row>
    <row r="516" spans="2:37" x14ac:dyDescent="0.25">
      <c r="B516" s="29" t="str">
        <f>_xlfn.CONCAT(Applications[[#This Row],[No]]," - ",Applications[[#This Row],[Application]])</f>
        <v>716 - LLVM CLANG</v>
      </c>
      <c r="C516">
        <v>716</v>
      </c>
      <c r="D516" s="18" t="s">
        <v>2524</v>
      </c>
      <c r="E516" t="s">
        <v>1968</v>
      </c>
      <c r="F516" s="28">
        <v>45658</v>
      </c>
      <c r="G516" s="11" t="s">
        <v>1966</v>
      </c>
      <c r="J516" t="s">
        <v>2525</v>
      </c>
      <c r="N516" t="s">
        <v>1862</v>
      </c>
      <c r="O516" s="19">
        <v>54788</v>
      </c>
      <c r="Q516" t="s">
        <v>2526</v>
      </c>
      <c r="R516" s="11"/>
      <c r="V516" s="128" t="e">
        <f>_xlfn.XLOOKUP(Applications[[#This Row],[NoApplication]],#REF!,#REF!,Applications[[#This Row],[Business Owner]],0,1)</f>
        <v>#REF!</v>
      </c>
      <c r="AE516" t="s">
        <v>2358</v>
      </c>
      <c r="AJ516" t="s">
        <v>46</v>
      </c>
      <c r="AK516" t="s">
        <v>2527</v>
      </c>
    </row>
    <row r="517" spans="2:37" x14ac:dyDescent="0.25">
      <c r="B517" s="29" t="str">
        <f>_xlfn.CONCAT(Applications[[#This Row],[No]]," - ",Applications[[#This Row],[Application]])</f>
        <v>717 - GNU octave</v>
      </c>
      <c r="C517">
        <v>717</v>
      </c>
      <c r="D517" s="18" t="s">
        <v>2528</v>
      </c>
      <c r="E517" t="s">
        <v>1853</v>
      </c>
      <c r="F517" s="28">
        <v>45658</v>
      </c>
      <c r="G517" s="11" t="s">
        <v>1966</v>
      </c>
      <c r="J517" t="s">
        <v>2414</v>
      </c>
      <c r="N517" t="s">
        <v>1862</v>
      </c>
      <c r="O517" s="19">
        <v>54788</v>
      </c>
      <c r="Q517" t="s">
        <v>2529</v>
      </c>
      <c r="R517" s="11"/>
      <c r="V517" s="128" t="e">
        <f>_xlfn.XLOOKUP(Applications[[#This Row],[NoApplication]],#REF!,#REF!,Applications[[#This Row],[Business Owner]],0,1)</f>
        <v>#REF!</v>
      </c>
      <c r="AE517" t="s">
        <v>2358</v>
      </c>
    </row>
    <row r="518" spans="2:37" x14ac:dyDescent="0.25">
      <c r="B518" s="29" t="str">
        <f>_xlfn.CONCAT(Applications[[#This Row],[No]]," - ",Applications[[#This Row],[Application]])</f>
        <v>719 - GrepWIN</v>
      </c>
      <c r="C518">
        <v>719</v>
      </c>
      <c r="D518" s="18" t="s">
        <v>2530</v>
      </c>
      <c r="E518" t="s">
        <v>1846</v>
      </c>
      <c r="F518" s="28">
        <v>45658</v>
      </c>
      <c r="G518" s="11" t="s">
        <v>1966</v>
      </c>
      <c r="J518" t="s">
        <v>2531</v>
      </c>
      <c r="N518" t="s">
        <v>1855</v>
      </c>
      <c r="O518" s="19">
        <v>54788</v>
      </c>
      <c r="Q518" t="s">
        <v>2532</v>
      </c>
      <c r="R518" s="11"/>
      <c r="V518" s="128" t="e">
        <f>_xlfn.XLOOKUP(Applications[[#This Row],[NoApplication]],#REF!,#REF!,Applications[[#This Row],[Business Owner]],0,1)</f>
        <v>#REF!</v>
      </c>
      <c r="AE518" t="s">
        <v>2358</v>
      </c>
    </row>
    <row r="519" spans="2:37" x14ac:dyDescent="0.25">
      <c r="B519" s="29" t="str">
        <f>_xlfn.CONCAT(Applications[[#This Row],[No]]," - ",Applications[[#This Row],[Application]])</f>
        <v>720 - Spyder</v>
      </c>
      <c r="C519">
        <v>720</v>
      </c>
      <c r="D519" s="18" t="s">
        <v>2533</v>
      </c>
      <c r="E519" t="s">
        <v>1853</v>
      </c>
      <c r="F519" s="28">
        <v>45658</v>
      </c>
      <c r="G519" s="11" t="s">
        <v>1966</v>
      </c>
      <c r="J519" t="s">
        <v>2534</v>
      </c>
      <c r="N519" t="s">
        <v>1848</v>
      </c>
      <c r="O519" s="28">
        <v>46173</v>
      </c>
      <c r="Q519" t="s">
        <v>2535</v>
      </c>
      <c r="R519" s="11"/>
      <c r="V519" s="128" t="e">
        <f>_xlfn.XLOOKUP(Applications[[#This Row],[NoApplication]],#REF!,#REF!,Applications[[#This Row],[Business Owner]],0,1)</f>
        <v>#REF!</v>
      </c>
      <c r="AE519" t="s">
        <v>2358</v>
      </c>
    </row>
    <row r="520" spans="2:37" x14ac:dyDescent="0.25">
      <c r="B520" s="29" t="str">
        <f>_xlfn.CONCAT(Applications[[#This Row],[No]]," - ",Applications[[#This Row],[Application]])</f>
        <v>722 - SDR Sharp</v>
      </c>
      <c r="C520">
        <v>722</v>
      </c>
      <c r="D520" s="18" t="s">
        <v>2536</v>
      </c>
      <c r="E520" t="s">
        <v>1846</v>
      </c>
      <c r="F520" s="28">
        <v>45658</v>
      </c>
      <c r="G520" s="11" t="s">
        <v>1966</v>
      </c>
      <c r="J520" t="s">
        <v>2537</v>
      </c>
      <c r="N520" t="s">
        <v>1862</v>
      </c>
      <c r="O520" s="19">
        <v>54788</v>
      </c>
      <c r="Q520" t="s">
        <v>2538</v>
      </c>
      <c r="R520" s="11"/>
      <c r="V520" s="128" t="e">
        <f>_xlfn.XLOOKUP(Applications[[#This Row],[NoApplication]],#REF!,#REF!,Applications[[#This Row],[Business Owner]],0,1)</f>
        <v>#REF!</v>
      </c>
      <c r="AE520" t="s">
        <v>2358</v>
      </c>
    </row>
    <row r="521" spans="2:37" x14ac:dyDescent="0.25">
      <c r="B521" s="29" t="str">
        <f>_xlfn.CONCAT(Applications[[#This Row],[No]]," - ",Applications[[#This Row],[Application]])</f>
        <v>723 - Arduino IDE</v>
      </c>
      <c r="C521">
        <v>723</v>
      </c>
      <c r="D521" s="18" t="s">
        <v>2705</v>
      </c>
      <c r="E521" t="s">
        <v>1968</v>
      </c>
      <c r="F521" s="28">
        <v>45658</v>
      </c>
      <c r="G521" s="11" t="s">
        <v>1966</v>
      </c>
      <c r="J521" t="s">
        <v>2706</v>
      </c>
      <c r="N521" t="s">
        <v>1862</v>
      </c>
      <c r="O521" s="19">
        <v>54788</v>
      </c>
      <c r="Q521" t="s">
        <v>2707</v>
      </c>
      <c r="R521" s="11"/>
      <c r="V521" s="128" t="e">
        <f>_xlfn.XLOOKUP(Applications[[#This Row],[NoApplication]],#REF!,#REF!,Applications[[#This Row],[Business Owner]],0,1)</f>
        <v>#REF!</v>
      </c>
      <c r="AD521" t="s">
        <v>2417</v>
      </c>
      <c r="AE521" t="s">
        <v>2358</v>
      </c>
      <c r="AI521" t="s">
        <v>2708</v>
      </c>
      <c r="AJ521" t="s">
        <v>2709</v>
      </c>
      <c r="AK521" t="s">
        <v>2378</v>
      </c>
    </row>
    <row r="522" spans="2:37" x14ac:dyDescent="0.25">
      <c r="B522" s="29" t="str">
        <f>_xlfn.CONCAT(Applications[[#This Row],[No]]," - ",Applications[[#This Row],[Application]])</f>
        <v>724 - Balena ETCHER</v>
      </c>
      <c r="C522">
        <v>724</v>
      </c>
      <c r="D522" s="18" t="s">
        <v>2539</v>
      </c>
      <c r="E522" t="s">
        <v>1846</v>
      </c>
      <c r="F522" s="28">
        <v>45658</v>
      </c>
      <c r="G522" s="11" t="s">
        <v>1966</v>
      </c>
      <c r="J522" t="s">
        <v>2540</v>
      </c>
      <c r="N522" t="s">
        <v>1855</v>
      </c>
      <c r="O522" s="19">
        <v>54788</v>
      </c>
      <c r="Q522" t="s">
        <v>2541</v>
      </c>
      <c r="R522" s="11"/>
      <c r="V522" s="128" t="e">
        <f>_xlfn.XLOOKUP(Applications[[#This Row],[NoApplication]],#REF!,#REF!,Applications[[#This Row],[Business Owner]],0,1)</f>
        <v>#REF!</v>
      </c>
      <c r="AE522" t="s">
        <v>2358</v>
      </c>
    </row>
    <row r="523" spans="2:37" x14ac:dyDescent="0.25">
      <c r="B523" s="29" t="str">
        <f>_xlfn.CONCAT(Applications[[#This Row],[No]]," - ",Applications[[#This Row],[Application]])</f>
        <v>725 - Logic</v>
      </c>
      <c r="C523">
        <v>725</v>
      </c>
      <c r="D523" s="18" t="s">
        <v>2750</v>
      </c>
      <c r="E523" t="s">
        <v>1846</v>
      </c>
      <c r="F523" s="28">
        <v>45658</v>
      </c>
      <c r="G523" s="11" t="s">
        <v>1966</v>
      </c>
      <c r="J523" t="s">
        <v>2751</v>
      </c>
      <c r="N523" t="s">
        <v>1862</v>
      </c>
      <c r="O523" s="19">
        <v>54788</v>
      </c>
      <c r="Q523" t="s">
        <v>2752</v>
      </c>
      <c r="R523" s="11"/>
      <c r="V523" s="128" t="e">
        <f>_xlfn.XLOOKUP(Applications[[#This Row],[NoApplication]],#REF!,#REF!,Applications[[#This Row],[Business Owner]],0,1)</f>
        <v>#REF!</v>
      </c>
      <c r="AE523" t="s">
        <v>2358</v>
      </c>
    </row>
    <row r="524" spans="2:37" x14ac:dyDescent="0.25">
      <c r="B524" s="29" t="str">
        <f>_xlfn.CONCAT(Applications[[#This Row],[No]]," - ",Applications[[#This Row],[Application]])</f>
        <v>726 - Kamstrup Service Tool Pack</v>
      </c>
      <c r="C524">
        <v>726</v>
      </c>
      <c r="D524" s="18" t="s">
        <v>2949</v>
      </c>
      <c r="E524" t="s">
        <v>1837</v>
      </c>
      <c r="F524" s="28">
        <v>45658</v>
      </c>
      <c r="G524" s="11" t="s">
        <v>1966</v>
      </c>
      <c r="J524" t="s">
        <v>1838</v>
      </c>
      <c r="N524" t="s">
        <v>1896</v>
      </c>
      <c r="O524" s="19">
        <v>54788</v>
      </c>
      <c r="Q524" t="s">
        <v>2950</v>
      </c>
      <c r="R524" s="11"/>
      <c r="V524" s="128" t="e">
        <f>_xlfn.XLOOKUP(Applications[[#This Row],[NoApplication]],#REF!,#REF!,Applications[[#This Row],[Business Owner]],0,1)</f>
        <v>#REF!</v>
      </c>
      <c r="AE524" t="s">
        <v>2358</v>
      </c>
    </row>
    <row r="525" spans="2:37" x14ac:dyDescent="0.25">
      <c r="B525" s="29" t="str">
        <f>_xlfn.CONCAT(Applications[[#This Row],[No]]," - ",Applications[[#This Row],[Application]])</f>
        <v>727 - Kamstrup Meter Tool</v>
      </c>
      <c r="C525">
        <v>727</v>
      </c>
      <c r="D525" s="112" t="s">
        <v>2965</v>
      </c>
      <c r="E525" t="s">
        <v>1837</v>
      </c>
      <c r="F525" s="28">
        <v>45658</v>
      </c>
      <c r="G525" s="11" t="s">
        <v>1966</v>
      </c>
      <c r="J525" t="s">
        <v>1838</v>
      </c>
      <c r="N525" t="s">
        <v>1896</v>
      </c>
      <c r="O525" s="19">
        <v>54788</v>
      </c>
      <c r="Q525" t="s">
        <v>2966</v>
      </c>
      <c r="R525" s="11"/>
      <c r="V525" s="128" t="e">
        <f>_xlfn.XLOOKUP(Applications[[#This Row],[NoApplication]],#REF!,#REF!,Applications[[#This Row],[Business Owner]],0,1)</f>
        <v>#REF!</v>
      </c>
      <c r="AE525" t="s">
        <v>2358</v>
      </c>
    </row>
    <row r="526" spans="2:37" ht="30" x14ac:dyDescent="0.25">
      <c r="B526" s="29" t="str">
        <f>_xlfn.CONCAT(Applications[[#This Row],[No]]," - ",Applications[[#This Row],[Application]])</f>
        <v>728 - Kamstrup READy Manager</v>
      </c>
      <c r="C526">
        <v>728</v>
      </c>
      <c r="D526" s="18" t="s">
        <v>3742</v>
      </c>
      <c r="E526" t="s">
        <v>1837</v>
      </c>
      <c r="F526" s="28">
        <v>45658</v>
      </c>
      <c r="G526" s="11" t="s">
        <v>1966</v>
      </c>
      <c r="J526" t="s">
        <v>1838</v>
      </c>
      <c r="N526" t="s">
        <v>1896</v>
      </c>
      <c r="O526" s="19">
        <v>54788</v>
      </c>
      <c r="Q526" s="8" t="s">
        <v>3743</v>
      </c>
      <c r="R526" s="11"/>
      <c r="V526" s="128" t="e">
        <f>_xlfn.XLOOKUP(Applications[[#This Row],[NoApplication]],#REF!,#REF!,Applications[[#This Row],[Business Owner]],0,1)</f>
        <v>#REF!</v>
      </c>
      <c r="AE526" t="s">
        <v>3654</v>
      </c>
    </row>
    <row r="527" spans="2:37" x14ac:dyDescent="0.25">
      <c r="B527" s="29" t="str">
        <f>_xlfn.CONCAT(Applications[[#This Row],[No]]," - ",Applications[[#This Row],[Application]])</f>
        <v>729 - DB Browser for SQLite</v>
      </c>
      <c r="C527">
        <v>729</v>
      </c>
      <c r="D527" s="18" t="s">
        <v>2542</v>
      </c>
      <c r="E527" t="s">
        <v>1853</v>
      </c>
      <c r="F527" s="28">
        <v>45658</v>
      </c>
      <c r="G527" s="11" t="s">
        <v>1966</v>
      </c>
      <c r="J527" t="s">
        <v>2543</v>
      </c>
      <c r="N527" t="s">
        <v>1848</v>
      </c>
      <c r="O527" s="28">
        <v>46173</v>
      </c>
      <c r="Q527" t="s">
        <v>2544</v>
      </c>
      <c r="R527" s="11"/>
      <c r="V527" s="128" t="e">
        <f>_xlfn.XLOOKUP(Applications[[#This Row],[NoApplication]],#REF!,#REF!,Applications[[#This Row],[Business Owner]],0,1)</f>
        <v>#REF!</v>
      </c>
      <c r="AE527" t="s">
        <v>2358</v>
      </c>
    </row>
    <row r="528" spans="2:37" x14ac:dyDescent="0.25">
      <c r="B528" s="29" t="str">
        <f>_xlfn.CONCAT(Applications[[#This Row],[No]]," - ",Applications[[#This Row],[Application]])</f>
        <v>730 - Graphviz</v>
      </c>
      <c r="C528">
        <v>730</v>
      </c>
      <c r="D528" s="18" t="s">
        <v>2821</v>
      </c>
      <c r="E528" t="s">
        <v>2050</v>
      </c>
      <c r="F528" s="28">
        <v>45658</v>
      </c>
      <c r="G528" s="11" t="s">
        <v>1966</v>
      </c>
      <c r="J528" t="s">
        <v>2822</v>
      </c>
      <c r="N528" t="s">
        <v>1855</v>
      </c>
      <c r="O528" s="19">
        <v>54788</v>
      </c>
      <c r="Q528" t="s">
        <v>2823</v>
      </c>
      <c r="R528" s="11"/>
      <c r="V528" s="128" t="e">
        <f>_xlfn.XLOOKUP(Applications[[#This Row],[NoApplication]],#REF!,#REF!,Applications[[#This Row],[Business Owner]],0,1)</f>
        <v>#REF!</v>
      </c>
      <c r="AE528" t="s">
        <v>2358</v>
      </c>
    </row>
    <row r="529" spans="2:37" x14ac:dyDescent="0.25">
      <c r="B529" s="29" t="str">
        <f>_xlfn.CONCAT(Applications[[#This Row],[No]]," - ",Applications[[#This Row],[Application]])</f>
        <v>731 - Microsoft PowerToys</v>
      </c>
      <c r="C529">
        <v>731</v>
      </c>
      <c r="D529" s="18" t="s">
        <v>2019</v>
      </c>
      <c r="E529" t="s">
        <v>1878</v>
      </c>
      <c r="F529" s="28">
        <v>45658</v>
      </c>
      <c r="G529" s="11" t="s">
        <v>1966</v>
      </c>
      <c r="J529" t="s">
        <v>1861</v>
      </c>
      <c r="N529" t="s">
        <v>1855</v>
      </c>
      <c r="O529" s="19">
        <v>54788</v>
      </c>
      <c r="Q529" t="s">
        <v>2020</v>
      </c>
      <c r="R529" s="16" t="s">
        <v>2021</v>
      </c>
      <c r="S529" t="s">
        <v>2022</v>
      </c>
      <c r="V529" s="128" t="e">
        <f>_xlfn.XLOOKUP(Applications[[#This Row],[NoApplication]],#REF!,#REF!,Applications[[#This Row],[Business Owner]],0,1)</f>
        <v>#REF!</v>
      </c>
      <c r="AC529" t="s">
        <v>157</v>
      </c>
      <c r="AE529" t="s">
        <v>2023</v>
      </c>
    </row>
    <row r="530" spans="2:37" ht="75" customHeight="1" x14ac:dyDescent="0.25">
      <c r="B530" s="29" t="str">
        <f>_xlfn.CONCAT(Applications[[#This Row],[No]]," - ",Applications[[#This Row],[Application]])</f>
        <v>733 - Raspberry Pi Imager</v>
      </c>
      <c r="C530">
        <v>733</v>
      </c>
      <c r="D530" s="18" t="s">
        <v>2710</v>
      </c>
      <c r="E530" t="s">
        <v>1846</v>
      </c>
      <c r="F530" s="28">
        <v>45658</v>
      </c>
      <c r="G530" s="11" t="s">
        <v>1966</v>
      </c>
      <c r="J530" t="s">
        <v>2711</v>
      </c>
      <c r="N530" t="s">
        <v>1862</v>
      </c>
      <c r="O530" s="19">
        <v>54788</v>
      </c>
      <c r="Q530" t="s">
        <v>2712</v>
      </c>
      <c r="R530" s="11"/>
      <c r="V530" s="128" t="e">
        <f>_xlfn.XLOOKUP(Applications[[#This Row],[NoApplication]],#REF!,#REF!,Applications[[#This Row],[Business Owner]],0,1)</f>
        <v>#REF!</v>
      </c>
      <c r="AE530" t="s">
        <v>2358</v>
      </c>
    </row>
    <row r="531" spans="2:37" x14ac:dyDescent="0.25">
      <c r="B531" s="29" t="str">
        <f>_xlfn.CONCAT(Applications[[#This Row],[No]]," - ",Applications[[#This Row],[Application]])</f>
        <v>734 - R&amp;S InstrumentView</v>
      </c>
      <c r="C531">
        <v>734</v>
      </c>
      <c r="D531" s="18" t="s">
        <v>2546</v>
      </c>
      <c r="E531" t="s">
        <v>1846</v>
      </c>
      <c r="F531" s="28">
        <v>45658</v>
      </c>
      <c r="G531" s="11" t="s">
        <v>1966</v>
      </c>
      <c r="J531" t="s">
        <v>2547</v>
      </c>
      <c r="N531" t="s">
        <v>2038</v>
      </c>
      <c r="O531" s="19">
        <v>54788</v>
      </c>
      <c r="Q531" t="s">
        <v>2548</v>
      </c>
      <c r="R531" s="11"/>
      <c r="V531" s="128" t="e">
        <f>_xlfn.XLOOKUP(Applications[[#This Row],[NoApplication]],#REF!,#REF!,Applications[[#This Row],[Business Owner]],0,1)</f>
        <v>#REF!</v>
      </c>
      <c r="AE531" t="s">
        <v>2358</v>
      </c>
    </row>
    <row r="532" spans="2:37" x14ac:dyDescent="0.25">
      <c r="B532" s="29" t="str">
        <f>_xlfn.CONCAT(Applications[[#This Row],[No]]," - ",Applications[[#This Row],[Application]])</f>
        <v>735 - Signal Hound Spike</v>
      </c>
      <c r="C532">
        <v>735</v>
      </c>
      <c r="D532" s="18" t="s">
        <v>2549</v>
      </c>
      <c r="E532" t="s">
        <v>1846</v>
      </c>
      <c r="F532" s="28">
        <v>45658</v>
      </c>
      <c r="G532" s="11" t="s">
        <v>1966</v>
      </c>
      <c r="J532" t="s">
        <v>2550</v>
      </c>
      <c r="N532" t="s">
        <v>1862</v>
      </c>
      <c r="O532" s="19">
        <v>54788</v>
      </c>
      <c r="Q532" t="s">
        <v>2551</v>
      </c>
      <c r="R532" s="11"/>
      <c r="V532" s="128" t="e">
        <f>_xlfn.XLOOKUP(Applications[[#This Row],[NoApplication]],#REF!,#REF!,Applications[[#This Row],[Business Owner]],0,1)</f>
        <v>#REF!</v>
      </c>
      <c r="AE532" t="s">
        <v>2358</v>
      </c>
    </row>
    <row r="533" spans="2:37" x14ac:dyDescent="0.25">
      <c r="B533" s="29" t="str">
        <f>_xlfn.CONCAT(Applications[[#This Row],[No]]," - ",Applications[[#This Row],[Application]])</f>
        <v>736 - SX1261CalculatorUI</v>
      </c>
      <c r="C533">
        <v>736</v>
      </c>
      <c r="D533" s="18" t="s">
        <v>2873</v>
      </c>
      <c r="E533" t="s">
        <v>1846</v>
      </c>
      <c r="F533" s="28">
        <v>45658</v>
      </c>
      <c r="G533" s="11" t="s">
        <v>1966</v>
      </c>
      <c r="J533" t="s">
        <v>2874</v>
      </c>
      <c r="N533" t="s">
        <v>1855</v>
      </c>
      <c r="O533" s="19">
        <v>54788</v>
      </c>
      <c r="Q533" t="s">
        <v>2875</v>
      </c>
      <c r="R533" s="11"/>
      <c r="V533" s="128" t="e">
        <f>_xlfn.XLOOKUP(Applications[[#This Row],[NoApplication]],#REF!,#REF!,Applications[[#This Row],[Business Owner]],0,1)</f>
        <v>#REF!</v>
      </c>
      <c r="AE533" t="s">
        <v>2358</v>
      </c>
    </row>
    <row r="534" spans="2:37" x14ac:dyDescent="0.25">
      <c r="B534" s="29" t="str">
        <f>_xlfn.CONCAT(Applications[[#This Row],[No]]," - ",Applications[[#This Row],[Application]])</f>
        <v>737 - S2-LP DK</v>
      </c>
      <c r="C534">
        <v>737</v>
      </c>
      <c r="D534" s="18" t="s">
        <v>2552</v>
      </c>
      <c r="E534" t="s">
        <v>1904</v>
      </c>
      <c r="F534" s="28">
        <v>45658</v>
      </c>
      <c r="G534" s="11" t="s">
        <v>1966</v>
      </c>
      <c r="J534" t="s">
        <v>2553</v>
      </c>
      <c r="N534" t="s">
        <v>2038</v>
      </c>
      <c r="O534" s="19">
        <v>54788</v>
      </c>
      <c r="Q534" t="s">
        <v>2554</v>
      </c>
      <c r="R534" s="11"/>
      <c r="V534" s="128" t="e">
        <f>_xlfn.XLOOKUP(Applications[[#This Row],[NoApplication]],#REF!,#REF!,Applications[[#This Row],[Business Owner]],0,1)</f>
        <v>#REF!</v>
      </c>
      <c r="AE534" t="s">
        <v>2358</v>
      </c>
    </row>
    <row r="535" spans="2:37" x14ac:dyDescent="0.25">
      <c r="B535" s="29" t="str">
        <f>_xlfn.CONCAT(Applications[[#This Row],[No]]," - ",Applications[[#This Row],[Application]])</f>
        <v>738 - Wacom Tablet</v>
      </c>
      <c r="C535">
        <v>738</v>
      </c>
      <c r="D535" s="18" t="s">
        <v>4343</v>
      </c>
      <c r="E535" t="s">
        <v>1846</v>
      </c>
      <c r="F535" s="28">
        <v>45658</v>
      </c>
      <c r="J535" t="s">
        <v>4344</v>
      </c>
      <c r="N535" t="s">
        <v>2038</v>
      </c>
      <c r="O535" s="19">
        <v>54788</v>
      </c>
      <c r="Q535" t="s">
        <v>4345</v>
      </c>
      <c r="R535" s="11"/>
      <c r="V535" s="128" t="e">
        <f>_xlfn.XLOOKUP(Applications[[#This Row],[NoApplication]],#REF!,#REF!,Applications[[#This Row],[Business Owner]],0,1)</f>
        <v>#REF!</v>
      </c>
    </row>
    <row r="536" spans="2:37" x14ac:dyDescent="0.25">
      <c r="B536" s="29" t="str">
        <f>_xlfn.CONCAT(Applications[[#This Row],[No]]," - ",Applications[[#This Row],[Application]])</f>
        <v>739 - ZoomIt</v>
      </c>
      <c r="C536">
        <v>739</v>
      </c>
      <c r="D536" s="18" t="s">
        <v>2024</v>
      </c>
      <c r="E536" t="s">
        <v>1878</v>
      </c>
      <c r="F536" s="28">
        <v>45658</v>
      </c>
      <c r="G536" s="11" t="s">
        <v>1966</v>
      </c>
      <c r="J536" t="s">
        <v>1861</v>
      </c>
      <c r="N536" t="s">
        <v>1855</v>
      </c>
      <c r="O536" s="19">
        <v>54788</v>
      </c>
      <c r="Q536" t="s">
        <v>2025</v>
      </c>
      <c r="R536" s="11"/>
      <c r="S536" t="s">
        <v>2022</v>
      </c>
      <c r="V536" s="128" t="e">
        <f>_xlfn.XLOOKUP(Applications[[#This Row],[NoApplication]],#REF!,#REF!,Applications[[#This Row],[Business Owner]],0,1)</f>
        <v>#REF!</v>
      </c>
      <c r="AC536" t="s">
        <v>157</v>
      </c>
      <c r="AE536" t="s">
        <v>2023</v>
      </c>
      <c r="AJ536" t="s">
        <v>2026</v>
      </c>
    </row>
    <row r="537" spans="2:37" x14ac:dyDescent="0.25">
      <c r="B537" s="29" t="str">
        <f>_xlfn.CONCAT(Applications[[#This Row],[No]]," - ",Applications[[#This Row],[Application]])</f>
        <v>740 - FlowVision</v>
      </c>
      <c r="C537">
        <v>740</v>
      </c>
      <c r="D537" s="18" t="s">
        <v>2960</v>
      </c>
      <c r="E537" t="s">
        <v>1945</v>
      </c>
      <c r="F537" s="28">
        <v>45658</v>
      </c>
      <c r="G537" s="11" t="s">
        <v>2195</v>
      </c>
      <c r="J537" t="s">
        <v>1838</v>
      </c>
      <c r="N537" t="s">
        <v>1896</v>
      </c>
      <c r="O537" s="19">
        <v>54788</v>
      </c>
      <c r="Q537" t="s">
        <v>2961</v>
      </c>
      <c r="R537" s="11"/>
      <c r="V537" s="128" t="e">
        <f>_xlfn.XLOOKUP(Applications[[#This Row],[NoApplication]],#REF!,#REF!,Applications[[#This Row],[Business Owner]],0,1)</f>
        <v>#REF!</v>
      </c>
      <c r="AE537" t="s">
        <v>2358</v>
      </c>
    </row>
    <row r="538" spans="2:37" x14ac:dyDescent="0.25">
      <c r="B538" s="29" t="str">
        <f>_xlfn.CONCAT(Applications[[#This Row],[No]]," - ",Applications[[#This Row],[Application]])</f>
        <v>741 - 5098-1328 FlowIQx2xxModuleConfig</v>
      </c>
      <c r="C538">
        <v>741</v>
      </c>
      <c r="D538" s="18" t="s">
        <v>2974</v>
      </c>
      <c r="E538" t="s">
        <v>1945</v>
      </c>
      <c r="F538" s="28">
        <v>45658</v>
      </c>
      <c r="G538" s="11" t="s">
        <v>1966</v>
      </c>
      <c r="J538" t="s">
        <v>1838</v>
      </c>
      <c r="N538" t="s">
        <v>1896</v>
      </c>
      <c r="O538" s="19">
        <v>54788</v>
      </c>
      <c r="Q538" t="s">
        <v>2598</v>
      </c>
      <c r="R538" s="11"/>
      <c r="V538" s="128" t="e">
        <f>_xlfn.XLOOKUP(Applications[[#This Row],[NoApplication]],#REF!,#REF!,Applications[[#This Row],[Business Owner]],0,1)</f>
        <v>#REF!</v>
      </c>
      <c r="AE538" t="s">
        <v>2358</v>
      </c>
    </row>
    <row r="539" spans="2:37" x14ac:dyDescent="0.25">
      <c r="B539" s="29" t="str">
        <f>_xlfn.CONCAT(Applications[[#This Row],[No]]," - ",Applications[[#This Row],[Application]])</f>
        <v>742 - Smart RF Studio</v>
      </c>
      <c r="C539">
        <v>742</v>
      </c>
      <c r="D539" s="18" t="s">
        <v>2876</v>
      </c>
      <c r="E539" t="s">
        <v>1968</v>
      </c>
      <c r="F539" s="28">
        <v>45658</v>
      </c>
      <c r="G539" s="11" t="s">
        <v>1966</v>
      </c>
      <c r="J539" s="66" t="s">
        <v>2877</v>
      </c>
      <c r="N539" t="s">
        <v>1862</v>
      </c>
      <c r="O539" s="19">
        <v>54788</v>
      </c>
      <c r="Q539" t="s">
        <v>2878</v>
      </c>
      <c r="R539" s="11"/>
      <c r="V539" s="128" t="e">
        <f>_xlfn.XLOOKUP(Applications[[#This Row],[NoApplication]],#REF!,#REF!,Applications[[#This Row],[Business Owner]],0,1)</f>
        <v>#REF!</v>
      </c>
      <c r="AE539" t="s">
        <v>2358</v>
      </c>
      <c r="AJ539" t="s">
        <v>46</v>
      </c>
      <c r="AK539" t="s">
        <v>2403</v>
      </c>
    </row>
    <row r="540" spans="2:37" x14ac:dyDescent="0.25">
      <c r="B540" s="29" t="str">
        <f>_xlfn.CONCAT(Applications[[#This Row],[No]]," - ",Applications[[#This Row],[Application]])</f>
        <v>743 - Simplicity</v>
      </c>
      <c r="C540">
        <v>743</v>
      </c>
      <c r="D540" s="18" t="s">
        <v>2753</v>
      </c>
      <c r="E540" t="s">
        <v>1846</v>
      </c>
      <c r="F540" s="28">
        <v>45658</v>
      </c>
      <c r="G540" s="11" t="s">
        <v>1966</v>
      </c>
      <c r="J540" t="s">
        <v>2754</v>
      </c>
      <c r="N540" t="s">
        <v>1862</v>
      </c>
      <c r="O540" s="19">
        <v>54788</v>
      </c>
      <c r="Q540" t="s">
        <v>2755</v>
      </c>
      <c r="R540" s="11"/>
      <c r="V540" s="128" t="e">
        <f>_xlfn.XLOOKUP(Applications[[#This Row],[NoApplication]],#REF!,#REF!,Applications[[#This Row],[Business Owner]],0,1)</f>
        <v>#REF!</v>
      </c>
      <c r="AE540" t="s">
        <v>2358</v>
      </c>
    </row>
    <row r="541" spans="2:37" x14ac:dyDescent="0.25">
      <c r="B541" s="29" t="str">
        <f>_xlfn.CONCAT(Applications[[#This Row],[No]]," - ",Applications[[#This Row],[Application]])</f>
        <v>744 - MCxx3 ModuleConfig</v>
      </c>
      <c r="C541">
        <v>744</v>
      </c>
      <c r="D541" s="18" t="s">
        <v>3764</v>
      </c>
      <c r="E541" t="s">
        <v>1945</v>
      </c>
      <c r="F541" s="28">
        <v>45658</v>
      </c>
      <c r="G541" s="11" t="s">
        <v>1966</v>
      </c>
      <c r="J541" t="s">
        <v>1838</v>
      </c>
      <c r="N541" t="s">
        <v>1896</v>
      </c>
      <c r="O541" s="19">
        <v>54788</v>
      </c>
      <c r="Q541" t="s">
        <v>2598</v>
      </c>
      <c r="R541" s="11"/>
      <c r="V541" s="128" t="e">
        <f>_xlfn.XLOOKUP(Applications[[#This Row],[NoApplication]],#REF!,#REF!,Applications[[#This Row],[Business Owner]],0,1)</f>
        <v>#REF!</v>
      </c>
      <c r="AE541" t="s">
        <v>3654</v>
      </c>
    </row>
    <row r="542" spans="2:37" x14ac:dyDescent="0.25">
      <c r="B542" s="29" t="str">
        <f>_xlfn.CONCAT(Applications[[#This Row],[No]]," - ",Applications[[#This Row],[Application]])</f>
        <v>745 - Bare Tail</v>
      </c>
      <c r="C542">
        <v>745</v>
      </c>
      <c r="D542" s="18" t="s">
        <v>2555</v>
      </c>
      <c r="E542" t="s">
        <v>1846</v>
      </c>
      <c r="F542" s="28">
        <v>45658</v>
      </c>
      <c r="G542" s="11" t="s">
        <v>1966</v>
      </c>
      <c r="J542" t="s">
        <v>2556</v>
      </c>
      <c r="N542" t="s">
        <v>1855</v>
      </c>
      <c r="O542" s="19">
        <v>54788</v>
      </c>
      <c r="Q542" t="s">
        <v>2557</v>
      </c>
      <c r="R542" s="11"/>
      <c r="V542" s="128" t="e">
        <f>_xlfn.XLOOKUP(Applications[[#This Row],[NoApplication]],#REF!,#REF!,Applications[[#This Row],[Business Owner]],0,1)</f>
        <v>#REF!</v>
      </c>
      <c r="AE542" t="s">
        <v>2358</v>
      </c>
    </row>
    <row r="543" spans="2:37" x14ac:dyDescent="0.25">
      <c r="B543" s="29" t="str">
        <f>_xlfn.CONCAT(Applications[[#This Row],[No]]," - ",Applications[[#This Row],[Application]])</f>
        <v>746 - FireFox</v>
      </c>
      <c r="C543">
        <v>746</v>
      </c>
      <c r="D543" s="18" t="s">
        <v>2824</v>
      </c>
      <c r="E543" t="s">
        <v>1846</v>
      </c>
      <c r="F543" s="28">
        <v>45658</v>
      </c>
      <c r="G543" s="11" t="s">
        <v>1873</v>
      </c>
      <c r="J543" t="s">
        <v>2825</v>
      </c>
      <c r="N543" t="s">
        <v>2038</v>
      </c>
      <c r="O543" s="19">
        <v>54788</v>
      </c>
      <c r="Q543" t="s">
        <v>2560</v>
      </c>
      <c r="R543" s="11"/>
      <c r="V543" s="128" t="e">
        <f>_xlfn.XLOOKUP(Applications[[#This Row],[NoApplication]],#REF!,#REF!,Applications[[#This Row],[Business Owner]],0,1)</f>
        <v>#REF!</v>
      </c>
      <c r="AE543" t="s">
        <v>2358</v>
      </c>
    </row>
    <row r="544" spans="2:37" x14ac:dyDescent="0.25">
      <c r="B544" s="29" t="str">
        <f>_xlfn.CONCAT(Applications[[#This Row],[No]]," - ",Applications[[#This Row],[Application]])</f>
        <v>747 - Brave</v>
      </c>
      <c r="C544">
        <v>747</v>
      </c>
      <c r="D544" s="18" t="s">
        <v>2558</v>
      </c>
      <c r="E544" t="s">
        <v>2037</v>
      </c>
      <c r="F544" s="28">
        <v>45658</v>
      </c>
      <c r="G544" s="11" t="s">
        <v>1966</v>
      </c>
      <c r="J544" t="s">
        <v>2559</v>
      </c>
      <c r="N544" t="s">
        <v>1848</v>
      </c>
      <c r="O544" s="28">
        <v>46173</v>
      </c>
      <c r="Q544" t="s">
        <v>2560</v>
      </c>
      <c r="R544" s="11"/>
      <c r="V544" s="128" t="e">
        <f>_xlfn.XLOOKUP(Applications[[#This Row],[NoApplication]],#REF!,#REF!,Applications[[#This Row],[Business Owner]],0,1)</f>
        <v>#REF!</v>
      </c>
      <c r="AE544" t="s">
        <v>2358</v>
      </c>
    </row>
    <row r="545" spans="2:41" x14ac:dyDescent="0.25">
      <c r="B545" s="29" t="str">
        <f>_xlfn.CONCAT(Applications[[#This Row],[No]]," - ",Applications[[#This Row],[Application]])</f>
        <v>748 - Rake</v>
      </c>
      <c r="C545">
        <v>748</v>
      </c>
      <c r="D545" s="18" t="s">
        <v>2561</v>
      </c>
      <c r="E545" t="s">
        <v>1968</v>
      </c>
      <c r="F545" s="28">
        <v>45658</v>
      </c>
      <c r="G545" s="11" t="s">
        <v>1966</v>
      </c>
      <c r="J545" t="s">
        <v>2562</v>
      </c>
      <c r="N545" t="s">
        <v>2029</v>
      </c>
      <c r="O545" s="19">
        <v>54788</v>
      </c>
      <c r="Q545" t="s">
        <v>2563</v>
      </c>
      <c r="R545" s="11"/>
      <c r="V545" s="128" t="e">
        <f>_xlfn.XLOOKUP(Applications[[#This Row],[NoApplication]],#REF!,#REF!,Applications[[#This Row],[Business Owner]],0,1)</f>
        <v>#REF!</v>
      </c>
      <c r="AE545" t="s">
        <v>2358</v>
      </c>
      <c r="AJ545" t="s">
        <v>2499</v>
      </c>
      <c r="AK545" t="s">
        <v>2564</v>
      </c>
    </row>
    <row r="546" spans="2:41" x14ac:dyDescent="0.25">
      <c r="B546" s="29" t="str">
        <f>_xlfn.CONCAT(Applications[[#This Row],[No]]," - ",Applications[[#This Row],[Application]])</f>
        <v>749 - GnuWin32 (GNU Make)</v>
      </c>
      <c r="C546">
        <v>749</v>
      </c>
      <c r="D546" s="18" t="s">
        <v>2565</v>
      </c>
      <c r="E546" t="s">
        <v>1968</v>
      </c>
      <c r="F546" s="28">
        <v>45658</v>
      </c>
      <c r="G546" s="11" t="s">
        <v>1966</v>
      </c>
      <c r="J546" t="s">
        <v>2566</v>
      </c>
      <c r="N546" t="s">
        <v>1862</v>
      </c>
      <c r="O546" s="19">
        <v>54788</v>
      </c>
      <c r="Q546" t="s">
        <v>2567</v>
      </c>
      <c r="R546" s="11"/>
      <c r="V546" s="128" t="e">
        <f>_xlfn.XLOOKUP(Applications[[#This Row],[NoApplication]],#REF!,#REF!,Applications[[#This Row],[Business Owner]],0,1)</f>
        <v>#REF!</v>
      </c>
      <c r="AE546" t="s">
        <v>2358</v>
      </c>
      <c r="AJ546" t="s">
        <v>2453</v>
      </c>
      <c r="AK546" t="s">
        <v>2403</v>
      </c>
    </row>
    <row r="547" spans="2:41" x14ac:dyDescent="0.25">
      <c r="B547" s="29" t="str">
        <f>_xlfn.CONCAT(Applications[[#This Row],[No]]," - ",Applications[[#This Row],[Application]])</f>
        <v>750 - Google Test &amp; Google Mock</v>
      </c>
      <c r="C547">
        <v>750</v>
      </c>
      <c r="D547" s="18" t="s">
        <v>2568</v>
      </c>
      <c r="E547" t="s">
        <v>1968</v>
      </c>
      <c r="F547" s="28">
        <v>45658</v>
      </c>
      <c r="G547" s="11" t="s">
        <v>1966</v>
      </c>
      <c r="J547" t="s">
        <v>1874</v>
      </c>
      <c r="N547" t="s">
        <v>2038</v>
      </c>
      <c r="O547" s="19">
        <v>54788</v>
      </c>
      <c r="Q547" t="s">
        <v>2569</v>
      </c>
      <c r="R547" s="11"/>
      <c r="V547" s="128" t="e">
        <f>_xlfn.XLOOKUP(Applications[[#This Row],[NoApplication]],#REF!,#REF!,Applications[[#This Row],[Business Owner]],0,1)</f>
        <v>#REF!</v>
      </c>
      <c r="AE547" t="s">
        <v>2358</v>
      </c>
      <c r="AJ547" t="s">
        <v>46</v>
      </c>
      <c r="AK547" t="s">
        <v>2403</v>
      </c>
    </row>
    <row r="548" spans="2:41" x14ac:dyDescent="0.25">
      <c r="B548" s="29" t="str">
        <f>_xlfn.CONCAT(Applications[[#This Row],[No]]," - ",Applications[[#This Row],[Application]])</f>
        <v>751 - Cmake</v>
      </c>
      <c r="C548">
        <v>751</v>
      </c>
      <c r="D548" s="18" t="s">
        <v>2570</v>
      </c>
      <c r="E548" t="s">
        <v>1968</v>
      </c>
      <c r="F548" s="28">
        <v>45658</v>
      </c>
      <c r="G548" s="11" t="s">
        <v>1966</v>
      </c>
      <c r="J548" t="s">
        <v>2571</v>
      </c>
      <c r="N548" t="s">
        <v>1862</v>
      </c>
      <c r="O548" s="19">
        <v>54788</v>
      </c>
      <c r="Q548" t="s">
        <v>2572</v>
      </c>
      <c r="R548" s="11"/>
      <c r="V548" s="128" t="e">
        <f>_xlfn.XLOOKUP(Applications[[#This Row],[NoApplication]],#REF!,#REF!,Applications[[#This Row],[Business Owner]],0,1)</f>
        <v>#REF!</v>
      </c>
      <c r="AE548" t="s">
        <v>2358</v>
      </c>
      <c r="AI548" t="s">
        <v>2573</v>
      </c>
      <c r="AJ548" t="s">
        <v>2368</v>
      </c>
      <c r="AO548" t="s">
        <v>1851</v>
      </c>
    </row>
    <row r="549" spans="2:41" x14ac:dyDescent="0.25">
      <c r="B549" s="29" t="str">
        <f>_xlfn.CONCAT(Applications[[#This Row],[No]]," - ",Applications[[#This Row],[Application]])</f>
        <v>752 - Everything</v>
      </c>
      <c r="C549">
        <v>752</v>
      </c>
      <c r="D549" s="18" t="s">
        <v>2826</v>
      </c>
      <c r="E549" t="s">
        <v>1846</v>
      </c>
      <c r="F549" s="28">
        <v>45658</v>
      </c>
      <c r="G549" s="11" t="s">
        <v>1966</v>
      </c>
      <c r="J549" t="s">
        <v>2827</v>
      </c>
      <c r="N549" t="s">
        <v>1855</v>
      </c>
      <c r="O549" s="19">
        <v>54788</v>
      </c>
      <c r="Q549" t="s">
        <v>2828</v>
      </c>
      <c r="R549" s="11"/>
      <c r="V549" s="128" t="e">
        <f>_xlfn.XLOOKUP(Applications[[#This Row],[NoApplication]],#REF!,#REF!,Applications[[#This Row],[Business Owner]],0,1)</f>
        <v>#REF!</v>
      </c>
      <c r="AE549" t="s">
        <v>2358</v>
      </c>
    </row>
    <row r="550" spans="2:41" x14ac:dyDescent="0.25">
      <c r="B550" s="29" t="str">
        <f>_xlfn.CONCAT(Applications[[#This Row],[No]]," - ",Applications[[#This Row],[Application]])</f>
        <v>753 - ARM GNU Toolchain</v>
      </c>
      <c r="C550">
        <v>753</v>
      </c>
      <c r="D550" s="18" t="s">
        <v>2574</v>
      </c>
      <c r="E550" t="s">
        <v>1968</v>
      </c>
      <c r="F550" s="28">
        <v>45658</v>
      </c>
      <c r="G550" s="11" t="s">
        <v>1966</v>
      </c>
      <c r="J550" t="s">
        <v>2575</v>
      </c>
      <c r="N550" t="s">
        <v>1862</v>
      </c>
      <c r="O550" s="19">
        <v>54788</v>
      </c>
      <c r="Q550" t="s">
        <v>2576</v>
      </c>
      <c r="R550" s="11"/>
      <c r="V550" s="128" t="e">
        <f>_xlfn.XLOOKUP(Applications[[#This Row],[NoApplication]],#REF!,#REF!,Applications[[#This Row],[Business Owner]],0,1)</f>
        <v>#REF!</v>
      </c>
      <c r="AD550" t="s">
        <v>2417</v>
      </c>
      <c r="AE550" t="s">
        <v>2358</v>
      </c>
      <c r="AI550" t="s">
        <v>2577</v>
      </c>
      <c r="AJ550" t="s">
        <v>2578</v>
      </c>
      <c r="AK550" t="s">
        <v>2579</v>
      </c>
    </row>
    <row r="551" spans="2:41" x14ac:dyDescent="0.25">
      <c r="B551" s="29" t="str">
        <f>_xlfn.CONCAT(Applications[[#This Row],[No]]," - ",Applications[[#This Row],[Application]])</f>
        <v>754 - glab</v>
      </c>
      <c r="C551">
        <v>754</v>
      </c>
      <c r="D551" s="18" t="s">
        <v>2580</v>
      </c>
      <c r="E551" t="s">
        <v>1968</v>
      </c>
      <c r="F551" s="28">
        <v>45658</v>
      </c>
      <c r="G551" s="11" t="s">
        <v>1966</v>
      </c>
      <c r="J551" t="s">
        <v>2581</v>
      </c>
      <c r="N551" t="s">
        <v>1862</v>
      </c>
      <c r="O551" s="19">
        <v>54788</v>
      </c>
      <c r="Q551" t="s">
        <v>2582</v>
      </c>
      <c r="R551" s="11"/>
      <c r="V551" s="128" t="e">
        <f>_xlfn.XLOOKUP(Applications[[#This Row],[NoApplication]],#REF!,#REF!,Applications[[#This Row],[Business Owner]],0,1)</f>
        <v>#REF!</v>
      </c>
      <c r="AE551" t="s">
        <v>2358</v>
      </c>
      <c r="AI551" t="s">
        <v>2583</v>
      </c>
      <c r="AJ551" t="s">
        <v>46</v>
      </c>
      <c r="AK551" t="s">
        <v>2584</v>
      </c>
    </row>
    <row r="552" spans="2:41" x14ac:dyDescent="0.25">
      <c r="B552" s="29" t="str">
        <f>_xlfn.CONCAT(Applications[[#This Row],[No]]," - ",Applications[[#This Row],[Application]])</f>
        <v>755 - Kamstrup's wMbusTool</v>
      </c>
      <c r="C552">
        <v>755</v>
      </c>
      <c r="D552" s="18" t="s">
        <v>2879</v>
      </c>
      <c r="E552" t="s">
        <v>1837</v>
      </c>
      <c r="F552" s="28">
        <v>45658</v>
      </c>
      <c r="G552" s="11" t="s">
        <v>1966</v>
      </c>
      <c r="J552" t="s">
        <v>1838</v>
      </c>
      <c r="N552" t="s">
        <v>1896</v>
      </c>
      <c r="O552" s="19">
        <v>54788</v>
      </c>
      <c r="Q552" t="s">
        <v>2880</v>
      </c>
      <c r="R552" s="11"/>
      <c r="V552" s="128" t="e">
        <f>_xlfn.XLOOKUP(Applications[[#This Row],[NoApplication]],#REF!,#REF!,Applications[[#This Row],[Business Owner]],0,1)</f>
        <v>#REF!</v>
      </c>
      <c r="AE552" t="s">
        <v>2358</v>
      </c>
    </row>
    <row r="553" spans="2:41" x14ac:dyDescent="0.25">
      <c r="B553" s="29" t="str">
        <f>_xlfn.CONCAT(Applications[[#This Row],[No]]," - ",Applications[[#This Row],[Application]])</f>
        <v xml:space="preserve">756 - Kamstrup's Device Control Tool </v>
      </c>
      <c r="C553">
        <v>756</v>
      </c>
      <c r="D553" s="18" t="s">
        <v>4346</v>
      </c>
      <c r="E553" t="s">
        <v>1837</v>
      </c>
      <c r="F553" s="28">
        <v>45658</v>
      </c>
      <c r="J553" t="s">
        <v>1838</v>
      </c>
      <c r="N553" t="s">
        <v>1896</v>
      </c>
      <c r="O553" s="19">
        <v>54788</v>
      </c>
      <c r="Q553" t="s">
        <v>4347</v>
      </c>
      <c r="R553" s="11"/>
      <c r="V553" s="128" t="e">
        <f>_xlfn.XLOOKUP(Applications[[#This Row],[NoApplication]],#REF!,#REF!,Applications[[#This Row],[Business Owner]],0,1)</f>
        <v>#REF!</v>
      </c>
    </row>
    <row r="554" spans="2:41" x14ac:dyDescent="0.25">
      <c r="B554" s="29" t="str">
        <f>_xlfn.CONCAT(Applications[[#This Row],[No]]," - ",Applications[[#This Row],[Application]])</f>
        <v>757 - Keysight 14585A</v>
      </c>
      <c r="C554">
        <v>757</v>
      </c>
      <c r="D554" s="18" t="s">
        <v>2585</v>
      </c>
      <c r="E554" t="s">
        <v>1904</v>
      </c>
      <c r="F554" s="28">
        <v>45658</v>
      </c>
      <c r="G554" s="11" t="s">
        <v>1966</v>
      </c>
      <c r="J554" t="s">
        <v>2586</v>
      </c>
      <c r="N554" t="s">
        <v>1862</v>
      </c>
      <c r="O554" s="19">
        <v>54788</v>
      </c>
      <c r="Q554" t="s">
        <v>2587</v>
      </c>
      <c r="R554" s="11"/>
      <c r="V554" s="128" t="e">
        <f>_xlfn.XLOOKUP(Applications[[#This Row],[NoApplication]],#REF!,#REF!,Applications[[#This Row],[Business Owner]],0,1)</f>
        <v>#REF!</v>
      </c>
      <c r="AE554" t="s">
        <v>2358</v>
      </c>
    </row>
    <row r="555" spans="2:41" x14ac:dyDescent="0.25">
      <c r="B555" s="29" t="str">
        <f>_xlfn.CONCAT(Applications[[#This Row],[No]]," - ",Applications[[#This Row],[Application]])</f>
        <v>758 - OpenSSH</v>
      </c>
      <c r="C555">
        <v>758</v>
      </c>
      <c r="D555" s="18" t="s">
        <v>3655</v>
      </c>
      <c r="E555" t="s">
        <v>2037</v>
      </c>
      <c r="F555" s="28">
        <v>45658</v>
      </c>
      <c r="G555" s="11" t="s">
        <v>1966</v>
      </c>
      <c r="J555" t="s">
        <v>3656</v>
      </c>
      <c r="N555" t="s">
        <v>1862</v>
      </c>
      <c r="O555" s="19">
        <v>54788</v>
      </c>
      <c r="Q555" t="s">
        <v>3657</v>
      </c>
      <c r="R555" s="11"/>
      <c r="V555" s="128" t="e">
        <f>_xlfn.XLOOKUP(Applications[[#This Row],[NoApplication]],#REF!,#REF!,Applications[[#This Row],[Business Owner]],0,1)</f>
        <v>#REF!</v>
      </c>
      <c r="AE555" t="s">
        <v>3654</v>
      </c>
    </row>
    <row r="556" spans="2:41" x14ac:dyDescent="0.25">
      <c r="B556" s="29" t="str">
        <f>_xlfn.CONCAT(Applications[[#This Row],[No]]," - ",Applications[[#This Row],[Application]])</f>
        <v>759 - USB_ETH driver for DLink adapter</v>
      </c>
      <c r="C556">
        <v>759</v>
      </c>
      <c r="D556" s="18" t="s">
        <v>2588</v>
      </c>
      <c r="E556" t="s">
        <v>2037</v>
      </c>
      <c r="F556" s="28">
        <v>45658</v>
      </c>
      <c r="G556" s="11" t="s">
        <v>1966</v>
      </c>
      <c r="J556" t="s">
        <v>2589</v>
      </c>
      <c r="N556" t="s">
        <v>1862</v>
      </c>
      <c r="O556" s="19">
        <v>54788</v>
      </c>
      <c r="Q556" t="s">
        <v>2590</v>
      </c>
      <c r="R556" s="11"/>
      <c r="V556" s="128" t="e">
        <f>_xlfn.XLOOKUP(Applications[[#This Row],[NoApplication]],#REF!,#REF!,Applications[[#This Row],[Business Owner]],0,1)</f>
        <v>#REF!</v>
      </c>
      <c r="AE556" t="s">
        <v>2358</v>
      </c>
    </row>
    <row r="557" spans="2:41" x14ac:dyDescent="0.25">
      <c r="B557" s="29" t="str">
        <f>_xlfn.CONCAT(Applications[[#This Row],[No]]," - ",Applications[[#This Row],[Application]])</f>
        <v>760 - USB driver for READy Converter</v>
      </c>
      <c r="C557">
        <v>760</v>
      </c>
      <c r="D557" s="18" t="s">
        <v>2591</v>
      </c>
      <c r="E557" t="s">
        <v>1846</v>
      </c>
      <c r="F557" s="28">
        <v>45658</v>
      </c>
      <c r="G557" s="11" t="s">
        <v>1966</v>
      </c>
      <c r="J557" t="s">
        <v>2592</v>
      </c>
      <c r="N557" t="s">
        <v>1862</v>
      </c>
      <c r="O557" s="19">
        <v>54788</v>
      </c>
      <c r="Q557" t="s">
        <v>2593</v>
      </c>
      <c r="R557" s="11"/>
      <c r="V557" s="128" t="e">
        <f>_xlfn.XLOOKUP(Applications[[#This Row],[NoApplication]],#REF!,#REF!,Applications[[#This Row],[Business Owner]],0,1)</f>
        <v>#REF!</v>
      </c>
      <c r="AE557" t="s">
        <v>2358</v>
      </c>
    </row>
    <row r="558" spans="2:41" x14ac:dyDescent="0.25">
      <c r="B558" s="29" t="str">
        <f>_xlfn.CONCAT(Applications[[#This Row],[No]]," - ",Applications[[#This Row],[Application]])</f>
        <v>761 - Silex Virtual Link</v>
      </c>
      <c r="C558">
        <v>761</v>
      </c>
      <c r="D558" s="18" t="s">
        <v>2594</v>
      </c>
      <c r="E558" t="s">
        <v>1846</v>
      </c>
      <c r="F558" s="28">
        <v>45658</v>
      </c>
      <c r="G558" s="11" t="s">
        <v>1966</v>
      </c>
      <c r="J558" t="s">
        <v>2595</v>
      </c>
      <c r="N558" t="s">
        <v>1862</v>
      </c>
      <c r="O558" s="19">
        <v>54788</v>
      </c>
      <c r="Q558" t="s">
        <v>2596</v>
      </c>
      <c r="R558" s="11"/>
      <c r="V558" s="128" t="e">
        <f>_xlfn.XLOOKUP(Applications[[#This Row],[NoApplication]],#REF!,#REF!,Applications[[#This Row],[Business Owner]],0,1)</f>
        <v>#REF!</v>
      </c>
      <c r="AE558" t="s">
        <v>2358</v>
      </c>
    </row>
    <row r="559" spans="2:41" x14ac:dyDescent="0.25">
      <c r="B559" s="29" t="str">
        <f>_xlfn.CONCAT(Applications[[#This Row],[No]]," - ",Applications[[#This Row],[Application]])</f>
        <v>762 - KEMFileManager</v>
      </c>
      <c r="C559">
        <v>762</v>
      </c>
      <c r="D559" s="18" t="s">
        <v>2597</v>
      </c>
      <c r="E559" t="s">
        <v>1837</v>
      </c>
      <c r="F559" s="28">
        <v>45658</v>
      </c>
      <c r="G559" s="11" t="s">
        <v>1966</v>
      </c>
      <c r="J559" t="s">
        <v>1838</v>
      </c>
      <c r="N559" t="s">
        <v>1896</v>
      </c>
      <c r="O559" s="19">
        <v>54788</v>
      </c>
      <c r="Q559" t="s">
        <v>2598</v>
      </c>
      <c r="R559" s="11"/>
      <c r="V559" s="128" t="e">
        <f>_xlfn.XLOOKUP(Applications[[#This Row],[NoApplication]],#REF!,#REF!,Applications[[#This Row],[Business Owner]],0,1)</f>
        <v>#REF!</v>
      </c>
      <c r="AE559" t="s">
        <v>2358</v>
      </c>
    </row>
    <row r="560" spans="2:41" x14ac:dyDescent="0.25">
      <c r="B560" s="29" t="str">
        <f>_xlfn.CONCAT(Applications[[#This Row],[No]]," - ",Applications[[#This Row],[Application]])</f>
        <v>763 - Android Studio</v>
      </c>
      <c r="C560">
        <v>763</v>
      </c>
      <c r="D560" s="18" t="s">
        <v>3660</v>
      </c>
      <c r="E560" t="s">
        <v>1968</v>
      </c>
      <c r="F560" s="28">
        <v>45658</v>
      </c>
      <c r="G560" s="11" t="s">
        <v>1966</v>
      </c>
      <c r="J560" t="s">
        <v>2635</v>
      </c>
      <c r="N560" t="s">
        <v>1862</v>
      </c>
      <c r="O560" s="19">
        <v>54788</v>
      </c>
      <c r="Q560" t="s">
        <v>3661</v>
      </c>
      <c r="R560" s="11"/>
      <c r="V560" s="128" t="e">
        <f>_xlfn.XLOOKUP(Applications[[#This Row],[NoApplication]],#REF!,#REF!,Applications[[#This Row],[Business Owner]],0,1)</f>
        <v>#REF!</v>
      </c>
      <c r="AD560" t="s">
        <v>3662</v>
      </c>
      <c r="AE560" t="s">
        <v>3654</v>
      </c>
      <c r="AI560" t="s">
        <v>3663</v>
      </c>
      <c r="AJ560" t="s">
        <v>3664</v>
      </c>
      <c r="AK560" t="s">
        <v>3665</v>
      </c>
    </row>
    <row r="561" spans="2:37" x14ac:dyDescent="0.25">
      <c r="B561" s="29" t="str">
        <f>_xlfn.CONCAT(Applications[[#This Row],[No]]," - ",Applications[[#This Row],[Application]])</f>
        <v>765 - Blender</v>
      </c>
      <c r="C561">
        <v>765</v>
      </c>
      <c r="D561" s="18" t="s">
        <v>2599</v>
      </c>
      <c r="E561" t="s">
        <v>1904</v>
      </c>
      <c r="F561" s="28">
        <v>45658</v>
      </c>
      <c r="G561" s="11" t="s">
        <v>1966</v>
      </c>
      <c r="J561" t="s">
        <v>2600</v>
      </c>
      <c r="N561" t="s">
        <v>1848</v>
      </c>
      <c r="O561" s="28">
        <v>46173</v>
      </c>
      <c r="Q561" t="s">
        <v>2601</v>
      </c>
      <c r="R561" s="11"/>
      <c r="V561" s="128" t="e">
        <f>_xlfn.XLOOKUP(Applications[[#This Row],[NoApplication]],#REF!,#REF!,Applications[[#This Row],[Business Owner]],0,1)</f>
        <v>#REF!</v>
      </c>
      <c r="AE561" t="s">
        <v>2358</v>
      </c>
    </row>
    <row r="562" spans="2:37" x14ac:dyDescent="0.25">
      <c r="B562" s="29" t="str">
        <f>_xlfn.CONCAT(Applications[[#This Row],[No]]," - ",Applications[[#This Row],[Application]])</f>
        <v>766 - Bluetooth audio reciever</v>
      </c>
      <c r="C562">
        <v>766</v>
      </c>
      <c r="D562" s="18" t="s">
        <v>2602</v>
      </c>
      <c r="E562" t="s">
        <v>1846</v>
      </c>
      <c r="F562" s="28">
        <v>45658</v>
      </c>
      <c r="G562" s="11" t="s">
        <v>1966</v>
      </c>
      <c r="J562" t="s">
        <v>2603</v>
      </c>
      <c r="N562" t="s">
        <v>1855</v>
      </c>
      <c r="O562" s="19">
        <v>54788</v>
      </c>
      <c r="Q562" t="s">
        <v>2604</v>
      </c>
      <c r="R562" s="11"/>
      <c r="V562" s="128" t="e">
        <f>_xlfn.XLOOKUP(Applications[[#This Row],[NoApplication]],#REF!,#REF!,Applications[[#This Row],[Business Owner]],0,1)</f>
        <v>#REF!</v>
      </c>
      <c r="AE562" t="s">
        <v>2358</v>
      </c>
    </row>
    <row r="563" spans="2:37" x14ac:dyDescent="0.25">
      <c r="B563" s="29" t="str">
        <f>_xlfn.CONCAT(Applications[[#This Row],[No]]," - ",Applications[[#This Row],[Application]])</f>
        <v>767 - Sunshine</v>
      </c>
      <c r="C563">
        <v>767</v>
      </c>
      <c r="D563" s="18" t="s">
        <v>4348</v>
      </c>
      <c r="E563" t="s">
        <v>1846</v>
      </c>
      <c r="F563" s="28">
        <v>45658</v>
      </c>
      <c r="J563" t="s">
        <v>4349</v>
      </c>
      <c r="N563" t="s">
        <v>2038</v>
      </c>
      <c r="O563" s="19">
        <v>54788</v>
      </c>
      <c r="Q563" t="s">
        <v>4350</v>
      </c>
      <c r="R563" t="s">
        <v>4351</v>
      </c>
      <c r="V563" s="128" t="e">
        <f>_xlfn.XLOOKUP(Applications[[#This Row],[NoApplication]],#REF!,#REF!,Applications[[#This Row],[Business Owner]],0,1)</f>
        <v>#REF!</v>
      </c>
    </row>
    <row r="564" spans="2:37" x14ac:dyDescent="0.25">
      <c r="B564" s="29" t="str">
        <f>_xlfn.CONCAT(Applications[[#This Row],[No]]," - ",Applications[[#This Row],[Application]])</f>
        <v>768 - Cbor</v>
      </c>
      <c r="C564">
        <v>768</v>
      </c>
      <c r="D564" s="18" t="s">
        <v>4352</v>
      </c>
      <c r="E564" t="s">
        <v>1968</v>
      </c>
      <c r="F564" s="28">
        <v>45658</v>
      </c>
      <c r="J564" t="s">
        <v>435</v>
      </c>
      <c r="N564" t="s">
        <v>2038</v>
      </c>
      <c r="O564" s="19">
        <v>54788</v>
      </c>
      <c r="Q564" t="s">
        <v>4353</v>
      </c>
      <c r="R564" t="s">
        <v>4354</v>
      </c>
      <c r="V564" s="128" t="e">
        <f>_xlfn.XLOOKUP(Applications[[#This Row],[NoApplication]],#REF!,#REF!,Applications[[#This Row],[Business Owner]],0,1)</f>
        <v>#REF!</v>
      </c>
    </row>
    <row r="565" spans="2:37" x14ac:dyDescent="0.25">
      <c r="B565" s="29" t="str">
        <f>_xlfn.CONCAT(Applications[[#This Row],[No]]," - ",Applications[[#This Row],[Application]])</f>
        <v>769 - Spochconverter</v>
      </c>
      <c r="C565">
        <v>769</v>
      </c>
      <c r="D565" s="18" t="s">
        <v>4355</v>
      </c>
      <c r="E565" t="s">
        <v>1846</v>
      </c>
      <c r="F565" s="28">
        <v>45658</v>
      </c>
      <c r="J565" t="s">
        <v>4356</v>
      </c>
      <c r="N565" t="s">
        <v>2038</v>
      </c>
      <c r="O565" s="19">
        <v>54788</v>
      </c>
      <c r="R565" t="s">
        <v>4357</v>
      </c>
      <c r="V565" s="128" t="e">
        <f>_xlfn.XLOOKUP(Applications[[#This Row],[NoApplication]],#REF!,#REF!,Applications[[#This Row],[Business Owner]],0,1)</f>
        <v>#REF!</v>
      </c>
    </row>
    <row r="566" spans="2:37" x14ac:dyDescent="0.25">
      <c r="B566" s="29" t="str">
        <f>_xlfn.CONCAT(Applications[[#This Row],[No]]," - ",Applications[[#This Row],[Application]])</f>
        <v>770 - Regex101</v>
      </c>
      <c r="C566">
        <v>770</v>
      </c>
      <c r="D566" s="18" t="s">
        <v>4358</v>
      </c>
      <c r="E566" t="s">
        <v>1968</v>
      </c>
      <c r="F566" s="28">
        <v>45658</v>
      </c>
      <c r="J566" t="s">
        <v>4359</v>
      </c>
      <c r="N566" t="s">
        <v>2038</v>
      </c>
      <c r="O566" s="19">
        <v>54788</v>
      </c>
      <c r="Q566" t="s">
        <v>4360</v>
      </c>
      <c r="R566" t="s">
        <v>4361</v>
      </c>
      <c r="V566" s="128" t="e">
        <f>_xlfn.XLOOKUP(Applications[[#This Row],[NoApplication]],#REF!,#REF!,Applications[[#This Row],[Business Owner]],0,1)</f>
        <v>#REF!</v>
      </c>
    </row>
    <row r="567" spans="2:37" x14ac:dyDescent="0.25">
      <c r="B567" s="29" t="str">
        <f>_xlfn.CONCAT(Applications[[#This Row],[No]]," - ",Applications[[#This Row],[Application]])</f>
        <v>771 - extraPutty</v>
      </c>
      <c r="C567">
        <v>771</v>
      </c>
      <c r="D567" s="18" t="s">
        <v>2605</v>
      </c>
      <c r="E567" t="s">
        <v>2037</v>
      </c>
      <c r="F567" s="28">
        <v>45658</v>
      </c>
      <c r="G567" s="11" t="s">
        <v>1966</v>
      </c>
      <c r="J567" t="s">
        <v>435</v>
      </c>
      <c r="N567" t="s">
        <v>1848</v>
      </c>
      <c r="O567" s="28">
        <v>46173</v>
      </c>
      <c r="Q567" t="s">
        <v>2606</v>
      </c>
      <c r="R567" s="11"/>
      <c r="V567" s="128" t="e">
        <f>_xlfn.XLOOKUP(Applications[[#This Row],[NoApplication]],#REF!,#REF!,Applications[[#This Row],[Business Owner]],0,1)</f>
        <v>#REF!</v>
      </c>
      <c r="AE567" t="s">
        <v>2358</v>
      </c>
    </row>
    <row r="568" spans="2:37" x14ac:dyDescent="0.25">
      <c r="B568" s="29" t="str">
        <f>_xlfn.CONCAT(Applications[[#This Row],[No]]," - ",Applications[[#This Row],[Application]])</f>
        <v>772 - Oracle WM VirtualBox</v>
      </c>
      <c r="C568">
        <v>772</v>
      </c>
      <c r="D568" s="18" t="s">
        <v>2997</v>
      </c>
      <c r="E568" t="s">
        <v>1846</v>
      </c>
      <c r="F568" s="28">
        <v>45658</v>
      </c>
      <c r="G568" s="11" t="s">
        <v>1966</v>
      </c>
      <c r="J568" t="s">
        <v>2998</v>
      </c>
      <c r="N568" t="s">
        <v>1848</v>
      </c>
      <c r="O568" s="28">
        <v>46173</v>
      </c>
      <c r="Q568" t="s">
        <v>2999</v>
      </c>
      <c r="R568" s="11"/>
      <c r="V568" s="128" t="e">
        <f>_xlfn.XLOOKUP(Applications[[#This Row],[NoApplication]],#REF!,#REF!,Applications[[#This Row],[Business Owner]],0,1)</f>
        <v>#REF!</v>
      </c>
      <c r="AE568" t="s">
        <v>2358</v>
      </c>
      <c r="AI568" t="s">
        <v>2224</v>
      </c>
      <c r="AJ568" t="s">
        <v>2225</v>
      </c>
    </row>
    <row r="569" spans="2:37" x14ac:dyDescent="0.25">
      <c r="B569" s="29" t="str">
        <f>_xlfn.CONCAT(Applications[[#This Row],[No]]," - ",Applications[[#This Row],[Application]])</f>
        <v>773 - STM32CubeMX</v>
      </c>
      <c r="C569">
        <v>773</v>
      </c>
      <c r="D569" s="18" t="s">
        <v>2607</v>
      </c>
      <c r="E569" t="s">
        <v>1968</v>
      </c>
      <c r="F569" s="28">
        <v>45658</v>
      </c>
      <c r="G569" s="11" t="s">
        <v>1966</v>
      </c>
      <c r="J569" t="s">
        <v>2608</v>
      </c>
      <c r="N569" t="s">
        <v>2038</v>
      </c>
      <c r="O569" s="19">
        <v>54788</v>
      </c>
      <c r="Q569" t="s">
        <v>2609</v>
      </c>
      <c r="R569" s="11"/>
      <c r="V569" s="128" t="e">
        <f>_xlfn.XLOOKUP(Applications[[#This Row],[NoApplication]],#REF!,#REF!,Applications[[#This Row],[Business Owner]],0,1)</f>
        <v>#REF!</v>
      </c>
      <c r="AE569" t="s">
        <v>2358</v>
      </c>
      <c r="AJ569" t="s">
        <v>46</v>
      </c>
      <c r="AK569" t="s">
        <v>2403</v>
      </c>
    </row>
    <row r="570" spans="2:37" x14ac:dyDescent="0.25">
      <c r="B570" s="29" t="str">
        <f>_xlfn.CONCAT(Applications[[#This Row],[No]]," - ",Applications[[#This Row],[Application]])</f>
        <v>774 - Spike</v>
      </c>
      <c r="C570">
        <v>774</v>
      </c>
      <c r="D570" s="18" t="s">
        <v>2713</v>
      </c>
      <c r="E570" t="s">
        <v>1846</v>
      </c>
      <c r="F570" s="28">
        <v>45658</v>
      </c>
      <c r="G570" s="11" t="s">
        <v>1966</v>
      </c>
      <c r="J570" t="s">
        <v>2714</v>
      </c>
      <c r="N570" t="s">
        <v>1862</v>
      </c>
      <c r="O570" s="19">
        <v>54788</v>
      </c>
      <c r="Q570" t="s">
        <v>2715</v>
      </c>
      <c r="R570" s="11"/>
      <c r="V570" s="128" t="e">
        <f>_xlfn.XLOOKUP(Applications[[#This Row],[NoApplication]],#REF!,#REF!,Applications[[#This Row],[Business Owner]],0,1)</f>
        <v>#REF!</v>
      </c>
      <c r="AE570" t="s">
        <v>2358</v>
      </c>
    </row>
    <row r="571" spans="2:37" x14ac:dyDescent="0.25">
      <c r="B571" s="29" t="str">
        <f>_xlfn.CONCAT(Applications[[#This Row],[No]]," - ",Applications[[#This Row],[Application]])</f>
        <v>775 - XCA</v>
      </c>
      <c r="C571">
        <v>775</v>
      </c>
      <c r="D571" s="18" t="s">
        <v>2610</v>
      </c>
      <c r="E571" t="s">
        <v>1846</v>
      </c>
      <c r="F571" s="28">
        <v>45658</v>
      </c>
      <c r="G571" s="11" t="s">
        <v>1966</v>
      </c>
      <c r="J571" s="66" t="s">
        <v>2611</v>
      </c>
      <c r="N571" t="s">
        <v>1855</v>
      </c>
      <c r="O571" s="19">
        <v>54788</v>
      </c>
      <c r="Q571" t="s">
        <v>2612</v>
      </c>
      <c r="R571" s="11"/>
      <c r="V571" s="128" t="e">
        <f>_xlfn.XLOOKUP(Applications[[#This Row],[NoApplication]],#REF!,#REF!,Applications[[#This Row],[Business Owner]],0,1)</f>
        <v>#REF!</v>
      </c>
      <c r="AE571" t="s">
        <v>2358</v>
      </c>
    </row>
    <row r="572" spans="2:37" x14ac:dyDescent="0.25">
      <c r="B572" s="29" t="str">
        <f>_xlfn.CONCAT(Applications[[#This Row],[No]]," - ",Applications[[#This Row],[Application]])</f>
        <v>776 - BareGrep</v>
      </c>
      <c r="C572">
        <v>776</v>
      </c>
      <c r="D572" s="18" t="s">
        <v>2613</v>
      </c>
      <c r="E572" t="s">
        <v>1968</v>
      </c>
      <c r="F572" s="28">
        <v>45658</v>
      </c>
      <c r="G572" s="11" t="s">
        <v>1966</v>
      </c>
      <c r="J572" t="s">
        <v>2614</v>
      </c>
      <c r="N572" t="s">
        <v>1855</v>
      </c>
      <c r="O572" s="19">
        <v>54788</v>
      </c>
      <c r="Q572" t="s">
        <v>2615</v>
      </c>
      <c r="R572" s="11"/>
      <c r="V572" s="128" t="e">
        <f>_xlfn.XLOOKUP(Applications[[#This Row],[NoApplication]],#REF!,#REF!,Applications[[#This Row],[Business Owner]],0,1)</f>
        <v>#REF!</v>
      </c>
      <c r="AE572" t="s">
        <v>2358</v>
      </c>
      <c r="AI572" t="s">
        <v>2616</v>
      </c>
      <c r="AJ572" t="s">
        <v>2617</v>
      </c>
      <c r="AK572" t="s">
        <v>2378</v>
      </c>
    </row>
    <row r="573" spans="2:37" x14ac:dyDescent="0.25">
      <c r="B573" s="29" t="str">
        <f>_xlfn.CONCAT(Applications[[#This Row],[No]]," - ",Applications[[#This Row],[Application]])</f>
        <v>779 - DenpendcyWalker</v>
      </c>
      <c r="C573">
        <v>779</v>
      </c>
      <c r="D573" s="18" t="s">
        <v>2618</v>
      </c>
      <c r="E573" t="s">
        <v>1846</v>
      </c>
      <c r="F573" s="28">
        <v>45658</v>
      </c>
      <c r="G573" s="11" t="s">
        <v>1966</v>
      </c>
      <c r="J573" t="s">
        <v>2619</v>
      </c>
      <c r="N573" t="s">
        <v>1855</v>
      </c>
      <c r="O573" s="19">
        <v>54788</v>
      </c>
      <c r="Q573" t="s">
        <v>2620</v>
      </c>
      <c r="R573" s="11"/>
      <c r="V573" s="128" t="e">
        <f>_xlfn.XLOOKUP(Applications[[#This Row],[NoApplication]],#REF!,#REF!,Applications[[#This Row],[Business Owner]],0,1)</f>
        <v>#REF!</v>
      </c>
      <c r="AE573" t="s">
        <v>2358</v>
      </c>
    </row>
    <row r="574" spans="2:37" x14ac:dyDescent="0.25">
      <c r="B574" s="29" t="str">
        <f>_xlfn.CONCAT(Applications[[#This Row],[No]]," - ",Applications[[#This Row],[Application]])</f>
        <v>780 - Easy File Locker</v>
      </c>
      <c r="C574">
        <v>780</v>
      </c>
      <c r="D574" s="18" t="s">
        <v>2621</v>
      </c>
      <c r="E574" t="s">
        <v>2037</v>
      </c>
      <c r="F574" s="28">
        <v>45658</v>
      </c>
      <c r="G574" s="11" t="s">
        <v>1966</v>
      </c>
      <c r="J574" t="s">
        <v>2622</v>
      </c>
      <c r="N574" t="s">
        <v>1848</v>
      </c>
      <c r="O574" s="28">
        <v>46173</v>
      </c>
      <c r="Q574" t="s">
        <v>2623</v>
      </c>
      <c r="R574" s="11"/>
      <c r="V574" s="128" t="e">
        <f>_xlfn.XLOOKUP(Applications[[#This Row],[NoApplication]],#REF!,#REF!,Applications[[#This Row],[Business Owner]],0,1)</f>
        <v>#REF!</v>
      </c>
      <c r="AE574" t="s">
        <v>2358</v>
      </c>
    </row>
    <row r="575" spans="2:37" x14ac:dyDescent="0.25">
      <c r="B575" s="29" t="str">
        <f>_xlfn.CONCAT(Applications[[#This Row],[No]]," - ",Applications[[#This Row],[Application]])</f>
        <v>782 - PingForLife</v>
      </c>
      <c r="C575">
        <v>782</v>
      </c>
      <c r="D575" s="18" t="s">
        <v>2625</v>
      </c>
      <c r="E575" t="s">
        <v>2037</v>
      </c>
      <c r="F575" s="28">
        <v>45658</v>
      </c>
      <c r="G575" s="11" t="s">
        <v>1966</v>
      </c>
      <c r="J575" t="s">
        <v>2626</v>
      </c>
      <c r="N575" t="s">
        <v>1848</v>
      </c>
      <c r="O575" s="28">
        <v>46173</v>
      </c>
      <c r="Q575" t="s">
        <v>2627</v>
      </c>
      <c r="R575" s="11"/>
      <c r="V575" s="128" t="e">
        <f>_xlfn.XLOOKUP(Applications[[#This Row],[NoApplication]],#REF!,#REF!,Applications[[#This Row],[Business Owner]],0,1)</f>
        <v>#REF!</v>
      </c>
      <c r="AE575" t="s">
        <v>2358</v>
      </c>
    </row>
    <row r="576" spans="2:37" x14ac:dyDescent="0.25">
      <c r="B576" s="29" t="str">
        <f>_xlfn.CONCAT(Applications[[#This Row],[No]]," - ",Applications[[#This Row],[Application]])</f>
        <v>783 - PortMon - SysInternals</v>
      </c>
      <c r="C576">
        <v>783</v>
      </c>
      <c r="D576" s="18" t="s">
        <v>2628</v>
      </c>
      <c r="E576" t="s">
        <v>2037</v>
      </c>
      <c r="F576" s="28">
        <v>45658</v>
      </c>
      <c r="G576" s="11" t="s">
        <v>1966</v>
      </c>
      <c r="J576" t="s">
        <v>1861</v>
      </c>
      <c r="N576" t="s">
        <v>1848</v>
      </c>
      <c r="O576" s="28">
        <v>46173</v>
      </c>
      <c r="Q576" t="s">
        <v>2629</v>
      </c>
      <c r="R576" s="11"/>
      <c r="V576" s="128" t="e">
        <f>_xlfn.XLOOKUP(Applications[[#This Row],[NoApplication]],#REF!,#REF!,Applications[[#This Row],[Business Owner]],0,1)</f>
        <v>#REF!</v>
      </c>
      <c r="AE576" t="s">
        <v>2358</v>
      </c>
    </row>
    <row r="577" spans="2:37" x14ac:dyDescent="0.25">
      <c r="B577" s="29" t="str">
        <f>_xlfn.CONCAT(Applications[[#This Row],[No]]," - ",Applications[[#This Row],[Application]])</f>
        <v>784 - procexp</v>
      </c>
      <c r="C577">
        <v>784</v>
      </c>
      <c r="D577" s="18" t="s">
        <v>2630</v>
      </c>
      <c r="E577" t="s">
        <v>1846</v>
      </c>
      <c r="F577" s="28">
        <v>45658</v>
      </c>
      <c r="G577" s="11" t="s">
        <v>1966</v>
      </c>
      <c r="J577" t="s">
        <v>1861</v>
      </c>
      <c r="N577" t="s">
        <v>1848</v>
      </c>
      <c r="O577" s="28">
        <v>46173</v>
      </c>
      <c r="Q577" t="s">
        <v>2631</v>
      </c>
      <c r="R577" s="11"/>
      <c r="V577" s="128" t="e">
        <f>_xlfn.XLOOKUP(Applications[[#This Row],[NoApplication]],#REF!,#REF!,Applications[[#This Row],[Business Owner]],0,1)</f>
        <v>#REF!</v>
      </c>
      <c r="AE577" t="s">
        <v>2358</v>
      </c>
    </row>
    <row r="578" spans="2:37" x14ac:dyDescent="0.25">
      <c r="B578" s="29" t="str">
        <f>_xlfn.CONCAT(Applications[[#This Row],[No]]," - ",Applications[[#This Row],[Application]])</f>
        <v>785 - ProcMon</v>
      </c>
      <c r="C578">
        <v>785</v>
      </c>
      <c r="D578" s="18" t="s">
        <v>2632</v>
      </c>
      <c r="E578" t="s">
        <v>2037</v>
      </c>
      <c r="F578" s="28">
        <v>45658</v>
      </c>
      <c r="G578" s="11" t="s">
        <v>1966</v>
      </c>
      <c r="J578" t="s">
        <v>1861</v>
      </c>
      <c r="N578" t="s">
        <v>1848</v>
      </c>
      <c r="O578" s="28">
        <v>46173</v>
      </c>
      <c r="Q578" t="s">
        <v>2633</v>
      </c>
      <c r="R578" s="11"/>
      <c r="V578" s="128" t="e">
        <f>_xlfn.XLOOKUP(Applications[[#This Row],[NoApplication]],#REF!,#REF!,Applications[[#This Row],[Business Owner]],0,1)</f>
        <v>#REF!</v>
      </c>
      <c r="AE578" t="s">
        <v>2358</v>
      </c>
    </row>
    <row r="579" spans="2:37" x14ac:dyDescent="0.25">
      <c r="B579" s="29" t="str">
        <f>_xlfn.CONCAT(Applications[[#This Row],[No]]," - ",Applications[[#This Row],[Application]])</f>
        <v>786 - ProtoC compiler</v>
      </c>
      <c r="C579">
        <v>786</v>
      </c>
      <c r="D579" s="18" t="s">
        <v>2634</v>
      </c>
      <c r="E579" t="s">
        <v>1968</v>
      </c>
      <c r="F579" s="28">
        <v>45658</v>
      </c>
      <c r="G579" s="11" t="s">
        <v>1966</v>
      </c>
      <c r="J579" t="s">
        <v>2635</v>
      </c>
      <c r="N579" t="s">
        <v>1848</v>
      </c>
      <c r="O579" s="28">
        <v>46173</v>
      </c>
      <c r="Q579" t="s">
        <v>2636</v>
      </c>
      <c r="R579" s="11"/>
      <c r="V579" s="128" t="e">
        <f>_xlfn.XLOOKUP(Applications[[#This Row],[NoApplication]],#REF!,#REF!,Applications[[#This Row],[Business Owner]],0,1)</f>
        <v>#REF!</v>
      </c>
      <c r="AE579" t="s">
        <v>2358</v>
      </c>
      <c r="AJ579" t="s">
        <v>46</v>
      </c>
      <c r="AK579" t="s">
        <v>2403</v>
      </c>
    </row>
    <row r="580" spans="2:37" x14ac:dyDescent="0.25">
      <c r="B580" s="29" t="str">
        <f>_xlfn.CONCAT(Applications[[#This Row],[No]]," - ",Applications[[#This Row],[Application]])</f>
        <v>787 - spacesniffer</v>
      </c>
      <c r="C580">
        <v>787</v>
      </c>
      <c r="D580" s="18" t="s">
        <v>2637</v>
      </c>
      <c r="E580" t="s">
        <v>1846</v>
      </c>
      <c r="F580" s="28">
        <v>45658</v>
      </c>
      <c r="G580" s="11" t="s">
        <v>1966</v>
      </c>
      <c r="J580" t="s">
        <v>2638</v>
      </c>
      <c r="N580" t="s">
        <v>1848</v>
      </c>
      <c r="O580" s="28">
        <v>46173</v>
      </c>
      <c r="Q580" t="s">
        <v>2639</v>
      </c>
      <c r="R580" s="11"/>
      <c r="V580" s="128" t="e">
        <f>_xlfn.XLOOKUP(Applications[[#This Row],[NoApplication]],#REF!,#REF!,Applications[[#This Row],[Business Owner]],0,1)</f>
        <v>#REF!</v>
      </c>
      <c r="AE580" t="s">
        <v>2358</v>
      </c>
    </row>
    <row r="581" spans="2:37" x14ac:dyDescent="0.25">
      <c r="B581" s="29" t="str">
        <f>_xlfn.CONCAT(Applications[[#This Row],[No]]," - ",Applications[[#This Row],[Application]])</f>
        <v>788 - ThermoHID TEMP er1</v>
      </c>
      <c r="C581">
        <v>788</v>
      </c>
      <c r="D581" s="18" t="s">
        <v>4362</v>
      </c>
      <c r="E581" t="s">
        <v>1846</v>
      </c>
      <c r="F581" s="28">
        <v>45658</v>
      </c>
      <c r="J581" t="s">
        <v>4363</v>
      </c>
      <c r="N581" t="s">
        <v>2038</v>
      </c>
      <c r="O581" s="19">
        <v>54788</v>
      </c>
      <c r="Q581" t="s">
        <v>4364</v>
      </c>
      <c r="R581" s="11"/>
      <c r="V581" s="128" t="e">
        <f>_xlfn.XLOOKUP(Applications[[#This Row],[NoApplication]],#REF!,#REF!,Applications[[#This Row],[Business Owner]],0,1)</f>
        <v>#REF!</v>
      </c>
    </row>
    <row r="582" spans="2:37" x14ac:dyDescent="0.25">
      <c r="B582" s="29" t="str">
        <f>_xlfn.CONCAT(Applications[[#This Row],[No]]," - ",Applications[[#This Row],[Application]])</f>
        <v>789 - Kamstrup Tech-tools (OMS LPWAN Frame Helper)</v>
      </c>
      <c r="C582">
        <v>789</v>
      </c>
      <c r="D582" s="18" t="s">
        <v>2640</v>
      </c>
      <c r="E582" s="91" t="s">
        <v>1945</v>
      </c>
      <c r="F582" s="28">
        <v>45658</v>
      </c>
      <c r="G582" s="11" t="s">
        <v>1966</v>
      </c>
      <c r="J582" t="s">
        <v>1838</v>
      </c>
      <c r="N582" t="s">
        <v>1896</v>
      </c>
      <c r="O582" s="19">
        <v>54788</v>
      </c>
      <c r="Q582" t="s">
        <v>2641</v>
      </c>
      <c r="R582" s="11"/>
      <c r="V582" s="128" t="e">
        <f>_xlfn.XLOOKUP(Applications[[#This Row],[NoApplication]],#REF!,#REF!,Applications[[#This Row],[Business Owner]],0,1)</f>
        <v>#REF!</v>
      </c>
      <c r="AE582" t="s">
        <v>2358</v>
      </c>
    </row>
    <row r="583" spans="2:37" x14ac:dyDescent="0.25">
      <c r="B583" s="29" t="str">
        <f>_xlfn.CONCAT(Applications[[#This Row],[No]]," - ",Applications[[#This Row],[Application]])</f>
        <v>790 - K382B_TOOL</v>
      </c>
      <c r="C583">
        <v>790</v>
      </c>
      <c r="D583" s="18" t="s">
        <v>2642</v>
      </c>
      <c r="E583" t="s">
        <v>1846</v>
      </c>
      <c r="F583" s="28">
        <v>45658</v>
      </c>
      <c r="G583" s="11" t="s">
        <v>1966</v>
      </c>
      <c r="J583" t="s">
        <v>2643</v>
      </c>
      <c r="N583" t="s">
        <v>1896</v>
      </c>
      <c r="O583" s="19">
        <v>54788</v>
      </c>
      <c r="Q583" t="s">
        <v>2644</v>
      </c>
      <c r="R583" s="11"/>
      <c r="V583" s="128" t="e">
        <f>_xlfn.XLOOKUP(Applications[[#This Row],[NoApplication]],#REF!,#REF!,Applications[[#This Row],[Business Owner]],0,1)</f>
        <v>#REF!</v>
      </c>
      <c r="AE583" t="s">
        <v>2358</v>
      </c>
    </row>
    <row r="584" spans="2:37" x14ac:dyDescent="0.25">
      <c r="B584" s="29" t="str">
        <f>_xlfn.CONCAT(Applications[[#This Row],[No]]," - ",Applications[[#This Row],[Application]])</f>
        <v>791 - Kamstrup CTS</v>
      </c>
      <c r="C584">
        <v>791</v>
      </c>
      <c r="D584" s="18" t="s">
        <v>2645</v>
      </c>
      <c r="E584" t="s">
        <v>1945</v>
      </c>
      <c r="F584" s="28">
        <v>45658</v>
      </c>
      <c r="G584" s="11" t="s">
        <v>1966</v>
      </c>
      <c r="J584" t="s">
        <v>1838</v>
      </c>
      <c r="N584" t="s">
        <v>1896</v>
      </c>
      <c r="O584" s="19">
        <v>54788</v>
      </c>
      <c r="Q584" t="s">
        <v>2646</v>
      </c>
      <c r="R584" s="11"/>
      <c r="V584" s="128" t="e">
        <f>_xlfn.XLOOKUP(Applications[[#This Row],[NoApplication]],#REF!,#REF!,Applications[[#This Row],[Business Owner]],0,1)</f>
        <v>#REF!</v>
      </c>
      <c r="AE584" t="s">
        <v>2358</v>
      </c>
    </row>
    <row r="585" spans="2:37" x14ac:dyDescent="0.25">
      <c r="B585" s="29" t="str">
        <f>_xlfn.CONCAT(Applications[[#This Row],[No]]," - ",Applications[[#This Row],[Application]])</f>
        <v>792 - Grafana</v>
      </c>
      <c r="C585">
        <v>792</v>
      </c>
      <c r="D585" s="18" t="s">
        <v>3666</v>
      </c>
      <c r="E585" t="s">
        <v>1853</v>
      </c>
      <c r="F585" s="28">
        <v>45658</v>
      </c>
      <c r="G585" s="11" t="s">
        <v>1873</v>
      </c>
      <c r="J585" t="s">
        <v>3667</v>
      </c>
      <c r="N585" t="s">
        <v>1855</v>
      </c>
      <c r="O585" s="19">
        <v>54788</v>
      </c>
      <c r="Q585" t="s">
        <v>3668</v>
      </c>
      <c r="R585" s="11"/>
      <c r="U585" t="s">
        <v>3669</v>
      </c>
      <c r="V585" s="128" t="e">
        <f>_xlfn.XLOOKUP(Applications[[#This Row],[NoApplication]],#REF!,#REF!,Applications[[#This Row],[Business Owner]],0,1)</f>
        <v>#REF!</v>
      </c>
      <c r="AE585" t="s">
        <v>3654</v>
      </c>
    </row>
    <row r="586" spans="2:37" x14ac:dyDescent="0.25">
      <c r="B586" s="29" t="str">
        <f>_xlfn.CONCAT(Applications[[#This Row],[No]]," - ",Applications[[#This Row],[Application]])</f>
        <v>793 - HxD Hex Editor</v>
      </c>
      <c r="C586">
        <v>793</v>
      </c>
      <c r="D586" t="s">
        <v>2881</v>
      </c>
      <c r="E586" t="s">
        <v>1846</v>
      </c>
      <c r="F586" s="28">
        <v>45658</v>
      </c>
      <c r="G586" s="11" t="s">
        <v>1966</v>
      </c>
      <c r="J586" t="s">
        <v>2882</v>
      </c>
      <c r="N586" t="s">
        <v>1855</v>
      </c>
      <c r="O586" s="19">
        <v>54788</v>
      </c>
      <c r="Q586" t="s">
        <v>2883</v>
      </c>
      <c r="R586" s="11"/>
      <c r="V586" s="128" t="e">
        <f>_xlfn.XLOOKUP(Applications[[#This Row],[NoApplication]],#REF!,#REF!,Applications[[#This Row],[Business Owner]],0,1)</f>
        <v>#REF!</v>
      </c>
      <c r="AE586" t="s">
        <v>2358</v>
      </c>
    </row>
    <row r="587" spans="2:37" x14ac:dyDescent="0.25">
      <c r="B587" s="29" t="str">
        <f>_xlfn.CONCAT(Applications[[#This Row],[No]]," - ",Applications[[#This Row],[Application]])</f>
        <v>794 - USB Device Viewer</v>
      </c>
      <c r="C587">
        <v>794</v>
      </c>
      <c r="D587" t="s">
        <v>2884</v>
      </c>
      <c r="E587" t="s">
        <v>1846</v>
      </c>
      <c r="F587" s="28">
        <v>45658</v>
      </c>
      <c r="G587" s="11" t="s">
        <v>1966</v>
      </c>
      <c r="J587" t="s">
        <v>1861</v>
      </c>
      <c r="N587" t="s">
        <v>1855</v>
      </c>
      <c r="O587" s="19">
        <v>54788</v>
      </c>
      <c r="Q587" t="s">
        <v>2885</v>
      </c>
      <c r="R587" s="11"/>
      <c r="V587" s="128" t="e">
        <f>_xlfn.XLOOKUP(Applications[[#This Row],[NoApplication]],#REF!,#REF!,Applications[[#This Row],[Business Owner]],0,1)</f>
        <v>#REF!</v>
      </c>
      <c r="AE587" t="s">
        <v>2358</v>
      </c>
    </row>
    <row r="588" spans="2:37" x14ac:dyDescent="0.25">
      <c r="B588" s="29" t="str">
        <f>_xlfn.CONCAT(Applications[[#This Row],[No]]," - ",Applications[[#This Row],[Application]])</f>
        <v>795 - Rufus</v>
      </c>
      <c r="C588">
        <v>795</v>
      </c>
      <c r="D588" t="s">
        <v>2647</v>
      </c>
      <c r="E588" t="s">
        <v>1846</v>
      </c>
      <c r="F588" s="28">
        <v>45658</v>
      </c>
      <c r="G588" s="11" t="s">
        <v>1966</v>
      </c>
      <c r="J588" t="s">
        <v>2648</v>
      </c>
      <c r="N588" t="s">
        <v>1855</v>
      </c>
      <c r="O588" s="19">
        <v>54788</v>
      </c>
      <c r="Q588" t="s">
        <v>2649</v>
      </c>
      <c r="R588" s="11"/>
      <c r="V588" s="128" t="e">
        <f>_xlfn.XLOOKUP(Applications[[#This Row],[NoApplication]],#REF!,#REF!,Applications[[#This Row],[Business Owner]],0,1)</f>
        <v>#REF!</v>
      </c>
      <c r="AE588" t="s">
        <v>2358</v>
      </c>
    </row>
    <row r="589" spans="2:37" x14ac:dyDescent="0.25">
      <c r="B589" s="29" t="str">
        <f>_xlfn.CONCAT(Applications[[#This Row],[No]]," - ",Applications[[#This Row],[Application]])</f>
        <v>796 - Qoitech Otii 3</v>
      </c>
      <c r="C589">
        <v>796</v>
      </c>
      <c r="D589" t="s">
        <v>2756</v>
      </c>
      <c r="E589" t="s">
        <v>1904</v>
      </c>
      <c r="F589" s="28">
        <v>45658</v>
      </c>
      <c r="G589" s="11" t="s">
        <v>1966</v>
      </c>
      <c r="J589" t="s">
        <v>2757</v>
      </c>
      <c r="N589" t="s">
        <v>2038</v>
      </c>
      <c r="O589" s="19">
        <v>54788</v>
      </c>
      <c r="Q589" t="s">
        <v>2758</v>
      </c>
      <c r="R589" s="11"/>
      <c r="V589" s="128" t="e">
        <f>_xlfn.XLOOKUP(Applications[[#This Row],[NoApplication]],#REF!,#REF!,Applications[[#This Row],[Business Owner]],0,1)</f>
        <v>#REF!</v>
      </c>
      <c r="AE589" t="s">
        <v>2358</v>
      </c>
    </row>
    <row r="590" spans="2:37" x14ac:dyDescent="0.25">
      <c r="B590" s="29" t="str">
        <f>_xlfn.CONCAT(Applications[[#This Row],[No]]," - ",Applications[[#This Row],[Application]])</f>
        <v>797 - TortoiseGit</v>
      </c>
      <c r="C590">
        <v>797</v>
      </c>
      <c r="D590" t="s">
        <v>2759</v>
      </c>
      <c r="E590" t="s">
        <v>1968</v>
      </c>
      <c r="F590" s="28">
        <v>45658</v>
      </c>
      <c r="G590" s="11" t="s">
        <v>1966</v>
      </c>
      <c r="J590" t="s">
        <v>2760</v>
      </c>
      <c r="N590" t="s">
        <v>1848</v>
      </c>
      <c r="O590" s="28">
        <v>46173</v>
      </c>
      <c r="Q590" t="s">
        <v>2759</v>
      </c>
      <c r="R590" s="11"/>
      <c r="V590" s="128" t="e">
        <f>_xlfn.XLOOKUP(Applications[[#This Row],[NoApplication]],#REF!,#REF!,Applications[[#This Row],[Business Owner]],0,1)</f>
        <v>#REF!</v>
      </c>
      <c r="AE590" t="s">
        <v>2358</v>
      </c>
      <c r="AI590" t="s">
        <v>2761</v>
      </c>
      <c r="AJ590" t="s">
        <v>2762</v>
      </c>
      <c r="AK590" t="s">
        <v>2042</v>
      </c>
    </row>
    <row r="591" spans="2:37" x14ac:dyDescent="0.25">
      <c r="B591" s="29" t="str">
        <f>_xlfn.CONCAT(Applications[[#This Row],[No]]," - ",Applications[[#This Row],[Application]])</f>
        <v>798 - BACeye</v>
      </c>
      <c r="C591">
        <v>798</v>
      </c>
      <c r="D591" t="s">
        <v>2650</v>
      </c>
      <c r="E591" t="s">
        <v>1846</v>
      </c>
      <c r="F591" s="28">
        <v>45658</v>
      </c>
      <c r="G591" s="11" t="s">
        <v>1966</v>
      </c>
      <c r="J591" t="s">
        <v>2651</v>
      </c>
      <c r="N591" t="s">
        <v>2038</v>
      </c>
      <c r="O591" s="19">
        <v>54788</v>
      </c>
      <c r="Q591" t="s">
        <v>2652</v>
      </c>
      <c r="R591" s="11"/>
      <c r="V591" s="128" t="e">
        <f>_xlfn.XLOOKUP(Applications[[#This Row],[NoApplication]],#REF!,#REF!,Applications[[#This Row],[Business Owner]],0,1)</f>
        <v>#REF!</v>
      </c>
      <c r="AE591" t="s">
        <v>2358</v>
      </c>
    </row>
    <row r="592" spans="2:37" x14ac:dyDescent="0.25">
      <c r="B592" s="29" t="str">
        <f>_xlfn.CONCAT(Applications[[#This Row],[No]]," - ",Applications[[#This Row],[Application]])</f>
        <v>800 - Siemens Totally Integrated Automation Portal V15</v>
      </c>
      <c r="C592">
        <v>800</v>
      </c>
      <c r="D592" t="s">
        <v>2653</v>
      </c>
      <c r="E592" t="s">
        <v>1904</v>
      </c>
      <c r="F592" s="28">
        <v>45658</v>
      </c>
      <c r="G592" s="11" t="s">
        <v>1966</v>
      </c>
      <c r="J592" t="s">
        <v>2654</v>
      </c>
      <c r="N592" t="s">
        <v>2038</v>
      </c>
      <c r="O592" s="19">
        <v>54788</v>
      </c>
      <c r="Q592" t="s">
        <v>2655</v>
      </c>
      <c r="R592" s="11"/>
      <c r="V592" s="128" t="e">
        <f>_xlfn.XLOOKUP(Applications[[#This Row],[NoApplication]],#REF!,#REF!,Applications[[#This Row],[Business Owner]],0,1)</f>
        <v>#REF!</v>
      </c>
      <c r="AE592" t="s">
        <v>2358</v>
      </c>
    </row>
    <row r="593" spans="2:37" x14ac:dyDescent="0.25">
      <c r="B593" s="29" t="str">
        <f>_xlfn.CONCAT(Applications[[#This Row],[No]]," - ",Applications[[#This Row],[Application]])</f>
        <v>801 - LTspice</v>
      </c>
      <c r="C593">
        <v>801</v>
      </c>
      <c r="D593" s="18" t="s">
        <v>2763</v>
      </c>
      <c r="E593" t="s">
        <v>1904</v>
      </c>
      <c r="F593" s="28">
        <v>45658</v>
      </c>
      <c r="G593" s="11" t="s">
        <v>1966</v>
      </c>
      <c r="J593" t="s">
        <v>2764</v>
      </c>
      <c r="N593" t="s">
        <v>1862</v>
      </c>
      <c r="O593" s="19">
        <v>54788</v>
      </c>
      <c r="R593" s="11"/>
      <c r="V593" s="128" t="e">
        <f>_xlfn.XLOOKUP(Applications[[#This Row],[NoApplication]],#REF!,#REF!,Applications[[#This Row],[Business Owner]],0,1)</f>
        <v>#REF!</v>
      </c>
      <c r="AE593" t="s">
        <v>2358</v>
      </c>
    </row>
    <row r="594" spans="2:37" ht="30" x14ac:dyDescent="0.25">
      <c r="B594" s="29" t="str">
        <f>_xlfn.CONCAT(Applications[[#This Row],[No]]," - ",Applications[[#This Row],[Application]])</f>
        <v>802 - ChilkatZipSE</v>
      </c>
      <c r="C594">
        <v>802</v>
      </c>
      <c r="D594" t="s">
        <v>2162</v>
      </c>
      <c r="E594" t="s">
        <v>1968</v>
      </c>
      <c r="F594" s="28">
        <v>45658</v>
      </c>
      <c r="G594" s="11" t="s">
        <v>1966</v>
      </c>
      <c r="J594" t="s">
        <v>2163</v>
      </c>
      <c r="N594" t="s">
        <v>2038</v>
      </c>
      <c r="O594" s="19">
        <v>54788</v>
      </c>
      <c r="Q594" t="s">
        <v>2164</v>
      </c>
      <c r="R594" s="11"/>
      <c r="V594" s="128" t="e">
        <f>_xlfn.XLOOKUP(Applications[[#This Row],[NoApplication]],#REF!,#REF!,Applications[[#This Row],[Business Owner]],0,1)</f>
        <v>#REF!</v>
      </c>
      <c r="AE594" t="s">
        <v>2034</v>
      </c>
      <c r="AI594" s="8" t="s">
        <v>2165</v>
      </c>
    </row>
    <row r="595" spans="2:37" x14ac:dyDescent="0.25">
      <c r="B595" s="29" t="str">
        <f>_xlfn.CONCAT(Applications[[#This Row],[No]]," - ",Applications[[#This Row],[Application]])</f>
        <v>803 - Kamstrup LogView HCW</v>
      </c>
      <c r="C595">
        <v>803</v>
      </c>
      <c r="D595" s="18" t="s">
        <v>2770</v>
      </c>
      <c r="E595" t="s">
        <v>1837</v>
      </c>
      <c r="F595" s="28">
        <v>45658</v>
      </c>
      <c r="G595" s="11" t="s">
        <v>1966</v>
      </c>
      <c r="J595" t="s">
        <v>1838</v>
      </c>
      <c r="N595" t="s">
        <v>1896</v>
      </c>
      <c r="O595" s="19">
        <v>54788</v>
      </c>
      <c r="R595" s="11"/>
      <c r="V595" s="128" t="e">
        <f>_xlfn.XLOOKUP(Applications[[#This Row],[NoApplication]],#REF!,#REF!,Applications[[#This Row],[Business Owner]],0,1)</f>
        <v>#REF!</v>
      </c>
      <c r="AE595" t="s">
        <v>2358</v>
      </c>
    </row>
    <row r="596" spans="2:37" x14ac:dyDescent="0.25">
      <c r="B596" s="29" t="str">
        <f>_xlfn.CONCAT(Applications[[#This Row],[No]]," - ",Applications[[#This Row],[Application]])</f>
        <v>804 - MC visual C++ redistributable</v>
      </c>
      <c r="C596">
        <v>804</v>
      </c>
      <c r="D596" s="18" t="s">
        <v>2765</v>
      </c>
      <c r="E596" t="s">
        <v>1968</v>
      </c>
      <c r="F596" s="28">
        <v>45658</v>
      </c>
      <c r="G596" s="11" t="s">
        <v>1966</v>
      </c>
      <c r="J596" t="s">
        <v>1861</v>
      </c>
      <c r="N596" t="s">
        <v>1862</v>
      </c>
      <c r="O596" s="19">
        <v>54788</v>
      </c>
      <c r="R596" s="11"/>
      <c r="V596" s="128" t="e">
        <f>_xlfn.XLOOKUP(Applications[[#This Row],[NoApplication]],#REF!,#REF!,Applications[[#This Row],[Business Owner]],0,1)</f>
        <v>#REF!</v>
      </c>
      <c r="AE596" t="s">
        <v>2358</v>
      </c>
      <c r="AH596" t="s">
        <v>2120</v>
      </c>
      <c r="AJ596" t="s">
        <v>46</v>
      </c>
      <c r="AK596" t="s">
        <v>2766</v>
      </c>
    </row>
    <row r="597" spans="2:37" x14ac:dyDescent="0.25">
      <c r="B597" s="29" t="str">
        <f>_xlfn.CONCAT(Applications[[#This Row],[No]]," - ",Applications[[#This Row],[Application]])</f>
        <v>805 - Kamstrup KamWaterMeter</v>
      </c>
      <c r="C597">
        <v>805</v>
      </c>
      <c r="D597" s="18" t="s">
        <v>2951</v>
      </c>
      <c r="E597" t="s">
        <v>1846</v>
      </c>
      <c r="F597" s="28">
        <v>45658</v>
      </c>
      <c r="G597" s="11" t="s">
        <v>1966</v>
      </c>
      <c r="J597" t="s">
        <v>2952</v>
      </c>
      <c r="N597" t="s">
        <v>2038</v>
      </c>
      <c r="O597" s="19">
        <v>54788</v>
      </c>
      <c r="R597" s="11"/>
      <c r="V597" s="128" t="e">
        <f>_xlfn.XLOOKUP(Applications[[#This Row],[NoApplication]],#REF!,#REF!,Applications[[#This Row],[Business Owner]],0,1)</f>
        <v>#REF!</v>
      </c>
      <c r="AE597" t="s">
        <v>2358</v>
      </c>
    </row>
    <row r="598" spans="2:37" ht="30" x14ac:dyDescent="0.25">
      <c r="B598" s="29" t="str">
        <f>_xlfn.CONCAT(Applications[[#This Row],[No]]," - ",Applications[[#This Row],[Application]])</f>
        <v>806 - Calypsoviewer</v>
      </c>
      <c r="C598">
        <v>806</v>
      </c>
      <c r="D598" s="18" t="s">
        <v>2656</v>
      </c>
      <c r="E598" t="s">
        <v>1846</v>
      </c>
      <c r="F598" s="28">
        <v>45658</v>
      </c>
      <c r="G598" s="11" t="s">
        <v>1966</v>
      </c>
      <c r="J598" t="s">
        <v>2657</v>
      </c>
      <c r="N598" t="s">
        <v>1855</v>
      </c>
      <c r="O598" s="19">
        <v>54788</v>
      </c>
      <c r="Q598" s="18" t="s">
        <v>2658</v>
      </c>
      <c r="R598" s="11"/>
      <c r="V598" s="128" t="e">
        <f>_xlfn.XLOOKUP(Applications[[#This Row],[NoApplication]],#REF!,#REF!,Applications[[#This Row],[Business Owner]],0,1)</f>
        <v>#REF!</v>
      </c>
      <c r="AE598" t="s">
        <v>2358</v>
      </c>
    </row>
    <row r="599" spans="2:37" ht="30" x14ac:dyDescent="0.25">
      <c r="B599" s="29" t="str">
        <f>_xlfn.CONCAT(Applications[[#This Row],[No]]," - ",Applications[[#This Row],[Application]])</f>
        <v>807 - FreeFileSync</v>
      </c>
      <c r="C599">
        <v>807</v>
      </c>
      <c r="D599" s="18" t="s">
        <v>2967</v>
      </c>
      <c r="E599" t="s">
        <v>1846</v>
      </c>
      <c r="F599" s="28">
        <v>45658</v>
      </c>
      <c r="G599" s="11" t="s">
        <v>1966</v>
      </c>
      <c r="J599" t="s">
        <v>2968</v>
      </c>
      <c r="N599" t="s">
        <v>1862</v>
      </c>
      <c r="O599" s="19">
        <v>54788</v>
      </c>
      <c r="Q599" s="18" t="s">
        <v>2969</v>
      </c>
      <c r="R599" s="11"/>
      <c r="V599" s="128" t="e">
        <f>_xlfn.XLOOKUP(Applications[[#This Row],[NoApplication]],#REF!,#REF!,Applications[[#This Row],[Business Owner]],0,1)</f>
        <v>#REF!</v>
      </c>
      <c r="AE599" t="s">
        <v>2358</v>
      </c>
    </row>
    <row r="600" spans="2:37" x14ac:dyDescent="0.25">
      <c r="B600" s="29" t="str">
        <f>_xlfn.CONCAT(Applications[[#This Row],[No]]," - ",Applications[[#This Row],[Application]])</f>
        <v>808 - eDrawing</v>
      </c>
      <c r="C600">
        <v>808</v>
      </c>
      <c r="D600" s="18" t="s">
        <v>2886</v>
      </c>
      <c r="E600" t="s">
        <v>1904</v>
      </c>
      <c r="F600" s="28">
        <v>45658</v>
      </c>
      <c r="G600" s="11" t="s">
        <v>1966</v>
      </c>
      <c r="J600" t="s">
        <v>2887</v>
      </c>
      <c r="N600" t="s">
        <v>1862</v>
      </c>
      <c r="O600" s="19">
        <v>54788</v>
      </c>
      <c r="Q600" t="s">
        <v>2888</v>
      </c>
      <c r="R600" s="11"/>
      <c r="V600" s="128" t="e">
        <f>_xlfn.XLOOKUP(Applications[[#This Row],[NoApplication]],#REF!,#REF!,Applications[[#This Row],[Business Owner]],0,1)</f>
        <v>#REF!</v>
      </c>
      <c r="AE600" t="s">
        <v>2358</v>
      </c>
    </row>
    <row r="601" spans="2:37" x14ac:dyDescent="0.25">
      <c r="B601" s="29" t="str">
        <f>_xlfn.CONCAT(Applications[[#This Row],[No]]," - ",Applications[[#This Row],[Application]])</f>
        <v>810 - Qucs</v>
      </c>
      <c r="C601">
        <v>810</v>
      </c>
      <c r="D601" s="18" t="s">
        <v>2889</v>
      </c>
      <c r="E601" t="s">
        <v>1904</v>
      </c>
      <c r="F601" s="28">
        <v>45658</v>
      </c>
      <c r="G601" s="11" t="s">
        <v>1966</v>
      </c>
      <c r="J601" t="s">
        <v>2890</v>
      </c>
      <c r="N601" t="s">
        <v>2038</v>
      </c>
      <c r="O601" s="19">
        <v>54788</v>
      </c>
      <c r="Q601" t="s">
        <v>2891</v>
      </c>
      <c r="R601" s="11"/>
      <c r="V601" s="128" t="e">
        <f>_xlfn.XLOOKUP(Applications[[#This Row],[NoApplication]],#REF!,#REF!,Applications[[#This Row],[Business Owner]],0,1)</f>
        <v>#REF!</v>
      </c>
      <c r="AE601" t="s">
        <v>2358</v>
      </c>
    </row>
    <row r="602" spans="2:37" x14ac:dyDescent="0.25">
      <c r="B602" s="29" t="str">
        <f>_xlfn.CONCAT(Applications[[#This Row],[No]]," - ",Applications[[#This Row],[Application]])</f>
        <v>811 - Atyune</v>
      </c>
      <c r="C602">
        <v>811</v>
      </c>
      <c r="D602" s="18" t="s">
        <v>2659</v>
      </c>
      <c r="E602" t="s">
        <v>1846</v>
      </c>
      <c r="F602" s="28">
        <v>45658</v>
      </c>
      <c r="G602" s="11" t="s">
        <v>1966</v>
      </c>
      <c r="J602" t="s">
        <v>2660</v>
      </c>
      <c r="N602" t="s">
        <v>2038</v>
      </c>
      <c r="O602" s="19">
        <v>54788</v>
      </c>
      <c r="Q602" t="s">
        <v>2661</v>
      </c>
      <c r="R602" s="11"/>
      <c r="V602" s="128" t="e">
        <f>_xlfn.XLOOKUP(Applications[[#This Row],[NoApplication]],#REF!,#REF!,Applications[[#This Row],[Business Owner]],0,1)</f>
        <v>#REF!</v>
      </c>
      <c r="AE602" t="s">
        <v>2358</v>
      </c>
    </row>
    <row r="603" spans="2:37" x14ac:dyDescent="0.25">
      <c r="B603" s="29" t="str">
        <f>_xlfn.CONCAT(Applications[[#This Row],[No]]," - ",Applications[[#This Row],[Application]])</f>
        <v>814 - Saturn PCB toolkit</v>
      </c>
      <c r="C603">
        <v>814</v>
      </c>
      <c r="D603" s="18" t="s">
        <v>2893</v>
      </c>
      <c r="E603" t="s">
        <v>1904</v>
      </c>
      <c r="F603" s="28">
        <v>45658</v>
      </c>
      <c r="G603" s="11" t="s">
        <v>1966</v>
      </c>
      <c r="J603" t="s">
        <v>2894</v>
      </c>
      <c r="N603" t="s">
        <v>2038</v>
      </c>
      <c r="O603" s="19">
        <v>54788</v>
      </c>
      <c r="Q603" t="s">
        <v>2895</v>
      </c>
      <c r="R603" s="11"/>
      <c r="V603" s="128" t="e">
        <f>_xlfn.XLOOKUP(Applications[[#This Row],[NoApplication]],#REF!,#REF!,Applications[[#This Row],[Business Owner]],0,1)</f>
        <v>#REF!</v>
      </c>
      <c r="AE603" t="s">
        <v>2358</v>
      </c>
    </row>
    <row r="604" spans="2:37" x14ac:dyDescent="0.25">
      <c r="B604" s="29" t="str">
        <f>_xlfn.CONCAT(Applications[[#This Row],[No]]," - ",Applications[[#This Row],[Application]])</f>
        <v>815 - PCB Trace Data</v>
      </c>
      <c r="C604">
        <v>815</v>
      </c>
      <c r="D604" s="18" t="s">
        <v>2896</v>
      </c>
      <c r="E604" t="s">
        <v>1904</v>
      </c>
      <c r="F604" s="28">
        <v>45658</v>
      </c>
      <c r="G604" s="11" t="s">
        <v>1966</v>
      </c>
      <c r="J604" t="s">
        <v>2897</v>
      </c>
      <c r="N604" t="s">
        <v>1855</v>
      </c>
      <c r="O604" s="19">
        <v>54788</v>
      </c>
      <c r="Q604" t="s">
        <v>2898</v>
      </c>
      <c r="R604" s="11"/>
      <c r="V604" s="128" t="e">
        <f>_xlfn.XLOOKUP(Applications[[#This Row],[NoApplication]],#REF!,#REF!,Applications[[#This Row],[Business Owner]],0,1)</f>
        <v>#REF!</v>
      </c>
      <c r="AE604" t="s">
        <v>2358</v>
      </c>
    </row>
    <row r="605" spans="2:37" x14ac:dyDescent="0.25">
      <c r="B605" s="29" t="str">
        <f>_xlfn.CONCAT(Applications[[#This Row],[No]]," - ",Applications[[#This Row],[Application]])</f>
        <v>816 - Microsoft Fabric</v>
      </c>
      <c r="C605">
        <v>816</v>
      </c>
      <c r="D605" s="18" t="s">
        <v>2232</v>
      </c>
      <c r="E605" t="s">
        <v>1853</v>
      </c>
      <c r="F605" s="28">
        <v>45658</v>
      </c>
      <c r="J605" t="s">
        <v>1861</v>
      </c>
      <c r="M605" t="s">
        <v>2009</v>
      </c>
      <c r="N605" t="s">
        <v>2029</v>
      </c>
      <c r="O605" s="19">
        <v>54788</v>
      </c>
      <c r="R605" s="11"/>
      <c r="V605" s="128" t="e">
        <f>_xlfn.XLOOKUP(Applications[[#This Row],[NoApplication]],#REF!,#REF!,Applications[[#This Row],[Business Owner]],0,1)</f>
        <v>#REF!</v>
      </c>
      <c r="AE605" t="s">
        <v>2192</v>
      </c>
      <c r="AH605" t="s">
        <v>2035</v>
      </c>
    </row>
    <row r="606" spans="2:37" x14ac:dyDescent="0.25">
      <c r="B606" s="29" t="str">
        <f>_xlfn.CONCAT(Applications[[#This Row],[No]]," - ",Applications[[#This Row],[Application]])</f>
        <v>818 - Instrument tools Water (+100 tools)</v>
      </c>
      <c r="C606">
        <v>818</v>
      </c>
      <c r="D606" s="18" t="s">
        <v>2975</v>
      </c>
      <c r="E606" t="s">
        <v>1904</v>
      </c>
      <c r="F606" s="28">
        <v>45658</v>
      </c>
      <c r="H606" s="11" t="s">
        <v>308</v>
      </c>
      <c r="J606" t="s">
        <v>2976</v>
      </c>
      <c r="N606" t="s">
        <v>2038</v>
      </c>
      <c r="O606" s="19">
        <v>54788</v>
      </c>
      <c r="Q606" t="s">
        <v>2977</v>
      </c>
      <c r="R606" s="11"/>
      <c r="V606" s="128" t="e">
        <f>_xlfn.XLOOKUP(Applications[[#This Row],[NoApplication]],#REF!,#REF!,Applications[[#This Row],[Business Owner]],0,1)</f>
        <v>#REF!</v>
      </c>
      <c r="AE606" t="s">
        <v>2358</v>
      </c>
    </row>
    <row r="607" spans="2:37" x14ac:dyDescent="0.25">
      <c r="B607" s="29" t="str">
        <f>_xlfn.CONCAT(Applications[[#This Row],[No]]," - ",Applications[[#This Row],[Application]])</f>
        <v>820 - foxitreader</v>
      </c>
      <c r="C607">
        <v>820</v>
      </c>
      <c r="D607" s="14" t="s">
        <v>2979</v>
      </c>
      <c r="E607" t="s">
        <v>1846</v>
      </c>
      <c r="F607" s="28">
        <v>45658</v>
      </c>
      <c r="N607" t="s">
        <v>2038</v>
      </c>
      <c r="O607" s="19">
        <v>54788</v>
      </c>
      <c r="Q607" s="14" t="s">
        <v>2980</v>
      </c>
      <c r="R607" s="11"/>
      <c r="V607" s="128" t="e">
        <f>_xlfn.XLOOKUP(Applications[[#This Row],[NoApplication]],#REF!,#REF!,Applications[[#This Row],[Business Owner]],0,1)</f>
        <v>#REF!</v>
      </c>
      <c r="AE607" t="s">
        <v>2358</v>
      </c>
    </row>
    <row r="608" spans="2:37" x14ac:dyDescent="0.25">
      <c r="B608" s="29" t="str">
        <f>_xlfn.CONCAT(Applications[[#This Row],[No]]," - ",Applications[[#This Row],[Application]])</f>
        <v>822 - MSYS2</v>
      </c>
      <c r="C608">
        <v>822</v>
      </c>
      <c r="D608" s="14" t="s">
        <v>2829</v>
      </c>
      <c r="E608" t="s">
        <v>1968</v>
      </c>
      <c r="F608" s="28">
        <v>45658</v>
      </c>
      <c r="N608" t="s">
        <v>2038</v>
      </c>
      <c r="O608" s="19">
        <v>54788</v>
      </c>
      <c r="Q608" s="14" t="s">
        <v>2830</v>
      </c>
      <c r="R608" s="11"/>
      <c r="V608" s="128" t="e">
        <f>_xlfn.XLOOKUP(Applications[[#This Row],[NoApplication]],#REF!,#REF!,Applications[[#This Row],[Business Owner]],0,1)</f>
        <v>#REF!</v>
      </c>
      <c r="AE608" t="s">
        <v>2358</v>
      </c>
      <c r="AI608" t="s">
        <v>2831</v>
      </c>
      <c r="AJ608" t="s">
        <v>46</v>
      </c>
      <c r="AK608" t="s">
        <v>2832</v>
      </c>
    </row>
    <row r="609" spans="2:42" x14ac:dyDescent="0.25">
      <c r="B609" s="29" t="str">
        <f>_xlfn.CONCAT(Applications[[#This Row],[No]]," - ",Applications[[#This Row],[Application]])</f>
        <v>823 - Ruby</v>
      </c>
      <c r="C609">
        <v>823</v>
      </c>
      <c r="D609" s="14" t="s">
        <v>2833</v>
      </c>
      <c r="E609" t="s">
        <v>1968</v>
      </c>
      <c r="F609" s="28">
        <v>45658</v>
      </c>
      <c r="N609" t="s">
        <v>1862</v>
      </c>
      <c r="O609" s="19">
        <v>54788</v>
      </c>
      <c r="Q609" s="14" t="s">
        <v>2830</v>
      </c>
      <c r="R609" s="48" t="s">
        <v>2834</v>
      </c>
      <c r="V609" s="128" t="e">
        <f>_xlfn.XLOOKUP(Applications[[#This Row],[NoApplication]],#REF!,#REF!,Applications[[#This Row],[Business Owner]],0,1)</f>
        <v>#REF!</v>
      </c>
      <c r="AE609" t="s">
        <v>2358</v>
      </c>
      <c r="AH609" t="s">
        <v>2833</v>
      </c>
      <c r="AI609" t="s">
        <v>2835</v>
      </c>
      <c r="AJ609" t="s">
        <v>2499</v>
      </c>
      <c r="AK609" t="s">
        <v>2564</v>
      </c>
    </row>
    <row r="610" spans="2:42" x14ac:dyDescent="0.25">
      <c r="B610" s="29" t="str">
        <f>_xlfn.CONCAT(Applications[[#This Row],[No]]," - ",Applications[[#This Row],[Application]])</f>
        <v>826 - KMP analyzer toolkit</v>
      </c>
      <c r="C610">
        <v>826</v>
      </c>
      <c r="D610" s="14" t="s">
        <v>4365</v>
      </c>
      <c r="E610" t="s">
        <v>1846</v>
      </c>
      <c r="F610" s="28">
        <v>45658</v>
      </c>
      <c r="N610" t="s">
        <v>2038</v>
      </c>
      <c r="O610" s="19">
        <v>54788</v>
      </c>
      <c r="Q610" s="14"/>
      <c r="R610" s="11"/>
      <c r="V610" s="128" t="e">
        <f>_xlfn.XLOOKUP(Applications[[#This Row],[NoApplication]],#REF!,#REF!,Applications[[#This Row],[Business Owner]],0,1)</f>
        <v>#REF!</v>
      </c>
    </row>
    <row r="611" spans="2:42" x14ac:dyDescent="0.25">
      <c r="B611" s="29" t="str">
        <f>_xlfn.CONCAT(Applications[[#This Row],[No]]," - ",Applications[[#This Row],[Application]])</f>
        <v>827 - Atlassian Guard</v>
      </c>
      <c r="C611">
        <v>827</v>
      </c>
      <c r="D611" t="s">
        <v>4366</v>
      </c>
      <c r="E611" t="s">
        <v>1968</v>
      </c>
      <c r="F611" s="28">
        <v>45658</v>
      </c>
      <c r="G611" s="11" t="s">
        <v>1873</v>
      </c>
      <c r="J611" t="s">
        <v>3426</v>
      </c>
      <c r="L611" t="s">
        <v>3427</v>
      </c>
      <c r="M611" t="s">
        <v>2123</v>
      </c>
      <c r="N611" t="s">
        <v>2038</v>
      </c>
      <c r="O611" s="19">
        <v>54788</v>
      </c>
      <c r="V611" s="128" t="e">
        <f>_xlfn.XLOOKUP(Applications[[#This Row],[NoApplication]],#REF!,#REF!,Applications[[#This Row],[Business Owner]],0,1)</f>
        <v>#REF!</v>
      </c>
      <c r="AH611" t="s">
        <v>3426</v>
      </c>
    </row>
    <row r="612" spans="2:42" x14ac:dyDescent="0.25">
      <c r="B612" s="29" t="str">
        <f>_xlfn.CONCAT(Applications[[#This Row],[No]]," - ",Applications[[#This Row],[Application]])</f>
        <v>828 - Avalara ECM Pro</v>
      </c>
      <c r="C612">
        <v>828</v>
      </c>
      <c r="D612" t="s">
        <v>2325</v>
      </c>
      <c r="E612" t="s">
        <v>1918</v>
      </c>
      <c r="F612" s="28">
        <v>45658</v>
      </c>
      <c r="J612" t="s">
        <v>2307</v>
      </c>
      <c r="M612" t="s">
        <v>2009</v>
      </c>
      <c r="N612" t="s">
        <v>1862</v>
      </c>
      <c r="O612" s="19">
        <v>54788</v>
      </c>
      <c r="Q612" t="s">
        <v>2326</v>
      </c>
      <c r="V612" s="128" t="e">
        <f>_xlfn.XLOOKUP(Applications[[#This Row],[NoApplication]],#REF!,#REF!,Applications[[#This Row],[Business Owner]],0,1)</f>
        <v>#REF!</v>
      </c>
      <c r="AE612" t="s">
        <v>2268</v>
      </c>
    </row>
    <row r="613" spans="2:42" x14ac:dyDescent="0.25">
      <c r="B613" s="29" t="str">
        <f>_xlfn.CONCAT(Applications[[#This Row],[No]]," - ",Applications[[#This Row],[Application]])</f>
        <v>829 - Kubernetes</v>
      </c>
      <c r="C613">
        <v>829</v>
      </c>
      <c r="D613" t="s">
        <v>3431</v>
      </c>
      <c r="E613" t="s">
        <v>3432</v>
      </c>
      <c r="F613" s="28">
        <v>45658</v>
      </c>
      <c r="N613" t="s">
        <v>2029</v>
      </c>
      <c r="O613" s="19">
        <v>54788</v>
      </c>
      <c r="R613" s="16" t="s">
        <v>3433</v>
      </c>
      <c r="V613" s="128" t="e">
        <f>_xlfn.XLOOKUP(Applications[[#This Row],[NoApplication]],#REF!,#REF!,Applications[[#This Row],[Business Owner]],0,1)</f>
        <v>#REF!</v>
      </c>
      <c r="AE613" t="s">
        <v>3416</v>
      </c>
      <c r="AH613" t="s">
        <v>3431</v>
      </c>
    </row>
    <row r="614" spans="2:42" x14ac:dyDescent="0.25">
      <c r="B614" s="29" t="str">
        <f>_xlfn.CONCAT(Applications[[#This Row],[No]]," - ",Applications[[#This Row],[Application]])</f>
        <v>830 - HCW dataplatform (Kubernetes)</v>
      </c>
      <c r="C614">
        <v>830</v>
      </c>
      <c r="D614" t="s">
        <v>4367</v>
      </c>
      <c r="E614" t="s">
        <v>4368</v>
      </c>
      <c r="F614" s="28">
        <v>45658</v>
      </c>
      <c r="N614" t="s">
        <v>2029</v>
      </c>
      <c r="O614" s="19">
        <v>54788</v>
      </c>
      <c r="Q614" t="s">
        <v>4369</v>
      </c>
      <c r="V614" s="128" t="e">
        <f>_xlfn.XLOOKUP(Applications[[#This Row],[NoApplication]],#REF!,#REF!,Applications[[#This Row],[Business Owner]],0,1)</f>
        <v>#REF!</v>
      </c>
      <c r="AH614" t="s">
        <v>3431</v>
      </c>
      <c r="AP614" t="s">
        <v>8650</v>
      </c>
    </row>
    <row r="615" spans="2:42" x14ac:dyDescent="0.25">
      <c r="B615" s="29" t="str">
        <f>_xlfn.CONCAT(Applications[[#This Row],[No]]," - ",Applications[[#This Row],[Application]])</f>
        <v>831 - Cisco Network Suite</v>
      </c>
      <c r="C615">
        <v>831</v>
      </c>
      <c r="D615" t="s">
        <v>4370</v>
      </c>
      <c r="E615" t="s">
        <v>2037</v>
      </c>
      <c r="F615" s="28">
        <v>45658</v>
      </c>
      <c r="J615" t="s">
        <v>2154</v>
      </c>
      <c r="N615" t="s">
        <v>2038</v>
      </c>
      <c r="O615" s="19">
        <v>54788</v>
      </c>
      <c r="V615" s="128" t="e">
        <f>_xlfn.XLOOKUP(Applications[[#This Row],[NoApplication]],#REF!,#REF!,Applications[[#This Row],[Business Owner]],0,1)</f>
        <v>#REF!</v>
      </c>
      <c r="AH615" t="s">
        <v>2251</v>
      </c>
    </row>
    <row r="616" spans="2:42" x14ac:dyDescent="0.25">
      <c r="B616" s="29" t="str">
        <f>_xlfn.CONCAT(Applications[[#This Row],[No]]," - ",Applications[[#This Row],[Application]])</f>
        <v>832 - Cisco Security Suite</v>
      </c>
      <c r="C616">
        <v>832</v>
      </c>
      <c r="D616" t="s">
        <v>2251</v>
      </c>
      <c r="E616" t="s">
        <v>2037</v>
      </c>
      <c r="F616" s="28">
        <v>45658</v>
      </c>
      <c r="J616" t="s">
        <v>2154</v>
      </c>
      <c r="N616" t="s">
        <v>2038</v>
      </c>
      <c r="O616" s="19">
        <v>54788</v>
      </c>
      <c r="V616" s="128" t="e">
        <f>_xlfn.XLOOKUP(Applications[[#This Row],[NoApplication]],#REF!,#REF!,Applications[[#This Row],[Business Owner]],0,1)</f>
        <v>#REF!</v>
      </c>
      <c r="AH616" t="s">
        <v>2251</v>
      </c>
    </row>
    <row r="617" spans="2:42" x14ac:dyDescent="0.25">
      <c r="B617" s="29" t="str">
        <f>_xlfn.CONCAT(Applications[[#This Row],[No]]," - ",Applications[[#This Row],[Application]])</f>
        <v>833 - Dynatrace Platform</v>
      </c>
      <c r="C617">
        <v>833</v>
      </c>
      <c r="D617" t="s">
        <v>2233</v>
      </c>
      <c r="E617" t="s">
        <v>1853</v>
      </c>
      <c r="F617" s="28">
        <v>45658</v>
      </c>
      <c r="J617" t="s">
        <v>2234</v>
      </c>
      <c r="N617" t="s">
        <v>1862</v>
      </c>
      <c r="O617" s="19">
        <v>54788</v>
      </c>
      <c r="V617" s="128" t="e">
        <f>_xlfn.XLOOKUP(Applications[[#This Row],[NoApplication]],#REF!,#REF!,Applications[[#This Row],[Business Owner]],0,1)</f>
        <v>#REF!</v>
      </c>
      <c r="AE617" t="s">
        <v>2192</v>
      </c>
      <c r="AH617" t="s">
        <v>2234</v>
      </c>
    </row>
    <row r="618" spans="2:42" ht="90" x14ac:dyDescent="0.25">
      <c r="B618" s="29" t="str">
        <f>_xlfn.CONCAT(Applications[[#This Row],[No]]," - ",Applications[[#This Row],[Application]])</f>
        <v>834 - Orbit OutlookAddin</v>
      </c>
      <c r="C618">
        <v>834</v>
      </c>
      <c r="D618" s="18" t="s">
        <v>2008</v>
      </c>
      <c r="E618" s="8" t="s">
        <v>1846</v>
      </c>
      <c r="F618" s="28">
        <v>45658</v>
      </c>
      <c r="J618" t="s">
        <v>2000</v>
      </c>
      <c r="L618" t="s">
        <v>2001</v>
      </c>
      <c r="M618" t="s">
        <v>2009</v>
      </c>
      <c r="N618" t="s">
        <v>1848</v>
      </c>
      <c r="O618" s="19">
        <v>46388</v>
      </c>
      <c r="R618" s="11"/>
      <c r="S618" t="s">
        <v>1949</v>
      </c>
      <c r="V618" s="128" t="e">
        <f>_xlfn.XLOOKUP(Applications[[#This Row],[NoApplication]],#REF!,#REF!,Applications[[#This Row],[Business Owner]],0,1)</f>
        <v>#REF!</v>
      </c>
      <c r="AE618" t="s">
        <v>2004</v>
      </c>
      <c r="AI618" s="8" t="s">
        <v>2010</v>
      </c>
      <c r="AJ618" s="59" t="s">
        <v>2011</v>
      </c>
      <c r="AL618" t="s">
        <v>2007</v>
      </c>
    </row>
    <row r="619" spans="2:42" ht="30" x14ac:dyDescent="0.25">
      <c r="B619" s="29" t="str">
        <f>_xlfn.CONCAT(Applications[[#This Row],[No]]," - ",Applications[[#This Row],[Application]])</f>
        <v>835 - IAR Embedded Workbench for 78K</v>
      </c>
      <c r="C619">
        <v>835</v>
      </c>
      <c r="D619" s="18" t="s">
        <v>2836</v>
      </c>
      <c r="E619" s="56" t="s">
        <v>1968</v>
      </c>
      <c r="F619" s="28">
        <v>45658</v>
      </c>
      <c r="J619" s="57" t="s">
        <v>2786</v>
      </c>
      <c r="M619" t="s">
        <v>2009</v>
      </c>
      <c r="N619" t="s">
        <v>1855</v>
      </c>
      <c r="O619" s="19">
        <v>54788</v>
      </c>
      <c r="Q619" s="100" t="s">
        <v>2790</v>
      </c>
      <c r="R619" s="11"/>
      <c r="V619" s="128" t="e">
        <f>_xlfn.XLOOKUP(Applications[[#This Row],[NoApplication]],#REF!,#REF!,Applications[[#This Row],[Business Owner]],0,1)</f>
        <v>#REF!</v>
      </c>
      <c r="AD619" t="s">
        <v>2417</v>
      </c>
      <c r="AE619" t="s">
        <v>2358</v>
      </c>
      <c r="AJ619" t="s">
        <v>46</v>
      </c>
      <c r="AK619" t="s">
        <v>2507</v>
      </c>
      <c r="AO619" t="s">
        <v>1851</v>
      </c>
    </row>
    <row r="620" spans="2:42" x14ac:dyDescent="0.25">
      <c r="B620" s="29" t="str">
        <f>_xlfn.CONCAT(Applications[[#This Row],[No]]," - ",Applications[[#This Row],[Application]])</f>
        <v>836 - Image J</v>
      </c>
      <c r="C620">
        <v>836</v>
      </c>
      <c r="D620" s="18" t="s">
        <v>2716</v>
      </c>
      <c r="E620" t="s">
        <v>1846</v>
      </c>
      <c r="F620" s="28">
        <v>45658</v>
      </c>
      <c r="N620" t="s">
        <v>2038</v>
      </c>
      <c r="O620" s="19">
        <v>54788</v>
      </c>
      <c r="R620" s="11"/>
      <c r="V620" s="128" t="e">
        <f>_xlfn.XLOOKUP(Applications[[#This Row],[NoApplication]],#REF!,#REF!,Applications[[#This Row],[Business Owner]],0,1)</f>
        <v>#REF!</v>
      </c>
      <c r="AE620" t="s">
        <v>2358</v>
      </c>
    </row>
    <row r="621" spans="2:42" x14ac:dyDescent="0.25">
      <c r="B621" s="29" t="str">
        <f>_xlfn.CONCAT(Applications[[#This Row],[No]]," - ",Applications[[#This Row],[Application]])</f>
        <v>837 - MobaXterm</v>
      </c>
      <c r="C621">
        <v>837</v>
      </c>
      <c r="D621" s="18" t="s">
        <v>2717</v>
      </c>
      <c r="E621" t="s">
        <v>1846</v>
      </c>
      <c r="F621" s="28">
        <v>45658</v>
      </c>
      <c r="N621" t="s">
        <v>2038</v>
      </c>
      <c r="O621" s="19">
        <v>54788</v>
      </c>
      <c r="R621" s="11"/>
      <c r="V621" s="128" t="e">
        <f>_xlfn.XLOOKUP(Applications[[#This Row],[NoApplication]],#REF!,#REF!,Applications[[#This Row],[Business Owner]],0,1)</f>
        <v>#REF!</v>
      </c>
      <c r="AE621" t="s">
        <v>2358</v>
      </c>
    </row>
    <row r="622" spans="2:42" x14ac:dyDescent="0.25">
      <c r="B622" s="29" t="str">
        <f>_xlfn.CONCAT(Applications[[#This Row],[No]]," - ",Applications[[#This Row],[Application]])</f>
        <v>838 - Stardock Fences</v>
      </c>
      <c r="C622">
        <v>838</v>
      </c>
      <c r="D622" s="18" t="s">
        <v>2166</v>
      </c>
      <c r="E622" t="s">
        <v>1846</v>
      </c>
      <c r="F622" s="28">
        <v>45658</v>
      </c>
      <c r="G622" s="11" t="s">
        <v>1966</v>
      </c>
      <c r="J622" t="s">
        <v>2167</v>
      </c>
      <c r="M622" t="s">
        <v>2168</v>
      </c>
      <c r="N622" t="s">
        <v>1848</v>
      </c>
      <c r="O622" s="19">
        <v>46113</v>
      </c>
      <c r="Q622" t="s">
        <v>2169</v>
      </c>
      <c r="R622" s="16" t="s">
        <v>2167</v>
      </c>
      <c r="V622" s="128" t="e">
        <f>_xlfn.XLOOKUP(Applications[[#This Row],[NoApplication]],#REF!,#REF!,Applications[[#This Row],[Business Owner]],0,1)</f>
        <v>#REF!</v>
      </c>
      <c r="AE622" t="s">
        <v>2034</v>
      </c>
      <c r="AI622" t="s">
        <v>2170</v>
      </c>
    </row>
    <row r="623" spans="2:42" x14ac:dyDescent="0.25">
      <c r="B623" s="29" t="str">
        <f>_xlfn.CONCAT(Applications[[#This Row],[No]]," - ",Applications[[#This Row],[Application]])</f>
        <v>839 - Rapid7</v>
      </c>
      <c r="C623">
        <v>839</v>
      </c>
      <c r="D623" s="18" t="s">
        <v>2235</v>
      </c>
      <c r="E623" t="s">
        <v>2037</v>
      </c>
      <c r="F623" s="28">
        <v>45658</v>
      </c>
      <c r="J623" t="s">
        <v>2235</v>
      </c>
      <c r="M623" t="s">
        <v>2009</v>
      </c>
      <c r="N623" t="s">
        <v>2029</v>
      </c>
      <c r="O623" s="19">
        <v>54788</v>
      </c>
      <c r="R623" s="11"/>
      <c r="S623" t="s">
        <v>2236</v>
      </c>
      <c r="V623" s="128" t="e">
        <f>_xlfn.XLOOKUP(Applications[[#This Row],[NoApplication]],#REF!,#REF!,Applications[[#This Row],[Business Owner]],0,1)</f>
        <v>#REF!</v>
      </c>
      <c r="AE623" t="s">
        <v>2192</v>
      </c>
    </row>
    <row r="624" spans="2:42" x14ac:dyDescent="0.25">
      <c r="B624" s="29" t="str">
        <f>_xlfn.CONCAT(Applications[[#This Row],[No]]," - ",Applications[[#This Row],[Application]])</f>
        <v>841 - .net framework</v>
      </c>
      <c r="C624">
        <v>841</v>
      </c>
      <c r="D624" s="18" t="s">
        <v>2837</v>
      </c>
      <c r="E624" t="s">
        <v>1968</v>
      </c>
      <c r="F624" s="28">
        <v>45658</v>
      </c>
      <c r="N624" t="s">
        <v>1862</v>
      </c>
      <c r="O624" s="19">
        <v>54788</v>
      </c>
      <c r="Q624" t="s">
        <v>2838</v>
      </c>
      <c r="R624" s="11"/>
      <c r="S624" t="s">
        <v>116</v>
      </c>
      <c r="V624" s="128" t="e">
        <f>_xlfn.XLOOKUP(Applications[[#This Row],[NoApplication]],#REF!,#REF!,Applications[[#This Row],[Business Owner]],0,1)</f>
        <v>#REF!</v>
      </c>
      <c r="AE624" t="s">
        <v>2358</v>
      </c>
      <c r="AI624" t="s">
        <v>2839</v>
      </c>
      <c r="AJ624" t="s">
        <v>2670</v>
      </c>
      <c r="AK624" t="s">
        <v>2840</v>
      </c>
    </row>
    <row r="625" spans="2:37" x14ac:dyDescent="0.25">
      <c r="B625" s="29" t="str">
        <f>_xlfn.CONCAT(Applications[[#This Row],[No]]," - ",Applications[[#This Row],[Application]])</f>
        <v>842 - Bluetooth NCP commander</v>
      </c>
      <c r="C625">
        <v>842</v>
      </c>
      <c r="D625" s="18" t="s">
        <v>2718</v>
      </c>
      <c r="E625" t="s">
        <v>1968</v>
      </c>
      <c r="F625" s="28">
        <v>45658</v>
      </c>
      <c r="N625" t="s">
        <v>2038</v>
      </c>
      <c r="O625" s="19">
        <v>54788</v>
      </c>
      <c r="Q625" t="s">
        <v>2719</v>
      </c>
      <c r="R625" s="11"/>
      <c r="S625" t="s">
        <v>116</v>
      </c>
      <c r="V625" s="128" t="e">
        <f>_xlfn.XLOOKUP(Applications[[#This Row],[NoApplication]],#REF!,#REF!,Applications[[#This Row],[Business Owner]],0,1)</f>
        <v>#REF!</v>
      </c>
      <c r="AE625" t="s">
        <v>2358</v>
      </c>
      <c r="AJ625" t="s">
        <v>46</v>
      </c>
      <c r="AK625" t="s">
        <v>2403</v>
      </c>
    </row>
    <row r="626" spans="2:37" x14ac:dyDescent="0.25">
      <c r="B626" s="29" t="str">
        <f>_xlfn.CONCAT(Applications[[#This Row],[No]]," - ",Applications[[#This Row],[Application]])</f>
        <v>843 - Cargo</v>
      </c>
      <c r="C626">
        <v>843</v>
      </c>
      <c r="D626" s="18" t="s">
        <v>2720</v>
      </c>
      <c r="E626" t="s">
        <v>2721</v>
      </c>
      <c r="F626" s="28">
        <v>45658</v>
      </c>
      <c r="N626" t="s">
        <v>1862</v>
      </c>
      <c r="O626" s="19">
        <v>54788</v>
      </c>
      <c r="Q626" t="s">
        <v>2722</v>
      </c>
      <c r="R626" s="11"/>
      <c r="S626" t="s">
        <v>116</v>
      </c>
      <c r="V626" s="128" t="e">
        <f>_xlfn.XLOOKUP(Applications[[#This Row],[NoApplication]],#REF!,#REF!,Applications[[#This Row],[Business Owner]],0,1)</f>
        <v>#REF!</v>
      </c>
      <c r="AC626" t="s">
        <v>680</v>
      </c>
      <c r="AE626" t="s">
        <v>2358</v>
      </c>
      <c r="AI626" t="s">
        <v>2723</v>
      </c>
      <c r="AJ626" t="s">
        <v>2724</v>
      </c>
      <c r="AK626" t="s">
        <v>2724</v>
      </c>
    </row>
    <row r="627" spans="2:37" x14ac:dyDescent="0.25">
      <c r="B627" s="29" t="str">
        <f>_xlfn.CONCAT(Applications[[#This Row],[No]]," - ",Applications[[#This Row],[Application]])</f>
        <v>844 - CutePDFWriter</v>
      </c>
      <c r="C627">
        <v>844</v>
      </c>
      <c r="D627" s="18" t="s">
        <v>2725</v>
      </c>
      <c r="E627" s="14" t="s">
        <v>1878</v>
      </c>
      <c r="F627" s="28">
        <v>45658</v>
      </c>
      <c r="N627" t="s">
        <v>2038</v>
      </c>
      <c r="O627" s="19">
        <v>54788</v>
      </c>
      <c r="R627" s="11"/>
      <c r="S627" t="s">
        <v>116</v>
      </c>
      <c r="V627" s="128" t="e">
        <f>_xlfn.XLOOKUP(Applications[[#This Row],[NoApplication]],#REF!,#REF!,Applications[[#This Row],[Business Owner]],0,1)</f>
        <v>#REF!</v>
      </c>
      <c r="AE627" t="s">
        <v>2358</v>
      </c>
    </row>
    <row r="628" spans="2:37" x14ac:dyDescent="0.25">
      <c r="B628" s="29" t="str">
        <f>_xlfn.CONCAT(Applications[[#This Row],[No]]," - ",Applications[[#This Row],[Application]])</f>
        <v>846 - fzf</v>
      </c>
      <c r="C628">
        <v>846</v>
      </c>
      <c r="D628" s="18" t="s">
        <v>2727</v>
      </c>
      <c r="E628" t="s">
        <v>1846</v>
      </c>
      <c r="F628" s="28">
        <v>45658</v>
      </c>
      <c r="N628" t="s">
        <v>1855</v>
      </c>
      <c r="O628" s="19">
        <v>54788</v>
      </c>
      <c r="Q628" t="s">
        <v>2728</v>
      </c>
      <c r="R628" s="11"/>
      <c r="S628" t="s">
        <v>116</v>
      </c>
      <c r="V628" s="128" t="e">
        <f>_xlfn.XLOOKUP(Applications[[#This Row],[NoApplication]],#REF!,#REF!,Applications[[#This Row],[Business Owner]],0,1)</f>
        <v>#REF!</v>
      </c>
      <c r="AE628" t="s">
        <v>2358</v>
      </c>
    </row>
    <row r="629" spans="2:37" x14ac:dyDescent="0.25">
      <c r="B629" s="29" t="str">
        <f>_xlfn.CONCAT(Applications[[#This Row],[No]]," - ",Applications[[#This Row],[Application]])</f>
        <v>847 - Hatch</v>
      </c>
      <c r="C629">
        <v>847</v>
      </c>
      <c r="D629" s="18" t="s">
        <v>2729</v>
      </c>
      <c r="E629" s="14" t="s">
        <v>1968</v>
      </c>
      <c r="F629" s="28">
        <v>45658</v>
      </c>
      <c r="N629" t="s">
        <v>1862</v>
      </c>
      <c r="O629" s="19">
        <v>54788</v>
      </c>
      <c r="Q629" t="s">
        <v>2730</v>
      </c>
      <c r="R629" s="11"/>
      <c r="S629" t="s">
        <v>116</v>
      </c>
      <c r="V629" s="128" t="e">
        <f>_xlfn.XLOOKUP(Applications[[#This Row],[NoApplication]],#REF!,#REF!,Applications[[#This Row],[Business Owner]],0,1)</f>
        <v>#REF!</v>
      </c>
      <c r="AE629" t="s">
        <v>2358</v>
      </c>
      <c r="AI629" t="s">
        <v>2731</v>
      </c>
      <c r="AJ629" t="s">
        <v>2499</v>
      </c>
    </row>
    <row r="630" spans="2:37" x14ac:dyDescent="0.25">
      <c r="B630" s="29" t="str">
        <f>_xlfn.CONCAT(Applications[[#This Row],[No]]," - ",Applications[[#This Row],[Application]])</f>
        <v>848 - JouleScope</v>
      </c>
      <c r="C630">
        <v>848</v>
      </c>
      <c r="D630" s="18" t="s">
        <v>2732</v>
      </c>
      <c r="E630" t="s">
        <v>1968</v>
      </c>
      <c r="F630" s="28">
        <v>45658</v>
      </c>
      <c r="N630" t="s">
        <v>2038</v>
      </c>
      <c r="O630" s="19">
        <v>54788</v>
      </c>
      <c r="Q630" t="s">
        <v>2733</v>
      </c>
      <c r="R630" s="11"/>
      <c r="S630" t="s">
        <v>116</v>
      </c>
      <c r="V630" s="128" t="e">
        <f>_xlfn.XLOOKUP(Applications[[#This Row],[NoApplication]],#REF!,#REF!,Applications[[#This Row],[Business Owner]],0,1)</f>
        <v>#REF!</v>
      </c>
      <c r="AE630" t="s">
        <v>2358</v>
      </c>
      <c r="AJ630" t="s">
        <v>46</v>
      </c>
      <c r="AK630" t="s">
        <v>1851</v>
      </c>
    </row>
    <row r="631" spans="2:37" x14ac:dyDescent="0.25">
      <c r="B631" s="29" t="str">
        <f>_xlfn.CONCAT(Applications[[#This Row],[No]]," - ",Applications[[#This Row],[Application]])</f>
        <v>849 - NI package manager</v>
      </c>
      <c r="C631">
        <v>849</v>
      </c>
      <c r="D631" s="18" t="s">
        <v>2734</v>
      </c>
      <c r="E631" t="s">
        <v>1968</v>
      </c>
      <c r="F631" s="28">
        <v>45658</v>
      </c>
      <c r="N631" t="s">
        <v>2038</v>
      </c>
      <c r="O631" s="19">
        <v>54788</v>
      </c>
      <c r="Q631" t="s">
        <v>2735</v>
      </c>
      <c r="R631" s="11"/>
      <c r="S631" t="s">
        <v>116</v>
      </c>
      <c r="V631" s="128" t="e">
        <f>_xlfn.XLOOKUP(Applications[[#This Row],[NoApplication]],#REF!,#REF!,Applications[[#This Row],[Business Owner]],0,1)</f>
        <v>#REF!</v>
      </c>
      <c r="AE631" t="s">
        <v>2358</v>
      </c>
      <c r="AJ631" t="s">
        <v>1162</v>
      </c>
      <c r="AK631" t="s">
        <v>1162</v>
      </c>
    </row>
    <row r="632" spans="2:37" x14ac:dyDescent="0.25">
      <c r="B632" s="29" t="str">
        <f>_xlfn.CONCAT(Applications[[#This Row],[No]]," - ",Applications[[#This Row],[Application]])</f>
        <v>850 - NI Software</v>
      </c>
      <c r="C632">
        <v>850</v>
      </c>
      <c r="D632" s="18" t="s">
        <v>2736</v>
      </c>
      <c r="E632" t="s">
        <v>1968</v>
      </c>
      <c r="F632" s="28">
        <v>45658</v>
      </c>
      <c r="N632" t="s">
        <v>2038</v>
      </c>
      <c r="O632" s="19">
        <v>54788</v>
      </c>
      <c r="Q632" t="s">
        <v>2735</v>
      </c>
      <c r="R632" s="11"/>
      <c r="S632" t="s">
        <v>116</v>
      </c>
      <c r="V632" s="128" t="e">
        <f>_xlfn.XLOOKUP(Applications[[#This Row],[NoApplication]],#REF!,#REF!,Applications[[#This Row],[Business Owner]],0,1)</f>
        <v>#REF!</v>
      </c>
      <c r="AE632" t="s">
        <v>2358</v>
      </c>
      <c r="AJ632" t="s">
        <v>1162</v>
      </c>
      <c r="AK632" t="s">
        <v>1162</v>
      </c>
    </row>
    <row r="633" spans="2:37" x14ac:dyDescent="0.25">
      <c r="B633" s="29" t="str">
        <f>_xlfn.CONCAT(Applications[[#This Row],[No]]," - ",Applications[[#This Row],[Application]])</f>
        <v>851 - Rustup</v>
      </c>
      <c r="C633">
        <v>851</v>
      </c>
      <c r="D633" s="18" t="s">
        <v>2737</v>
      </c>
      <c r="E633" t="s">
        <v>2721</v>
      </c>
      <c r="F633" s="28">
        <v>45658</v>
      </c>
      <c r="N633" t="s">
        <v>1855</v>
      </c>
      <c r="O633" s="19">
        <v>54788</v>
      </c>
      <c r="Q633" t="s">
        <v>2738</v>
      </c>
      <c r="R633" s="11"/>
      <c r="S633" t="s">
        <v>116</v>
      </c>
      <c r="V633" s="128" t="e">
        <f>_xlfn.XLOOKUP(Applications[[#This Row],[NoApplication]],#REF!,#REF!,Applications[[#This Row],[Business Owner]],0,1)</f>
        <v>#REF!</v>
      </c>
      <c r="AC633" t="s">
        <v>680</v>
      </c>
      <c r="AE633" t="s">
        <v>2358</v>
      </c>
    </row>
    <row r="634" spans="2:37" x14ac:dyDescent="0.25">
      <c r="B634" s="29" t="str">
        <f>_xlfn.CONCAT(Applications[[#This Row],[No]]," - ",Applications[[#This Row],[Application]])</f>
        <v>852 - SD Card formatter</v>
      </c>
      <c r="C634">
        <v>852</v>
      </c>
      <c r="D634" s="18" t="s">
        <v>2739</v>
      </c>
      <c r="E634" t="s">
        <v>1968</v>
      </c>
      <c r="F634" s="28">
        <v>45658</v>
      </c>
      <c r="N634" t="s">
        <v>1862</v>
      </c>
      <c r="O634" s="19">
        <v>54788</v>
      </c>
      <c r="Q634" t="s">
        <v>2740</v>
      </c>
      <c r="R634" s="11"/>
      <c r="S634" t="s">
        <v>116</v>
      </c>
      <c r="V634" s="128" t="e">
        <f>_xlfn.XLOOKUP(Applications[[#This Row],[NoApplication]],#REF!,#REF!,Applications[[#This Row],[Business Owner]],0,1)</f>
        <v>#REF!</v>
      </c>
      <c r="AE634" t="s">
        <v>2358</v>
      </c>
      <c r="AJ634" t="s">
        <v>46</v>
      </c>
      <c r="AK634" t="s">
        <v>2403</v>
      </c>
    </row>
    <row r="635" spans="2:37" x14ac:dyDescent="0.25">
      <c r="B635" s="29" t="str">
        <f>_xlfn.CONCAT(Applications[[#This Row],[No]]," - ",Applications[[#This Row],[Application]])</f>
        <v>853 - SX Virtual Link</v>
      </c>
      <c r="C635">
        <v>853</v>
      </c>
      <c r="D635" s="18" t="s">
        <v>2741</v>
      </c>
      <c r="E635" t="s">
        <v>1968</v>
      </c>
      <c r="F635" s="28">
        <v>45658</v>
      </c>
      <c r="N635" t="s">
        <v>1862</v>
      </c>
      <c r="O635" s="19">
        <v>54788</v>
      </c>
      <c r="Q635" t="s">
        <v>2742</v>
      </c>
      <c r="R635" s="11"/>
      <c r="S635" t="s">
        <v>116</v>
      </c>
      <c r="V635" s="128" t="e">
        <f>_xlfn.XLOOKUP(Applications[[#This Row],[NoApplication]],#REF!,#REF!,Applications[[#This Row],[Business Owner]],0,1)</f>
        <v>#REF!</v>
      </c>
      <c r="AE635" t="s">
        <v>2358</v>
      </c>
      <c r="AJ635" t="s">
        <v>46</v>
      </c>
      <c r="AK635" t="s">
        <v>2403</v>
      </c>
    </row>
    <row r="636" spans="2:37" x14ac:dyDescent="0.25">
      <c r="B636" s="29" t="str">
        <f>_xlfn.CONCAT(Applications[[#This Row],[No]]," - ",Applications[[#This Row],[Application]])</f>
        <v>854 - Typora</v>
      </c>
      <c r="C636">
        <v>854</v>
      </c>
      <c r="D636" s="18" t="s">
        <v>2743</v>
      </c>
      <c r="E636" t="s">
        <v>1968</v>
      </c>
      <c r="F636" s="28">
        <v>45658</v>
      </c>
      <c r="N636" t="s">
        <v>1848</v>
      </c>
      <c r="O636" s="28">
        <v>46173</v>
      </c>
      <c r="Q636" t="s">
        <v>2744</v>
      </c>
      <c r="R636" s="11"/>
      <c r="S636" t="s">
        <v>116</v>
      </c>
      <c r="V636" s="128" t="e">
        <f>_xlfn.XLOOKUP(Applications[[#This Row],[NoApplication]],#REF!,#REF!,Applications[[#This Row],[Business Owner]],0,1)</f>
        <v>#REF!</v>
      </c>
      <c r="AD636" t="s">
        <v>2417</v>
      </c>
      <c r="AE636" t="s">
        <v>2358</v>
      </c>
      <c r="AI636" t="s">
        <v>2745</v>
      </c>
      <c r="AJ636" t="s">
        <v>2434</v>
      </c>
      <c r="AK636" t="s">
        <v>2403</v>
      </c>
    </row>
    <row r="637" spans="2:37" x14ac:dyDescent="0.25">
      <c r="B637" s="29" t="str">
        <f>_xlfn.CONCAT(Applications[[#This Row],[No]]," - ",Applications[[#This Row],[Application]])</f>
        <v>855 - uBlock Origin</v>
      </c>
      <c r="C637">
        <v>855</v>
      </c>
      <c r="D637" s="18" t="s">
        <v>2746</v>
      </c>
      <c r="E637" t="s">
        <v>1846</v>
      </c>
      <c r="F637" s="28">
        <v>45658</v>
      </c>
      <c r="N637" t="s">
        <v>1862</v>
      </c>
      <c r="O637" s="19">
        <v>54788</v>
      </c>
      <c r="Q637" t="s">
        <v>2747</v>
      </c>
      <c r="R637" s="11"/>
      <c r="S637" t="s">
        <v>116</v>
      </c>
      <c r="V637" s="128" t="e">
        <f>_xlfn.XLOOKUP(Applications[[#This Row],[NoApplication]],#REF!,#REF!,Applications[[#This Row],[Business Owner]],0,1)</f>
        <v>#REF!</v>
      </c>
      <c r="AE637" t="s">
        <v>2358</v>
      </c>
    </row>
    <row r="638" spans="2:37" x14ac:dyDescent="0.25">
      <c r="B638" s="29" t="str">
        <f>_xlfn.CONCAT(Applications[[#This Row],[No]]," - ",Applications[[#This Row],[Application]])</f>
        <v>856 - UniFlash</v>
      </c>
      <c r="C638">
        <v>856</v>
      </c>
      <c r="D638" s="18" t="s">
        <v>2748</v>
      </c>
      <c r="E638" t="s">
        <v>1968</v>
      </c>
      <c r="F638" s="28">
        <v>45658</v>
      </c>
      <c r="N638" t="s">
        <v>1862</v>
      </c>
      <c r="O638" s="19">
        <v>54788</v>
      </c>
      <c r="Q638" t="s">
        <v>2749</v>
      </c>
      <c r="R638" s="11"/>
      <c r="S638" t="s">
        <v>116</v>
      </c>
      <c r="V638" s="128" t="e">
        <f>_xlfn.XLOOKUP(Applications[[#This Row],[NoApplication]],#REF!,#REF!,Applications[[#This Row],[Business Owner]],0,1)</f>
        <v>#REF!</v>
      </c>
      <c r="AE638" t="s">
        <v>2358</v>
      </c>
      <c r="AJ638" t="s">
        <v>46</v>
      </c>
      <c r="AK638" t="s">
        <v>2403</v>
      </c>
    </row>
    <row r="639" spans="2:37" x14ac:dyDescent="0.25">
      <c r="B639" s="29" t="str">
        <f>_xlfn.CONCAT(Applications[[#This Row],[No]]," - ",Applications[[#This Row],[Application]])</f>
        <v>857 - Windows Terminal</v>
      </c>
      <c r="C639">
        <v>857</v>
      </c>
      <c r="D639" s="18" t="s">
        <v>3686</v>
      </c>
      <c r="E639" t="s">
        <v>2037</v>
      </c>
      <c r="F639" s="28">
        <v>45658</v>
      </c>
      <c r="N639" t="s">
        <v>1862</v>
      </c>
      <c r="O639" s="19">
        <v>54788</v>
      </c>
      <c r="Q639" t="s">
        <v>3687</v>
      </c>
      <c r="R639" s="11"/>
      <c r="S639" t="s">
        <v>116</v>
      </c>
      <c r="V639" s="128" t="e">
        <f>_xlfn.XLOOKUP(Applications[[#This Row],[NoApplication]],#REF!,#REF!,Applications[[#This Row],[Business Owner]],0,1)</f>
        <v>#REF!</v>
      </c>
      <c r="AE639" t="s">
        <v>3654</v>
      </c>
      <c r="AI639" t="s">
        <v>3688</v>
      </c>
    </row>
    <row r="640" spans="2:37" x14ac:dyDescent="0.25">
      <c r="B640" s="29" t="str">
        <f>_xlfn.CONCAT(Applications[[#This Row],[No]]," - ",Applications[[#This Row],[Application]])</f>
        <v>858 - Tabular Editor</v>
      </c>
      <c r="C640">
        <v>858</v>
      </c>
      <c r="D640" s="18" t="s">
        <v>2899</v>
      </c>
      <c r="E640" t="s">
        <v>1853</v>
      </c>
      <c r="F640" s="28">
        <v>45658</v>
      </c>
      <c r="H640" s="11" t="s">
        <v>308</v>
      </c>
      <c r="J640" s="18" t="s">
        <v>2899</v>
      </c>
      <c r="M640" t="s">
        <v>2009</v>
      </c>
      <c r="N640" t="s">
        <v>2038</v>
      </c>
      <c r="O640" s="19">
        <v>54788</v>
      </c>
      <c r="R640" s="11"/>
      <c r="S640" t="s">
        <v>120</v>
      </c>
      <c r="T640" t="s">
        <v>1799</v>
      </c>
      <c r="V640" s="128" t="e">
        <f>_xlfn.XLOOKUP(Applications[[#This Row],[NoApplication]],#REF!,#REF!,Applications[[#This Row],[Business Owner]],0,1)</f>
        <v>#REF!</v>
      </c>
      <c r="AE640" t="s">
        <v>2358</v>
      </c>
    </row>
    <row r="641" spans="2:37" x14ac:dyDescent="0.25">
      <c r="B641" s="29" t="str">
        <f>_xlfn.CONCAT(Applications[[#This Row],[No]]," - ",Applications[[#This Row],[Application]])</f>
        <v>859 - Comsol</v>
      </c>
      <c r="C641">
        <v>859</v>
      </c>
      <c r="D641" s="18" t="s">
        <v>2953</v>
      </c>
      <c r="E641" t="s">
        <v>1968</v>
      </c>
      <c r="F641" s="28">
        <v>45658</v>
      </c>
      <c r="N641" t="s">
        <v>2038</v>
      </c>
      <c r="O641" s="19">
        <v>54788</v>
      </c>
      <c r="R641" s="11"/>
      <c r="S641" t="s">
        <v>120</v>
      </c>
      <c r="T641" t="s">
        <v>1799</v>
      </c>
      <c r="V641" s="128" t="e">
        <f>_xlfn.XLOOKUP(Applications[[#This Row],[NoApplication]],#REF!,#REF!,Applications[[#This Row],[Business Owner]],0,1)</f>
        <v>#REF!</v>
      </c>
      <c r="AE641" t="s">
        <v>2358</v>
      </c>
      <c r="AI641" t="s">
        <v>2954</v>
      </c>
      <c r="AJ641" t="s">
        <v>46</v>
      </c>
      <c r="AK641" t="s">
        <v>2403</v>
      </c>
    </row>
    <row r="642" spans="2:37" x14ac:dyDescent="0.25">
      <c r="B642" s="29" t="str">
        <f>_xlfn.CONCAT(Applications[[#This Row],[No]]," - ",Applications[[#This Row],[Application]])</f>
        <v>860 - TeX Live</v>
      </c>
      <c r="C642">
        <v>860</v>
      </c>
      <c r="D642" s="18" t="s">
        <v>2970</v>
      </c>
      <c r="E642" t="s">
        <v>1968</v>
      </c>
      <c r="F642" s="28">
        <v>45658</v>
      </c>
      <c r="N642" t="s">
        <v>2038</v>
      </c>
      <c r="O642" s="19">
        <v>54788</v>
      </c>
      <c r="R642" s="11"/>
      <c r="S642" t="s">
        <v>120</v>
      </c>
      <c r="T642" t="s">
        <v>1799</v>
      </c>
      <c r="V642" s="128" t="e">
        <f>_xlfn.XLOOKUP(Applications[[#This Row],[NoApplication]],#REF!,#REF!,Applications[[#This Row],[Business Owner]],0,1)</f>
        <v>#REF!</v>
      </c>
      <c r="AD642" t="s">
        <v>2417</v>
      </c>
      <c r="AE642" t="s">
        <v>2358</v>
      </c>
      <c r="AJ642" t="s">
        <v>46</v>
      </c>
    </row>
    <row r="643" spans="2:37" x14ac:dyDescent="0.25">
      <c r="B643" s="29" t="str">
        <f>_xlfn.CONCAT(Applications[[#This Row],[No]]," - ",Applications[[#This Row],[Application]])</f>
        <v>861 - Sumatra PDF</v>
      </c>
      <c r="C643">
        <v>861</v>
      </c>
      <c r="D643" s="18" t="s">
        <v>2900</v>
      </c>
      <c r="E643" t="s">
        <v>1878</v>
      </c>
      <c r="F643" s="28">
        <v>45658</v>
      </c>
      <c r="N643" t="s">
        <v>2038</v>
      </c>
      <c r="O643" s="19">
        <v>54788</v>
      </c>
      <c r="R643" s="11"/>
      <c r="S643" t="s">
        <v>120</v>
      </c>
      <c r="T643" t="s">
        <v>1799</v>
      </c>
      <c r="V643" s="128" t="e">
        <f>_xlfn.XLOOKUP(Applications[[#This Row],[NoApplication]],#REF!,#REF!,Applications[[#This Row],[Business Owner]],0,1)</f>
        <v>#REF!</v>
      </c>
      <c r="AE643" t="s">
        <v>2358</v>
      </c>
    </row>
    <row r="644" spans="2:37" x14ac:dyDescent="0.25">
      <c r="B644" s="29" t="str">
        <f>_xlfn.CONCAT(Applications[[#This Row],[No]]," - ",Applications[[#This Row],[Application]])</f>
        <v>862 - Kamstrup msp flasher 1.2</v>
      </c>
      <c r="C644">
        <v>862</v>
      </c>
      <c r="D644" s="18" t="s">
        <v>2901</v>
      </c>
      <c r="E644" s="91" t="s">
        <v>1945</v>
      </c>
      <c r="F644" s="28">
        <v>45658</v>
      </c>
      <c r="J644" t="s">
        <v>1838</v>
      </c>
      <c r="N644" t="s">
        <v>1896</v>
      </c>
      <c r="O644" s="19">
        <v>54788</v>
      </c>
      <c r="R644" s="11"/>
      <c r="S644" t="s">
        <v>120</v>
      </c>
      <c r="T644" t="s">
        <v>1799</v>
      </c>
      <c r="V644" s="128" t="e">
        <f>_xlfn.XLOOKUP(Applications[[#This Row],[NoApplication]],#REF!,#REF!,Applications[[#This Row],[Business Owner]],0,1)</f>
        <v>#REF!</v>
      </c>
      <c r="AE644" t="s">
        <v>2358</v>
      </c>
    </row>
    <row r="645" spans="2:37" x14ac:dyDescent="0.25">
      <c r="B645" s="29" t="str">
        <f>_xlfn.CONCAT(Applications[[#This Row],[No]]," - ",Applications[[#This Row],[Application]])</f>
        <v>864 - (Birdz) Kalao</v>
      </c>
      <c r="C645">
        <v>864</v>
      </c>
      <c r="D645" s="18" t="s">
        <v>2902</v>
      </c>
      <c r="E645" t="s">
        <v>1846</v>
      </c>
      <c r="F645" s="28">
        <v>45658</v>
      </c>
      <c r="N645" t="s">
        <v>2038</v>
      </c>
      <c r="O645" s="19">
        <v>54788</v>
      </c>
      <c r="R645" s="11"/>
      <c r="S645" t="s">
        <v>120</v>
      </c>
      <c r="T645" t="s">
        <v>1799</v>
      </c>
      <c r="V645" s="128" t="e">
        <f>_xlfn.XLOOKUP(Applications[[#This Row],[NoApplication]],#REF!,#REF!,Applications[[#This Row],[Business Owner]],0,1)</f>
        <v>#REF!</v>
      </c>
      <c r="AE645" t="s">
        <v>2358</v>
      </c>
    </row>
    <row r="646" spans="2:37" x14ac:dyDescent="0.25">
      <c r="B646" s="29" t="str">
        <f>_xlfn.CONCAT(Applications[[#This Row],[No]]," - ",Applications[[#This Row],[Application]])</f>
        <v>865 - FreeCad</v>
      </c>
      <c r="C646">
        <v>865</v>
      </c>
      <c r="D646" s="18" t="s">
        <v>2903</v>
      </c>
      <c r="E646" t="s">
        <v>2050</v>
      </c>
      <c r="F646" s="28">
        <v>45658</v>
      </c>
      <c r="N646" t="s">
        <v>1855</v>
      </c>
      <c r="O646" s="19">
        <v>54788</v>
      </c>
      <c r="R646" s="11"/>
      <c r="S646" t="s">
        <v>120</v>
      </c>
      <c r="T646" t="s">
        <v>1799</v>
      </c>
      <c r="V646" s="128" t="e">
        <f>_xlfn.XLOOKUP(Applications[[#This Row],[NoApplication]],#REF!,#REF!,Applications[[#This Row],[Business Owner]],0,1)</f>
        <v>#REF!</v>
      </c>
      <c r="AE646" t="s">
        <v>2358</v>
      </c>
    </row>
    <row r="647" spans="2:37" x14ac:dyDescent="0.25">
      <c r="B647" s="29" t="str">
        <f>_xlfn.CONCAT(Applications[[#This Row],[No]]," - ",Applications[[#This Row],[Application]])</f>
        <v>866 - DWGSee</v>
      </c>
      <c r="C647">
        <v>866</v>
      </c>
      <c r="D647" s="18" t="s">
        <v>2904</v>
      </c>
      <c r="E647" t="s">
        <v>2050</v>
      </c>
      <c r="F647" s="28">
        <v>45658</v>
      </c>
      <c r="N647" t="s">
        <v>2038</v>
      </c>
      <c r="O647" s="19">
        <v>54788</v>
      </c>
      <c r="R647" s="11"/>
      <c r="S647" t="s">
        <v>120</v>
      </c>
      <c r="T647" t="s">
        <v>1799</v>
      </c>
      <c r="V647" s="128" t="e">
        <f>_xlfn.XLOOKUP(Applications[[#This Row],[NoApplication]],#REF!,#REF!,Applications[[#This Row],[Business Owner]],0,1)</f>
        <v>#REF!</v>
      </c>
      <c r="AE647" t="s">
        <v>2358</v>
      </c>
    </row>
    <row r="648" spans="2:37" x14ac:dyDescent="0.25">
      <c r="B648" s="29" t="str">
        <f>_xlfn.CONCAT(Applications[[#This Row],[No]]," - ",Applications[[#This Row],[Application]])</f>
        <v>867 - Kamstrup LabWater Tool</v>
      </c>
      <c r="C648">
        <v>867</v>
      </c>
      <c r="D648" s="18" t="s">
        <v>2905</v>
      </c>
      <c r="E648" s="91" t="s">
        <v>1945</v>
      </c>
      <c r="F648" s="28">
        <v>45658</v>
      </c>
      <c r="J648" t="s">
        <v>1838</v>
      </c>
      <c r="N648" t="s">
        <v>1896</v>
      </c>
      <c r="O648" s="19">
        <v>54788</v>
      </c>
      <c r="R648" s="11"/>
      <c r="S648" t="s">
        <v>120</v>
      </c>
      <c r="T648" t="s">
        <v>1799</v>
      </c>
      <c r="V648" s="128" t="e">
        <f>_xlfn.XLOOKUP(Applications[[#This Row],[NoApplication]],#REF!,#REF!,Applications[[#This Row],[Business Owner]],0,1)</f>
        <v>#REF!</v>
      </c>
      <c r="AE648" t="s">
        <v>2358</v>
      </c>
    </row>
    <row r="649" spans="2:37" x14ac:dyDescent="0.25">
      <c r="B649" s="29" t="str">
        <f>_xlfn.CONCAT(Applications[[#This Row],[No]]," - ",Applications[[#This Row],[Application]])</f>
        <v>868 - FlowVisionCommand</v>
      </c>
      <c r="C649">
        <v>868</v>
      </c>
      <c r="D649" s="18" t="s">
        <v>2906</v>
      </c>
      <c r="E649" s="91" t="s">
        <v>1945</v>
      </c>
      <c r="F649" s="28">
        <v>45658</v>
      </c>
      <c r="N649" t="s">
        <v>1896</v>
      </c>
      <c r="O649" s="19">
        <v>54788</v>
      </c>
      <c r="R649" s="11"/>
      <c r="S649" t="s">
        <v>120</v>
      </c>
      <c r="T649" t="s">
        <v>1799</v>
      </c>
      <c r="V649" s="128" t="e">
        <f>_xlfn.XLOOKUP(Applications[[#This Row],[NoApplication]],#REF!,#REF!,Applications[[#This Row],[Business Owner]],0,1)</f>
        <v>#REF!</v>
      </c>
      <c r="AE649" t="s">
        <v>2358</v>
      </c>
    </row>
    <row r="650" spans="2:37" x14ac:dyDescent="0.25">
      <c r="B650" s="29" t="str">
        <f>_xlfn.CONCAT(Applications[[#This Row],[No]]," - ",Applications[[#This Row],[Application]])</f>
        <v>869 - (Kamstrup) OrCad_compare.exe</v>
      </c>
      <c r="C650">
        <v>869</v>
      </c>
      <c r="D650" s="18" t="s">
        <v>2907</v>
      </c>
      <c r="E650" s="91" t="s">
        <v>1945</v>
      </c>
      <c r="F650" s="28">
        <v>45658</v>
      </c>
      <c r="J650" t="s">
        <v>1838</v>
      </c>
      <c r="N650" t="s">
        <v>1896</v>
      </c>
      <c r="O650" s="19">
        <v>54788</v>
      </c>
      <c r="R650" s="11"/>
      <c r="S650" t="s">
        <v>120</v>
      </c>
      <c r="T650" t="s">
        <v>1799</v>
      </c>
      <c r="V650" s="128" t="e">
        <f>_xlfn.XLOOKUP(Applications[[#This Row],[NoApplication]],#REF!,#REF!,Applications[[#This Row],[Business Owner]],0,1)</f>
        <v>#REF!</v>
      </c>
      <c r="AE650" t="s">
        <v>2358</v>
      </c>
      <c r="AH650" t="s">
        <v>2393</v>
      </c>
    </row>
    <row r="651" spans="2:37" x14ac:dyDescent="0.25">
      <c r="B651" s="29" t="str">
        <f>_xlfn.CONCAT(Applications[[#This Row],[No]]," - ",Applications[[#This Row],[Application]])</f>
        <v>870 - CMWrun</v>
      </c>
      <c r="C651">
        <v>870</v>
      </c>
      <c r="D651" s="18" t="s">
        <v>2908</v>
      </c>
      <c r="E651" t="s">
        <v>1968</v>
      </c>
      <c r="F651" s="28">
        <v>45658</v>
      </c>
      <c r="J651" t="s">
        <v>2547</v>
      </c>
      <c r="N651" t="s">
        <v>2038</v>
      </c>
      <c r="O651" s="19">
        <v>54788</v>
      </c>
      <c r="Q651" t="s">
        <v>2909</v>
      </c>
      <c r="R651" s="11"/>
      <c r="S651" t="s">
        <v>120</v>
      </c>
      <c r="T651" t="s">
        <v>1799</v>
      </c>
      <c r="V651" s="128" t="e">
        <f>_xlfn.XLOOKUP(Applications[[#This Row],[NoApplication]],#REF!,#REF!,Applications[[#This Row],[Business Owner]],0,1)</f>
        <v>#REF!</v>
      </c>
      <c r="AE651" t="s">
        <v>2358</v>
      </c>
      <c r="AI651" t="s">
        <v>2910</v>
      </c>
      <c r="AJ651" t="s">
        <v>46</v>
      </c>
      <c r="AK651" t="s">
        <v>2403</v>
      </c>
    </row>
    <row r="652" spans="2:37" x14ac:dyDescent="0.25">
      <c r="B652" s="29" t="str">
        <f>_xlfn.CONCAT(Applications[[#This Row],[No]]," - ",Applications[[#This Row],[Application]])</f>
        <v>871 - Agilent 14585 Control SW</v>
      </c>
      <c r="C652">
        <v>871</v>
      </c>
      <c r="D652" s="18" t="s">
        <v>2911</v>
      </c>
      <c r="E652" t="s">
        <v>1968</v>
      </c>
      <c r="F652" s="28">
        <v>45658</v>
      </c>
      <c r="N652" t="s">
        <v>1862</v>
      </c>
      <c r="O652" s="19">
        <v>54788</v>
      </c>
      <c r="R652" s="11"/>
      <c r="S652" t="s">
        <v>120</v>
      </c>
      <c r="T652" t="s">
        <v>1799</v>
      </c>
      <c r="V652" s="128" t="e">
        <f>_xlfn.XLOOKUP(Applications[[#This Row],[NoApplication]],#REF!,#REF!,Applications[[#This Row],[Business Owner]],0,1)</f>
        <v>#REF!</v>
      </c>
      <c r="AE652" t="s">
        <v>2358</v>
      </c>
    </row>
    <row r="653" spans="2:37" x14ac:dyDescent="0.25">
      <c r="B653" s="29" t="str">
        <f>_xlfn.CONCAT(Applications[[#This Row],[No]]," - ",Applications[[#This Row],[Application]])</f>
        <v>872 - Analog Engineers</v>
      </c>
      <c r="C653">
        <v>872</v>
      </c>
      <c r="D653" s="18" t="s">
        <v>2912</v>
      </c>
      <c r="E653" t="s">
        <v>1968</v>
      </c>
      <c r="F653" s="28">
        <v>45658</v>
      </c>
      <c r="J653" t="s">
        <v>2877</v>
      </c>
      <c r="N653" t="s">
        <v>2038</v>
      </c>
      <c r="O653" s="19">
        <v>54788</v>
      </c>
      <c r="R653" s="11"/>
      <c r="S653" t="s">
        <v>120</v>
      </c>
      <c r="T653" t="s">
        <v>1799</v>
      </c>
      <c r="V653" s="128" t="e">
        <f>_xlfn.XLOOKUP(Applications[[#This Row],[NoApplication]],#REF!,#REF!,Applications[[#This Row],[Business Owner]],0,1)</f>
        <v>#REF!</v>
      </c>
      <c r="AE653" t="s">
        <v>2358</v>
      </c>
      <c r="AI653" t="s">
        <v>1162</v>
      </c>
      <c r="AJ653" t="s">
        <v>1162</v>
      </c>
      <c r="AK653" t="s">
        <v>1162</v>
      </c>
    </row>
    <row r="654" spans="2:37" x14ac:dyDescent="0.25">
      <c r="B654" s="29" t="str">
        <f>_xlfn.CONCAT(Applications[[#This Row],[No]]," - ",Applications[[#This Row],[Application]])</f>
        <v>873 - AppCAD</v>
      </c>
      <c r="C654">
        <v>873</v>
      </c>
      <c r="D654" s="18" t="s">
        <v>2913</v>
      </c>
      <c r="E654" t="s">
        <v>2050</v>
      </c>
      <c r="F654" s="28">
        <v>45658</v>
      </c>
      <c r="J654" t="s">
        <v>2914</v>
      </c>
      <c r="N654" t="s">
        <v>2038</v>
      </c>
      <c r="O654" s="19">
        <v>54788</v>
      </c>
      <c r="R654" s="11"/>
      <c r="S654" t="s">
        <v>120</v>
      </c>
      <c r="T654" t="s">
        <v>1799</v>
      </c>
      <c r="V654" s="128" t="e">
        <f>_xlfn.XLOOKUP(Applications[[#This Row],[NoApplication]],#REF!,#REF!,Applications[[#This Row],[Business Owner]],0,1)</f>
        <v>#REF!</v>
      </c>
      <c r="AE654" t="s">
        <v>2358</v>
      </c>
      <c r="AI654" t="s">
        <v>2915</v>
      </c>
      <c r="AK654" t="s">
        <v>2403</v>
      </c>
    </row>
    <row r="655" spans="2:37" x14ac:dyDescent="0.25">
      <c r="B655" s="29" t="str">
        <f>_xlfn.CONCAT(Applications[[#This Row],[No]]," - ",Applications[[#This Row],[Application]])</f>
        <v>874 - Bizagi Modeler</v>
      </c>
      <c r="C655">
        <v>874</v>
      </c>
      <c r="D655" s="18" t="s">
        <v>2916</v>
      </c>
      <c r="E655" t="s">
        <v>1968</v>
      </c>
      <c r="F655" s="28">
        <v>45658</v>
      </c>
      <c r="N655" t="s">
        <v>2038</v>
      </c>
      <c r="O655" s="19">
        <v>54788</v>
      </c>
      <c r="R655" s="11"/>
      <c r="S655" t="s">
        <v>120</v>
      </c>
      <c r="T655" t="s">
        <v>1799</v>
      </c>
      <c r="V655" s="128" t="e">
        <f>_xlfn.XLOOKUP(Applications[[#This Row],[NoApplication]],#REF!,#REF!,Applications[[#This Row],[Business Owner]],0,1)</f>
        <v>#REF!</v>
      </c>
      <c r="AE655" t="s">
        <v>2358</v>
      </c>
      <c r="AI655" t="s">
        <v>2917</v>
      </c>
      <c r="AJ655" t="s">
        <v>2377</v>
      </c>
      <c r="AK655" t="s">
        <v>2918</v>
      </c>
    </row>
    <row r="656" spans="2:37" x14ac:dyDescent="0.25">
      <c r="B656" s="29" t="str">
        <f>_xlfn.CONCAT(Applications[[#This Row],[No]]," - ",Applications[[#This Row],[Application]])</f>
        <v>875 - Communications Tester 6.15.15</v>
      </c>
      <c r="C656">
        <v>875</v>
      </c>
      <c r="D656" s="18" t="s">
        <v>2919</v>
      </c>
      <c r="E656" t="s">
        <v>1968</v>
      </c>
      <c r="F656" s="28">
        <v>45658</v>
      </c>
      <c r="N656" t="s">
        <v>2038</v>
      </c>
      <c r="O656" s="19">
        <v>54788</v>
      </c>
      <c r="R656" s="11"/>
      <c r="S656" t="s">
        <v>120</v>
      </c>
      <c r="T656" t="s">
        <v>1799</v>
      </c>
      <c r="V656" s="128" t="e">
        <f>_xlfn.XLOOKUP(Applications[[#This Row],[NoApplication]],#REF!,#REF!,Applications[[#This Row],[Business Owner]],0,1)</f>
        <v>#REF!</v>
      </c>
      <c r="AE656" t="s">
        <v>2358</v>
      </c>
      <c r="AI656" t="s">
        <v>2920</v>
      </c>
      <c r="AJ656" t="s">
        <v>46</v>
      </c>
      <c r="AK656" t="s">
        <v>2403</v>
      </c>
    </row>
    <row r="657" spans="2:37" x14ac:dyDescent="0.25">
      <c r="B657" s="29" t="str">
        <f>_xlfn.CONCAT(Applications[[#This Row],[No]]," - ",Applications[[#This Row],[Application]])</f>
        <v>876 - Keysight Benchvue</v>
      </c>
      <c r="C657">
        <v>876</v>
      </c>
      <c r="D657" s="18" t="s">
        <v>2921</v>
      </c>
      <c r="E657" t="s">
        <v>1968</v>
      </c>
      <c r="F657" s="28">
        <v>45658</v>
      </c>
      <c r="N657" t="s">
        <v>1862</v>
      </c>
      <c r="O657" s="19">
        <v>54788</v>
      </c>
      <c r="R657" s="11"/>
      <c r="S657" t="s">
        <v>120</v>
      </c>
      <c r="T657" t="s">
        <v>1799</v>
      </c>
      <c r="V657" s="128" t="e">
        <f>_xlfn.XLOOKUP(Applications[[#This Row],[NoApplication]],#REF!,#REF!,Applications[[#This Row],[Business Owner]],0,1)</f>
        <v>#REF!</v>
      </c>
      <c r="AE657" t="s">
        <v>2358</v>
      </c>
      <c r="AJ657" t="s">
        <v>1162</v>
      </c>
      <c r="AK657" t="s">
        <v>1851</v>
      </c>
    </row>
    <row r="658" spans="2:37" x14ac:dyDescent="0.25">
      <c r="B658" s="29" t="str">
        <f>_xlfn.CONCAT(Applications[[#This Row],[No]]," - ",Applications[[#This Row],[Application]])</f>
        <v>877 - LoRa Calculator</v>
      </c>
      <c r="C658">
        <v>877</v>
      </c>
      <c r="D658" s="18" t="s">
        <v>2922</v>
      </c>
      <c r="E658" t="s">
        <v>1968</v>
      </c>
      <c r="F658" s="28">
        <v>45658</v>
      </c>
      <c r="J658" t="s">
        <v>2874</v>
      </c>
      <c r="N658" t="s">
        <v>2038</v>
      </c>
      <c r="O658" s="19">
        <v>54788</v>
      </c>
      <c r="R658" s="11"/>
      <c r="S658" t="s">
        <v>120</v>
      </c>
      <c r="T658" t="s">
        <v>1799</v>
      </c>
      <c r="V658" s="128" t="e">
        <f>_xlfn.XLOOKUP(Applications[[#This Row],[NoApplication]],#REF!,#REF!,Applications[[#This Row],[Business Owner]],0,1)</f>
        <v>#REF!</v>
      </c>
      <c r="AE658" t="s">
        <v>2358</v>
      </c>
      <c r="AJ658" t="s">
        <v>1162</v>
      </c>
      <c r="AK658" t="s">
        <v>1162</v>
      </c>
    </row>
    <row r="659" spans="2:37" x14ac:dyDescent="0.25">
      <c r="B659" s="29" t="str">
        <f>_xlfn.CONCAT(Applications[[#This Row],[No]]," - ",Applications[[#This Row],[Application]])</f>
        <v>878 - PicoGW_UI</v>
      </c>
      <c r="C659">
        <v>878</v>
      </c>
      <c r="D659" s="18" t="s">
        <v>2923</v>
      </c>
      <c r="E659" t="s">
        <v>1968</v>
      </c>
      <c r="F659" s="28">
        <v>45658</v>
      </c>
      <c r="J659" t="s">
        <v>2924</v>
      </c>
      <c r="N659" t="s">
        <v>2038</v>
      </c>
      <c r="O659" s="19">
        <v>54788</v>
      </c>
      <c r="R659" s="11"/>
      <c r="S659" t="s">
        <v>120</v>
      </c>
      <c r="T659" t="s">
        <v>1799</v>
      </c>
      <c r="V659" s="128" t="e">
        <f>_xlfn.XLOOKUP(Applications[[#This Row],[NoApplication]],#REF!,#REF!,Applications[[#This Row],[Business Owner]],0,1)</f>
        <v>#REF!</v>
      </c>
      <c r="AE659" t="s">
        <v>2358</v>
      </c>
      <c r="AJ659" t="s">
        <v>46</v>
      </c>
      <c r="AK659" t="s">
        <v>2403</v>
      </c>
    </row>
    <row r="660" spans="2:37" x14ac:dyDescent="0.25">
      <c r="B660" s="29" t="str">
        <f>_xlfn.CONCAT(Applications[[#This Row],[No]]," - ",Applications[[#This Row],[Application]])</f>
        <v>879 - Simple_RangeCalc_V1.1</v>
      </c>
      <c r="C660">
        <v>879</v>
      </c>
      <c r="D660" s="18" t="s">
        <v>2925</v>
      </c>
      <c r="E660" t="s">
        <v>1968</v>
      </c>
      <c r="F660" s="28">
        <v>45658</v>
      </c>
      <c r="G660" s="11" t="s">
        <v>1873</v>
      </c>
      <c r="N660" t="s">
        <v>2038</v>
      </c>
      <c r="O660" s="19">
        <v>54788</v>
      </c>
      <c r="R660" s="11"/>
      <c r="S660" t="s">
        <v>120</v>
      </c>
      <c r="T660" t="s">
        <v>1799</v>
      </c>
      <c r="V660" s="128" t="e">
        <f>_xlfn.XLOOKUP(Applications[[#This Row],[NoApplication]],#REF!,#REF!,Applications[[#This Row],[Business Owner]],0,1)</f>
        <v>#REF!</v>
      </c>
      <c r="AE660" t="s">
        <v>2358</v>
      </c>
      <c r="AJ660" t="s">
        <v>46</v>
      </c>
      <c r="AK660" t="s">
        <v>2403</v>
      </c>
    </row>
    <row r="661" spans="2:37" x14ac:dyDescent="0.25">
      <c r="B661" s="29" t="str">
        <f>_xlfn.CONCAT(Applications[[#This Row],[No]]," - ",Applications[[#This Row],[Application]])</f>
        <v>880 - SimSurfing</v>
      </c>
      <c r="C661">
        <v>880</v>
      </c>
      <c r="D661" s="18" t="s">
        <v>2926</v>
      </c>
      <c r="E661" t="s">
        <v>1968</v>
      </c>
      <c r="F661" s="28">
        <v>45658</v>
      </c>
      <c r="G661" s="11" t="s">
        <v>1873</v>
      </c>
      <c r="N661" t="s">
        <v>2038</v>
      </c>
      <c r="O661" s="19">
        <v>54788</v>
      </c>
      <c r="R661" s="11"/>
      <c r="S661" t="s">
        <v>120</v>
      </c>
      <c r="T661" t="s">
        <v>1799</v>
      </c>
      <c r="V661" s="128" t="e">
        <f>_xlfn.XLOOKUP(Applications[[#This Row],[NoApplication]],#REF!,#REF!,Applications[[#This Row],[Business Owner]],0,1)</f>
        <v>#REF!</v>
      </c>
      <c r="AE661" t="s">
        <v>2358</v>
      </c>
      <c r="AJ661" t="s">
        <v>46</v>
      </c>
      <c r="AK661" t="s">
        <v>2403</v>
      </c>
    </row>
    <row r="662" spans="2:37" x14ac:dyDescent="0.25">
      <c r="B662" s="29" t="str">
        <f>_xlfn.CONCAT(Applications[[#This Row],[No]]," - ",Applications[[#This Row],[Application]])</f>
        <v>881 - Smith V4.1</v>
      </c>
      <c r="C662">
        <v>881</v>
      </c>
      <c r="D662" s="18" t="s">
        <v>2927</v>
      </c>
      <c r="E662" t="s">
        <v>1968</v>
      </c>
      <c r="F662" s="28">
        <v>45658</v>
      </c>
      <c r="J662" t="s">
        <v>2928</v>
      </c>
      <c r="N662" t="s">
        <v>2038</v>
      </c>
      <c r="O662" s="19">
        <v>54788</v>
      </c>
      <c r="R662" s="11"/>
      <c r="S662" t="s">
        <v>120</v>
      </c>
      <c r="T662" t="s">
        <v>1799</v>
      </c>
      <c r="V662" s="128" t="e">
        <f>_xlfn.XLOOKUP(Applications[[#This Row],[NoApplication]],#REF!,#REF!,Applications[[#This Row],[Business Owner]],0,1)</f>
        <v>#REF!</v>
      </c>
      <c r="AE662" t="s">
        <v>2358</v>
      </c>
      <c r="AJ662" t="s">
        <v>46</v>
      </c>
      <c r="AK662" t="s">
        <v>2403</v>
      </c>
    </row>
    <row r="663" spans="2:37" x14ac:dyDescent="0.25">
      <c r="B663" s="29" t="str">
        <f>_xlfn.CONCAT(Applications[[#This Row],[No]]," - ",Applications[[#This Row],[Application]])</f>
        <v>882 - Txline</v>
      </c>
      <c r="C663">
        <v>882</v>
      </c>
      <c r="D663" s="18" t="s">
        <v>2929</v>
      </c>
      <c r="E663" t="s">
        <v>1968</v>
      </c>
      <c r="F663" s="28">
        <v>45658</v>
      </c>
      <c r="J663" t="s">
        <v>2930</v>
      </c>
      <c r="N663" t="s">
        <v>2038</v>
      </c>
      <c r="O663" s="19">
        <v>54788</v>
      </c>
      <c r="R663" s="11"/>
      <c r="S663" t="s">
        <v>120</v>
      </c>
      <c r="T663" t="s">
        <v>1799</v>
      </c>
      <c r="V663" s="128" t="e">
        <f>_xlfn.XLOOKUP(Applications[[#This Row],[NoApplication]],#REF!,#REF!,Applications[[#This Row],[Business Owner]],0,1)</f>
        <v>#REF!</v>
      </c>
      <c r="AE663" t="s">
        <v>2358</v>
      </c>
      <c r="AJ663" t="s">
        <v>46</v>
      </c>
      <c r="AK663" t="s">
        <v>2403</v>
      </c>
    </row>
    <row r="664" spans="2:37" x14ac:dyDescent="0.25">
      <c r="B664" s="29" t="str">
        <f>_xlfn.CONCAT(Applications[[#This Row],[No]]," - ",Applications[[#This Row],[Application]])</f>
        <v>883 - Anaconda</v>
      </c>
      <c r="C664">
        <v>883</v>
      </c>
      <c r="D664" s="18" t="s">
        <v>2931</v>
      </c>
      <c r="E664" t="s">
        <v>1968</v>
      </c>
      <c r="F664" s="28">
        <v>45658</v>
      </c>
      <c r="N664" t="s">
        <v>1855</v>
      </c>
      <c r="O664" s="19">
        <v>54788</v>
      </c>
      <c r="R664" s="11"/>
      <c r="S664" t="s">
        <v>120</v>
      </c>
      <c r="T664" t="s">
        <v>1799</v>
      </c>
      <c r="V664" s="128" t="e">
        <f>_xlfn.XLOOKUP(Applications[[#This Row],[NoApplication]],#REF!,#REF!,Applications[[#This Row],[Business Owner]],0,1)</f>
        <v>#REF!</v>
      </c>
      <c r="AD664" t="s">
        <v>2417</v>
      </c>
      <c r="AE664" t="s">
        <v>2358</v>
      </c>
      <c r="AI664" t="s">
        <v>2932</v>
      </c>
      <c r="AJ664" t="s">
        <v>2670</v>
      </c>
      <c r="AK664" t="s">
        <v>2378</v>
      </c>
    </row>
    <row r="665" spans="2:37" x14ac:dyDescent="0.25">
      <c r="B665" s="29" t="str">
        <f>_xlfn.CONCAT(Applications[[#This Row],[No]]," - ",Applications[[#This Row],[Application]])</f>
        <v>884 - Qspice</v>
      </c>
      <c r="C665">
        <v>884</v>
      </c>
      <c r="D665" s="18" t="s">
        <v>2933</v>
      </c>
      <c r="E665" t="s">
        <v>1968</v>
      </c>
      <c r="F665" s="28">
        <v>45658</v>
      </c>
      <c r="N665" t="s">
        <v>2038</v>
      </c>
      <c r="O665" s="19">
        <v>54788</v>
      </c>
      <c r="R665" s="11"/>
      <c r="S665" t="s">
        <v>120</v>
      </c>
      <c r="T665" t="s">
        <v>1799</v>
      </c>
      <c r="V665" s="128" t="e">
        <f>_xlfn.XLOOKUP(Applications[[#This Row],[NoApplication]],#REF!,#REF!,Applications[[#This Row],[Business Owner]],0,1)</f>
        <v>#REF!</v>
      </c>
      <c r="AE665" t="s">
        <v>2358</v>
      </c>
      <c r="AJ665" t="s">
        <v>46</v>
      </c>
      <c r="AK665" t="s">
        <v>2403</v>
      </c>
    </row>
    <row r="666" spans="2:37" x14ac:dyDescent="0.25">
      <c r="B666" s="29" t="str">
        <f>_xlfn.CONCAT(Applications[[#This Row],[No]]," - ",Applications[[#This Row],[Application]])</f>
        <v>885 - Kamstrup.com</v>
      </c>
      <c r="C666">
        <v>885</v>
      </c>
      <c r="D666" s="18" t="s">
        <v>3218</v>
      </c>
      <c r="E666" t="s">
        <v>1999</v>
      </c>
      <c r="F666" s="28">
        <v>45658</v>
      </c>
      <c r="M666" t="s">
        <v>2066</v>
      </c>
      <c r="N666" t="s">
        <v>2038</v>
      </c>
      <c r="O666" s="19">
        <v>54788</v>
      </c>
      <c r="R666" s="11"/>
      <c r="V666" s="128" t="e">
        <f>_xlfn.XLOOKUP(Applications[[#This Row],[NoApplication]],#REF!,#REF!,Applications[[#This Row],[Business Owner]],0,1)</f>
        <v>#REF!</v>
      </c>
      <c r="AE666" t="s">
        <v>3176</v>
      </c>
    </row>
    <row r="667" spans="2:37" ht="240" x14ac:dyDescent="0.25">
      <c r="B667" s="29" t="str">
        <f>_xlfn.CONCAT(Applications[[#This Row],[No]]," - ",Applications[[#This Row],[Application]])</f>
        <v>886 - PowerBI Robots</v>
      </c>
      <c r="C667">
        <v>886</v>
      </c>
      <c r="D667" s="18" t="s">
        <v>4371</v>
      </c>
      <c r="E667" t="s">
        <v>1853</v>
      </c>
      <c r="F667" s="28">
        <v>45658</v>
      </c>
      <c r="G667" s="11" t="s">
        <v>1873</v>
      </c>
      <c r="J667" t="s">
        <v>4371</v>
      </c>
      <c r="M667" t="s">
        <v>2009</v>
      </c>
      <c r="N667" t="s">
        <v>1855</v>
      </c>
      <c r="O667" s="19">
        <v>54788</v>
      </c>
      <c r="Q667" s="8" t="s">
        <v>4372</v>
      </c>
      <c r="R667" s="16" t="s">
        <v>4371</v>
      </c>
      <c r="S667" t="s">
        <v>4373</v>
      </c>
      <c r="V667" s="128" t="e">
        <f>_xlfn.XLOOKUP(Applications[[#This Row],[NoApplication]],#REF!,#REF!,Applications[[#This Row],[Business Owner]],0,1)</f>
        <v>#REF!</v>
      </c>
      <c r="AF667" t="s">
        <v>1799</v>
      </c>
    </row>
    <row r="668" spans="2:37" ht="105" x14ac:dyDescent="0.25">
      <c r="B668" s="29" t="str">
        <f>_xlfn.CONCAT(Applications[[#This Row],[No]]," - ",Applications[[#This Row],[Application]])</f>
        <v>887 - Google Maps</v>
      </c>
      <c r="C668">
        <v>887</v>
      </c>
      <c r="D668" s="18" t="s">
        <v>4374</v>
      </c>
      <c r="E668" t="s">
        <v>1846</v>
      </c>
      <c r="F668" s="28">
        <v>45658</v>
      </c>
      <c r="G668" s="11" t="s">
        <v>1873</v>
      </c>
      <c r="J668" t="s">
        <v>1874</v>
      </c>
      <c r="M668" t="s">
        <v>2009</v>
      </c>
      <c r="N668" t="s">
        <v>2038</v>
      </c>
      <c r="O668" s="19">
        <v>54788</v>
      </c>
      <c r="Q668" s="8" t="s">
        <v>4375</v>
      </c>
      <c r="R668" s="16" t="s">
        <v>4376</v>
      </c>
      <c r="S668" t="s">
        <v>309</v>
      </c>
      <c r="V668" s="128" t="e">
        <f>_xlfn.XLOOKUP(Applications[[#This Row],[NoApplication]],#REF!,#REF!,Applications[[#This Row],[Business Owner]],0,1)</f>
        <v>#REF!</v>
      </c>
    </row>
    <row r="669" spans="2:37" ht="195" x14ac:dyDescent="0.25">
      <c r="B669" s="29" t="str">
        <f>_xlfn.CONCAT(Applications[[#This Row],[No]]," - ",Applications[[#This Row],[Application]])</f>
        <v>888 - Sentry</v>
      </c>
      <c r="C669">
        <v>888</v>
      </c>
      <c r="D669" s="18" t="s">
        <v>2984</v>
      </c>
      <c r="E669" t="s">
        <v>1968</v>
      </c>
      <c r="F669" s="28">
        <v>45658</v>
      </c>
      <c r="J669" t="s">
        <v>2985</v>
      </c>
      <c r="M669" t="s">
        <v>2002</v>
      </c>
      <c r="N669" t="s">
        <v>1848</v>
      </c>
      <c r="O669" s="28">
        <v>46173</v>
      </c>
      <c r="Q669" s="8" t="s">
        <v>2986</v>
      </c>
      <c r="R669" s="48" t="s">
        <v>2987</v>
      </c>
      <c r="S669" t="s">
        <v>888</v>
      </c>
      <c r="V669" s="128" t="e">
        <f>_xlfn.XLOOKUP(Applications[[#This Row],[NoApplication]],#REF!,#REF!,Applications[[#This Row],[Business Owner]],0,1)</f>
        <v>#REF!</v>
      </c>
      <c r="W669" t="s">
        <v>886</v>
      </c>
      <c r="AE669" t="s">
        <v>2358</v>
      </c>
      <c r="AJ669" t="s">
        <v>2434</v>
      </c>
      <c r="AK669" t="s">
        <v>2403</v>
      </c>
    </row>
    <row r="670" spans="2:37" x14ac:dyDescent="0.25">
      <c r="B670" s="29" t="str">
        <f>_xlfn.CONCAT(Applications[[#This Row],[No]]," - ",Applications[[#This Row],[Application]])</f>
        <v>889 - Docker Desktop</v>
      </c>
      <c r="C670">
        <v>889</v>
      </c>
      <c r="D670" s="18" t="s">
        <v>3551</v>
      </c>
      <c r="E670" t="s">
        <v>1968</v>
      </c>
      <c r="F670" s="28">
        <v>45658</v>
      </c>
      <c r="N670" t="s">
        <v>2038</v>
      </c>
      <c r="O670" s="19">
        <v>54788</v>
      </c>
      <c r="Q670" t="s">
        <v>3552</v>
      </c>
      <c r="R670" s="11"/>
      <c r="V670" s="128" t="e">
        <f>_xlfn.XLOOKUP(Applications[[#This Row],[NoApplication]],#REF!,#REF!,Applications[[#This Row],[Business Owner]],0,1)</f>
        <v>#REF!</v>
      </c>
      <c r="AE670" t="s">
        <v>3416</v>
      </c>
      <c r="AI670" t="s">
        <v>3553</v>
      </c>
      <c r="AJ670" t="s">
        <v>3554</v>
      </c>
      <c r="AK670" t="s">
        <v>3555</v>
      </c>
    </row>
    <row r="671" spans="2:37" x14ac:dyDescent="0.25">
      <c r="B671" s="29" t="str">
        <f>_xlfn.CONCAT(Applications[[#This Row],[No]]," - ",Applications[[#This Row],[Application]])</f>
        <v>890 - edtFTPnet/Pro</v>
      </c>
      <c r="C671">
        <v>890</v>
      </c>
      <c r="D671" s="18" t="s">
        <v>3649</v>
      </c>
      <c r="E671" t="s">
        <v>3615</v>
      </c>
      <c r="F671" s="28">
        <v>45658</v>
      </c>
      <c r="N671" t="s">
        <v>1855</v>
      </c>
      <c r="O671" s="19">
        <v>54788</v>
      </c>
      <c r="Q671" t="s">
        <v>3650</v>
      </c>
      <c r="R671" s="11"/>
      <c r="V671" s="128" t="e">
        <f>_xlfn.XLOOKUP(Applications[[#This Row],[NoApplication]],#REF!,#REF!,Applications[[#This Row],[Business Owner]],0,1)</f>
        <v>#REF!</v>
      </c>
      <c r="AD671" t="s">
        <v>3646</v>
      </c>
      <c r="AE671" t="s">
        <v>3416</v>
      </c>
      <c r="AI671" t="s">
        <v>3651</v>
      </c>
      <c r="AJ671" t="s">
        <v>3651</v>
      </c>
      <c r="AK671" t="s">
        <v>3625</v>
      </c>
    </row>
    <row r="672" spans="2:37" x14ac:dyDescent="0.25">
      <c r="B672" s="29" t="str">
        <f>_xlfn.CONCAT(Applications[[#This Row],[No]]," - ",Applications[[#This Row],[Application]])</f>
        <v>891 - BouncyCastle</v>
      </c>
      <c r="C672">
        <v>891</v>
      </c>
      <c r="D672" s="18" t="s">
        <v>3621</v>
      </c>
      <c r="E672" t="s">
        <v>3615</v>
      </c>
      <c r="F672" s="28">
        <v>45658</v>
      </c>
      <c r="N672" t="s">
        <v>1855</v>
      </c>
      <c r="O672" s="19">
        <v>54788</v>
      </c>
      <c r="Q672" t="s">
        <v>3622</v>
      </c>
      <c r="R672" s="11"/>
      <c r="V672" s="128" t="e">
        <f>_xlfn.XLOOKUP(Applications[[#This Row],[NoApplication]],#REF!,#REF!,Applications[[#This Row],[Business Owner]],0,1)</f>
        <v>#REF!</v>
      </c>
      <c r="AE672" t="s">
        <v>3416</v>
      </c>
      <c r="AI672" t="s">
        <v>3623</v>
      </c>
      <c r="AJ672" t="s">
        <v>3624</v>
      </c>
      <c r="AK672" t="s">
        <v>3625</v>
      </c>
    </row>
    <row r="673" spans="2:38" x14ac:dyDescent="0.25">
      <c r="B673" s="29" t="str">
        <f>_xlfn.CONCAT(Applications[[#This Row],[No]]," - ",Applications[[#This Row],[Application]])</f>
        <v>892 - Podman/Podman Desktop</v>
      </c>
      <c r="C673">
        <v>892</v>
      </c>
      <c r="D673" s="18" t="s">
        <v>3556</v>
      </c>
      <c r="E673" t="s">
        <v>1968</v>
      </c>
      <c r="F673" s="28">
        <v>45658</v>
      </c>
      <c r="N673" t="s">
        <v>2038</v>
      </c>
      <c r="O673" s="19">
        <v>54788</v>
      </c>
      <c r="Q673" t="s">
        <v>3557</v>
      </c>
      <c r="R673" s="11"/>
      <c r="V673" s="128" t="e">
        <f>_xlfn.XLOOKUP(Applications[[#This Row],[NoApplication]],#REF!,#REF!,Applications[[#This Row],[Business Owner]],0,1)</f>
        <v>#REF!</v>
      </c>
      <c r="AE673" t="s">
        <v>3416</v>
      </c>
      <c r="AJ673" t="s">
        <v>2499</v>
      </c>
      <c r="AK673" t="s">
        <v>3558</v>
      </c>
    </row>
    <row r="674" spans="2:38" x14ac:dyDescent="0.25">
      <c r="B674" s="29" t="str">
        <f>_xlfn.CONCAT(Applications[[#This Row],[No]]," - ",Applications[[#This Row],[Application]])</f>
        <v>893 - DotPeek</v>
      </c>
      <c r="C674">
        <v>893</v>
      </c>
      <c r="D674" s="18" t="s">
        <v>3514</v>
      </c>
      <c r="E674" t="s">
        <v>1968</v>
      </c>
      <c r="F674" s="28">
        <v>45658</v>
      </c>
      <c r="N674" t="s">
        <v>1855</v>
      </c>
      <c r="O674" s="19">
        <v>54788</v>
      </c>
      <c r="Q674" t="s">
        <v>3515</v>
      </c>
      <c r="R674" s="11"/>
      <c r="U674" t="s">
        <v>3516</v>
      </c>
      <c r="V674" s="128" t="e">
        <f>_xlfn.XLOOKUP(Applications[[#This Row],[NoApplication]],#REF!,#REF!,Applications[[#This Row],[Business Owner]],0,1)</f>
        <v>#REF!</v>
      </c>
      <c r="AE674" t="s">
        <v>3416</v>
      </c>
      <c r="AH674" t="s">
        <v>2496</v>
      </c>
      <c r="AI674" t="s">
        <v>3517</v>
      </c>
      <c r="AK674" t="s">
        <v>3518</v>
      </c>
    </row>
    <row r="675" spans="2:38" x14ac:dyDescent="0.25">
      <c r="B675" s="29" t="str">
        <f>_xlfn.CONCAT(Applications[[#This Row],[No]]," - ",Applications[[#This Row],[Application]])</f>
        <v>894 - PlantUml</v>
      </c>
      <c r="C675">
        <v>894</v>
      </c>
      <c r="D675" s="18" t="s">
        <v>3519</v>
      </c>
      <c r="E675" t="s">
        <v>1846</v>
      </c>
      <c r="F675" s="28">
        <v>45658</v>
      </c>
      <c r="N675" t="s">
        <v>1855</v>
      </c>
      <c r="O675" s="19">
        <v>54788</v>
      </c>
      <c r="Q675" t="s">
        <v>3520</v>
      </c>
      <c r="R675" s="11"/>
      <c r="V675" s="128" t="e">
        <f>_xlfn.XLOOKUP(Applications[[#This Row],[NoApplication]],#REF!,#REF!,Applications[[#This Row],[Business Owner]],0,1)</f>
        <v>#REF!</v>
      </c>
      <c r="AE675" t="s">
        <v>3416</v>
      </c>
      <c r="AI675" t="s">
        <v>3521</v>
      </c>
      <c r="AJ675" t="s">
        <v>3522</v>
      </c>
    </row>
    <row r="676" spans="2:38" x14ac:dyDescent="0.25">
      <c r="B676" s="29" t="str">
        <f>_xlfn.CONCAT(Applications[[#This Row],[No]]," - ",Applications[[#This Row],[Application]])</f>
        <v>895 - Poly</v>
      </c>
      <c r="C676">
        <v>895</v>
      </c>
      <c r="D676" s="18" t="s">
        <v>3434</v>
      </c>
      <c r="E676" t="s">
        <v>1846</v>
      </c>
      <c r="F676" s="28">
        <v>45658</v>
      </c>
      <c r="N676" t="s">
        <v>2029</v>
      </c>
      <c r="O676" s="19">
        <v>54788</v>
      </c>
      <c r="Q676" t="s">
        <v>3435</v>
      </c>
      <c r="R676" s="11"/>
      <c r="V676" s="128" t="e">
        <f>_xlfn.XLOOKUP(Applications[[#This Row],[NoApplication]],#REF!,#REF!,Applications[[#This Row],[Business Owner]],0,1)</f>
        <v>#REF!</v>
      </c>
      <c r="AE676" t="s">
        <v>3416</v>
      </c>
    </row>
    <row r="677" spans="2:38" x14ac:dyDescent="0.25">
      <c r="B677" s="29" t="str">
        <f>_xlfn.CONCAT(Applications[[#This Row],[No]]," - ",Applications[[#This Row],[Application]])</f>
        <v>896 - npCap</v>
      </c>
      <c r="C677">
        <v>896</v>
      </c>
      <c r="D677" s="18" t="s">
        <v>3523</v>
      </c>
      <c r="E677" t="s">
        <v>2037</v>
      </c>
      <c r="F677" s="28">
        <v>45658</v>
      </c>
      <c r="N677" t="s">
        <v>1855</v>
      </c>
      <c r="O677" s="19">
        <v>54788</v>
      </c>
      <c r="Q677" t="s">
        <v>3524</v>
      </c>
      <c r="R677" s="11"/>
      <c r="V677" s="128" t="e">
        <f>_xlfn.XLOOKUP(Applications[[#This Row],[NoApplication]],#REF!,#REF!,Applications[[#This Row],[Business Owner]],0,1)</f>
        <v>#REF!</v>
      </c>
      <c r="AE677" t="s">
        <v>3416</v>
      </c>
      <c r="AI677" t="s">
        <v>3525</v>
      </c>
      <c r="AJ677" t="s">
        <v>3526</v>
      </c>
    </row>
    <row r="678" spans="2:38" x14ac:dyDescent="0.25">
      <c r="B678" s="29" t="str">
        <f>_xlfn.CONCAT(Applications[[#This Row],[No]]," - ",Applications[[#This Row],[Application]])</f>
        <v>897 - nmap</v>
      </c>
      <c r="C678">
        <v>897</v>
      </c>
      <c r="D678" s="18" t="s">
        <v>3527</v>
      </c>
      <c r="E678" t="s">
        <v>2037</v>
      </c>
      <c r="F678" s="28">
        <v>45658</v>
      </c>
      <c r="N678" t="s">
        <v>1855</v>
      </c>
      <c r="O678" s="19">
        <v>54788</v>
      </c>
      <c r="Q678" t="s">
        <v>3528</v>
      </c>
      <c r="R678" s="11"/>
      <c r="V678" s="128" t="e">
        <f>_xlfn.XLOOKUP(Applications[[#This Row],[NoApplication]],#REF!,#REF!,Applications[[#This Row],[Business Owner]],0,1)</f>
        <v>#REF!</v>
      </c>
      <c r="AE678" t="s">
        <v>3416</v>
      </c>
      <c r="AI678" t="s">
        <v>3529</v>
      </c>
      <c r="AJ678" t="s">
        <v>3526</v>
      </c>
    </row>
    <row r="679" spans="2:38" ht="30" x14ac:dyDescent="0.25">
      <c r="B679" s="29" t="str">
        <f>_xlfn.CONCAT(Applications[[#This Row],[No]]," - ",Applications[[#This Row],[Application]])</f>
        <v>898 - Elastic Stack (Search, Logstash, Kibana) + filebeat for collection</v>
      </c>
      <c r="C679">
        <v>898</v>
      </c>
      <c r="D679" s="18" t="s">
        <v>3559</v>
      </c>
      <c r="E679" t="s">
        <v>1968</v>
      </c>
      <c r="F679" s="28">
        <v>45658</v>
      </c>
      <c r="N679" t="s">
        <v>2038</v>
      </c>
      <c r="O679" s="19">
        <v>54788</v>
      </c>
      <c r="Q679" t="s">
        <v>3560</v>
      </c>
      <c r="R679" s="11"/>
      <c r="V679" s="128" t="e">
        <f>_xlfn.XLOOKUP(Applications[[#This Row],[NoApplication]],#REF!,#REF!,Applications[[#This Row],[Business Owner]],0,1)</f>
        <v>#REF!</v>
      </c>
      <c r="AE679" t="s">
        <v>3416</v>
      </c>
      <c r="AI679" t="s">
        <v>2224</v>
      </c>
      <c r="AJ679" t="s">
        <v>3561</v>
      </c>
      <c r="AK679">
        <v>0</v>
      </c>
      <c r="AL679" t="s">
        <v>2056</v>
      </c>
    </row>
    <row r="680" spans="2:38" x14ac:dyDescent="0.25">
      <c r="B680" s="29" t="str">
        <f>_xlfn.CONCAT(Applications[[#This Row],[No]]," - ",Applications[[#This Row],[Application]])</f>
        <v>899 - Elastic APM Server</v>
      </c>
      <c r="C680">
        <v>899</v>
      </c>
      <c r="D680" s="18" t="s">
        <v>3562</v>
      </c>
      <c r="E680" t="s">
        <v>1968</v>
      </c>
      <c r="F680" s="28">
        <v>45658</v>
      </c>
      <c r="N680" t="s">
        <v>2038</v>
      </c>
      <c r="O680" s="19">
        <v>54788</v>
      </c>
      <c r="Q680" t="s">
        <v>3563</v>
      </c>
      <c r="R680" s="11"/>
      <c r="V680" s="128" t="e">
        <f>_xlfn.XLOOKUP(Applications[[#This Row],[NoApplication]],#REF!,#REF!,Applications[[#This Row],[Business Owner]],0,1)</f>
        <v>#REF!</v>
      </c>
      <c r="AE680" t="s">
        <v>3416</v>
      </c>
      <c r="AI680" t="s">
        <v>3564</v>
      </c>
      <c r="AJ680" t="s">
        <v>3565</v>
      </c>
      <c r="AK680" t="s">
        <v>3565</v>
      </c>
    </row>
    <row r="681" spans="2:38" x14ac:dyDescent="0.25">
      <c r="B681" s="29" t="str">
        <f>_xlfn.CONCAT(Applications[[#This Row],[No]]," - ",Applications[[#This Row],[Application]])</f>
        <v>900 - Quartz.Net (Nuget Package)</v>
      </c>
      <c r="C681">
        <v>900</v>
      </c>
      <c r="D681" s="18" t="s">
        <v>3626</v>
      </c>
      <c r="E681" t="s">
        <v>3615</v>
      </c>
      <c r="F681" s="28">
        <v>45658</v>
      </c>
      <c r="N681" t="s">
        <v>1855</v>
      </c>
      <c r="O681" s="19">
        <v>54788</v>
      </c>
      <c r="Q681" t="s">
        <v>3627</v>
      </c>
      <c r="R681" s="11"/>
      <c r="V681" s="128" t="e">
        <f>_xlfn.XLOOKUP(Applications[[#This Row],[NoApplication]],#REF!,#REF!,Applications[[#This Row],[Business Owner]],0,1)</f>
        <v>#REF!</v>
      </c>
      <c r="AE681" t="s">
        <v>3416</v>
      </c>
      <c r="AI681" t="s">
        <v>2224</v>
      </c>
      <c r="AJ681" t="s">
        <v>2225</v>
      </c>
      <c r="AK681" t="s">
        <v>3625</v>
      </c>
    </row>
    <row r="682" spans="2:38" x14ac:dyDescent="0.25">
      <c r="B682" s="29" t="str">
        <f>_xlfn.CONCAT(Applications[[#This Row],[No]]," - ",Applications[[#This Row],[Application]])</f>
        <v>901 - iLSpy</v>
      </c>
      <c r="C682">
        <v>901</v>
      </c>
      <c r="D682" s="18" t="s">
        <v>3596</v>
      </c>
      <c r="E682" t="s">
        <v>1968</v>
      </c>
      <c r="F682" s="28">
        <v>45658</v>
      </c>
      <c r="N682" t="s">
        <v>1969</v>
      </c>
      <c r="O682" s="19">
        <v>46053</v>
      </c>
      <c r="Q682" t="s">
        <v>3597</v>
      </c>
      <c r="R682" s="11"/>
      <c r="V682" s="128" t="e">
        <f>_xlfn.XLOOKUP(Applications[[#This Row],[NoApplication]],#REF!,#REF!,Applications[[#This Row],[Business Owner]],0,1)</f>
        <v>#REF!</v>
      </c>
      <c r="AE682" t="s">
        <v>3416</v>
      </c>
      <c r="AI682" t="s">
        <v>3598</v>
      </c>
      <c r="AJ682" t="s">
        <v>3598</v>
      </c>
      <c r="AK682" t="s">
        <v>3599</v>
      </c>
      <c r="AL682" t="s">
        <v>2056</v>
      </c>
    </row>
    <row r="683" spans="2:38" x14ac:dyDescent="0.25">
      <c r="B683" s="29" t="str">
        <f>_xlfn.CONCAT(Applications[[#This Row],[No]]," - ",Applications[[#This Row],[Application]])</f>
        <v>902 - ssh-keygen</v>
      </c>
      <c r="C683">
        <v>902</v>
      </c>
      <c r="D683" s="18" t="s">
        <v>3530</v>
      </c>
      <c r="E683" t="s">
        <v>1968</v>
      </c>
      <c r="F683" s="28">
        <v>45658</v>
      </c>
      <c r="N683" t="s">
        <v>1855</v>
      </c>
      <c r="O683" s="19">
        <v>54788</v>
      </c>
      <c r="Q683" t="s">
        <v>3531</v>
      </c>
      <c r="R683" s="11"/>
      <c r="V683" s="128" t="e">
        <f>_xlfn.XLOOKUP(Applications[[#This Row],[NoApplication]],#REF!,#REF!,Applications[[#This Row],[Business Owner]],0,1)</f>
        <v>#REF!</v>
      </c>
      <c r="AE683" t="s">
        <v>3416</v>
      </c>
      <c r="AI683" t="s">
        <v>3532</v>
      </c>
      <c r="AJ683" t="s">
        <v>46</v>
      </c>
      <c r="AK683" t="s">
        <v>3533</v>
      </c>
    </row>
    <row r="684" spans="2:38" x14ac:dyDescent="0.25">
      <c r="B684" s="29" t="str">
        <f>_xlfn.CONCAT(Applications[[#This Row],[No]]," - ",Applications[[#This Row],[Application]])</f>
        <v>903 - Google API</v>
      </c>
      <c r="C684">
        <v>903</v>
      </c>
      <c r="D684" s="18" t="s">
        <v>3628</v>
      </c>
      <c r="E684" t="s">
        <v>3615</v>
      </c>
      <c r="F684" s="28">
        <v>45658</v>
      </c>
      <c r="N684" t="s">
        <v>1855</v>
      </c>
      <c r="O684" s="19">
        <v>54788</v>
      </c>
      <c r="Q684" t="s">
        <v>3629</v>
      </c>
      <c r="R684" s="11"/>
      <c r="V684" s="128" t="e">
        <f>_xlfn.XLOOKUP(Applications[[#This Row],[NoApplication]],#REF!,#REF!,Applications[[#This Row],[Business Owner]],0,1)</f>
        <v>#REF!</v>
      </c>
      <c r="AE684" t="s">
        <v>3416</v>
      </c>
      <c r="AI684" s="190"/>
      <c r="AJ684" t="s">
        <v>46</v>
      </c>
      <c r="AK684" t="s">
        <v>3625</v>
      </c>
    </row>
    <row r="685" spans="2:38" x14ac:dyDescent="0.25">
      <c r="B685" s="29" t="str">
        <f>_xlfn.CONCAT(Applications[[#This Row],[No]]," - ",Applications[[#This Row],[Application]])</f>
        <v>904 - Storybook</v>
      </c>
      <c r="C685">
        <v>904</v>
      </c>
      <c r="D685" s="18" t="s">
        <v>3534</v>
      </c>
      <c r="E685" t="s">
        <v>1968</v>
      </c>
      <c r="F685" s="28">
        <v>45658</v>
      </c>
      <c r="N685" t="s">
        <v>1855</v>
      </c>
      <c r="O685" s="19">
        <v>54788</v>
      </c>
      <c r="Q685" t="s">
        <v>3535</v>
      </c>
      <c r="R685" s="11"/>
      <c r="V685" s="128" t="e">
        <f>_xlfn.XLOOKUP(Applications[[#This Row],[NoApplication]],#REF!,#REF!,Applications[[#This Row],[Business Owner]],0,1)</f>
        <v>#REF!</v>
      </c>
      <c r="AE685" t="s">
        <v>3416</v>
      </c>
      <c r="AI685" t="s">
        <v>3536</v>
      </c>
      <c r="AJ685" t="s">
        <v>46</v>
      </c>
      <c r="AK685" t="s">
        <v>2403</v>
      </c>
    </row>
    <row r="686" spans="2:38" x14ac:dyDescent="0.25">
      <c r="B686" s="29" t="str">
        <f>_xlfn.CONCAT(Applications[[#This Row],[No]]," - ",Applications[[#This Row],[Application]])</f>
        <v>905 - Zeroheight </v>
      </c>
      <c r="C686">
        <v>905</v>
      </c>
      <c r="D686" s="18" t="s">
        <v>3537</v>
      </c>
      <c r="E686" t="s">
        <v>1968</v>
      </c>
      <c r="F686" s="28">
        <v>45658</v>
      </c>
      <c r="N686" t="s">
        <v>1855</v>
      </c>
      <c r="O686" s="19">
        <v>54788</v>
      </c>
      <c r="Q686" t="s">
        <v>3538</v>
      </c>
      <c r="R686" s="11"/>
      <c r="V686" s="128" t="e">
        <f>_xlfn.XLOOKUP(Applications[[#This Row],[NoApplication]],#REF!,#REF!,Applications[[#This Row],[Business Owner]],0,1)</f>
        <v>#REF!</v>
      </c>
      <c r="AE686" t="s">
        <v>3416</v>
      </c>
      <c r="AI686" t="s">
        <v>3536</v>
      </c>
    </row>
    <row r="687" spans="2:38" x14ac:dyDescent="0.25">
      <c r="B687" s="29" t="str">
        <f>_xlfn.CONCAT(Applications[[#This Row],[No]]," - ",Applications[[#This Row],[Application]])</f>
        <v>906 - MUI</v>
      </c>
      <c r="C687">
        <v>906</v>
      </c>
      <c r="D687" s="18" t="s">
        <v>3630</v>
      </c>
      <c r="E687" t="s">
        <v>3615</v>
      </c>
      <c r="F687" s="28">
        <v>45658</v>
      </c>
      <c r="N687" t="s">
        <v>1855</v>
      </c>
      <c r="O687" s="19">
        <v>54788</v>
      </c>
      <c r="Q687" t="s">
        <v>3631</v>
      </c>
      <c r="R687" s="11"/>
      <c r="V687" s="128" t="e">
        <f>_xlfn.XLOOKUP(Applications[[#This Row],[NoApplication]],#REF!,#REF!,Applications[[#This Row],[Business Owner]],0,1)</f>
        <v>#REF!</v>
      </c>
      <c r="AE687" t="s">
        <v>3416</v>
      </c>
      <c r="AI687" t="s">
        <v>3632</v>
      </c>
      <c r="AJ687" t="s">
        <v>3633</v>
      </c>
      <c r="AK687" t="s">
        <v>3625</v>
      </c>
    </row>
    <row r="688" spans="2:38" x14ac:dyDescent="0.25">
      <c r="B688" s="29" t="str">
        <f>_xlfn.CONCAT(Applications[[#This Row],[No]]," - ",Applications[[#This Row],[Application]])</f>
        <v>907 - flowIQx2xxModuleConfig</v>
      </c>
      <c r="C688">
        <v>907</v>
      </c>
      <c r="D688" s="18" t="s">
        <v>3493</v>
      </c>
      <c r="E688" t="s">
        <v>1968</v>
      </c>
      <c r="F688" s="28">
        <v>45658</v>
      </c>
      <c r="N688" t="s">
        <v>1896</v>
      </c>
      <c r="O688" s="19">
        <v>54788</v>
      </c>
      <c r="R688" s="11"/>
      <c r="V688" s="128" t="e">
        <f>_xlfn.XLOOKUP(Applications[[#This Row],[NoApplication]],#REF!,#REF!,Applications[[#This Row],[Business Owner]],0,1)</f>
        <v>#REF!</v>
      </c>
      <c r="AE688" t="s">
        <v>3416</v>
      </c>
      <c r="AJ688" t="s">
        <v>2670</v>
      </c>
      <c r="AK688" t="s">
        <v>3494</v>
      </c>
    </row>
    <row r="689" spans="2:38" x14ac:dyDescent="0.25">
      <c r="B689" s="29" t="str">
        <f>_xlfn.CONCAT(Applications[[#This Row],[No]]," - ",Applications[[#This Row],[Application]])</f>
        <v>909 - Kamstrup USB Driver</v>
      </c>
      <c r="C689">
        <v>909</v>
      </c>
      <c r="D689" t="s">
        <v>3423</v>
      </c>
      <c r="E689" t="s">
        <v>1837</v>
      </c>
      <c r="F689" s="28">
        <v>45658</v>
      </c>
      <c r="J689" t="s">
        <v>1838</v>
      </c>
      <c r="N689" t="s">
        <v>1896</v>
      </c>
      <c r="O689" s="19">
        <v>54788</v>
      </c>
      <c r="Q689" t="s">
        <v>3424</v>
      </c>
      <c r="R689" s="11"/>
      <c r="V689" s="128" t="e">
        <f>_xlfn.XLOOKUP(Applications[[#This Row],[NoApplication]],#REF!,#REF!,Applications[[#This Row],[Business Owner]],0,1)</f>
        <v>#REF!</v>
      </c>
      <c r="AE689" t="s">
        <v>3416</v>
      </c>
    </row>
    <row r="690" spans="2:38" x14ac:dyDescent="0.25">
      <c r="B690" s="29" t="str">
        <f>_xlfn.CONCAT(Applications[[#This Row],[No]]," - ",Applications[[#This Row],[Application]])</f>
        <v>912 - Azure Cosmos DB Emulator -EDN</v>
      </c>
      <c r="C690">
        <v>912</v>
      </c>
      <c r="D690" s="18" t="s">
        <v>3488</v>
      </c>
      <c r="E690" t="s">
        <v>1853</v>
      </c>
      <c r="F690" s="28">
        <v>45658</v>
      </c>
      <c r="N690" t="s">
        <v>1862</v>
      </c>
      <c r="O690" s="19">
        <v>54788</v>
      </c>
      <c r="R690" s="11"/>
      <c r="V690" s="128" t="e">
        <f>_xlfn.XLOOKUP(Applications[[#This Row],[NoApplication]],#REF!,#REF!,Applications[[#This Row],[Business Owner]],0,1)</f>
        <v>#REF!</v>
      </c>
      <c r="AE690" t="s">
        <v>3416</v>
      </c>
      <c r="AK690" t="s">
        <v>3489</v>
      </c>
    </row>
    <row r="691" spans="2:38" x14ac:dyDescent="0.25">
      <c r="B691" s="29" t="str">
        <f>_xlfn.CONCAT(Applications[[#This Row],[No]]," - ",Applications[[#This Row],[Application]])</f>
        <v>914 - Azure Developer CLI</v>
      </c>
      <c r="C691">
        <v>914</v>
      </c>
      <c r="D691" s="18" t="s">
        <v>3441</v>
      </c>
      <c r="E691" t="s">
        <v>1968</v>
      </c>
      <c r="F691" s="28">
        <v>45658</v>
      </c>
      <c r="N691" t="s">
        <v>1862</v>
      </c>
      <c r="O691" s="19">
        <v>54788</v>
      </c>
      <c r="R691" s="11"/>
      <c r="V691" s="128" t="e">
        <f>_xlfn.XLOOKUP(Applications[[#This Row],[NoApplication]],#REF!,#REF!,Applications[[#This Row],[Business Owner]],0,1)</f>
        <v>#REF!</v>
      </c>
      <c r="AD691" t="s">
        <v>2417</v>
      </c>
      <c r="AE691" t="s">
        <v>3416</v>
      </c>
      <c r="AI691" t="s">
        <v>3442</v>
      </c>
      <c r="AJ691" t="s">
        <v>2578</v>
      </c>
      <c r="AK691" t="s">
        <v>2378</v>
      </c>
    </row>
    <row r="692" spans="2:38" ht="30" x14ac:dyDescent="0.25">
      <c r="B692" s="29" t="str">
        <f>_xlfn.CONCAT(Applications[[#This Row],[No]]," - ",Applications[[#This Row],[Application]])</f>
        <v>915 - Dos2unix</v>
      </c>
      <c r="C692">
        <v>915</v>
      </c>
      <c r="D692" s="18" t="s">
        <v>3634</v>
      </c>
      <c r="E692" t="s">
        <v>3615</v>
      </c>
      <c r="F692" s="28">
        <v>45658</v>
      </c>
      <c r="N692" t="s">
        <v>1855</v>
      </c>
      <c r="O692" s="19">
        <v>54788</v>
      </c>
      <c r="R692" s="11"/>
      <c r="V692" s="128" t="e">
        <f>_xlfn.XLOOKUP(Applications[[#This Row],[NoApplication]],#REF!,#REF!,Applications[[#This Row],[Business Owner]],0,1)</f>
        <v>#REF!</v>
      </c>
      <c r="AE692" t="s">
        <v>3416</v>
      </c>
      <c r="AI692" t="s">
        <v>3635</v>
      </c>
      <c r="AJ692" s="8" t="s">
        <v>3636</v>
      </c>
      <c r="AK692" t="s">
        <v>3625</v>
      </c>
    </row>
    <row r="693" spans="2:38" x14ac:dyDescent="0.25">
      <c r="B693" s="29" t="str">
        <f>_xlfn.CONCAT(Applications[[#This Row],[No]]," - ",Applications[[#This Row],[Application]])</f>
        <v>916 - Flux</v>
      </c>
      <c r="C693">
        <v>916</v>
      </c>
      <c r="D693" s="18" t="s">
        <v>3443</v>
      </c>
      <c r="E693" t="s">
        <v>1968</v>
      </c>
      <c r="F693" s="28">
        <v>45658</v>
      </c>
      <c r="N693" t="s">
        <v>1862</v>
      </c>
      <c r="O693" s="19">
        <v>54788</v>
      </c>
      <c r="R693" s="11"/>
      <c r="S693" t="s">
        <v>153</v>
      </c>
      <c r="V693" s="128" t="e">
        <f>_xlfn.XLOOKUP(Applications[[#This Row],[NoApplication]],#REF!,#REF!,Applications[[#This Row],[Business Owner]],0,1)</f>
        <v>#REF!</v>
      </c>
      <c r="AE693" t="s">
        <v>3416</v>
      </c>
      <c r="AI693" t="s">
        <v>3444</v>
      </c>
      <c r="AJ693" t="s">
        <v>2499</v>
      </c>
      <c r="AK693" t="s">
        <v>2403</v>
      </c>
    </row>
    <row r="694" spans="2:38" x14ac:dyDescent="0.25">
      <c r="B694" s="29" t="str">
        <f>_xlfn.CONCAT(Applications[[#This Row],[No]]," - ",Applications[[#This Row],[Application]])</f>
        <v>918 - GnuPG</v>
      </c>
      <c r="C694">
        <v>918</v>
      </c>
      <c r="D694" s="18" t="s">
        <v>3566</v>
      </c>
      <c r="E694" t="s">
        <v>1968</v>
      </c>
      <c r="F694" s="28">
        <v>45658</v>
      </c>
      <c r="N694" t="s">
        <v>2038</v>
      </c>
      <c r="O694" s="19">
        <v>54788</v>
      </c>
      <c r="R694" s="11"/>
      <c r="V694" s="128" t="e">
        <f>_xlfn.XLOOKUP(Applications[[#This Row],[NoApplication]],#REF!,#REF!,Applications[[#This Row],[Business Owner]],0,1)</f>
        <v>#REF!</v>
      </c>
      <c r="AE694" t="s">
        <v>3416</v>
      </c>
      <c r="AI694" t="s">
        <v>3567</v>
      </c>
      <c r="AJ694" t="s">
        <v>46</v>
      </c>
      <c r="AK694" t="s">
        <v>2403</v>
      </c>
    </row>
    <row r="695" spans="2:38" x14ac:dyDescent="0.25">
      <c r="B695" s="29" t="str">
        <f>_xlfn.CONCAT(Applications[[#This Row],[No]]," - ",Applications[[#This Row],[Application]])</f>
        <v>919 - Gpg4win</v>
      </c>
      <c r="C695">
        <v>919</v>
      </c>
      <c r="D695" s="18" t="s">
        <v>3568</v>
      </c>
      <c r="E695" t="s">
        <v>1968</v>
      </c>
      <c r="F695" s="28">
        <v>45658</v>
      </c>
      <c r="N695" t="s">
        <v>2038</v>
      </c>
      <c r="O695" s="19">
        <v>54788</v>
      </c>
      <c r="R695" s="11"/>
      <c r="V695" s="128" t="e">
        <f>_xlfn.XLOOKUP(Applications[[#This Row],[NoApplication]],#REF!,#REF!,Applications[[#This Row],[Business Owner]],0,1)</f>
        <v>#REF!</v>
      </c>
      <c r="AE695" t="s">
        <v>3416</v>
      </c>
      <c r="AJ695" t="s">
        <v>2453</v>
      </c>
      <c r="AK695" t="s">
        <v>3569</v>
      </c>
    </row>
    <row r="696" spans="2:38" x14ac:dyDescent="0.25">
      <c r="B696" s="29" t="str">
        <f>_xlfn.CONCAT(Applications[[#This Row],[No]]," - ",Applications[[#This Row],[Application]])</f>
        <v>920 - Headlamp</v>
      </c>
      <c r="C696">
        <v>920</v>
      </c>
      <c r="D696" s="18" t="s">
        <v>3600</v>
      </c>
      <c r="E696" t="s">
        <v>1968</v>
      </c>
      <c r="F696" s="28">
        <v>45658</v>
      </c>
      <c r="N696" t="s">
        <v>1862</v>
      </c>
      <c r="O696" s="19">
        <v>54788</v>
      </c>
      <c r="R696" s="11"/>
      <c r="V696" s="128" t="e">
        <f>_xlfn.XLOOKUP(Applications[[#This Row],[NoApplication]],#REF!,#REF!,Applications[[#This Row],[Business Owner]],0,1)</f>
        <v>#REF!</v>
      </c>
      <c r="AE696" t="s">
        <v>3416</v>
      </c>
      <c r="AI696" t="s">
        <v>3601</v>
      </c>
      <c r="AJ696" t="s">
        <v>3602</v>
      </c>
      <c r="AK696" t="s">
        <v>3603</v>
      </c>
      <c r="AL696" t="s">
        <v>2056</v>
      </c>
    </row>
    <row r="697" spans="2:38" x14ac:dyDescent="0.25">
      <c r="B697" s="29" t="str">
        <f>_xlfn.CONCAT(Applications[[#This Row],[No]]," - ",Applications[[#This Row],[Application]])</f>
        <v>921 - Helm</v>
      </c>
      <c r="C697">
        <v>921</v>
      </c>
      <c r="D697" s="18" t="s">
        <v>3460</v>
      </c>
      <c r="E697" t="s">
        <v>1968</v>
      </c>
      <c r="F697" s="28">
        <v>45658</v>
      </c>
      <c r="N697" t="s">
        <v>1862</v>
      </c>
      <c r="O697" s="19">
        <v>54788</v>
      </c>
      <c r="R697" s="11"/>
      <c r="V697" s="128" t="e">
        <f>_xlfn.XLOOKUP(Applications[[#This Row],[NoApplication]],#REF!,#REF!,Applications[[#This Row],[Business Owner]],0,1)</f>
        <v>#REF!</v>
      </c>
      <c r="AD697" t="s">
        <v>3461</v>
      </c>
      <c r="AE697" t="s">
        <v>3416</v>
      </c>
      <c r="AJ697" t="s">
        <v>2499</v>
      </c>
      <c r="AK697" t="s">
        <v>3444</v>
      </c>
    </row>
    <row r="698" spans="2:38" x14ac:dyDescent="0.25">
      <c r="B698" s="29" t="str">
        <f>_xlfn.CONCAT(Applications[[#This Row],[No]]," - ",Applications[[#This Row],[Application]])</f>
        <v>922 - IDLE (Python editor)</v>
      </c>
      <c r="C698">
        <v>922</v>
      </c>
      <c r="D698" s="18" t="s">
        <v>3604</v>
      </c>
      <c r="E698" t="s">
        <v>2721</v>
      </c>
      <c r="F698" s="28">
        <v>45658</v>
      </c>
      <c r="N698" t="s">
        <v>1848</v>
      </c>
      <c r="O698" s="19">
        <v>46203</v>
      </c>
      <c r="R698" s="11"/>
      <c r="V698" s="128" t="e">
        <f>_xlfn.XLOOKUP(Applications[[#This Row],[NoApplication]],#REF!,#REF!,Applications[[#This Row],[Business Owner]],0,1)</f>
        <v>#REF!</v>
      </c>
      <c r="AC698" t="s">
        <v>518</v>
      </c>
      <c r="AE698" t="s">
        <v>3416</v>
      </c>
      <c r="AI698" t="s">
        <v>3605</v>
      </c>
      <c r="AJ698" t="s">
        <v>3605</v>
      </c>
      <c r="AK698" t="s">
        <v>3606</v>
      </c>
      <c r="AL698" t="s">
        <v>2056</v>
      </c>
    </row>
    <row r="699" spans="2:38" x14ac:dyDescent="0.25">
      <c r="B699" s="29" t="str">
        <f>_xlfn.CONCAT(Applications[[#This Row],[No]]," - ",Applications[[#This Row],[Application]])</f>
        <v>924 - Istioctl</v>
      </c>
      <c r="C699">
        <v>924</v>
      </c>
      <c r="D699" s="18" t="s">
        <v>3462</v>
      </c>
      <c r="E699" t="s">
        <v>1968</v>
      </c>
      <c r="F699" s="28">
        <v>45658</v>
      </c>
      <c r="N699" t="s">
        <v>1862</v>
      </c>
      <c r="O699" s="19">
        <v>54788</v>
      </c>
      <c r="R699" s="11"/>
      <c r="V699" s="128" t="e">
        <f>_xlfn.XLOOKUP(Applications[[#This Row],[NoApplication]],#REF!,#REF!,Applications[[#This Row],[Business Owner]],0,1)</f>
        <v>#REF!</v>
      </c>
      <c r="AD699" t="s">
        <v>3461</v>
      </c>
      <c r="AE699" t="s">
        <v>3416</v>
      </c>
      <c r="AJ699" t="s">
        <v>2499</v>
      </c>
      <c r="AK699" t="s">
        <v>3444</v>
      </c>
    </row>
    <row r="700" spans="2:38" x14ac:dyDescent="0.25">
      <c r="B700" s="29" t="str">
        <f>_xlfn.CONCAT(Applications[[#This Row],[No]]," - ",Applications[[#This Row],[Application]])</f>
        <v>927 - Jetbrains Rider</v>
      </c>
      <c r="C700">
        <v>927</v>
      </c>
      <c r="D700" s="18" t="s">
        <v>3445</v>
      </c>
      <c r="E700" t="s">
        <v>1968</v>
      </c>
      <c r="F700" s="28">
        <v>45658</v>
      </c>
      <c r="G700" s="11" t="s">
        <v>1966</v>
      </c>
      <c r="J700" t="s">
        <v>2496</v>
      </c>
      <c r="N700" t="s">
        <v>1862</v>
      </c>
      <c r="O700" s="19">
        <v>54788</v>
      </c>
      <c r="R700" s="11"/>
      <c r="V700" s="128" t="e">
        <f>_xlfn.XLOOKUP(Applications[[#This Row],[NoApplication]],#REF!,#REF!,Applications[[#This Row],[Business Owner]],0,1)</f>
        <v>#REF!</v>
      </c>
      <c r="AD700" t="s">
        <v>2417</v>
      </c>
      <c r="AE700" t="s">
        <v>3416</v>
      </c>
      <c r="AH700" t="s">
        <v>2496</v>
      </c>
      <c r="AI700" t="s">
        <v>3446</v>
      </c>
      <c r="AJ700" t="s">
        <v>2499</v>
      </c>
      <c r="AK700" t="s">
        <v>3447</v>
      </c>
    </row>
    <row r="701" spans="2:38" x14ac:dyDescent="0.25">
      <c r="B701" s="29" t="str">
        <f>_xlfn.CONCAT(Applications[[#This Row],[No]]," - ",Applications[[#This Row],[Application]])</f>
        <v>928 - Kubectl</v>
      </c>
      <c r="C701">
        <v>928</v>
      </c>
      <c r="D701" s="18" t="s">
        <v>3463</v>
      </c>
      <c r="E701" t="s">
        <v>1968</v>
      </c>
      <c r="F701" s="28">
        <v>45658</v>
      </c>
      <c r="J701" t="s">
        <v>3431</v>
      </c>
      <c r="N701" t="s">
        <v>1862</v>
      </c>
      <c r="O701" s="19">
        <v>54788</v>
      </c>
      <c r="Q701" t="s">
        <v>3464</v>
      </c>
      <c r="R701" s="11"/>
      <c r="V701" s="128" t="e">
        <f>_xlfn.XLOOKUP(Applications[[#This Row],[NoApplication]],#REF!,#REF!,Applications[[#This Row],[Business Owner]],0,1)</f>
        <v>#REF!</v>
      </c>
      <c r="AD701" t="s">
        <v>3461</v>
      </c>
      <c r="AE701" t="s">
        <v>3416</v>
      </c>
      <c r="AJ701" t="s">
        <v>2499</v>
      </c>
      <c r="AK701" t="s">
        <v>3444</v>
      </c>
    </row>
    <row r="702" spans="2:38" x14ac:dyDescent="0.25">
      <c r="B702" s="29" t="str">
        <f>_xlfn.CONCAT(Applications[[#This Row],[No]]," - ",Applications[[#This Row],[Application]])</f>
        <v>929 - Log Parser</v>
      </c>
      <c r="C702">
        <v>929</v>
      </c>
      <c r="D702" s="18" t="s">
        <v>3539</v>
      </c>
      <c r="E702" t="s">
        <v>1968</v>
      </c>
      <c r="F702" s="28">
        <v>45658</v>
      </c>
      <c r="N702" t="s">
        <v>1855</v>
      </c>
      <c r="O702" s="19">
        <v>54788</v>
      </c>
      <c r="R702" s="11"/>
      <c r="V702" s="128" t="e">
        <f>_xlfn.XLOOKUP(Applications[[#This Row],[NoApplication]],#REF!,#REF!,Applications[[#This Row],[Business Owner]],0,1)</f>
        <v>#REF!</v>
      </c>
      <c r="AE702" t="s">
        <v>3416</v>
      </c>
      <c r="AJ702" t="s">
        <v>3540</v>
      </c>
      <c r="AK702" t="s">
        <v>3541</v>
      </c>
    </row>
    <row r="703" spans="2:38" x14ac:dyDescent="0.25">
      <c r="B703" s="29" t="str">
        <f>_xlfn.CONCAT(Applications[[#This Row],[No]]," - ",Applications[[#This Row],[Application]])</f>
        <v>930 - Mqttx</v>
      </c>
      <c r="C703">
        <v>930</v>
      </c>
      <c r="D703" s="18" t="s">
        <v>3542</v>
      </c>
      <c r="E703" t="s">
        <v>1968</v>
      </c>
      <c r="F703" s="28">
        <v>45658</v>
      </c>
      <c r="N703" t="s">
        <v>1855</v>
      </c>
      <c r="O703" s="19">
        <v>54788</v>
      </c>
      <c r="R703" s="11"/>
      <c r="V703" s="128" t="e">
        <f>_xlfn.XLOOKUP(Applications[[#This Row],[NoApplication]],#REF!,#REF!,Applications[[#This Row],[Business Owner]],0,1)</f>
        <v>#REF!</v>
      </c>
      <c r="AE703" t="s">
        <v>3416</v>
      </c>
      <c r="AI703" t="s">
        <v>3543</v>
      </c>
      <c r="AJ703" t="s">
        <v>3544</v>
      </c>
      <c r="AK703" t="s">
        <v>2403</v>
      </c>
    </row>
    <row r="704" spans="2:38" x14ac:dyDescent="0.25">
      <c r="B704" s="29" t="str">
        <f>_xlfn.CONCAT(Applications[[#This Row],[No]]," - ",Applications[[#This Row],[Application]])</f>
        <v>931 - OpenTelemetry Collector Builder</v>
      </c>
      <c r="C704">
        <v>931</v>
      </c>
      <c r="D704" s="18" t="s">
        <v>3607</v>
      </c>
      <c r="E704" t="s">
        <v>1968</v>
      </c>
      <c r="F704" s="28">
        <v>45658</v>
      </c>
      <c r="N704" t="s">
        <v>1862</v>
      </c>
      <c r="O704" s="19">
        <v>54788</v>
      </c>
      <c r="R704" s="11"/>
      <c r="V704" s="128" t="e">
        <f>_xlfn.XLOOKUP(Applications[[#This Row],[NoApplication]],#REF!,#REF!,Applications[[#This Row],[Business Owner]],0,1)</f>
        <v>#REF!</v>
      </c>
      <c r="AE704" t="s">
        <v>3416</v>
      </c>
      <c r="AI704" t="s">
        <v>3608</v>
      </c>
      <c r="AJ704" t="s">
        <v>3609</v>
      </c>
      <c r="AK704" t="s">
        <v>3610</v>
      </c>
      <c r="AL704" t="s">
        <v>2056</v>
      </c>
    </row>
    <row r="705" spans="2:38" x14ac:dyDescent="0.25">
      <c r="B705" s="29" t="str">
        <f>_xlfn.CONCAT(Applications[[#This Row],[No]]," - ",Applications[[#This Row],[Application]])</f>
        <v>932 - PgAdmin</v>
      </c>
      <c r="C705">
        <v>932</v>
      </c>
      <c r="D705" s="18" t="s">
        <v>3448</v>
      </c>
      <c r="E705" t="s">
        <v>1968</v>
      </c>
      <c r="F705" s="28">
        <v>45658</v>
      </c>
      <c r="N705" t="s">
        <v>1862</v>
      </c>
      <c r="O705" s="19">
        <v>54788</v>
      </c>
      <c r="R705" s="11"/>
      <c r="V705" s="128" t="e">
        <f>_xlfn.XLOOKUP(Applications[[#This Row],[NoApplication]],#REF!,#REF!,Applications[[#This Row],[Business Owner]],0,1)</f>
        <v>#REF!</v>
      </c>
      <c r="AE705" t="s">
        <v>3416</v>
      </c>
      <c r="AJ705" t="s">
        <v>2499</v>
      </c>
    </row>
    <row r="706" spans="2:38" x14ac:dyDescent="0.25">
      <c r="B706" s="29" t="str">
        <f>_xlfn.CONCAT(Applications[[#This Row],[No]]," - ",Applications[[#This Row],[Application]])</f>
        <v>933 - PostgressSQL</v>
      </c>
      <c r="C706">
        <v>933</v>
      </c>
      <c r="D706" s="18" t="s">
        <v>3436</v>
      </c>
      <c r="E706" t="s">
        <v>1968</v>
      </c>
      <c r="F706" s="28">
        <v>45658</v>
      </c>
      <c r="N706" t="s">
        <v>2029</v>
      </c>
      <c r="O706" s="19">
        <v>54788</v>
      </c>
      <c r="R706" s="11"/>
      <c r="V706" s="128" t="e">
        <f>_xlfn.XLOOKUP(Applications[[#This Row],[NoApplication]],#REF!,#REF!,Applications[[#This Row],[Business Owner]],0,1)</f>
        <v>#REF!</v>
      </c>
      <c r="AE706" t="s">
        <v>3416</v>
      </c>
    </row>
    <row r="707" spans="2:38" x14ac:dyDescent="0.25">
      <c r="B707" s="29" t="str">
        <f>_xlfn.CONCAT(Applications[[#This Row],[No]]," - ",Applications[[#This Row],[Application]])</f>
        <v>936 - Terraform</v>
      </c>
      <c r="C707">
        <v>936</v>
      </c>
      <c r="D707" s="18" t="s">
        <v>3437</v>
      </c>
      <c r="E707" t="s">
        <v>1968</v>
      </c>
      <c r="F707" s="28">
        <v>45658</v>
      </c>
      <c r="N707" t="s">
        <v>2029</v>
      </c>
      <c r="O707" s="19">
        <v>54788</v>
      </c>
      <c r="R707" s="11"/>
      <c r="V707" s="128" t="e">
        <f>_xlfn.XLOOKUP(Applications[[#This Row],[NoApplication]],#REF!,#REF!,Applications[[#This Row],[Business Owner]],0,1)</f>
        <v>#REF!</v>
      </c>
      <c r="AE707" t="s">
        <v>3416</v>
      </c>
      <c r="AI707" t="s">
        <v>3438</v>
      </c>
      <c r="AJ707" t="s">
        <v>3439</v>
      </c>
      <c r="AK707" t="s">
        <v>3440</v>
      </c>
    </row>
    <row r="708" spans="2:38" x14ac:dyDescent="0.25">
      <c r="B708" s="29" t="str">
        <f>_xlfn.CONCAT(Applications[[#This Row],[No]]," - ",Applications[[#This Row],[Application]])</f>
        <v>937 - Trivy</v>
      </c>
      <c r="C708">
        <v>937</v>
      </c>
      <c r="D708" s="18" t="s">
        <v>3549</v>
      </c>
      <c r="E708" t="s">
        <v>2037</v>
      </c>
      <c r="F708" s="28">
        <v>45658</v>
      </c>
      <c r="N708" t="s">
        <v>1855</v>
      </c>
      <c r="O708" s="19">
        <v>54788</v>
      </c>
      <c r="R708" s="11"/>
      <c r="V708" s="128" t="e">
        <f>_xlfn.XLOOKUP(Applications[[#This Row],[NoApplication]],#REF!,#REF!,Applications[[#This Row],[Business Owner]],0,1)</f>
        <v>#REF!</v>
      </c>
      <c r="AD708" t="s">
        <v>3461</v>
      </c>
      <c r="AE708" t="s">
        <v>3416</v>
      </c>
      <c r="AI708" t="s">
        <v>3550</v>
      </c>
      <c r="AJ708" t="s">
        <v>3444</v>
      </c>
    </row>
    <row r="709" spans="2:38" x14ac:dyDescent="0.25">
      <c r="B709" s="29" t="str">
        <f>_xlfn.CONCAT(Applications[[#This Row],[No]]," - ",Applications[[#This Row],[Application]])</f>
        <v>938 - WSL2</v>
      </c>
      <c r="C709">
        <v>938</v>
      </c>
      <c r="D709" s="18" t="s">
        <v>3449</v>
      </c>
      <c r="E709" t="s">
        <v>1968</v>
      </c>
      <c r="F709" s="28">
        <v>45658</v>
      </c>
      <c r="N709" t="s">
        <v>1862</v>
      </c>
      <c r="O709" s="19">
        <v>54788</v>
      </c>
      <c r="R709" s="11"/>
      <c r="V709" s="128" t="e">
        <f>_xlfn.XLOOKUP(Applications[[#This Row],[NoApplication]],#REF!,#REF!,Applications[[#This Row],[Business Owner]],0,1)</f>
        <v>#REF!</v>
      </c>
      <c r="AE709" t="s">
        <v>3416</v>
      </c>
      <c r="AI709" t="s">
        <v>3450</v>
      </c>
      <c r="AJ709" t="s">
        <v>2499</v>
      </c>
      <c r="AK709" t="s">
        <v>3451</v>
      </c>
    </row>
    <row r="710" spans="2:38" x14ac:dyDescent="0.25">
      <c r="B710" s="29" t="str">
        <f>_xlfn.CONCAT(Applications[[#This Row],[No]]," - ",Applications[[#This Row],[Application]])</f>
        <v>939 - YubiKey Manager - FIDO2 keys</v>
      </c>
      <c r="C710">
        <v>939</v>
      </c>
      <c r="D710" s="18" t="s">
        <v>3570</v>
      </c>
      <c r="E710" t="s">
        <v>2037</v>
      </c>
      <c r="F710" s="28">
        <v>45658</v>
      </c>
      <c r="N710" t="s">
        <v>2038</v>
      </c>
      <c r="O710" s="19">
        <v>54788</v>
      </c>
      <c r="R710" s="11"/>
      <c r="V710" s="128" t="e">
        <f>_xlfn.XLOOKUP(Applications[[#This Row],[NoApplication]],#REF!,#REF!,Applications[[#This Row],[Business Owner]],0,1)</f>
        <v>#REF!</v>
      </c>
      <c r="AE710" t="s">
        <v>3416</v>
      </c>
    </row>
    <row r="711" spans="2:38" x14ac:dyDescent="0.25">
      <c r="B711" s="29" t="str">
        <f>_xlfn.CONCAT(Applications[[#This Row],[No]]," - ",Applications[[#This Row],[Application]])</f>
        <v>940 - SEQ</v>
      </c>
      <c r="C711">
        <v>940</v>
      </c>
      <c r="D711" s="18" t="s">
        <v>3545</v>
      </c>
      <c r="E711" t="s">
        <v>1853</v>
      </c>
      <c r="F711" s="28">
        <v>45658</v>
      </c>
      <c r="N711" t="s">
        <v>1855</v>
      </c>
      <c r="O711" s="19">
        <v>54788</v>
      </c>
      <c r="R711" s="11"/>
      <c r="V711" s="128" t="e">
        <f>_xlfn.XLOOKUP(Applications[[#This Row],[NoApplication]],#REF!,#REF!,Applications[[#This Row],[Business Owner]],0,1)</f>
        <v>#REF!</v>
      </c>
      <c r="AE711" t="s">
        <v>3416</v>
      </c>
      <c r="AJ711" t="s">
        <v>3546</v>
      </c>
    </row>
    <row r="712" spans="2:38" x14ac:dyDescent="0.25">
      <c r="B712" s="29" t="str">
        <f>_xlfn.CONCAT(Applications[[#This Row],[No]]," - ",Applications[[#This Row],[Application]])</f>
        <v>941 - Codemeter (DNV-tools)</v>
      </c>
      <c r="C712">
        <v>941</v>
      </c>
      <c r="D712" s="18" t="s">
        <v>2662</v>
      </c>
      <c r="E712" t="s">
        <v>1968</v>
      </c>
      <c r="F712" s="28">
        <v>45658</v>
      </c>
      <c r="J712" t="s">
        <v>2663</v>
      </c>
      <c r="N712" t="s">
        <v>2038</v>
      </c>
      <c r="O712" s="19">
        <v>54788</v>
      </c>
      <c r="R712" s="11"/>
      <c r="S712" t="s">
        <v>76</v>
      </c>
      <c r="V712" s="128" t="e">
        <f>_xlfn.XLOOKUP(Applications[[#This Row],[NoApplication]],#REF!,#REF!,Applications[[#This Row],[Business Owner]],0,1)</f>
        <v>#REF!</v>
      </c>
      <c r="AE712" t="s">
        <v>2358</v>
      </c>
    </row>
    <row r="713" spans="2:38" x14ac:dyDescent="0.25">
      <c r="B713" s="29" t="str">
        <f>_xlfn.CONCAT(Applications[[#This Row],[No]]," - ",Applications[[#This Row],[Application]])</f>
        <v>942 - DNV DLMS Test Client</v>
      </c>
      <c r="C713">
        <v>942</v>
      </c>
      <c r="D713" s="18" t="s">
        <v>2664</v>
      </c>
      <c r="E713" t="s">
        <v>1968</v>
      </c>
      <c r="F713" s="28">
        <v>45658</v>
      </c>
      <c r="J713" t="s">
        <v>2663</v>
      </c>
      <c r="N713" t="s">
        <v>2038</v>
      </c>
      <c r="O713" s="19">
        <v>54788</v>
      </c>
      <c r="R713" s="11"/>
      <c r="S713" t="s">
        <v>76</v>
      </c>
      <c r="V713" s="128" t="e">
        <f>_xlfn.XLOOKUP(Applications[[#This Row],[NoApplication]],#REF!,#REF!,Applications[[#This Row],[Business Owner]],0,1)</f>
        <v>#REF!</v>
      </c>
      <c r="AE713" t="s">
        <v>2358</v>
      </c>
      <c r="AI713" t="s">
        <v>1162</v>
      </c>
      <c r="AJ713" t="s">
        <v>1162</v>
      </c>
      <c r="AK713" t="s">
        <v>1162</v>
      </c>
    </row>
    <row r="714" spans="2:38" x14ac:dyDescent="0.25">
      <c r="B714" s="29" t="str">
        <f>_xlfn.CONCAT(Applications[[#This Row],[No]]," - ",Applications[[#This Row],[Application]])</f>
        <v>943 - DNV TFT test suite</v>
      </c>
      <c r="C714">
        <v>943</v>
      </c>
      <c r="D714" s="18" t="s">
        <v>2665</v>
      </c>
      <c r="E714" t="s">
        <v>1968</v>
      </c>
      <c r="F714" s="28">
        <v>45658</v>
      </c>
      <c r="J714" t="s">
        <v>2663</v>
      </c>
      <c r="N714" t="s">
        <v>2038</v>
      </c>
      <c r="O714" s="19">
        <v>54788</v>
      </c>
      <c r="R714" s="11"/>
      <c r="S714" t="s">
        <v>76</v>
      </c>
      <c r="V714" s="128" t="e">
        <f>_xlfn.XLOOKUP(Applications[[#This Row],[NoApplication]],#REF!,#REF!,Applications[[#This Row],[Business Owner]],0,1)</f>
        <v>#REF!</v>
      </c>
      <c r="AE714" t="s">
        <v>2358</v>
      </c>
      <c r="AI714" t="s">
        <v>1162</v>
      </c>
      <c r="AJ714" t="s">
        <v>1162</v>
      </c>
      <c r="AK714" t="s">
        <v>1162</v>
      </c>
    </row>
    <row r="715" spans="2:38" ht="135" x14ac:dyDescent="0.25">
      <c r="B715" s="29" t="str">
        <f>_xlfn.CONCAT(Applications[[#This Row],[No]]," - ",Applications[[#This Row],[Application]])</f>
        <v>944 - Wats Enterprise</v>
      </c>
      <c r="C715">
        <v>944</v>
      </c>
      <c r="D715" s="18" t="s">
        <v>3881</v>
      </c>
      <c r="E715" t="s">
        <v>1853</v>
      </c>
      <c r="F715" s="28">
        <v>45658</v>
      </c>
      <c r="J715" t="s">
        <v>3882</v>
      </c>
      <c r="N715" t="s">
        <v>1848</v>
      </c>
      <c r="O715" s="19">
        <v>46387</v>
      </c>
      <c r="Q715" t="s">
        <v>3883</v>
      </c>
      <c r="R715" s="48" t="s">
        <v>3884</v>
      </c>
      <c r="V715" s="128" t="e">
        <f>_xlfn.XLOOKUP(Applications[[#This Row],[NoApplication]],#REF!,#REF!,Applications[[#This Row],[Business Owner]],0,1)</f>
        <v>#REF!</v>
      </c>
      <c r="AE715" t="s">
        <v>109</v>
      </c>
      <c r="AI715" s="8" t="s">
        <v>3885</v>
      </c>
      <c r="AL715" t="s">
        <v>1889</v>
      </c>
    </row>
    <row r="716" spans="2:38" x14ac:dyDescent="0.25">
      <c r="B716" s="29" t="str">
        <f>_xlfn.CONCAT(Applications[[#This Row],[No]]," - ",Applications[[#This Row],[Application]])</f>
        <v>945 - Entrust</v>
      </c>
      <c r="C716">
        <v>945</v>
      </c>
      <c r="D716" s="18" t="s">
        <v>4377</v>
      </c>
      <c r="E716" t="s">
        <v>2037</v>
      </c>
      <c r="F716" s="28">
        <v>45658</v>
      </c>
      <c r="J716" t="s">
        <v>4378</v>
      </c>
      <c r="N716" t="s">
        <v>2038</v>
      </c>
      <c r="O716" s="19">
        <v>54788</v>
      </c>
      <c r="R716" s="48" t="s">
        <v>4379</v>
      </c>
      <c r="V716" s="128" t="e">
        <f>_xlfn.XLOOKUP(Applications[[#This Row],[NoApplication]],#REF!,#REF!,Applications[[#This Row],[Business Owner]],0,1)</f>
        <v>#REF!</v>
      </c>
    </row>
    <row r="717" spans="2:38" x14ac:dyDescent="0.25">
      <c r="B717" s="29" t="str">
        <f>_xlfn.CONCAT(Applications[[#This Row],[No]]," - ",Applications[[#This Row],[Application]])</f>
        <v>946 - Siem</v>
      </c>
      <c r="C717">
        <v>946</v>
      </c>
      <c r="D717" s="18" t="s">
        <v>2246</v>
      </c>
      <c r="E717" t="s">
        <v>2037</v>
      </c>
      <c r="F717" s="28">
        <v>45658</v>
      </c>
      <c r="J717" t="s">
        <v>2247</v>
      </c>
      <c r="N717" t="s">
        <v>1862</v>
      </c>
      <c r="O717" s="19">
        <v>54788</v>
      </c>
      <c r="R717" s="11"/>
      <c r="S717" t="s">
        <v>2248</v>
      </c>
      <c r="V717" s="128" t="e">
        <f>_xlfn.XLOOKUP(Applications[[#This Row],[NoApplication]],#REF!,#REF!,Applications[[#This Row],[Business Owner]],0,1)</f>
        <v>#REF!</v>
      </c>
      <c r="AE717" t="s">
        <v>2249</v>
      </c>
    </row>
    <row r="718" spans="2:38" x14ac:dyDescent="0.25">
      <c r="B718" s="29" t="str">
        <f>_xlfn.CONCAT(Applications[[#This Row],[No]]," - ",Applications[[#This Row],[Application]])</f>
        <v>947 - Webportal</v>
      </c>
      <c r="C718">
        <v>947</v>
      </c>
      <c r="D718" s="18" t="s">
        <v>4380</v>
      </c>
      <c r="E718" t="s">
        <v>1860</v>
      </c>
      <c r="F718" s="28">
        <v>45658</v>
      </c>
      <c r="J718" t="s">
        <v>4381</v>
      </c>
      <c r="N718" t="s">
        <v>2038</v>
      </c>
      <c r="O718" s="19">
        <v>54788</v>
      </c>
      <c r="Q718" t="s">
        <v>4382</v>
      </c>
      <c r="R718" s="11"/>
      <c r="V718" s="128" t="e">
        <f>_xlfn.XLOOKUP(Applications[[#This Row],[NoApplication]],#REF!,#REF!,Applications[[#This Row],[Business Owner]],0,1)</f>
        <v>#REF!</v>
      </c>
    </row>
    <row r="719" spans="2:38" ht="45" x14ac:dyDescent="0.25">
      <c r="B719" s="29" t="str">
        <f>_xlfn.CONCAT(Applications[[#This Row],[No]]," - ",Applications[[#This Row],[Application]])</f>
        <v>950 - Bimobject</v>
      </c>
      <c r="C719">
        <v>950</v>
      </c>
      <c r="D719" s="18" t="s">
        <v>4383</v>
      </c>
      <c r="E719" t="s">
        <v>2050</v>
      </c>
      <c r="F719" s="28">
        <v>45658</v>
      </c>
      <c r="J719" t="s">
        <v>4383</v>
      </c>
      <c r="N719" t="s">
        <v>1848</v>
      </c>
      <c r="O719" s="19">
        <v>46173</v>
      </c>
      <c r="Q719" t="s">
        <v>4384</v>
      </c>
      <c r="R719" s="11"/>
      <c r="V719" s="128" t="e">
        <f>_xlfn.XLOOKUP(Applications[[#This Row],[NoApplication]],#REF!,#REF!,Applications[[#This Row],[Business Owner]],0,1)</f>
        <v>#REF!</v>
      </c>
      <c r="AE719" t="s">
        <v>106</v>
      </c>
      <c r="AI719" s="8" t="s">
        <v>4385</v>
      </c>
    </row>
    <row r="720" spans="2:38" x14ac:dyDescent="0.25">
      <c r="B720" s="29" t="str">
        <f>_xlfn.CONCAT(Applications[[#This Row],[No]]," - ",Applications[[#This Row],[Application]])</f>
        <v>951 - Questel Essential</v>
      </c>
      <c r="C720">
        <v>951</v>
      </c>
      <c r="D720" s="18" t="s">
        <v>3029</v>
      </c>
      <c r="E720" t="s">
        <v>1918</v>
      </c>
      <c r="F720" s="28">
        <v>45658</v>
      </c>
      <c r="J720" t="s">
        <v>3030</v>
      </c>
      <c r="N720" t="s">
        <v>1855</v>
      </c>
      <c r="O720" s="19">
        <v>54788</v>
      </c>
      <c r="R720" s="16" t="s">
        <v>3031</v>
      </c>
      <c r="V720" s="128" t="e">
        <f>_xlfn.XLOOKUP(Applications[[#This Row],[NoApplication]],#REF!,#REF!,Applications[[#This Row],[Business Owner]],0,1)</f>
        <v>#REF!</v>
      </c>
      <c r="AE720" t="s">
        <v>3006</v>
      </c>
    </row>
    <row r="721" spans="2:41" x14ac:dyDescent="0.25">
      <c r="B721" s="29" t="str">
        <f>_xlfn.CONCAT(Applications[[#This Row],[No]]," - ",Applications[[#This Row],[Application]])</f>
        <v>952 - Eptura Visitor</v>
      </c>
      <c r="C721">
        <v>952</v>
      </c>
      <c r="D721" s="18" t="s">
        <v>2171</v>
      </c>
      <c r="E721" t="s">
        <v>1846</v>
      </c>
      <c r="F721" s="28">
        <v>45658</v>
      </c>
      <c r="J721" t="s">
        <v>2172</v>
      </c>
      <c r="N721" t="s">
        <v>1862</v>
      </c>
      <c r="O721" s="19">
        <v>54788</v>
      </c>
      <c r="R721" s="16" t="s">
        <v>2173</v>
      </c>
      <c r="V721" s="128" t="e">
        <f>_xlfn.XLOOKUP(Applications[[#This Row],[NoApplication]],#REF!,#REF!,Applications[[#This Row],[Business Owner]],0,1)</f>
        <v>#REF!</v>
      </c>
      <c r="AE721" s="41" t="s">
        <v>2034</v>
      </c>
      <c r="AI721" t="s">
        <v>2174</v>
      </c>
    </row>
    <row r="722" spans="2:41" x14ac:dyDescent="0.25">
      <c r="B722" s="29" t="str">
        <f>_xlfn.CONCAT(Applications[[#This Row],[No]]," - ",Applications[[#This Row],[Application]])</f>
        <v>953 - Patch my PC</v>
      </c>
      <c r="C722">
        <v>953</v>
      </c>
      <c r="D722" s="18" t="s">
        <v>2175</v>
      </c>
      <c r="E722" t="s">
        <v>1846</v>
      </c>
      <c r="F722" s="28">
        <v>45658</v>
      </c>
      <c r="J722" s="18" t="s">
        <v>2175</v>
      </c>
      <c r="N722" t="s">
        <v>2029</v>
      </c>
      <c r="O722" s="19">
        <v>54788</v>
      </c>
      <c r="R722" s="11"/>
      <c r="V722" s="128" t="e">
        <f>_xlfn.XLOOKUP(Applications[[#This Row],[NoApplication]],#REF!,#REF!,Applications[[#This Row],[Business Owner]],0,1)</f>
        <v>#REF!</v>
      </c>
      <c r="AE722" s="41" t="s">
        <v>2034</v>
      </c>
      <c r="AI722" t="s">
        <v>2048</v>
      </c>
    </row>
    <row r="723" spans="2:41" x14ac:dyDescent="0.25">
      <c r="B723" s="29" t="str">
        <f>_xlfn.CONCAT(Applications[[#This Row],[No]]," - ",Applications[[#This Row],[Application]])</f>
        <v>955 - DataFlex</v>
      </c>
      <c r="C723">
        <v>955</v>
      </c>
      <c r="D723" s="18" t="s">
        <v>4386</v>
      </c>
      <c r="E723" t="s">
        <v>1846</v>
      </c>
      <c r="F723" s="28">
        <v>45658</v>
      </c>
      <c r="J723" t="s">
        <v>4387</v>
      </c>
      <c r="N723" t="s">
        <v>2038</v>
      </c>
      <c r="O723" s="19">
        <v>54788</v>
      </c>
      <c r="R723" s="11"/>
      <c r="V723" s="128" t="e">
        <f>_xlfn.XLOOKUP(Applications[[#This Row],[NoApplication]],#REF!,#REF!,Applications[[#This Row],[Business Owner]],0,1)</f>
        <v>#REF!</v>
      </c>
    </row>
    <row r="724" spans="2:41" x14ac:dyDescent="0.25">
      <c r="B724" s="29" t="str">
        <f>_xlfn.CONCAT(Applications[[#This Row],[No]]," - ",Applications[[#This Row],[Application]])</f>
        <v>956 - Figma</v>
      </c>
      <c r="C724">
        <v>956</v>
      </c>
      <c r="D724" s="18" t="s">
        <v>3452</v>
      </c>
      <c r="E724" t="s">
        <v>1968</v>
      </c>
      <c r="F724" s="28">
        <v>45658</v>
      </c>
      <c r="J724" t="s">
        <v>3453</v>
      </c>
      <c r="M724" t="s">
        <v>2002</v>
      </c>
      <c r="N724" t="s">
        <v>1862</v>
      </c>
      <c r="O724" s="19">
        <v>54788</v>
      </c>
      <c r="Q724" s="224" t="s">
        <v>3454</v>
      </c>
      <c r="R724" s="16" t="s">
        <v>3455</v>
      </c>
      <c r="V724" s="128" t="e">
        <f>_xlfn.XLOOKUP(Applications[[#This Row],[NoApplication]],#REF!,#REF!,Applications[[#This Row],[Business Owner]],0,1)</f>
        <v>#REF!</v>
      </c>
      <c r="AE724" t="s">
        <v>3416</v>
      </c>
      <c r="AI724" t="s">
        <v>3456</v>
      </c>
      <c r="AJ724" t="s">
        <v>2499</v>
      </c>
      <c r="AK724" t="s">
        <v>2403</v>
      </c>
    </row>
    <row r="725" spans="2:41" x14ac:dyDescent="0.25">
      <c r="B725" s="29" t="str">
        <f>_xlfn.CONCAT(Applications[[#This Row],[No]]," - ",Applications[[#This Row],[Application]])</f>
        <v>958 - Antora</v>
      </c>
      <c r="C725">
        <v>958</v>
      </c>
      <c r="D725" s="18" t="s">
        <v>2666</v>
      </c>
      <c r="E725" t="s">
        <v>1968</v>
      </c>
      <c r="F725" s="28">
        <v>45658</v>
      </c>
      <c r="N725" t="s">
        <v>1848</v>
      </c>
      <c r="O725" s="28">
        <v>46173</v>
      </c>
      <c r="R725" s="11"/>
      <c r="S725" t="s">
        <v>76</v>
      </c>
      <c r="V725" s="128" t="e">
        <f>_xlfn.XLOOKUP(Applications[[#This Row],[NoApplication]],#REF!,#REF!,Applications[[#This Row],[Business Owner]],0,1)</f>
        <v>#REF!</v>
      </c>
      <c r="AE725" t="s">
        <v>2358</v>
      </c>
      <c r="AI725" t="s">
        <v>2667</v>
      </c>
      <c r="AJ725" t="s">
        <v>2434</v>
      </c>
      <c r="AK725" t="s">
        <v>2403</v>
      </c>
    </row>
    <row r="726" spans="2:41" x14ac:dyDescent="0.25">
      <c r="B726" s="29" t="str">
        <f>_xlfn.CONCAT(Applications[[#This Row],[No]]," - ",Applications[[#This Row],[Application]])</f>
        <v>959 - Busylight</v>
      </c>
      <c r="C726">
        <v>959</v>
      </c>
      <c r="D726" s="18" t="s">
        <v>2668</v>
      </c>
      <c r="E726" t="s">
        <v>1968</v>
      </c>
      <c r="F726" s="28">
        <v>45658</v>
      </c>
      <c r="N726" t="s">
        <v>1848</v>
      </c>
      <c r="O726" s="28">
        <v>46173</v>
      </c>
      <c r="R726" s="11"/>
      <c r="S726" t="s">
        <v>76</v>
      </c>
      <c r="V726" s="128" t="e">
        <f>_xlfn.XLOOKUP(Applications[[#This Row],[NoApplication]],#REF!,#REF!,Applications[[#This Row],[Business Owner]],0,1)</f>
        <v>#REF!</v>
      </c>
      <c r="AE726" t="s">
        <v>2358</v>
      </c>
      <c r="AI726" t="s">
        <v>2669</v>
      </c>
      <c r="AJ726" t="s">
        <v>2670</v>
      </c>
      <c r="AK726" t="s">
        <v>2671</v>
      </c>
    </row>
    <row r="727" spans="2:41" x14ac:dyDescent="0.25">
      <c r="B727" s="29" t="str">
        <f>_xlfn.CONCAT(Applications[[#This Row],[No]]," - ",Applications[[#This Row],[Application]])</f>
        <v>960 - Fluke energy analyze</v>
      </c>
      <c r="C727">
        <v>960</v>
      </c>
      <c r="D727" s="18" t="s">
        <v>2672</v>
      </c>
      <c r="E727" t="s">
        <v>1968</v>
      </c>
      <c r="F727" s="28">
        <v>45658</v>
      </c>
      <c r="N727" t="s">
        <v>2038</v>
      </c>
      <c r="O727" s="19">
        <v>54788</v>
      </c>
      <c r="R727" s="11"/>
      <c r="S727" t="s">
        <v>76</v>
      </c>
      <c r="V727" s="128" t="e">
        <f>_xlfn.XLOOKUP(Applications[[#This Row],[NoApplication]],#REF!,#REF!,Applications[[#This Row],[Business Owner]],0,1)</f>
        <v>#REF!</v>
      </c>
      <c r="AE727" t="s">
        <v>2358</v>
      </c>
      <c r="AJ727" t="s">
        <v>46</v>
      </c>
      <c r="AK727" t="s">
        <v>2403</v>
      </c>
    </row>
    <row r="728" spans="2:41" x14ac:dyDescent="0.25">
      <c r="B728" s="29" t="str">
        <f>_xlfn.CONCAT(Applications[[#This Row],[No]]," - ",Applications[[#This Row],[Application]])</f>
        <v>961 - Freeplane</v>
      </c>
      <c r="C728">
        <v>961</v>
      </c>
      <c r="D728" s="18" t="s">
        <v>2673</v>
      </c>
      <c r="E728" t="s">
        <v>1968</v>
      </c>
      <c r="F728" s="28">
        <v>45658</v>
      </c>
      <c r="N728" t="s">
        <v>1848</v>
      </c>
      <c r="O728" s="28">
        <v>46173</v>
      </c>
      <c r="R728" s="11"/>
      <c r="S728" t="s">
        <v>76</v>
      </c>
      <c r="V728" s="128" t="e">
        <f>_xlfn.XLOOKUP(Applications[[#This Row],[NoApplication]],#REF!,#REF!,Applications[[#This Row],[Business Owner]],0,1)</f>
        <v>#REF!</v>
      </c>
      <c r="AE728" t="s">
        <v>2358</v>
      </c>
      <c r="AJ728" t="s">
        <v>308</v>
      </c>
      <c r="AK728" t="s">
        <v>2403</v>
      </c>
    </row>
    <row r="729" spans="2:41" x14ac:dyDescent="0.25">
      <c r="B729" s="29" t="str">
        <f>_xlfn.CONCAT(Applications[[#This Row],[No]]," - ",Applications[[#This Row],[Application]])</f>
        <v>962 - GC-prevue</v>
      </c>
      <c r="C729">
        <v>962</v>
      </c>
      <c r="D729" s="18" t="s">
        <v>2674</v>
      </c>
      <c r="E729" t="s">
        <v>1968</v>
      </c>
      <c r="F729" s="28">
        <v>45658</v>
      </c>
      <c r="N729" t="s">
        <v>1855</v>
      </c>
      <c r="O729" s="19">
        <v>54788</v>
      </c>
      <c r="R729" s="11"/>
      <c r="S729" t="s">
        <v>76</v>
      </c>
      <c r="V729" s="128" t="e">
        <f>_xlfn.XLOOKUP(Applications[[#This Row],[NoApplication]],#REF!,#REF!,Applications[[#This Row],[Business Owner]],0,1)</f>
        <v>#REF!</v>
      </c>
      <c r="AE729" t="s">
        <v>2358</v>
      </c>
      <c r="AJ729" t="s">
        <v>2670</v>
      </c>
      <c r="AK729" t="s">
        <v>2403</v>
      </c>
    </row>
    <row r="730" spans="2:41" x14ac:dyDescent="0.25">
      <c r="B730" s="29" t="str">
        <f>_xlfn.CONCAT(Applications[[#This Row],[No]]," - ",Applications[[#This Row],[Application]])</f>
        <v>963 - Gradle</v>
      </c>
      <c r="C730">
        <v>963</v>
      </c>
      <c r="D730" s="18" t="s">
        <v>2675</v>
      </c>
      <c r="E730" t="s">
        <v>1968</v>
      </c>
      <c r="F730" s="28">
        <v>45658</v>
      </c>
      <c r="N730" t="s">
        <v>2038</v>
      </c>
      <c r="O730" s="19">
        <v>54788</v>
      </c>
      <c r="R730" s="11"/>
      <c r="S730" t="s">
        <v>76</v>
      </c>
      <c r="V730" s="128" t="e">
        <f>_xlfn.XLOOKUP(Applications[[#This Row],[NoApplication]],#REF!,#REF!,Applications[[#This Row],[Business Owner]],0,1)</f>
        <v>#REF!</v>
      </c>
      <c r="AE730" t="s">
        <v>2358</v>
      </c>
      <c r="AI730" t="s">
        <v>2676</v>
      </c>
      <c r="AJ730" t="s">
        <v>46</v>
      </c>
      <c r="AK730" t="s">
        <v>2677</v>
      </c>
      <c r="AO730" t="s">
        <v>1851</v>
      </c>
    </row>
    <row r="731" spans="2:41" x14ac:dyDescent="0.25">
      <c r="B731" s="29" t="str">
        <f>_xlfn.CONCAT(Applications[[#This Row],[No]]," - ",Applications[[#This Row],[Application]])</f>
        <v>964 - Gurux</v>
      </c>
      <c r="C731">
        <v>964</v>
      </c>
      <c r="D731" s="18" t="s">
        <v>2678</v>
      </c>
      <c r="E731" t="s">
        <v>1968</v>
      </c>
      <c r="F731" s="28">
        <v>45658</v>
      </c>
      <c r="N731" t="s">
        <v>2038</v>
      </c>
      <c r="O731" s="19">
        <v>54788</v>
      </c>
      <c r="R731" s="11"/>
      <c r="S731" t="s">
        <v>76</v>
      </c>
      <c r="V731" s="128" t="e">
        <f>_xlfn.XLOOKUP(Applications[[#This Row],[NoApplication]],#REF!,#REF!,Applications[[#This Row],[Business Owner]],0,1)</f>
        <v>#REF!</v>
      </c>
      <c r="AE731" t="s">
        <v>2358</v>
      </c>
      <c r="AI731" t="s">
        <v>1162</v>
      </c>
      <c r="AJ731" t="s">
        <v>46</v>
      </c>
      <c r="AK731" t="s">
        <v>2403</v>
      </c>
    </row>
    <row r="732" spans="2:41" x14ac:dyDescent="0.25">
      <c r="B732" s="29" t="str">
        <f>_xlfn.CONCAT(Applications[[#This Row],[No]]," - ",Applications[[#This Row],[Application]])</f>
        <v>965 - Influx</v>
      </c>
      <c r="C732">
        <v>965</v>
      </c>
      <c r="D732" s="18" t="s">
        <v>2679</v>
      </c>
      <c r="E732" t="s">
        <v>1968</v>
      </c>
      <c r="F732" s="28">
        <v>45658</v>
      </c>
      <c r="N732" t="s">
        <v>1855</v>
      </c>
      <c r="O732" s="19">
        <v>54788</v>
      </c>
      <c r="R732" s="11"/>
      <c r="S732" t="s">
        <v>76</v>
      </c>
      <c r="V732" s="128" t="e">
        <f>_xlfn.XLOOKUP(Applications[[#This Row],[NoApplication]],#REF!,#REF!,Applications[[#This Row],[Business Owner]],0,1)</f>
        <v>#REF!</v>
      </c>
      <c r="AE732" t="s">
        <v>2358</v>
      </c>
      <c r="AJ732" t="s">
        <v>1162</v>
      </c>
      <c r="AK732" t="s">
        <v>1162</v>
      </c>
    </row>
    <row r="733" spans="2:41" x14ac:dyDescent="0.25">
      <c r="B733" s="29" t="str">
        <f>_xlfn.CONCAT(Applications[[#This Row],[No]]," - ",Applications[[#This Row],[Application]])</f>
        <v>966 - Inno Setup</v>
      </c>
      <c r="C733">
        <v>966</v>
      </c>
      <c r="D733" s="18" t="s">
        <v>3000</v>
      </c>
      <c r="E733" t="s">
        <v>1968</v>
      </c>
      <c r="F733" s="28">
        <v>45658</v>
      </c>
      <c r="N733" t="s">
        <v>1848</v>
      </c>
      <c r="O733" s="28">
        <v>46173</v>
      </c>
      <c r="R733" s="11"/>
      <c r="S733" t="s">
        <v>76</v>
      </c>
      <c r="V733" s="128" t="e">
        <f>_xlfn.XLOOKUP(Applications[[#This Row],[NoApplication]],#REF!,#REF!,Applications[[#This Row],[Business Owner]],0,1)</f>
        <v>#REF!</v>
      </c>
      <c r="AE733" t="s">
        <v>2358</v>
      </c>
      <c r="AJ733" t="s">
        <v>2434</v>
      </c>
      <c r="AK733" t="s">
        <v>2403</v>
      </c>
    </row>
    <row r="734" spans="2:41" x14ac:dyDescent="0.25">
      <c r="B734" s="29" t="str">
        <f>_xlfn.CONCAT(Applications[[#This Row],[No]]," - ",Applications[[#This Row],[Application]])</f>
        <v>967 - Kamstrup metertool for e-meter</v>
      </c>
      <c r="C734">
        <v>967</v>
      </c>
      <c r="D734" s="18" t="s">
        <v>2680</v>
      </c>
      <c r="E734" t="s">
        <v>1968</v>
      </c>
      <c r="F734" s="28">
        <v>45658</v>
      </c>
      <c r="N734" t="s">
        <v>1896</v>
      </c>
      <c r="O734" s="19">
        <v>54788</v>
      </c>
      <c r="R734" s="11"/>
      <c r="S734" t="s">
        <v>76</v>
      </c>
      <c r="V734" s="128" t="e">
        <f>_xlfn.XLOOKUP(Applications[[#This Row],[NoApplication]],#REF!,#REF!,Applications[[#This Row],[Business Owner]],0,1)</f>
        <v>#REF!</v>
      </c>
      <c r="AE734" t="s">
        <v>2358</v>
      </c>
      <c r="AJ734" t="s">
        <v>46</v>
      </c>
      <c r="AK734" t="s">
        <v>1851</v>
      </c>
    </row>
    <row r="735" spans="2:41" x14ac:dyDescent="0.25">
      <c r="B735" s="29" t="str">
        <f>_xlfn.CONCAT(Applications[[#This Row],[No]]," - ",Applications[[#This Row],[Application]])</f>
        <v>968 - Kroki</v>
      </c>
      <c r="C735">
        <v>968</v>
      </c>
      <c r="D735" s="18" t="s">
        <v>2681</v>
      </c>
      <c r="E735" t="s">
        <v>1968</v>
      </c>
      <c r="F735" s="28">
        <v>45658</v>
      </c>
      <c r="N735" t="s">
        <v>2038</v>
      </c>
      <c r="O735" s="19">
        <v>54788</v>
      </c>
      <c r="R735" s="11"/>
      <c r="S735" t="s">
        <v>76</v>
      </c>
      <c r="V735" s="128" t="e">
        <f>_xlfn.XLOOKUP(Applications[[#This Row],[NoApplication]],#REF!,#REF!,Applications[[#This Row],[Business Owner]],0,1)</f>
        <v>#REF!</v>
      </c>
      <c r="AE735" t="s">
        <v>2358</v>
      </c>
      <c r="AI735" t="s">
        <v>2682</v>
      </c>
      <c r="AJ735" t="s">
        <v>2499</v>
      </c>
      <c r="AK735" t="s">
        <v>2403</v>
      </c>
    </row>
    <row r="736" spans="2:41" x14ac:dyDescent="0.25">
      <c r="B736" s="29" t="str">
        <f>_xlfn.CONCAT(Applications[[#This Row],[No]]," - ",Applications[[#This Row],[Application]])</f>
        <v>969 - Padstack editor</v>
      </c>
      <c r="C736">
        <v>969</v>
      </c>
      <c r="D736" s="18" t="s">
        <v>2683</v>
      </c>
      <c r="E736" t="s">
        <v>1968</v>
      </c>
      <c r="F736" s="28">
        <v>45658</v>
      </c>
      <c r="N736" t="s">
        <v>2038</v>
      </c>
      <c r="O736" s="19">
        <v>54788</v>
      </c>
      <c r="R736" s="11"/>
      <c r="S736" t="s">
        <v>76</v>
      </c>
      <c r="V736" s="128" t="e">
        <f>_xlfn.XLOOKUP(Applications[[#This Row],[NoApplication]],#REF!,#REF!,Applications[[#This Row],[Business Owner]],0,1)</f>
        <v>#REF!</v>
      </c>
      <c r="AE736" t="s">
        <v>2358</v>
      </c>
      <c r="AJ736" t="s">
        <v>46</v>
      </c>
      <c r="AK736" t="s">
        <v>2403</v>
      </c>
    </row>
    <row r="737" spans="2:41" x14ac:dyDescent="0.25">
      <c r="B737" s="29" t="str">
        <f>_xlfn.CONCAT(Applications[[#This Row],[No]]," - ",Applications[[#This Row],[Application]])</f>
        <v>970 - PC library expert</v>
      </c>
      <c r="C737">
        <v>970</v>
      </c>
      <c r="D737" s="18" t="s">
        <v>2684</v>
      </c>
      <c r="E737" t="s">
        <v>1968</v>
      </c>
      <c r="F737" s="28">
        <v>45658</v>
      </c>
      <c r="N737" t="s">
        <v>1862</v>
      </c>
      <c r="O737" s="19">
        <v>54788</v>
      </c>
      <c r="R737" s="11"/>
      <c r="S737" t="s">
        <v>76</v>
      </c>
      <c r="V737" s="128" t="e">
        <f>_xlfn.XLOOKUP(Applications[[#This Row],[NoApplication]],#REF!,#REF!,Applications[[#This Row],[Business Owner]],0,1)</f>
        <v>#REF!</v>
      </c>
      <c r="AE737" t="s">
        <v>2358</v>
      </c>
      <c r="AJ737" t="s">
        <v>46</v>
      </c>
      <c r="AK737" t="s">
        <v>2403</v>
      </c>
    </row>
    <row r="738" spans="2:41" x14ac:dyDescent="0.25">
      <c r="B738" s="29" t="str">
        <f>_xlfn.CONCAT(Applications[[#This Row],[No]]," - ",Applications[[#This Row],[Application]])</f>
        <v>971 - Quacs Studio</v>
      </c>
      <c r="C738">
        <v>971</v>
      </c>
      <c r="D738" s="18" t="s">
        <v>2685</v>
      </c>
      <c r="E738" t="s">
        <v>1968</v>
      </c>
      <c r="F738" s="28">
        <v>45658</v>
      </c>
      <c r="N738" t="s">
        <v>1862</v>
      </c>
      <c r="O738" s="19">
        <v>54788</v>
      </c>
      <c r="R738" s="11"/>
      <c r="S738" t="s">
        <v>76</v>
      </c>
      <c r="V738" s="128" t="e">
        <f>_xlfn.XLOOKUP(Applications[[#This Row],[NoApplication]],#REF!,#REF!,Applications[[#This Row],[Business Owner]],0,1)</f>
        <v>#REF!</v>
      </c>
      <c r="AE738" t="s">
        <v>2358</v>
      </c>
      <c r="AJ738" t="s">
        <v>46</v>
      </c>
      <c r="AK738" t="s">
        <v>2403</v>
      </c>
    </row>
    <row r="739" spans="2:41" x14ac:dyDescent="0.25">
      <c r="B739" s="29" t="str">
        <f>_xlfn.CONCAT(Applications[[#This Row],[No]]," - ",Applications[[#This Row],[Application]])</f>
        <v>972 - Segger Ozone</v>
      </c>
      <c r="C739">
        <v>972</v>
      </c>
      <c r="D739" s="18" t="s">
        <v>2686</v>
      </c>
      <c r="E739" t="s">
        <v>1968</v>
      </c>
      <c r="F739" s="28">
        <v>45658</v>
      </c>
      <c r="N739" t="s">
        <v>2038</v>
      </c>
      <c r="O739" s="19">
        <v>54788</v>
      </c>
      <c r="R739" s="11"/>
      <c r="S739" t="s">
        <v>76</v>
      </c>
      <c r="V739" s="128" t="e">
        <f>_xlfn.XLOOKUP(Applications[[#This Row],[NoApplication]],#REF!,#REF!,Applications[[#This Row],[Business Owner]],0,1)</f>
        <v>#REF!</v>
      </c>
      <c r="AE739" t="s">
        <v>2358</v>
      </c>
      <c r="AJ739" t="s">
        <v>46</v>
      </c>
      <c r="AK739" t="s">
        <v>2403</v>
      </c>
    </row>
    <row r="740" spans="2:41" x14ac:dyDescent="0.25">
      <c r="B740" s="29" t="str">
        <f>_xlfn.CONCAT(Applications[[#This Row],[No]]," - ",Applications[[#This Row],[Application]])</f>
        <v>973 - Solidmaker</v>
      </c>
      <c r="C740">
        <v>973</v>
      </c>
      <c r="D740" s="18" t="s">
        <v>2687</v>
      </c>
      <c r="E740" t="s">
        <v>1968</v>
      </c>
      <c r="F740" s="28">
        <v>45658</v>
      </c>
      <c r="N740" t="s">
        <v>1862</v>
      </c>
      <c r="O740" s="19">
        <v>54788</v>
      </c>
      <c r="R740" s="11"/>
      <c r="S740" t="s">
        <v>76</v>
      </c>
      <c r="V740" s="128" t="e">
        <f>_xlfn.XLOOKUP(Applications[[#This Row],[NoApplication]],#REF!,#REF!,Applications[[#This Row],[Business Owner]],0,1)</f>
        <v>#REF!</v>
      </c>
      <c r="AE740" t="s">
        <v>2358</v>
      </c>
      <c r="AJ740" t="s">
        <v>46</v>
      </c>
      <c r="AK740" t="s">
        <v>2403</v>
      </c>
      <c r="AO740" t="s">
        <v>1851</v>
      </c>
    </row>
    <row r="741" spans="2:41" x14ac:dyDescent="0.25">
      <c r="B741" s="29" t="str">
        <f>_xlfn.CONCAT(Applications[[#This Row],[No]]," - ",Applications[[#This Row],[Application]])</f>
        <v>974 - STS Key generator</v>
      </c>
      <c r="C741">
        <v>974</v>
      </c>
      <c r="D741" s="18" t="s">
        <v>2688</v>
      </c>
      <c r="E741" t="s">
        <v>1968</v>
      </c>
      <c r="F741" s="28">
        <v>45658</v>
      </c>
      <c r="N741" t="s">
        <v>1862</v>
      </c>
      <c r="O741" s="19">
        <v>54788</v>
      </c>
      <c r="R741" s="11"/>
      <c r="S741" t="s">
        <v>76</v>
      </c>
      <c r="V741" s="128" t="e">
        <f>_xlfn.XLOOKUP(Applications[[#This Row],[NoApplication]],#REF!,#REF!,Applications[[#This Row],[Business Owner]],0,1)</f>
        <v>#REF!</v>
      </c>
      <c r="AE741" t="s">
        <v>2358</v>
      </c>
      <c r="AJ741" t="s">
        <v>46</v>
      </c>
      <c r="AK741" t="s">
        <v>2403</v>
      </c>
    </row>
    <row r="742" spans="2:41" x14ac:dyDescent="0.25">
      <c r="B742" s="29" t="str">
        <f>_xlfn.CONCAT(Applications[[#This Row],[No]]," - ",Applications[[#This Row],[Application]])</f>
        <v>976 - Tableau</v>
      </c>
      <c r="C742">
        <v>976</v>
      </c>
      <c r="D742" s="18" t="s">
        <v>2689</v>
      </c>
      <c r="E742" t="s">
        <v>1968</v>
      </c>
      <c r="F742" s="28">
        <v>45658</v>
      </c>
      <c r="N742" t="s">
        <v>1839</v>
      </c>
      <c r="O742" s="28">
        <v>46173</v>
      </c>
      <c r="R742" s="11"/>
      <c r="S742" t="s">
        <v>76</v>
      </c>
      <c r="V742" s="128" t="e">
        <f>_xlfn.XLOOKUP(Applications[[#This Row],[NoApplication]],#REF!,#REF!,Applications[[#This Row],[Business Owner]],0,1)</f>
        <v>#REF!</v>
      </c>
      <c r="AE742" t="s">
        <v>2358</v>
      </c>
      <c r="AI742" t="s">
        <v>2690</v>
      </c>
      <c r="AJ742" t="s">
        <v>2691</v>
      </c>
      <c r="AK742" t="s">
        <v>2692</v>
      </c>
    </row>
    <row r="743" spans="2:41" x14ac:dyDescent="0.25">
      <c r="B743" s="29" t="str">
        <f>_xlfn.CONCAT(Applications[[#This Row],[No]]," - ",Applications[[#This Row],[Application]])</f>
        <v>977 - Trueport</v>
      </c>
      <c r="C743">
        <v>977</v>
      </c>
      <c r="D743" s="18" t="s">
        <v>2693</v>
      </c>
      <c r="E743" t="s">
        <v>1968</v>
      </c>
      <c r="F743" s="28">
        <v>45658</v>
      </c>
      <c r="N743" t="s">
        <v>1848</v>
      </c>
      <c r="O743" s="28">
        <v>47118</v>
      </c>
      <c r="R743" s="11"/>
      <c r="S743" t="s">
        <v>76</v>
      </c>
      <c r="V743" s="128" t="e">
        <f>_xlfn.XLOOKUP(Applications[[#This Row],[NoApplication]],#REF!,#REF!,Applications[[#This Row],[Business Owner]],0,1)</f>
        <v>#REF!</v>
      </c>
      <c r="AE743" t="s">
        <v>2358</v>
      </c>
      <c r="AJ743" t="s">
        <v>46</v>
      </c>
      <c r="AK743" t="s">
        <v>2403</v>
      </c>
    </row>
    <row r="744" spans="2:41" x14ac:dyDescent="0.25">
      <c r="B744" s="29" t="str">
        <f>_xlfn.CONCAT(Applications[[#This Row],[No]]," - ",Applications[[#This Row],[Application]])</f>
        <v>978 - WinRaR</v>
      </c>
      <c r="C744">
        <v>978</v>
      </c>
      <c r="D744" s="18" t="s">
        <v>2176</v>
      </c>
      <c r="E744" t="s">
        <v>1968</v>
      </c>
      <c r="F744" s="28">
        <v>45658</v>
      </c>
      <c r="N744" t="s">
        <v>1855</v>
      </c>
      <c r="O744" s="19">
        <v>54788</v>
      </c>
      <c r="R744" s="11"/>
      <c r="S744" t="s">
        <v>76</v>
      </c>
      <c r="V744" s="128" t="e">
        <f>_xlfn.XLOOKUP(Applications[[#This Row],[NoApplication]],#REF!,#REF!,Applications[[#This Row],[Business Owner]],0,1)</f>
        <v>#REF!</v>
      </c>
      <c r="AE744" t="s">
        <v>2034</v>
      </c>
      <c r="AI744" t="s">
        <v>2140</v>
      </c>
      <c r="AJ744" t="s">
        <v>46</v>
      </c>
      <c r="AK744" t="s">
        <v>2177</v>
      </c>
    </row>
    <row r="745" spans="2:41" x14ac:dyDescent="0.25">
      <c r="B745" s="29" t="str">
        <f>_xlfn.CONCAT(Applications[[#This Row],[No]]," - ",Applications[[#This Row],[Application]])</f>
        <v>979 - WiX Toolset</v>
      </c>
      <c r="C745">
        <v>979</v>
      </c>
      <c r="D745" s="18" t="s">
        <v>3001</v>
      </c>
      <c r="E745" t="s">
        <v>1968</v>
      </c>
      <c r="F745" s="28">
        <v>45658</v>
      </c>
      <c r="N745" t="s">
        <v>2038</v>
      </c>
      <c r="O745" s="19">
        <v>54788</v>
      </c>
      <c r="R745" s="11"/>
      <c r="S745" t="s">
        <v>76</v>
      </c>
      <c r="V745" s="128" t="e">
        <f>_xlfn.XLOOKUP(Applications[[#This Row],[NoApplication]],#REF!,#REF!,Applications[[#This Row],[Business Owner]],0,1)</f>
        <v>#REF!</v>
      </c>
      <c r="AE745" t="s">
        <v>2358</v>
      </c>
      <c r="AJ745" t="s">
        <v>46</v>
      </c>
      <c r="AK745" t="s">
        <v>2403</v>
      </c>
    </row>
    <row r="746" spans="2:41" x14ac:dyDescent="0.25">
      <c r="B746" s="29" t="str">
        <f>_xlfn.CONCAT(Applications[[#This Row],[No]]," - ",Applications[[#This Row],[Application]])</f>
        <v>980 - Fusion Legacy</v>
      </c>
      <c r="C746">
        <v>980</v>
      </c>
      <c r="D746" s="18" t="s">
        <v>3886</v>
      </c>
      <c r="E746" t="s">
        <v>1904</v>
      </c>
      <c r="F746" s="28">
        <v>45658</v>
      </c>
      <c r="J746" t="s">
        <v>3150</v>
      </c>
      <c r="M746" t="s">
        <v>2009</v>
      </c>
      <c r="N746" t="s">
        <v>2038</v>
      </c>
      <c r="O746" s="19">
        <v>54788</v>
      </c>
      <c r="R746" s="16" t="s">
        <v>3887</v>
      </c>
      <c r="S746" t="s">
        <v>3888</v>
      </c>
      <c r="V746" s="128" t="e">
        <f>_xlfn.XLOOKUP(Applications[[#This Row],[NoApplication]],#REF!,#REF!,Applications[[#This Row],[Business Owner]],0,1)</f>
        <v>#REF!</v>
      </c>
      <c r="AE746" t="s">
        <v>109</v>
      </c>
    </row>
    <row r="747" spans="2:41" ht="63" x14ac:dyDescent="0.25">
      <c r="B747" s="29" t="str">
        <f>_xlfn.CONCAT(Applications[[#This Row],[No]]," - ",Applications[[#This Row],[Application]])</f>
        <v>981 - Sysarb</v>
      </c>
      <c r="C747">
        <v>981</v>
      </c>
      <c r="D747" s="18" t="s">
        <v>3064</v>
      </c>
      <c r="E747" t="s">
        <v>1918</v>
      </c>
      <c r="F747" s="28">
        <v>45658</v>
      </c>
      <c r="J747" t="s">
        <v>3064</v>
      </c>
      <c r="M747" t="s">
        <v>1880</v>
      </c>
      <c r="N747" t="s">
        <v>1969</v>
      </c>
      <c r="O747" s="19">
        <v>48214</v>
      </c>
      <c r="Q747" t="s">
        <v>3065</v>
      </c>
      <c r="R747" s="16" t="s">
        <v>3066</v>
      </c>
      <c r="S747" t="s">
        <v>3067</v>
      </c>
      <c r="V747" s="128" t="e">
        <f>_xlfn.XLOOKUP(Applications[[#This Row],[NoApplication]],#REF!,#REF!,Applications[[#This Row],[Business Owner]],0,1)</f>
        <v>#REF!</v>
      </c>
      <c r="AE747" t="s">
        <v>3036</v>
      </c>
      <c r="AI747" s="233" t="s">
        <v>3068</v>
      </c>
      <c r="AL747" t="s">
        <v>3016</v>
      </c>
    </row>
    <row r="748" spans="2:41" x14ac:dyDescent="0.25">
      <c r="B748" s="29" t="str">
        <f>_xlfn.CONCAT(Applications[[#This Row],[No]]," - ",Applications[[#This Row],[Application]])</f>
        <v>982 - Valor SMT Engeneering Pack bundle</v>
      </c>
      <c r="C748">
        <v>982</v>
      </c>
      <c r="D748" s="18" t="s">
        <v>3889</v>
      </c>
      <c r="E748" t="s">
        <v>3855</v>
      </c>
      <c r="F748" s="28">
        <v>45658</v>
      </c>
      <c r="J748" t="s">
        <v>3890</v>
      </c>
      <c r="N748" t="s">
        <v>1855</v>
      </c>
      <c r="O748" s="19">
        <v>54788</v>
      </c>
      <c r="R748" s="11"/>
      <c r="V748" s="128" t="e">
        <f>_xlfn.XLOOKUP(Applications[[#This Row],[NoApplication]],#REF!,#REF!,Applications[[#This Row],[Business Owner]],0,1)</f>
        <v>#REF!</v>
      </c>
      <c r="AE748" t="s">
        <v>109</v>
      </c>
      <c r="AI748" t="s">
        <v>3891</v>
      </c>
      <c r="AJ748" t="s">
        <v>3892</v>
      </c>
    </row>
    <row r="749" spans="2:41" x14ac:dyDescent="0.25">
      <c r="B749" s="29" t="str">
        <f>_xlfn.CONCAT(Applications[[#This Row],[No]]," - ",Applications[[#This Row],[Application]])</f>
        <v>983 - E-Doc licens</v>
      </c>
      <c r="C749">
        <v>983</v>
      </c>
      <c r="D749" s="18" t="s">
        <v>2327</v>
      </c>
      <c r="E749" t="s">
        <v>1918</v>
      </c>
      <c r="F749" s="28">
        <v>45658</v>
      </c>
      <c r="J749" t="s">
        <v>2328</v>
      </c>
      <c r="N749" t="s">
        <v>2038</v>
      </c>
      <c r="O749" s="19">
        <v>54788</v>
      </c>
      <c r="Q749" t="s">
        <v>2329</v>
      </c>
      <c r="R749" s="16" t="s">
        <v>2330</v>
      </c>
      <c r="V749" s="128" t="e">
        <f>_xlfn.XLOOKUP(Applications[[#This Row],[NoApplication]],#REF!,#REF!,Applications[[#This Row],[Business Owner]],0,1)</f>
        <v>#REF!</v>
      </c>
      <c r="AE749" t="s">
        <v>2268</v>
      </c>
      <c r="AI749" t="s">
        <v>2331</v>
      </c>
    </row>
    <row r="750" spans="2:41" ht="30" x14ac:dyDescent="0.25">
      <c r="B750" s="29" t="str">
        <f>_xlfn.CONCAT(Applications[[#This Row],[No]]," - ",Applications[[#This Row],[Application]])</f>
        <v>984 - Crossware mail signature</v>
      </c>
      <c r="C750">
        <v>984</v>
      </c>
      <c r="D750" s="18" t="s">
        <v>2178</v>
      </c>
      <c r="E750" t="s">
        <v>1846</v>
      </c>
      <c r="F750" s="28">
        <v>45658</v>
      </c>
      <c r="J750" t="s">
        <v>2179</v>
      </c>
      <c r="N750" t="s">
        <v>2038</v>
      </c>
      <c r="O750" s="19">
        <v>54788</v>
      </c>
      <c r="Q750" t="s">
        <v>2180</v>
      </c>
      <c r="R750" s="11"/>
      <c r="V750" s="128" t="e">
        <f>_xlfn.XLOOKUP(Applications[[#This Row],[NoApplication]],#REF!,#REF!,Applications[[#This Row],[Business Owner]],0,1)</f>
        <v>#REF!</v>
      </c>
      <c r="AE750" s="41" t="s">
        <v>2034</v>
      </c>
      <c r="AI750" s="194" t="s">
        <v>2181</v>
      </c>
    </row>
    <row r="751" spans="2:41" x14ac:dyDescent="0.25">
      <c r="B751" s="29" t="str">
        <f>_xlfn.CONCAT(Applications[[#This Row],[No]]," - ",Applications[[#This Row],[Application]])</f>
        <v>985 - DISCUS</v>
      </c>
      <c r="C751">
        <v>985</v>
      </c>
      <c r="D751" s="18" t="s">
        <v>3893</v>
      </c>
      <c r="E751" t="s">
        <v>2405</v>
      </c>
      <c r="F751" s="28">
        <v>45658</v>
      </c>
      <c r="J751" t="s">
        <v>3894</v>
      </c>
      <c r="N751" t="s">
        <v>1848</v>
      </c>
      <c r="O751" s="19">
        <v>54788</v>
      </c>
      <c r="R751" s="16" t="s">
        <v>3895</v>
      </c>
      <c r="V751" s="128" t="e">
        <f>_xlfn.XLOOKUP(Applications[[#This Row],[NoApplication]],#REF!,#REF!,Applications[[#This Row],[Business Owner]],0,1)</f>
        <v>#REF!</v>
      </c>
      <c r="AE751" t="s">
        <v>109</v>
      </c>
      <c r="AI751" t="s">
        <v>3896</v>
      </c>
    </row>
    <row r="752" spans="2:41" ht="105" x14ac:dyDescent="0.25">
      <c r="B752" s="29" t="str">
        <f>_xlfn.CONCAT(Applications[[#This Row],[No]]," - ",Applications[[#This Row],[Application]])</f>
        <v>986 - Attention Web Manager</v>
      </c>
      <c r="C752">
        <v>986</v>
      </c>
      <c r="D752" s="18" t="s">
        <v>3137</v>
      </c>
      <c r="E752" t="s">
        <v>2050</v>
      </c>
      <c r="F752" s="28">
        <v>45658</v>
      </c>
      <c r="J752" t="s">
        <v>3138</v>
      </c>
      <c r="N752" t="s">
        <v>1848</v>
      </c>
      <c r="O752" s="19">
        <v>46235</v>
      </c>
      <c r="R752" s="11"/>
      <c r="V752" s="128" t="e">
        <f>_xlfn.XLOOKUP(Applications[[#This Row],[NoApplication]],#REF!,#REF!,Applications[[#This Row],[Business Owner]],0,1)</f>
        <v>#REF!</v>
      </c>
      <c r="AE752" s="41" t="s">
        <v>106</v>
      </c>
      <c r="AI752" s="8" t="s">
        <v>3139</v>
      </c>
      <c r="AJ752" t="s">
        <v>3140</v>
      </c>
      <c r="AL752" t="s">
        <v>2007</v>
      </c>
    </row>
    <row r="753" spans="2:42" x14ac:dyDescent="0.25">
      <c r="B753" s="29" t="str">
        <f>_xlfn.CONCAT(Applications[[#This Row],[No]]," - ",Applications[[#This Row],[Application]])</f>
        <v>987 - Micetro</v>
      </c>
      <c r="C753">
        <v>987</v>
      </c>
      <c r="D753" s="18" t="s">
        <v>4388</v>
      </c>
      <c r="E753" t="s">
        <v>2037</v>
      </c>
      <c r="F753" s="28">
        <v>45658</v>
      </c>
      <c r="J753" t="s">
        <v>4389</v>
      </c>
      <c r="N753" t="s">
        <v>2038</v>
      </c>
      <c r="O753" s="19">
        <v>54788</v>
      </c>
      <c r="R753" s="11"/>
      <c r="V753" s="128" t="e">
        <f>_xlfn.XLOOKUP(Applications[[#This Row],[NoApplication]],#REF!,#REF!,Applications[[#This Row],[Business Owner]],0,1)</f>
        <v>#REF!</v>
      </c>
    </row>
    <row r="754" spans="2:42" x14ac:dyDescent="0.25">
      <c r="B754" s="29" t="str">
        <f>_xlfn.CONCAT(Applications[[#This Row],[No]]," - ",Applications[[#This Row],[Application]])</f>
        <v>988 - Beeceptor</v>
      </c>
      <c r="C754">
        <v>988</v>
      </c>
      <c r="D754" s="18" t="s">
        <v>3141</v>
      </c>
      <c r="E754" t="s">
        <v>1853</v>
      </c>
      <c r="F754" s="28">
        <v>45658</v>
      </c>
      <c r="N754" t="s">
        <v>2038</v>
      </c>
      <c r="O754" s="19">
        <v>54788</v>
      </c>
      <c r="R754" s="11"/>
      <c r="V754" s="128" t="e">
        <f>_xlfn.XLOOKUP(Applications[[#This Row],[NoApplication]],#REF!,#REF!,Applications[[#This Row],[Business Owner]],0,1)</f>
        <v>#REF!</v>
      </c>
      <c r="AE754" s="41" t="s">
        <v>106</v>
      </c>
    </row>
    <row r="755" spans="2:42" ht="30" x14ac:dyDescent="0.25">
      <c r="B755" s="29" t="str">
        <f>_xlfn.CONCAT(Applications[[#This Row],[No]]," - ",Applications[[#This Row],[Application]])</f>
        <v>989 - USB Meter Reader</v>
      </c>
      <c r="C755">
        <v>989</v>
      </c>
      <c r="D755" s="18" t="s">
        <v>4390</v>
      </c>
      <c r="E755" t="s">
        <v>1837</v>
      </c>
      <c r="F755" s="28">
        <v>45658</v>
      </c>
      <c r="J755" t="s">
        <v>1838</v>
      </c>
      <c r="N755" t="s">
        <v>1839</v>
      </c>
      <c r="O755" s="19">
        <v>54788</v>
      </c>
      <c r="Q755" s="8" t="s">
        <v>8813</v>
      </c>
      <c r="R755" s="11"/>
      <c r="V755" s="128" t="e">
        <f>_xlfn.XLOOKUP(Applications[[#This Row],[NoApplication]],#REF!,#REF!,Applications[[#This Row],[Business Owner]],0,1)</f>
        <v>#REF!</v>
      </c>
    </row>
    <row r="756" spans="2:42" x14ac:dyDescent="0.25">
      <c r="B756" s="29" t="str">
        <f>_xlfn.CONCAT(Applications[[#This Row],[No]]," - ",Applications[[#This Row],[Application]])</f>
        <v>990 - My Kamstrup Support tool</v>
      </c>
      <c r="C756">
        <v>990</v>
      </c>
      <c r="D756" s="18" t="s">
        <v>4391</v>
      </c>
      <c r="E756" t="s">
        <v>1945</v>
      </c>
      <c r="F756" s="28">
        <v>45658</v>
      </c>
      <c r="J756" t="s">
        <v>1838</v>
      </c>
      <c r="N756" t="s">
        <v>1896</v>
      </c>
      <c r="O756" s="19">
        <v>54788</v>
      </c>
      <c r="Q756" s="89" t="s">
        <v>4392</v>
      </c>
      <c r="R756" s="11"/>
      <c r="V756" s="128" t="e">
        <f>_xlfn.XLOOKUP(Applications[[#This Row],[NoApplication]],#REF!,#REF!,Applications[[#This Row],[Business Owner]],0,1)</f>
        <v>#REF!</v>
      </c>
    </row>
    <row r="757" spans="2:42" x14ac:dyDescent="0.25">
      <c r="B757" s="29" t="str">
        <f>_xlfn.CONCAT(Applications[[#This Row],[No]]," - ",Applications[[#This Row],[Application]])</f>
        <v>991 - FlowIQ</v>
      </c>
      <c r="C757">
        <v>991</v>
      </c>
      <c r="D757" s="18" t="s">
        <v>1960</v>
      </c>
      <c r="E757" t="s">
        <v>1837</v>
      </c>
      <c r="F757" s="28">
        <v>45658</v>
      </c>
      <c r="J757" t="s">
        <v>1838</v>
      </c>
      <c r="N757" t="s">
        <v>1896</v>
      </c>
      <c r="O757" s="19">
        <v>54788</v>
      </c>
      <c r="Q757" s="89" t="s">
        <v>1961</v>
      </c>
      <c r="R757" s="11"/>
      <c r="S757" t="s">
        <v>4579</v>
      </c>
      <c r="V757" s="128" t="e">
        <f>_xlfn.XLOOKUP(Applications[[#This Row],[NoApplication]],#REF!,#REF!,Applications[[#This Row],[Business Owner]],0,1)</f>
        <v>#REF!</v>
      </c>
      <c r="AE757" t="s">
        <v>1842</v>
      </c>
      <c r="AP757" t="s">
        <v>8650</v>
      </c>
    </row>
    <row r="758" spans="2:42" ht="75" x14ac:dyDescent="0.25">
      <c r="B758" s="29" t="str">
        <f>_xlfn.CONCAT(Applications[[#This Row],[No]]," - ",Applications[[#This Row],[Application]])</f>
        <v>992 - NEM (Network Monitor)</v>
      </c>
      <c r="C758">
        <v>992</v>
      </c>
      <c r="D758" s="18" t="s">
        <v>1962</v>
      </c>
      <c r="E758" t="s">
        <v>1837</v>
      </c>
      <c r="F758" s="28">
        <v>45658</v>
      </c>
      <c r="J758" t="s">
        <v>1838</v>
      </c>
      <c r="N758" t="s">
        <v>1839</v>
      </c>
      <c r="O758" s="19">
        <v>54788</v>
      </c>
      <c r="Q758" s="8" t="s">
        <v>1963</v>
      </c>
      <c r="R758" s="11"/>
      <c r="V758" s="128" t="e">
        <f>_xlfn.XLOOKUP(Applications[[#This Row],[NoApplication]],#REF!,#REF!,Applications[[#This Row],[Business Owner]],0,1)</f>
        <v>#REF!</v>
      </c>
      <c r="AE758" t="s">
        <v>1842</v>
      </c>
      <c r="AI758" t="s">
        <v>1964</v>
      </c>
      <c r="AL758" t="s">
        <v>1889</v>
      </c>
    </row>
    <row r="759" spans="2:42" x14ac:dyDescent="0.25">
      <c r="B759" s="29" t="str">
        <f>_xlfn.CONCAT(Applications[[#This Row],[No]]," - ",Applications[[#This Row],[Application]])</f>
        <v>993 - Swagger</v>
      </c>
      <c r="C759">
        <v>993</v>
      </c>
      <c r="D759" s="18" t="s">
        <v>4393</v>
      </c>
      <c r="E759" t="s">
        <v>1853</v>
      </c>
      <c r="F759" s="28">
        <v>45658</v>
      </c>
      <c r="J759" s="66" t="s">
        <v>3367</v>
      </c>
      <c r="N759" t="s">
        <v>2038</v>
      </c>
      <c r="O759" s="19">
        <v>54788</v>
      </c>
      <c r="Q759" t="s">
        <v>4394</v>
      </c>
      <c r="R759" s="48" t="s">
        <v>4395</v>
      </c>
      <c r="V759" s="128" t="e">
        <f>_xlfn.XLOOKUP(Applications[[#This Row],[NoApplication]],#REF!,#REF!,Applications[[#This Row],[Business Owner]],0,1)</f>
        <v>#REF!</v>
      </c>
    </row>
    <row r="760" spans="2:42" x14ac:dyDescent="0.25">
      <c r="B760" s="29" t="str">
        <f>_xlfn.CONCAT(Applications[[#This Row],[No]]," - ",Applications[[#This Row],[Application]])</f>
        <v>994 - Analytics Water apps</v>
      </c>
      <c r="C760">
        <v>994</v>
      </c>
      <c r="D760" s="18" t="s">
        <v>4396</v>
      </c>
      <c r="E760" t="s">
        <v>1837</v>
      </c>
      <c r="F760" s="28">
        <v>45658</v>
      </c>
      <c r="J760" s="66" t="s">
        <v>1838</v>
      </c>
      <c r="N760" t="s">
        <v>1896</v>
      </c>
      <c r="O760" s="19">
        <v>54788</v>
      </c>
      <c r="R760" s="11"/>
      <c r="V760" s="128" t="e">
        <f>_xlfn.XLOOKUP(Applications[[#This Row],[NoApplication]],#REF!,#REF!,Applications[[#This Row],[Business Owner]],0,1)</f>
        <v>#REF!</v>
      </c>
    </row>
    <row r="761" spans="2:42" x14ac:dyDescent="0.25">
      <c r="B761" s="29" t="str">
        <f>_xlfn.CONCAT(Applications[[#This Row],[No]]," - ",Applications[[#This Row],[Application]])</f>
        <v>995 - Analytics Power apps</v>
      </c>
      <c r="C761">
        <v>995</v>
      </c>
      <c r="D761" s="18" t="s">
        <v>4397</v>
      </c>
      <c r="E761" t="s">
        <v>1837</v>
      </c>
      <c r="F761" s="28">
        <v>45658</v>
      </c>
      <c r="J761" s="66" t="s">
        <v>1838</v>
      </c>
      <c r="N761" t="s">
        <v>1896</v>
      </c>
      <c r="O761" s="19">
        <v>54788</v>
      </c>
      <c r="R761" s="11"/>
      <c r="V761" s="128" t="e">
        <f>_xlfn.XLOOKUP(Applications[[#This Row],[NoApplication]],#REF!,#REF!,Applications[[#This Row],[Business Owner]],0,1)</f>
        <v>#REF!</v>
      </c>
      <c r="AH761" t="s">
        <v>3243</v>
      </c>
    </row>
    <row r="762" spans="2:42" x14ac:dyDescent="0.25">
      <c r="B762" s="29" t="str">
        <f>_xlfn.CONCAT(Applications[[#This Row],[No]]," - ",Applications[[#This Row],[Application]])</f>
        <v>996 - Creditcard</v>
      </c>
      <c r="C762">
        <v>996</v>
      </c>
      <c r="D762" s="18" t="s">
        <v>4398</v>
      </c>
      <c r="E762" t="s">
        <v>1846</v>
      </c>
      <c r="F762" s="28">
        <v>45658</v>
      </c>
      <c r="J762" s="66"/>
      <c r="N762" t="s">
        <v>2038</v>
      </c>
      <c r="O762" s="19">
        <v>54788</v>
      </c>
      <c r="R762" s="11"/>
      <c r="U762" t="s">
        <v>4398</v>
      </c>
      <c r="V762" s="128" t="e">
        <f>_xlfn.XLOOKUP(Applications[[#This Row],[NoApplication]],#REF!,#REF!,Applications[[#This Row],[Business Owner]],0,1)</f>
        <v>#REF!</v>
      </c>
      <c r="AG762" t="s">
        <v>1799</v>
      </c>
    </row>
    <row r="763" spans="2:42" x14ac:dyDescent="0.25">
      <c r="B763" s="29" t="str">
        <f>_xlfn.CONCAT(Applications[[#This Row],[No]]," - ",Applications[[#This Row],[Application]])</f>
        <v>997 - TBD</v>
      </c>
      <c r="C763">
        <v>997</v>
      </c>
      <c r="D763" s="18" t="s">
        <v>4399</v>
      </c>
      <c r="E763" t="s">
        <v>1846</v>
      </c>
      <c r="F763" s="28">
        <v>45658</v>
      </c>
      <c r="J763" s="66" t="s">
        <v>4399</v>
      </c>
      <c r="N763" t="s">
        <v>1855</v>
      </c>
      <c r="O763" s="19">
        <v>54788</v>
      </c>
      <c r="R763" s="11"/>
      <c r="V763" s="128" t="e">
        <f>_xlfn.XLOOKUP(Applications[[#This Row],[NoApplication]],#REF!,#REF!,Applications[[#This Row],[Business Owner]],0,1)</f>
        <v>#REF!</v>
      </c>
      <c r="AE763" s="41"/>
      <c r="AF763" s="41"/>
      <c r="AG763" s="41"/>
      <c r="AH763" s="41"/>
    </row>
    <row r="764" spans="2:42" ht="30" x14ac:dyDescent="0.25">
      <c r="B764" s="29" t="str">
        <f>_xlfn.CONCAT(Applications[[#This Row],[No]]," - ",Applications[[#This Row],[Application]])</f>
        <v>998 - KAMES  Components</v>
      </c>
      <c r="C764">
        <v>998</v>
      </c>
      <c r="D764" s="18" t="s">
        <v>4400</v>
      </c>
      <c r="E764" s="91" t="s">
        <v>1945</v>
      </c>
      <c r="F764" s="28">
        <v>45658</v>
      </c>
      <c r="H764" s="11" t="s">
        <v>138</v>
      </c>
      <c r="J764" s="66" t="s">
        <v>1838</v>
      </c>
      <c r="N764" t="s">
        <v>1896</v>
      </c>
      <c r="O764" s="19">
        <v>54788</v>
      </c>
      <c r="Q764" s="8" t="s">
        <v>4401</v>
      </c>
      <c r="R764" s="11"/>
      <c r="S764" t="s">
        <v>993</v>
      </c>
      <c r="T764" t="s">
        <v>1799</v>
      </c>
      <c r="V764" s="128" t="e">
        <f>_xlfn.XLOOKUP(Applications[[#This Row],[NoApplication]],#REF!,#REF!,Applications[[#This Row],[Business Owner]],0,1)</f>
        <v>#REF!</v>
      </c>
      <c r="W764" t="s">
        <v>993</v>
      </c>
      <c r="AF764" s="41"/>
      <c r="AG764" s="41"/>
      <c r="AH764" s="41"/>
      <c r="AP764" t="s">
        <v>8650</v>
      </c>
    </row>
    <row r="765" spans="2:42" x14ac:dyDescent="0.25">
      <c r="B765" s="29" t="str">
        <f>_xlfn.CONCAT(Applications[[#This Row],[No]]," - ",Applications[[#This Row],[Application]])</f>
        <v>999 - No application</v>
      </c>
      <c r="C765">
        <v>999</v>
      </c>
      <c r="D765" s="18" t="s">
        <v>4318</v>
      </c>
      <c r="E765" t="s">
        <v>1846</v>
      </c>
      <c r="F765" s="28">
        <v>45658</v>
      </c>
      <c r="J765" s="66" t="s">
        <v>4402</v>
      </c>
      <c r="K765" t="s">
        <v>435</v>
      </c>
      <c r="N765" t="s">
        <v>1855</v>
      </c>
      <c r="O765" s="19">
        <v>54788</v>
      </c>
      <c r="V765" s="128" t="e">
        <f>_xlfn.XLOOKUP(Applications[[#This Row],[NoApplication]],#REF!,#REF!,Applications[[#This Row],[Business Owner]],0,1)</f>
        <v>#REF!</v>
      </c>
    </row>
    <row r="766" spans="2:42" x14ac:dyDescent="0.25">
      <c r="B766" s="29" t="str">
        <f>_xlfn.CONCAT(Applications[[#This Row],[No]]," - ",Applications[[#This Row],[Application]])</f>
        <v>1001 - Analytics Heat apps</v>
      </c>
      <c r="C766">
        <v>1001</v>
      </c>
      <c r="D766" s="18" t="s">
        <v>4403</v>
      </c>
      <c r="E766" t="s">
        <v>1837</v>
      </c>
      <c r="F766" s="28">
        <v>45658</v>
      </c>
      <c r="J766" s="66" t="s">
        <v>1838</v>
      </c>
      <c r="N766" t="s">
        <v>1896</v>
      </c>
      <c r="O766" s="19">
        <v>54788</v>
      </c>
      <c r="R766" s="11"/>
      <c r="V766" s="128" t="e">
        <f>_xlfn.XLOOKUP(Applications[[#This Row],[NoApplication]],#REF!,#REF!,Applications[[#This Row],[Business Owner]],0,1)</f>
        <v>#REF!</v>
      </c>
    </row>
    <row r="767" spans="2:42" ht="30" x14ac:dyDescent="0.25">
      <c r="B767" s="29" t="str">
        <f>_xlfn.CONCAT(Applications[[#This Row],[No]]," - ",Applications[[#This Row],[Application]])</f>
        <v>1002 - 	
RTO onboarding Tool</v>
      </c>
      <c r="C767">
        <v>1002</v>
      </c>
      <c r="D767" s="18" t="s">
        <v>4404</v>
      </c>
      <c r="E767" t="s">
        <v>1945</v>
      </c>
      <c r="F767" s="28">
        <v>45658</v>
      </c>
      <c r="J767" s="66" t="s">
        <v>1838</v>
      </c>
      <c r="N767" t="s">
        <v>1896</v>
      </c>
      <c r="O767" s="19">
        <v>54788</v>
      </c>
      <c r="Q767" t="s">
        <v>4405</v>
      </c>
      <c r="R767" s="11"/>
      <c r="V767" s="128" t="e">
        <f>_xlfn.XLOOKUP(Applications[[#This Row],[NoApplication]],#REF!,#REF!,Applications[[#This Row],[Business Owner]],0,1)</f>
        <v>#REF!</v>
      </c>
    </row>
    <row r="768" spans="2:42" x14ac:dyDescent="0.25">
      <c r="B768" s="29" t="str">
        <f>_xlfn.CONCAT(Applications[[#This Row],[No]]," - ",Applications[[#This Row],[Application]])</f>
        <v>1003 - Analytics Scruffy</v>
      </c>
      <c r="C768">
        <v>1003</v>
      </c>
      <c r="D768" s="18" t="s">
        <v>4406</v>
      </c>
      <c r="E768" t="s">
        <v>1945</v>
      </c>
      <c r="F768" s="28">
        <v>45658</v>
      </c>
      <c r="J768" s="66" t="s">
        <v>1838</v>
      </c>
      <c r="N768" t="s">
        <v>1896</v>
      </c>
      <c r="O768" s="19">
        <v>54788</v>
      </c>
      <c r="Q768" t="s">
        <v>4405</v>
      </c>
      <c r="R768" s="11"/>
      <c r="V768" s="128" t="e">
        <f>_xlfn.XLOOKUP(Applications[[#This Row],[NoApplication]],#REF!,#REF!,Applications[[#This Row],[Business Owner]],0,1)</f>
        <v>#REF!</v>
      </c>
    </row>
    <row r="769" spans="2:38" x14ac:dyDescent="0.25">
      <c r="B769" s="29" t="str">
        <f>_xlfn.CONCAT(Applications[[#This Row],[No]]," - ",Applications[[#This Row],[Application]])</f>
        <v>1004 - Analytics Toggly Tool</v>
      </c>
      <c r="C769">
        <v>1004</v>
      </c>
      <c r="D769" s="18" t="s">
        <v>4407</v>
      </c>
      <c r="E769" t="s">
        <v>1945</v>
      </c>
      <c r="F769" s="28">
        <v>45658</v>
      </c>
      <c r="J769" s="66" t="s">
        <v>1838</v>
      </c>
      <c r="N769" t="s">
        <v>1896</v>
      </c>
      <c r="O769" s="19">
        <v>54788</v>
      </c>
      <c r="Q769" t="s">
        <v>4405</v>
      </c>
      <c r="R769" s="11"/>
      <c r="V769" s="128" t="e">
        <f>_xlfn.XLOOKUP(Applications[[#This Row],[NoApplication]],#REF!,#REF!,Applications[[#This Row],[Business Owner]],0,1)</f>
        <v>#REF!</v>
      </c>
    </row>
    <row r="770" spans="2:38" x14ac:dyDescent="0.25">
      <c r="B770" s="29" t="str">
        <f>_xlfn.CONCAT(Applications[[#This Row],[No]]," - ",Applications[[#This Row],[Application]])</f>
        <v>1006 - Cisco ASA ASDM</v>
      </c>
      <c r="C770">
        <v>1006</v>
      </c>
      <c r="D770" s="18" t="s">
        <v>4408</v>
      </c>
      <c r="E770" t="s">
        <v>2037</v>
      </c>
      <c r="F770" s="28">
        <v>45658</v>
      </c>
      <c r="J770" t="s">
        <v>2154</v>
      </c>
      <c r="N770" t="s">
        <v>2038</v>
      </c>
      <c r="O770" s="19">
        <v>54788</v>
      </c>
      <c r="R770" s="11"/>
      <c r="V770" s="128" t="e">
        <f>_xlfn.XLOOKUP(Applications[[#This Row],[NoApplication]],#REF!,#REF!,Applications[[#This Row],[Business Owner]],0,1)</f>
        <v>#REF!</v>
      </c>
      <c r="AH770" t="s">
        <v>2251</v>
      </c>
    </row>
    <row r="771" spans="2:38" x14ac:dyDescent="0.25">
      <c r="B771" s="29" t="str">
        <f>_xlfn.CONCAT(Applications[[#This Row],[No]]," - ",Applications[[#This Row],[Application]])</f>
        <v>1007 - Cisco FTD FMC</v>
      </c>
      <c r="C771">
        <v>1007</v>
      </c>
      <c r="D771" s="18" t="s">
        <v>4409</v>
      </c>
      <c r="E771" t="s">
        <v>2037</v>
      </c>
      <c r="F771" s="28">
        <v>45658</v>
      </c>
      <c r="J771" t="s">
        <v>2154</v>
      </c>
      <c r="N771" t="s">
        <v>2038</v>
      </c>
      <c r="O771" s="19">
        <v>54788</v>
      </c>
      <c r="R771" s="11"/>
      <c r="V771" s="128" t="e">
        <f>_xlfn.XLOOKUP(Applications[[#This Row],[NoApplication]],#REF!,#REF!,Applications[[#This Row],[Business Owner]],0,1)</f>
        <v>#REF!</v>
      </c>
      <c r="AH771" t="s">
        <v>2251</v>
      </c>
    </row>
    <row r="772" spans="2:38" x14ac:dyDescent="0.25">
      <c r="B772" s="29" t="str">
        <f>_xlfn.CONCAT(Applications[[#This Row],[No]]," - ",Applications[[#This Row],[Application]])</f>
        <v>1008 - Udemy</v>
      </c>
      <c r="C772">
        <v>1008</v>
      </c>
      <c r="D772" s="18" t="s">
        <v>4410</v>
      </c>
      <c r="E772" t="s">
        <v>1878</v>
      </c>
      <c r="F772" s="28">
        <v>45658</v>
      </c>
      <c r="J772" t="s">
        <v>4411</v>
      </c>
      <c r="N772" t="s">
        <v>2038</v>
      </c>
      <c r="O772" s="19">
        <v>54788</v>
      </c>
      <c r="Q772" t="s">
        <v>3827</v>
      </c>
      <c r="R772" s="48" t="s">
        <v>4412</v>
      </c>
      <c r="V772" s="128" t="e">
        <f>_xlfn.XLOOKUP(Applications[[#This Row],[NoApplication]],#REF!,#REF!,Applications[[#This Row],[Business Owner]],0,1)</f>
        <v>#REF!</v>
      </c>
      <c r="AE772" t="s">
        <v>3036</v>
      </c>
    </row>
    <row r="773" spans="2:38" x14ac:dyDescent="0.25">
      <c r="B773" s="29" t="str">
        <f>_xlfn.CONCAT(Applications[[#This Row],[No]]," - ",Applications[[#This Row],[Application]])</f>
        <v>1009 - Files.kamstrup.com</v>
      </c>
      <c r="C773">
        <v>1009</v>
      </c>
      <c r="D773" s="18" t="s">
        <v>4413</v>
      </c>
      <c r="E773" t="s">
        <v>1837</v>
      </c>
      <c r="F773" s="28">
        <v>45658</v>
      </c>
      <c r="J773" t="s">
        <v>4414</v>
      </c>
      <c r="N773" t="s">
        <v>1896</v>
      </c>
      <c r="O773" s="19">
        <v>54788</v>
      </c>
      <c r="Q773" t="s">
        <v>4415</v>
      </c>
      <c r="R773" s="11"/>
      <c r="V773" s="128" t="e">
        <f>_xlfn.XLOOKUP(Applications[[#This Row],[NoApplication]],#REF!,#REF!,Applications[[#This Row],[Business Owner]],0,1)</f>
        <v>#REF!</v>
      </c>
    </row>
    <row r="774" spans="2:38" x14ac:dyDescent="0.25">
      <c r="B774" s="29" t="str">
        <f>_xlfn.CONCAT(Applications[[#This Row],[No]]," - ",Applications[[#This Row],[Application]])</f>
        <v>1010 - Apec</v>
      </c>
      <c r="C774">
        <v>1010</v>
      </c>
      <c r="D774" s="18" t="s">
        <v>4416</v>
      </c>
      <c r="E774" t="s">
        <v>2037</v>
      </c>
      <c r="F774" s="28">
        <v>45658</v>
      </c>
      <c r="J774" t="s">
        <v>2154</v>
      </c>
      <c r="N774" t="s">
        <v>2038</v>
      </c>
      <c r="O774" s="19">
        <v>54788</v>
      </c>
      <c r="Q774" t="s">
        <v>4417</v>
      </c>
      <c r="R774" s="11"/>
      <c r="V774" s="128" t="e">
        <f>_xlfn.XLOOKUP(Applications[[#This Row],[NoApplication]],#REF!,#REF!,Applications[[#This Row],[Business Owner]],0,1)</f>
        <v>#REF!</v>
      </c>
    </row>
    <row r="775" spans="2:38" x14ac:dyDescent="0.25">
      <c r="B775" s="29" t="str">
        <f>_xlfn.CONCAT(Applications[[#This Row],[No]]," - ",Applications[[#This Row],[Application]])</f>
        <v>1011 - Metertool OMNIA</v>
      </c>
      <c r="C775">
        <v>1011</v>
      </c>
      <c r="D775" s="18" t="s">
        <v>1965</v>
      </c>
      <c r="E775" t="s">
        <v>1837</v>
      </c>
      <c r="F775" s="28">
        <v>45658</v>
      </c>
      <c r="G775" s="11" t="s">
        <v>1966</v>
      </c>
      <c r="J775" t="s">
        <v>1838</v>
      </c>
      <c r="N775" t="s">
        <v>1896</v>
      </c>
      <c r="O775" s="19">
        <v>54788</v>
      </c>
      <c r="R775" s="11"/>
      <c r="V775" s="128" t="e">
        <f>_xlfn.XLOOKUP(Applications[[#This Row],[NoApplication]],#REF!,#REF!,Applications[[#This Row],[Business Owner]],0,1)</f>
        <v>#REF!</v>
      </c>
      <c r="AE775" t="s">
        <v>1842</v>
      </c>
    </row>
    <row r="776" spans="2:38" ht="90" x14ac:dyDescent="0.25">
      <c r="B776" s="29" t="str">
        <f>_xlfn.CONCAT(Applications[[#This Row],[No]]," - ",Applications[[#This Row],[Application]])</f>
        <v>1012 - Glogg</v>
      </c>
      <c r="C776">
        <v>1012</v>
      </c>
      <c r="D776" s="18" t="s">
        <v>1967</v>
      </c>
      <c r="E776" t="s">
        <v>1968</v>
      </c>
      <c r="F776" s="28">
        <v>45658</v>
      </c>
      <c r="N776" t="s">
        <v>1969</v>
      </c>
      <c r="O776" s="19">
        <v>46023</v>
      </c>
      <c r="Q776" t="s">
        <v>1970</v>
      </c>
      <c r="R776" s="48" t="s">
        <v>1971</v>
      </c>
      <c r="V776" s="128" t="e">
        <f>_xlfn.XLOOKUP(Applications[[#This Row],[NoApplication]],#REF!,#REF!,Applications[[#This Row],[Business Owner]],0,1)</f>
        <v>#REF!</v>
      </c>
      <c r="AE776" t="s">
        <v>1842</v>
      </c>
      <c r="AI776" s="8" t="s">
        <v>1972</v>
      </c>
      <c r="AJ776" s="80" t="s">
        <v>1844</v>
      </c>
      <c r="AL776" t="s">
        <v>1889</v>
      </c>
    </row>
    <row r="777" spans="2:38" x14ac:dyDescent="0.25">
      <c r="B777" s="29" t="str">
        <f>_xlfn.CONCAT(Applications[[#This Row],[No]]," - ",Applications[[#This Row],[Application]])</f>
        <v>1013 - Pulse secure VPN</v>
      </c>
      <c r="C777">
        <v>1013</v>
      </c>
      <c r="D777" s="18" t="s">
        <v>4418</v>
      </c>
      <c r="E777" t="s">
        <v>2037</v>
      </c>
      <c r="F777" s="28">
        <v>45658</v>
      </c>
      <c r="N777" t="s">
        <v>2038</v>
      </c>
      <c r="O777" s="19">
        <v>54788</v>
      </c>
      <c r="R777" s="11"/>
      <c r="V777" s="128" t="e">
        <f>_xlfn.XLOOKUP(Applications[[#This Row],[NoApplication]],#REF!,#REF!,Applications[[#This Row],[Business Owner]],0,1)</f>
        <v>#REF!</v>
      </c>
    </row>
    <row r="778" spans="2:38" x14ac:dyDescent="0.25">
      <c r="B778" s="29" t="str">
        <f>_xlfn.CONCAT(Applications[[#This Row],[No]]," - ",Applications[[#This Row],[Application]])</f>
        <v>1014 - Check Point VPN</v>
      </c>
      <c r="C778">
        <v>1014</v>
      </c>
      <c r="D778" s="18" t="s">
        <v>4419</v>
      </c>
      <c r="E778" t="s">
        <v>2037</v>
      </c>
      <c r="F778" s="28">
        <v>45658</v>
      </c>
      <c r="N778" t="s">
        <v>2038</v>
      </c>
      <c r="O778" s="19">
        <v>54788</v>
      </c>
      <c r="R778" s="11"/>
      <c r="V778" s="128" t="e">
        <f>_xlfn.XLOOKUP(Applications[[#This Row],[NoApplication]],#REF!,#REF!,Applications[[#This Row],[Business Owner]],0,1)</f>
        <v>#REF!</v>
      </c>
    </row>
    <row r="779" spans="2:38" x14ac:dyDescent="0.25">
      <c r="B779" s="29" t="str">
        <f>_xlfn.CONCAT(Applications[[#This Row],[No]]," - ",Applications[[#This Row],[Application]])</f>
        <v>1015 - SoapUI</v>
      </c>
      <c r="C779">
        <v>1015</v>
      </c>
      <c r="D779" s="18" t="s">
        <v>4420</v>
      </c>
      <c r="E779" t="s">
        <v>1846</v>
      </c>
      <c r="F779" s="28">
        <v>45658</v>
      </c>
      <c r="N779" t="s">
        <v>2038</v>
      </c>
      <c r="O779" s="19">
        <v>54788</v>
      </c>
      <c r="Q779" t="s">
        <v>4421</v>
      </c>
      <c r="R779" s="11"/>
      <c r="V779" s="128" t="e">
        <f>_xlfn.XLOOKUP(Applications[[#This Row],[NoApplication]],#REF!,#REF!,Applications[[#This Row],[Business Owner]],0,1)</f>
        <v>#REF!</v>
      </c>
    </row>
    <row r="780" spans="2:38" x14ac:dyDescent="0.25">
      <c r="B780" s="29" t="str">
        <f>_xlfn.CONCAT(Applications[[#This Row],[No]]," - ",Applications[[#This Row],[Application]])</f>
        <v>1016 - Virtual Serial Port</v>
      </c>
      <c r="C780">
        <v>1016</v>
      </c>
      <c r="D780" s="18" t="s">
        <v>4422</v>
      </c>
      <c r="E780" t="s">
        <v>1846</v>
      </c>
      <c r="F780" s="28">
        <v>45658</v>
      </c>
      <c r="N780" t="s">
        <v>2038</v>
      </c>
      <c r="O780" s="19">
        <v>54788</v>
      </c>
      <c r="R780" s="11"/>
      <c r="V780" s="128" t="e">
        <f>_xlfn.XLOOKUP(Applications[[#This Row],[NoApplication]],#REF!,#REF!,Applications[[#This Row],[Business Owner]],0,1)</f>
        <v>#REF!</v>
      </c>
    </row>
    <row r="781" spans="2:38" x14ac:dyDescent="0.25">
      <c r="B781" s="29" t="str">
        <f>_xlfn.CONCAT(Applications[[#This Row],[No]]," - ",Applications[[#This Row],[Application]])</f>
        <v>1018 - DataGrip</v>
      </c>
      <c r="C781">
        <v>1018</v>
      </c>
      <c r="D781" s="18" t="s">
        <v>3611</v>
      </c>
      <c r="E781" t="s">
        <v>1968</v>
      </c>
      <c r="F781" s="28">
        <v>45658</v>
      </c>
      <c r="J781" t="s">
        <v>2496</v>
      </c>
      <c r="N781" t="s">
        <v>1862</v>
      </c>
      <c r="O781" s="19">
        <v>54788</v>
      </c>
      <c r="R781" s="11"/>
      <c r="V781" s="128" t="e">
        <f>_xlfn.XLOOKUP(Applications[[#This Row],[NoApplication]],#REF!,#REF!,Applications[[#This Row],[Business Owner]],0,1)</f>
        <v>#REF!</v>
      </c>
      <c r="AE781" t="s">
        <v>3416</v>
      </c>
      <c r="AH781" t="s">
        <v>2496</v>
      </c>
      <c r="AJ781" t="s">
        <v>3612</v>
      </c>
      <c r="AK781" t="s">
        <v>3613</v>
      </c>
      <c r="AL781" t="s">
        <v>2056</v>
      </c>
    </row>
    <row r="782" spans="2:38" x14ac:dyDescent="0.25">
      <c r="B782" s="29" t="str">
        <f>_xlfn.CONCAT(Applications[[#This Row],[No]]," - ",Applications[[#This Row],[Application]])</f>
        <v>1019 - DotMemory</v>
      </c>
      <c r="C782">
        <v>1019</v>
      </c>
      <c r="D782" s="18" t="s">
        <v>3457</v>
      </c>
      <c r="E782" t="s">
        <v>1968</v>
      </c>
      <c r="F782" s="28">
        <v>45658</v>
      </c>
      <c r="J782" t="s">
        <v>2496</v>
      </c>
      <c r="N782" t="s">
        <v>1862</v>
      </c>
      <c r="O782" s="19">
        <v>54788</v>
      </c>
      <c r="R782" s="11"/>
      <c r="V782" s="128" t="e">
        <f>_xlfn.XLOOKUP(Applications[[#This Row],[NoApplication]],#REF!,#REF!,Applications[[#This Row],[Business Owner]],0,1)</f>
        <v>#REF!</v>
      </c>
      <c r="AE782" t="s">
        <v>3416</v>
      </c>
      <c r="AH782" t="s">
        <v>2496</v>
      </c>
      <c r="AI782" t="s">
        <v>3458</v>
      </c>
    </row>
    <row r="783" spans="2:38" x14ac:dyDescent="0.25">
      <c r="B783" s="29" t="str">
        <f>_xlfn.CONCAT(Applications[[#This Row],[No]]," - ",Applications[[#This Row],[Application]])</f>
        <v>1020 - DotTrace</v>
      </c>
      <c r="C783">
        <v>1020</v>
      </c>
      <c r="D783" s="18" t="s">
        <v>3459</v>
      </c>
      <c r="E783" t="s">
        <v>1968</v>
      </c>
      <c r="F783" s="28">
        <v>45658</v>
      </c>
      <c r="J783" t="s">
        <v>2496</v>
      </c>
      <c r="N783" t="s">
        <v>1862</v>
      </c>
      <c r="O783" s="19">
        <v>54788</v>
      </c>
      <c r="R783" s="11"/>
      <c r="V783" s="128" t="e">
        <f>_xlfn.XLOOKUP(Applications[[#This Row],[NoApplication]],#REF!,#REF!,Applications[[#This Row],[Business Owner]],0,1)</f>
        <v>#REF!</v>
      </c>
      <c r="AE783" t="s">
        <v>3416</v>
      </c>
      <c r="AH783" t="s">
        <v>2496</v>
      </c>
      <c r="AI783" t="s">
        <v>3458</v>
      </c>
    </row>
    <row r="784" spans="2:38" ht="120" x14ac:dyDescent="0.25">
      <c r="B784" s="29" t="str">
        <f>_xlfn.CONCAT(Applications[[#This Row],[No]]," - ",Applications[[#This Row],[Application]])</f>
        <v>1021 - portal-m2m.telekom</v>
      </c>
      <c r="C784">
        <v>1021</v>
      </c>
      <c r="D784" s="18" t="s">
        <v>1973</v>
      </c>
      <c r="E784" t="s">
        <v>1846</v>
      </c>
      <c r="F784" s="28">
        <v>45658</v>
      </c>
      <c r="J784" t="s">
        <v>1974</v>
      </c>
      <c r="N784" t="s">
        <v>1855</v>
      </c>
      <c r="O784" s="19">
        <v>54788</v>
      </c>
      <c r="Q784" t="s">
        <v>1975</v>
      </c>
      <c r="R784" s="11"/>
      <c r="V784" s="128" t="e">
        <f>_xlfn.XLOOKUP(Applications[[#This Row],[NoApplication]],#REF!,#REF!,Applications[[#This Row],[Business Owner]],0,1)</f>
        <v>#REF!</v>
      </c>
      <c r="AE784" t="s">
        <v>1842</v>
      </c>
      <c r="AI784" s="8" t="s">
        <v>1976</v>
      </c>
      <c r="AJ784" t="s">
        <v>1977</v>
      </c>
    </row>
    <row r="785" spans="2:35" x14ac:dyDescent="0.25">
      <c r="B785" s="29" t="str">
        <f>_xlfn.CONCAT(Applications[[#This Row],[No]]," - ",Applications[[#This Row],[Application]])</f>
        <v>1022 - Accuris-Allium Engineering Workbench</v>
      </c>
      <c r="C785">
        <v>1022</v>
      </c>
      <c r="D785" s="18" t="s">
        <v>3142</v>
      </c>
      <c r="E785" t="s">
        <v>2405</v>
      </c>
      <c r="F785" s="28">
        <v>45658</v>
      </c>
      <c r="N785" t="s">
        <v>1862</v>
      </c>
      <c r="O785" s="19">
        <v>54788</v>
      </c>
      <c r="Q785" t="s">
        <v>3143</v>
      </c>
      <c r="R785" s="11"/>
      <c r="V785" s="128" t="e">
        <f>_xlfn.XLOOKUP(Applications[[#This Row],[NoApplication]],#REF!,#REF!,Applications[[#This Row],[Business Owner]],0,1)</f>
        <v>#REF!</v>
      </c>
      <c r="X785" t="s">
        <v>3144</v>
      </c>
      <c r="AE785" t="s">
        <v>106</v>
      </c>
      <c r="AI785" t="s">
        <v>3145</v>
      </c>
    </row>
    <row r="786" spans="2:35" x14ac:dyDescent="0.25">
      <c r="B786" s="29" t="str">
        <f>_xlfn.CONCAT(Applications[[#This Row],[No]]," - ",Applications[[#This Row],[Application]])</f>
        <v>1023 - Merx (Canada - bid publications)</v>
      </c>
      <c r="C786">
        <v>1023</v>
      </c>
      <c r="D786" s="18" t="s">
        <v>3146</v>
      </c>
      <c r="E786" t="s">
        <v>3025</v>
      </c>
      <c r="F786" s="28">
        <v>45658</v>
      </c>
      <c r="N786" t="s">
        <v>1862</v>
      </c>
      <c r="O786" s="19">
        <v>54788</v>
      </c>
      <c r="Q786" t="s">
        <v>3147</v>
      </c>
      <c r="R786" s="11"/>
      <c r="V786" s="128" t="e">
        <f>_xlfn.XLOOKUP(Applications[[#This Row],[NoApplication]],#REF!,#REF!,Applications[[#This Row],[Business Owner]],0,1)</f>
        <v>#REF!</v>
      </c>
      <c r="X786" t="s">
        <v>3144</v>
      </c>
      <c r="AE786" s="41" t="s">
        <v>106</v>
      </c>
      <c r="AI786" t="s">
        <v>3148</v>
      </c>
    </row>
    <row r="787" spans="2:35" x14ac:dyDescent="0.25">
      <c r="B787" s="29" t="str">
        <f>_xlfn.CONCAT(Applications[[#This Row],[No]]," - ",Applications[[#This Row],[Application]])</f>
        <v>1024 - Grammarly</v>
      </c>
      <c r="C787">
        <v>1024</v>
      </c>
      <c r="D787" s="18" t="s">
        <v>4423</v>
      </c>
      <c r="E787" t="s">
        <v>1878</v>
      </c>
      <c r="F787" s="28">
        <v>45658</v>
      </c>
      <c r="N787" t="s">
        <v>2038</v>
      </c>
      <c r="O787" s="19">
        <v>54788</v>
      </c>
      <c r="R787" s="11"/>
      <c r="V787" s="128" t="e">
        <f>_xlfn.XLOOKUP(Applications[[#This Row],[NoApplication]],#REF!,#REF!,Applications[[#This Row],[Business Owner]],0,1)</f>
        <v>#REF!</v>
      </c>
      <c r="X787" t="s">
        <v>3144</v>
      </c>
    </row>
    <row r="788" spans="2:35" ht="60" x14ac:dyDescent="0.25">
      <c r="B788" s="29" t="str">
        <f>_xlfn.CONCAT(Applications[[#This Row],[No]]," - ",Applications[[#This Row],[Application]])</f>
        <v>1025 - Autodesk DWG, STP Viewer</v>
      </c>
      <c r="C788">
        <v>1025</v>
      </c>
      <c r="D788" s="18" t="s">
        <v>3149</v>
      </c>
      <c r="E788" t="s">
        <v>1846</v>
      </c>
      <c r="F788" s="28">
        <v>45658</v>
      </c>
      <c r="G788" s="11" t="s">
        <v>1873</v>
      </c>
      <c r="J788" t="s">
        <v>3150</v>
      </c>
      <c r="M788" t="s">
        <v>2009</v>
      </c>
      <c r="N788" t="s">
        <v>1848</v>
      </c>
      <c r="O788" s="19">
        <v>54788</v>
      </c>
      <c r="Q788" t="s">
        <v>3151</v>
      </c>
      <c r="R788" s="16" t="s">
        <v>3152</v>
      </c>
      <c r="V788" s="128" t="e">
        <f>_xlfn.XLOOKUP(Applications[[#This Row],[NoApplication]],#REF!,#REF!,Applications[[#This Row],[Business Owner]],0,1)</f>
        <v>#REF!</v>
      </c>
      <c r="X788" t="s">
        <v>3144</v>
      </c>
      <c r="AE788" s="41" t="s">
        <v>106</v>
      </c>
      <c r="AI788" s="8" t="s">
        <v>3153</v>
      </c>
    </row>
    <row r="789" spans="2:35" ht="44.25" x14ac:dyDescent="0.25">
      <c r="B789" s="29" t="str">
        <f>_xlfn.CONCAT(Applications[[#This Row],[No]]," - ",Applications[[#This Row],[Application]])</f>
        <v xml:space="preserve">1026 - Riverside.fm </v>
      </c>
      <c r="C789">
        <v>1026</v>
      </c>
      <c r="D789" s="18" t="s">
        <v>3376</v>
      </c>
      <c r="E789" t="s">
        <v>2050</v>
      </c>
      <c r="F789" s="28">
        <v>45658</v>
      </c>
      <c r="N789" t="s">
        <v>2038</v>
      </c>
      <c r="O789" s="19">
        <v>54788</v>
      </c>
      <c r="Q789" s="115" t="s">
        <v>3377</v>
      </c>
      <c r="R789" s="11"/>
      <c r="V789" s="128" t="e">
        <f>_xlfn.XLOOKUP(Applications[[#This Row],[NoApplication]],#REF!,#REF!,Applications[[#This Row],[Business Owner]],0,1)</f>
        <v>#REF!</v>
      </c>
      <c r="X789" t="s">
        <v>3144</v>
      </c>
      <c r="AE789" t="s">
        <v>325</v>
      </c>
      <c r="AI789" t="s">
        <v>3378</v>
      </c>
    </row>
    <row r="790" spans="2:35" x14ac:dyDescent="0.25">
      <c r="B790" s="29" t="str">
        <f>_xlfn.CONCAT(Applications[[#This Row],[No]]," - ",Applications[[#This Row],[Application]])</f>
        <v>1027 - Power Automate Flow Sub Min 5</v>
      </c>
      <c r="C790">
        <v>1027</v>
      </c>
      <c r="D790" s="18" t="s">
        <v>4424</v>
      </c>
      <c r="E790" t="s">
        <v>1853</v>
      </c>
      <c r="F790" s="28">
        <v>45658</v>
      </c>
      <c r="G790" s="11" t="s">
        <v>1873</v>
      </c>
      <c r="J790" t="s">
        <v>1861</v>
      </c>
      <c r="M790" t="s">
        <v>2009</v>
      </c>
      <c r="N790" t="s">
        <v>2038</v>
      </c>
      <c r="O790" s="19">
        <v>54788</v>
      </c>
      <c r="Q790" t="s">
        <v>4425</v>
      </c>
      <c r="R790" s="11"/>
      <c r="V790" s="128" t="e">
        <f>_xlfn.XLOOKUP(Applications[[#This Row],[NoApplication]],#REF!,#REF!,Applications[[#This Row],[Business Owner]],0,1)</f>
        <v>#REF!</v>
      </c>
      <c r="AB790" t="s">
        <v>2064</v>
      </c>
      <c r="AF790" t="s">
        <v>1799</v>
      </c>
      <c r="AG790" t="s">
        <v>1799</v>
      </c>
      <c r="AH790" t="s">
        <v>3243</v>
      </c>
    </row>
    <row r="791" spans="2:35" x14ac:dyDescent="0.25">
      <c r="B791" s="29" t="str">
        <f>_xlfn.CONCAT(Applications[[#This Row],[No]]," - ",Applications[[#This Row],[Application]])</f>
        <v>1028 - Axis Camera Station</v>
      </c>
      <c r="C791">
        <v>1028</v>
      </c>
      <c r="D791" s="18" t="s">
        <v>2332</v>
      </c>
      <c r="E791" t="s">
        <v>2037</v>
      </c>
      <c r="F791" s="28">
        <v>45658</v>
      </c>
      <c r="N791" t="s">
        <v>1855</v>
      </c>
      <c r="O791" s="19">
        <v>54788</v>
      </c>
      <c r="Q791" t="s">
        <v>2333</v>
      </c>
      <c r="R791" s="11"/>
      <c r="V791" s="128" t="e">
        <f>_xlfn.XLOOKUP(Applications[[#This Row],[NoApplication]],#REF!,#REF!,Applications[[#This Row],[Business Owner]],0,1)</f>
        <v>#REF!</v>
      </c>
      <c r="AE791" t="s">
        <v>2268</v>
      </c>
    </row>
    <row r="792" spans="2:35" x14ac:dyDescent="0.25">
      <c r="B792" s="29" t="str">
        <f>_xlfn.CONCAT(Applications[[#This Row],[No]]," - ",Applications[[#This Row],[Application]])</f>
        <v>1029 - WEX</v>
      </c>
      <c r="C792">
        <v>1029</v>
      </c>
      <c r="D792" s="18" t="s">
        <v>3069</v>
      </c>
      <c r="E792" t="s">
        <v>581</v>
      </c>
      <c r="F792" s="28">
        <v>45658</v>
      </c>
      <c r="G792" s="11" t="s">
        <v>1873</v>
      </c>
      <c r="M792" t="s">
        <v>2009</v>
      </c>
      <c r="N792" t="s">
        <v>1862</v>
      </c>
      <c r="O792" s="19">
        <v>54788</v>
      </c>
      <c r="Q792" t="s">
        <v>3070</v>
      </c>
      <c r="R792" s="11"/>
      <c r="S792" t="s">
        <v>171</v>
      </c>
      <c r="T792" t="s">
        <v>1799</v>
      </c>
      <c r="V792" s="128" t="e">
        <f>_xlfn.XLOOKUP(Applications[[#This Row],[NoApplication]],#REF!,#REF!,Applications[[#This Row],[Business Owner]],0,1)</f>
        <v>#REF!</v>
      </c>
      <c r="AE792" t="s">
        <v>3036</v>
      </c>
    </row>
    <row r="793" spans="2:35" x14ac:dyDescent="0.25">
      <c r="B793" s="29" t="str">
        <f>_xlfn.CONCAT(Applications[[#This Row],[No]]," - ",Applications[[#This Row],[Application]])</f>
        <v>1030 - Truist</v>
      </c>
      <c r="C793">
        <v>1030</v>
      </c>
      <c r="D793" s="18" t="s">
        <v>3071</v>
      </c>
      <c r="E793" t="s">
        <v>581</v>
      </c>
      <c r="F793" s="28">
        <v>45658</v>
      </c>
      <c r="G793" s="11" t="s">
        <v>1873</v>
      </c>
      <c r="M793" t="s">
        <v>2009</v>
      </c>
      <c r="N793" t="s">
        <v>1862</v>
      </c>
      <c r="O793" s="19">
        <v>54788</v>
      </c>
      <c r="Q793" t="s">
        <v>3072</v>
      </c>
      <c r="R793" s="11"/>
      <c r="S793" t="s">
        <v>171</v>
      </c>
      <c r="T793" t="s">
        <v>1799</v>
      </c>
      <c r="V793" s="128" t="e">
        <f>_xlfn.XLOOKUP(Applications[[#This Row],[NoApplication]],#REF!,#REF!,Applications[[#This Row],[Business Owner]],0,1)</f>
        <v>#REF!</v>
      </c>
      <c r="AE793" t="s">
        <v>3036</v>
      </c>
    </row>
    <row r="794" spans="2:35" x14ac:dyDescent="0.25">
      <c r="B794" s="29" t="str">
        <f>_xlfn.CONCAT(Applications[[#This Row],[No]]," - ",Applications[[#This Row],[Application]])</f>
        <v>1031 - Flores</v>
      </c>
      <c r="C794">
        <v>1031</v>
      </c>
      <c r="D794" s="18" t="s">
        <v>3073</v>
      </c>
      <c r="E794" t="s">
        <v>581</v>
      </c>
      <c r="F794" s="28">
        <v>45658</v>
      </c>
      <c r="G794" s="11" t="s">
        <v>1873</v>
      </c>
      <c r="M794" t="s">
        <v>2009</v>
      </c>
      <c r="N794" t="s">
        <v>1862</v>
      </c>
      <c r="O794" s="19">
        <v>54788</v>
      </c>
      <c r="Q794" t="s">
        <v>3074</v>
      </c>
      <c r="R794" s="11"/>
      <c r="S794" t="s">
        <v>171</v>
      </c>
      <c r="T794" t="s">
        <v>1799</v>
      </c>
      <c r="V794" s="128" t="e">
        <f>_xlfn.XLOOKUP(Applications[[#This Row],[NoApplication]],#REF!,#REF!,Applications[[#This Row],[Business Owner]],0,1)</f>
        <v>#REF!</v>
      </c>
      <c r="AE794" t="s">
        <v>3036</v>
      </c>
      <c r="AI794" s="190"/>
    </row>
    <row r="795" spans="2:35" x14ac:dyDescent="0.25">
      <c r="B795" s="29" t="str">
        <f>_xlfn.CONCAT(Applications[[#This Row],[No]]," - ",Applications[[#This Row],[Application]])</f>
        <v>1032 - Gorgia DOL Separation</v>
      </c>
      <c r="C795">
        <v>1032</v>
      </c>
      <c r="D795" s="18" t="s">
        <v>3075</v>
      </c>
      <c r="E795" t="s">
        <v>581</v>
      </c>
      <c r="F795" s="28">
        <v>45658</v>
      </c>
      <c r="G795" s="11" t="s">
        <v>1873</v>
      </c>
      <c r="M795" t="s">
        <v>2009</v>
      </c>
      <c r="N795" t="s">
        <v>1862</v>
      </c>
      <c r="O795" s="19">
        <v>54788</v>
      </c>
      <c r="Q795" t="s">
        <v>3076</v>
      </c>
      <c r="R795" s="11"/>
      <c r="S795" t="s">
        <v>171</v>
      </c>
      <c r="T795" t="s">
        <v>1799</v>
      </c>
      <c r="V795" s="128" t="e">
        <f>_xlfn.XLOOKUP(Applications[[#This Row],[NoApplication]],#REF!,#REF!,Applications[[#This Row],[Business Owner]],0,1)</f>
        <v>#REF!</v>
      </c>
      <c r="AE795" t="s">
        <v>3036</v>
      </c>
      <c r="AI795" s="190"/>
    </row>
    <row r="796" spans="2:35" x14ac:dyDescent="0.25">
      <c r="B796" s="29" t="str">
        <f>_xlfn.CONCAT(Applications[[#This Row],[No]]," - ",Applications[[#This Row],[Application]])</f>
        <v>1033 - TransAmerica</v>
      </c>
      <c r="C796">
        <v>1033</v>
      </c>
      <c r="D796" s="18" t="s">
        <v>3077</v>
      </c>
      <c r="E796" t="s">
        <v>581</v>
      </c>
      <c r="F796" s="28">
        <v>45658</v>
      </c>
      <c r="G796" s="11" t="s">
        <v>1873</v>
      </c>
      <c r="M796" t="s">
        <v>2009</v>
      </c>
      <c r="N796" t="s">
        <v>1862</v>
      </c>
      <c r="O796" s="19">
        <v>54788</v>
      </c>
      <c r="Q796" t="s">
        <v>3078</v>
      </c>
      <c r="R796" s="11"/>
      <c r="S796" t="s">
        <v>171</v>
      </c>
      <c r="T796" t="s">
        <v>1799</v>
      </c>
      <c r="V796" s="128" t="e">
        <f>_xlfn.XLOOKUP(Applications[[#This Row],[NoApplication]],#REF!,#REF!,Applications[[#This Row],[Business Owner]],0,1)</f>
        <v>#REF!</v>
      </c>
      <c r="AE796" t="s">
        <v>3036</v>
      </c>
    </row>
    <row r="797" spans="2:35" x14ac:dyDescent="0.25">
      <c r="B797" s="29" t="str">
        <f>_xlfn.CONCAT(Applications[[#This Row],[No]]," - ",Applications[[#This Row],[Application]])</f>
        <v>1034 - Nationwide</v>
      </c>
      <c r="C797">
        <v>1034</v>
      </c>
      <c r="D797" s="18" t="s">
        <v>3079</v>
      </c>
      <c r="E797" t="s">
        <v>581</v>
      </c>
      <c r="F797" s="28">
        <v>45658</v>
      </c>
      <c r="G797" s="11" t="s">
        <v>1873</v>
      </c>
      <c r="M797" t="s">
        <v>2009</v>
      </c>
      <c r="N797" t="s">
        <v>1862</v>
      </c>
      <c r="O797" s="19">
        <v>54788</v>
      </c>
      <c r="Q797" t="s">
        <v>3080</v>
      </c>
      <c r="R797" s="11"/>
      <c r="S797" t="s">
        <v>171</v>
      </c>
      <c r="T797" t="s">
        <v>1799</v>
      </c>
      <c r="V797" s="128" t="e">
        <f>_xlfn.XLOOKUP(Applications[[#This Row],[NoApplication]],#REF!,#REF!,Applications[[#This Row],[Business Owner]],0,1)</f>
        <v>#REF!</v>
      </c>
      <c r="AE797" t="s">
        <v>3036</v>
      </c>
    </row>
    <row r="798" spans="2:35" x14ac:dyDescent="0.25">
      <c r="B798" s="29" t="str">
        <f>_xlfn.CONCAT(Applications[[#This Row],[No]]," - ",Applications[[#This Row],[Application]])</f>
        <v>1035 - E-Verify (DHS)</v>
      </c>
      <c r="C798">
        <v>1035</v>
      </c>
      <c r="D798" s="18" t="s">
        <v>3081</v>
      </c>
      <c r="E798" t="s">
        <v>581</v>
      </c>
      <c r="F798" s="28">
        <v>45658</v>
      </c>
      <c r="G798" s="11" t="s">
        <v>1873</v>
      </c>
      <c r="M798" t="s">
        <v>2009</v>
      </c>
      <c r="N798" t="s">
        <v>1862</v>
      </c>
      <c r="O798" s="19">
        <v>54788</v>
      </c>
      <c r="Q798" t="s">
        <v>3082</v>
      </c>
      <c r="R798" s="11"/>
      <c r="S798" t="s">
        <v>171</v>
      </c>
      <c r="T798" t="s">
        <v>1799</v>
      </c>
      <c r="V798" s="128" t="e">
        <f>_xlfn.XLOOKUP(Applications[[#This Row],[NoApplication]],#REF!,#REF!,Applications[[#This Row],[Business Owner]],0,1)</f>
        <v>#REF!</v>
      </c>
      <c r="AE798" t="s">
        <v>3036</v>
      </c>
    </row>
    <row r="799" spans="2:35" x14ac:dyDescent="0.25">
      <c r="B799" s="29" t="str">
        <f>_xlfn.CONCAT(Applications[[#This Row],[No]]," - ",Applications[[#This Row],[Application]])</f>
        <v>1036 - PCORI</v>
      </c>
      <c r="C799">
        <v>1036</v>
      </c>
      <c r="D799" s="18" t="s">
        <v>3083</v>
      </c>
      <c r="E799" t="s">
        <v>581</v>
      </c>
      <c r="F799" s="28">
        <v>45658</v>
      </c>
      <c r="G799" s="11" t="s">
        <v>1873</v>
      </c>
      <c r="M799" t="s">
        <v>2009</v>
      </c>
      <c r="N799" t="s">
        <v>1862</v>
      </c>
      <c r="O799" s="19">
        <v>54788</v>
      </c>
      <c r="Q799" t="s">
        <v>3084</v>
      </c>
      <c r="R799" s="11"/>
      <c r="S799" t="s">
        <v>171</v>
      </c>
      <c r="T799" t="s">
        <v>1799</v>
      </c>
      <c r="V799" s="128" t="e">
        <f>_xlfn.XLOOKUP(Applications[[#This Row],[NoApplication]],#REF!,#REF!,Applications[[#This Row],[Business Owner]],0,1)</f>
        <v>#REF!</v>
      </c>
      <c r="AE799" t="s">
        <v>3036</v>
      </c>
    </row>
    <row r="800" spans="2:35" x14ac:dyDescent="0.25">
      <c r="B800" s="29" t="str">
        <f>_xlfn.CONCAT(Applications[[#This Row],[No]]," - ",Applications[[#This Row],[Application]])</f>
        <v>1037 - EEOC</v>
      </c>
      <c r="C800">
        <v>1037</v>
      </c>
      <c r="D800" s="18" t="s">
        <v>3085</v>
      </c>
      <c r="E800" t="s">
        <v>581</v>
      </c>
      <c r="F800" s="28">
        <v>45658</v>
      </c>
      <c r="G800" s="11" t="s">
        <v>1873</v>
      </c>
      <c r="M800" t="s">
        <v>2009</v>
      </c>
      <c r="N800" t="s">
        <v>1862</v>
      </c>
      <c r="O800" s="19">
        <v>54788</v>
      </c>
      <c r="Q800" t="s">
        <v>3086</v>
      </c>
      <c r="R800" s="11"/>
      <c r="S800" t="s">
        <v>171</v>
      </c>
      <c r="T800" t="s">
        <v>1799</v>
      </c>
      <c r="V800" s="128" t="e">
        <f>_xlfn.XLOOKUP(Applications[[#This Row],[NoApplication]],#REF!,#REF!,Applications[[#This Row],[Business Owner]],0,1)</f>
        <v>#REF!</v>
      </c>
      <c r="AE800" t="s">
        <v>3036</v>
      </c>
    </row>
    <row r="801" spans="2:41" x14ac:dyDescent="0.25">
      <c r="B801" s="29" t="str">
        <f>_xlfn.CONCAT(Applications[[#This Row],[No]]," - ",Applications[[#This Row],[Application]])</f>
        <v>1038 - OSHA</v>
      </c>
      <c r="C801">
        <v>1038</v>
      </c>
      <c r="D801" s="18" t="s">
        <v>3087</v>
      </c>
      <c r="E801" t="s">
        <v>581</v>
      </c>
      <c r="F801" s="28">
        <v>45658</v>
      </c>
      <c r="G801" s="11" t="s">
        <v>1873</v>
      </c>
      <c r="M801" t="s">
        <v>2009</v>
      </c>
      <c r="N801" t="s">
        <v>1862</v>
      </c>
      <c r="O801" s="19">
        <v>54788</v>
      </c>
      <c r="Q801" t="s">
        <v>3086</v>
      </c>
      <c r="R801" s="11"/>
      <c r="S801" t="s">
        <v>171</v>
      </c>
      <c r="T801" t="s">
        <v>1799</v>
      </c>
      <c r="V801" s="128" t="e">
        <f>_xlfn.XLOOKUP(Applications[[#This Row],[NoApplication]],#REF!,#REF!,Applications[[#This Row],[Business Owner]],0,1)</f>
        <v>#REF!</v>
      </c>
      <c r="AE801" t="s">
        <v>3036</v>
      </c>
    </row>
    <row r="802" spans="2:41" x14ac:dyDescent="0.25">
      <c r="B802" s="29" t="str">
        <f>_xlfn.CONCAT(Applications[[#This Row],[No]]," - ",Applications[[#This Row],[Application]])</f>
        <v>1039 - Unum Portal</v>
      </c>
      <c r="C802">
        <v>1039</v>
      </c>
      <c r="D802" s="18" t="s">
        <v>3088</v>
      </c>
      <c r="E802" t="s">
        <v>581</v>
      </c>
      <c r="F802" s="28">
        <v>45658</v>
      </c>
      <c r="G802" s="11" t="s">
        <v>1873</v>
      </c>
      <c r="M802" t="s">
        <v>2009</v>
      </c>
      <c r="N802" t="s">
        <v>1862</v>
      </c>
      <c r="O802" s="19">
        <v>54788</v>
      </c>
      <c r="Q802" t="s">
        <v>3089</v>
      </c>
      <c r="R802" s="11"/>
      <c r="S802" t="s">
        <v>171</v>
      </c>
      <c r="T802" t="s">
        <v>1799</v>
      </c>
      <c r="V802" s="128" t="e">
        <f>_xlfn.XLOOKUP(Applications[[#This Row],[NoApplication]],#REF!,#REF!,Applications[[#This Row],[Business Owner]],0,1)</f>
        <v>#REF!</v>
      </c>
      <c r="AE802" t="s">
        <v>3036</v>
      </c>
    </row>
    <row r="803" spans="2:41" x14ac:dyDescent="0.25">
      <c r="B803" s="29" t="str">
        <f>_xlfn.CONCAT(Applications[[#This Row],[No]]," - ",Applications[[#This Row],[Application]])</f>
        <v>1040 - Cigna Portal</v>
      </c>
      <c r="C803">
        <v>1040</v>
      </c>
      <c r="D803" s="18" t="s">
        <v>3090</v>
      </c>
      <c r="E803" t="s">
        <v>581</v>
      </c>
      <c r="F803" s="28">
        <v>45658</v>
      </c>
      <c r="G803" s="11" t="s">
        <v>1873</v>
      </c>
      <c r="M803" t="s">
        <v>2009</v>
      </c>
      <c r="N803" t="s">
        <v>1862</v>
      </c>
      <c r="O803" s="19">
        <v>54788</v>
      </c>
      <c r="Q803" t="s">
        <v>3091</v>
      </c>
      <c r="R803" s="11"/>
      <c r="S803" t="s">
        <v>171</v>
      </c>
      <c r="T803" t="s">
        <v>1799</v>
      </c>
      <c r="V803" s="128" t="e">
        <f>_xlfn.XLOOKUP(Applications[[#This Row],[NoApplication]],#REF!,#REF!,Applications[[#This Row],[Business Owner]],0,1)</f>
        <v>#REF!</v>
      </c>
      <c r="AE803" t="s">
        <v>3036</v>
      </c>
    </row>
    <row r="804" spans="2:41" x14ac:dyDescent="0.25">
      <c r="B804" s="29" t="str">
        <f>_xlfn.CONCAT(Applications[[#This Row],[No]]," - ",Applications[[#This Row],[Application]])</f>
        <v>1041 - Salary.com</v>
      </c>
      <c r="C804">
        <v>1041</v>
      </c>
      <c r="D804" s="18" t="s">
        <v>3092</v>
      </c>
      <c r="E804" t="s">
        <v>581</v>
      </c>
      <c r="F804" s="28">
        <v>45658</v>
      </c>
      <c r="G804" s="11" t="s">
        <v>1873</v>
      </c>
      <c r="M804" t="s">
        <v>2009</v>
      </c>
      <c r="N804" t="s">
        <v>1862</v>
      </c>
      <c r="O804" s="19">
        <v>54788</v>
      </c>
      <c r="Q804" t="s">
        <v>3093</v>
      </c>
      <c r="R804" s="11"/>
      <c r="S804" t="s">
        <v>171</v>
      </c>
      <c r="T804" t="s">
        <v>1799</v>
      </c>
      <c r="V804" s="128" t="e">
        <f>_xlfn.XLOOKUP(Applications[[#This Row],[NoApplication]],#REF!,#REF!,Applications[[#This Row],[Business Owner]],0,1)</f>
        <v>#REF!</v>
      </c>
      <c r="AE804" t="s">
        <v>3036</v>
      </c>
    </row>
    <row r="805" spans="2:41" x14ac:dyDescent="0.25">
      <c r="B805" s="29" t="str">
        <f>_xlfn.CONCAT(Applications[[#This Row],[No]]," - ",Applications[[#This Row],[Application]])</f>
        <v>1042 - check.kamstrup.com(concentratorLog)</v>
      </c>
      <c r="C805">
        <v>1042</v>
      </c>
      <c r="D805" t="s">
        <v>1978</v>
      </c>
      <c r="E805" t="s">
        <v>1945</v>
      </c>
      <c r="F805" s="28">
        <v>45658</v>
      </c>
      <c r="G805" s="11" t="s">
        <v>1873</v>
      </c>
      <c r="N805" t="s">
        <v>1896</v>
      </c>
      <c r="O805" s="19">
        <v>54788</v>
      </c>
      <c r="Q805" t="s">
        <v>1979</v>
      </c>
      <c r="R805" s="16" t="s">
        <v>1980</v>
      </c>
      <c r="S805" t="s">
        <v>1981</v>
      </c>
      <c r="V805" s="128" t="e">
        <f>_xlfn.XLOOKUP(Applications[[#This Row],[NoApplication]],#REF!,#REF!,Applications[[#This Row],[Business Owner]],0,1)</f>
        <v>#REF!</v>
      </c>
      <c r="AE805" t="s">
        <v>1842</v>
      </c>
      <c r="AI805" t="s">
        <v>1982</v>
      </c>
    </row>
    <row r="806" spans="2:41" x14ac:dyDescent="0.25">
      <c r="B806" s="29" t="str">
        <f>_xlfn.CONCAT(Applications[[#This Row],[No]]," - ",Applications[[#This Row],[Application]])</f>
        <v>1043 - Kamstrup ALD</v>
      </c>
      <c r="C806">
        <v>1043</v>
      </c>
      <c r="D806" s="18" t="s">
        <v>1983</v>
      </c>
      <c r="E806" t="s">
        <v>1837</v>
      </c>
      <c r="F806" s="28">
        <v>45658</v>
      </c>
      <c r="G806" s="11" t="s">
        <v>1873</v>
      </c>
      <c r="N806" t="s">
        <v>1896</v>
      </c>
      <c r="O806" s="19">
        <v>54788</v>
      </c>
      <c r="Q806" t="s">
        <v>1984</v>
      </c>
      <c r="R806" s="11"/>
      <c r="S806" t="s">
        <v>1985</v>
      </c>
      <c r="V806" s="128" t="e">
        <f>_xlfn.XLOOKUP(Applications[[#This Row],[NoApplication]],#REF!,#REF!,Applications[[#This Row],[Business Owner]],0,1)</f>
        <v>#REF!</v>
      </c>
      <c r="AE806" t="s">
        <v>1842</v>
      </c>
      <c r="AI806" t="s">
        <v>1899</v>
      </c>
    </row>
    <row r="807" spans="2:41" x14ac:dyDescent="0.25">
      <c r="B807" s="29" t="str">
        <f>_xlfn.CONCAT(Applications[[#This Row],[No]]," - ",Applications[[#This Row],[Application]])</f>
        <v>1044 - Sysmac studio</v>
      </c>
      <c r="C807">
        <v>1044</v>
      </c>
      <c r="D807" s="18" t="s">
        <v>3897</v>
      </c>
      <c r="E807" t="s">
        <v>1968</v>
      </c>
      <c r="F807" s="28">
        <v>45658</v>
      </c>
      <c r="G807" s="11" t="s">
        <v>1873</v>
      </c>
      <c r="N807" t="s">
        <v>2038</v>
      </c>
      <c r="O807" s="19">
        <v>54788</v>
      </c>
      <c r="Q807" t="s">
        <v>3898</v>
      </c>
      <c r="R807" s="11"/>
      <c r="V807" s="128" t="e">
        <f>_xlfn.XLOOKUP(Applications[[#This Row],[NoApplication]],#REF!,#REF!,Applications[[#This Row],[Business Owner]],0,1)</f>
        <v>#REF!</v>
      </c>
      <c r="AE807" t="s">
        <v>109</v>
      </c>
    </row>
    <row r="808" spans="2:41" x14ac:dyDescent="0.25">
      <c r="B808" s="29" t="str">
        <f>_xlfn.CONCAT(Applications[[#This Row],[No]]," - ",Applications[[#This Row],[Application]])</f>
        <v>1045 - VNC</v>
      </c>
      <c r="C808">
        <v>1045</v>
      </c>
      <c r="D808" s="18" t="s">
        <v>3899</v>
      </c>
      <c r="E808" t="s">
        <v>1846</v>
      </c>
      <c r="F808" s="28">
        <v>45658</v>
      </c>
      <c r="N808" t="s">
        <v>2038</v>
      </c>
      <c r="O808" s="19">
        <v>54788</v>
      </c>
      <c r="Q808" t="s">
        <v>3900</v>
      </c>
      <c r="R808" s="11"/>
      <c r="V808" s="128" t="e">
        <f>_xlfn.XLOOKUP(Applications[[#This Row],[NoApplication]],#REF!,#REF!,Applications[[#This Row],[Business Owner]],0,1)</f>
        <v>#REF!</v>
      </c>
      <c r="AE808" t="s">
        <v>109</v>
      </c>
    </row>
    <row r="809" spans="2:41" x14ac:dyDescent="0.25">
      <c r="B809" s="29" t="str">
        <f>_xlfn.CONCAT(Applications[[#This Row],[No]]," - ",Applications[[#This Row],[Application]])</f>
        <v>1047 - Smartlog Pro</v>
      </c>
      <c r="C809">
        <v>1047</v>
      </c>
      <c r="D809" s="18" t="s">
        <v>2334</v>
      </c>
      <c r="E809" t="s">
        <v>581</v>
      </c>
      <c r="F809" s="28">
        <v>45658</v>
      </c>
      <c r="N809" t="s">
        <v>2038</v>
      </c>
      <c r="O809" s="19">
        <v>54788</v>
      </c>
      <c r="Q809" t="s">
        <v>2335</v>
      </c>
      <c r="R809" s="11"/>
      <c r="V809" s="128" t="e">
        <f>_xlfn.XLOOKUP(Applications[[#This Row],[NoApplication]],#REF!,#REF!,Applications[[#This Row],[Business Owner]],0,1)</f>
        <v>#REF!</v>
      </c>
      <c r="AE809" t="s">
        <v>2268</v>
      </c>
      <c r="AO809" t="s">
        <v>1851</v>
      </c>
    </row>
    <row r="810" spans="2:41" x14ac:dyDescent="0.25">
      <c r="B810" s="29" t="str">
        <f>_xlfn.CONCAT(Applications[[#This Row],[No]]," - ",Applications[[#This Row],[Application]])</f>
        <v>1048 - Singlewire InformaCast</v>
      </c>
      <c r="C810">
        <v>1048</v>
      </c>
      <c r="D810" s="18" t="s">
        <v>2336</v>
      </c>
      <c r="E810" t="s">
        <v>1878</v>
      </c>
      <c r="F810" s="28">
        <v>45658</v>
      </c>
      <c r="N810" t="s">
        <v>2038</v>
      </c>
      <c r="O810" s="19">
        <v>54788</v>
      </c>
      <c r="Q810" t="s">
        <v>2337</v>
      </c>
      <c r="R810" s="11"/>
      <c r="V810" s="128" t="e">
        <f>_xlfn.XLOOKUP(Applications[[#This Row],[NoApplication]],#REF!,#REF!,Applications[[#This Row],[Business Owner]],0,1)</f>
        <v>#REF!</v>
      </c>
      <c r="AE810" t="s">
        <v>2268</v>
      </c>
    </row>
    <row r="811" spans="2:41" x14ac:dyDescent="0.25">
      <c r="B811" s="29" t="str">
        <f>_xlfn.CONCAT(Applications[[#This Row],[No]]," - ",Applications[[#This Row],[Application]])</f>
        <v>1049 - ThousandEyes</v>
      </c>
      <c r="C811">
        <v>1049</v>
      </c>
      <c r="D811" s="18" t="s">
        <v>4426</v>
      </c>
      <c r="E811" t="s">
        <v>2037</v>
      </c>
      <c r="F811" s="28">
        <v>45658</v>
      </c>
      <c r="G811" s="11" t="s">
        <v>1873</v>
      </c>
      <c r="J811" t="s">
        <v>2154</v>
      </c>
      <c r="N811" t="s">
        <v>2038</v>
      </c>
      <c r="O811" s="19">
        <v>54788</v>
      </c>
      <c r="Q811" t="s">
        <v>4427</v>
      </c>
      <c r="R811" s="11"/>
      <c r="V811" s="128" t="e">
        <f>_xlfn.XLOOKUP(Applications[[#This Row],[NoApplication]],#REF!,#REF!,Applications[[#This Row],[Business Owner]],0,1)</f>
        <v>#REF!</v>
      </c>
      <c r="AH811" t="s">
        <v>2251</v>
      </c>
    </row>
    <row r="812" spans="2:41" x14ac:dyDescent="0.25">
      <c r="B812" s="29" t="str">
        <f>_xlfn.CONCAT(Applications[[#This Row],[No]]," - ",Applications[[#This Row],[Application]])</f>
        <v>1050 - Identity Service Engine</v>
      </c>
      <c r="C812">
        <v>1050</v>
      </c>
      <c r="D812" s="18" t="s">
        <v>4428</v>
      </c>
      <c r="E812" t="s">
        <v>2037</v>
      </c>
      <c r="F812" s="28">
        <v>45658</v>
      </c>
      <c r="G812" s="11" t="s">
        <v>1873</v>
      </c>
      <c r="J812" t="s">
        <v>2154</v>
      </c>
      <c r="N812" t="s">
        <v>2038</v>
      </c>
      <c r="O812" s="19">
        <v>54788</v>
      </c>
      <c r="Q812" t="s">
        <v>4427</v>
      </c>
      <c r="R812" s="11"/>
      <c r="V812" s="128" t="e">
        <f>_xlfn.XLOOKUP(Applications[[#This Row],[NoApplication]],#REF!,#REF!,Applications[[#This Row],[Business Owner]],0,1)</f>
        <v>#REF!</v>
      </c>
      <c r="AH812" t="s">
        <v>2251</v>
      </c>
    </row>
    <row r="813" spans="2:41" x14ac:dyDescent="0.25">
      <c r="B813" s="29" t="str">
        <f>_xlfn.CONCAT(Applications[[#This Row],[No]]," - ",Applications[[#This Row],[Application]])</f>
        <v>1051 - DNA Center</v>
      </c>
      <c r="C813">
        <v>1051</v>
      </c>
      <c r="D813" s="18" t="s">
        <v>4429</v>
      </c>
      <c r="E813" t="s">
        <v>2037</v>
      </c>
      <c r="F813" s="28">
        <v>45658</v>
      </c>
      <c r="G813" s="11" t="s">
        <v>1873</v>
      </c>
      <c r="J813" t="s">
        <v>2154</v>
      </c>
      <c r="N813" t="s">
        <v>2038</v>
      </c>
      <c r="O813" s="19">
        <v>54788</v>
      </c>
      <c r="Q813" t="s">
        <v>4427</v>
      </c>
      <c r="R813" s="11"/>
      <c r="V813" s="128" t="e">
        <f>_xlfn.XLOOKUP(Applications[[#This Row],[NoApplication]],#REF!,#REF!,Applications[[#This Row],[Business Owner]],0,1)</f>
        <v>#REF!</v>
      </c>
      <c r="AH813" t="s">
        <v>2251</v>
      </c>
    </row>
    <row r="814" spans="2:41" x14ac:dyDescent="0.25">
      <c r="B814" s="29" t="str">
        <f>_xlfn.CONCAT(Applications[[#This Row],[No]]," - ",Applications[[#This Row],[Application]])</f>
        <v>1052 - Secure Firewall Management Center</v>
      </c>
      <c r="C814">
        <v>1052</v>
      </c>
      <c r="D814" s="18" t="s">
        <v>4430</v>
      </c>
      <c r="E814" t="s">
        <v>2037</v>
      </c>
      <c r="F814" s="28">
        <v>45658</v>
      </c>
      <c r="G814" s="11" t="s">
        <v>1873</v>
      </c>
      <c r="J814" t="s">
        <v>2154</v>
      </c>
      <c r="N814" t="s">
        <v>2038</v>
      </c>
      <c r="O814" s="19">
        <v>54788</v>
      </c>
      <c r="Q814" t="s">
        <v>4427</v>
      </c>
      <c r="R814" s="11"/>
      <c r="V814" s="128" t="e">
        <f>_xlfn.XLOOKUP(Applications[[#This Row],[NoApplication]],#REF!,#REF!,Applications[[#This Row],[Business Owner]],0,1)</f>
        <v>#REF!</v>
      </c>
      <c r="AH814" t="s">
        <v>2251</v>
      </c>
    </row>
    <row r="815" spans="2:41" x14ac:dyDescent="0.25">
      <c r="B815" s="29" t="str">
        <f>_xlfn.CONCAT(Applications[[#This Row],[No]]," - ",Applications[[#This Row],[Application]])</f>
        <v>1053 - AMR</v>
      </c>
      <c r="C815">
        <v>1053</v>
      </c>
      <c r="D815" s="18" t="s">
        <v>1986</v>
      </c>
      <c r="E815" t="s">
        <v>1837</v>
      </c>
      <c r="F815" s="28">
        <v>45658</v>
      </c>
      <c r="N815" t="s">
        <v>1839</v>
      </c>
      <c r="O815" s="19">
        <v>48214</v>
      </c>
      <c r="Q815" t="s">
        <v>1987</v>
      </c>
      <c r="R815" s="11"/>
      <c r="S815" t="s">
        <v>1988</v>
      </c>
      <c r="V815" s="128" t="e">
        <f>_xlfn.XLOOKUP(Applications[[#This Row],[NoApplication]],#REF!,#REF!,Applications[[#This Row],[Business Owner]],0,1)</f>
        <v>#REF!</v>
      </c>
      <c r="AE815" t="s">
        <v>1842</v>
      </c>
      <c r="AI815" t="s">
        <v>1989</v>
      </c>
    </row>
    <row r="816" spans="2:41" ht="135" x14ac:dyDescent="0.25">
      <c r="B816" s="29" t="str">
        <f>_xlfn.CONCAT(Applications[[#This Row],[No]]," - ",Applications[[#This Row],[Application]])</f>
        <v>1054 - Syncfusion</v>
      </c>
      <c r="C816">
        <v>1054</v>
      </c>
      <c r="D816" s="18" t="s">
        <v>1990</v>
      </c>
      <c r="E816" t="s">
        <v>1968</v>
      </c>
      <c r="F816" s="28">
        <v>45658</v>
      </c>
      <c r="G816" s="11" t="s">
        <v>1873</v>
      </c>
      <c r="J816" t="s">
        <v>1990</v>
      </c>
      <c r="N816" t="s">
        <v>1855</v>
      </c>
      <c r="O816" s="19">
        <v>54788</v>
      </c>
      <c r="Q816" t="s">
        <v>1991</v>
      </c>
      <c r="R816" s="48" t="s">
        <v>1992</v>
      </c>
      <c r="V816" s="128" t="e">
        <f>_xlfn.XLOOKUP(Applications[[#This Row],[NoApplication]],#REF!,#REF!,Applications[[#This Row],[Business Owner]],0,1)</f>
        <v>#REF!</v>
      </c>
      <c r="AC816" t="s">
        <v>1466</v>
      </c>
      <c r="AE816" t="s">
        <v>1842</v>
      </c>
      <c r="AI816" s="8" t="s">
        <v>1993</v>
      </c>
      <c r="AJ816" t="s">
        <v>1994</v>
      </c>
    </row>
    <row r="817" spans="2:36" x14ac:dyDescent="0.25">
      <c r="B817" s="29" t="str">
        <f>_xlfn.CONCAT(Applications[[#This Row],[No]]," - ",Applications[[#This Row],[Application]])</f>
        <v>1055 - M365 Copilot Sales Sub Add-on</v>
      </c>
      <c r="C817">
        <v>1055</v>
      </c>
      <c r="D817" s="18" t="s">
        <v>3379</v>
      </c>
      <c r="E817" s="8" t="s">
        <v>2339</v>
      </c>
      <c r="F817" s="28">
        <v>45658</v>
      </c>
      <c r="G817" s="9" t="s">
        <v>1873</v>
      </c>
      <c r="J817" t="s">
        <v>1861</v>
      </c>
      <c r="K817" t="s">
        <v>3380</v>
      </c>
      <c r="M817" t="s">
        <v>2009</v>
      </c>
      <c r="N817" t="s">
        <v>2038</v>
      </c>
      <c r="O817" s="19">
        <v>54788</v>
      </c>
      <c r="R817" s="11"/>
      <c r="V817" s="128" t="e">
        <f>_xlfn.XLOOKUP(Applications[[#This Row],[NoApplication]],#REF!,#REF!,Applications[[#This Row],[Business Owner]],0,1)</f>
        <v>#REF!</v>
      </c>
      <c r="AE817" t="s">
        <v>325</v>
      </c>
      <c r="AF817" t="s">
        <v>2078</v>
      </c>
      <c r="AG817" t="s">
        <v>1799</v>
      </c>
      <c r="AH817" t="s">
        <v>3226</v>
      </c>
    </row>
    <row r="818" spans="2:36" x14ac:dyDescent="0.25">
      <c r="B818" s="29" t="str">
        <f>_xlfn.CONCAT(Applications[[#This Row],[No]]," - ",Applications[[#This Row],[Application]])</f>
        <v>1056 - OffSec Learnon</v>
      </c>
      <c r="C818">
        <v>1056</v>
      </c>
      <c r="D818" s="18" t="s">
        <v>4431</v>
      </c>
      <c r="E818" t="s">
        <v>2037</v>
      </c>
      <c r="F818" s="28">
        <v>45658</v>
      </c>
      <c r="N818" t="s">
        <v>2038</v>
      </c>
      <c r="O818" s="19">
        <v>54788</v>
      </c>
      <c r="R818" s="11"/>
      <c r="V818" s="128" t="e">
        <f>_xlfn.XLOOKUP(Applications[[#This Row],[NoApplication]],#REF!,#REF!,Applications[[#This Row],[Business Owner]],0,1)</f>
        <v>#REF!</v>
      </c>
    </row>
    <row r="819" spans="2:36" x14ac:dyDescent="0.25">
      <c r="B819" s="29" t="str">
        <f>_xlfn.CONCAT(Applications[[#This Row],[No]]," - ",Applications[[#This Row],[Application]])</f>
        <v>1057 - DigiCert</v>
      </c>
      <c r="C819">
        <v>1057</v>
      </c>
      <c r="D819" s="18" t="s">
        <v>4432</v>
      </c>
      <c r="E819" t="s">
        <v>2037</v>
      </c>
      <c r="F819" s="28">
        <v>45658</v>
      </c>
      <c r="J819" t="s">
        <v>4433</v>
      </c>
      <c r="N819" t="s">
        <v>1862</v>
      </c>
      <c r="O819" s="19">
        <v>54788</v>
      </c>
      <c r="R819" s="11"/>
      <c r="V819" s="128" t="e">
        <f>_xlfn.XLOOKUP(Applications[[#This Row],[NoApplication]],#REF!,#REF!,Applications[[#This Row],[Business Owner]],0,1)</f>
        <v>#REF!</v>
      </c>
    </row>
    <row r="820" spans="2:36" x14ac:dyDescent="0.25">
      <c r="B820" s="29" t="str">
        <f>_xlfn.CONCAT(Applications[[#This Row],[No]]," - ",Applications[[#This Row],[Application]])</f>
        <v>1058 - Personio DATEV Integration</v>
      </c>
      <c r="C820">
        <v>1058</v>
      </c>
      <c r="D820" s="18" t="s">
        <v>4434</v>
      </c>
      <c r="E820" t="s">
        <v>1968</v>
      </c>
      <c r="F820" s="28">
        <v>45658</v>
      </c>
      <c r="N820" t="s">
        <v>2038</v>
      </c>
      <c r="O820" s="19">
        <v>54788</v>
      </c>
      <c r="R820" s="11"/>
      <c r="V820" s="128" t="e">
        <f>_xlfn.XLOOKUP(Applications[[#This Row],[NoApplication]],#REF!,#REF!,Applications[[#This Row],[Business Owner]],0,1)</f>
        <v>#REF!</v>
      </c>
    </row>
    <row r="821" spans="2:36" ht="60" x14ac:dyDescent="0.25">
      <c r="B821" s="29" t="str">
        <f>_xlfn.CONCAT(Applications[[#This Row],[No]]," - ",Applications[[#This Row],[Application]])</f>
        <v>1059 - flonidan</v>
      </c>
      <c r="C821">
        <v>1059</v>
      </c>
      <c r="D821" s="18" t="s">
        <v>1995</v>
      </c>
      <c r="E821" t="s">
        <v>1846</v>
      </c>
      <c r="F821" s="28">
        <v>45658</v>
      </c>
      <c r="J821" t="s">
        <v>1995</v>
      </c>
      <c r="N821" t="s">
        <v>1855</v>
      </c>
      <c r="O821" s="19">
        <v>54788</v>
      </c>
      <c r="R821" s="11"/>
      <c r="V821" s="128" t="e">
        <f>_xlfn.XLOOKUP(Applications[[#This Row],[NoApplication]],#REF!,#REF!,Applications[[#This Row],[Business Owner]],0,1)</f>
        <v>#REF!</v>
      </c>
      <c r="AE821" t="s">
        <v>1842</v>
      </c>
      <c r="AI821" s="8" t="s">
        <v>1996</v>
      </c>
      <c r="AJ821" t="s">
        <v>1997</v>
      </c>
    </row>
    <row r="822" spans="2:36" x14ac:dyDescent="0.25">
      <c r="B822" s="29" t="str">
        <f>_xlfn.CONCAT(Applications[[#This Row],[No]]," - ",Applications[[#This Row],[Application]])</f>
        <v>1060 - Vyond</v>
      </c>
      <c r="C822">
        <v>1060</v>
      </c>
      <c r="D822" s="18" t="s">
        <v>3154</v>
      </c>
      <c r="E822" t="s">
        <v>1846</v>
      </c>
      <c r="F822" s="28">
        <v>45658</v>
      </c>
      <c r="M822" t="s">
        <v>2009</v>
      </c>
      <c r="N822" t="s">
        <v>1848</v>
      </c>
      <c r="O822" s="19">
        <v>46174</v>
      </c>
      <c r="Q822" t="s">
        <v>3155</v>
      </c>
      <c r="R822" s="48" t="s">
        <v>3156</v>
      </c>
      <c r="S822" t="s">
        <v>2152</v>
      </c>
      <c r="V822" s="128" t="e">
        <f>_xlfn.XLOOKUP(Applications[[#This Row],[NoApplication]],#REF!,#REF!,Applications[[#This Row],[Business Owner]],0,1)</f>
        <v>#REF!</v>
      </c>
      <c r="AE822" t="s">
        <v>3036</v>
      </c>
      <c r="AI822" t="s">
        <v>3157</v>
      </c>
    </row>
    <row r="823" spans="2:36" ht="30" x14ac:dyDescent="0.25">
      <c r="B823" s="29" t="str">
        <f>_xlfn.CONCAT(Applications[[#This Row],[No]]," - ",Applications[[#This Row],[Application]])</f>
        <v>1061 - Articulate Rise</v>
      </c>
      <c r="C823">
        <v>1061</v>
      </c>
      <c r="D823" s="18" t="s">
        <v>3094</v>
      </c>
      <c r="E823" t="s">
        <v>1846</v>
      </c>
      <c r="F823" s="28">
        <v>45658</v>
      </c>
      <c r="M823" t="s">
        <v>2009</v>
      </c>
      <c r="N823" t="s">
        <v>1862</v>
      </c>
      <c r="O823" s="19">
        <v>54788</v>
      </c>
      <c r="Q823" s="14" t="s">
        <v>316</v>
      </c>
      <c r="R823" s="11"/>
      <c r="V823" s="128" t="e">
        <f>_xlfn.XLOOKUP(Applications[[#This Row],[NoApplication]],#REF!,#REF!,Applications[[#This Row],[Business Owner]],0,1)</f>
        <v>#REF!</v>
      </c>
      <c r="AE823" t="s">
        <v>3036</v>
      </c>
      <c r="AI823" s="8" t="s">
        <v>9511</v>
      </c>
      <c r="AJ823" s="8" t="s">
        <v>9512</v>
      </c>
    </row>
    <row r="824" spans="2:36" x14ac:dyDescent="0.25">
      <c r="B824" s="29" t="str">
        <f>_xlfn.CONCAT(Applications[[#This Row],[No]]," - ",Applications[[#This Row],[Application]])</f>
        <v>1062 - File Viewer +5</v>
      </c>
      <c r="C824">
        <v>1062</v>
      </c>
      <c r="D824" s="18" t="s">
        <v>3901</v>
      </c>
      <c r="E824" t="s">
        <v>1846</v>
      </c>
      <c r="F824" s="28">
        <v>45658</v>
      </c>
      <c r="G824" s="11" t="s">
        <v>2195</v>
      </c>
      <c r="J824" t="s">
        <v>3902</v>
      </c>
      <c r="M824" t="s">
        <v>2009</v>
      </c>
      <c r="N824" t="s">
        <v>1855</v>
      </c>
      <c r="O824" s="19">
        <v>54788</v>
      </c>
      <c r="Q824" t="s">
        <v>3903</v>
      </c>
      <c r="R824" s="11"/>
      <c r="V824" s="128" t="e">
        <f>_xlfn.XLOOKUP(Applications[[#This Row],[NoApplication]],#REF!,#REF!,Applications[[#This Row],[Business Owner]],0,1)</f>
        <v>#REF!</v>
      </c>
      <c r="AE824" t="s">
        <v>109</v>
      </c>
      <c r="AI824" s="212" t="s">
        <v>3904</v>
      </c>
      <c r="AJ824" s="8" t="s">
        <v>3905</v>
      </c>
    </row>
    <row r="825" spans="2:36" x14ac:dyDescent="0.25">
      <c r="B825" s="29" t="str">
        <f>_xlfn.CONCAT(Applications[[#This Row],[No]]," - ",Applications[[#This Row],[Application]])</f>
        <v>1063 - Cyberoptics</v>
      </c>
      <c r="C825">
        <v>1063</v>
      </c>
      <c r="D825" s="18" t="s">
        <v>3906</v>
      </c>
      <c r="E825" t="s">
        <v>3855</v>
      </c>
      <c r="F825" s="28">
        <v>45658</v>
      </c>
      <c r="N825" t="s">
        <v>1862</v>
      </c>
      <c r="O825" s="19">
        <v>54788</v>
      </c>
      <c r="Q825" s="224" t="s">
        <v>3907</v>
      </c>
      <c r="R825" s="11"/>
      <c r="V825" s="128" t="e">
        <f>_xlfn.XLOOKUP(Applications[[#This Row],[NoApplication]],#REF!,#REF!,Applications[[#This Row],[Business Owner]],0,1)</f>
        <v>#REF!</v>
      </c>
      <c r="AE825" t="s">
        <v>109</v>
      </c>
    </row>
    <row r="826" spans="2:36" x14ac:dyDescent="0.25">
      <c r="B826" s="29" t="str">
        <f>_xlfn.CONCAT(Applications[[#This Row],[No]]," - ",Applications[[#This Row],[Application]])</f>
        <v>1064 - Git Hub CoPilot</v>
      </c>
      <c r="C826">
        <v>1064</v>
      </c>
      <c r="D826" s="18" t="s">
        <v>3547</v>
      </c>
      <c r="E826" t="s">
        <v>1968</v>
      </c>
      <c r="F826" s="28">
        <v>45658</v>
      </c>
      <c r="J826" t="s">
        <v>3548</v>
      </c>
      <c r="N826" t="s">
        <v>1855</v>
      </c>
      <c r="O826" s="19">
        <v>54788</v>
      </c>
      <c r="R826" s="11"/>
      <c r="V826" s="128" t="e">
        <f>_xlfn.XLOOKUP(Applications[[#This Row],[NoApplication]],#REF!,#REF!,Applications[[#This Row],[Business Owner]],0,1)</f>
        <v>#REF!</v>
      </c>
      <c r="AE826" t="s">
        <v>3416</v>
      </c>
    </row>
    <row r="827" spans="2:36" x14ac:dyDescent="0.25">
      <c r="B827" s="29" t="str">
        <f>_xlfn.CONCAT(Applications[[#This Row],[No]]," - ",Applications[[#This Row],[Application]])</f>
        <v>1066 - Sitecore Search</v>
      </c>
      <c r="C827">
        <v>1066</v>
      </c>
      <c r="D827" s="18" t="s">
        <v>3381</v>
      </c>
      <c r="E827" t="s">
        <v>1918</v>
      </c>
      <c r="F827" s="28">
        <v>45658</v>
      </c>
      <c r="J827" t="s">
        <v>3293</v>
      </c>
      <c r="N827" t="s">
        <v>1862</v>
      </c>
      <c r="O827" s="19">
        <v>54788</v>
      </c>
      <c r="R827" s="11"/>
      <c r="V827" s="128" t="e">
        <f>_xlfn.XLOOKUP(Applications[[#This Row],[NoApplication]],#REF!,#REF!,Applications[[#This Row],[Business Owner]],0,1)</f>
        <v>#REF!</v>
      </c>
      <c r="AE827" t="s">
        <v>325</v>
      </c>
      <c r="AH827" t="s">
        <v>3293</v>
      </c>
    </row>
    <row r="828" spans="2:36" x14ac:dyDescent="0.25">
      <c r="B828" s="29" t="str">
        <f>_xlfn.CONCAT(Applications[[#This Row],[No]]," - ",Applications[[#This Row],[Application]])</f>
        <v>1068 - RStudio Desktop</v>
      </c>
      <c r="C828">
        <v>1068</v>
      </c>
      <c r="D828" s="18" t="s">
        <v>2012</v>
      </c>
      <c r="E828" t="s">
        <v>1853</v>
      </c>
      <c r="F828" s="28">
        <v>45658</v>
      </c>
      <c r="J828" t="s">
        <v>2013</v>
      </c>
      <c r="M828" t="s">
        <v>2009</v>
      </c>
      <c r="N828" t="s">
        <v>1862</v>
      </c>
      <c r="O828" s="19">
        <v>54788</v>
      </c>
      <c r="Q828" t="s">
        <v>2014</v>
      </c>
      <c r="R828" s="11"/>
      <c r="V828" s="128" t="e">
        <f>_xlfn.XLOOKUP(Applications[[#This Row],[NoApplication]],#REF!,#REF!,Applications[[#This Row],[Business Owner]],0,1)</f>
        <v>#REF!</v>
      </c>
      <c r="AE828" t="s">
        <v>2015</v>
      </c>
    </row>
    <row r="829" spans="2:36" x14ac:dyDescent="0.25">
      <c r="B829" s="29" t="str">
        <f>_xlfn.CONCAT(Applications[[#This Row],[No]]," - ",Applications[[#This Row],[Application]])</f>
        <v>1069 - Poetry</v>
      </c>
      <c r="C829">
        <v>1069</v>
      </c>
      <c r="D829" s="18" t="s">
        <v>2016</v>
      </c>
      <c r="E829" t="s">
        <v>1853</v>
      </c>
      <c r="F829" s="28">
        <v>45658</v>
      </c>
      <c r="N829" t="s">
        <v>1848</v>
      </c>
      <c r="O829" s="19">
        <v>54788</v>
      </c>
      <c r="R829" s="11"/>
      <c r="V829" s="128" t="e">
        <f>_xlfn.XLOOKUP(Applications[[#This Row],[NoApplication]],#REF!,#REF!,Applications[[#This Row],[Business Owner]],0,1)</f>
        <v>#REF!</v>
      </c>
      <c r="AE829" t="s">
        <v>2015</v>
      </c>
      <c r="AJ829" t="s">
        <v>2017</v>
      </c>
    </row>
    <row r="830" spans="2:36" x14ac:dyDescent="0.25">
      <c r="B830" s="29" t="str">
        <f>_xlfn.CONCAT(Applications[[#This Row],[No]]," - ",Applications[[#This Row],[Application]])</f>
        <v>1070 - PDM</v>
      </c>
      <c r="C830">
        <v>1070</v>
      </c>
      <c r="D830" s="18" t="s">
        <v>2018</v>
      </c>
      <c r="E830" t="s">
        <v>1853</v>
      </c>
      <c r="F830" s="28">
        <v>45658</v>
      </c>
      <c r="N830" t="s">
        <v>1862</v>
      </c>
      <c r="O830" s="19">
        <v>54788</v>
      </c>
      <c r="R830" s="11"/>
      <c r="V830" s="128" t="e">
        <f>_xlfn.XLOOKUP(Applications[[#This Row],[NoApplication]],#REF!,#REF!,Applications[[#This Row],[Business Owner]],0,1)</f>
        <v>#REF!</v>
      </c>
      <c r="AE830" t="s">
        <v>2015</v>
      </c>
    </row>
    <row r="831" spans="2:36" x14ac:dyDescent="0.25">
      <c r="B831" s="29" t="str">
        <f>_xlfn.CONCAT(Applications[[#This Row],[No]]," - ",Applications[[#This Row],[Application]])</f>
        <v>1071 - Cisco anyconnect</v>
      </c>
      <c r="C831">
        <v>1071</v>
      </c>
      <c r="D831" s="18" t="s">
        <v>2250</v>
      </c>
      <c r="E831" t="s">
        <v>2037</v>
      </c>
      <c r="F831" s="28">
        <v>45658</v>
      </c>
      <c r="J831" t="s">
        <v>2154</v>
      </c>
      <c r="M831" t="s">
        <v>2009</v>
      </c>
      <c r="N831" t="s">
        <v>2038</v>
      </c>
      <c r="O831" s="19">
        <v>54788</v>
      </c>
      <c r="R831" s="11"/>
      <c r="S831" t="s">
        <v>2248</v>
      </c>
      <c r="V831" s="128" t="e">
        <f>_xlfn.XLOOKUP(Applications[[#This Row],[NoApplication]],#REF!,#REF!,Applications[[#This Row],[Business Owner]],0,1)</f>
        <v>#REF!</v>
      </c>
      <c r="AE831" t="s">
        <v>2249</v>
      </c>
      <c r="AH831" t="s">
        <v>2251</v>
      </c>
    </row>
    <row r="832" spans="2:36" x14ac:dyDescent="0.25">
      <c r="B832" s="29" t="str">
        <f>_xlfn.CONCAT(Applications[[#This Row],[No]]," - ",Applications[[#This Row],[Application]])</f>
        <v>1072 - Microsoft Sentinel</v>
      </c>
      <c r="C832">
        <v>1072</v>
      </c>
      <c r="D832" s="18" t="s">
        <v>2252</v>
      </c>
      <c r="E832" t="s">
        <v>2037</v>
      </c>
      <c r="F832" s="28">
        <v>45658</v>
      </c>
      <c r="J832" t="s">
        <v>1861</v>
      </c>
      <c r="M832" t="s">
        <v>2009</v>
      </c>
      <c r="N832" t="s">
        <v>2038</v>
      </c>
      <c r="O832" s="19">
        <v>54788</v>
      </c>
      <c r="R832" s="11"/>
      <c r="S832" t="s">
        <v>2248</v>
      </c>
      <c r="V832" s="128" t="e">
        <f>_xlfn.XLOOKUP(Applications[[#This Row],[NoApplication]],#REF!,#REF!,Applications[[#This Row],[Business Owner]],0,1)</f>
        <v>#REF!</v>
      </c>
      <c r="AE832" t="s">
        <v>2249</v>
      </c>
    </row>
    <row r="833" spans="2:38" x14ac:dyDescent="0.25">
      <c r="B833" s="29" t="str">
        <f>_xlfn.CONCAT(Applications[[#This Row],[No]]," - ",Applications[[#This Row],[Application]])</f>
        <v>1073 - Microsoft Purview</v>
      </c>
      <c r="C833">
        <v>1073</v>
      </c>
      <c r="D833" s="18" t="s">
        <v>2253</v>
      </c>
      <c r="E833" t="s">
        <v>2037</v>
      </c>
      <c r="F833" s="28">
        <v>45658</v>
      </c>
      <c r="J833" t="s">
        <v>1861</v>
      </c>
      <c r="M833" t="s">
        <v>2009</v>
      </c>
      <c r="N833" t="s">
        <v>2038</v>
      </c>
      <c r="O833" s="19">
        <v>54788</v>
      </c>
      <c r="R833" s="11"/>
      <c r="S833" t="s">
        <v>2248</v>
      </c>
      <c r="V833" s="128" t="e">
        <f>_xlfn.XLOOKUP(Applications[[#This Row],[NoApplication]],#REF!,#REF!,Applications[[#This Row],[Business Owner]],0,1)</f>
        <v>#REF!</v>
      </c>
      <c r="AE833" t="s">
        <v>2249</v>
      </c>
    </row>
    <row r="834" spans="2:38" x14ac:dyDescent="0.25">
      <c r="B834" s="29" t="str">
        <f>_xlfn.CONCAT(Applications[[#This Row],[No]]," - ",Applications[[#This Row],[Application]])</f>
        <v>1074 - TrueSec</v>
      </c>
      <c r="C834">
        <v>1074</v>
      </c>
      <c r="D834" s="18" t="s">
        <v>2254</v>
      </c>
      <c r="E834" t="s">
        <v>2037</v>
      </c>
      <c r="F834" s="28">
        <v>45658</v>
      </c>
      <c r="J834" t="s">
        <v>2255</v>
      </c>
      <c r="M834" t="s">
        <v>2009</v>
      </c>
      <c r="N834" t="s">
        <v>2038</v>
      </c>
      <c r="O834" s="19">
        <v>54788</v>
      </c>
      <c r="R834" s="16" t="s">
        <v>2256</v>
      </c>
      <c r="S834" t="s">
        <v>2248</v>
      </c>
      <c r="V834" s="128" t="e">
        <f>_xlfn.XLOOKUP(Applications[[#This Row],[NoApplication]],#REF!,#REF!,Applications[[#This Row],[Business Owner]],0,1)</f>
        <v>#REF!</v>
      </c>
      <c r="AE834" t="s">
        <v>2249</v>
      </c>
    </row>
    <row r="835" spans="2:38" x14ac:dyDescent="0.25">
      <c r="B835" s="29" t="str">
        <f>_xlfn.CONCAT(Applications[[#This Row],[No]]," - ",Applications[[#This Row],[Application]])</f>
        <v>1075 - Cisco Umbrella</v>
      </c>
      <c r="C835">
        <v>1075</v>
      </c>
      <c r="D835" s="18" t="s">
        <v>2257</v>
      </c>
      <c r="E835" t="s">
        <v>2037</v>
      </c>
      <c r="F835" s="28">
        <v>45658</v>
      </c>
      <c r="J835" t="s">
        <v>2154</v>
      </c>
      <c r="M835" t="s">
        <v>2009</v>
      </c>
      <c r="N835" t="s">
        <v>2038</v>
      </c>
      <c r="O835" s="19">
        <v>54788</v>
      </c>
      <c r="R835" s="16" t="s">
        <v>2258</v>
      </c>
      <c r="S835" t="s">
        <v>2248</v>
      </c>
      <c r="V835" s="128" t="e">
        <f>_xlfn.XLOOKUP(Applications[[#This Row],[NoApplication]],#REF!,#REF!,Applications[[#This Row],[Business Owner]],0,1)</f>
        <v>#REF!</v>
      </c>
      <c r="AE835" t="s">
        <v>2249</v>
      </c>
      <c r="AH835" t="s">
        <v>2251</v>
      </c>
    </row>
    <row r="836" spans="2:38" x14ac:dyDescent="0.25">
      <c r="B836" s="29" t="str">
        <f>_xlfn.CONCAT(Applications[[#This Row],[No]]," - ",Applications[[#This Row],[Application]])</f>
        <v>1076 - LogPoint</v>
      </c>
      <c r="C836">
        <v>1076</v>
      </c>
      <c r="D836" s="18" t="s">
        <v>2259</v>
      </c>
      <c r="E836" t="s">
        <v>2037</v>
      </c>
      <c r="F836" s="28">
        <v>45658</v>
      </c>
      <c r="J836" t="s">
        <v>2247</v>
      </c>
      <c r="M836" t="s">
        <v>2009</v>
      </c>
      <c r="N836" t="s">
        <v>2038</v>
      </c>
      <c r="O836" s="19">
        <v>54788</v>
      </c>
      <c r="R836" s="16" t="s">
        <v>2260</v>
      </c>
      <c r="S836" t="s">
        <v>2248</v>
      </c>
      <c r="V836" s="128" t="e">
        <f>_xlfn.XLOOKUP(Applications[[#This Row],[NoApplication]],#REF!,#REF!,Applications[[#This Row],[Business Owner]],0,1)</f>
        <v>#REF!</v>
      </c>
      <c r="AE836" t="s">
        <v>2249</v>
      </c>
    </row>
    <row r="837" spans="2:38" x14ac:dyDescent="0.25">
      <c r="B837" s="29" t="str">
        <f>_xlfn.CONCAT(Applications[[#This Row],[No]]," - ",Applications[[#This Row],[Application]])</f>
        <v>1077 - Windows Sandbox</v>
      </c>
      <c r="C837">
        <v>1077</v>
      </c>
      <c r="D837" s="18" t="s">
        <v>2261</v>
      </c>
      <c r="E837" t="s">
        <v>2037</v>
      </c>
      <c r="F837" s="28">
        <v>45658</v>
      </c>
      <c r="J837" t="s">
        <v>1861</v>
      </c>
      <c r="M837" t="s">
        <v>2009</v>
      </c>
      <c r="N837" t="s">
        <v>1855</v>
      </c>
      <c r="O837" s="19">
        <v>54788</v>
      </c>
      <c r="Q837" t="s">
        <v>2262</v>
      </c>
      <c r="R837" s="16" t="s">
        <v>2263</v>
      </c>
      <c r="S837" t="s">
        <v>2248</v>
      </c>
      <c r="V837" s="128" t="e">
        <f>_xlfn.XLOOKUP(Applications[[#This Row],[NoApplication]],#REF!,#REF!,Applications[[#This Row],[Business Owner]],0,1)</f>
        <v>#REF!</v>
      </c>
      <c r="AE837" t="s">
        <v>2249</v>
      </c>
    </row>
    <row r="838" spans="2:38" x14ac:dyDescent="0.25">
      <c r="B838" s="29" t="str">
        <f>_xlfn.CONCAT(Applications[[#This Row],[No]]," - ",Applications[[#This Row],[Application]])</f>
        <v>1078 - Pabliq</v>
      </c>
      <c r="C838">
        <v>1078</v>
      </c>
      <c r="D838" s="18" t="s">
        <v>3383</v>
      </c>
      <c r="E838" t="s">
        <v>3025</v>
      </c>
      <c r="F838" s="28">
        <v>45890</v>
      </c>
      <c r="J838" t="s">
        <v>3384</v>
      </c>
      <c r="M838" t="s">
        <v>2009</v>
      </c>
      <c r="N838" t="s">
        <v>1855</v>
      </c>
      <c r="O838" s="19">
        <v>54788</v>
      </c>
      <c r="R838" s="11"/>
      <c r="V838" s="128" t="e">
        <f>_xlfn.XLOOKUP(Applications[[#This Row],[NoApplication]],#REF!,#REF!,Applications[[#This Row],[Business Owner]],0,1)</f>
        <v>#REF!</v>
      </c>
      <c r="AE838" t="s">
        <v>325</v>
      </c>
      <c r="AI838" t="s">
        <v>9496</v>
      </c>
    </row>
    <row r="839" spans="2:38" x14ac:dyDescent="0.25">
      <c r="B839" s="29" t="str">
        <f>_xlfn.CONCAT(Applications[[#This Row],[No]]," - ",Applications[[#This Row],[Application]])</f>
        <v>1080 - Redgate Monitor Standard</v>
      </c>
      <c r="C839">
        <v>1080</v>
      </c>
      <c r="D839" s="18" t="s">
        <v>2237</v>
      </c>
      <c r="E839" t="s">
        <v>2037</v>
      </c>
      <c r="F839" s="28">
        <v>45902</v>
      </c>
      <c r="J839" t="s">
        <v>2238</v>
      </c>
      <c r="M839" t="s">
        <v>2002</v>
      </c>
      <c r="N839" t="s">
        <v>1855</v>
      </c>
      <c r="O839" s="19">
        <v>54788</v>
      </c>
      <c r="R839" s="48" t="s">
        <v>2239</v>
      </c>
      <c r="V839" s="128" t="e">
        <f>_xlfn.XLOOKUP(Applications[[#This Row],[NoApplication]],#REF!,#REF!,Applications[[#This Row],[Business Owner]],0,1)</f>
        <v>#REF!</v>
      </c>
      <c r="AE839" t="s">
        <v>2192</v>
      </c>
    </row>
    <row r="840" spans="2:38" x14ac:dyDescent="0.25">
      <c r="B840" s="29" t="str">
        <f>_xlfn.CONCAT(Applications[[#This Row],[No]]," - ",Applications[[#This Row],[Application]])</f>
        <v>1081 - PagerDuty</v>
      </c>
      <c r="C840">
        <v>1081</v>
      </c>
      <c r="D840" s="18" t="s">
        <v>2240</v>
      </c>
      <c r="E840" t="s">
        <v>1846</v>
      </c>
      <c r="F840" s="28">
        <v>45834</v>
      </c>
      <c r="J840" t="s">
        <v>2240</v>
      </c>
      <c r="M840" t="s">
        <v>2168</v>
      </c>
      <c r="N840" t="s">
        <v>1855</v>
      </c>
      <c r="O840" s="19">
        <v>54788</v>
      </c>
      <c r="Q840" t="s">
        <v>2241</v>
      </c>
      <c r="R840" s="16" t="s">
        <v>2242</v>
      </c>
      <c r="V840" s="128" t="e">
        <f>_xlfn.XLOOKUP(Applications[[#This Row],[NoApplication]],#REF!,#REF!,Applications[[#This Row],[Business Owner]],0,1)</f>
        <v>#REF!</v>
      </c>
      <c r="AE840" t="s">
        <v>2192</v>
      </c>
      <c r="AF840" t="s">
        <v>2078</v>
      </c>
    </row>
    <row r="841" spans="2:38" x14ac:dyDescent="0.25">
      <c r="B841" s="29" t="str">
        <f>_xlfn.CONCAT(Applications[[#This Row],[No]]," - ",Applications[[#This Row],[Application]])</f>
        <v>1082 - Plandisc</v>
      </c>
      <c r="C841">
        <v>1082</v>
      </c>
      <c r="D841" s="18" t="s">
        <v>4435</v>
      </c>
      <c r="E841" t="s">
        <v>1846</v>
      </c>
      <c r="F841" s="28">
        <v>45658</v>
      </c>
      <c r="J841" t="s">
        <v>4435</v>
      </c>
      <c r="M841" t="s">
        <v>2009</v>
      </c>
      <c r="N841" t="s">
        <v>2038</v>
      </c>
      <c r="O841" s="19">
        <v>54788</v>
      </c>
      <c r="R841" s="11"/>
      <c r="V841" s="128" t="e">
        <f>_xlfn.XLOOKUP(Applications[[#This Row],[NoApplication]],#REF!,#REF!,Applications[[#This Row],[Business Owner]],0,1)</f>
        <v>#REF!</v>
      </c>
    </row>
    <row r="842" spans="2:38" ht="120" x14ac:dyDescent="0.25">
      <c r="B842" s="29" t="str">
        <f>_xlfn.CONCAT(Applications[[#This Row],[No]]," - ",Applications[[#This Row],[Application]])</f>
        <v>1083 - Wordpress</v>
      </c>
      <c r="C842">
        <v>1083</v>
      </c>
      <c r="D842" s="18" t="s">
        <v>3387</v>
      </c>
      <c r="E842" t="s">
        <v>1918</v>
      </c>
      <c r="F842" s="28">
        <v>45901</v>
      </c>
      <c r="J842" t="s">
        <v>3387</v>
      </c>
      <c r="N842" t="s">
        <v>1969</v>
      </c>
      <c r="O842" s="19">
        <v>46295</v>
      </c>
      <c r="Q842" t="s">
        <v>3388</v>
      </c>
      <c r="R842" s="16" t="s">
        <v>3389</v>
      </c>
      <c r="V842" s="128" t="e">
        <f>_xlfn.XLOOKUP(Applications[[#This Row],[NoApplication]],#REF!,#REF!,Applications[[#This Row],[Business Owner]],0,1)</f>
        <v>#REF!</v>
      </c>
      <c r="AE842" t="s">
        <v>325</v>
      </c>
      <c r="AI842" s="8" t="s">
        <v>3390</v>
      </c>
    </row>
    <row r="843" spans="2:38" x14ac:dyDescent="0.25">
      <c r="B843" s="29" t="str">
        <f>_xlfn.CONCAT(Applications[[#This Row],[No]]," - ",Applications[[#This Row],[Application]])</f>
        <v>1084 - IoT Application</v>
      </c>
      <c r="C843">
        <v>1084</v>
      </c>
      <c r="D843" s="18" t="s">
        <v>4436</v>
      </c>
      <c r="E843" t="s">
        <v>1837</v>
      </c>
      <c r="F843" s="28">
        <v>45901</v>
      </c>
      <c r="J843" t="s">
        <v>1838</v>
      </c>
      <c r="N843" t="s">
        <v>1896</v>
      </c>
      <c r="O843" s="19">
        <v>54788</v>
      </c>
      <c r="Q843" t="s">
        <v>4437</v>
      </c>
      <c r="R843" s="11"/>
      <c r="V843" s="128" t="e">
        <f>_xlfn.XLOOKUP(Applications[[#This Row],[NoApplication]],#REF!,#REF!,Applications[[#This Row],[Business Owner]],0,1)</f>
        <v>#REF!</v>
      </c>
    </row>
    <row r="844" spans="2:38" x14ac:dyDescent="0.25">
      <c r="B844" s="29" t="str">
        <f>_xlfn.CONCAT(Applications[[#This Row],[No]]," - ",Applications[[#This Row],[Application]])</f>
        <v>1085 - IoT Installations app</v>
      </c>
      <c r="C844">
        <v>1085</v>
      </c>
      <c r="D844" s="18" t="s">
        <v>3002</v>
      </c>
      <c r="E844" t="s">
        <v>1837</v>
      </c>
      <c r="F844" s="28">
        <v>45901</v>
      </c>
      <c r="J844" t="s">
        <v>1838</v>
      </c>
      <c r="N844" t="s">
        <v>1896</v>
      </c>
      <c r="O844" s="19">
        <v>54788</v>
      </c>
      <c r="Q844" t="s">
        <v>3003</v>
      </c>
      <c r="R844" s="11"/>
      <c r="V844" s="128" t="e">
        <f>_xlfn.XLOOKUP(Applications[[#This Row],[NoApplication]],#REF!,#REF!,Applications[[#This Row],[Business Owner]],0,1)</f>
        <v>#REF!</v>
      </c>
      <c r="AE844" t="s">
        <v>3003</v>
      </c>
    </row>
    <row r="845" spans="2:38" x14ac:dyDescent="0.25">
      <c r="B845" s="29" t="str">
        <f>_xlfn.CONCAT(Applications[[#This Row],[No]]," - ",Applications[[#This Row],[Application]])</f>
        <v>1086 - IoT Customer portal</v>
      </c>
      <c r="C845">
        <v>1086</v>
      </c>
      <c r="D845" s="18" t="s">
        <v>4438</v>
      </c>
      <c r="E845" t="s">
        <v>1837</v>
      </c>
      <c r="F845" s="28">
        <v>45901</v>
      </c>
      <c r="J845" t="s">
        <v>1838</v>
      </c>
      <c r="N845" t="s">
        <v>1896</v>
      </c>
      <c r="O845" s="19">
        <v>54788</v>
      </c>
      <c r="Q845" t="s">
        <v>4439</v>
      </c>
      <c r="R845" s="11"/>
      <c r="V845" s="128" t="e">
        <f>_xlfn.XLOOKUP(Applications[[#This Row],[NoApplication]],#REF!,#REF!,Applications[[#This Row],[Business Owner]],0,1)</f>
        <v>#REF!</v>
      </c>
    </row>
    <row r="846" spans="2:38" ht="165" x14ac:dyDescent="0.25">
      <c r="B846" s="29" t="str">
        <f>_xlfn.CONCAT(Applications[[#This Row],[No]]," - ",Applications[[#This Row],[Application]])</f>
        <v>1087 - Zendesk</v>
      </c>
      <c r="C846">
        <v>1087</v>
      </c>
      <c r="D846" s="18" t="s">
        <v>3391</v>
      </c>
      <c r="E846" t="s">
        <v>1918</v>
      </c>
      <c r="F846" s="28">
        <v>45901</v>
      </c>
      <c r="J846" t="s">
        <v>3391</v>
      </c>
      <c r="M846" t="s">
        <v>2009</v>
      </c>
      <c r="N846" t="s">
        <v>1969</v>
      </c>
      <c r="O846" s="19">
        <v>46356</v>
      </c>
      <c r="P846" s="10" t="s">
        <v>3392</v>
      </c>
      <c r="Q846" t="s">
        <v>3393</v>
      </c>
      <c r="R846" s="11" t="s">
        <v>3394</v>
      </c>
      <c r="V846" s="128" t="e">
        <f>_xlfn.XLOOKUP(Applications[[#This Row],[NoApplication]],#REF!,#REF!,Applications[[#This Row],[Business Owner]],0,1)</f>
        <v>#REF!</v>
      </c>
      <c r="AE846" t="s">
        <v>325</v>
      </c>
      <c r="AI846" s="8" t="s">
        <v>3395</v>
      </c>
      <c r="AJ846" s="8" t="s">
        <v>3396</v>
      </c>
      <c r="AL846" t="s">
        <v>1889</v>
      </c>
    </row>
    <row r="847" spans="2:38" ht="165" x14ac:dyDescent="0.25">
      <c r="B847" s="29" t="str">
        <f>_xlfn.CONCAT(Applications[[#This Row],[No]]," - ",Applications[[#This Row],[Application]])</f>
        <v>1089 - Minerva Data Export</v>
      </c>
      <c r="C847">
        <v>1089</v>
      </c>
      <c r="D847" s="18" t="s">
        <v>2350</v>
      </c>
      <c r="E847" t="s">
        <v>1846</v>
      </c>
      <c r="F847" s="28">
        <v>45658</v>
      </c>
      <c r="J847" t="s">
        <v>2351</v>
      </c>
      <c r="M847" t="s">
        <v>2009</v>
      </c>
      <c r="N847" t="s">
        <v>2038</v>
      </c>
      <c r="O847" s="19">
        <v>54788</v>
      </c>
      <c r="Q847" s="8" t="s">
        <v>2352</v>
      </c>
      <c r="R847" s="11"/>
      <c r="S847" t="s">
        <v>2353</v>
      </c>
      <c r="V847" s="128" t="e">
        <f>_xlfn.XLOOKUP(Applications[[#This Row],[NoApplication]],#REF!,#REF!,Applications[[#This Row],[Business Owner]],0,1)</f>
        <v>#REF!</v>
      </c>
      <c r="AE847" t="s">
        <v>78</v>
      </c>
    </row>
    <row r="848" spans="2:38" x14ac:dyDescent="0.25">
      <c r="B848" s="29" t="str">
        <f>_xlfn.CONCAT(Applications[[#This Row],[No]]," - ",Applications[[#This Row],[Application]])</f>
        <v>1091 - IBM Cloud</v>
      </c>
      <c r="C848">
        <v>1091</v>
      </c>
      <c r="D848" s="18" t="s">
        <v>4440</v>
      </c>
      <c r="E848" t="s">
        <v>1860</v>
      </c>
      <c r="F848" s="28">
        <v>45901</v>
      </c>
      <c r="J848" t="s">
        <v>4249</v>
      </c>
      <c r="N848" t="s">
        <v>1862</v>
      </c>
      <c r="O848" s="19">
        <v>54788</v>
      </c>
      <c r="Q848" t="s">
        <v>4441</v>
      </c>
      <c r="R848" s="202" t="s">
        <v>4442</v>
      </c>
      <c r="V848" s="128" t="e">
        <f>_xlfn.XLOOKUP(Applications[[#This Row],[NoApplication]],#REF!,#REF!,Applications[[#This Row],[Business Owner]],0,1)</f>
        <v>#REF!</v>
      </c>
      <c r="AH848" t="s">
        <v>4440</v>
      </c>
    </row>
    <row r="849" spans="2:38" x14ac:dyDescent="0.25">
      <c r="B849" s="29" t="str">
        <f>_xlfn.CONCAT(Applications[[#This Row],[No]]," - ",Applications[[#This Row],[Application]])</f>
        <v>1092 - UV</v>
      </c>
      <c r="C849">
        <v>1092</v>
      </c>
      <c r="D849" s="18" t="s">
        <v>3405</v>
      </c>
      <c r="E849" t="s">
        <v>1846</v>
      </c>
      <c r="F849" s="28">
        <v>45658</v>
      </c>
      <c r="N849" t="s">
        <v>2038</v>
      </c>
      <c r="O849" s="19">
        <v>54788</v>
      </c>
      <c r="R849" s="11"/>
      <c r="V849" s="128" t="e">
        <f>_xlfn.XLOOKUP(Applications[[#This Row],[NoApplication]],#REF!,#REF!,Applications[[#This Row],[Business Owner]],0,1)</f>
        <v>#REF!</v>
      </c>
      <c r="AE849" t="s">
        <v>87</v>
      </c>
    </row>
    <row r="850" spans="2:38" x14ac:dyDescent="0.25">
      <c r="B850" s="29" t="str">
        <f>_xlfn.CONCAT(Applications[[#This Row],[No]]," - ",Applications[[#This Row],[Application]])</f>
        <v>1093 - Remmina</v>
      </c>
      <c r="C850">
        <v>1093</v>
      </c>
      <c r="D850" s="18" t="s">
        <v>3406</v>
      </c>
      <c r="E850" t="s">
        <v>1846</v>
      </c>
      <c r="F850" s="28">
        <v>45658</v>
      </c>
      <c r="N850" t="s">
        <v>2038</v>
      </c>
      <c r="O850" s="19">
        <v>54788</v>
      </c>
      <c r="R850" s="11"/>
      <c r="V850" s="128" t="e">
        <f>_xlfn.XLOOKUP(Applications[[#This Row],[NoApplication]],#REF!,#REF!,Applications[[#This Row],[Business Owner]],0,1)</f>
        <v>#REF!</v>
      </c>
      <c r="AE850" t="s">
        <v>87</v>
      </c>
    </row>
    <row r="851" spans="2:38" x14ac:dyDescent="0.25">
      <c r="B851" s="29" t="str">
        <f>_xlfn.CONCAT(Applications[[#This Row],[No]]," - ",Applications[[#This Row],[Application]])</f>
        <v>1094 - Libre Office</v>
      </c>
      <c r="C851">
        <v>1094</v>
      </c>
      <c r="D851" s="18" t="s">
        <v>3407</v>
      </c>
      <c r="E851" t="s">
        <v>1846</v>
      </c>
      <c r="F851" s="28">
        <v>45658</v>
      </c>
      <c r="J851" t="s">
        <v>3408</v>
      </c>
      <c r="N851" t="s">
        <v>1969</v>
      </c>
      <c r="O851" s="19">
        <v>46387</v>
      </c>
      <c r="R851" s="16" t="s">
        <v>3409</v>
      </c>
      <c r="V851" s="128" t="e">
        <f>_xlfn.XLOOKUP(Applications[[#This Row],[NoApplication]],#REF!,#REF!,Applications[[#This Row],[Business Owner]],0,1)</f>
        <v>#REF!</v>
      </c>
      <c r="AE851" t="s">
        <v>87</v>
      </c>
      <c r="AL851" t="s">
        <v>3016</v>
      </c>
    </row>
    <row r="852" spans="2:38" x14ac:dyDescent="0.25">
      <c r="B852" s="29" t="str">
        <f>_xlfn.CONCAT(Applications[[#This Row],[No]]," - ",Applications[[#This Row],[Application]])</f>
        <v>1095 - Shinyapps</v>
      </c>
      <c r="C852">
        <v>1095</v>
      </c>
      <c r="D852" s="18" t="s">
        <v>3410</v>
      </c>
      <c r="E852" t="s">
        <v>1846</v>
      </c>
      <c r="F852" s="28">
        <v>45658</v>
      </c>
      <c r="J852" t="s">
        <v>3411</v>
      </c>
      <c r="N852" t="s">
        <v>2038</v>
      </c>
      <c r="O852" s="19">
        <v>54788</v>
      </c>
      <c r="R852" s="16" t="s">
        <v>3412</v>
      </c>
      <c r="V852" s="128" t="e">
        <f>_xlfn.XLOOKUP(Applications[[#This Row],[NoApplication]],#REF!,#REF!,Applications[[#This Row],[Business Owner]],0,1)</f>
        <v>#REF!</v>
      </c>
      <c r="AE852" t="s">
        <v>87</v>
      </c>
    </row>
    <row r="853" spans="2:38" ht="150" x14ac:dyDescent="0.25">
      <c r="B853" s="29" t="str">
        <f>_xlfn.CONCAT(Applications[[#This Row],[No]]," - ",Applications[[#This Row],[Application]])</f>
        <v>1096 - Microsoft Service Fabric</v>
      </c>
      <c r="C853">
        <v>1096</v>
      </c>
      <c r="D853" s="18" t="s">
        <v>2243</v>
      </c>
      <c r="E853" t="s">
        <v>2244</v>
      </c>
      <c r="F853" s="28">
        <v>45658</v>
      </c>
      <c r="J853" t="s">
        <v>1861</v>
      </c>
      <c r="N853" t="s">
        <v>1862</v>
      </c>
      <c r="O853" s="19">
        <v>54788</v>
      </c>
      <c r="Q853" s="8" t="s">
        <v>2245</v>
      </c>
      <c r="R853" s="11"/>
      <c r="V853" s="128" t="e">
        <f>_xlfn.XLOOKUP(Applications[[#This Row],[NoApplication]],#REF!,#REF!,Applications[[#This Row],[Business Owner]],0,1)</f>
        <v>#REF!</v>
      </c>
      <c r="AE853" t="s">
        <v>2192</v>
      </c>
    </row>
    <row r="854" spans="2:38" ht="120" x14ac:dyDescent="0.25">
      <c r="B854" s="29" t="str">
        <f>_xlfn.CONCAT(Applications[[#This Row],[No]]," - ",Applications[[#This Row],[Application]])</f>
        <v>1097 - Nemtilmeld</v>
      </c>
      <c r="C854">
        <v>1097</v>
      </c>
      <c r="D854" s="18" t="s">
        <v>3095</v>
      </c>
      <c r="E854" t="s">
        <v>1846</v>
      </c>
      <c r="F854" s="28">
        <v>45658</v>
      </c>
      <c r="J854" t="s">
        <v>3095</v>
      </c>
      <c r="N854" t="s">
        <v>1848</v>
      </c>
      <c r="O854" s="19">
        <v>46387</v>
      </c>
      <c r="R854" s="16" t="s">
        <v>3096</v>
      </c>
      <c r="V854" s="128" t="e">
        <f>_xlfn.XLOOKUP(Applications[[#This Row],[NoApplication]],#REF!,#REF!,Applications[[#This Row],[Business Owner]],0,1)</f>
        <v>#REF!</v>
      </c>
      <c r="AE854" t="s">
        <v>3036</v>
      </c>
      <c r="AI854" s="8" t="s">
        <v>3097</v>
      </c>
      <c r="AJ854" t="s">
        <v>3098</v>
      </c>
      <c r="AL854" t="s">
        <v>3016</v>
      </c>
    </row>
    <row r="855" spans="2:38" x14ac:dyDescent="0.25">
      <c r="B855" s="29" t="str">
        <f>_xlfn.CONCAT(Applications[[#This Row],[No]]," - ",Applications[[#This Row],[Application]])</f>
        <v>1098 - 5091843 KWMFlowConfig</v>
      </c>
      <c r="C855">
        <v>1098</v>
      </c>
      <c r="D855" s="18" t="s">
        <v>4443</v>
      </c>
      <c r="E855" t="s">
        <v>1945</v>
      </c>
      <c r="F855" s="28">
        <v>45658</v>
      </c>
      <c r="J855" t="s">
        <v>1838</v>
      </c>
      <c r="N855" t="s">
        <v>1896</v>
      </c>
      <c r="O855" s="19">
        <v>54788</v>
      </c>
      <c r="R855" s="11"/>
      <c r="V855" s="128" t="e">
        <f>_xlfn.XLOOKUP(Applications[[#This Row],[NoApplication]],#REF!,#REF!,Applications[[#This Row],[Business Owner]],0,1)</f>
        <v>#REF!</v>
      </c>
    </row>
    <row r="856" spans="2:38" x14ac:dyDescent="0.25">
      <c r="B856" s="29" t="str">
        <f>_xlfn.CONCAT(Applications[[#This Row],[No]]," - ",Applications[[#This Row],[Application]])</f>
        <v>1099 - WaterProductionExtractor</v>
      </c>
      <c r="C856">
        <v>1099</v>
      </c>
      <c r="D856" s="18" t="s">
        <v>4444</v>
      </c>
      <c r="E856" t="s">
        <v>1945</v>
      </c>
      <c r="F856" s="28">
        <v>45658</v>
      </c>
      <c r="J856" t="s">
        <v>1838</v>
      </c>
      <c r="N856" t="s">
        <v>1896</v>
      </c>
      <c r="O856" s="19">
        <v>54788</v>
      </c>
      <c r="R856" s="11"/>
      <c r="V856" s="128" t="e">
        <f>_xlfn.XLOOKUP(Applications[[#This Row],[NoApplication]],#REF!,#REF!,Applications[[#This Row],[Business Owner]],0,1)</f>
        <v>#REF!</v>
      </c>
    </row>
    <row r="857" spans="2:38" x14ac:dyDescent="0.25">
      <c r="B857" s="29" t="str">
        <f>_xlfn.CONCAT(Applications[[#This Row],[No]]," - ",Applications[[#This Row],[Application]])</f>
        <v>1100 - WaterProductionAnalyzer</v>
      </c>
      <c r="C857">
        <v>1100</v>
      </c>
      <c r="D857" s="18" t="s">
        <v>4445</v>
      </c>
      <c r="E857" t="s">
        <v>1945</v>
      </c>
      <c r="F857" s="28">
        <v>45658</v>
      </c>
      <c r="J857" t="s">
        <v>1838</v>
      </c>
      <c r="N857" t="s">
        <v>1896</v>
      </c>
      <c r="O857" s="19">
        <v>54788</v>
      </c>
      <c r="R857" s="11"/>
      <c r="V857" s="128" t="e">
        <f>_xlfn.XLOOKUP(Applications[[#This Row],[NoApplication]],#REF!,#REF!,Applications[[#This Row],[Business Owner]],0,1)</f>
        <v>#REF!</v>
      </c>
    </row>
    <row r="858" spans="2:38" x14ac:dyDescent="0.25">
      <c r="B858" s="29" t="str">
        <f>_xlfn.CONCAT(Applications[[#This Row],[No]]," - ",Applications[[#This Row],[Application]])</f>
        <v>1101 - TPSconverter</v>
      </c>
      <c r="C858">
        <v>1101</v>
      </c>
      <c r="D858" s="18" t="s">
        <v>4446</v>
      </c>
      <c r="E858" t="s">
        <v>1945</v>
      </c>
      <c r="F858" s="28">
        <v>45658</v>
      </c>
      <c r="J858" t="s">
        <v>1838</v>
      </c>
      <c r="N858" t="s">
        <v>1896</v>
      </c>
      <c r="O858" s="19">
        <v>54788</v>
      </c>
      <c r="Q858" t="s">
        <v>4447</v>
      </c>
      <c r="R858" s="11"/>
      <c r="V858" s="128" t="e">
        <f>_xlfn.XLOOKUP(Applications[[#This Row],[NoApplication]],#REF!,#REF!,Applications[[#This Row],[Business Owner]],0,1)</f>
        <v>#REF!</v>
      </c>
    </row>
    <row r="859" spans="2:38" x14ac:dyDescent="0.25">
      <c r="B859" s="29" t="str">
        <f>_xlfn.CONCAT(Applications[[#This Row],[No]]," - ",Applications[[#This Row],[Application]])</f>
        <v>1102 - CADClick</v>
      </c>
      <c r="C859">
        <v>1102</v>
      </c>
      <c r="D859" s="18" t="s">
        <v>4448</v>
      </c>
      <c r="E859" t="s">
        <v>2050</v>
      </c>
      <c r="F859" s="28">
        <v>45658</v>
      </c>
      <c r="N859" t="s">
        <v>1855</v>
      </c>
      <c r="O859" s="19">
        <v>54788</v>
      </c>
      <c r="Q859" t="s">
        <v>4449</v>
      </c>
      <c r="R859" s="11"/>
      <c r="V859" s="128" t="e">
        <f>_xlfn.XLOOKUP(Applications[[#This Row],[NoApplication]],#REF!,#REF!,Applications[[#This Row],[Business Owner]],0,1)</f>
        <v>#REF!</v>
      </c>
    </row>
    <row r="860" spans="2:38" x14ac:dyDescent="0.25">
      <c r="B860" s="29" t="str">
        <f>_xlfn.CONCAT(Applications[[#This Row],[No]]," - ",Applications[[#This Row],[Application]])</f>
        <v>1103 - PreForm</v>
      </c>
      <c r="C860">
        <v>1103</v>
      </c>
      <c r="D860" s="18" t="s">
        <v>4450</v>
      </c>
      <c r="E860" t="s">
        <v>2050</v>
      </c>
      <c r="F860" s="28">
        <v>45658</v>
      </c>
      <c r="N860" t="s">
        <v>1862</v>
      </c>
      <c r="O860" s="19">
        <v>54788</v>
      </c>
      <c r="Q860" t="s">
        <v>4451</v>
      </c>
      <c r="R860" s="11"/>
      <c r="V860" s="128" t="e">
        <f>_xlfn.XLOOKUP(Applications[[#This Row],[NoApplication]],#REF!,#REF!,Applications[[#This Row],[Business Owner]],0,1)</f>
        <v>#REF!</v>
      </c>
    </row>
    <row r="861" spans="2:38" x14ac:dyDescent="0.25">
      <c r="B861" s="29" t="str">
        <f>_xlfn.CONCAT(Applications[[#This Row],[No]]," - ",Applications[[#This Row],[Application]])</f>
        <v>1104 - Anycubic Slicer</v>
      </c>
      <c r="C861">
        <v>1104</v>
      </c>
      <c r="D861" s="18" t="s">
        <v>4452</v>
      </c>
      <c r="E861" t="s">
        <v>2050</v>
      </c>
      <c r="F861" s="28">
        <v>45658</v>
      </c>
      <c r="N861" t="s">
        <v>1855</v>
      </c>
      <c r="O861" s="19">
        <v>54788</v>
      </c>
      <c r="R861" s="11"/>
      <c r="V861" s="128" t="e">
        <f>_xlfn.XLOOKUP(Applications[[#This Row],[NoApplication]],#REF!,#REF!,Applications[[#This Row],[Business Owner]],0,1)</f>
        <v>#REF!</v>
      </c>
    </row>
    <row r="862" spans="2:38" x14ac:dyDescent="0.25">
      <c r="B862" s="29" t="str">
        <f>_xlfn.CONCAT(Applications[[#This Row],[No]]," - ",Applications[[#This Row],[Application]])</f>
        <v>1105 - ZEISS Quality Suite</v>
      </c>
      <c r="C862">
        <v>1105</v>
      </c>
      <c r="D862" s="18" t="s">
        <v>4453</v>
      </c>
      <c r="E862" t="s">
        <v>3855</v>
      </c>
      <c r="F862" s="28">
        <v>45658</v>
      </c>
      <c r="N862" t="s">
        <v>1862</v>
      </c>
      <c r="O862" s="19">
        <v>54788</v>
      </c>
      <c r="Q862" t="s">
        <v>4454</v>
      </c>
      <c r="R862" s="11"/>
      <c r="V862" s="128" t="e">
        <f>_xlfn.XLOOKUP(Applications[[#This Row],[NoApplication]],#REF!,#REF!,Applications[[#This Row],[Business Owner]],0,1)</f>
        <v>#REF!</v>
      </c>
    </row>
    <row r="863" spans="2:38" x14ac:dyDescent="0.25">
      <c r="B863" s="29" t="str">
        <f>_xlfn.CONCAT(Applications[[#This Row],[No]]," - ",Applications[[#This Row],[Application]])</f>
        <v>1106 - Meshlab</v>
      </c>
      <c r="C863">
        <v>1106</v>
      </c>
      <c r="D863" s="18" t="s">
        <v>4455</v>
      </c>
      <c r="E863" t="s">
        <v>2050</v>
      </c>
      <c r="F863" s="28">
        <v>45658</v>
      </c>
      <c r="N863" t="s">
        <v>2038</v>
      </c>
      <c r="O863" s="19">
        <v>54788</v>
      </c>
      <c r="Q863" t="s">
        <v>4456</v>
      </c>
      <c r="R863" s="11"/>
      <c r="V863" s="128" t="e">
        <f>_xlfn.XLOOKUP(Applications[[#This Row],[NoApplication]],#REF!,#REF!,Applications[[#This Row],[Business Owner]],0,1)</f>
        <v>#REF!</v>
      </c>
    </row>
    <row r="864" spans="2:38" x14ac:dyDescent="0.25">
      <c r="B864" s="29" t="str">
        <f>_xlfn.CONCAT(Applications[[#This Row],[No]]," - ",Applications[[#This Row],[Application]])</f>
        <v>1107 - dotUltimate</v>
      </c>
      <c r="C864">
        <v>1107</v>
      </c>
      <c r="D864" s="18" t="s">
        <v>4457</v>
      </c>
      <c r="E864" t="s">
        <v>1968</v>
      </c>
      <c r="F864" s="28">
        <v>45658</v>
      </c>
      <c r="J864" t="s">
        <v>2496</v>
      </c>
      <c r="K864">
        <v>169654</v>
      </c>
      <c r="M864" t="s">
        <v>2168</v>
      </c>
      <c r="N864" t="s">
        <v>1862</v>
      </c>
      <c r="O864" s="19">
        <v>54788</v>
      </c>
      <c r="R864" s="11"/>
      <c r="V864" s="128" t="e">
        <f>_xlfn.XLOOKUP(Applications[[#This Row],[NoApplication]],#REF!,#REF!,Applications[[#This Row],[Business Owner]],0,1)</f>
        <v>#REF!</v>
      </c>
      <c r="AG864" t="s">
        <v>1799</v>
      </c>
    </row>
    <row r="865" spans="2:34" x14ac:dyDescent="0.25">
      <c r="B865" s="29" t="str">
        <f>_xlfn.CONCAT(Applications[[#This Row],[No]]," - ",Applications[[#This Row],[Application]])</f>
        <v>1108 - All Products</v>
      </c>
      <c r="C865">
        <v>1108</v>
      </c>
      <c r="D865" s="18" t="s">
        <v>4458</v>
      </c>
      <c r="E865" t="s">
        <v>1968</v>
      </c>
      <c r="F865" s="28">
        <v>45658</v>
      </c>
      <c r="J865" t="s">
        <v>2496</v>
      </c>
      <c r="K865">
        <v>14149</v>
      </c>
      <c r="M865" t="s">
        <v>2009</v>
      </c>
      <c r="N865" t="s">
        <v>1862</v>
      </c>
      <c r="O865" s="19">
        <v>54788</v>
      </c>
      <c r="R865" s="11"/>
      <c r="V865" s="128" t="e">
        <f>_xlfn.XLOOKUP(Applications[[#This Row],[NoApplication]],#REF!,#REF!,Applications[[#This Row],[Business Owner]],0,1)</f>
        <v>#REF!</v>
      </c>
      <c r="AG865" t="s">
        <v>1799</v>
      </c>
    </row>
    <row r="866" spans="2:34" x14ac:dyDescent="0.25">
      <c r="B866" s="29" t="str">
        <f>_xlfn.CONCAT(Applications[[#This Row],[No]]," - ",Applications[[#This Row],[Application]])</f>
        <v>1109 - Rust</v>
      </c>
      <c r="C866">
        <v>1109</v>
      </c>
      <c r="D866" s="18" t="s">
        <v>4459</v>
      </c>
      <c r="E866" t="s">
        <v>1968</v>
      </c>
      <c r="F866" s="28">
        <v>45658</v>
      </c>
      <c r="J866" t="s">
        <v>4460</v>
      </c>
      <c r="N866" t="s">
        <v>1862</v>
      </c>
      <c r="O866" s="19">
        <v>54788</v>
      </c>
      <c r="R866" s="11"/>
      <c r="V866" s="128" t="e">
        <f>_xlfn.XLOOKUP(Applications[[#This Row],[NoApplication]],#REF!,#REF!,Applications[[#This Row],[Business Owner]],0,1)</f>
        <v>#REF!</v>
      </c>
      <c r="AH866" t="s">
        <v>4459</v>
      </c>
    </row>
    <row r="867" spans="2:34" x14ac:dyDescent="0.25">
      <c r="B867" s="29" t="str">
        <f>_xlfn.CONCAT(Applications[[#This Row],[No]]," - ",Applications[[#This Row],[Application]])</f>
        <v>1110 - NGIX</v>
      </c>
      <c r="C867">
        <v>1110</v>
      </c>
      <c r="D867" s="18" t="s">
        <v>4461</v>
      </c>
      <c r="E867" t="s">
        <v>1968</v>
      </c>
      <c r="F867" s="28">
        <v>45658</v>
      </c>
      <c r="J867" t="s">
        <v>4462</v>
      </c>
      <c r="M867" t="s">
        <v>2009</v>
      </c>
      <c r="N867" t="s">
        <v>1862</v>
      </c>
      <c r="O867" s="19">
        <v>54788</v>
      </c>
      <c r="R867" s="11"/>
      <c r="V867" s="128" t="e">
        <f>_xlfn.XLOOKUP(Applications[[#This Row],[NoApplication]],#REF!,#REF!,Applications[[#This Row],[Business Owner]],0,1)</f>
        <v>#REF!</v>
      </c>
    </row>
    <row r="868" spans="2:34" x14ac:dyDescent="0.25">
      <c r="B868" s="29" t="str">
        <f>_xlfn.CONCAT(Applications[[#This Row],[No]]," - ",Applications[[#This Row],[Application]])</f>
        <v>1111 - 1Password</v>
      </c>
      <c r="C868">
        <v>1111</v>
      </c>
      <c r="D868" s="18" t="s">
        <v>4463</v>
      </c>
      <c r="E868" t="s">
        <v>2037</v>
      </c>
      <c r="F868" s="28">
        <v>45944</v>
      </c>
      <c r="J868" t="s">
        <v>4463</v>
      </c>
      <c r="M868" t="s">
        <v>2002</v>
      </c>
      <c r="N868" t="s">
        <v>1862</v>
      </c>
      <c r="O868" s="19">
        <v>54788</v>
      </c>
      <c r="Q868" t="s">
        <v>4464</v>
      </c>
      <c r="R868" s="11" t="s">
        <v>4465</v>
      </c>
      <c r="V868" s="128" t="e">
        <f>_xlfn.XLOOKUP(Applications[[#This Row],[NoApplication]],#REF!,#REF!,Applications[[#This Row],[Business Owner]],0,1)</f>
        <v>#REF!</v>
      </c>
    </row>
    <row r="869" spans="2:34" x14ac:dyDescent="0.25">
      <c r="B869" s="29" t="str">
        <f>_xlfn.CONCAT(Applications[[#This Row],[No]]," - ",Applications[[#This Row],[Application]])</f>
        <v>1112 - Vmware Cloud foundation</v>
      </c>
      <c r="C869">
        <v>1112</v>
      </c>
      <c r="D869" s="18" t="s">
        <v>4466</v>
      </c>
      <c r="E869" t="s">
        <v>2037</v>
      </c>
      <c r="F869" s="28">
        <v>45944</v>
      </c>
      <c r="J869" t="s">
        <v>2215</v>
      </c>
      <c r="M869" t="s">
        <v>1880</v>
      </c>
      <c r="N869" t="s">
        <v>2038</v>
      </c>
      <c r="O869" s="19">
        <v>54788</v>
      </c>
      <c r="R869" s="11"/>
      <c r="V869" s="128" t="e">
        <f>_xlfn.XLOOKUP(Applications[[#This Row],[NoApplication]],#REF!,#REF!,Applications[[#This Row],[Business Owner]],0,1)</f>
        <v>#REF!</v>
      </c>
    </row>
    <row r="870" spans="2:34" x14ac:dyDescent="0.25">
      <c r="B870" s="29" t="str">
        <f>_xlfn.CONCAT(Applications[[#This Row],[No]]," - ",Applications[[#This Row],[Application]])</f>
        <v>1113 - Git Hub</v>
      </c>
      <c r="C870">
        <v>1113</v>
      </c>
      <c r="D870" s="18" t="s">
        <v>4467</v>
      </c>
      <c r="E870" t="s">
        <v>1968</v>
      </c>
      <c r="F870" s="28">
        <v>45901</v>
      </c>
      <c r="J870" t="s">
        <v>4467</v>
      </c>
      <c r="N870" t="s">
        <v>1969</v>
      </c>
      <c r="O870" s="19">
        <v>46053</v>
      </c>
      <c r="Q870" t="s">
        <v>579</v>
      </c>
      <c r="R870" s="11"/>
      <c r="V870" s="128" t="e">
        <f>_xlfn.XLOOKUP(Applications[[#This Row],[NoApplication]],#REF!,#REF!,Applications[[#This Row],[Business Owner]],0,1)</f>
        <v>#REF!</v>
      </c>
      <c r="AE870" t="s">
        <v>3416</v>
      </c>
    </row>
    <row r="871" spans="2:34" x14ac:dyDescent="0.25">
      <c r="B871" s="29" t="str">
        <f>_xlfn.CONCAT(Applications[[#This Row],[No]]," - ",Applications[[#This Row],[Application]])</f>
        <v>1113 - Speedship</v>
      </c>
      <c r="C871">
        <v>1113</v>
      </c>
      <c r="D871" s="18" t="s">
        <v>3397</v>
      </c>
      <c r="E871" t="s">
        <v>1846</v>
      </c>
      <c r="F871" s="28">
        <v>45658</v>
      </c>
      <c r="N871" t="s">
        <v>2038</v>
      </c>
      <c r="O871" s="19">
        <v>54788</v>
      </c>
      <c r="Q871" t="s">
        <v>3398</v>
      </c>
      <c r="R871" s="11"/>
      <c r="V871" s="128" t="e">
        <f>_xlfn.XLOOKUP(Applications[[#This Row],[NoApplication]],#REF!,#REF!,Applications[[#This Row],[Business Owner]],0,1)</f>
        <v>#REF!</v>
      </c>
      <c r="AE871" t="s">
        <v>325</v>
      </c>
    </row>
    <row r="872" spans="2:34" x14ac:dyDescent="0.25">
      <c r="B872" s="29" t="str">
        <f>_xlfn.CONCAT(Applications[[#This Row],[No]]," - ",Applications[[#This Row],[Application]])</f>
        <v>1114 - KnowBe4</v>
      </c>
      <c r="C872">
        <v>1114</v>
      </c>
      <c r="D872" s="18" t="s">
        <v>4468</v>
      </c>
      <c r="E872" t="s">
        <v>2037</v>
      </c>
      <c r="F872" s="28">
        <v>45658</v>
      </c>
      <c r="G872" s="11" t="s">
        <v>1873</v>
      </c>
      <c r="J872" t="s">
        <v>4469</v>
      </c>
      <c r="M872" t="s">
        <v>2009</v>
      </c>
      <c r="N872" t="s">
        <v>1862</v>
      </c>
      <c r="O872" s="19">
        <v>54788</v>
      </c>
      <c r="R872" s="48" t="s">
        <v>4470</v>
      </c>
      <c r="S872" t="s">
        <v>2248</v>
      </c>
      <c r="V872" s="128" t="e">
        <f>_xlfn.XLOOKUP(Applications[[#This Row],[NoApplication]],#REF!,#REF!,Applications[[#This Row],[Business Owner]],0,1)</f>
        <v>#REF!</v>
      </c>
      <c r="AE872" t="s">
        <v>2192</v>
      </c>
    </row>
    <row r="873" spans="2:34" x14ac:dyDescent="0.25">
      <c r="B873" s="29" t="str">
        <f>_xlfn.CONCAT(Applications[[#This Row],[No]]," - ",Applications[[#This Row],[Application]])</f>
        <v>1115 - Phase</v>
      </c>
      <c r="C873">
        <v>1115</v>
      </c>
      <c r="D873" s="18" t="s">
        <v>4471</v>
      </c>
      <c r="E873" t="s">
        <v>1878</v>
      </c>
      <c r="F873" s="28">
        <v>45993</v>
      </c>
      <c r="J873" t="s">
        <v>4471</v>
      </c>
      <c r="N873" t="s">
        <v>1862</v>
      </c>
      <c r="O873" s="19">
        <v>54788</v>
      </c>
      <c r="R873" s="11"/>
      <c r="V873" s="128" t="e">
        <f>_xlfn.XLOOKUP(Applications[[#This Row],[NoApplication]],#REF!,#REF!,Applications[[#This Row],[Business Owner]],0,1)</f>
        <v>#REF!</v>
      </c>
    </row>
    <row r="874" spans="2:34" x14ac:dyDescent="0.25">
      <c r="B874" s="29" t="str">
        <f>_xlfn.CONCAT(Applications[[#This Row],[No]]," - ",Applications[[#This Row],[Application]])</f>
        <v>1116 - Sales roleplay</v>
      </c>
      <c r="C874">
        <v>1116</v>
      </c>
      <c r="D874" s="18" t="s">
        <v>4472</v>
      </c>
      <c r="E874" t="s">
        <v>1878</v>
      </c>
      <c r="F874" s="28">
        <v>45993</v>
      </c>
      <c r="J874" t="s">
        <v>4473</v>
      </c>
      <c r="N874" t="s">
        <v>1862</v>
      </c>
      <c r="O874" s="19">
        <v>54788</v>
      </c>
      <c r="Q874" t="s">
        <v>4474</v>
      </c>
      <c r="R874" s="11"/>
      <c r="V874" s="128" t="e">
        <f>_xlfn.XLOOKUP(Applications[[#This Row],[NoApplication]],#REF!,#REF!,Applications[[#This Row],[Business Owner]],0,1)</f>
        <v>#REF!</v>
      </c>
    </row>
    <row r="875" spans="2:34" x14ac:dyDescent="0.25">
      <c r="B875" s="29" t="str">
        <f>_xlfn.CONCAT(Applications[[#This Row],[No]]," - ",Applications[[#This Row],[Application]])</f>
        <v>1117 - iDTT</v>
      </c>
      <c r="C875">
        <v>1117</v>
      </c>
      <c r="D875" s="18" t="s">
        <v>4475</v>
      </c>
      <c r="E875" t="s">
        <v>1968</v>
      </c>
      <c r="F875" s="28">
        <v>45943</v>
      </c>
      <c r="J875" t="s">
        <v>4476</v>
      </c>
      <c r="N875" t="s">
        <v>2038</v>
      </c>
      <c r="O875" s="19">
        <v>54788</v>
      </c>
      <c r="R875" s="11"/>
      <c r="V875" s="128" t="e">
        <f>_xlfn.XLOOKUP(Applications[[#This Row],[NoApplication]],#REF!,#REF!,Applications[[#This Row],[Business Owner]],0,1)</f>
        <v>#REF!</v>
      </c>
      <c r="AE875" t="s">
        <v>3855</v>
      </c>
    </row>
    <row r="876" spans="2:34" x14ac:dyDescent="0.25">
      <c r="B876" s="29" t="str">
        <f>_xlfn.CONCAT(Applications[[#This Row],[No]]," - ",Applications[[#This Row],[Application]])</f>
        <v xml:space="preserve">1118 - ProxyClick </v>
      </c>
      <c r="C876">
        <v>1118</v>
      </c>
      <c r="D876" s="18" t="s">
        <v>4477</v>
      </c>
      <c r="E876" t="s">
        <v>1918</v>
      </c>
      <c r="F876" s="28">
        <v>45658</v>
      </c>
      <c r="J876" t="s">
        <v>4478</v>
      </c>
      <c r="N876" t="s">
        <v>2038</v>
      </c>
      <c r="O876" s="19">
        <v>54788</v>
      </c>
      <c r="Q876" t="s">
        <v>4479</v>
      </c>
      <c r="R876" s="11"/>
      <c r="V876" s="128" t="e">
        <f>_xlfn.XLOOKUP(Applications[[#This Row],[NoApplication]],#REF!,#REF!,Applications[[#This Row],[Business Owner]],0,1)</f>
        <v>#REF!</v>
      </c>
      <c r="AE876" t="s">
        <v>2192</v>
      </c>
    </row>
    <row r="877" spans="2:34" x14ac:dyDescent="0.25">
      <c r="B877" s="29" t="str">
        <f>_xlfn.CONCAT(Applications[[#This Row],[No]]," - ",Applications[[#This Row],[Application]])</f>
        <v>1119 - IBM Spectrum Protect (TSM)</v>
      </c>
      <c r="C877">
        <v>1119</v>
      </c>
      <c r="D877" s="18" t="s">
        <v>4480</v>
      </c>
      <c r="E877" t="s">
        <v>2037</v>
      </c>
      <c r="F877" s="28">
        <v>45658</v>
      </c>
      <c r="J877" t="s">
        <v>4249</v>
      </c>
      <c r="N877" t="s">
        <v>2038</v>
      </c>
      <c r="O877" s="19">
        <v>54788</v>
      </c>
      <c r="R877" s="11"/>
      <c r="V877" s="128" t="e">
        <f>_xlfn.XLOOKUP(Applications[[#This Row],[NoApplication]],#REF!,#REF!,Applications[[#This Row],[Business Owner]],0,1)</f>
        <v>#REF!</v>
      </c>
      <c r="AE877" t="s">
        <v>2192</v>
      </c>
    </row>
    <row r="878" spans="2:34" x14ac:dyDescent="0.25">
      <c r="B878" s="29" t="str">
        <f>_xlfn.CONCAT(Applications[[#This Row],[No]]," - ",Applications[[#This Row],[Application]])</f>
        <v>1120 - DMARC Suite</v>
      </c>
      <c r="C878">
        <v>1120</v>
      </c>
      <c r="D878" s="18" t="s">
        <v>4481</v>
      </c>
      <c r="E878" t="s">
        <v>2037</v>
      </c>
      <c r="F878" s="28">
        <v>45658</v>
      </c>
      <c r="J878" t="s">
        <v>4482</v>
      </c>
      <c r="N878" t="s">
        <v>2038</v>
      </c>
      <c r="O878" s="19">
        <v>54788</v>
      </c>
      <c r="R878" s="11"/>
      <c r="V878" s="128" t="e">
        <f>_xlfn.XLOOKUP(Applications[[#This Row],[NoApplication]],#REF!,#REF!,Applications[[#This Row],[Business Owner]],0,1)</f>
        <v>#REF!</v>
      </c>
      <c r="AE878" t="s">
        <v>2192</v>
      </c>
    </row>
    <row r="879" spans="2:34" x14ac:dyDescent="0.25">
      <c r="B879" s="29" t="str">
        <f>_xlfn.CONCAT(Applications[[#This Row],[No]]," - ",Applications[[#This Row],[Application]])</f>
        <v>1121 - VMware vRealize Log Insight</v>
      </c>
      <c r="C879">
        <v>1121</v>
      </c>
      <c r="D879" s="18" t="s">
        <v>4483</v>
      </c>
      <c r="E879" t="s">
        <v>2037</v>
      </c>
      <c r="F879" s="28">
        <v>45658</v>
      </c>
      <c r="J879" t="s">
        <v>4484</v>
      </c>
      <c r="N879" t="s">
        <v>2038</v>
      </c>
      <c r="O879" s="19">
        <v>54788</v>
      </c>
      <c r="R879" s="11"/>
      <c r="V879" s="128" t="e">
        <f>_xlfn.XLOOKUP(Applications[[#This Row],[NoApplication]],#REF!,#REF!,Applications[[#This Row],[Business Owner]],0,1)</f>
        <v>#REF!</v>
      </c>
      <c r="AE879" t="s">
        <v>2192</v>
      </c>
    </row>
    <row r="880" spans="2:34" x14ac:dyDescent="0.25">
      <c r="B880" s="29" t="str">
        <f>_xlfn.CONCAT(Applications[[#This Row],[No]]," - ",Applications[[#This Row],[Application]])</f>
        <v>1122 - VMware vRealize Operations (vROps)</v>
      </c>
      <c r="C880">
        <v>1122</v>
      </c>
      <c r="D880" s="18" t="s">
        <v>4485</v>
      </c>
      <c r="E880" t="s">
        <v>1860</v>
      </c>
      <c r="F880" s="28">
        <v>45658</v>
      </c>
      <c r="J880" t="s">
        <v>4486</v>
      </c>
      <c r="N880" t="s">
        <v>2038</v>
      </c>
      <c r="O880" s="19">
        <v>54788</v>
      </c>
      <c r="R880" s="11"/>
      <c r="V880" s="128" t="e">
        <f>_xlfn.XLOOKUP(Applications[[#This Row],[NoApplication]],#REF!,#REF!,Applications[[#This Row],[Business Owner]],0,1)</f>
        <v>#REF!</v>
      </c>
      <c r="AE880" t="s">
        <v>2192</v>
      </c>
    </row>
    <row r="881" spans="2:31" x14ac:dyDescent="0.25">
      <c r="B881" s="29" t="str">
        <f>_xlfn.CONCAT(Applications[[#This Row],[No]]," - ",Applications[[#This Row],[Application]])</f>
        <v>1123 - Citrix ADC (NetScaler) – Core</v>
      </c>
      <c r="C881">
        <v>1123</v>
      </c>
      <c r="D881" s="18" t="s">
        <v>4487</v>
      </c>
      <c r="E881" t="s">
        <v>1860</v>
      </c>
      <c r="F881" s="28">
        <v>45658</v>
      </c>
      <c r="J881" t="s">
        <v>4488</v>
      </c>
      <c r="N881" t="s">
        <v>2038</v>
      </c>
      <c r="O881" s="19">
        <v>54788</v>
      </c>
      <c r="R881" s="11"/>
      <c r="V881" s="128" t="e">
        <f>_xlfn.XLOOKUP(Applications[[#This Row],[NoApplication]],#REF!,#REF!,Applications[[#This Row],[Business Owner]],0,1)</f>
        <v>#REF!</v>
      </c>
      <c r="AE881" t="s">
        <v>2192</v>
      </c>
    </row>
    <row r="882" spans="2:31" x14ac:dyDescent="0.25">
      <c r="B882" s="29" t="str">
        <f>_xlfn.CONCAT(Applications[[#This Row],[No]]," - ",Applications[[#This Row],[Application]])</f>
        <v>1124 - Citrix ADC (NetScaler) – Hosting</v>
      </c>
      <c r="C882">
        <v>1124</v>
      </c>
      <c r="D882" s="18" t="s">
        <v>4489</v>
      </c>
      <c r="E882" t="s">
        <v>1860</v>
      </c>
      <c r="F882" s="28">
        <v>45658</v>
      </c>
      <c r="J882" t="s">
        <v>4488</v>
      </c>
      <c r="N882" t="s">
        <v>2038</v>
      </c>
      <c r="O882" s="19">
        <v>54788</v>
      </c>
      <c r="R882" s="11"/>
      <c r="V882" s="128" t="e">
        <f>_xlfn.XLOOKUP(Applications[[#This Row],[NoApplication]],#REF!,#REF!,Applications[[#This Row],[Business Owner]],0,1)</f>
        <v>#REF!</v>
      </c>
      <c r="AE882" t="s">
        <v>2192</v>
      </c>
    </row>
    <row r="883" spans="2:31" x14ac:dyDescent="0.25">
      <c r="B883" s="29" t="str">
        <f>_xlfn.CONCAT(Applications[[#This Row],[No]]," - ",Applications[[#This Row],[Application]])</f>
        <v>1125 - FTP 2 FTP Service (Legacy)</v>
      </c>
      <c r="C883">
        <v>1125</v>
      </c>
      <c r="D883" t="s">
        <v>4490</v>
      </c>
      <c r="E883" t="s">
        <v>1846</v>
      </c>
      <c r="F883" s="28">
        <v>45658</v>
      </c>
      <c r="J883" t="s">
        <v>1162</v>
      </c>
      <c r="N883" t="s">
        <v>2038</v>
      </c>
      <c r="O883" s="19">
        <v>54788</v>
      </c>
      <c r="R883" s="11"/>
      <c r="V883" s="128" t="e">
        <f>_xlfn.XLOOKUP(Applications[[#This Row],[NoApplication]],#REF!,#REF!,Applications[[#This Row],[Business Owner]],0,1)</f>
        <v>#REF!</v>
      </c>
      <c r="AE883" t="s">
        <v>2192</v>
      </c>
    </row>
    <row r="884" spans="2:31" x14ac:dyDescent="0.25">
      <c r="B884" s="29" t="str">
        <f>_xlfn.CONCAT(Applications[[#This Row],[No]]," - ",Applications[[#This Row],[Application]])</f>
        <v>1126 - BeyondTrust Remote Support (Bomgar)</v>
      </c>
      <c r="C884">
        <v>1126</v>
      </c>
      <c r="D884" s="18" t="s">
        <v>4491</v>
      </c>
      <c r="E884" t="s">
        <v>2037</v>
      </c>
      <c r="F884" s="28">
        <v>45658</v>
      </c>
      <c r="J884" t="s">
        <v>2058</v>
      </c>
      <c r="N884" t="s">
        <v>2038</v>
      </c>
      <c r="O884" s="19">
        <v>54788</v>
      </c>
      <c r="R884" s="11"/>
      <c r="V884" s="128" t="e">
        <f>_xlfn.XLOOKUP(Applications[[#This Row],[NoApplication]],#REF!,#REF!,Applications[[#This Row],[Business Owner]],0,1)</f>
        <v>#REF!</v>
      </c>
      <c r="AE884" t="s">
        <v>2192</v>
      </c>
    </row>
    <row r="885" spans="2:31" x14ac:dyDescent="0.25">
      <c r="B885" s="29" t="str">
        <f>_xlfn.CONCAT(Applications[[#This Row],[No]]," - ",Applications[[#This Row],[Application]])</f>
        <v>1127 - BeyondTrust Privileged Remote Access (PRA)</v>
      </c>
      <c r="C885">
        <v>1127</v>
      </c>
      <c r="D885" s="18" t="s">
        <v>4492</v>
      </c>
      <c r="E885" t="s">
        <v>2037</v>
      </c>
      <c r="F885" s="28">
        <v>45658</v>
      </c>
      <c r="J885" t="s">
        <v>2058</v>
      </c>
      <c r="N885" t="s">
        <v>2038</v>
      </c>
      <c r="O885" s="19">
        <v>54788</v>
      </c>
      <c r="R885" s="11"/>
      <c r="V885" s="128" t="e">
        <f>_xlfn.XLOOKUP(Applications[[#This Row],[NoApplication]],#REF!,#REF!,Applications[[#This Row],[Business Owner]],0,1)</f>
        <v>#REF!</v>
      </c>
      <c r="AE885" t="s">
        <v>2192</v>
      </c>
    </row>
    <row r="886" spans="2:31" x14ac:dyDescent="0.25">
      <c r="B886" s="29" t="str">
        <f>_xlfn.CONCAT(Applications[[#This Row],[No]]," - ",Applications[[#This Row],[Application]])</f>
        <v>1128 - Evoko Workplace Management</v>
      </c>
      <c r="C886">
        <v>1128</v>
      </c>
      <c r="D886" s="18" t="s">
        <v>4493</v>
      </c>
      <c r="E886" t="s">
        <v>1918</v>
      </c>
      <c r="F886" s="28">
        <v>45658</v>
      </c>
      <c r="J886" t="s">
        <v>4494</v>
      </c>
      <c r="N886" t="s">
        <v>2038</v>
      </c>
      <c r="O886" s="19">
        <v>54788</v>
      </c>
      <c r="R886" s="11"/>
      <c r="V886" s="128" t="e">
        <f>_xlfn.XLOOKUP(Applications[[#This Row],[NoApplication]],#REF!,#REF!,Applications[[#This Row],[Business Owner]],0,1)</f>
        <v>#REF!</v>
      </c>
      <c r="AE886" t="s">
        <v>2192</v>
      </c>
    </row>
    <row r="887" spans="2:31" x14ac:dyDescent="0.25">
      <c r="B887" s="29" t="str">
        <f>_xlfn.CONCAT(Applications[[#This Row],[No]]," - ",Applications[[#This Row],[Application]])</f>
        <v>1129 - Cisco DNA Center</v>
      </c>
      <c r="C887">
        <v>1129</v>
      </c>
      <c r="D887" s="18" t="s">
        <v>4495</v>
      </c>
      <c r="E887" t="s">
        <v>2037</v>
      </c>
      <c r="F887" s="28">
        <v>45658</v>
      </c>
      <c r="J887" t="s">
        <v>2154</v>
      </c>
      <c r="N887" t="s">
        <v>2038</v>
      </c>
      <c r="O887" s="19">
        <v>54788</v>
      </c>
      <c r="R887" s="11"/>
      <c r="V887" s="128" t="e">
        <f>_xlfn.XLOOKUP(Applications[[#This Row],[NoApplication]],#REF!,#REF!,Applications[[#This Row],[Business Owner]],0,1)</f>
        <v>#REF!</v>
      </c>
      <c r="AE887" t="s">
        <v>2192</v>
      </c>
    </row>
    <row r="888" spans="2:31" x14ac:dyDescent="0.25">
      <c r="B888" s="29" t="str">
        <f>_xlfn.CONCAT(Applications[[#This Row],[No]]," - ",Applications[[#This Row],[Application]])</f>
        <v>1130 - Secomea Secure Remote Access</v>
      </c>
      <c r="C888">
        <v>1130</v>
      </c>
      <c r="D888" s="18" t="s">
        <v>4496</v>
      </c>
      <c r="E888" t="s">
        <v>2037</v>
      </c>
      <c r="F888" s="28">
        <v>45658</v>
      </c>
      <c r="J888" t="s">
        <v>4497</v>
      </c>
      <c r="N888" t="s">
        <v>2038</v>
      </c>
      <c r="O888" s="19">
        <v>54788</v>
      </c>
      <c r="R888" s="11"/>
      <c r="V888" s="128" t="e">
        <f>_xlfn.XLOOKUP(Applications[[#This Row],[NoApplication]],#REF!,#REF!,Applications[[#This Row],[Business Owner]],0,1)</f>
        <v>#REF!</v>
      </c>
      <c r="AE888" t="s">
        <v>2192</v>
      </c>
    </row>
    <row r="889" spans="2:31" x14ac:dyDescent="0.25">
      <c r="B889" s="29" t="str">
        <f>_xlfn.CONCAT(Applications[[#This Row],[No]]," - ",Applications[[#This Row],[Application]])</f>
        <v>1131 - WSUS (Windows Server Update Services)</v>
      </c>
      <c r="C889">
        <v>1131</v>
      </c>
      <c r="D889" s="18" t="s">
        <v>4498</v>
      </c>
      <c r="E889" t="s">
        <v>1846</v>
      </c>
      <c r="F889" s="28">
        <v>45658</v>
      </c>
      <c r="J889" t="s">
        <v>1861</v>
      </c>
      <c r="N889" t="s">
        <v>2038</v>
      </c>
      <c r="O889" s="19">
        <v>54788</v>
      </c>
      <c r="R889" s="11"/>
      <c r="V889" s="128" t="e">
        <f>_xlfn.XLOOKUP(Applications[[#This Row],[NoApplication]],#REF!,#REF!,Applications[[#This Row],[Business Owner]],0,1)</f>
        <v>#REF!</v>
      </c>
      <c r="AE889" t="s">
        <v>2192</v>
      </c>
    </row>
    <row r="890" spans="2:31" x14ac:dyDescent="0.25">
      <c r="B890" s="29" t="str">
        <f>_xlfn.CONCAT(Applications[[#This Row],[No]]," - ",Applications[[#This Row],[Application]])</f>
        <v>1132 - Keepit Backup</v>
      </c>
      <c r="C890">
        <v>1132</v>
      </c>
      <c r="D890" s="18" t="s">
        <v>4499</v>
      </c>
      <c r="E890" t="s">
        <v>1846</v>
      </c>
      <c r="F890" s="28">
        <v>45658</v>
      </c>
      <c r="J890" t="s">
        <v>4500</v>
      </c>
      <c r="N890" t="s">
        <v>2038</v>
      </c>
      <c r="O890" s="19">
        <v>54788</v>
      </c>
      <c r="R890" s="11"/>
      <c r="V890" s="128" t="e">
        <f>_xlfn.XLOOKUP(Applications[[#This Row],[NoApplication]],#REF!,#REF!,Applications[[#This Row],[Business Owner]],0,1)</f>
        <v>#REF!</v>
      </c>
      <c r="AE890" t="s">
        <v>2192</v>
      </c>
    </row>
    <row r="891" spans="2:31" x14ac:dyDescent="0.25">
      <c r="B891" s="29" t="str">
        <f>_xlfn.CONCAT(Applications[[#This Row],[No]]," - ",Applications[[#This Row],[Application]])</f>
        <v>1133 - Dell EMC PowerScale (Isilon)</v>
      </c>
      <c r="C891">
        <v>1133</v>
      </c>
      <c r="D891" s="18" t="s">
        <v>4501</v>
      </c>
      <c r="E891" t="s">
        <v>1846</v>
      </c>
      <c r="F891" s="28">
        <v>45658</v>
      </c>
      <c r="J891" t="s">
        <v>4502</v>
      </c>
      <c r="N891" t="s">
        <v>2038</v>
      </c>
      <c r="O891" s="19">
        <v>54788</v>
      </c>
      <c r="R891" s="11"/>
      <c r="V891" s="128" t="e">
        <f>_xlfn.XLOOKUP(Applications[[#This Row],[NoApplication]],#REF!,#REF!,Applications[[#This Row],[Business Owner]],0,1)</f>
        <v>#REF!</v>
      </c>
      <c r="AE891" t="s">
        <v>2192</v>
      </c>
    </row>
    <row r="892" spans="2:31" x14ac:dyDescent="0.25">
      <c r="B892" s="29" t="str">
        <f>_xlfn.CONCAT(Applications[[#This Row],[No]]," - ",Applications[[#This Row],[Application]])</f>
        <v>1134 - Trellix (formerly McAfee)</v>
      </c>
      <c r="C892">
        <v>1134</v>
      </c>
      <c r="D892" s="18" t="s">
        <v>4503</v>
      </c>
      <c r="E892" t="s">
        <v>2037</v>
      </c>
      <c r="F892" s="28">
        <v>45658</v>
      </c>
      <c r="J892" t="s">
        <v>4504</v>
      </c>
      <c r="N892" t="s">
        <v>2038</v>
      </c>
      <c r="O892" s="19">
        <v>54788</v>
      </c>
      <c r="R892" s="11"/>
      <c r="V892" s="128" t="e">
        <f>_xlfn.XLOOKUP(Applications[[#This Row],[NoApplication]],#REF!,#REF!,Applications[[#This Row],[Business Owner]],0,1)</f>
        <v>#REF!</v>
      </c>
      <c r="AE892" t="s">
        <v>2192</v>
      </c>
    </row>
    <row r="893" spans="2:31" x14ac:dyDescent="0.25">
      <c r="B893" s="29" t="str">
        <f>_xlfn.CONCAT(Applications[[#This Row],[No]]," - ",Applications[[#This Row],[Application]])</f>
        <v>1135 - Azure AD Connect</v>
      </c>
      <c r="C893">
        <v>1135</v>
      </c>
      <c r="D893" s="18" t="s">
        <v>4505</v>
      </c>
      <c r="E893" t="s">
        <v>2037</v>
      </c>
      <c r="F893" s="28">
        <v>45658</v>
      </c>
      <c r="J893" t="s">
        <v>1861</v>
      </c>
      <c r="N893" t="s">
        <v>1862</v>
      </c>
      <c r="O893" s="19">
        <v>54788</v>
      </c>
      <c r="R893" s="11"/>
      <c r="V893" s="128" t="e">
        <f>_xlfn.XLOOKUP(Applications[[#This Row],[NoApplication]],#REF!,#REF!,Applications[[#This Row],[Business Owner]],0,1)</f>
        <v>#REF!</v>
      </c>
      <c r="AE893" t="s">
        <v>2192</v>
      </c>
    </row>
    <row r="894" spans="2:31" x14ac:dyDescent="0.25">
      <c r="B894" s="29" t="str">
        <f>_xlfn.CONCAT(Applications[[#This Row],[No]]," - ",Applications[[#This Row],[Application]])</f>
        <v>1136 - Azure Arc</v>
      </c>
      <c r="C894">
        <v>1136</v>
      </c>
      <c r="D894" s="18" t="s">
        <v>4506</v>
      </c>
      <c r="E894" t="s">
        <v>1860</v>
      </c>
      <c r="F894" s="28">
        <v>45658</v>
      </c>
      <c r="J894" t="s">
        <v>1861</v>
      </c>
      <c r="N894" t="s">
        <v>1862</v>
      </c>
      <c r="O894" s="19">
        <v>54788</v>
      </c>
      <c r="R894" s="11"/>
      <c r="V894" s="128" t="e">
        <f>_xlfn.XLOOKUP(Applications[[#This Row],[NoApplication]],#REF!,#REF!,Applications[[#This Row],[Business Owner]],0,1)</f>
        <v>#REF!</v>
      </c>
      <c r="AE894" t="s">
        <v>2192</v>
      </c>
    </row>
    <row r="895" spans="2:31" x14ac:dyDescent="0.25">
      <c r="B895" s="29" t="str">
        <f>_xlfn.CONCAT(Applications[[#This Row],[No]]," - ",Applications[[#This Row],[Application]])</f>
        <v>1137 - Azure Update Manager</v>
      </c>
      <c r="C895">
        <v>1137</v>
      </c>
      <c r="D895" s="18" t="s">
        <v>4507</v>
      </c>
      <c r="E895" t="s">
        <v>1860</v>
      </c>
      <c r="F895" s="28">
        <v>45658</v>
      </c>
      <c r="J895" t="s">
        <v>1861</v>
      </c>
      <c r="N895" t="s">
        <v>1862</v>
      </c>
      <c r="O895" s="19">
        <v>54788</v>
      </c>
      <c r="R895" s="11"/>
      <c r="V895" s="128" t="e">
        <f>_xlfn.XLOOKUP(Applications[[#This Row],[NoApplication]],#REF!,#REF!,Applications[[#This Row],[Business Owner]],0,1)</f>
        <v>#REF!</v>
      </c>
      <c r="AE895" t="s">
        <v>2192</v>
      </c>
    </row>
    <row r="896" spans="2:31" x14ac:dyDescent="0.25">
      <c r="B896" s="29" t="str">
        <f>_xlfn.CONCAT(Applications[[#This Row],[No]]," - ",Applications[[#This Row],[Application]])</f>
        <v>1138 - Red Hat Enterprise Linux (RHEL)</v>
      </c>
      <c r="C896">
        <v>1138</v>
      </c>
      <c r="D896" s="18" t="s">
        <v>4508</v>
      </c>
      <c r="E896" t="s">
        <v>2244</v>
      </c>
      <c r="F896" s="28">
        <v>45658</v>
      </c>
      <c r="J896" t="s">
        <v>4509</v>
      </c>
      <c r="N896" t="s">
        <v>1862</v>
      </c>
      <c r="O896" s="19">
        <v>54788</v>
      </c>
      <c r="R896" s="11"/>
      <c r="V896" s="128" t="e">
        <f>_xlfn.XLOOKUP(Applications[[#This Row],[NoApplication]],#REF!,#REF!,Applications[[#This Row],[Business Owner]],0,1)</f>
        <v>#REF!</v>
      </c>
      <c r="AE896" t="s">
        <v>2192</v>
      </c>
    </row>
    <row r="897" spans="2:31" x14ac:dyDescent="0.25">
      <c r="B897" s="29" t="str">
        <f>_xlfn.CONCAT(Applications[[#This Row],[No]]," - ",Applications[[#This Row],[Application]])</f>
        <v>1139 - AlmaLinux</v>
      </c>
      <c r="C897">
        <v>1139</v>
      </c>
      <c r="D897" s="18" t="s">
        <v>4510</v>
      </c>
      <c r="E897" t="s">
        <v>2244</v>
      </c>
      <c r="F897" s="28">
        <v>45658</v>
      </c>
      <c r="J897" t="s">
        <v>4511</v>
      </c>
      <c r="N897" t="s">
        <v>1862</v>
      </c>
      <c r="O897" s="19">
        <v>54788</v>
      </c>
      <c r="R897" s="11"/>
      <c r="U897" t="s">
        <v>1669</v>
      </c>
      <c r="V897" s="128" t="e">
        <f>_xlfn.XLOOKUP(Applications[[#This Row],[NoApplication]],#REF!,#REF!,Applications[[#This Row],[Business Owner]],0,1)</f>
        <v>#REF!</v>
      </c>
      <c r="AE897" t="s">
        <v>2192</v>
      </c>
    </row>
    <row r="898" spans="2:31" x14ac:dyDescent="0.25">
      <c r="B898" s="29" t="str">
        <f>_xlfn.CONCAT(Applications[[#This Row],[No]]," - ",Applications[[#This Row],[Application]])</f>
        <v>1140 - Endalia</v>
      </c>
      <c r="C898">
        <v>1140</v>
      </c>
      <c r="D898" s="18" t="s">
        <v>8537</v>
      </c>
      <c r="E898" t="s">
        <v>1918</v>
      </c>
      <c r="F898" s="28">
        <v>45658</v>
      </c>
      <c r="G898" s="11" t="s">
        <v>1873</v>
      </c>
      <c r="J898" t="s">
        <v>8537</v>
      </c>
      <c r="M898" t="s">
        <v>2002</v>
      </c>
      <c r="N898" t="s">
        <v>2038</v>
      </c>
      <c r="O898" s="19">
        <v>54788</v>
      </c>
      <c r="Q898" t="s">
        <v>8553</v>
      </c>
      <c r="R898" s="16" t="s">
        <v>8552</v>
      </c>
      <c r="V898" s="128" t="e">
        <f>_xlfn.XLOOKUP(Applications[[#This Row],[NoApplication]],#REF!,#REF!,Applications[[#This Row],[Business Owner]],0,1)</f>
        <v>#REF!</v>
      </c>
      <c r="AE898" t="s">
        <v>3036</v>
      </c>
    </row>
    <row r="899" spans="2:31" x14ac:dyDescent="0.25">
      <c r="B899" s="29" t="str">
        <f>_xlfn.CONCAT(Applications[[#This Row],[No]]," - ",Applications[[#This Row],[Application]])</f>
        <v>1141 - Vrijedagen</v>
      </c>
      <c r="C899">
        <v>1141</v>
      </c>
      <c r="D899" s="18" t="s">
        <v>8555</v>
      </c>
      <c r="E899" t="s">
        <v>1918</v>
      </c>
      <c r="F899" s="28">
        <v>45658</v>
      </c>
      <c r="G899" s="11" t="s">
        <v>1873</v>
      </c>
      <c r="J899" t="s">
        <v>8557</v>
      </c>
      <c r="M899" t="s">
        <v>2002</v>
      </c>
      <c r="N899" t="s">
        <v>2038</v>
      </c>
      <c r="O899" s="19">
        <v>54788</v>
      </c>
      <c r="Q899" s="14" t="s">
        <v>8584</v>
      </c>
      <c r="R899" s="16" t="s">
        <v>8556</v>
      </c>
      <c r="V899" s="128" t="e">
        <f>_xlfn.XLOOKUP(Applications[[#This Row],[NoApplication]],#REF!,#REF!,Applications[[#This Row],[Business Owner]],0,1)</f>
        <v>#REF!</v>
      </c>
      <c r="AE899" t="s">
        <v>2192</v>
      </c>
    </row>
    <row r="900" spans="2:31" x14ac:dyDescent="0.25">
      <c r="B900" s="29" t="str">
        <f>_xlfn.CONCAT(Applications[[#This Row],[No]]," - ",Applications[[#This Row],[Application]])</f>
        <v>1142 - CBS statistics</v>
      </c>
      <c r="C900">
        <v>1142</v>
      </c>
      <c r="D900" s="18" t="s">
        <v>8559</v>
      </c>
      <c r="E900" t="s">
        <v>1918</v>
      </c>
      <c r="F900" s="28">
        <v>45658</v>
      </c>
      <c r="G900" s="11" t="s">
        <v>1873</v>
      </c>
      <c r="J900" t="s">
        <v>8565</v>
      </c>
      <c r="M900" t="s">
        <v>2009</v>
      </c>
      <c r="N900" t="s">
        <v>1855</v>
      </c>
      <c r="O900" s="19">
        <v>54788</v>
      </c>
      <c r="Q900" t="s">
        <v>8564</v>
      </c>
      <c r="R900" s="16" t="s">
        <v>8562</v>
      </c>
      <c r="V900" s="128" t="e">
        <f>_xlfn.XLOOKUP(Applications[[#This Row],[NoApplication]],#REF!,#REF!,Applications[[#This Row],[Business Owner]],0,1)</f>
        <v>#REF!</v>
      </c>
      <c r="AE900" t="s">
        <v>2192</v>
      </c>
    </row>
    <row r="901" spans="2:31" x14ac:dyDescent="0.25">
      <c r="B901" s="29" t="str">
        <f>_xlfn.CONCAT(Applications[[#This Row],[No]]," - ",Applications[[#This Row],[Application]])</f>
        <v>1142 - Vivaldi</v>
      </c>
      <c r="C901">
        <v>1142</v>
      </c>
      <c r="D901" s="18" t="s">
        <v>8585</v>
      </c>
      <c r="E901" t="s">
        <v>1846</v>
      </c>
      <c r="F901" s="28">
        <v>45658</v>
      </c>
      <c r="G901" s="11" t="s">
        <v>7730</v>
      </c>
      <c r="J901" t="s">
        <v>8593</v>
      </c>
      <c r="N901" t="s">
        <v>1855</v>
      </c>
      <c r="O901" s="19">
        <v>54788</v>
      </c>
      <c r="R901" s="11"/>
      <c r="V901" s="128" t="e">
        <f>_xlfn.XLOOKUP(Applications[[#This Row],[NoApplication]],#REF!,#REF!,Applications[[#This Row],[Business Owner]],0,1)</f>
        <v>#REF!</v>
      </c>
    </row>
    <row r="902" spans="2:31" x14ac:dyDescent="0.25">
      <c r="B902" s="29" t="str">
        <f>_xlfn.CONCAT(Applications[[#This Row],[No]]," - ",Applications[[#This Row],[Application]])</f>
        <v>1143 - Logi Options</v>
      </c>
      <c r="C902">
        <v>1143</v>
      </c>
      <c r="D902" s="18" t="s">
        <v>8586</v>
      </c>
      <c r="E902" t="s">
        <v>1846</v>
      </c>
      <c r="F902" s="28">
        <v>45658</v>
      </c>
      <c r="G902" s="11" t="s">
        <v>7730</v>
      </c>
      <c r="J902" t="s">
        <v>8592</v>
      </c>
      <c r="N902" t="s">
        <v>1862</v>
      </c>
      <c r="O902" s="19">
        <v>54788</v>
      </c>
      <c r="R902" s="11"/>
      <c r="V902" s="128" t="e">
        <f>_xlfn.XLOOKUP(Applications[[#This Row],[NoApplication]],#REF!,#REF!,Applications[[#This Row],[Business Owner]],0,1)</f>
        <v>#REF!</v>
      </c>
    </row>
    <row r="903" spans="2:31" x14ac:dyDescent="0.25">
      <c r="B903" s="29" t="str">
        <f>_xlfn.CONCAT(Applications[[#This Row],[No]]," - ",Applications[[#This Row],[Application]])</f>
        <v>1144 - 365 admin centers</v>
      </c>
      <c r="C903">
        <v>1144</v>
      </c>
      <c r="D903" s="18" t="s">
        <v>8598</v>
      </c>
      <c r="E903" t="s">
        <v>1846</v>
      </c>
      <c r="F903" s="28">
        <v>45658</v>
      </c>
      <c r="J903" t="s">
        <v>8599</v>
      </c>
      <c r="N903" t="s">
        <v>1862</v>
      </c>
      <c r="O903" s="19">
        <v>54788</v>
      </c>
      <c r="R903" s="11"/>
      <c r="V903" s="128" t="e">
        <f>_xlfn.XLOOKUP(Applications[[#This Row],[NoApplication]],#REF!,#REF!,Applications[[#This Row],[Business Owner]],0,1)</f>
        <v>#REF!</v>
      </c>
    </row>
    <row r="904" spans="2:31" x14ac:dyDescent="0.25">
      <c r="B904" s="29" t="str">
        <f>_xlfn.CONCAT(Applications[[#This Row],[No]]," - ",Applications[[#This Row],[Application]])</f>
        <v>1144 - sandgrid</v>
      </c>
      <c r="C904">
        <v>1144</v>
      </c>
      <c r="D904" s="18" t="s">
        <v>8567</v>
      </c>
      <c r="E904" t="s">
        <v>1999</v>
      </c>
      <c r="F904" s="28">
        <v>45658</v>
      </c>
      <c r="J904" t="s">
        <v>8572</v>
      </c>
      <c r="N904" t="s">
        <v>2038</v>
      </c>
      <c r="O904" s="19">
        <v>54788</v>
      </c>
      <c r="R904" s="11"/>
      <c r="V904" s="128" t="e">
        <f>_xlfn.XLOOKUP(Applications[[#This Row],[NoApplication]],#REF!,#REF!,Applications[[#This Row],[Business Owner]],0,1)</f>
        <v>#REF!</v>
      </c>
      <c r="AE904" t="s">
        <v>2192</v>
      </c>
    </row>
    <row r="905" spans="2:31" x14ac:dyDescent="0.25">
      <c r="B905" s="29" t="str">
        <f>_xlfn.CONCAT(Applications[[#This Row],[No]]," - ",Applications[[#This Row],[Application]])</f>
        <v>1145 - Plantronics hub</v>
      </c>
      <c r="C905">
        <v>1145</v>
      </c>
      <c r="D905" s="18" t="s">
        <v>8601</v>
      </c>
      <c r="E905" t="s">
        <v>1846</v>
      </c>
      <c r="F905" s="28">
        <v>45658</v>
      </c>
      <c r="N905" t="s">
        <v>2038</v>
      </c>
      <c r="O905" s="19">
        <v>54788</v>
      </c>
      <c r="R905" s="11"/>
      <c r="V905" s="128" t="e">
        <f>_xlfn.XLOOKUP(Applications[[#This Row],[NoApplication]],#REF!,#REF!,Applications[[#This Row],[Business Owner]],0,1)</f>
        <v>#REF!</v>
      </c>
    </row>
    <row r="906" spans="2:31" x14ac:dyDescent="0.25">
      <c r="B906" s="29" t="str">
        <f>_xlfn.CONCAT(Applications[[#This Row],[No]]," - ",Applications[[#This Row],[Application]])</f>
        <v>1145 - Twilio</v>
      </c>
      <c r="C906">
        <v>1145</v>
      </c>
      <c r="D906" s="18" t="s">
        <v>8568</v>
      </c>
      <c r="E906" t="s">
        <v>1999</v>
      </c>
      <c r="F906" s="28">
        <v>45658</v>
      </c>
      <c r="J906" s="146" t="s">
        <v>8572</v>
      </c>
      <c r="N906" t="s">
        <v>2038</v>
      </c>
      <c r="O906" s="19">
        <v>54788</v>
      </c>
      <c r="R906" s="11"/>
      <c r="V906" s="128" t="e">
        <f>_xlfn.XLOOKUP(Applications[[#This Row],[NoApplication]],#REF!,#REF!,Applications[[#This Row],[Business Owner]],0,1)</f>
        <v>#REF!</v>
      </c>
      <c r="AE906" t="s">
        <v>2192</v>
      </c>
    </row>
    <row r="907" spans="2:31" x14ac:dyDescent="0.25">
      <c r="B907" s="29" t="str">
        <f>_xlfn.CONCAT(Applications[[#This Row],[No]]," - ",Applications[[#This Row],[Application]])</f>
        <v>1146 - Azure Site recovery</v>
      </c>
      <c r="C907">
        <v>1146</v>
      </c>
      <c r="D907" s="18" t="s">
        <v>8569</v>
      </c>
      <c r="E907" t="s">
        <v>1860</v>
      </c>
      <c r="F907" s="28">
        <v>45658</v>
      </c>
      <c r="J907" s="146" t="s">
        <v>1861</v>
      </c>
      <c r="N907" t="s">
        <v>2038</v>
      </c>
      <c r="O907" s="19">
        <v>54788</v>
      </c>
      <c r="R907" s="11"/>
      <c r="V907" s="128" t="e">
        <f>_xlfn.XLOOKUP(Applications[[#This Row],[NoApplication]],#REF!,#REF!,Applications[[#This Row],[Business Owner]],0,1)</f>
        <v>#REF!</v>
      </c>
      <c r="AE907" t="s">
        <v>2192</v>
      </c>
    </row>
    <row r="908" spans="2:31" x14ac:dyDescent="0.25">
      <c r="B908" s="29" t="str">
        <f>_xlfn.CONCAT(Applications[[#This Row],[No]]," - ",Applications[[#This Row],[Application]])</f>
        <v>1146 - ModBus</v>
      </c>
      <c r="C908">
        <v>1146</v>
      </c>
      <c r="D908" s="18" t="s">
        <v>8610</v>
      </c>
      <c r="E908" t="s">
        <v>1837</v>
      </c>
      <c r="F908" s="28">
        <v>45658</v>
      </c>
      <c r="J908" t="s">
        <v>1838</v>
      </c>
      <c r="N908" t="s">
        <v>1896</v>
      </c>
      <c r="O908" s="19">
        <v>54788</v>
      </c>
      <c r="R908" s="11"/>
      <c r="V908" s="128" t="e">
        <f>_xlfn.XLOOKUP(Applications[[#This Row],[NoApplication]],#REF!,#REF!,Applications[[#This Row],[Business Owner]],0,1)</f>
        <v>#REF!</v>
      </c>
    </row>
    <row r="909" spans="2:31" x14ac:dyDescent="0.25">
      <c r="B909" s="29" t="str">
        <f>_xlfn.CONCAT(Applications[[#This Row],[No]]," - ",Applications[[#This Row],[Application]])</f>
        <v>1147 - Ditto Clipboard</v>
      </c>
      <c r="C909">
        <v>1147</v>
      </c>
      <c r="D909" s="18" t="s">
        <v>8570</v>
      </c>
      <c r="E909" t="s">
        <v>1968</v>
      </c>
      <c r="F909" s="28">
        <v>45658</v>
      </c>
      <c r="J909" t="s">
        <v>8573</v>
      </c>
      <c r="N909" t="s">
        <v>2038</v>
      </c>
      <c r="O909" s="19">
        <v>54788</v>
      </c>
      <c r="R909" s="11"/>
      <c r="V909" s="128" t="e">
        <f>_xlfn.XLOOKUP(Applications[[#This Row],[NoApplication]],#REF!,#REF!,Applications[[#This Row],[Business Owner]],0,1)</f>
        <v>#REF!</v>
      </c>
      <c r="AE909" t="s">
        <v>2192</v>
      </c>
    </row>
    <row r="910" spans="2:31" x14ac:dyDescent="0.25">
      <c r="B910" s="29" t="str">
        <f>_xlfn.CONCAT(Applications[[#This Row],[No]]," - ",Applications[[#This Row],[Application]])</f>
        <v>1148 - KodeKloud</v>
      </c>
      <c r="C910">
        <v>1148</v>
      </c>
      <c r="D910" t="s">
        <v>8571</v>
      </c>
      <c r="E910" t="s">
        <v>1968</v>
      </c>
      <c r="F910" s="28">
        <v>45748</v>
      </c>
      <c r="J910" t="s">
        <v>8574</v>
      </c>
      <c r="N910" t="s">
        <v>2038</v>
      </c>
      <c r="O910" s="19">
        <v>54788</v>
      </c>
      <c r="R910" s="11"/>
      <c r="V910" s="128" t="e">
        <f>_xlfn.XLOOKUP(Applications[[#This Row],[NoApplication]],#REF!,#REF!,Applications[[#This Row],[Business Owner]],0,1)</f>
        <v>#REF!</v>
      </c>
      <c r="AE910" t="s">
        <v>2192</v>
      </c>
    </row>
    <row r="911" spans="2:31" x14ac:dyDescent="0.25">
      <c r="B911" s="29" t="str">
        <f>_xlfn.CONCAT(Applications[[#This Row],[No]]," - ",Applications[[#This Row],[Application]])</f>
        <v>1149 - Apptio</v>
      </c>
      <c r="C911">
        <v>1149</v>
      </c>
      <c r="D911" s="18" t="s">
        <v>8582</v>
      </c>
      <c r="E911" t="s">
        <v>1853</v>
      </c>
      <c r="F911" s="28">
        <v>46023</v>
      </c>
      <c r="G911" s="11" t="s">
        <v>1873</v>
      </c>
      <c r="J911" t="s">
        <v>4249</v>
      </c>
      <c r="M911" t="s">
        <v>2009</v>
      </c>
      <c r="N911" t="s">
        <v>1862</v>
      </c>
      <c r="O911" s="19">
        <v>54788</v>
      </c>
      <c r="R911" s="11"/>
      <c r="V911" s="128" t="e">
        <f>_xlfn.XLOOKUP(Applications[[#This Row],[NoApplication]],#REF!,#REF!,Applications[[#This Row],[Business Owner]],0,1)</f>
        <v>#REF!</v>
      </c>
    </row>
    <row r="912" spans="2:31" x14ac:dyDescent="0.25">
      <c r="B912" s="29" t="str">
        <f>_xlfn.CONCAT(Applications[[#This Row],[No]]," - ",Applications[[#This Row],[Application]])</f>
        <v>1150 - K-Factor ITS1990</v>
      </c>
      <c r="C912">
        <v>1150</v>
      </c>
      <c r="D912" s="18" t="s">
        <v>8612</v>
      </c>
      <c r="E912" t="s">
        <v>1837</v>
      </c>
      <c r="F912" s="28">
        <v>45658</v>
      </c>
      <c r="J912" t="s">
        <v>1838</v>
      </c>
      <c r="N912" t="s">
        <v>1896</v>
      </c>
      <c r="O912" s="19">
        <v>54788</v>
      </c>
      <c r="R912" s="11"/>
      <c r="V912" s="128" t="e">
        <f>_xlfn.XLOOKUP(Applications[[#This Row],[NoApplication]],#REF!,#REF!,Applications[[#This Row],[Business Owner]],0,1)</f>
        <v>#REF!</v>
      </c>
    </row>
    <row r="913" spans="2:34" x14ac:dyDescent="0.25">
      <c r="B913" s="29" t="str">
        <f>_xlfn.CONCAT(Applications[[#This Row],[No]]," - ",Applications[[#This Row],[Application]])</f>
        <v>1151 - Codesoft</v>
      </c>
      <c r="C913">
        <v>1151</v>
      </c>
      <c r="D913" s="18" t="s">
        <v>8614</v>
      </c>
      <c r="E913" t="s">
        <v>1846</v>
      </c>
      <c r="F913" s="28">
        <v>45658</v>
      </c>
      <c r="J913" t="s">
        <v>8615</v>
      </c>
      <c r="N913" t="s">
        <v>2038</v>
      </c>
      <c r="O913" s="19">
        <v>54788</v>
      </c>
      <c r="Q913" t="s">
        <v>8616</v>
      </c>
      <c r="R913" s="11"/>
      <c r="V913" s="128" t="e">
        <f>_xlfn.XLOOKUP(Applications[[#This Row],[NoApplication]],#REF!,#REF!,Applications[[#This Row],[Business Owner]],0,1)</f>
        <v>#REF!</v>
      </c>
    </row>
    <row r="914" spans="2:34" x14ac:dyDescent="0.25">
      <c r="B914" s="29" t="str">
        <f>_xlfn.CONCAT(Applications[[#This Row],[No]]," - ",Applications[[#This Row],[Application]])</f>
        <v>1152 - Visma</v>
      </c>
      <c r="C914">
        <v>1152</v>
      </c>
      <c r="D914" s="18" t="s">
        <v>8629</v>
      </c>
      <c r="E914" t="s">
        <v>1918</v>
      </c>
      <c r="F914" s="28">
        <v>45658</v>
      </c>
      <c r="G914" s="11" t="s">
        <v>1873</v>
      </c>
      <c r="J914" t="s">
        <v>8629</v>
      </c>
      <c r="N914" t="s">
        <v>1862</v>
      </c>
      <c r="O914" s="19">
        <v>54788</v>
      </c>
      <c r="Q914" t="s">
        <v>8630</v>
      </c>
      <c r="R914" s="11"/>
      <c r="V914" s="128" t="e">
        <f>_xlfn.XLOOKUP(Applications[[#This Row],[NoApplication]],#REF!,#REF!,Applications[[#This Row],[Business Owner]],0,1)</f>
        <v>#REF!</v>
      </c>
      <c r="AE914" t="s">
        <v>3036</v>
      </c>
    </row>
    <row r="915" spans="2:34" x14ac:dyDescent="0.25">
      <c r="B915" s="29" t="str">
        <f>_xlfn.CONCAT(Applications[[#This Row],[No]]," - ",Applications[[#This Row],[Application]])</f>
        <v>1153 - 2C8 (ScopeTool)</v>
      </c>
      <c r="C915">
        <v>1153</v>
      </c>
      <c r="D915" s="18" t="s">
        <v>8638</v>
      </c>
      <c r="E915" t="s">
        <v>1918</v>
      </c>
      <c r="F915" s="28">
        <v>45658</v>
      </c>
      <c r="G915" s="11" t="s">
        <v>2195</v>
      </c>
      <c r="J915" t="s">
        <v>2341</v>
      </c>
      <c r="M915" t="s">
        <v>2009</v>
      </c>
      <c r="N915" t="s">
        <v>1855</v>
      </c>
      <c r="O915" s="19">
        <v>54788</v>
      </c>
      <c r="Q915" t="s">
        <v>8639</v>
      </c>
      <c r="R915" s="11"/>
      <c r="S915" t="s">
        <v>2064</v>
      </c>
      <c r="V915" s="128" t="e">
        <f>_xlfn.XLOOKUP(Applications[[#This Row],[NoApplication]],#REF!,#REF!,Applications[[#This Row],[Business Owner]],0,1)</f>
        <v>#REF!</v>
      </c>
      <c r="AC915" t="s">
        <v>142</v>
      </c>
      <c r="AE915" t="s">
        <v>2192</v>
      </c>
      <c r="AH915" t="s">
        <v>2341</v>
      </c>
    </row>
    <row r="916" spans="2:34" x14ac:dyDescent="0.25">
      <c r="B916" s="29" t="str">
        <f>_xlfn.CONCAT(Applications[[#This Row],[No]]," - ",Applications[[#This Row],[Application]])</f>
        <v>1154 - MyBusiness</v>
      </c>
      <c r="C916">
        <v>1154</v>
      </c>
      <c r="D916" s="18" t="s">
        <v>9519</v>
      </c>
      <c r="E916" t="s">
        <v>1918</v>
      </c>
      <c r="F916" s="28">
        <v>45658</v>
      </c>
      <c r="G916" s="11" t="s">
        <v>1873</v>
      </c>
      <c r="J916" t="s">
        <v>8641</v>
      </c>
      <c r="M916" t="s">
        <v>2002</v>
      </c>
      <c r="N916" t="s">
        <v>2038</v>
      </c>
      <c r="O916" s="19">
        <v>54788</v>
      </c>
      <c r="Q916" t="s">
        <v>8630</v>
      </c>
      <c r="R916" s="16" t="s">
        <v>8646</v>
      </c>
      <c r="V916" s="128" t="e">
        <f>_xlfn.XLOOKUP(Applications[[#This Row],[NoApplication]],#REF!,#REF!,Applications[[#This Row],[Business Owner]],0,1)</f>
        <v>#REF!</v>
      </c>
      <c r="AE916" t="s">
        <v>3036</v>
      </c>
    </row>
    <row r="917" spans="2:34" x14ac:dyDescent="0.25">
      <c r="B917" s="29" t="str">
        <f>_xlfn.CONCAT(Applications[[#This Row],[No]]," - ",Applications[[#This Row],[Application]])</f>
        <v>1155 - WorldTranslate</v>
      </c>
      <c r="C917">
        <v>1155</v>
      </c>
      <c r="D917" s="18" t="s">
        <v>8643</v>
      </c>
      <c r="E917" t="s">
        <v>1878</v>
      </c>
      <c r="F917" s="28">
        <v>45658</v>
      </c>
      <c r="G917" s="11" t="s">
        <v>1873</v>
      </c>
      <c r="J917" t="s">
        <v>8643</v>
      </c>
      <c r="N917" t="s">
        <v>2038</v>
      </c>
      <c r="O917" s="19">
        <v>54788</v>
      </c>
      <c r="Q917" t="s">
        <v>8645</v>
      </c>
      <c r="R917" s="16" t="s">
        <v>8644</v>
      </c>
      <c r="V917" s="128" t="e">
        <f>_xlfn.XLOOKUP(Applications[[#This Row],[NoApplication]],#REF!,#REF!,Applications[[#This Row],[Business Owner]],0,1)</f>
        <v>#REF!</v>
      </c>
    </row>
    <row r="918" spans="2:34" x14ac:dyDescent="0.25">
      <c r="B918" s="29" t="str">
        <f>_xlfn.CONCAT(Applications[[#This Row],[No]]," - ",Applications[[#This Row],[Application]])</f>
        <v>1156 - Lumina</v>
      </c>
      <c r="C918">
        <v>1156</v>
      </c>
      <c r="D918" s="18" t="s">
        <v>8660</v>
      </c>
      <c r="E918" t="s">
        <v>1918</v>
      </c>
      <c r="F918" s="28">
        <v>46204</v>
      </c>
      <c r="N918" t="s">
        <v>2038</v>
      </c>
      <c r="O918" s="19">
        <v>54788</v>
      </c>
      <c r="Q918" t="s">
        <v>8661</v>
      </c>
      <c r="R918" s="11"/>
      <c r="V918" s="128" t="e">
        <f>_xlfn.XLOOKUP(Applications[[#This Row],[NoApplication]],#REF!,#REF!,Applications[[#This Row],[Business Owner]],0,1)</f>
        <v>#REF!</v>
      </c>
    </row>
    <row r="919" spans="2:34" x14ac:dyDescent="0.25">
      <c r="B919" s="29" t="str">
        <f>_xlfn.CONCAT(Applications[[#This Row],[No]]," - ",Applications[[#This Row],[Application]])</f>
        <v>1157 - Microsoft Viva Glint</v>
      </c>
      <c r="C919">
        <v>1157</v>
      </c>
      <c r="D919" s="18" t="s">
        <v>8668</v>
      </c>
      <c r="E919" t="s">
        <v>1918</v>
      </c>
      <c r="F919" s="28">
        <v>46266</v>
      </c>
      <c r="J919" t="s">
        <v>1861</v>
      </c>
      <c r="N919" t="s">
        <v>2038</v>
      </c>
      <c r="O919" s="19">
        <v>54788</v>
      </c>
      <c r="Q919" t="s">
        <v>8669</v>
      </c>
      <c r="R919" s="11"/>
      <c r="V919" s="128" t="e">
        <f>_xlfn.XLOOKUP(Applications[[#This Row],[NoApplication]],#REF!,#REF!,Applications[[#This Row],[Business Owner]],0,1)</f>
        <v>#REF!</v>
      </c>
      <c r="AE919" t="s">
        <v>3036</v>
      </c>
    </row>
    <row r="920" spans="2:34" x14ac:dyDescent="0.25">
      <c r="B920" s="29" t="str">
        <f>_xlfn.CONCAT(Applications[[#This Row],[No]]," - ",Applications[[#This Row],[Application]])</f>
        <v>1158 - Claude Code</v>
      </c>
      <c r="C920">
        <v>1158</v>
      </c>
      <c r="D920" s="18" t="s">
        <v>8672</v>
      </c>
      <c r="E920" t="s">
        <v>1878</v>
      </c>
      <c r="F920" s="28">
        <v>46048</v>
      </c>
      <c r="G920" s="11" t="s">
        <v>1873</v>
      </c>
      <c r="H920" s="11" t="s">
        <v>138</v>
      </c>
      <c r="J920" t="s">
        <v>4332</v>
      </c>
      <c r="N920" t="s">
        <v>2038</v>
      </c>
      <c r="O920" s="19">
        <v>54788</v>
      </c>
      <c r="R920" s="11"/>
      <c r="S920" t="s">
        <v>8673</v>
      </c>
      <c r="V920" s="128" t="e">
        <f>_xlfn.XLOOKUP(Applications[[#This Row],[NoApplication]],#REF!,#REF!,Applications[[#This Row],[Business Owner]],0,1)</f>
        <v>#REF!</v>
      </c>
      <c r="AE920" t="s">
        <v>2192</v>
      </c>
    </row>
    <row r="921" spans="2:34" x14ac:dyDescent="0.25">
      <c r="B921" s="29" t="str">
        <f>_xlfn.CONCAT(Applications[[#This Row],[No]]," - ",Applications[[#This Row],[Application]])</f>
        <v>1159 - Jenji</v>
      </c>
      <c r="C921">
        <v>1159</v>
      </c>
      <c r="D921" s="18" t="s">
        <v>8675</v>
      </c>
      <c r="E921" t="s">
        <v>1918</v>
      </c>
      <c r="F921" s="28">
        <v>45658</v>
      </c>
      <c r="G921" s="11" t="s">
        <v>1873</v>
      </c>
      <c r="N921" t="s">
        <v>1862</v>
      </c>
      <c r="O921" s="19">
        <v>54788</v>
      </c>
      <c r="Q921" t="s">
        <v>8677</v>
      </c>
      <c r="R921" s="11"/>
      <c r="V921" s="128" t="e">
        <f>_xlfn.XLOOKUP(Applications[[#This Row],[NoApplication]],#REF!,#REF!,Applications[[#This Row],[Business Owner]],0,1)</f>
        <v>#REF!</v>
      </c>
      <c r="AE921" t="s">
        <v>3036</v>
      </c>
    </row>
    <row r="922" spans="2:34" x14ac:dyDescent="0.25">
      <c r="B922" s="29" t="str">
        <f>_xlfn.CONCAT(Applications[[#This Row],[No]]," - ",Applications[[#This Row],[Application]])</f>
        <v>1160 - My Silaé</v>
      </c>
      <c r="C922">
        <v>1160</v>
      </c>
      <c r="D922" s="18" t="s">
        <v>8676</v>
      </c>
      <c r="E922" t="s">
        <v>1918</v>
      </c>
      <c r="F922" s="28">
        <v>45658</v>
      </c>
      <c r="G922" s="11" t="s">
        <v>1873</v>
      </c>
      <c r="N922" t="s">
        <v>1862</v>
      </c>
      <c r="O922" s="19">
        <v>54788</v>
      </c>
      <c r="Q922" t="s">
        <v>8681</v>
      </c>
      <c r="R922" s="11"/>
      <c r="V922" s="128" t="e">
        <f>_xlfn.XLOOKUP(Applications[[#This Row],[NoApplication]],#REF!,#REF!,Applications[[#This Row],[Business Owner]],0,1)</f>
        <v>#REF!</v>
      </c>
      <c r="AE922" t="s">
        <v>3036</v>
      </c>
    </row>
    <row r="923" spans="2:34" x14ac:dyDescent="0.25">
      <c r="B923" s="29" t="str">
        <f>_xlfn.CONCAT(Applications[[#This Row],[No]]," - ",Applications[[#This Row],[Application]])</f>
        <v>1161 - edoc-Perso</v>
      </c>
      <c r="C923">
        <v>1161</v>
      </c>
      <c r="D923" s="18" t="s">
        <v>8678</v>
      </c>
      <c r="E923" t="s">
        <v>1918</v>
      </c>
      <c r="F923" s="28">
        <v>45658</v>
      </c>
      <c r="G923" s="11" t="s">
        <v>1873</v>
      </c>
      <c r="N923" t="s">
        <v>1862</v>
      </c>
      <c r="O923" s="19">
        <v>54788</v>
      </c>
      <c r="Q923" t="s">
        <v>8679</v>
      </c>
      <c r="R923" s="11"/>
      <c r="V923" s="128" t="e">
        <f>_xlfn.XLOOKUP(Applications[[#This Row],[NoApplication]],#REF!,#REF!,Applications[[#This Row],[Business Owner]],0,1)</f>
        <v>#REF!</v>
      </c>
      <c r="AE923" t="s">
        <v>3036</v>
      </c>
    </row>
    <row r="924" spans="2:34" x14ac:dyDescent="0.25">
      <c r="B924" s="29" t="str">
        <f>_xlfn.CONCAT(Applications[[#This Row],[No]]," - ",Applications[[#This Row],[Application]])</f>
        <v>1162 - Silaé</v>
      </c>
      <c r="C924">
        <v>1162</v>
      </c>
      <c r="D924" s="18" t="s">
        <v>8680</v>
      </c>
      <c r="E924" t="s">
        <v>1918</v>
      </c>
      <c r="F924" s="28">
        <v>45658</v>
      </c>
      <c r="G924" s="11" t="s">
        <v>1873</v>
      </c>
      <c r="N924" t="s">
        <v>1862</v>
      </c>
      <c r="O924" s="19">
        <v>54788</v>
      </c>
      <c r="Q924" t="s">
        <v>8682</v>
      </c>
      <c r="R924" s="11"/>
      <c r="V924" s="128" t="e">
        <f>_xlfn.XLOOKUP(Applications[[#This Row],[NoApplication]],#REF!,#REF!,Applications[[#This Row],[Business Owner]],0,1)</f>
        <v>#REF!</v>
      </c>
      <c r="AE924" t="s">
        <v>3036</v>
      </c>
    </row>
    <row r="925" spans="2:34" x14ac:dyDescent="0.25">
      <c r="B925" s="29" t="str">
        <f>_xlfn.CONCAT(Applications[[#This Row],[No]]," - ",Applications[[#This Row],[Application]])</f>
        <v>1163 - Teams Premium</v>
      </c>
      <c r="C925">
        <v>1163</v>
      </c>
      <c r="D925" s="18" t="s">
        <v>8694</v>
      </c>
      <c r="E925" t="s">
        <v>1999</v>
      </c>
      <c r="F925" s="28">
        <v>45658</v>
      </c>
      <c r="N925" t="s">
        <v>1862</v>
      </c>
      <c r="O925" s="19">
        <v>54788</v>
      </c>
      <c r="Q925" t="s">
        <v>9491</v>
      </c>
      <c r="R925" s="11"/>
      <c r="S925" t="s">
        <v>2022</v>
      </c>
      <c r="V925" s="128" t="e">
        <f>_xlfn.XLOOKUP(Applications[[#This Row],[NoApplication]],#REF!,#REF!,Applications[[#This Row],[Business Owner]],0,1)</f>
        <v>#REF!</v>
      </c>
    </row>
    <row r="926" spans="2:34" x14ac:dyDescent="0.25">
      <c r="B926" s="29" t="str">
        <f>_xlfn.CONCAT(Applications[[#This Row],[No]]," - ",Applications[[#This Row],[Application]])</f>
        <v>1164 - Uniflow</v>
      </c>
      <c r="C926">
        <v>1164</v>
      </c>
      <c r="D926" s="18" t="s">
        <v>8692</v>
      </c>
      <c r="E926" t="s">
        <v>1846</v>
      </c>
      <c r="F926" s="28">
        <v>45658</v>
      </c>
      <c r="N926" t="s">
        <v>1862</v>
      </c>
      <c r="O926" s="19">
        <v>54788</v>
      </c>
      <c r="Q926" t="s">
        <v>9492</v>
      </c>
      <c r="R926" s="11"/>
      <c r="S926" t="s">
        <v>2022</v>
      </c>
      <c r="V926" s="128" t="e">
        <f>_xlfn.XLOOKUP(Applications[[#This Row],[NoApplication]],#REF!,#REF!,Applications[[#This Row],[Business Owner]],0,1)</f>
        <v>#REF!</v>
      </c>
    </row>
    <row r="927" spans="2:34" x14ac:dyDescent="0.25">
      <c r="B927" s="29" t="str">
        <f>_xlfn.CONCAT(Applications[[#This Row],[No]]," - ",Applications[[#This Row],[Application]])</f>
        <v>1165 - Sharepoint 2016</v>
      </c>
      <c r="C927">
        <v>1165</v>
      </c>
      <c r="D927" s="18" t="s">
        <v>8696</v>
      </c>
      <c r="E927" t="s">
        <v>1999</v>
      </c>
      <c r="F927" s="28">
        <v>45658</v>
      </c>
      <c r="N927" t="s">
        <v>1862</v>
      </c>
      <c r="O927" s="19">
        <v>54788</v>
      </c>
      <c r="Q927" t="s">
        <v>9493</v>
      </c>
      <c r="R927" s="11"/>
      <c r="S927" t="s">
        <v>2022</v>
      </c>
      <c r="V927" s="128" t="e">
        <f>_xlfn.XLOOKUP(Applications[[#This Row],[NoApplication]],#REF!,#REF!,Applications[[#This Row],[Business Owner]],0,1)</f>
        <v>#REF!</v>
      </c>
    </row>
    <row r="928" spans="2:34" x14ac:dyDescent="0.25">
      <c r="B928" s="29" t="str">
        <f>_xlfn.CONCAT(Applications[[#This Row],[No]]," - ",Applications[[#This Row],[Application]])</f>
        <v>1166 - On Premises Data Gateway</v>
      </c>
      <c r="C928">
        <v>1166</v>
      </c>
      <c r="D928" s="18" t="s">
        <v>8698</v>
      </c>
      <c r="E928" t="s">
        <v>1853</v>
      </c>
      <c r="F928" s="28">
        <v>45658</v>
      </c>
      <c r="G928" s="11" t="s">
        <v>1966</v>
      </c>
      <c r="J928" t="s">
        <v>1861</v>
      </c>
      <c r="N928" t="s">
        <v>2038</v>
      </c>
      <c r="O928" s="19">
        <v>54788</v>
      </c>
      <c r="Q928" t="s">
        <v>8699</v>
      </c>
      <c r="R928" s="11"/>
      <c r="V928" s="128" t="e">
        <f>_xlfn.XLOOKUP(Applications[[#This Row],[NoApplication]],#REF!,#REF!,Applications[[#This Row],[Business Owner]],0,1)</f>
        <v>#REF!</v>
      </c>
    </row>
    <row r="929" spans="2:31" x14ac:dyDescent="0.25">
      <c r="B929" s="29" t="str">
        <f>_xlfn.CONCAT(Applications[[#This Row],[No]]," - ",Applications[[#This Row],[Application]])</f>
        <v>1167 - OpenVPN</v>
      </c>
      <c r="C929">
        <v>1167</v>
      </c>
      <c r="D929" s="18" t="s">
        <v>8700</v>
      </c>
      <c r="E929" t="s">
        <v>2037</v>
      </c>
      <c r="F929" s="28">
        <v>45658</v>
      </c>
      <c r="N929" t="s">
        <v>1862</v>
      </c>
      <c r="O929" s="19">
        <v>54788</v>
      </c>
      <c r="R929" s="11"/>
      <c r="V929" s="128" t="e">
        <f>_xlfn.XLOOKUP(Applications[[#This Row],[NoApplication]],#REF!,#REF!,Applications[[#This Row],[Business Owner]],0,1)</f>
        <v>#REF!</v>
      </c>
    </row>
    <row r="930" spans="2:31" x14ac:dyDescent="0.25">
      <c r="B930" s="29" t="str">
        <f>_xlfn.CONCAT(Applications[[#This Row],[No]]," - ",Applications[[#This Row],[Application]])</f>
        <v>1168 - 3CX</v>
      </c>
      <c r="C930">
        <v>1168</v>
      </c>
      <c r="D930" s="18" t="s">
        <v>8701</v>
      </c>
      <c r="F930" s="28">
        <v>45658</v>
      </c>
      <c r="N930" t="s">
        <v>1862</v>
      </c>
      <c r="O930" s="19">
        <v>54788</v>
      </c>
      <c r="Q930" t="s">
        <v>8814</v>
      </c>
      <c r="R930" s="11"/>
      <c r="V930" s="128" t="e">
        <f>_xlfn.XLOOKUP(Applications[[#This Row],[NoApplication]],#REF!,#REF!,Applications[[#This Row],[Business Owner]],0,1)</f>
        <v>#REF!</v>
      </c>
    </row>
    <row r="931" spans="2:31" x14ac:dyDescent="0.25">
      <c r="B931" s="29" t="str">
        <f>_xlfn.CONCAT(Applications[[#This Row],[No]]," - ",Applications[[#This Row],[Application]])</f>
        <v>1169 - Akiflow</v>
      </c>
      <c r="C931">
        <v>1169</v>
      </c>
      <c r="D931" s="18" t="s">
        <v>8702</v>
      </c>
      <c r="F931" s="28">
        <v>45658</v>
      </c>
      <c r="N931" t="s">
        <v>1862</v>
      </c>
      <c r="O931" s="19">
        <v>54788</v>
      </c>
      <c r="Q931" t="s">
        <v>8815</v>
      </c>
      <c r="R931" s="11"/>
      <c r="V931" s="128" t="e">
        <f>_xlfn.XLOOKUP(Applications[[#This Row],[NoApplication]],#REF!,#REF!,Applications[[#This Row],[Business Owner]],0,1)</f>
        <v>#REF!</v>
      </c>
    </row>
    <row r="932" spans="2:31" x14ac:dyDescent="0.25">
      <c r="B932" s="29" t="str">
        <f>_xlfn.CONCAT(Applications[[#This Row],[No]]," - ",Applications[[#This Row],[Application]])</f>
        <v>1172 - Rustdesk</v>
      </c>
      <c r="C932">
        <v>1172</v>
      </c>
      <c r="D932" s="18" t="s">
        <v>8703</v>
      </c>
      <c r="E932" t="s">
        <v>2037</v>
      </c>
      <c r="F932" s="28">
        <v>45658</v>
      </c>
      <c r="N932" t="s">
        <v>1862</v>
      </c>
      <c r="O932" s="19">
        <v>54788</v>
      </c>
      <c r="Q932" t="s">
        <v>8704</v>
      </c>
      <c r="R932" s="11"/>
      <c r="V932" s="128" t="e">
        <f>_xlfn.XLOOKUP(Applications[[#This Row],[NoApplication]],#REF!,#REF!,Applications[[#This Row],[Business Owner]],0,1)</f>
        <v>#REF!</v>
      </c>
    </row>
    <row r="933" spans="2:31" x14ac:dyDescent="0.25">
      <c r="B933" s="29" t="str">
        <f>_xlfn.CONCAT(Applications[[#This Row],[No]]," - ",Applications[[#This Row],[Application]])</f>
        <v>1173 - PhPStorm</v>
      </c>
      <c r="C933">
        <v>1173</v>
      </c>
      <c r="D933" s="18" t="s">
        <v>8705</v>
      </c>
      <c r="E933" t="s">
        <v>1968</v>
      </c>
      <c r="F933" s="28">
        <v>45658</v>
      </c>
      <c r="J933" t="s">
        <v>2496</v>
      </c>
      <c r="M933" t="s">
        <v>2009</v>
      </c>
      <c r="N933" t="s">
        <v>1862</v>
      </c>
      <c r="O933" s="19">
        <v>54788</v>
      </c>
      <c r="Q933" t="s">
        <v>8711</v>
      </c>
      <c r="R933" s="11"/>
      <c r="V933" s="128" t="e">
        <f>_xlfn.XLOOKUP(Applications[[#This Row],[NoApplication]],#REF!,#REF!,Applications[[#This Row],[Business Owner]],0,1)</f>
        <v>#REF!</v>
      </c>
    </row>
    <row r="934" spans="2:31" x14ac:dyDescent="0.25">
      <c r="B934" s="29" t="str">
        <f>_xlfn.CONCAT(Applications[[#This Row],[No]]," - ",Applications[[#This Row],[Application]])</f>
        <v>1174 - YouTrack</v>
      </c>
      <c r="C934">
        <v>1174</v>
      </c>
      <c r="D934" s="18" t="s">
        <v>8706</v>
      </c>
      <c r="E934" t="s">
        <v>1968</v>
      </c>
      <c r="F934" s="28">
        <v>45658</v>
      </c>
      <c r="J934" t="s">
        <v>2496</v>
      </c>
      <c r="M934" t="s">
        <v>2009</v>
      </c>
      <c r="N934" t="s">
        <v>1969</v>
      </c>
      <c r="O934" s="19">
        <v>46387</v>
      </c>
      <c r="Q934" t="s">
        <v>8711</v>
      </c>
      <c r="R934" s="11"/>
      <c r="V934" s="128" t="e">
        <f>_xlfn.XLOOKUP(Applications[[#This Row],[NoApplication]],#REF!,#REF!,Applications[[#This Row],[Business Owner]],0,1)</f>
        <v>#REF!</v>
      </c>
    </row>
    <row r="935" spans="2:31" x14ac:dyDescent="0.25">
      <c r="B935" s="29" t="str">
        <f>_xlfn.CONCAT(Applications[[#This Row],[No]]," - ",Applications[[#This Row],[Application]])</f>
        <v>1175 - JetBrains AI Pro</v>
      </c>
      <c r="C935">
        <v>1175</v>
      </c>
      <c r="D935" s="18" t="s">
        <v>8707</v>
      </c>
      <c r="E935" t="s">
        <v>1968</v>
      </c>
      <c r="F935" s="28">
        <v>45658</v>
      </c>
      <c r="J935" t="s">
        <v>2496</v>
      </c>
      <c r="M935" t="s">
        <v>2009</v>
      </c>
      <c r="N935" t="s">
        <v>2038</v>
      </c>
      <c r="O935" s="19">
        <v>54788</v>
      </c>
      <c r="Q935" t="s">
        <v>8711</v>
      </c>
      <c r="R935" s="11"/>
      <c r="V935" s="128" t="e">
        <f>_xlfn.XLOOKUP(Applications[[#This Row],[NoApplication]],#REF!,#REF!,Applications[[#This Row],[Business Owner]],0,1)</f>
        <v>#REF!</v>
      </c>
    </row>
    <row r="936" spans="2:31" x14ac:dyDescent="0.25">
      <c r="B936" s="29" t="str">
        <f>_xlfn.CONCAT(Applications[[#This Row],[No]]," - ",Applications[[#This Row],[Application]])</f>
        <v>1176 - PDF Creator</v>
      </c>
      <c r="C936">
        <v>1176</v>
      </c>
      <c r="D936" s="18" t="s">
        <v>8717</v>
      </c>
      <c r="E936" t="s">
        <v>1846</v>
      </c>
      <c r="F936" s="28">
        <v>45658</v>
      </c>
      <c r="M936" t="s">
        <v>2009</v>
      </c>
      <c r="N936" t="s">
        <v>2038</v>
      </c>
      <c r="O936" s="19">
        <v>54788</v>
      </c>
      <c r="R936" s="11"/>
      <c r="V936" s="128" t="e">
        <f>_xlfn.XLOOKUP(Applications[[#This Row],[NoApplication]],#REF!,#REF!,Applications[[#This Row],[Business Owner]],0,1)</f>
        <v>#REF!</v>
      </c>
    </row>
    <row r="937" spans="2:31" x14ac:dyDescent="0.25">
      <c r="B937" s="29" t="str">
        <f>_xlfn.CONCAT(Applications[[#This Row],[No]]," - ",Applications[[#This Row],[Application]])</f>
        <v>1177 - Xmind</v>
      </c>
      <c r="C937">
        <v>1177</v>
      </c>
      <c r="D937" s="18" t="s">
        <v>8142</v>
      </c>
      <c r="E937" t="s">
        <v>1846</v>
      </c>
      <c r="F937" s="28">
        <v>45658</v>
      </c>
      <c r="M937" t="s">
        <v>2009</v>
      </c>
      <c r="N937" t="s">
        <v>1862</v>
      </c>
      <c r="O937" s="19">
        <v>54788</v>
      </c>
      <c r="R937" s="11"/>
      <c r="V937" s="128" t="e">
        <f>_xlfn.XLOOKUP(Applications[[#This Row],[NoApplication]],#REF!,#REF!,Applications[[#This Row],[Business Owner]],0,1)</f>
        <v>#REF!</v>
      </c>
    </row>
    <row r="938" spans="2:31" x14ac:dyDescent="0.25">
      <c r="B938" s="29" t="str">
        <f>_xlfn.CONCAT(Applications[[#This Row],[No]]," - ",Applications[[#This Row],[Application]])</f>
        <v>1178 - SUP - Export supervision</v>
      </c>
      <c r="C938">
        <v>1178</v>
      </c>
      <c r="D938" s="18" t="s">
        <v>8720</v>
      </c>
      <c r="E938" t="s">
        <v>8721</v>
      </c>
      <c r="F938" s="28">
        <v>45658</v>
      </c>
      <c r="J938" t="s">
        <v>1838</v>
      </c>
      <c r="N938" t="s">
        <v>1896</v>
      </c>
      <c r="O938" s="19">
        <v>54788</v>
      </c>
      <c r="R938" s="11"/>
      <c r="S938" t="s">
        <v>8691</v>
      </c>
      <c r="V938" s="128" t="e">
        <f>_xlfn.XLOOKUP(Applications[[#This Row],[NoApplication]],#REF!,#REF!,Applications[[#This Row],[Business Owner]],0,1)</f>
        <v>#REF!</v>
      </c>
      <c r="AE938" t="s">
        <v>7279</v>
      </c>
    </row>
    <row r="939" spans="2:31" x14ac:dyDescent="0.25">
      <c r="B939" s="29" t="str">
        <f>_xlfn.CONCAT(Applications[[#This Row],[No]]," - ",Applications[[#This Row],[Application]])</f>
        <v>1179 - Owncloud</v>
      </c>
      <c r="C939">
        <v>1179</v>
      </c>
      <c r="D939" s="18" t="s">
        <v>8724</v>
      </c>
      <c r="E939" t="s">
        <v>2037</v>
      </c>
      <c r="F939" s="28">
        <v>45658</v>
      </c>
      <c r="M939" t="s">
        <v>2002</v>
      </c>
      <c r="N939" t="s">
        <v>1862</v>
      </c>
      <c r="O939" s="19">
        <v>54788</v>
      </c>
      <c r="Q939" t="s">
        <v>8725</v>
      </c>
      <c r="R939" s="11"/>
      <c r="S939" t="s">
        <v>8691</v>
      </c>
      <c r="V939" s="128" t="e">
        <f>_xlfn.XLOOKUP(Applications[[#This Row],[NoApplication]],#REF!,#REF!,Applications[[#This Row],[Business Owner]],0,1)</f>
        <v>#REF!</v>
      </c>
    </row>
    <row r="940" spans="2:31" x14ac:dyDescent="0.25">
      <c r="B940" s="29" t="str">
        <f>_xlfn.CONCAT(Applications[[#This Row],[No]]," - ",Applications[[#This Row],[Application]])</f>
        <v>1180 - Adobe Acrobat Reader</v>
      </c>
      <c r="C940">
        <v>1180</v>
      </c>
      <c r="D940" s="18" t="s">
        <v>8728</v>
      </c>
      <c r="E940" t="s">
        <v>1846</v>
      </c>
      <c r="F940" s="28">
        <v>45658</v>
      </c>
      <c r="J940" t="s">
        <v>2085</v>
      </c>
      <c r="M940" t="s">
        <v>2009</v>
      </c>
      <c r="N940" t="s">
        <v>2038</v>
      </c>
      <c r="O940" s="19">
        <v>54788</v>
      </c>
      <c r="Q940" t="s">
        <v>8730</v>
      </c>
      <c r="R940" s="11"/>
      <c r="S940" t="s">
        <v>8691</v>
      </c>
      <c r="V940" s="128" t="e">
        <f>_xlfn.XLOOKUP(Applications[[#This Row],[NoApplication]],#REF!,#REF!,Applications[[#This Row],[Business Owner]],0,1)</f>
        <v>#REF!</v>
      </c>
    </row>
    <row r="941" spans="2:31" x14ac:dyDescent="0.25">
      <c r="B941" s="29" t="str">
        <f>_xlfn.CONCAT(Applications[[#This Row],[No]]," - ",Applications[[#This Row],[Application]])</f>
        <v>1181 - Affinity publisher</v>
      </c>
      <c r="C941">
        <v>1181</v>
      </c>
      <c r="D941" s="18" t="s">
        <v>8729</v>
      </c>
      <c r="E941" t="s">
        <v>1846</v>
      </c>
      <c r="F941" s="28">
        <v>45658</v>
      </c>
      <c r="M941" t="s">
        <v>2009</v>
      </c>
      <c r="N941" t="s">
        <v>2038</v>
      </c>
      <c r="O941" s="19">
        <v>54788</v>
      </c>
      <c r="Q941" t="s">
        <v>8730</v>
      </c>
      <c r="R941" s="11"/>
      <c r="S941" t="s">
        <v>8691</v>
      </c>
      <c r="V941" s="128" t="e">
        <f>_xlfn.XLOOKUP(Applications[[#This Row],[NoApplication]],#REF!,#REF!,Applications[[#This Row],[Business Owner]],0,1)</f>
        <v>#REF!</v>
      </c>
    </row>
    <row r="942" spans="2:31" x14ac:dyDescent="0.25">
      <c r="B942" s="29" t="str">
        <f>_xlfn.CONCAT(Applications[[#This Row],[No]]," - ",Applications[[#This Row],[Application]])</f>
        <v>1182 - EMAil Server</v>
      </c>
      <c r="C942">
        <v>1182</v>
      </c>
      <c r="D942" s="18" t="s">
        <v>8733</v>
      </c>
      <c r="E942" t="s">
        <v>8721</v>
      </c>
      <c r="F942" s="28">
        <v>45658</v>
      </c>
      <c r="J942" t="s">
        <v>1838</v>
      </c>
      <c r="N942" t="s">
        <v>1896</v>
      </c>
      <c r="O942" s="19">
        <v>54788</v>
      </c>
      <c r="R942" s="11"/>
      <c r="S942" t="s">
        <v>8691</v>
      </c>
      <c r="V942" s="128" t="e">
        <f>_xlfn.XLOOKUP(Applications[[#This Row],[NoApplication]],#REF!,#REF!,Applications[[#This Row],[Business Owner]],0,1)</f>
        <v>#REF!</v>
      </c>
      <c r="AE942" t="s">
        <v>7279</v>
      </c>
    </row>
    <row r="943" spans="2:31" x14ac:dyDescent="0.25">
      <c r="B943" s="29" t="str">
        <f>_xlfn.CONCAT(Applications[[#This Row],[No]]," - ",Applications[[#This Row],[Application]])</f>
        <v>1183 - FTP Server</v>
      </c>
      <c r="C943">
        <v>1183</v>
      </c>
      <c r="D943" s="18" t="s">
        <v>8734</v>
      </c>
      <c r="E943" t="s">
        <v>8721</v>
      </c>
      <c r="F943" s="28">
        <v>45658</v>
      </c>
      <c r="J943" t="s">
        <v>1838</v>
      </c>
      <c r="N943" t="s">
        <v>1896</v>
      </c>
      <c r="O943" s="19">
        <v>54788</v>
      </c>
      <c r="R943" s="11"/>
      <c r="S943" t="s">
        <v>8691</v>
      </c>
      <c r="V943" s="128" t="e">
        <f>_xlfn.XLOOKUP(Applications[[#This Row],[NoApplication]],#REF!,#REF!,Applications[[#This Row],[Business Owner]],0,1)</f>
        <v>#REF!</v>
      </c>
      <c r="AE943" t="s">
        <v>7279</v>
      </c>
    </row>
    <row r="944" spans="2:31" x14ac:dyDescent="0.25">
      <c r="B944" s="29" t="str">
        <f>_xlfn.CONCAT(Applications[[#This Row],[No]]," - ",Applications[[#This Row],[Application]])</f>
        <v>1184 - Rapport - VCI_Edit</v>
      </c>
      <c r="C944">
        <v>1184</v>
      </c>
      <c r="D944" s="18" t="s">
        <v>8735</v>
      </c>
      <c r="E944" t="s">
        <v>8721</v>
      </c>
      <c r="F944" s="28">
        <v>45658</v>
      </c>
      <c r="J944" t="s">
        <v>1838</v>
      </c>
      <c r="N944" t="s">
        <v>1896</v>
      </c>
      <c r="O944" s="19">
        <v>54788</v>
      </c>
      <c r="R944" s="11"/>
      <c r="S944" t="s">
        <v>8691</v>
      </c>
      <c r="V944" s="128" t="e">
        <f>_xlfn.XLOOKUP(Applications[[#This Row],[NoApplication]],#REF!,#REF!,Applications[[#This Row],[Business Owner]],0,1)</f>
        <v>#REF!</v>
      </c>
      <c r="AE944" t="s">
        <v>7279</v>
      </c>
    </row>
    <row r="945" spans="2:31" x14ac:dyDescent="0.25">
      <c r="B945" s="29" t="str">
        <f>_xlfn.CONCAT(Applications[[#This Row],[No]]," - ",Applications[[#This Row],[Application]])</f>
        <v>1185 - Rapport - VCI_export</v>
      </c>
      <c r="C945">
        <v>1185</v>
      </c>
      <c r="D945" s="18" t="s">
        <v>8736</v>
      </c>
      <c r="E945" t="s">
        <v>8721</v>
      </c>
      <c r="F945" s="28">
        <v>45658</v>
      </c>
      <c r="J945" t="s">
        <v>1838</v>
      </c>
      <c r="N945" t="s">
        <v>1896</v>
      </c>
      <c r="O945" s="19">
        <v>54788</v>
      </c>
      <c r="R945" s="11"/>
      <c r="S945" t="s">
        <v>8691</v>
      </c>
      <c r="V945" s="128" t="e">
        <f>_xlfn.XLOOKUP(Applications[[#This Row],[NoApplication]],#REF!,#REF!,Applications[[#This Row],[Business Owner]],0,1)</f>
        <v>#REF!</v>
      </c>
      <c r="AE945" t="s">
        <v>7279</v>
      </c>
    </row>
    <row r="946" spans="2:31" x14ac:dyDescent="0.25">
      <c r="B946" s="29" t="str">
        <f>_xlfn.CONCAT(Applications[[#This Row],[No]]," - ",Applications[[#This Row],[Application]])</f>
        <v>1186 - Rapport - VCI_import</v>
      </c>
      <c r="C946">
        <v>1186</v>
      </c>
      <c r="D946" s="18" t="s">
        <v>8737</v>
      </c>
      <c r="E946" t="s">
        <v>8721</v>
      </c>
      <c r="F946" s="28">
        <v>45658</v>
      </c>
      <c r="J946" t="s">
        <v>1838</v>
      </c>
      <c r="N946" t="s">
        <v>1896</v>
      </c>
      <c r="O946" s="19">
        <v>54788</v>
      </c>
      <c r="R946" s="11"/>
      <c r="S946" t="s">
        <v>8691</v>
      </c>
      <c r="V946" s="128" t="e">
        <f>_xlfn.XLOOKUP(Applications[[#This Row],[NoApplication]],#REF!,#REF!,Applications[[#This Row],[Business Owner]],0,1)</f>
        <v>#REF!</v>
      </c>
      <c r="AE946" t="s">
        <v>7279</v>
      </c>
    </row>
    <row r="947" spans="2:31" x14ac:dyDescent="0.25">
      <c r="B947" s="29" t="str">
        <f>_xlfn.CONCAT(Applications[[#This Row],[No]]," - ",Applications[[#This Row],[Application]])</f>
        <v>1187 - Rapport - VCI_Job_certif</v>
      </c>
      <c r="C947">
        <v>1187</v>
      </c>
      <c r="D947" s="18" t="s">
        <v>8738</v>
      </c>
      <c r="E947" t="s">
        <v>8721</v>
      </c>
      <c r="F947" s="28">
        <v>45658</v>
      </c>
      <c r="J947" t="s">
        <v>1838</v>
      </c>
      <c r="N947" t="s">
        <v>1896</v>
      </c>
      <c r="O947" s="19">
        <v>54788</v>
      </c>
      <c r="R947" s="11"/>
      <c r="S947" t="s">
        <v>8691</v>
      </c>
      <c r="V947" s="128" t="e">
        <f>_xlfn.XLOOKUP(Applications[[#This Row],[NoApplication]],#REF!,#REF!,Applications[[#This Row],[Business Owner]],0,1)</f>
        <v>#REF!</v>
      </c>
      <c r="AE947" t="s">
        <v>7279</v>
      </c>
    </row>
    <row r="948" spans="2:31" x14ac:dyDescent="0.25">
      <c r="B948" s="29" t="str">
        <f>_xlfn.CONCAT(Applications[[#This Row],[No]]," - ",Applications[[#This Row],[Application]])</f>
        <v>1188 - Rapport - Windev HFSQL Center</v>
      </c>
      <c r="C948">
        <v>1188</v>
      </c>
      <c r="D948" s="18" t="s">
        <v>8739</v>
      </c>
      <c r="E948" t="s">
        <v>8721</v>
      </c>
      <c r="F948" s="28">
        <v>45658</v>
      </c>
      <c r="J948" t="s">
        <v>1838</v>
      </c>
      <c r="N948" t="s">
        <v>1896</v>
      </c>
      <c r="O948" s="19">
        <v>54788</v>
      </c>
      <c r="R948" s="11"/>
      <c r="S948" t="s">
        <v>8691</v>
      </c>
      <c r="V948" s="128" t="e">
        <f>_xlfn.XLOOKUP(Applications[[#This Row],[NoApplication]],#REF!,#REF!,Applications[[#This Row],[Business Owner]],0,1)</f>
        <v>#REF!</v>
      </c>
      <c r="AE948" t="s">
        <v>7279</v>
      </c>
    </row>
    <row r="949" spans="2:31" x14ac:dyDescent="0.25">
      <c r="B949" s="29" t="str">
        <f>_xlfn.CONCAT(Applications[[#This Row],[No]]," - ",Applications[[#This Row],[Application]])</f>
        <v>1189 - Scheduler</v>
      </c>
      <c r="C949">
        <v>1189</v>
      </c>
      <c r="D949" s="18" t="s">
        <v>8740</v>
      </c>
      <c r="E949" t="s">
        <v>8721</v>
      </c>
      <c r="F949" s="28">
        <v>45658</v>
      </c>
      <c r="J949" t="s">
        <v>1838</v>
      </c>
      <c r="N949" t="s">
        <v>1896</v>
      </c>
      <c r="O949" s="19">
        <v>54788</v>
      </c>
      <c r="R949" s="11"/>
      <c r="S949" t="s">
        <v>8691</v>
      </c>
      <c r="V949" s="128" t="e">
        <f>_xlfn.XLOOKUP(Applications[[#This Row],[NoApplication]],#REF!,#REF!,Applications[[#This Row],[Business Owner]],0,1)</f>
        <v>#REF!</v>
      </c>
      <c r="AE949" t="s">
        <v>7279</v>
      </c>
    </row>
    <row r="950" spans="2:31" x14ac:dyDescent="0.25">
      <c r="B950" s="29" t="str">
        <f>_xlfn.CONCAT(Applications[[#This Row],[No]]," - ",Applications[[#This Row],[Application]])</f>
        <v>1190 - Server Time</v>
      </c>
      <c r="C950">
        <v>1190</v>
      </c>
      <c r="D950" s="18" t="s">
        <v>8741</v>
      </c>
      <c r="E950" t="s">
        <v>8721</v>
      </c>
      <c r="F950" s="28">
        <v>45658</v>
      </c>
      <c r="J950" t="s">
        <v>1838</v>
      </c>
      <c r="N950" t="s">
        <v>1896</v>
      </c>
      <c r="O950" s="19">
        <v>54788</v>
      </c>
      <c r="R950" s="11"/>
      <c r="S950" t="s">
        <v>8691</v>
      </c>
      <c r="V950" s="128" t="e">
        <f>_xlfn.XLOOKUP(Applications[[#This Row],[NoApplication]],#REF!,#REF!,Applications[[#This Row],[Business Owner]],0,1)</f>
        <v>#REF!</v>
      </c>
      <c r="AE950" t="s">
        <v>7279</v>
      </c>
    </row>
    <row r="951" spans="2:31" x14ac:dyDescent="0.25">
      <c r="B951" s="29" t="str">
        <f>_xlfn.CONCAT(Applications[[#This Row],[No]]," - ",Applications[[#This Row],[Application]])</f>
        <v>1191 - SQL Batch Server</v>
      </c>
      <c r="C951">
        <v>1191</v>
      </c>
      <c r="D951" s="18" t="s">
        <v>8742</v>
      </c>
      <c r="E951" t="s">
        <v>8721</v>
      </c>
      <c r="F951" s="28">
        <v>45658</v>
      </c>
      <c r="J951" t="s">
        <v>1838</v>
      </c>
      <c r="N951" t="s">
        <v>1896</v>
      </c>
      <c r="O951" s="19">
        <v>54788</v>
      </c>
      <c r="R951" s="11"/>
      <c r="S951" t="s">
        <v>8691</v>
      </c>
      <c r="V951" s="128" t="e">
        <f>_xlfn.XLOOKUP(Applications[[#This Row],[NoApplication]],#REF!,#REF!,Applications[[#This Row],[Business Owner]],0,1)</f>
        <v>#REF!</v>
      </c>
      <c r="AE951" t="s">
        <v>7279</v>
      </c>
    </row>
    <row r="952" spans="2:31" x14ac:dyDescent="0.25">
      <c r="B952" s="29" t="str">
        <f>_xlfn.CONCAT(Applications[[#This Row],[No]]," - ",Applications[[#This Row],[Application]])</f>
        <v>1192 - SUP - Console UDP</v>
      </c>
      <c r="C952">
        <v>1192</v>
      </c>
      <c r="D952" s="18" t="s">
        <v>8743</v>
      </c>
      <c r="E952" t="s">
        <v>8721</v>
      </c>
      <c r="F952" s="28">
        <v>45658</v>
      </c>
      <c r="J952" t="s">
        <v>1838</v>
      </c>
      <c r="N952" t="s">
        <v>1896</v>
      </c>
      <c r="O952" s="19">
        <v>54788</v>
      </c>
      <c r="R952" s="11"/>
      <c r="S952" t="s">
        <v>8691</v>
      </c>
      <c r="V952" s="128" t="e">
        <f>_xlfn.XLOOKUP(Applications[[#This Row],[NoApplication]],#REF!,#REF!,Applications[[#This Row],[Business Owner]],0,1)</f>
        <v>#REF!</v>
      </c>
      <c r="AE952" t="s">
        <v>7279</v>
      </c>
    </row>
    <row r="953" spans="2:31" x14ac:dyDescent="0.25">
      <c r="B953" s="29" t="str">
        <f>_xlfn.CONCAT(Applications[[#This Row],[No]]," - ",Applications[[#This Row],[Application]])</f>
        <v>1193 - SUP - Dispatcher 2004</v>
      </c>
      <c r="C953">
        <v>1193</v>
      </c>
      <c r="D953" s="18" t="s">
        <v>8744</v>
      </c>
      <c r="E953" t="s">
        <v>8721</v>
      </c>
      <c r="F953" s="28">
        <v>45658</v>
      </c>
      <c r="J953" t="s">
        <v>1838</v>
      </c>
      <c r="N953" t="s">
        <v>1839</v>
      </c>
      <c r="O953" s="19">
        <v>46387</v>
      </c>
      <c r="R953" s="11"/>
      <c r="S953" t="s">
        <v>8691</v>
      </c>
      <c r="V953" s="128" t="e">
        <f>_xlfn.XLOOKUP(Applications[[#This Row],[NoApplication]],#REF!,#REF!,Applications[[#This Row],[Business Owner]],0,1)</f>
        <v>#REF!</v>
      </c>
      <c r="AE953" t="s">
        <v>7279</v>
      </c>
    </row>
    <row r="954" spans="2:31" x14ac:dyDescent="0.25">
      <c r="B954" s="29" t="str">
        <f>_xlfn.CONCAT(Applications[[#This Row],[No]]," - ",Applications[[#This Row],[Application]])</f>
        <v>1194 - SUP - Dispatcher 2010</v>
      </c>
      <c r="C954">
        <v>1194</v>
      </c>
      <c r="D954" s="18" t="s">
        <v>8745</v>
      </c>
      <c r="E954" t="s">
        <v>8721</v>
      </c>
      <c r="F954" s="28">
        <v>45658</v>
      </c>
      <c r="J954" t="s">
        <v>1838</v>
      </c>
      <c r="N954" t="s">
        <v>1896</v>
      </c>
      <c r="O954" s="19">
        <v>54788</v>
      </c>
      <c r="R954" s="11"/>
      <c r="S954" t="s">
        <v>8691</v>
      </c>
      <c r="V954" s="128" t="e">
        <f>_xlfn.XLOOKUP(Applications[[#This Row],[NoApplication]],#REF!,#REF!,Applications[[#This Row],[Business Owner]],0,1)</f>
        <v>#REF!</v>
      </c>
      <c r="AE954" t="s">
        <v>7279</v>
      </c>
    </row>
    <row r="955" spans="2:31" x14ac:dyDescent="0.25">
      <c r="B955" s="29" t="str">
        <f>_xlfn.CONCAT(Applications[[#This Row],[No]]," - ",Applications[[#This Row],[Application]])</f>
        <v>1195 - SUP - Dispatcher 2010 New</v>
      </c>
      <c r="C955">
        <v>1195</v>
      </c>
      <c r="D955" s="18" t="s">
        <v>8746</v>
      </c>
      <c r="E955" t="s">
        <v>8721</v>
      </c>
      <c r="F955" s="28">
        <v>45658</v>
      </c>
      <c r="J955" t="s">
        <v>1838</v>
      </c>
      <c r="N955" t="s">
        <v>1896</v>
      </c>
      <c r="O955" s="19">
        <v>54788</v>
      </c>
      <c r="R955" s="11"/>
      <c r="S955" t="s">
        <v>8691</v>
      </c>
      <c r="V955" s="128" t="e">
        <f>_xlfn.XLOOKUP(Applications[[#This Row],[NoApplication]],#REF!,#REF!,Applications[[#This Row],[Business Owner]],0,1)</f>
        <v>#REF!</v>
      </c>
      <c r="AE955" t="s">
        <v>7279</v>
      </c>
    </row>
    <row r="956" spans="2:31" x14ac:dyDescent="0.25">
      <c r="B956" s="29" t="str">
        <f>_xlfn.CONCAT(Applications[[#This Row],[No]]," - ",Applications[[#This Row],[Application]])</f>
        <v>1197 - SUP - ServIp</v>
      </c>
      <c r="C956">
        <v>1197</v>
      </c>
      <c r="D956" s="18" t="s">
        <v>8747</v>
      </c>
      <c r="E956" t="s">
        <v>8721</v>
      </c>
      <c r="F956" s="28">
        <v>45658</v>
      </c>
      <c r="J956" t="s">
        <v>1838</v>
      </c>
      <c r="N956" t="s">
        <v>1896</v>
      </c>
      <c r="O956" s="19">
        <v>54788</v>
      </c>
      <c r="R956" s="11"/>
      <c r="S956" t="s">
        <v>8691</v>
      </c>
      <c r="V956" s="128" t="e">
        <f>_xlfn.XLOOKUP(Applications[[#This Row],[NoApplication]],#REF!,#REF!,Applications[[#This Row],[Business Owner]],0,1)</f>
        <v>#REF!</v>
      </c>
      <c r="AE956" t="s">
        <v>7279</v>
      </c>
    </row>
    <row r="957" spans="2:31" x14ac:dyDescent="0.25">
      <c r="B957" s="29" t="str">
        <f>_xlfn.CONCAT(Applications[[#This Row],[No]]," - ",Applications[[#This Row],[Application]])</f>
        <v>1198 - SUP - UDP Server</v>
      </c>
      <c r="C957">
        <v>1198</v>
      </c>
      <c r="D957" s="18" t="s">
        <v>8748</v>
      </c>
      <c r="E957" t="s">
        <v>8721</v>
      </c>
      <c r="F957" s="28">
        <v>45658</v>
      </c>
      <c r="J957" t="s">
        <v>1838</v>
      </c>
      <c r="N957" t="s">
        <v>1839</v>
      </c>
      <c r="O957" s="19">
        <v>46387</v>
      </c>
      <c r="R957" s="11"/>
      <c r="S957" t="s">
        <v>8691</v>
      </c>
      <c r="V957" s="128" t="e">
        <f>_xlfn.XLOOKUP(Applications[[#This Row],[NoApplication]],#REF!,#REF!,Applications[[#This Row],[Business Owner]],0,1)</f>
        <v>#REF!</v>
      </c>
      <c r="AE957" t="s">
        <v>7279</v>
      </c>
    </row>
    <row r="958" spans="2:31" x14ac:dyDescent="0.25">
      <c r="B958" s="29" t="str">
        <f>_xlfn.CONCAT(Applications[[#This Row],[No]]," - ",Applications[[#This Row],[Application]])</f>
        <v>1199 - Syslog Server</v>
      </c>
      <c r="C958">
        <v>1199</v>
      </c>
      <c r="D958" s="18" t="s">
        <v>8749</v>
      </c>
      <c r="E958" t="s">
        <v>8721</v>
      </c>
      <c r="F958" s="28">
        <v>45658</v>
      </c>
      <c r="J958" t="s">
        <v>1838</v>
      </c>
      <c r="N958" t="s">
        <v>1896</v>
      </c>
      <c r="O958" s="19">
        <v>54788</v>
      </c>
      <c r="R958" s="11"/>
      <c r="S958" t="s">
        <v>8691</v>
      </c>
      <c r="V958" s="128" t="e">
        <f>_xlfn.XLOOKUP(Applications[[#This Row],[NoApplication]],#REF!,#REF!,Applications[[#This Row],[Business Owner]],0,1)</f>
        <v>#REF!</v>
      </c>
      <c r="AE958" t="s">
        <v>7279</v>
      </c>
    </row>
    <row r="959" spans="2:31" x14ac:dyDescent="0.25">
      <c r="B959" s="29" t="str">
        <f>_xlfn.CONCAT(Applications[[#This Row],[No]]," - ",Applications[[#This Row],[Application]])</f>
        <v>1200 - Bitvise SSH Client</v>
      </c>
      <c r="C959">
        <v>1200</v>
      </c>
      <c r="D959" s="18" t="s">
        <v>8767</v>
      </c>
      <c r="E959" t="s">
        <v>1846</v>
      </c>
      <c r="F959" s="28">
        <v>45658</v>
      </c>
      <c r="N959" t="s">
        <v>1862</v>
      </c>
      <c r="O959" s="19">
        <v>54788</v>
      </c>
      <c r="R959" s="11"/>
      <c r="S959" t="s">
        <v>8691</v>
      </c>
      <c r="V959" s="128" t="e">
        <f>_xlfn.XLOOKUP(Applications[[#This Row],[NoApplication]],#REF!,#REF!,Applications[[#This Row],[Business Owner]],0,1)</f>
        <v>#REF!</v>
      </c>
      <c r="AE959" t="s">
        <v>7279</v>
      </c>
    </row>
    <row r="960" spans="2:31" x14ac:dyDescent="0.25">
      <c r="B960" s="29" t="str">
        <f>_xlfn.CONCAT(Applications[[#This Row],[No]]," - ",Applications[[#This Row],[Application]])</f>
        <v>1201 - Bitvise SSH server</v>
      </c>
      <c r="C960">
        <v>1201</v>
      </c>
      <c r="D960" s="18" t="s">
        <v>8768</v>
      </c>
      <c r="E960" t="s">
        <v>1846</v>
      </c>
      <c r="F960" s="28">
        <v>45658</v>
      </c>
      <c r="N960" t="s">
        <v>1862</v>
      </c>
      <c r="O960" s="19">
        <v>54788</v>
      </c>
      <c r="R960" s="11"/>
      <c r="S960" t="s">
        <v>8691</v>
      </c>
      <c r="V960" s="128" t="e">
        <f>_xlfn.XLOOKUP(Applications[[#This Row],[NoApplication]],#REF!,#REF!,Applications[[#This Row],[Business Owner]],0,1)</f>
        <v>#REF!</v>
      </c>
      <c r="AE960" t="s">
        <v>7279</v>
      </c>
    </row>
    <row r="961" spans="2:31" x14ac:dyDescent="0.25">
      <c r="B961" s="29" t="str">
        <f>_xlfn.CONCAT(Applications[[#This Row],[No]]," - ",Applications[[#This Row],[Application]])</f>
        <v>1202 - MySql Workbench</v>
      </c>
      <c r="C961">
        <v>1202</v>
      </c>
      <c r="D961" s="18" t="s">
        <v>8769</v>
      </c>
      <c r="E961" t="s">
        <v>1846</v>
      </c>
      <c r="F961" s="28">
        <v>45658</v>
      </c>
      <c r="N961" t="s">
        <v>1862</v>
      </c>
      <c r="O961" s="19">
        <v>54788</v>
      </c>
      <c r="R961" s="11"/>
      <c r="S961" t="s">
        <v>8691</v>
      </c>
      <c r="V961" s="128" t="e">
        <f>_xlfn.XLOOKUP(Applications[[#This Row],[NoApplication]],#REF!,#REF!,Applications[[#This Row],[Business Owner]],0,1)</f>
        <v>#REF!</v>
      </c>
      <c r="AE961" t="s">
        <v>7279</v>
      </c>
    </row>
    <row r="962" spans="2:31" x14ac:dyDescent="0.25">
      <c r="B962" s="29" t="str">
        <f>_xlfn.CONCAT(Applications[[#This Row],[No]]," - ",Applications[[#This Row],[Application]])</f>
        <v>1203 - WinDirStat</v>
      </c>
      <c r="C962">
        <v>1203</v>
      </c>
      <c r="D962" s="18" t="s">
        <v>8770</v>
      </c>
      <c r="E962" t="s">
        <v>1846</v>
      </c>
      <c r="F962" s="28">
        <v>45658</v>
      </c>
      <c r="N962" t="s">
        <v>1862</v>
      </c>
      <c r="O962" s="19">
        <v>54788</v>
      </c>
      <c r="R962" s="11"/>
      <c r="S962" t="s">
        <v>8691</v>
      </c>
      <c r="V962" s="128" t="e">
        <f>_xlfn.XLOOKUP(Applications[[#This Row],[NoApplication]],#REF!,#REF!,Applications[[#This Row],[Business Owner]],0,1)</f>
        <v>#REF!</v>
      </c>
      <c r="AE962" t="s">
        <v>7279</v>
      </c>
    </row>
    <row r="963" spans="2:31" x14ac:dyDescent="0.25">
      <c r="B963" s="29" t="str">
        <f>_xlfn.CONCAT(Applications[[#This Row],[No]]," - ",Applications[[#This Row],[Application]])</f>
        <v>1204 - Anesis (copieur CANON)</v>
      </c>
      <c r="C963">
        <v>1204</v>
      </c>
      <c r="D963" s="18" t="s">
        <v>8775</v>
      </c>
      <c r="E963" t="s">
        <v>1968</v>
      </c>
      <c r="F963" s="28">
        <v>45658</v>
      </c>
      <c r="M963" t="s">
        <v>2009</v>
      </c>
      <c r="N963" t="s">
        <v>2038</v>
      </c>
      <c r="O963" s="19">
        <v>54788</v>
      </c>
      <c r="R963" s="11"/>
      <c r="S963" t="s">
        <v>8691</v>
      </c>
      <c r="V963" s="128" t="e">
        <f>_xlfn.XLOOKUP(Applications[[#This Row],[NoApplication]],#REF!,#REF!,Applications[[#This Row],[Business Owner]],0,1)</f>
        <v>#REF!</v>
      </c>
      <c r="AE963" t="s">
        <v>7279</v>
      </c>
    </row>
    <row r="964" spans="2:31" x14ac:dyDescent="0.25">
      <c r="B964" s="29" t="str">
        <f>_xlfn.CONCAT(Applications[[#This Row],[No]]," - ",Applications[[#This Row],[Application]])</f>
        <v>1205 - Cursor</v>
      </c>
      <c r="C964">
        <v>1205</v>
      </c>
      <c r="D964" s="18" t="s">
        <v>8776</v>
      </c>
      <c r="E964" t="s">
        <v>1968</v>
      </c>
      <c r="F964" s="28">
        <v>45658</v>
      </c>
      <c r="M964" t="s">
        <v>2009</v>
      </c>
      <c r="N964" t="s">
        <v>2038</v>
      </c>
      <c r="O964" s="19">
        <v>54788</v>
      </c>
      <c r="R964" s="11"/>
      <c r="S964" t="s">
        <v>8691</v>
      </c>
      <c r="V964" s="128" t="e">
        <f>_xlfn.XLOOKUP(Applications[[#This Row],[NoApplication]],#REF!,#REF!,Applications[[#This Row],[Business Owner]],0,1)</f>
        <v>#REF!</v>
      </c>
      <c r="AE964" t="s">
        <v>7279</v>
      </c>
    </row>
    <row r="965" spans="2:31" x14ac:dyDescent="0.25">
      <c r="B965" s="29" t="str">
        <f>_xlfn.CONCAT(Applications[[#This Row],[No]]," - ",Applications[[#This Row],[Application]])</f>
        <v>1206 - dbForge Studio</v>
      </c>
      <c r="C965">
        <v>1206</v>
      </c>
      <c r="D965" s="18" t="s">
        <v>8777</v>
      </c>
      <c r="E965" t="s">
        <v>1968</v>
      </c>
      <c r="F965" s="28">
        <v>45658</v>
      </c>
      <c r="M965" t="s">
        <v>2009</v>
      </c>
      <c r="N965" t="s">
        <v>1969</v>
      </c>
      <c r="O965" s="19">
        <v>46387</v>
      </c>
      <c r="R965" s="11"/>
      <c r="S965" t="s">
        <v>8691</v>
      </c>
      <c r="V965" s="128" t="e">
        <f>_xlfn.XLOOKUP(Applications[[#This Row],[NoApplication]],#REF!,#REF!,Applications[[#This Row],[Business Owner]],0,1)</f>
        <v>#REF!</v>
      </c>
      <c r="AE965" t="s">
        <v>7279</v>
      </c>
    </row>
    <row r="966" spans="2:31" x14ac:dyDescent="0.25">
      <c r="B966" s="29" t="str">
        <f>_xlfn.CONCAT(Applications[[#This Row],[No]]," - ",Applications[[#This Row],[Application]])</f>
        <v>1207 - Firefox developer</v>
      </c>
      <c r="C966">
        <v>1207</v>
      </c>
      <c r="D966" s="18" t="s">
        <v>8778</v>
      </c>
      <c r="E966" t="s">
        <v>1968</v>
      </c>
      <c r="F966" s="28">
        <v>45658</v>
      </c>
      <c r="M966" t="s">
        <v>2009</v>
      </c>
      <c r="N966" t="s">
        <v>1862</v>
      </c>
      <c r="O966" s="19">
        <v>54788</v>
      </c>
      <c r="R966" s="11"/>
      <c r="S966" t="s">
        <v>8691</v>
      </c>
      <c r="V966" s="128" t="e">
        <f>_xlfn.XLOOKUP(Applications[[#This Row],[NoApplication]],#REF!,#REF!,Applications[[#This Row],[Business Owner]],0,1)</f>
        <v>#REF!</v>
      </c>
      <c r="AE966" t="s">
        <v>7279</v>
      </c>
    </row>
    <row r="967" spans="2:31" x14ac:dyDescent="0.25">
      <c r="B967" s="29" t="str">
        <f>_xlfn.CONCAT(Applications[[#This Row],[No]]," - ",Applications[[#This Row],[Application]])</f>
        <v>1208 - Fork.dev</v>
      </c>
      <c r="C967">
        <v>1208</v>
      </c>
      <c r="D967" s="18" t="s">
        <v>8779</v>
      </c>
      <c r="E967" t="s">
        <v>1968</v>
      </c>
      <c r="F967" s="28">
        <v>45658</v>
      </c>
      <c r="M967" t="s">
        <v>2009</v>
      </c>
      <c r="N967" t="s">
        <v>1969</v>
      </c>
      <c r="O967" s="19">
        <v>46387</v>
      </c>
      <c r="R967" s="11"/>
      <c r="S967" t="s">
        <v>8691</v>
      </c>
      <c r="V967" s="128" t="e">
        <f>_xlfn.XLOOKUP(Applications[[#This Row],[NoApplication]],#REF!,#REF!,Applications[[#This Row],[Business Owner]],0,1)</f>
        <v>#REF!</v>
      </c>
      <c r="AE967" t="s">
        <v>7279</v>
      </c>
    </row>
    <row r="968" spans="2:31" x14ac:dyDescent="0.25">
      <c r="B968" s="29" t="str">
        <f>_xlfn.CONCAT(Applications[[#This Row],[No]]," - ",Applications[[#This Row],[Application]])</f>
        <v>1209 - Hex Workshop</v>
      </c>
      <c r="C968">
        <v>1209</v>
      </c>
      <c r="D968" s="18" t="s">
        <v>8780</v>
      </c>
      <c r="E968" t="s">
        <v>1968</v>
      </c>
      <c r="F968" s="28">
        <v>45658</v>
      </c>
      <c r="M968" t="s">
        <v>2009</v>
      </c>
      <c r="N968" t="s">
        <v>1862</v>
      </c>
      <c r="O968" s="19">
        <v>54788</v>
      </c>
      <c r="R968" s="11"/>
      <c r="S968" t="s">
        <v>8691</v>
      </c>
      <c r="V968" s="128" t="e">
        <f>_xlfn.XLOOKUP(Applications[[#This Row],[NoApplication]],#REF!,#REF!,Applications[[#This Row],[Business Owner]],0,1)</f>
        <v>#REF!</v>
      </c>
      <c r="AE968" t="s">
        <v>7279</v>
      </c>
    </row>
    <row r="969" spans="2:31" x14ac:dyDescent="0.25">
      <c r="B969" s="29" t="str">
        <f>_xlfn.CONCAT(Applications[[#This Row],[No]]," - ",Applications[[#This Row],[Application]])</f>
        <v>1210 - Mplab X IDE</v>
      </c>
      <c r="C969">
        <v>1210</v>
      </c>
      <c r="D969" s="18" t="s">
        <v>8781</v>
      </c>
      <c r="E969" t="s">
        <v>1968</v>
      </c>
      <c r="F969" s="28">
        <v>45658</v>
      </c>
      <c r="M969" t="s">
        <v>2009</v>
      </c>
      <c r="N969" t="s">
        <v>1862</v>
      </c>
      <c r="O969" s="19">
        <v>54788</v>
      </c>
      <c r="R969" s="11"/>
      <c r="S969" t="s">
        <v>8691</v>
      </c>
      <c r="V969" s="128" t="e">
        <f>_xlfn.XLOOKUP(Applications[[#This Row],[NoApplication]],#REF!,#REF!,Applications[[#This Row],[Business Owner]],0,1)</f>
        <v>#REF!</v>
      </c>
      <c r="AE969" t="s">
        <v>7279</v>
      </c>
    </row>
    <row r="970" spans="2:31" x14ac:dyDescent="0.25">
      <c r="B970" s="29" t="str">
        <f>_xlfn.CONCAT(Applications[[#This Row],[No]]," - ",Applications[[#This Row],[Application]])</f>
        <v>1211 - MySql Connector ODBC</v>
      </c>
      <c r="C970">
        <v>1211</v>
      </c>
      <c r="D970" s="18" t="s">
        <v>8782</v>
      </c>
      <c r="E970" t="s">
        <v>1968</v>
      </c>
      <c r="F970" s="28">
        <v>45658</v>
      </c>
      <c r="M970" t="s">
        <v>2009</v>
      </c>
      <c r="N970" t="s">
        <v>1862</v>
      </c>
      <c r="O970" s="19">
        <v>54788</v>
      </c>
      <c r="R970" s="11"/>
      <c r="S970" t="s">
        <v>8691</v>
      </c>
      <c r="V970" s="128" t="e">
        <f>_xlfn.XLOOKUP(Applications[[#This Row],[NoApplication]],#REF!,#REF!,Applications[[#This Row],[Business Owner]],0,1)</f>
        <v>#REF!</v>
      </c>
      <c r="AE970" t="s">
        <v>7279</v>
      </c>
    </row>
    <row r="971" spans="2:31" x14ac:dyDescent="0.25">
      <c r="B971" s="29" t="str">
        <f>_xlfn.CONCAT(Applications[[#This Row],[No]]," - ",Applications[[#This Row],[Application]])</f>
        <v>1212 - MySql Server</v>
      </c>
      <c r="C971">
        <v>1212</v>
      </c>
      <c r="D971" s="18" t="s">
        <v>8783</v>
      </c>
      <c r="E971" t="s">
        <v>1968</v>
      </c>
      <c r="F971" s="28">
        <v>45658</v>
      </c>
      <c r="M971" t="s">
        <v>2009</v>
      </c>
      <c r="N971" t="s">
        <v>1862</v>
      </c>
      <c r="O971" s="19">
        <v>54788</v>
      </c>
      <c r="R971" s="11"/>
      <c r="S971" t="s">
        <v>8691</v>
      </c>
      <c r="V971" s="128" t="e">
        <f>_xlfn.XLOOKUP(Applications[[#This Row],[NoApplication]],#REF!,#REF!,Applications[[#This Row],[Business Owner]],0,1)</f>
        <v>#REF!</v>
      </c>
      <c r="AE971" t="s">
        <v>7279</v>
      </c>
    </row>
    <row r="972" spans="2:31" x14ac:dyDescent="0.25">
      <c r="B972" s="29" t="str">
        <f>_xlfn.CONCAT(Applications[[#This Row],[No]]," - ",Applications[[#This Row],[Application]])</f>
        <v>1213 - Nano</v>
      </c>
      <c r="C972">
        <v>1213</v>
      </c>
      <c r="D972" s="18" t="s">
        <v>8784</v>
      </c>
      <c r="E972" t="s">
        <v>1968</v>
      </c>
      <c r="F972" s="28">
        <v>45658</v>
      </c>
      <c r="M972" t="s">
        <v>2009</v>
      </c>
      <c r="N972" t="s">
        <v>1862</v>
      </c>
      <c r="O972" s="19">
        <v>54788</v>
      </c>
      <c r="R972" s="11"/>
      <c r="S972" t="s">
        <v>8691</v>
      </c>
      <c r="V972" s="128" t="e">
        <f>_xlfn.XLOOKUP(Applications[[#This Row],[NoApplication]],#REF!,#REF!,Applications[[#This Row],[Business Owner]],0,1)</f>
        <v>#REF!</v>
      </c>
      <c r="AE972" t="s">
        <v>7279</v>
      </c>
    </row>
    <row r="973" spans="2:31" x14ac:dyDescent="0.25">
      <c r="B973" s="29" t="str">
        <f>_xlfn.CONCAT(Applications[[#This Row],[No]]," - ",Applications[[#This Row],[Application]])</f>
        <v>1214 - Netbeans IDE Suite</v>
      </c>
      <c r="C973">
        <v>1214</v>
      </c>
      <c r="D973" s="18" t="s">
        <v>8785</v>
      </c>
      <c r="E973" t="s">
        <v>1968</v>
      </c>
      <c r="F973" s="28">
        <v>45658</v>
      </c>
      <c r="M973" t="s">
        <v>2009</v>
      </c>
      <c r="N973" t="s">
        <v>1862</v>
      </c>
      <c r="O973" s="19">
        <v>54788</v>
      </c>
      <c r="R973" s="11"/>
      <c r="S973" t="s">
        <v>8691</v>
      </c>
      <c r="V973" s="128" t="e">
        <f>_xlfn.XLOOKUP(Applications[[#This Row],[NoApplication]],#REF!,#REF!,Applications[[#This Row],[Business Owner]],0,1)</f>
        <v>#REF!</v>
      </c>
      <c r="AE973" t="s">
        <v>7279</v>
      </c>
    </row>
    <row r="974" spans="2:31" x14ac:dyDescent="0.25">
      <c r="B974" s="29" t="str">
        <f>_xlfn.CONCAT(Applications[[#This Row],[No]]," - ",Applications[[#This Row],[Application]])</f>
        <v>1215 - Node.js</v>
      </c>
      <c r="C974">
        <v>1215</v>
      </c>
      <c r="D974" s="18" t="s">
        <v>8786</v>
      </c>
      <c r="E974" t="s">
        <v>1968</v>
      </c>
      <c r="F974" s="28">
        <v>45658</v>
      </c>
      <c r="M974" t="s">
        <v>2009</v>
      </c>
      <c r="N974" t="s">
        <v>2038</v>
      </c>
      <c r="O974" s="19">
        <v>54788</v>
      </c>
      <c r="R974" s="11"/>
      <c r="S974" t="s">
        <v>8691</v>
      </c>
      <c r="V974" s="128" t="e">
        <f>_xlfn.XLOOKUP(Applications[[#This Row],[NoApplication]],#REF!,#REF!,Applications[[#This Row],[Business Owner]],0,1)</f>
        <v>#REF!</v>
      </c>
      <c r="AE974" t="s">
        <v>7279</v>
      </c>
    </row>
    <row r="975" spans="2:31" x14ac:dyDescent="0.25">
      <c r="B975" s="29" t="str">
        <f>_xlfn.CONCAT(Applications[[#This Row],[No]]," - ",Applications[[#This Row],[Application]])</f>
        <v>1216 - RCTools-Mbus</v>
      </c>
      <c r="C975">
        <v>1216</v>
      </c>
      <c r="D975" s="18" t="s">
        <v>8787</v>
      </c>
      <c r="E975" t="s">
        <v>1968</v>
      </c>
      <c r="F975" s="28">
        <v>45658</v>
      </c>
      <c r="M975" t="s">
        <v>2009</v>
      </c>
      <c r="N975" t="s">
        <v>1862</v>
      </c>
      <c r="O975" s="19">
        <v>54788</v>
      </c>
      <c r="R975" s="11"/>
      <c r="S975" t="s">
        <v>8691</v>
      </c>
      <c r="V975" s="128" t="e">
        <f>_xlfn.XLOOKUP(Applications[[#This Row],[NoApplication]],#REF!,#REF!,Applications[[#This Row],[Business Owner]],0,1)</f>
        <v>#REF!</v>
      </c>
      <c r="AE975" t="s">
        <v>7279</v>
      </c>
    </row>
    <row r="976" spans="2:31" x14ac:dyDescent="0.25">
      <c r="B976" s="29" t="str">
        <f>_xlfn.CONCAT(Applications[[#This Row],[No]]," - ",Applications[[#This Row],[Application]])</f>
        <v>1217 - Rsync</v>
      </c>
      <c r="C976">
        <v>1217</v>
      </c>
      <c r="D976" s="18" t="s">
        <v>8788</v>
      </c>
      <c r="E976" t="s">
        <v>1968</v>
      </c>
      <c r="F976" s="28">
        <v>45658</v>
      </c>
      <c r="M976" t="s">
        <v>2009</v>
      </c>
      <c r="N976" t="s">
        <v>1862</v>
      </c>
      <c r="O976" s="19">
        <v>54788</v>
      </c>
      <c r="R976" s="11"/>
      <c r="S976" t="s">
        <v>8691</v>
      </c>
      <c r="V976" s="128" t="e">
        <f>_xlfn.XLOOKUP(Applications[[#This Row],[NoApplication]],#REF!,#REF!,Applications[[#This Row],[Business Owner]],0,1)</f>
        <v>#REF!</v>
      </c>
      <c r="AE976" t="s">
        <v>7279</v>
      </c>
    </row>
    <row r="977" spans="2:35" x14ac:dyDescent="0.25">
      <c r="B977" s="29" t="str">
        <f>_xlfn.CONCAT(Applications[[#This Row],[No]]," - ",Applications[[#This Row],[Application]])</f>
        <v>1218 - Ufw</v>
      </c>
      <c r="C977">
        <v>1218</v>
      </c>
      <c r="D977" s="18" t="s">
        <v>8789</v>
      </c>
      <c r="E977" t="s">
        <v>1968</v>
      </c>
      <c r="F977" s="28">
        <v>45658</v>
      </c>
      <c r="M977" t="s">
        <v>2009</v>
      </c>
      <c r="N977" t="s">
        <v>1862</v>
      </c>
      <c r="O977" s="19">
        <v>54788</v>
      </c>
      <c r="R977" s="11"/>
      <c r="S977" t="s">
        <v>8691</v>
      </c>
      <c r="V977" s="128" t="e">
        <f>_xlfn.XLOOKUP(Applications[[#This Row],[NoApplication]],#REF!,#REF!,Applications[[#This Row],[Business Owner]],0,1)</f>
        <v>#REF!</v>
      </c>
      <c r="AE977" t="s">
        <v>7279</v>
      </c>
    </row>
    <row r="978" spans="2:35" x14ac:dyDescent="0.25">
      <c r="B978" s="29" t="str">
        <f>_xlfn.CONCAT(Applications[[#This Row],[No]]," - ",Applications[[#This Row],[Application]])</f>
        <v>1219 - Wampserver64</v>
      </c>
      <c r="C978">
        <v>1219</v>
      </c>
      <c r="D978" s="18" t="s">
        <v>8790</v>
      </c>
      <c r="E978" t="s">
        <v>1968</v>
      </c>
      <c r="F978" s="28">
        <v>45658</v>
      </c>
      <c r="M978" t="s">
        <v>2009</v>
      </c>
      <c r="N978" t="s">
        <v>2038</v>
      </c>
      <c r="O978" s="19">
        <v>54788</v>
      </c>
      <c r="R978" s="11"/>
      <c r="S978" t="s">
        <v>8691</v>
      </c>
      <c r="V978" s="128" t="e">
        <f>_xlfn.XLOOKUP(Applications[[#This Row],[NoApplication]],#REF!,#REF!,Applications[[#This Row],[Business Owner]],0,1)</f>
        <v>#REF!</v>
      </c>
      <c r="AE978" t="s">
        <v>7279</v>
      </c>
    </row>
    <row r="979" spans="2:35" x14ac:dyDescent="0.25">
      <c r="B979" s="29" t="str">
        <f>_xlfn.CONCAT(Applications[[#This Row],[No]]," - ",Applications[[#This Row],[Application]])</f>
        <v>1220 - Windev Suite SaaS</v>
      </c>
      <c r="C979">
        <v>1220</v>
      </c>
      <c r="D979" s="18" t="s">
        <v>8791</v>
      </c>
      <c r="E979" t="s">
        <v>1968</v>
      </c>
      <c r="F979" s="28">
        <v>45658</v>
      </c>
      <c r="M979" t="s">
        <v>2009</v>
      </c>
      <c r="N979" t="s">
        <v>1862</v>
      </c>
      <c r="O979" s="19">
        <v>54788</v>
      </c>
      <c r="R979" s="11"/>
      <c r="S979" t="s">
        <v>8691</v>
      </c>
      <c r="V979" s="128" t="e">
        <f>_xlfn.XLOOKUP(Applications[[#This Row],[NoApplication]],#REF!,#REF!,Applications[[#This Row],[Business Owner]],0,1)</f>
        <v>#REF!</v>
      </c>
      <c r="AE979" t="s">
        <v>7279</v>
      </c>
    </row>
    <row r="980" spans="2:35" x14ac:dyDescent="0.25">
      <c r="B980" s="29" t="str">
        <f>_xlfn.CONCAT(Applications[[#This Row],[No]]," - ",Applications[[#This Row],[Application]])</f>
        <v>1221 - Wispr flow</v>
      </c>
      <c r="C980">
        <v>1221</v>
      </c>
      <c r="D980" s="18" t="s">
        <v>8792</v>
      </c>
      <c r="E980" t="s">
        <v>1968</v>
      </c>
      <c r="F980" s="28">
        <v>45658</v>
      </c>
      <c r="M980" t="s">
        <v>2009</v>
      </c>
      <c r="N980" t="s">
        <v>2038</v>
      </c>
      <c r="O980" s="19">
        <v>54788</v>
      </c>
      <c r="R980" s="11"/>
      <c r="S980" t="s">
        <v>8691</v>
      </c>
      <c r="V980" s="128" t="e">
        <f>_xlfn.XLOOKUP(Applications[[#This Row],[NoApplication]],#REF!,#REF!,Applications[[#This Row],[Business Owner]],0,1)</f>
        <v>#REF!</v>
      </c>
      <c r="AE980" t="s">
        <v>7279</v>
      </c>
    </row>
    <row r="981" spans="2:35" x14ac:dyDescent="0.25">
      <c r="B981" s="29" t="str">
        <f>_xlfn.CONCAT(Applications[[#This Row],[No]]," - ",Applications[[#This Row],[Application]])</f>
        <v>1222 - Notion</v>
      </c>
      <c r="C981">
        <v>1222</v>
      </c>
      <c r="D981" s="18" t="s">
        <v>8793</v>
      </c>
      <c r="E981" t="s">
        <v>1968</v>
      </c>
      <c r="F981" s="28">
        <v>45658</v>
      </c>
      <c r="M981" t="s">
        <v>2009</v>
      </c>
      <c r="N981" t="s">
        <v>2038</v>
      </c>
      <c r="O981" s="19">
        <v>54788</v>
      </c>
      <c r="R981" s="11"/>
      <c r="S981" t="s">
        <v>8691</v>
      </c>
      <c r="V981" s="128" t="e">
        <f>_xlfn.XLOOKUP(Applications[[#This Row],[NoApplication]],#REF!,#REF!,Applications[[#This Row],[Business Owner]],0,1)</f>
        <v>#REF!</v>
      </c>
      <c r="AE981" t="s">
        <v>7279</v>
      </c>
    </row>
    <row r="982" spans="2:35" x14ac:dyDescent="0.25">
      <c r="B982" s="29" t="str">
        <f>_xlfn.CONCAT(Applications[[#This Row],[No]]," - ",Applications[[#This Row],[Application]])</f>
        <v>1223 - Google Cloud (Server side tracking)</v>
      </c>
      <c r="C982">
        <v>1223</v>
      </c>
      <c r="D982" s="18" t="s">
        <v>9501</v>
      </c>
      <c r="E982" t="s">
        <v>1846</v>
      </c>
      <c r="F982" s="28">
        <v>45658</v>
      </c>
      <c r="M982" t="s">
        <v>2009</v>
      </c>
      <c r="N982" t="s">
        <v>1848</v>
      </c>
      <c r="O982" s="19">
        <v>54788</v>
      </c>
      <c r="Q982" t="s">
        <v>9502</v>
      </c>
      <c r="R982" s="11"/>
      <c r="V982" s="128" t="e">
        <f>_xlfn.XLOOKUP(Applications[[#This Row],[NoApplication]],#REF!,#REF!,Applications[[#This Row],[Business Owner]],0,1)</f>
        <v>#REF!</v>
      </c>
      <c r="AE982" t="s">
        <v>325</v>
      </c>
      <c r="AI982" t="s">
        <v>9502</v>
      </c>
    </row>
    <row r="983" spans="2:35" x14ac:dyDescent="0.25">
      <c r="B983" s="29" t="str">
        <f>_xlfn.CONCAT(Applications[[#This Row],[No]]," - ",Applications[[#This Row],[Application]])</f>
        <v>1224 - Adobe After-effects</v>
      </c>
      <c r="C983">
        <v>1224</v>
      </c>
      <c r="D983" s="18" t="s">
        <v>9504</v>
      </c>
      <c r="E983" t="s">
        <v>2050</v>
      </c>
      <c r="F983" s="28">
        <v>45658</v>
      </c>
      <c r="J983" t="s">
        <v>2085</v>
      </c>
      <c r="N983" t="s">
        <v>2038</v>
      </c>
      <c r="O983" s="19">
        <v>54788</v>
      </c>
      <c r="R983" s="11"/>
      <c r="V983" s="128" t="e">
        <f>_xlfn.XLOOKUP(Applications[[#This Row],[NoApplication]],#REF!,#REF!,Applications[[#This Row],[Business Owner]],0,1)</f>
        <v>#REF!</v>
      </c>
      <c r="AC983" t="s">
        <v>938</v>
      </c>
      <c r="AE983" t="s">
        <v>325</v>
      </c>
    </row>
    <row r="984" spans="2:35" x14ac:dyDescent="0.25">
      <c r="B984" s="29" t="str">
        <f>_xlfn.CONCAT(Applications[[#This Row],[No]]," - ",Applications[[#This Row],[Application]])</f>
        <v>1225 - Adobe Photoshop</v>
      </c>
      <c r="C984">
        <v>1225</v>
      </c>
      <c r="D984" s="18" t="s">
        <v>9505</v>
      </c>
      <c r="E984" t="s">
        <v>2050</v>
      </c>
      <c r="F984" s="28">
        <v>45658</v>
      </c>
      <c r="J984" t="s">
        <v>2085</v>
      </c>
      <c r="N984" t="s">
        <v>2038</v>
      </c>
      <c r="O984" s="19">
        <v>54788</v>
      </c>
      <c r="R984" s="11"/>
      <c r="V984" s="128" t="e">
        <f>_xlfn.XLOOKUP(Applications[[#This Row],[NoApplication]],#REF!,#REF!,Applications[[#This Row],[Business Owner]],0,1)</f>
        <v>#REF!</v>
      </c>
      <c r="AC984" t="s">
        <v>938</v>
      </c>
      <c r="AE984" t="s">
        <v>325</v>
      </c>
    </row>
    <row r="985" spans="2:35" x14ac:dyDescent="0.25">
      <c r="B985" s="29" t="str">
        <f>_xlfn.CONCAT(Applications[[#This Row],[No]]," - ",Applications[[#This Row],[Application]])</f>
        <v>1226 - Expense</v>
      </c>
      <c r="C985">
        <v>1226</v>
      </c>
      <c r="D985" s="18" t="s">
        <v>9522</v>
      </c>
      <c r="E985" t="s">
        <v>1918</v>
      </c>
      <c r="F985" s="28">
        <v>45658</v>
      </c>
      <c r="N985" t="s">
        <v>2038</v>
      </c>
      <c r="O985" s="19">
        <v>54788</v>
      </c>
      <c r="Q985" t="s">
        <v>9523</v>
      </c>
      <c r="R985" s="11"/>
      <c r="V985" s="128" t="e">
        <f>_xlfn.XLOOKUP(Applications[[#This Row],[NoApplication]],#REF!,#REF!,Applications[[#This Row],[Business Owner]],0,1)</f>
        <v>#REF!</v>
      </c>
      <c r="AE985" t="s">
        <v>2268</v>
      </c>
    </row>
    <row r="986" spans="2:35" x14ac:dyDescent="0.25">
      <c r="B986" s="29" t="str">
        <f>_xlfn.CONCAT(Applications[[#This Row],[No]]," - ",Applications[[#This Row],[Application]])</f>
        <v>1227 - Balancer</v>
      </c>
      <c r="C986">
        <v>1227</v>
      </c>
      <c r="D986" s="18" t="s">
        <v>9525</v>
      </c>
      <c r="E986" t="s">
        <v>1918</v>
      </c>
      <c r="F986" s="28">
        <v>45870</v>
      </c>
      <c r="N986" t="s">
        <v>2038</v>
      </c>
      <c r="O986" s="19">
        <v>54788</v>
      </c>
      <c r="Q986" t="s">
        <v>9526</v>
      </c>
      <c r="R986" s="11"/>
      <c r="V986" s="128" t="e">
        <f>_xlfn.XLOOKUP(Applications[[#This Row],[NoApplication]],#REF!,#REF!,Applications[[#This Row],[Business Owner]],0,1)</f>
        <v>#REF!</v>
      </c>
      <c r="AE986" t="s">
        <v>2268</v>
      </c>
    </row>
    <row r="987" spans="2:35" x14ac:dyDescent="0.25">
      <c r="B987" s="29" t="str">
        <f>_xlfn.CONCAT(Applications[[#This Row],[No]]," - ",Applications[[#This Row],[Application]])</f>
        <v>1228 - DeLoitte identity service</v>
      </c>
      <c r="C987">
        <v>1228</v>
      </c>
      <c r="D987" s="18" t="s">
        <v>9540</v>
      </c>
      <c r="E987" t="s">
        <v>1846</v>
      </c>
      <c r="F987" s="28">
        <v>45658</v>
      </c>
      <c r="N987" t="s">
        <v>2038</v>
      </c>
      <c r="O987" s="19">
        <v>54788</v>
      </c>
      <c r="Q987" t="s">
        <v>9530</v>
      </c>
      <c r="R987" s="11"/>
      <c r="V987" s="128" t="e">
        <f>_xlfn.XLOOKUP(Applications[[#This Row],[NoApplication]],#REF!,#REF!,Applications[[#This Row],[Business Owner]],0,1)</f>
        <v>#REF!</v>
      </c>
      <c r="AE987" t="s">
        <v>2268</v>
      </c>
    </row>
    <row r="988" spans="2:35" x14ac:dyDescent="0.25">
      <c r="B988" s="29" t="str">
        <f>_xlfn.CONCAT(Applications[[#This Row],[No]]," - ",Applications[[#This Row],[Application]])</f>
        <v>1229 - lagbevakningen</v>
      </c>
      <c r="C988">
        <v>1229</v>
      </c>
      <c r="D988" s="18" t="s">
        <v>9533</v>
      </c>
      <c r="E988" t="s">
        <v>1918</v>
      </c>
      <c r="F988" s="28">
        <v>45658</v>
      </c>
      <c r="N988" t="s">
        <v>2038</v>
      </c>
      <c r="O988" s="19">
        <v>54788</v>
      </c>
      <c r="Q988" t="s">
        <v>9534</v>
      </c>
      <c r="R988" s="11"/>
      <c r="V988" s="128" t="e">
        <f>_xlfn.XLOOKUP(Applications[[#This Row],[NoApplication]],#REF!,#REF!,Applications[[#This Row],[Business Owner]],0,1)</f>
        <v>#REF!</v>
      </c>
      <c r="AE988" t="s">
        <v>3036</v>
      </c>
    </row>
    <row r="989" spans="2:35" x14ac:dyDescent="0.25">
      <c r="B989" s="29" t="str">
        <f>_xlfn.CONCAT(Applications[[#This Row],[No]]," - ",Applications[[#This Row],[Application]])</f>
        <v>1330 - Skatteverket</v>
      </c>
      <c r="C989">
        <v>1330</v>
      </c>
      <c r="D989" t="s">
        <v>9537</v>
      </c>
      <c r="E989" t="s">
        <v>1918</v>
      </c>
      <c r="F989" s="28">
        <v>45658</v>
      </c>
      <c r="N989" t="s">
        <v>1862</v>
      </c>
      <c r="O989" s="19">
        <v>54788</v>
      </c>
      <c r="Q989" t="s">
        <v>9536</v>
      </c>
      <c r="R989" s="11"/>
      <c r="V989" s="128" t="e">
        <f>_xlfn.XLOOKUP(Applications[[#This Row],[NoApplication]],#REF!,#REF!,Applications[[#This Row],[Business Owner]],0,1)</f>
        <v>#REF!</v>
      </c>
      <c r="AE989" t="s">
        <v>2268</v>
      </c>
    </row>
    <row r="990" spans="2:35" x14ac:dyDescent="0.25">
      <c r="B990" s="29" t="str">
        <f>_xlfn.CONCAT(Applications[[#This Row],[No]]," - ",Applications[[#This Row],[Application]])</f>
        <v>1331 - Cribl Suite Cloud</v>
      </c>
      <c r="C990">
        <v>1331</v>
      </c>
      <c r="D990" s="18" t="s">
        <v>9546</v>
      </c>
      <c r="E990" t="s">
        <v>2037</v>
      </c>
      <c r="F990" s="28">
        <v>46052</v>
      </c>
      <c r="J990" t="s">
        <v>9548</v>
      </c>
      <c r="N990" t="s">
        <v>2038</v>
      </c>
      <c r="O990" s="19">
        <v>54788</v>
      </c>
      <c r="Q990" t="s">
        <v>4571</v>
      </c>
      <c r="R990" s="16" t="s">
        <v>9547</v>
      </c>
      <c r="V990" s="128" t="e">
        <f>_xlfn.XLOOKUP(Applications[[#This Row],[NoApplication]],#REF!,#REF!,Applications[[#This Row],[Business Owner]],0,1)</f>
        <v>#REF!</v>
      </c>
    </row>
    <row r="991" spans="2:35" x14ac:dyDescent="0.25">
      <c r="B991" s="29" t="str">
        <f>_xlfn.CONCAT(Applications[[#This Row],[No]]," - ",Applications[[#This Row],[Application]])</f>
        <v>1332 - HyperSnap</v>
      </c>
      <c r="C991">
        <v>1332</v>
      </c>
      <c r="D991" s="18" t="s">
        <v>9552</v>
      </c>
      <c r="E991" t="s">
        <v>1846</v>
      </c>
      <c r="F991" s="28">
        <v>45658</v>
      </c>
      <c r="N991" t="s">
        <v>2038</v>
      </c>
      <c r="O991" s="19">
        <v>54788</v>
      </c>
      <c r="Q991" t="s">
        <v>9553</v>
      </c>
      <c r="R991" s="11"/>
      <c r="V991" s="128" t="e">
        <f>_xlfn.XLOOKUP(Applications[[#This Row],[NoApplication]],#REF!,#REF!,Applications[[#This Row],[Business Owner]],0,1)</f>
        <v>#REF!</v>
      </c>
    </row>
    <row r="992" spans="2:35" x14ac:dyDescent="0.25">
      <c r="B992" s="29" t="str">
        <f>_xlfn.CONCAT(Applications[[#This Row],[No]]," - ",Applications[[#This Row],[Application]])</f>
        <v xml:space="preserve">1334 - Azure Workbook </v>
      </c>
      <c r="C992">
        <v>1334</v>
      </c>
      <c r="D992" s="18" t="s">
        <v>9566</v>
      </c>
      <c r="E992" t="s">
        <v>1846</v>
      </c>
      <c r="F992" s="28">
        <v>45658</v>
      </c>
      <c r="N992" t="s">
        <v>2038</v>
      </c>
      <c r="O992" s="19">
        <v>54788</v>
      </c>
      <c r="Q992" t="s">
        <v>9567</v>
      </c>
      <c r="R992" s="11"/>
      <c r="S992" t="s">
        <v>3337</v>
      </c>
      <c r="V992" s="128" t="e">
        <f>_xlfn.XLOOKUP(Applications[[#This Row],[NoApplication]],#REF!,#REF!,Applications[[#This Row],[Business Owner]],0,1)</f>
        <v>#REF!</v>
      </c>
    </row>
    <row r="993" spans="2:22" x14ac:dyDescent="0.25">
      <c r="B993" s="29" t="str">
        <f>_xlfn.CONCAT(Applications[[#This Row],[No]]," - ",Applications[[#This Row],[Application]])</f>
        <v>1335 - FORSTA</v>
      </c>
      <c r="C993">
        <v>1335</v>
      </c>
      <c r="D993" s="18" t="s">
        <v>9569</v>
      </c>
      <c r="E993" t="s">
        <v>1846</v>
      </c>
      <c r="F993" s="28">
        <v>45658</v>
      </c>
      <c r="N993" t="s">
        <v>2038</v>
      </c>
      <c r="O993" s="19">
        <v>54788</v>
      </c>
      <c r="Q993" t="s">
        <v>9570</v>
      </c>
      <c r="R993" s="11"/>
      <c r="S993" t="s">
        <v>3337</v>
      </c>
      <c r="V993" s="128" t="e">
        <f>_xlfn.XLOOKUP(Applications[[#This Row],[NoApplication]],#REF!,#REF!,Applications[[#This Row],[Business Owner]],0,1)</f>
        <v>#REF!</v>
      </c>
    </row>
    <row r="994" spans="2:22" x14ac:dyDescent="0.25">
      <c r="B994" s="29" t="str">
        <f>_xlfn.CONCAT(Applications[[#This Row],[No]]," - ",Applications[[#This Row],[Application]])</f>
        <v>1336 - Anthropic Claude.AI</v>
      </c>
      <c r="C994">
        <v>1336</v>
      </c>
      <c r="D994" s="18" t="s">
        <v>9574</v>
      </c>
      <c r="E994" t="s">
        <v>1853</v>
      </c>
      <c r="F994" s="28">
        <v>45658</v>
      </c>
      <c r="N994" t="s">
        <v>2038</v>
      </c>
      <c r="O994" s="19">
        <v>54788</v>
      </c>
      <c r="Q994" t="s">
        <v>9573</v>
      </c>
      <c r="R994" s="11"/>
      <c r="V994" s="128" t="e">
        <f>_xlfn.XLOOKUP(Applications[[#This Row],[NoApplication]],#REF!,#REF!,Applications[[#This Row],[Business Owner]],0,1)</f>
        <v>#REF!</v>
      </c>
    </row>
    <row r="995" spans="2:22" x14ac:dyDescent="0.25">
      <c r="B995" s="29" t="str">
        <f>_xlfn.CONCAT(Applications[[#This Row],[No]]," - ",Applications[[#This Row],[Application]])</f>
        <v>1336 - Sitecore Stream</v>
      </c>
      <c r="C995">
        <v>1336</v>
      </c>
      <c r="D995" s="18" t="s">
        <v>3382</v>
      </c>
      <c r="E995" t="s">
        <v>1918</v>
      </c>
      <c r="F995" s="28">
        <v>45658</v>
      </c>
      <c r="N995" t="s">
        <v>2038</v>
      </c>
      <c r="O995" s="19">
        <v>54788</v>
      </c>
      <c r="R995" s="11"/>
      <c r="V995" s="128" t="e">
        <f>_xlfn.XLOOKUP(Applications[[#This Row],[NoApplication]],#REF!,#REF!,Applications[[#This Row],[Business Owner]],0,1)</f>
        <v>#REF!</v>
      </c>
    </row>
  </sheetData>
  <sheetProtection autoFilter="0"/>
  <conditionalFormatting sqref="D144:D151">
    <cfRule type="cellIs" dxfId="28" priority="20" operator="equal">
      <formula>"???"</formula>
    </cfRule>
    <cfRule type="cellIs" dxfId="27" priority="21" operator="equal">
      <formula>"EXT"</formula>
    </cfRule>
    <cfRule type="cellIs" dxfId="26" priority="22" operator="equal">
      <formula>"SYS"</formula>
    </cfRule>
    <cfRule type="cellIs" dxfId="25" priority="23" operator="equal">
      <formula>"MSD"</formula>
    </cfRule>
    <cfRule type="cellIs" dxfId="24" priority="24" operator="equal">
      <formula>"PRO"</formula>
    </cfRule>
    <cfRule type="cellIs" dxfId="23" priority="25" operator="equal">
      <formula>"PTA"</formula>
    </cfRule>
    <cfRule type="cellIs" dxfId="22" priority="26" operator="equal">
      <formula>"MAR"</formula>
    </cfRule>
    <cfRule type="cellIs" dxfId="21" priority="27" operator="equal">
      <formula>"FIN"</formula>
    </cfRule>
    <cfRule type="cellIs" dxfId="20" priority="28" operator="equal">
      <formula>"GIT"</formula>
    </cfRule>
  </conditionalFormatting>
  <conditionalFormatting sqref="D504:D505">
    <cfRule type="duplicateValues" dxfId="19" priority="29"/>
  </conditionalFormatting>
  <conditionalFormatting sqref="J144:K144">
    <cfRule type="cellIs" dxfId="18" priority="11" operator="equal">
      <formula>"???"</formula>
    </cfRule>
    <cfRule type="cellIs" dxfId="17" priority="12" operator="equal">
      <formula>"EXT"</formula>
    </cfRule>
    <cfRule type="cellIs" dxfId="16" priority="13" operator="equal">
      <formula>"SYS"</formula>
    </cfRule>
    <cfRule type="cellIs" dxfId="15" priority="14" operator="equal">
      <formula>"MSD"</formula>
    </cfRule>
    <cfRule type="cellIs" dxfId="14" priority="15" operator="equal">
      <formula>"PRO"</formula>
    </cfRule>
    <cfRule type="cellIs" dxfId="13" priority="16" operator="equal">
      <formula>"PTA"</formula>
    </cfRule>
    <cfRule type="cellIs" dxfId="12" priority="17" operator="equal">
      <formula>"MAR"</formula>
    </cfRule>
    <cfRule type="cellIs" dxfId="11" priority="18" operator="equal">
      <formula>"FIN"</formula>
    </cfRule>
    <cfRule type="cellIs" dxfId="10" priority="19" operator="equal">
      <formula>"GIT"</formula>
    </cfRule>
  </conditionalFormatting>
  <conditionalFormatting sqref="Z144">
    <cfRule type="cellIs" dxfId="9" priority="1" operator="equal">
      <formula>"???"</formula>
    </cfRule>
    <cfRule type="cellIs" dxfId="8" priority="2" operator="equal">
      <formula>"EXT"</formula>
    </cfRule>
    <cfRule type="cellIs" dxfId="7" priority="3" operator="equal">
      <formula>"SYS"</formula>
    </cfRule>
    <cfRule type="cellIs" dxfId="6" priority="4" operator="equal">
      <formula>"MSD"</formula>
    </cfRule>
    <cfRule type="cellIs" dxfId="5" priority="5" operator="equal">
      <formula>"PRO"</formula>
    </cfRule>
    <cfRule type="cellIs" dxfId="4" priority="6" operator="equal">
      <formula>"PTA"</formula>
    </cfRule>
    <cfRule type="cellIs" dxfId="3" priority="7" operator="equal">
      <formula>"MAR"</formula>
    </cfRule>
    <cfRule type="cellIs" dxfId="2" priority="8" operator="equal">
      <formula>"FIN"</formula>
    </cfRule>
    <cfRule type="cellIs" dxfId="1" priority="9" operator="equal">
      <formula>"GIT"</formula>
    </cfRule>
  </conditionalFormatting>
  <dataValidations count="1">
    <dataValidation type="list" allowBlank="1" showInputMessage="1" showErrorMessage="1" sqref="AC1:AC2 AC4:AC1048576" xr:uid="{9E65109E-B63C-4013-9736-EE1A1CB57AEF}">
      <formula1>$B:$B</formula1>
    </dataValidation>
  </dataValidations>
  <hyperlinks>
    <hyperlink ref="H2" r:id="rId1" display="https://www.leanix.net/en/download/applying-the-gartner-time-framework-for-application-rationalization?utm_term=gartner%20time%20model&amp;utm_source=bing&amp;utm_medium=ppc&amp;utm_campaign=EMEA-NORDIC_Application-Rationalization_AR_Search_ENG_B&amp;hsa_acc=9751618594&amp;hsa_cam=590193139&amp;hsa_grp=1136896741662464&amp;hsa_kw=gartner%20time%20model&amp;hsa_mt=e&amp;hsa_net=bing&amp;hsa_src=o&amp;hsa_tgt=kwd-71056741979861:loc-53&amp;hsa_ad=&amp;hsa_ver=3&amp;msclkid=a7b7b4e697911d431c1dd255b34cacf3&amp;utm_content=NORDIC_gartner-time-framework" xr:uid="{5E25DD69-D809-4633-A18D-BC037AB1FA45}"/>
    <hyperlink ref="R82" r:id="rId2" xr:uid="{9AABF177-9EF8-4983-913E-7C2275BDCF41}"/>
    <hyperlink ref="R131" r:id="rId3" xr:uid="{68E006A8-5D06-46F4-9964-AAF577D96182}"/>
    <hyperlink ref="R134" r:id="rId4" xr:uid="{F35020FC-8E74-48DD-BE1A-B28801111801}"/>
    <hyperlink ref="R132" r:id="rId5" xr:uid="{B6C6E1FB-ABDD-4199-8C0C-9996D71F4F9A}"/>
    <hyperlink ref="R119" r:id="rId6" xr:uid="{3EFA45A9-A866-4855-BDCD-212AA310062B}"/>
    <hyperlink ref="R277" r:id="rId7" xr:uid="{DE7C3AF9-70B5-42FD-9AC8-EDD2C26F3294}"/>
    <hyperlink ref="R283" r:id="rId8" xr:uid="{17041E34-B229-4776-AD4A-837DA807B76E}"/>
    <hyperlink ref="R284" r:id="rId9" xr:uid="{70D58E57-A479-4EA6-AEBD-0E4C640505A2}"/>
    <hyperlink ref="R353" r:id="rId10" display="https://www.dlms.com/test-tools/" xr:uid="{5C72FBDE-3DEA-450C-86B3-CE909CF93E0D}"/>
    <hyperlink ref="R354" r:id="rId11" display="https://www.dlms.com/test-tools/" xr:uid="{41362D38-BD3F-4E7E-A173-E196EEDCDC1C}"/>
    <hyperlink ref="R355" r:id="rId12" display="https://www.combit.net/" xr:uid="{95E9E832-0508-4B8E-B367-61AF0B8197B1}"/>
    <hyperlink ref="R383" r:id="rId13" xr:uid="{C6EE3E20-CC09-4672-A6D0-3BBEBDC7E3F9}"/>
    <hyperlink ref="R392" r:id="rId14" display="https://riskcenter.dowjones.com/" xr:uid="{97BD507D-E0A6-475E-B6BA-0138057CBF9D}"/>
    <hyperlink ref="R183" r:id="rId15" location="/IBREXDLL.XLS" xr:uid="{C6725D87-E26D-43FB-81B4-660A63DE4365}"/>
    <hyperlink ref="R7" r:id="rId16" xr:uid="{8872E14F-0521-4C73-9B75-AD74F1E6DD89}"/>
    <hyperlink ref="R59" r:id="rId17" xr:uid="{ACC4E35D-C45D-4465-A889-8A6366673653}"/>
    <hyperlink ref="R427" r:id="rId18" xr:uid="{86EFA7BA-0087-45A0-BDB7-9028CD8318EB}"/>
    <hyperlink ref="R442" r:id="rId19" display="https://www.mentimeter.com/" xr:uid="{D06CD89B-4972-4003-984A-B6C807CDD9CB}"/>
    <hyperlink ref="R124" r:id="rId20" xr:uid="{85F3F904-7C3F-4424-8B09-773AA61AC837}"/>
    <hyperlink ref="R128" r:id="rId21" xr:uid="{D48D65DC-5233-4D8F-94A1-C1EF3586C82E}"/>
    <hyperlink ref="R468" r:id="rId22" xr:uid="{1126A358-9060-4FBC-8989-C5C878EB8F6B}"/>
    <hyperlink ref="R484" r:id="rId23" xr:uid="{E777100C-ED20-4A2A-9AD7-064B9CDE30EE}"/>
    <hyperlink ref="R426" r:id="rId24" xr:uid="{4C6BA679-E102-41DE-ADE1-A15124CD00EF}"/>
    <hyperlink ref="R563" r:id="rId25" xr:uid="{9148A953-4985-43B6-A7F8-B9EA7592E3BD}"/>
    <hyperlink ref="R564" r:id="rId26" xr:uid="{1E8E6413-12EE-46D7-9542-F1754C3FAB7B}"/>
    <hyperlink ref="R565" r:id="rId27" xr:uid="{F11E5398-F1B1-45AC-9EAA-21DA0E92E27F}"/>
    <hyperlink ref="R566" r:id="rId28" xr:uid="{8333E7A0-008E-4DF3-BB90-824AB0FBFD46}"/>
    <hyperlink ref="R613" r:id="rId29" xr:uid="{32A156E7-D269-4EC2-8C05-184FD48AC01A}"/>
    <hyperlink ref="R30" r:id="rId30" display="https://www.openlm.com/" xr:uid="{3DB7FF6A-E8C9-4984-8F19-2FF33772BFDA}"/>
    <hyperlink ref="R436" r:id="rId31" display="https://www.drawio.com/" xr:uid="{15B71ADD-8FC7-446A-B800-FB80B7603E24}"/>
    <hyperlink ref="R667" r:id="rId32" location="home" display="https://powerbitiles.com/PowerBIRobots/ - home" xr:uid="{82EE70ED-09ED-4C87-9158-27CAA1AC7D26}"/>
    <hyperlink ref="R668" r:id="rId33" display="https://www.mapspeople.com/" xr:uid="{D91478E8-DE4A-4795-95A6-F8167455973C}"/>
    <hyperlink ref="R669" r:id="rId34" xr:uid="{885F99B3-3D6E-42BC-8FB1-1B6BD7027C22}"/>
    <hyperlink ref="R230" r:id="rId35" display="https://www.ipaper.io/about" xr:uid="{7463208A-D069-43AA-92BC-075EC3BB646D}"/>
    <hyperlink ref="R231" r:id="rId36" display="https://www.ipwsystems.com/" xr:uid="{51D4DC9B-05EB-4960-8009-6897E239B8D9}"/>
    <hyperlink ref="R233" r:id="rId37" display="https://zensai.com/" xr:uid="{55837FAF-A6C8-453E-88A4-9E2CDC669670}"/>
    <hyperlink ref="R715" r:id="rId38" xr:uid="{E941FEE3-945A-41CC-9CC5-00E4547D39DA}"/>
    <hyperlink ref="R716" r:id="rId39" xr:uid="{2838D2F6-81B6-4135-BD2F-76ECAE1AFD2A}"/>
    <hyperlink ref="R271" r:id="rId40" display="https://ipendo.cpaglobal.com/Login.aspx?ReturnUrl=%2fdefault.aspx" xr:uid="{F09D1659-56F5-4550-AF4A-58273674050A}"/>
    <hyperlink ref="R245" r:id="rId41" display="https://www.roimaint.com/da/product/offering-by-product-logia-wms/logia-wms--warehouse-management-system?utm_term=logia&amp;utm_campaign=LBA+%7C+DK+%7C%C2%A0DA+%7C+LOGIA+l+Search+%7C+Brand&amp;utm_source=adwords&amp;utm_medium=ppc&amp;hsa_acc=7747469143&amp;hsa_cam=21779993187&amp;hsa_grp=177056170308&amp;hsa_ad=716147906620&amp;hsa_src=g&amp;hsa_tgt=kwd-299166018449&amp;hsa_kw=logia&amp;hsa_mt=p&amp;hsa_net=adwords&amp;hsa_ver=3&amp;gad_source=1&amp;gclid=CjwKCAjwktO_BhBrEiwAV70jXqgXfhSKCCZkNZ1bYSGmKCnhxlMYhgSOgNZXzHz8Sx7wMRj4tx_dBBoCoL8QAvD_BwE" xr:uid="{00CE6A59-7719-41C1-ADC8-69E5BC9F1989}"/>
    <hyperlink ref="R720" r:id="rId42" display="https://www.questel.com/patent/ip-intelligence-software/standard-essential-patent-data-analytics/" xr:uid="{CDC083AA-CD68-4DD4-984C-6C04ECCC7B0C}"/>
    <hyperlink ref="R721" r:id="rId43" display="https://www.fifonetwork.com/ireception/" xr:uid="{0D648A60-4CC2-450E-9A64-2DAD94AF9BFB}"/>
    <hyperlink ref="R622" r:id="rId44" display="https://www.stardock.com/?gad_source=1" xr:uid="{3C4229E5-0F9D-46F9-BF20-1B7DF7D4DCCC}"/>
    <hyperlink ref="R724" r:id="rId45" display="https://www.figma.com/" xr:uid="{8A4C9F48-A249-468D-A875-461639AC5DF8}"/>
    <hyperlink ref="R746" r:id="rId46" display="https://www.autodesk.com/support/technical/article/caas/sfdcarticles/sfdcarticles/How-to-download-Fusion-Legacy-version.html?msockid=3a85f08949f16a6c01c9e342488d6b47" xr:uid="{7C7C0B3B-C95C-4F89-A491-A4E332128779}"/>
    <hyperlink ref="R747" r:id="rId47" display="https://sysarb.com/" xr:uid="{2AEF9FBF-2F0D-4A80-9252-82B217E5C4E5}"/>
    <hyperlink ref="R749" r:id="rId48" display="https://emmasys.com/solutions/e-doc/" xr:uid="{F670CA6C-7307-4DB6-9E58-3AFDB0E2B478}"/>
    <hyperlink ref="R751" r:id="rId49" display="https://www.discussoftware.com/" xr:uid="{F6E7E86D-7530-45A5-82CD-9BF83A14859C}"/>
    <hyperlink ref="R759" r:id="rId50" xr:uid="{52A60816-E1D1-4C27-8906-9F22C266F56B}"/>
    <hyperlink ref="R772" r:id="rId51" xr:uid="{4EA9869C-3B7E-4AFB-A181-EDB2A1D69A11}"/>
    <hyperlink ref="R776" r:id="rId52" xr:uid="{E4DE77F7-3144-4694-88A2-387895B6FB89}"/>
    <hyperlink ref="R120" r:id="rId53" xr:uid="{D79B7C09-4F6E-4F98-BDBB-6ACF09A5F564}"/>
    <hyperlink ref="R609" r:id="rId54" xr:uid="{D8FC8B40-9ADA-4A7B-B57E-DE4DEB135406}"/>
    <hyperlink ref="R805" r:id="rId55" location="/concentratorLog" display="https://check.kamstrup.com/ - /concentratorLog" xr:uid="{668FC114-AFC1-44F2-8779-1118911D07CE}"/>
    <hyperlink ref="R816" r:id="rId56" xr:uid="{A519D689-0A51-4EF2-8E1D-FDF51FB8DDD2}"/>
    <hyperlink ref="R475" r:id="rId57" xr:uid="{4063443A-9BE0-4813-9D20-EAF074E7FC7A}"/>
    <hyperlink ref="R94" r:id="rId58" display="https://www.combit.net/" xr:uid="{32CCC9B7-23E7-45FA-BFFB-6F2C7134270F}"/>
    <hyperlink ref="R834" r:id="rId59" display="https://www.truesec.com/" xr:uid="{E138C66D-32B5-4C81-BD97-B7F1A8C8BC7B}"/>
    <hyperlink ref="R835" r:id="rId60" display="https://umbrella.cisco.com/" xr:uid="{14767B14-36A6-43A4-8995-F69A266C3B69}"/>
    <hyperlink ref="R836" r:id="rId61" display="https://www.logpoint.com/en/" xr:uid="{FDABCDEE-7C5B-4959-BAC9-B1140DCDB4E0}"/>
    <hyperlink ref="R837" r:id="rId62" display="https://learn.microsoft.com/sv-se/windows/security/application-security/application-isolation/windows-sandbox/windows-sandbox-install" xr:uid="{073A7952-E042-4F76-B7AF-C5644AA11504}"/>
    <hyperlink ref="R839" r:id="rId63" display="https://www.red-gate.com/products/redgate-monitor/?utm_source=google&amp;utm_medium=cpc&amp;utm_campaign=mc-202501-monitor-branded-gs-emea&amp;_bt=730779021062&amp;_bk=redgate%20monitor&amp;_bm=p&amp;_bn=g&amp;_bg=179692776688&amp;gad_source=1&amp;gad_campaignid=22169274905&amp;gclid=CjwKCAjwq9rFBhAIEiwAGVAZPyaR0eWyqJGnkCwwVsHS0rpskUlA4dGNMv_hE4HzTxnWIWyrMwUIchoCOGsQAvD_BwE" xr:uid="{0FB3FA40-2CEE-45EA-9D5A-F50FE6FD656C}"/>
    <hyperlink ref="R840" r:id="rId64" display="https://www.pagerduty.com/" xr:uid="{561F0499-5665-4FEB-A5A4-4FB1CEFDA99A}"/>
    <hyperlink ref="R848" r:id="rId65" xr:uid="{8A65B5A7-6550-4AAE-80DE-ADB7792C5A81}"/>
    <hyperlink ref="R842" r:id="rId66" display="https://wordpress.com/" xr:uid="{2A21FECF-9430-4CC1-A6A9-ED8AA5D544F9}"/>
    <hyperlink ref="R852" r:id="rId67" display="https://www.shinyapps.io/" xr:uid="{92E875BC-7CB7-4F9E-918A-76DBF3741ACB}"/>
    <hyperlink ref="R851" r:id="rId68" display="https://www.libreoffice.org/" xr:uid="{727383DC-543D-4E27-941C-15E5634F4ED8}"/>
    <hyperlink ref="R854" r:id="rId69" display="https://www.nemtilmeld.dk/" xr:uid="{51A30965-5768-4042-84D3-B6D9D7918BBA}"/>
    <hyperlink ref="R529" r:id="rId70" display="https://learn.microsoft.com/en-us/windows/powertoys/" xr:uid="{5B3457AB-B752-40C5-894B-6D45EE3509E8}"/>
    <hyperlink ref="R403" r:id="rId71" xr:uid="{D225A23E-B498-4F85-9F4A-CD8E4460F5E3}"/>
    <hyperlink ref="R872" r:id="rId72" xr:uid="{E5A20D56-7332-439A-9C79-D9D15FAE1FAB}"/>
    <hyperlink ref="R822" r:id="rId73" xr:uid="{727C3BB8-AEBA-45CF-BC76-81635E7AD241}"/>
    <hyperlink ref="R788" r:id="rId74" display="https://viewer.autodesk.com/" xr:uid="{755D82CC-4854-455C-A496-521369210C2C}"/>
    <hyperlink ref="R898" r:id="rId75" display="https://www.endalia.com/en/" xr:uid="{2D5EDE17-6DB2-4C28-96C7-E5E046E9E02B}"/>
    <hyperlink ref="R899" r:id="rId76" display="https://vrijedagen.nl/" xr:uid="{016D6E64-C50D-43C3-9259-F47395CB7389}"/>
    <hyperlink ref="R900" r:id="rId77" display="https://www.cbs.nl/" xr:uid="{F0AB4347-18DD-4584-96C5-1144017926CE}"/>
    <hyperlink ref="R917" r:id="rId78" display="https://www.worldtranslation.com/" xr:uid="{2CA90330-35A8-485B-9B07-362C30E1FAC6}"/>
    <hyperlink ref="R916" r:id="rId79" display="https://www.aspia.se/en/" xr:uid="{6C6C72B9-5B56-40D1-A1DB-8472CB647305}"/>
    <hyperlink ref="R990" r:id="rId80" display="https://cribl.io/demo/cribl-cloud-vision/" xr:uid="{DD9976FC-BAF7-4CD8-9FD0-E7569E27F3D2}"/>
  </hyperlinks>
  <pageMargins left="0.7" right="0.7" top="0.75" bottom="0.75" header="0.3" footer="0.3"/>
  <pageSetup paperSize="9" orientation="portrait" r:id="rId81"/>
  <tableParts count="1">
    <tablePart r:id="rId82"/>
  </tableParts>
  <extLst>
    <ext xmlns:x14="http://schemas.microsoft.com/office/spreadsheetml/2009/9/main" uri="{CCE6A557-97BC-4b89-ADB6-D9C93CAAB3DF}">
      <x14:dataValidations xmlns:xm="http://schemas.microsoft.com/office/excel/2006/main" count="8">
        <x14:dataValidation type="list" allowBlank="1" showInputMessage="1" showErrorMessage="1" xr:uid="{F7CD6E43-FA29-433A-9A7F-EF8F2E662D31}">
          <x14:formula1>
            <xm:f>Tabels!$O$4:$O$7</xm:f>
          </x14:formula1>
          <xm:sqref>H4:H212 H255:H410 H412:H1048576</xm:sqref>
        </x14:dataValidation>
        <x14:dataValidation type="list" allowBlank="1" showInputMessage="1" showErrorMessage="1" xr:uid="{9B6F41F0-A062-4FA8-A123-2B4F052908F8}">
          <x14:formula1>
            <xm:f>Tabels!$J$4:$J$14</xm:f>
          </x14:formula1>
          <xm:sqref>V321:V322 V315:V318 N264:N267 N2 N285:N291 N309:N318 N269:N283 N405:N814 V244:V253 N293:N307 N320:N403 N4:N262 V255:V313 N816:N1048576</xm:sqref>
        </x14:dataValidation>
        <x14:dataValidation type="list" allowBlank="1" showInputMessage="1" showErrorMessage="1" xr:uid="{5F5AAAE1-6E78-4846-B971-86D5CC23AB92}">
          <x14:formula1>
            <xm:f>P_Platform!$B:$B</xm:f>
          </x14:formula1>
          <xm:sqref>AH1:AH2 AH4:AH1048576</xm:sqref>
        </x14:dataValidation>
        <x14:dataValidation type="list" allowBlank="1" showInputMessage="1" showErrorMessage="1" xr:uid="{E4E626B1-AF49-4D9C-9463-D408E153E8A8}">
          <x14:formula1>
            <xm:f>Tabels!$AY$4:$AY$27</xm:f>
          </x14:formula1>
          <xm:sqref>AB411 AB238:AB243 AB213:AB236 E2:E629 E631:E905 E907:E1048576</xm:sqref>
        </x14:dataValidation>
        <x14:dataValidation type="list" allowBlank="1" showInputMessage="1" showErrorMessage="1" xr:uid="{4225A3A0-6C91-4D24-826C-4A5428DE2EF6}">
          <x14:formula1>
            <xm:f>Tabels!$H$4:$H$9</xm:f>
          </x14:formula1>
          <xm:sqref>M4:M1048576</xm:sqref>
        </x14:dataValidation>
        <x14:dataValidation type="list" allowBlank="1" showInputMessage="1" showErrorMessage="1" xr:uid="{52BA49CD-2CD3-4D38-90AE-2441C2189806}">
          <x14:formula1>
            <xm:f>Tabels!$L$4:$L$8</xm:f>
          </x14:formula1>
          <xm:sqref>G4:G1048576</xm:sqref>
        </x14:dataValidation>
        <x14:dataValidation type="list" allowBlank="1" showInputMessage="1" showErrorMessage="1" xr:uid="{8B92F0C7-E3ED-4795-B084-A9BF3CD48900}">
          <x14:formula1>
            <xm:f>Tabels!$BJ$4:$BJ$10</xm:f>
          </x14:formula1>
          <xm:sqref>AF4:AF1048576</xm:sqref>
        </x14:dataValidation>
        <x14:dataValidation type="list" allowBlank="1" showInputMessage="1" showErrorMessage="1" xr:uid="{EE83A194-1195-4549-8B85-2282D1DC020F}">
          <x14:formula1>
            <xm:f>Tabels!$CD$4:$CD$8</xm:f>
          </x14:formula1>
          <xm:sqref>AL4:AL1048576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1991-07B7-4773-849C-4C2C952F4CD2}">
  <dimension ref="B1:R6"/>
  <sheetViews>
    <sheetView workbookViewId="0">
      <selection activeCell="B5" sqref="B5"/>
    </sheetView>
  </sheetViews>
  <sheetFormatPr defaultRowHeight="15" x14ac:dyDescent="0.25"/>
  <cols>
    <col min="2" max="2" width="16.28515625" bestFit="1" customWidth="1"/>
    <col min="3" max="3" width="16.42578125" bestFit="1" customWidth="1"/>
    <col min="4" max="4" width="19.5703125" bestFit="1" customWidth="1"/>
    <col min="5" max="5" width="18.28515625" bestFit="1" customWidth="1"/>
    <col min="6" max="6" width="16.7109375" bestFit="1" customWidth="1"/>
    <col min="7" max="7" width="21" bestFit="1" customWidth="1"/>
    <col min="8" max="8" width="19.7109375" bestFit="1" customWidth="1"/>
  </cols>
  <sheetData>
    <row r="1" spans="2:18" ht="30" x14ac:dyDescent="0.25">
      <c r="B1" s="35" t="s">
        <v>9</v>
      </c>
      <c r="R1" s="34" t="s">
        <v>4512</v>
      </c>
    </row>
    <row r="2" spans="2:18" ht="21" x14ac:dyDescent="0.35">
      <c r="C2" s="244" t="s">
        <v>2249</v>
      </c>
      <c r="D2" s="245"/>
      <c r="E2" s="245"/>
      <c r="F2" s="244" t="s">
        <v>3006</v>
      </c>
      <c r="G2" s="245"/>
      <c r="H2" s="245"/>
    </row>
    <row r="3" spans="2:18" x14ac:dyDescent="0.25">
      <c r="B3" t="s">
        <v>34</v>
      </c>
      <c r="C3" t="s">
        <v>4583</v>
      </c>
      <c r="D3" t="s">
        <v>4584</v>
      </c>
      <c r="E3" t="s">
        <v>4585</v>
      </c>
      <c r="F3" t="s">
        <v>4586</v>
      </c>
      <c r="G3" t="s">
        <v>4587</v>
      </c>
      <c r="H3" t="s">
        <v>4588</v>
      </c>
    </row>
    <row r="4" spans="2:18" x14ac:dyDescent="0.25">
      <c r="B4" t="s">
        <v>4589</v>
      </c>
      <c r="C4" t="s">
        <v>1868</v>
      </c>
      <c r="D4" s="28">
        <v>45667</v>
      </c>
      <c r="G4" s="28">
        <v>45659</v>
      </c>
    </row>
    <row r="5" spans="2:18" x14ac:dyDescent="0.25">
      <c r="B5" t="s">
        <v>4590</v>
      </c>
      <c r="C5" t="s">
        <v>1799</v>
      </c>
      <c r="D5" s="28">
        <v>45672</v>
      </c>
      <c r="G5" s="28">
        <v>45713</v>
      </c>
    </row>
    <row r="6" spans="2:18" x14ac:dyDescent="0.25">
      <c r="B6" t="s">
        <v>4591</v>
      </c>
      <c r="C6" t="s">
        <v>4592</v>
      </c>
    </row>
  </sheetData>
  <sheetProtection algorithmName="SHA-512" hashValue="28swGu8hBoVEBVI1VNh4X/4Sh99hzL+p3TYz0OPvOgPxwlMiS8qMhBLI5ePlkolNAAE37OEaBzMK3ZZOBkAMSQ==" saltValue="E2YtohAn1Qi1ZRUc8z5REw==" spinCount="100000" sheet="1" objects="1" scenarios="1"/>
  <mergeCells count="2">
    <mergeCell ref="C2:E2"/>
    <mergeCell ref="F2:H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EBC6-2212-4327-A4EC-206649ACEC58}">
  <sheetPr codeName="Sheet10"/>
  <dimension ref="B4:E10"/>
  <sheetViews>
    <sheetView workbookViewId="0">
      <selection activeCell="E9" sqref="E9"/>
    </sheetView>
  </sheetViews>
  <sheetFormatPr defaultRowHeight="15" x14ac:dyDescent="0.25"/>
  <cols>
    <col min="2" max="2" width="36.42578125" customWidth="1"/>
    <col min="3" max="4" width="11.7109375" customWidth="1"/>
    <col min="5" max="5" width="14.7109375" customWidth="1"/>
  </cols>
  <sheetData>
    <row r="4" spans="2:5" x14ac:dyDescent="0.25">
      <c r="B4" s="85" t="s">
        <v>4593</v>
      </c>
      <c r="C4" t="s">
        <v>4594</v>
      </c>
      <c r="D4" t="s">
        <v>4595</v>
      </c>
      <c r="E4" t="s">
        <v>4596</v>
      </c>
    </row>
    <row r="5" spans="2:5" x14ac:dyDescent="0.25">
      <c r="B5" s="85" t="s">
        <v>2190</v>
      </c>
      <c r="C5" s="87">
        <v>45292</v>
      </c>
      <c r="D5" t="s">
        <v>4597</v>
      </c>
      <c r="E5" s="86">
        <v>24623000</v>
      </c>
    </row>
    <row r="6" spans="2:5" x14ac:dyDescent="0.25">
      <c r="B6" s="85" t="s">
        <v>4598</v>
      </c>
      <c r="C6" s="87">
        <v>45292</v>
      </c>
      <c r="D6" t="s">
        <v>4597</v>
      </c>
      <c r="E6" s="86">
        <v>82277000</v>
      </c>
    </row>
    <row r="7" spans="2:5" x14ac:dyDescent="0.25">
      <c r="B7" s="85" t="s">
        <v>2190</v>
      </c>
      <c r="C7" s="87">
        <v>45291</v>
      </c>
      <c r="D7" t="s">
        <v>4599</v>
      </c>
      <c r="E7" s="86">
        <v>22385000</v>
      </c>
    </row>
    <row r="8" spans="2:5" x14ac:dyDescent="0.25">
      <c r="B8" s="85" t="s">
        <v>4598</v>
      </c>
      <c r="C8" s="87">
        <v>45291</v>
      </c>
      <c r="D8" t="s">
        <v>4599</v>
      </c>
      <c r="E8" s="86">
        <v>52605000</v>
      </c>
    </row>
    <row r="9" spans="2:5" x14ac:dyDescent="0.25">
      <c r="B9" s="85" t="s">
        <v>2190</v>
      </c>
      <c r="C9" s="87">
        <v>45658</v>
      </c>
      <c r="D9" t="s">
        <v>4597</v>
      </c>
      <c r="E9" s="88">
        <v>36000000</v>
      </c>
    </row>
    <row r="10" spans="2:5" x14ac:dyDescent="0.25">
      <c r="B10" s="85" t="s">
        <v>4598</v>
      </c>
      <c r="C10" s="87">
        <v>45658</v>
      </c>
      <c r="D10" t="s">
        <v>4597</v>
      </c>
      <c r="E10" s="88">
        <v>81455000</v>
      </c>
    </row>
  </sheetData>
  <sheetProtection algorithmName="SHA-512" hashValue="GuPTWfJgmOXUi94vqbZpaenQa/TxmQICPAGWQrvFJEf44Jj/Tps2lcrlILYAlj9pZf+imFwzvnAV22N7BoEgXQ==" saltValue="BfRcSuwNhkc/D4gWTtXw9A=="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197C-1C6B-4F2F-B479-FFB7CD913AD1}">
  <sheetPr codeName="Sheet4">
    <tabColor rgb="FF009CA6"/>
  </sheetPr>
  <dimension ref="B1:Q677"/>
  <sheetViews>
    <sheetView zoomScale="110" zoomScaleNormal="110" workbookViewId="0">
      <pane ySplit="5" topLeftCell="A6" activePane="bottomLeft" state="frozen"/>
      <selection activeCell="F42" sqref="F42"/>
      <selection pane="bottomLeft" activeCell="B572" sqref="B572"/>
    </sheetView>
  </sheetViews>
  <sheetFormatPr defaultRowHeight="15" x14ac:dyDescent="0.25"/>
  <cols>
    <col min="2" max="2" width="85.28515625" customWidth="1"/>
    <col min="3" max="3" width="11.7109375" bestFit="1" customWidth="1"/>
    <col min="4" max="5" width="27.28515625" customWidth="1"/>
    <col min="6" max="6" width="49.5703125" customWidth="1"/>
    <col min="7" max="7" width="49.42578125" bestFit="1" customWidth="1"/>
    <col min="8" max="8" width="31.5703125" customWidth="1"/>
    <col min="9" max="9" width="26.5703125" hidden="1" customWidth="1"/>
    <col min="10" max="10" width="143.5703125" customWidth="1"/>
    <col min="11" max="11" width="15" customWidth="1"/>
    <col min="12" max="12" width="25.5703125" customWidth="1"/>
    <col min="13" max="13" width="19.28515625" customWidth="1"/>
    <col min="14" max="14" width="16.7109375" customWidth="1"/>
    <col min="15" max="15" width="27" customWidth="1"/>
    <col min="16" max="16" width="28.28515625" customWidth="1"/>
  </cols>
  <sheetData>
    <row r="1" spans="2:17" x14ac:dyDescent="0.25">
      <c r="J1" s="4"/>
      <c r="K1" s="4"/>
      <c r="L1" s="4"/>
      <c r="M1" s="4"/>
    </row>
    <row r="2" spans="2:17" ht="62.25" customHeight="1" x14ac:dyDescent="0.25">
      <c r="B2" s="20"/>
      <c r="C2" s="43"/>
      <c r="D2" s="43"/>
      <c r="E2" s="43"/>
      <c r="F2" s="44" t="s">
        <v>4600</v>
      </c>
      <c r="G2" s="44" t="s">
        <v>4601</v>
      </c>
      <c r="H2" s="44" t="s">
        <v>4602</v>
      </c>
      <c r="I2" s="45" t="s">
        <v>4603</v>
      </c>
      <c r="J2" s="62" t="s">
        <v>4604</v>
      </c>
      <c r="K2" s="45" t="s">
        <v>4605</v>
      </c>
      <c r="L2" s="45" t="s">
        <v>4606</v>
      </c>
      <c r="M2" s="45" t="s">
        <v>4607</v>
      </c>
      <c r="N2" s="45" t="s">
        <v>4608</v>
      </c>
      <c r="O2" s="45" t="s">
        <v>4609</v>
      </c>
      <c r="P2" s="45" t="s">
        <v>4610</v>
      </c>
    </row>
    <row r="5" spans="2:17" x14ac:dyDescent="0.25">
      <c r="B5" s="29" t="s">
        <v>27</v>
      </c>
      <c r="C5" s="46" t="s">
        <v>4611</v>
      </c>
      <c r="D5" s="46" t="s">
        <v>4595</v>
      </c>
      <c r="E5" s="46" t="s">
        <v>4612</v>
      </c>
      <c r="F5" s="46" t="s">
        <v>4613</v>
      </c>
      <c r="G5" s="46" t="s">
        <v>4614</v>
      </c>
      <c r="H5" s="46" t="s">
        <v>4615</v>
      </c>
      <c r="I5" s="46" t="s">
        <v>4616</v>
      </c>
      <c r="J5" s="46" t="s">
        <v>4593</v>
      </c>
      <c r="K5" s="46" t="s">
        <v>39</v>
      </c>
      <c r="L5" s="46" t="s">
        <v>4617</v>
      </c>
      <c r="M5" s="46" t="s">
        <v>4607</v>
      </c>
      <c r="N5" s="46" t="s">
        <v>4618</v>
      </c>
      <c r="O5" s="46" t="s">
        <v>4619</v>
      </c>
      <c r="P5" s="46" t="s">
        <v>24</v>
      </c>
      <c r="Q5" s="46" t="s">
        <v>9488</v>
      </c>
    </row>
    <row r="6" spans="2:17" x14ac:dyDescent="0.25">
      <c r="B6" s="29" t="str">
        <f>_xlfn.CONCAT(Capabilities[[#This Row],[Column1]],"-",Capabilities[[#This Row],[Level 1]],"-",Capabilities[[#This Row],[Level 2]],"-",Capabilities[[#This Row],[Level 3]])</f>
        <v>999-All--</v>
      </c>
      <c r="C6">
        <v>999</v>
      </c>
      <c r="E6" t="s">
        <v>276</v>
      </c>
      <c r="F6" t="s">
        <v>276</v>
      </c>
      <c r="K6" t="s">
        <v>435</v>
      </c>
      <c r="Q6" t="s">
        <v>8816</v>
      </c>
    </row>
    <row r="7" spans="2:17" x14ac:dyDescent="0.25">
      <c r="B7" s="29" t="str">
        <f>_xlfn.CONCAT(Capabilities[[#This Row],[Column1]],"-",Capabilities[[#This Row],[Level 1]],"-",Capabilities[[#This Row],[Level 2]],"-",Capabilities[[#This Row],[Level 3]])</f>
        <v>1000-Customer Relationship--</v>
      </c>
      <c r="C7">
        <v>1000</v>
      </c>
      <c r="D7" t="s">
        <v>4620</v>
      </c>
      <c r="E7" t="s">
        <v>379</v>
      </c>
      <c r="F7" t="s">
        <v>4621</v>
      </c>
      <c r="G7" t="s">
        <v>4622</v>
      </c>
      <c r="J7" t="s">
        <v>4623</v>
      </c>
      <c r="K7" t="s">
        <v>4624</v>
      </c>
      <c r="Q7" t="s">
        <v>8817</v>
      </c>
    </row>
    <row r="8" spans="2:17" x14ac:dyDescent="0.25">
      <c r="B8" s="29" t="str">
        <f>_xlfn.CONCAT(Capabilities[[#This Row],[Column1]],"-",Capabilities[[#This Row],[Level 1]],"-",Capabilities[[#This Row],[Level 2]],"-",Capabilities[[#This Row],[Level 3]])</f>
        <v>1008-Customer Relationship-Contact Management-</v>
      </c>
      <c r="C8">
        <v>1008</v>
      </c>
      <c r="D8" t="s">
        <v>4620</v>
      </c>
      <c r="E8" t="s">
        <v>379</v>
      </c>
      <c r="F8" t="s">
        <v>4621</v>
      </c>
      <c r="G8" t="s">
        <v>4625</v>
      </c>
      <c r="J8" t="s">
        <v>4626</v>
      </c>
      <c r="K8" t="s">
        <v>4624</v>
      </c>
      <c r="Q8" t="s">
        <v>8818</v>
      </c>
    </row>
    <row r="9" spans="2:17" x14ac:dyDescent="0.25">
      <c r="B9" s="29" t="str">
        <f>_xlfn.CONCAT(Capabilities[[#This Row],[Column1]],"-",Capabilities[[#This Row],[Level 1]],"-",Capabilities[[#This Row],[Level 2]],"-",Capabilities[[#This Row],[Level 3]])</f>
        <v>1062-Customer Relationship-Contact Management-Classify Demand</v>
      </c>
      <c r="C9">
        <v>1062</v>
      </c>
      <c r="D9" t="s">
        <v>4620</v>
      </c>
      <c r="E9" t="s">
        <v>379</v>
      </c>
      <c r="F9" t="s">
        <v>4621</v>
      </c>
      <c r="G9" t="s">
        <v>4625</v>
      </c>
      <c r="H9" t="s">
        <v>4627</v>
      </c>
      <c r="J9" t="s">
        <v>4628</v>
      </c>
      <c r="K9" t="s">
        <v>4624</v>
      </c>
      <c r="Q9" t="s">
        <v>8819</v>
      </c>
    </row>
    <row r="10" spans="2:17" x14ac:dyDescent="0.25">
      <c r="B10" s="29" t="str">
        <f>_xlfn.CONCAT(Capabilities[[#This Row],[Column1]],"-",Capabilities[[#This Row],[Level 1]],"-",Capabilities[[#This Row],[Level 2]],"-",Capabilities[[#This Row],[Level 3]])</f>
        <v>1063-Customer Relationship-Contact Management-Contact Interaction</v>
      </c>
      <c r="C10">
        <v>1063</v>
      </c>
      <c r="D10" t="s">
        <v>4620</v>
      </c>
      <c r="E10" t="s">
        <v>379</v>
      </c>
      <c r="F10" t="s">
        <v>4621</v>
      </c>
      <c r="G10" t="s">
        <v>4625</v>
      </c>
      <c r="H10" t="s">
        <v>4629</v>
      </c>
      <c r="J10" t="s">
        <v>4630</v>
      </c>
      <c r="K10" t="s">
        <v>4624</v>
      </c>
      <c r="Q10" t="s">
        <v>8820</v>
      </c>
    </row>
    <row r="11" spans="2:17" x14ac:dyDescent="0.25">
      <c r="B11" s="29" t="str">
        <f>_xlfn.CONCAT(Capabilities[[#This Row],[Column1]],"-",Capabilities[[#This Row],[Level 1]],"-",Capabilities[[#This Row],[Level 2]],"-",Capabilities[[#This Row],[Level 3]])</f>
        <v>1064-Customer Relationship-Contact Management-Inbound Contact</v>
      </c>
      <c r="C11">
        <v>1064</v>
      </c>
      <c r="D11" t="s">
        <v>4620</v>
      </c>
      <c r="E11" t="s">
        <v>379</v>
      </c>
      <c r="F11" t="s">
        <v>4621</v>
      </c>
      <c r="G11" t="s">
        <v>4625</v>
      </c>
      <c r="H11" t="s">
        <v>4631</v>
      </c>
      <c r="J11" t="s">
        <v>4632</v>
      </c>
      <c r="K11" t="s">
        <v>4624</v>
      </c>
      <c r="Q11" t="s">
        <v>8821</v>
      </c>
    </row>
    <row r="12" spans="2:17" x14ac:dyDescent="0.25">
      <c r="B12" s="29" t="str">
        <f>_xlfn.CONCAT(Capabilities[[#This Row],[Column1]],"-",Capabilities[[#This Row],[Level 1]],"-",Capabilities[[#This Row],[Level 2]],"-",Capabilities[[#This Row],[Level 3]])</f>
        <v>1065-Customer Relationship-Contact Management-Manage Interaction</v>
      </c>
      <c r="C12">
        <v>1065</v>
      </c>
      <c r="D12" t="s">
        <v>4620</v>
      </c>
      <c r="E12" t="s">
        <v>379</v>
      </c>
      <c r="F12" t="s">
        <v>4621</v>
      </c>
      <c r="G12" t="s">
        <v>4625</v>
      </c>
      <c r="H12" t="s">
        <v>4633</v>
      </c>
      <c r="J12" t="s">
        <v>4634</v>
      </c>
      <c r="K12" t="s">
        <v>4624</v>
      </c>
      <c r="Q12" t="s">
        <v>8822</v>
      </c>
    </row>
    <row r="13" spans="2:17" x14ac:dyDescent="0.25">
      <c r="B13" s="29" t="str">
        <f>_xlfn.CONCAT(Capabilities[[#This Row],[Column1]],"-",Capabilities[[#This Row],[Level 1]],"-",Capabilities[[#This Row],[Level 2]],"-",Capabilities[[#This Row],[Level 3]])</f>
        <v>1066-Customer Relationship-Contact Management-Outbound Contact</v>
      </c>
      <c r="C13">
        <v>1066</v>
      </c>
      <c r="D13" t="s">
        <v>4620</v>
      </c>
      <c r="E13" t="s">
        <v>379</v>
      </c>
      <c r="F13" t="s">
        <v>4621</v>
      </c>
      <c r="G13" t="s">
        <v>4625</v>
      </c>
      <c r="H13" t="s">
        <v>4635</v>
      </c>
      <c r="J13" t="s">
        <v>4636</v>
      </c>
      <c r="K13" t="s">
        <v>4624</v>
      </c>
      <c r="Q13" t="s">
        <v>8823</v>
      </c>
    </row>
    <row r="14" spans="2:17" x14ac:dyDescent="0.25">
      <c r="B14" s="29" t="str">
        <f>_xlfn.CONCAT(Capabilities[[#This Row],[Column1]],"-",Capabilities[[#This Row],[Level 1]],"-",Capabilities[[#This Row],[Level 2]],"-",Capabilities[[#This Row],[Level 3]])</f>
        <v>1067-Customer Relationship-Contact Management-Route Contact</v>
      </c>
      <c r="C14">
        <v>1067</v>
      </c>
      <c r="D14" t="s">
        <v>4620</v>
      </c>
      <c r="E14" t="s">
        <v>379</v>
      </c>
      <c r="F14" t="s">
        <v>4621</v>
      </c>
      <c r="G14" t="s">
        <v>4625</v>
      </c>
      <c r="H14" t="s">
        <v>4637</v>
      </c>
      <c r="J14" t="s">
        <v>4638</v>
      </c>
      <c r="K14" t="s">
        <v>4624</v>
      </c>
      <c r="Q14" t="s">
        <v>8824</v>
      </c>
    </row>
    <row r="15" spans="2:17" x14ac:dyDescent="0.25">
      <c r="B15" s="29" t="str">
        <f>_xlfn.CONCAT(Capabilities[[#This Row],[Column1]],"-",Capabilities[[#This Row],[Level 1]],"-",Capabilities[[#This Row],[Level 2]],"-",Capabilities[[#This Row],[Level 3]])</f>
        <v>1070-Customer Relationship-Contract Management-Manage Product Usage</v>
      </c>
      <c r="C15">
        <v>1070</v>
      </c>
      <c r="D15" t="s">
        <v>4620</v>
      </c>
      <c r="E15" t="s">
        <v>379</v>
      </c>
      <c r="F15" t="s">
        <v>4621</v>
      </c>
      <c r="G15" t="s">
        <v>4639</v>
      </c>
      <c r="H15" t="s">
        <v>4640</v>
      </c>
      <c r="J15" t="s">
        <v>4641</v>
      </c>
      <c r="K15" t="s">
        <v>4642</v>
      </c>
      <c r="L15">
        <v>600</v>
      </c>
      <c r="O15" t="s">
        <v>1181</v>
      </c>
      <c r="Q15" t="s">
        <v>8825</v>
      </c>
    </row>
    <row r="16" spans="2:17" x14ac:dyDescent="0.25">
      <c r="B16" s="29" t="str">
        <f>_xlfn.CONCAT(Capabilities[[#This Row],[Column1]],"-",Capabilities[[#This Row],[Level 1]],"-",Capabilities[[#This Row],[Level 2]],"-",Capabilities[[#This Row],[Level 3]])</f>
        <v>1009-Customer Relationship-Contract Management-</v>
      </c>
      <c r="C16">
        <v>1009</v>
      </c>
      <c r="D16" t="s">
        <v>4620</v>
      </c>
      <c r="E16" t="s">
        <v>379</v>
      </c>
      <c r="F16" t="s">
        <v>4621</v>
      </c>
      <c r="G16" t="s">
        <v>4639</v>
      </c>
      <c r="J16" t="s">
        <v>4643</v>
      </c>
      <c r="K16" t="s">
        <v>435</v>
      </c>
      <c r="Q16" t="s">
        <v>8826</v>
      </c>
    </row>
    <row r="17" spans="2:17" x14ac:dyDescent="0.25">
      <c r="B17" s="29" t="str">
        <f>_xlfn.CONCAT(Capabilities[[#This Row],[Column1]],"-",Capabilities[[#This Row],[Level 1]],"-",Capabilities[[#This Row],[Level 2]],"-",Capabilities[[#This Row],[Level 3]])</f>
        <v>1068-Customer Relationship-Contract Management-Manage Contract</v>
      </c>
      <c r="C17">
        <v>1068</v>
      </c>
      <c r="D17" t="s">
        <v>4620</v>
      </c>
      <c r="E17" t="s">
        <v>379</v>
      </c>
      <c r="F17" t="s">
        <v>4621</v>
      </c>
      <c r="G17" t="s">
        <v>4639</v>
      </c>
      <c r="H17" t="s">
        <v>4644</v>
      </c>
      <c r="J17" t="s">
        <v>4645</v>
      </c>
      <c r="K17" t="s">
        <v>435</v>
      </c>
      <c r="Q17" t="s">
        <v>8827</v>
      </c>
    </row>
    <row r="18" spans="2:17" x14ac:dyDescent="0.25">
      <c r="B18" s="29" t="str">
        <f>_xlfn.CONCAT(Capabilities[[#This Row],[Column1]],"-",Capabilities[[#This Row],[Level 1]],"-",Capabilities[[#This Row],[Level 2]],"-",Capabilities[[#This Row],[Level 3]])</f>
        <v>1069-Customer Relationship-Contract Management-Manage Frame-Contract</v>
      </c>
      <c r="C18">
        <v>1069</v>
      </c>
      <c r="D18" t="s">
        <v>4620</v>
      </c>
      <c r="E18" t="s">
        <v>379</v>
      </c>
      <c r="F18" t="s">
        <v>4621</v>
      </c>
      <c r="G18" t="s">
        <v>4639</v>
      </c>
      <c r="H18" t="s">
        <v>4646</v>
      </c>
      <c r="J18" t="s">
        <v>4647</v>
      </c>
      <c r="K18" t="s">
        <v>435</v>
      </c>
      <c r="Q18" t="s">
        <v>8828</v>
      </c>
    </row>
    <row r="19" spans="2:17" x14ac:dyDescent="0.25">
      <c r="B19" s="29" t="str">
        <f>_xlfn.CONCAT(Capabilities[[#This Row],[Column1]],"-",Capabilities[[#This Row],[Level 1]],"-",Capabilities[[#This Row],[Level 2]],"-",Capabilities[[#This Row],[Level 3]])</f>
        <v>1071-Customer Relationship-Contract Management-Negotiate Contract</v>
      </c>
      <c r="C19">
        <v>1071</v>
      </c>
      <c r="D19" t="s">
        <v>4620</v>
      </c>
      <c r="E19" t="s">
        <v>379</v>
      </c>
      <c r="F19" t="s">
        <v>4621</v>
      </c>
      <c r="G19" t="s">
        <v>4639</v>
      </c>
      <c r="H19" t="s">
        <v>4648</v>
      </c>
      <c r="J19" t="s">
        <v>4649</v>
      </c>
      <c r="K19" t="s">
        <v>435</v>
      </c>
      <c r="Q19" t="s">
        <v>8829</v>
      </c>
    </row>
    <row r="20" spans="2:17" x14ac:dyDescent="0.25">
      <c r="B20" s="29" t="str">
        <f>_xlfn.CONCAT(Capabilities[[#This Row],[Column1]],"-",Capabilities[[#This Row],[Level 1]],"-",Capabilities[[#This Row],[Level 2]],"-",Capabilities[[#This Row],[Level 3]])</f>
        <v>1010-Customer Relationship-Customer Management-</v>
      </c>
      <c r="C20">
        <v>1010</v>
      </c>
      <c r="D20" t="s">
        <v>4620</v>
      </c>
      <c r="E20" t="s">
        <v>379</v>
      </c>
      <c r="F20" t="s">
        <v>4621</v>
      </c>
      <c r="G20" t="s">
        <v>4650</v>
      </c>
      <c r="J20" t="s">
        <v>4651</v>
      </c>
      <c r="K20" t="s">
        <v>4624</v>
      </c>
      <c r="Q20" t="s">
        <v>8830</v>
      </c>
    </row>
    <row r="21" spans="2:17" x14ac:dyDescent="0.25">
      <c r="B21" s="29" t="str">
        <f>_xlfn.CONCAT(Capabilities[[#This Row],[Column1]],"-",Capabilities[[#This Row],[Level 1]],"-",Capabilities[[#This Row],[Level 2]],"-",Capabilities[[#This Row],[Level 3]])</f>
        <v>1072-Customer Relationship-Customer Management-Identify Customer</v>
      </c>
      <c r="C21">
        <v>1072</v>
      </c>
      <c r="D21" t="s">
        <v>4620</v>
      </c>
      <c r="E21" t="s">
        <v>379</v>
      </c>
      <c r="F21" t="s">
        <v>4621</v>
      </c>
      <c r="G21" t="s">
        <v>4650</v>
      </c>
      <c r="H21" t="s">
        <v>4652</v>
      </c>
      <c r="J21" t="s">
        <v>4653</v>
      </c>
      <c r="K21" t="s">
        <v>4624</v>
      </c>
      <c r="Q21" t="s">
        <v>8831</v>
      </c>
    </row>
    <row r="22" spans="2:17" x14ac:dyDescent="0.25">
      <c r="B22" s="29" t="str">
        <f>_xlfn.CONCAT(Capabilities[[#This Row],[Column1]],"-",Capabilities[[#This Row],[Level 1]],"-",Capabilities[[#This Row],[Level 2]],"-",Capabilities[[#This Row],[Level 3]])</f>
        <v>1073-Customer Relationship-Customer Management-Manage Community</v>
      </c>
      <c r="C22">
        <v>1073</v>
      </c>
      <c r="D22" t="s">
        <v>4620</v>
      </c>
      <c r="E22" t="s">
        <v>379</v>
      </c>
      <c r="F22" t="s">
        <v>4621</v>
      </c>
      <c r="G22" t="s">
        <v>4650</v>
      </c>
      <c r="H22" t="s">
        <v>4654</v>
      </c>
      <c r="J22" t="s">
        <v>4655</v>
      </c>
      <c r="K22" t="s">
        <v>435</v>
      </c>
      <c r="Q22" t="s">
        <v>8832</v>
      </c>
    </row>
    <row r="23" spans="2:17" x14ac:dyDescent="0.25">
      <c r="B23" s="29" t="str">
        <f>_xlfn.CONCAT(Capabilities[[#This Row],[Column1]],"-",Capabilities[[#This Row],[Level 1]],"-",Capabilities[[#This Row],[Level 2]],"-",Capabilities[[#This Row],[Level 3]])</f>
        <v>1074-Customer Relationship-Customer Management-Manage Customer</v>
      </c>
      <c r="C23">
        <v>1074</v>
      </c>
      <c r="D23" t="s">
        <v>4620</v>
      </c>
      <c r="E23" t="s">
        <v>379</v>
      </c>
      <c r="F23" t="s">
        <v>4621</v>
      </c>
      <c r="G23" t="s">
        <v>4650</v>
      </c>
      <c r="H23" t="s">
        <v>4656</v>
      </c>
      <c r="J23" t="s">
        <v>4657</v>
      </c>
      <c r="K23" t="s">
        <v>4624</v>
      </c>
      <c r="O23" t="s">
        <v>329</v>
      </c>
      <c r="Q23" t="s">
        <v>8833</v>
      </c>
    </row>
    <row r="24" spans="2:17" x14ac:dyDescent="0.25">
      <c r="B24" s="29" t="str">
        <f>_xlfn.CONCAT(Capabilities[[#This Row],[Column1]],"-",Capabilities[[#This Row],[Level 1]],"-",Capabilities[[#This Row],[Level 2]],"-",Capabilities[[#This Row],[Level 3]])</f>
        <v>1075-Customer Relationship-Customer Management-Manage Customer Hierarchy</v>
      </c>
      <c r="C24">
        <v>1075</v>
      </c>
      <c r="D24" t="s">
        <v>4620</v>
      </c>
      <c r="E24" t="s">
        <v>379</v>
      </c>
      <c r="F24" t="s">
        <v>4621</v>
      </c>
      <c r="G24" t="s">
        <v>4650</v>
      </c>
      <c r="H24" t="s">
        <v>4658</v>
      </c>
      <c r="J24" t="s">
        <v>4659</v>
      </c>
      <c r="K24" t="s">
        <v>4624</v>
      </c>
      <c r="Q24" t="s">
        <v>8834</v>
      </c>
    </row>
    <row r="25" spans="2:17" x14ac:dyDescent="0.25">
      <c r="B25" s="29" t="str">
        <f>_xlfn.CONCAT(Capabilities[[#This Row],[Column1]],"-",Capabilities[[#This Row],[Level 1]],"-",Capabilities[[#This Row],[Level 2]],"-",Capabilities[[#This Row],[Level 3]])</f>
        <v>1076-Customer Relationship-Customer Management-Manage Org. Context</v>
      </c>
      <c r="C25">
        <v>1076</v>
      </c>
      <c r="D25" t="s">
        <v>4620</v>
      </c>
      <c r="E25" t="s">
        <v>379</v>
      </c>
      <c r="F25" t="s">
        <v>4621</v>
      </c>
      <c r="G25" t="s">
        <v>4650</v>
      </c>
      <c r="H25" t="s">
        <v>4660</v>
      </c>
      <c r="J25" t="s">
        <v>4661</v>
      </c>
      <c r="K25" t="s">
        <v>4624</v>
      </c>
      <c r="Q25" t="s">
        <v>8835</v>
      </c>
    </row>
    <row r="26" spans="2:17" x14ac:dyDescent="0.25">
      <c r="B26" s="29" t="str">
        <f>_xlfn.CONCAT(Capabilities[[#This Row],[Column1]],"-",Capabilities[[#This Row],[Level 1]],"-",Capabilities[[#This Row],[Level 2]],"-",Capabilities[[#This Row],[Level 3]])</f>
        <v>1011-Customer Relationship-Customer Scoring-</v>
      </c>
      <c r="C26">
        <v>1011</v>
      </c>
      <c r="D26" t="s">
        <v>4620</v>
      </c>
      <c r="E26" t="s">
        <v>379</v>
      </c>
      <c r="F26" t="s">
        <v>4621</v>
      </c>
      <c r="G26" t="s">
        <v>4662</v>
      </c>
      <c r="J26" t="s">
        <v>4663</v>
      </c>
      <c r="K26" t="s">
        <v>4624</v>
      </c>
      <c r="Q26" t="s">
        <v>8836</v>
      </c>
    </row>
    <row r="27" spans="2:17" x14ac:dyDescent="0.25">
      <c r="B27" s="29" t="str">
        <f>_xlfn.CONCAT(Capabilities[[#This Row],[Column1]],"-",Capabilities[[#This Row],[Level 1]],"-",Capabilities[[#This Row],[Level 2]],"-",Capabilities[[#This Row],[Level 3]])</f>
        <v>1077-Customer Relationship-Customer Scoring-Check Credit-Worthiness</v>
      </c>
      <c r="C27">
        <v>1077</v>
      </c>
      <c r="D27" t="s">
        <v>4620</v>
      </c>
      <c r="E27" t="s">
        <v>379</v>
      </c>
      <c r="F27" t="s">
        <v>4621</v>
      </c>
      <c r="G27" t="s">
        <v>4662</v>
      </c>
      <c r="H27" t="s">
        <v>4664</v>
      </c>
      <c r="J27" t="s">
        <v>4665</v>
      </c>
      <c r="K27" t="s">
        <v>435</v>
      </c>
      <c r="Q27" t="s">
        <v>8837</v>
      </c>
    </row>
    <row r="28" spans="2:17" x14ac:dyDescent="0.25">
      <c r="B28" s="29" t="str">
        <f>_xlfn.CONCAT(Capabilities[[#This Row],[Column1]],"-",Capabilities[[#This Row],[Level 1]],"-",Capabilities[[#This Row],[Level 2]],"-",Capabilities[[#This Row],[Level 3]])</f>
        <v>1078-Customer Relationship-Customer Scoring-Define Customer Risks</v>
      </c>
      <c r="C28">
        <v>1078</v>
      </c>
      <c r="D28" t="s">
        <v>4620</v>
      </c>
      <c r="E28" t="s">
        <v>379</v>
      </c>
      <c r="F28" t="s">
        <v>4621</v>
      </c>
      <c r="G28" t="s">
        <v>4662</v>
      </c>
      <c r="H28" t="s">
        <v>4666</v>
      </c>
      <c r="J28" t="s">
        <v>4667</v>
      </c>
      <c r="K28" t="s">
        <v>435</v>
      </c>
      <c r="Q28" t="s">
        <v>8838</v>
      </c>
    </row>
    <row r="29" spans="2:17" x14ac:dyDescent="0.25">
      <c r="B29" s="29" t="str">
        <f>_xlfn.CONCAT(Capabilities[[#This Row],[Column1]],"-",Capabilities[[#This Row],[Level 1]],"-",Capabilities[[#This Row],[Level 2]],"-",Capabilities[[#This Row],[Level 3]])</f>
        <v>1079-Customer Relationship-Customer Scoring-Manage Customer Risks</v>
      </c>
      <c r="C29">
        <v>1079</v>
      </c>
      <c r="D29" t="s">
        <v>4620</v>
      </c>
      <c r="E29" t="s">
        <v>379</v>
      </c>
      <c r="F29" t="s">
        <v>4621</v>
      </c>
      <c r="G29" t="s">
        <v>4662</v>
      </c>
      <c r="H29" t="s">
        <v>4668</v>
      </c>
      <c r="J29" t="s">
        <v>4669</v>
      </c>
      <c r="K29" t="s">
        <v>435</v>
      </c>
      <c r="Q29" t="s">
        <v>8839</v>
      </c>
    </row>
    <row r="30" spans="2:17" x14ac:dyDescent="0.25">
      <c r="B30" s="29" t="str">
        <f>_xlfn.CONCAT(Capabilities[[#This Row],[Column1]],"-",Capabilities[[#This Row],[Level 1]],"-",Capabilities[[#This Row],[Level 2]],"-",Capabilities[[#This Row],[Level 3]])</f>
        <v>1012-Customer Relationship-Order Management-</v>
      </c>
      <c r="C30">
        <v>1012</v>
      </c>
      <c r="D30" t="s">
        <v>4620</v>
      </c>
      <c r="E30" t="s">
        <v>379</v>
      </c>
      <c r="F30" t="s">
        <v>4621</v>
      </c>
      <c r="G30" t="s">
        <v>4670</v>
      </c>
      <c r="J30" t="s">
        <v>4671</v>
      </c>
      <c r="K30" t="s">
        <v>4672</v>
      </c>
      <c r="L30">
        <v>150</v>
      </c>
      <c r="Q30" t="s">
        <v>8840</v>
      </c>
    </row>
    <row r="31" spans="2:17" x14ac:dyDescent="0.25">
      <c r="B31" s="29" t="str">
        <f>_xlfn.CONCAT(Capabilities[[#This Row],[Column1]],"-",Capabilities[[#This Row],[Level 1]],"-",Capabilities[[#This Row],[Level 2]],"-",Capabilities[[#This Row],[Level 3]])</f>
        <v>1080-Customer Relationship-Order Management-Bundle Order</v>
      </c>
      <c r="C31">
        <v>1080</v>
      </c>
      <c r="D31" t="s">
        <v>4620</v>
      </c>
      <c r="E31" t="s">
        <v>379</v>
      </c>
      <c r="F31" t="s">
        <v>4621</v>
      </c>
      <c r="G31" t="s">
        <v>4670</v>
      </c>
      <c r="H31" t="s">
        <v>4673</v>
      </c>
      <c r="J31" t="s">
        <v>4674</v>
      </c>
      <c r="K31" t="s">
        <v>4672</v>
      </c>
      <c r="L31">
        <v>155</v>
      </c>
      <c r="Q31" t="s">
        <v>8841</v>
      </c>
    </row>
    <row r="32" spans="2:17" x14ac:dyDescent="0.25">
      <c r="B32" s="29" t="str">
        <f>_xlfn.CONCAT(Capabilities[[#This Row],[Column1]],"-",Capabilities[[#This Row],[Level 1]],"-",Capabilities[[#This Row],[Level 2]],"-",Capabilities[[#This Row],[Level 3]])</f>
        <v>1084-Customer Relationship-Order Management-Validate Order</v>
      </c>
      <c r="C32">
        <v>1084</v>
      </c>
      <c r="D32" t="s">
        <v>4620</v>
      </c>
      <c r="E32" t="s">
        <v>379</v>
      </c>
      <c r="F32" t="s">
        <v>4621</v>
      </c>
      <c r="G32" t="s">
        <v>4670</v>
      </c>
      <c r="H32" t="s">
        <v>4675</v>
      </c>
      <c r="J32" t="s">
        <v>4676</v>
      </c>
      <c r="K32" t="s">
        <v>4672</v>
      </c>
      <c r="L32">
        <v>160</v>
      </c>
      <c r="Q32" t="s">
        <v>8842</v>
      </c>
    </row>
    <row r="33" spans="2:17" x14ac:dyDescent="0.25">
      <c r="B33" s="29" t="str">
        <f>_xlfn.CONCAT(Capabilities[[#This Row],[Column1]],"-",Capabilities[[#This Row],[Level 1]],"-",Capabilities[[#This Row],[Level 2]],"-",Capabilities[[#This Row],[Level 3]])</f>
        <v>1081-Customer Relationship-Order Management-Cancel Order</v>
      </c>
      <c r="C33">
        <v>1081</v>
      </c>
      <c r="D33" t="s">
        <v>4620</v>
      </c>
      <c r="E33" t="s">
        <v>379</v>
      </c>
      <c r="F33" t="s">
        <v>4621</v>
      </c>
      <c r="G33" t="s">
        <v>4670</v>
      </c>
      <c r="H33" t="s">
        <v>4677</v>
      </c>
      <c r="J33" t="s">
        <v>4678</v>
      </c>
      <c r="K33" t="s">
        <v>4672</v>
      </c>
      <c r="L33">
        <v>165</v>
      </c>
      <c r="Q33" t="s">
        <v>8843</v>
      </c>
    </row>
    <row r="34" spans="2:17" x14ac:dyDescent="0.25">
      <c r="B34" s="29" t="str">
        <f>_xlfn.CONCAT(Capabilities[[#This Row],[Column1]],"-",Capabilities[[#This Row],[Level 1]],"-",Capabilities[[#This Row],[Level 2]],"-",Capabilities[[#This Row],[Level 3]])</f>
        <v>1082-Customer Relationship-Order Management-Steer Order</v>
      </c>
      <c r="C34">
        <v>1082</v>
      </c>
      <c r="D34" t="s">
        <v>4620</v>
      </c>
      <c r="E34" t="s">
        <v>379</v>
      </c>
      <c r="F34" t="s">
        <v>4621</v>
      </c>
      <c r="G34" t="s">
        <v>4670</v>
      </c>
      <c r="H34" t="s">
        <v>4679</v>
      </c>
      <c r="J34" t="s">
        <v>4680</v>
      </c>
      <c r="K34" t="s">
        <v>4672</v>
      </c>
      <c r="L34">
        <v>170</v>
      </c>
      <c r="Q34" t="s">
        <v>8844</v>
      </c>
    </row>
    <row r="35" spans="2:17" x14ac:dyDescent="0.25">
      <c r="B35" s="29" t="str">
        <f>_xlfn.CONCAT(Capabilities[[#This Row],[Column1]],"-",Capabilities[[#This Row],[Level 1]],"-",Capabilities[[#This Row],[Level 2]],"-",Capabilities[[#This Row],[Level 3]])</f>
        <v>1083-Customer Relationship-Order Management-Track Order</v>
      </c>
      <c r="C35">
        <v>1083</v>
      </c>
      <c r="D35" t="s">
        <v>4620</v>
      </c>
      <c r="E35" t="s">
        <v>379</v>
      </c>
      <c r="F35" t="s">
        <v>4621</v>
      </c>
      <c r="G35" t="s">
        <v>4670</v>
      </c>
      <c r="H35" t="s">
        <v>4681</v>
      </c>
      <c r="J35" t="s">
        <v>4682</v>
      </c>
      <c r="K35" t="s">
        <v>4672</v>
      </c>
      <c r="L35">
        <v>175</v>
      </c>
      <c r="Q35" t="s">
        <v>8845</v>
      </c>
    </row>
    <row r="36" spans="2:17" x14ac:dyDescent="0.25">
      <c r="B36" s="29" t="str">
        <f>_xlfn.CONCAT(Capabilities[[#This Row],[Column1]],"-",Capabilities[[#This Row],[Level 1]],"-",Capabilities[[#This Row],[Level 2]],"-",Capabilities[[#This Row],[Level 3]])</f>
        <v>1013-Customer Relationship-SLA Management-</v>
      </c>
      <c r="C36">
        <v>1013</v>
      </c>
      <c r="D36" t="s">
        <v>4620</v>
      </c>
      <c r="E36" t="s">
        <v>379</v>
      </c>
      <c r="F36" t="s">
        <v>4621</v>
      </c>
      <c r="G36" t="s">
        <v>4683</v>
      </c>
      <c r="J36" t="s">
        <v>4684</v>
      </c>
      <c r="K36" t="s">
        <v>4624</v>
      </c>
      <c r="Q36" t="s">
        <v>8846</v>
      </c>
    </row>
    <row r="37" spans="2:17" x14ac:dyDescent="0.25">
      <c r="B37" s="29" t="str">
        <f>_xlfn.CONCAT(Capabilities[[#This Row],[Column1]],"-",Capabilities[[#This Row],[Level 1]],"-",Capabilities[[#This Row],[Level 2]],"-",Capabilities[[#This Row],[Level 3]])</f>
        <v>1085-Customer Relationship-SLA Management-Manage SLA Violations</v>
      </c>
      <c r="C37">
        <v>1085</v>
      </c>
      <c r="D37" t="s">
        <v>4620</v>
      </c>
      <c r="E37" t="s">
        <v>379</v>
      </c>
      <c r="F37" t="s">
        <v>4621</v>
      </c>
      <c r="G37" t="s">
        <v>4683</v>
      </c>
      <c r="H37" t="s">
        <v>4685</v>
      </c>
      <c r="J37" t="s">
        <v>4686</v>
      </c>
      <c r="K37" t="s">
        <v>4624</v>
      </c>
      <c r="P37" t="s">
        <v>4687</v>
      </c>
      <c r="Q37" t="s">
        <v>8847</v>
      </c>
    </row>
    <row r="38" spans="2:17" x14ac:dyDescent="0.25">
      <c r="B38" s="29" t="str">
        <f>_xlfn.CONCAT(Capabilities[[#This Row],[Column1]],"-",Capabilities[[#This Row],[Level 1]],"-",Capabilities[[#This Row],[Level 2]],"-",Capabilities[[#This Row],[Level 3]])</f>
        <v>1086-Customer Relationship-SLA Management-Track &amp; Report SLA Breaches</v>
      </c>
      <c r="C38">
        <v>1086</v>
      </c>
      <c r="D38" t="s">
        <v>4620</v>
      </c>
      <c r="E38" t="s">
        <v>379</v>
      </c>
      <c r="F38" t="s">
        <v>4621</v>
      </c>
      <c r="G38" t="s">
        <v>4683</v>
      </c>
      <c r="H38" t="s">
        <v>4688</v>
      </c>
      <c r="J38" t="s">
        <v>4689</v>
      </c>
      <c r="K38" t="s">
        <v>4624</v>
      </c>
      <c r="P38" t="s">
        <v>4687</v>
      </c>
      <c r="Q38" t="s">
        <v>8848</v>
      </c>
    </row>
    <row r="39" spans="2:17" x14ac:dyDescent="0.25">
      <c r="B39" s="29" t="str">
        <f>_xlfn.CONCAT(Capabilities[[#This Row],[Column1]],"-",Capabilities[[#This Row],[Level 1]],"-",Capabilities[[#This Row],[Level 2]],"-",Capabilities[[#This Row],[Level 3]])</f>
        <v>4230-Customer Service-Customer Project Management-</v>
      </c>
      <c r="C39">
        <v>4230</v>
      </c>
      <c r="D39" t="s">
        <v>4620</v>
      </c>
      <c r="E39" t="s">
        <v>4690</v>
      </c>
      <c r="F39" t="s">
        <v>1842</v>
      </c>
      <c r="G39" t="s">
        <v>4691</v>
      </c>
      <c r="K39" t="s">
        <v>4672</v>
      </c>
      <c r="O39" t="s">
        <v>410</v>
      </c>
      <c r="Q39" t="s">
        <v>8849</v>
      </c>
    </row>
    <row r="40" spans="2:17" x14ac:dyDescent="0.25">
      <c r="B40" s="29" t="str">
        <f>_xlfn.CONCAT(Capabilities[[#This Row],[Column1]],"-",Capabilities[[#This Row],[Level 1]],"-",Capabilities[[#This Row],[Level 2]],"-",Capabilities[[#This Row],[Level 3]])</f>
        <v>4231-Customer Service-Customer Project Management-Ressource Management</v>
      </c>
      <c r="C40">
        <v>4231</v>
      </c>
      <c r="D40" t="s">
        <v>4620</v>
      </c>
      <c r="E40" t="s">
        <v>4690</v>
      </c>
      <c r="F40" t="s">
        <v>1842</v>
      </c>
      <c r="G40" t="s">
        <v>4691</v>
      </c>
      <c r="H40" t="s">
        <v>4692</v>
      </c>
      <c r="K40" t="s">
        <v>4672</v>
      </c>
      <c r="O40" t="s">
        <v>410</v>
      </c>
      <c r="Q40" t="s">
        <v>8850</v>
      </c>
    </row>
    <row r="41" spans="2:17" x14ac:dyDescent="0.25">
      <c r="B41" s="29" t="str">
        <f>_xlfn.CONCAT(Capabilities[[#This Row],[Column1]],"-",Capabilities[[#This Row],[Level 1]],"-",Capabilities[[#This Row],[Level 2]],"-",Capabilities[[#This Row],[Level 3]])</f>
        <v>4232-Customer Service-Customer Project Management-Financial Analytics and Management</v>
      </c>
      <c r="C41">
        <v>4232</v>
      </c>
      <c r="D41" t="s">
        <v>4620</v>
      </c>
      <c r="E41" t="s">
        <v>4690</v>
      </c>
      <c r="F41" t="s">
        <v>1842</v>
      </c>
      <c r="G41" t="s">
        <v>4691</v>
      </c>
      <c r="H41" t="s">
        <v>4693</v>
      </c>
      <c r="K41" t="s">
        <v>4672</v>
      </c>
      <c r="O41" t="s">
        <v>410</v>
      </c>
      <c r="Q41" t="s">
        <v>8851</v>
      </c>
    </row>
    <row r="42" spans="2:17" x14ac:dyDescent="0.25">
      <c r="B42" s="29" t="str">
        <f>_xlfn.CONCAT(Capabilities[[#This Row],[Column1]],"-",Capabilities[[#This Row],[Level 1]],"-",Capabilities[[#This Row],[Level 2]],"-",Capabilities[[#This Row],[Level 3]])</f>
        <v>4233-Customer Service-Customer Project Management-Project Management</v>
      </c>
      <c r="C42">
        <v>4233</v>
      </c>
      <c r="D42" t="s">
        <v>4620</v>
      </c>
      <c r="E42" t="s">
        <v>4690</v>
      </c>
      <c r="F42" t="s">
        <v>1842</v>
      </c>
      <c r="G42" t="s">
        <v>4691</v>
      </c>
      <c r="H42" t="s">
        <v>4694</v>
      </c>
      <c r="K42" t="s">
        <v>4672</v>
      </c>
      <c r="O42" t="s">
        <v>4695</v>
      </c>
      <c r="Q42" t="s">
        <v>8852</v>
      </c>
    </row>
    <row r="43" spans="2:17" x14ac:dyDescent="0.25">
      <c r="B43" s="29" t="str">
        <f>_xlfn.CONCAT(Capabilities[[#This Row],[Column1]],"-",Capabilities[[#This Row],[Level 1]],"-",Capabilities[[#This Row],[Level 2]],"-",Capabilities[[#This Row],[Level 3]])</f>
        <v>4235-Customer Service-Customer Project Management-Test Management</v>
      </c>
      <c r="C43">
        <v>4235</v>
      </c>
      <c r="D43" t="s">
        <v>4620</v>
      </c>
      <c r="E43" t="s">
        <v>4690</v>
      </c>
      <c r="F43" t="s">
        <v>1842</v>
      </c>
      <c r="G43" t="s">
        <v>4691</v>
      </c>
      <c r="H43" t="s">
        <v>4696</v>
      </c>
      <c r="K43" t="s">
        <v>4672</v>
      </c>
      <c r="O43" t="s">
        <v>410</v>
      </c>
      <c r="Q43" t="s">
        <v>8853</v>
      </c>
    </row>
    <row r="44" spans="2:17" x14ac:dyDescent="0.25">
      <c r="B44" s="29" t="str">
        <f>_xlfn.CONCAT(Capabilities[[#This Row],[Column1]],"-",Capabilities[[#This Row],[Level 1]],"-",Capabilities[[#This Row],[Level 2]],"-",Capabilities[[#This Row],[Level 3]])</f>
        <v>4201-Customer Service-Customer Service and Support-</v>
      </c>
      <c r="C44">
        <v>4201</v>
      </c>
      <c r="D44" t="s">
        <v>4620</v>
      </c>
      <c r="E44" t="s">
        <v>4690</v>
      </c>
      <c r="F44" t="s">
        <v>1842</v>
      </c>
      <c r="G44" s="8" t="s">
        <v>4624</v>
      </c>
      <c r="J44" t="s">
        <v>4697</v>
      </c>
      <c r="K44" t="s">
        <v>4624</v>
      </c>
      <c r="O44" t="s">
        <v>4695</v>
      </c>
      <c r="Q44" t="s">
        <v>8854</v>
      </c>
    </row>
    <row r="45" spans="2:17" x14ac:dyDescent="0.25">
      <c r="B45" s="29" t="str">
        <f>_xlfn.CONCAT(Capabilities[[#This Row],[Column1]],"-",Capabilities[[#This Row],[Level 1]],"-",Capabilities[[#This Row],[Level 2]],"-",Capabilities[[#This Row],[Level 3]])</f>
        <v>4203-Customer Service-Customer Service and Support-Service Request Management</v>
      </c>
      <c r="C45">
        <v>4203</v>
      </c>
      <c r="D45" t="s">
        <v>4620</v>
      </c>
      <c r="E45" t="s">
        <v>4690</v>
      </c>
      <c r="F45" t="s">
        <v>1842</v>
      </c>
      <c r="G45" s="8" t="s">
        <v>4624</v>
      </c>
      <c r="H45" t="s">
        <v>4698</v>
      </c>
      <c r="I45" t="s">
        <v>4699</v>
      </c>
      <c r="J45" t="s">
        <v>4700</v>
      </c>
      <c r="K45" t="s">
        <v>4624</v>
      </c>
      <c r="O45" t="s">
        <v>4701</v>
      </c>
      <c r="Q45" t="s">
        <v>8855</v>
      </c>
    </row>
    <row r="46" spans="2:17" x14ac:dyDescent="0.25">
      <c r="B46" s="29" t="str">
        <f>_xlfn.CONCAT(Capabilities[[#This Row],[Column1]],"-",Capabilities[[#This Row],[Level 1]],"-",Capabilities[[#This Row],[Level 2]],"-",Capabilities[[#This Row],[Level 3]])</f>
        <v>4204-Customer Service-Customer Service and Support-Complaints Management</v>
      </c>
      <c r="C46">
        <v>4204</v>
      </c>
      <c r="D46" t="s">
        <v>4620</v>
      </c>
      <c r="E46" t="s">
        <v>4690</v>
      </c>
      <c r="F46" t="s">
        <v>1842</v>
      </c>
      <c r="G46" s="8" t="s">
        <v>4624</v>
      </c>
      <c r="H46" t="s">
        <v>4702</v>
      </c>
      <c r="I46" t="s">
        <v>4699</v>
      </c>
      <c r="J46" t="s">
        <v>4703</v>
      </c>
      <c r="K46" t="s">
        <v>4624</v>
      </c>
      <c r="O46" t="s">
        <v>4701</v>
      </c>
      <c r="Q46" s="240" t="s">
        <v>8856</v>
      </c>
    </row>
    <row r="47" spans="2:17" x14ac:dyDescent="0.25">
      <c r="B47" s="29" t="str">
        <f>_xlfn.CONCAT(Capabilities[[#This Row],[Column1]],"-",Capabilities[[#This Row],[Level 1]],"-",Capabilities[[#This Row],[Level 2]],"-",Capabilities[[#This Row],[Level 3]])</f>
        <v>4205-Customer Service-Customer Service and Support-Customer Claims Management</v>
      </c>
      <c r="C47">
        <v>4205</v>
      </c>
      <c r="D47" t="s">
        <v>4620</v>
      </c>
      <c r="E47" t="s">
        <v>4690</v>
      </c>
      <c r="F47" t="s">
        <v>1842</v>
      </c>
      <c r="G47" s="8" t="s">
        <v>4624</v>
      </c>
      <c r="H47" t="s">
        <v>4704</v>
      </c>
      <c r="I47" t="s">
        <v>4699</v>
      </c>
      <c r="J47" t="s">
        <v>4705</v>
      </c>
      <c r="K47" t="s">
        <v>4624</v>
      </c>
      <c r="O47" t="s">
        <v>4701</v>
      </c>
      <c r="Q47" t="s">
        <v>8857</v>
      </c>
    </row>
    <row r="48" spans="2:17" x14ac:dyDescent="0.25">
      <c r="B48" s="29" t="str">
        <f>_xlfn.CONCAT(Capabilities[[#This Row],[Column1]],"-",Capabilities[[#This Row],[Level 1]],"-",Capabilities[[#This Row],[Level 2]],"-",Capabilities[[#This Row],[Level 3]])</f>
        <v>4206-Customer Service-Customer Service and Support-Customer Returns Management</v>
      </c>
      <c r="C48">
        <v>4206</v>
      </c>
      <c r="D48" t="s">
        <v>4620</v>
      </c>
      <c r="E48" t="s">
        <v>4690</v>
      </c>
      <c r="F48" t="s">
        <v>1842</v>
      </c>
      <c r="G48" s="8" t="s">
        <v>4624</v>
      </c>
      <c r="H48" t="s">
        <v>4706</v>
      </c>
      <c r="I48" t="s">
        <v>4699</v>
      </c>
      <c r="J48" t="s">
        <v>4707</v>
      </c>
      <c r="K48" t="s">
        <v>4624</v>
      </c>
      <c r="O48" t="s">
        <v>4708</v>
      </c>
      <c r="Q48" t="s">
        <v>8858</v>
      </c>
    </row>
    <row r="49" spans="2:17" x14ac:dyDescent="0.25">
      <c r="B49" s="29" t="str">
        <f>_xlfn.CONCAT(Capabilities[[#This Row],[Column1]],"-",Capabilities[[#This Row],[Level 1]],"-",Capabilities[[#This Row],[Level 2]],"-",Capabilities[[#This Row],[Level 3]])</f>
        <v>4207-Customer Service-Customer Service and Support-Customer Warranty Claim Processing</v>
      </c>
      <c r="C49">
        <v>4207</v>
      </c>
      <c r="D49" t="s">
        <v>4620</v>
      </c>
      <c r="E49" t="s">
        <v>4690</v>
      </c>
      <c r="F49" t="s">
        <v>1842</v>
      </c>
      <c r="G49" s="8" t="s">
        <v>4624</v>
      </c>
      <c r="H49" t="s">
        <v>4709</v>
      </c>
      <c r="I49" t="s">
        <v>4699</v>
      </c>
      <c r="J49" t="s">
        <v>4710</v>
      </c>
      <c r="K49" t="s">
        <v>4624</v>
      </c>
      <c r="O49" t="s">
        <v>4708</v>
      </c>
      <c r="Q49" t="s">
        <v>8859</v>
      </c>
    </row>
    <row r="50" spans="2:17" x14ac:dyDescent="0.25">
      <c r="B50" s="29" t="str">
        <f>_xlfn.CONCAT(Capabilities[[#This Row],[Column1]],"-",Capabilities[[#This Row],[Level 1]],"-",Capabilities[[#This Row],[Level 2]],"-",Capabilities[[#This Row],[Level 3]])</f>
        <v>4208-Customer Service-Customer Service and Support-Inquiry Management</v>
      </c>
      <c r="C50">
        <v>4208</v>
      </c>
      <c r="D50" t="s">
        <v>4620</v>
      </c>
      <c r="E50" t="s">
        <v>4690</v>
      </c>
      <c r="F50" t="s">
        <v>1842</v>
      </c>
      <c r="G50" s="8" t="s">
        <v>4624</v>
      </c>
      <c r="H50" t="s">
        <v>4711</v>
      </c>
      <c r="I50" t="s">
        <v>4699</v>
      </c>
      <c r="J50" t="s">
        <v>4712</v>
      </c>
      <c r="K50" t="s">
        <v>4624</v>
      </c>
      <c r="O50" t="s">
        <v>4701</v>
      </c>
      <c r="Q50" t="s">
        <v>8860</v>
      </c>
    </row>
    <row r="51" spans="2:17" x14ac:dyDescent="0.25">
      <c r="B51" s="29" t="str">
        <f>_xlfn.CONCAT(Capabilities[[#This Row],[Column1]],"-",Capabilities[[#This Row],[Level 1]],"-",Capabilities[[#This Row],[Level 2]],"-",Capabilities[[#This Row],[Level 3]])</f>
        <v>4209-Customer Service-Customer Service and Support-Omnichannel Customer Engagement</v>
      </c>
      <c r="C51">
        <v>4209</v>
      </c>
      <c r="D51" t="s">
        <v>4620</v>
      </c>
      <c r="E51" t="s">
        <v>4690</v>
      </c>
      <c r="F51" t="s">
        <v>1842</v>
      </c>
      <c r="G51" s="8" t="s">
        <v>4624</v>
      </c>
      <c r="H51" t="s">
        <v>4713</v>
      </c>
      <c r="J51" t="s">
        <v>4714</v>
      </c>
      <c r="K51" t="s">
        <v>4624</v>
      </c>
      <c r="O51" t="s">
        <v>4715</v>
      </c>
      <c r="Q51" t="s">
        <v>8861</v>
      </c>
    </row>
    <row r="52" spans="2:17" x14ac:dyDescent="0.25">
      <c r="B52" s="29" t="str">
        <f>_xlfn.CONCAT(Capabilities[[#This Row],[Column1]],"-",Capabilities[[#This Row],[Level 1]],"-",Capabilities[[#This Row],[Level 2]],"-",Capabilities[[#This Row],[Level 3]])</f>
        <v>4210-Customer Service-Customer Service and Support-Recall Management</v>
      </c>
      <c r="C52">
        <v>4210</v>
      </c>
      <c r="D52" t="s">
        <v>4620</v>
      </c>
      <c r="E52" t="s">
        <v>4690</v>
      </c>
      <c r="F52" t="s">
        <v>1842</v>
      </c>
      <c r="G52" s="8" t="s">
        <v>4624</v>
      </c>
      <c r="H52" t="s">
        <v>4716</v>
      </c>
      <c r="I52" t="s">
        <v>4699</v>
      </c>
      <c r="J52" t="s">
        <v>4717</v>
      </c>
      <c r="K52" t="s">
        <v>4624</v>
      </c>
      <c r="O52" t="s">
        <v>4701</v>
      </c>
      <c r="Q52" t="s">
        <v>8862</v>
      </c>
    </row>
    <row r="53" spans="2:17" x14ac:dyDescent="0.25">
      <c r="B53" s="29" t="str">
        <f>_xlfn.CONCAT(Capabilities[[#This Row],[Column1]],"-",Capabilities[[#This Row],[Level 1]],"-",Capabilities[[#This Row],[Level 2]],"-",Capabilities[[#This Row],[Level 3]])</f>
        <v>4211-Customer Service-Customer Service and Support-Self-Service Engagement</v>
      </c>
      <c r="C53">
        <v>4211</v>
      </c>
      <c r="D53" t="s">
        <v>4620</v>
      </c>
      <c r="E53" t="s">
        <v>4690</v>
      </c>
      <c r="F53" t="s">
        <v>1842</v>
      </c>
      <c r="G53" s="8" t="s">
        <v>4624</v>
      </c>
      <c r="H53" t="s">
        <v>4718</v>
      </c>
      <c r="I53" t="s">
        <v>4699</v>
      </c>
      <c r="J53" t="s">
        <v>4719</v>
      </c>
      <c r="K53" t="s">
        <v>4624</v>
      </c>
      <c r="O53" t="s">
        <v>4701</v>
      </c>
      <c r="Q53" t="s">
        <v>8863</v>
      </c>
    </row>
    <row r="54" spans="2:17" x14ac:dyDescent="0.25">
      <c r="B54" s="29" t="str">
        <f>_xlfn.CONCAT(Capabilities[[#This Row],[Column1]],"-",Capabilities[[#This Row],[Level 1]],"-",Capabilities[[#This Row],[Level 2]],"-",Capabilities[[#This Row],[Level 3]])</f>
        <v>4212-Customer Service-Customer Service and Support-Service Knowledge Base Management</v>
      </c>
      <c r="C54">
        <v>4212</v>
      </c>
      <c r="D54" t="s">
        <v>4620</v>
      </c>
      <c r="E54" t="s">
        <v>4690</v>
      </c>
      <c r="F54" t="s">
        <v>1842</v>
      </c>
      <c r="G54" s="8" t="s">
        <v>4624</v>
      </c>
      <c r="H54" t="s">
        <v>4720</v>
      </c>
      <c r="I54" t="s">
        <v>4699</v>
      </c>
      <c r="J54" t="s">
        <v>4721</v>
      </c>
      <c r="K54" t="s">
        <v>4624</v>
      </c>
      <c r="O54" t="s">
        <v>4701</v>
      </c>
      <c r="Q54" t="s">
        <v>8864</v>
      </c>
    </row>
    <row r="55" spans="2:17" x14ac:dyDescent="0.25">
      <c r="B55" s="29" t="str">
        <f>_xlfn.CONCAT(Capabilities[[#This Row],[Column1]],"-",Capabilities[[#This Row],[Level 1]],"-",Capabilities[[#This Row],[Level 2]],"-",Capabilities[[#This Row],[Level 3]])</f>
        <v>4213-Customer Service-Customer Service and Support-Service Level Management</v>
      </c>
      <c r="C55">
        <v>4213</v>
      </c>
      <c r="D55" t="s">
        <v>4620</v>
      </c>
      <c r="E55" t="s">
        <v>4690</v>
      </c>
      <c r="F55" t="s">
        <v>1842</v>
      </c>
      <c r="G55" s="8" t="s">
        <v>4624</v>
      </c>
      <c r="H55" t="s">
        <v>4722</v>
      </c>
      <c r="I55" t="s">
        <v>4699</v>
      </c>
      <c r="J55" t="s">
        <v>4723</v>
      </c>
      <c r="K55" t="s">
        <v>4624</v>
      </c>
      <c r="O55" t="s">
        <v>4701</v>
      </c>
      <c r="Q55" t="s">
        <v>8865</v>
      </c>
    </row>
    <row r="56" spans="2:17" x14ac:dyDescent="0.25">
      <c r="B56" s="29" t="str">
        <f>_xlfn.CONCAT(Capabilities[[#This Row],[Column1]],"-",Capabilities[[#This Row],[Level 1]],"-",Capabilities[[#This Row],[Level 2]],"-",Capabilities[[#This Row],[Level 3]])</f>
        <v>4234-Customer Service-Customer Service and Support-Customer Operations</v>
      </c>
      <c r="C56">
        <v>4234</v>
      </c>
      <c r="D56" t="s">
        <v>4620</v>
      </c>
      <c r="E56" t="s">
        <v>4690</v>
      </c>
      <c r="F56" t="s">
        <v>1842</v>
      </c>
      <c r="G56" s="8" t="s">
        <v>4624</v>
      </c>
      <c r="H56" t="s">
        <v>4724</v>
      </c>
      <c r="K56" t="s">
        <v>4672</v>
      </c>
      <c r="O56" t="s">
        <v>410</v>
      </c>
      <c r="Q56" t="s">
        <v>8866</v>
      </c>
    </row>
    <row r="57" spans="2:17" x14ac:dyDescent="0.25">
      <c r="B57" s="29" t="str">
        <f>_xlfn.CONCAT(Capabilities[[#This Row],[Column1]],"-",Capabilities[[#This Row],[Level 1]],"-",Capabilities[[#This Row],[Level 2]],"-",Capabilities[[#This Row],[Level 3]])</f>
        <v>4202-Customer Service-Customer Service Strategy and Planning-</v>
      </c>
      <c r="C57">
        <v>4202</v>
      </c>
      <c r="D57" t="s">
        <v>4620</v>
      </c>
      <c r="E57" t="s">
        <v>4690</v>
      </c>
      <c r="F57" t="s">
        <v>1842</v>
      </c>
      <c r="G57" s="8" t="s">
        <v>4725</v>
      </c>
      <c r="J57" t="s">
        <v>4726</v>
      </c>
      <c r="K57" t="s">
        <v>4624</v>
      </c>
      <c r="O57" t="s">
        <v>4695</v>
      </c>
      <c r="Q57" t="s">
        <v>8867</v>
      </c>
    </row>
    <row r="58" spans="2:17" x14ac:dyDescent="0.25">
      <c r="B58" s="29" t="str">
        <f>_xlfn.CONCAT(Capabilities[[#This Row],[Column1]],"-",Capabilities[[#This Row],[Level 1]],"-",Capabilities[[#This Row],[Level 2]],"-",Capabilities[[#This Row],[Level 3]])</f>
        <v>4214-Customer Service-Customer Service Strategy and Planning-Customer Service Analytics</v>
      </c>
      <c r="C58">
        <v>4214</v>
      </c>
      <c r="D58" t="s">
        <v>4620</v>
      </c>
      <c r="E58" t="s">
        <v>4690</v>
      </c>
      <c r="F58" t="s">
        <v>1842</v>
      </c>
      <c r="G58" s="8" t="s">
        <v>4725</v>
      </c>
      <c r="H58" t="s">
        <v>4727</v>
      </c>
      <c r="I58" t="s">
        <v>4699</v>
      </c>
      <c r="J58" t="s">
        <v>4728</v>
      </c>
      <c r="K58" t="s">
        <v>4624</v>
      </c>
      <c r="O58" t="s">
        <v>4701</v>
      </c>
      <c r="Q58" t="s">
        <v>8868</v>
      </c>
    </row>
    <row r="59" spans="2:17" ht="17.25" customHeight="1" x14ac:dyDescent="0.25">
      <c r="B59" s="29" t="str">
        <f>_xlfn.CONCAT(Capabilities[[#This Row],[Column1]],"-",Capabilities[[#This Row],[Level 1]],"-",Capabilities[[#This Row],[Level 2]],"-",Capabilities[[#This Row],[Level 3]])</f>
        <v>4215-Customer Service-Customer Service Strategy and Planning-Customer Service Planning and Forecasting</v>
      </c>
      <c r="C59">
        <v>4215</v>
      </c>
      <c r="D59" t="s">
        <v>4620</v>
      </c>
      <c r="E59" t="s">
        <v>4690</v>
      </c>
      <c r="F59" t="s">
        <v>1842</v>
      </c>
      <c r="G59" s="8" t="s">
        <v>4725</v>
      </c>
      <c r="H59" s="8" t="s">
        <v>4729</v>
      </c>
      <c r="I59" t="s">
        <v>4699</v>
      </c>
      <c r="J59" t="s">
        <v>4730</v>
      </c>
      <c r="K59" t="s">
        <v>4624</v>
      </c>
      <c r="O59" t="s">
        <v>4701</v>
      </c>
      <c r="Q59" t="s">
        <v>8869</v>
      </c>
    </row>
    <row r="60" spans="2:17" x14ac:dyDescent="0.25">
      <c r="B60" s="29" t="str">
        <f>_xlfn.CONCAT(Capabilities[[#This Row],[Column1]],"-",Capabilities[[#This Row],[Level 1]],"-",Capabilities[[#This Row],[Level 2]],"-",Capabilities[[#This Row],[Level 3]])</f>
        <v>4216-Customer Service-Customer Service Strategy and Planning-Customer Service Strategy Management</v>
      </c>
      <c r="C60">
        <v>4216</v>
      </c>
      <c r="D60" t="s">
        <v>4620</v>
      </c>
      <c r="E60" t="s">
        <v>4690</v>
      </c>
      <c r="F60" t="s">
        <v>1842</v>
      </c>
      <c r="G60" s="8" t="s">
        <v>4725</v>
      </c>
      <c r="H60" t="s">
        <v>4731</v>
      </c>
      <c r="I60" t="s">
        <v>4699</v>
      </c>
      <c r="J60" t="s">
        <v>4732</v>
      </c>
      <c r="K60" t="s">
        <v>4624</v>
      </c>
      <c r="O60" t="s">
        <v>4701</v>
      </c>
      <c r="Q60" t="s">
        <v>8870</v>
      </c>
    </row>
    <row r="61" spans="2:17" x14ac:dyDescent="0.25">
      <c r="B61" s="29" t="str">
        <f>_xlfn.CONCAT(Capabilities[[#This Row],[Column1]],"-",Capabilities[[#This Row],[Level 1]],"-",Capabilities[[#This Row],[Level 2]],"-",Capabilities[[#This Row],[Level 3]])</f>
        <v>4200-Customer Service--</v>
      </c>
      <c r="C61">
        <v>4200</v>
      </c>
      <c r="D61" t="s">
        <v>4620</v>
      </c>
      <c r="E61" t="s">
        <v>4690</v>
      </c>
      <c r="F61" t="s">
        <v>1842</v>
      </c>
      <c r="J61" t="s">
        <v>4733</v>
      </c>
      <c r="K61" t="s">
        <v>4624</v>
      </c>
      <c r="Q61" t="s">
        <v>8871</v>
      </c>
    </row>
    <row r="62" spans="2:17" x14ac:dyDescent="0.25">
      <c r="B62" s="29" t="str">
        <f>_xlfn.CONCAT(Capabilities[[#This Row],[Column1]],"-",Capabilities[[#This Row],[Level 1]],"-",Capabilities[[#This Row],[Level 2]],"-",Capabilities[[#This Row],[Level 3]])</f>
        <v>1106-Digital Management-IT Strategy &amp; Transformation-Enterprise Architecture</v>
      </c>
      <c r="C62">
        <v>1106</v>
      </c>
      <c r="D62" t="s">
        <v>4734</v>
      </c>
      <c r="E62" t="s">
        <v>4735</v>
      </c>
      <c r="F62" t="s">
        <v>4736</v>
      </c>
      <c r="G62" t="s">
        <v>4737</v>
      </c>
      <c r="H62" t="s">
        <v>4738</v>
      </c>
      <c r="I62" t="s">
        <v>4699</v>
      </c>
      <c r="J62" t="s">
        <v>4739</v>
      </c>
      <c r="K62" t="s">
        <v>435</v>
      </c>
      <c r="O62" t="s">
        <v>277</v>
      </c>
      <c r="Q62" t="s">
        <v>8872</v>
      </c>
    </row>
    <row r="63" spans="2:17" x14ac:dyDescent="0.25">
      <c r="B63" s="29" t="str">
        <f>_xlfn.CONCAT(Capabilities[[#This Row],[Column1]],"-",Capabilities[[#This Row],[Level 1]],"-",Capabilities[[#This Row],[Level 2]],"-",Capabilities[[#This Row],[Level 3]])</f>
        <v>1107-Digital Management-IT Strategy &amp; Transformation-IT Project Management</v>
      </c>
      <c r="C63">
        <v>1107</v>
      </c>
      <c r="D63" t="s">
        <v>4734</v>
      </c>
      <c r="E63" t="s">
        <v>4735</v>
      </c>
      <c r="F63" t="s">
        <v>4736</v>
      </c>
      <c r="G63" t="s">
        <v>4737</v>
      </c>
      <c r="H63" t="s">
        <v>4740</v>
      </c>
      <c r="I63" t="s">
        <v>4699</v>
      </c>
      <c r="J63" t="s">
        <v>4741</v>
      </c>
      <c r="K63" t="s">
        <v>435</v>
      </c>
      <c r="O63" t="s">
        <v>253</v>
      </c>
      <c r="Q63" t="s">
        <v>8873</v>
      </c>
    </row>
    <row r="64" spans="2:17" x14ac:dyDescent="0.25">
      <c r="B64" s="29" t="str">
        <f>_xlfn.CONCAT(Capabilities[[#This Row],[Column1]],"-",Capabilities[[#This Row],[Level 1]],"-",Capabilities[[#This Row],[Level 2]],"-",Capabilities[[#This Row],[Level 3]])</f>
        <v>1109-Digital Management-IT Strategy &amp; Transformation-IT Strategy</v>
      </c>
      <c r="C64">
        <v>1109</v>
      </c>
      <c r="D64" t="s">
        <v>4734</v>
      </c>
      <c r="E64" t="s">
        <v>4735</v>
      </c>
      <c r="F64" t="s">
        <v>4736</v>
      </c>
      <c r="G64" t="s">
        <v>4737</v>
      </c>
      <c r="H64" t="s">
        <v>4742</v>
      </c>
      <c r="I64" t="s">
        <v>4743</v>
      </c>
      <c r="J64" t="s">
        <v>4744</v>
      </c>
      <c r="K64" t="s">
        <v>435</v>
      </c>
      <c r="O64" t="s">
        <v>253</v>
      </c>
      <c r="Q64" t="s">
        <v>8874</v>
      </c>
    </row>
    <row r="65" spans="2:17" x14ac:dyDescent="0.25">
      <c r="B65" s="29" t="str">
        <f>_xlfn.CONCAT(Capabilities[[#This Row],[Column1]],"-",Capabilities[[#This Row],[Level 1]],"-",Capabilities[[#This Row],[Level 2]],"-",Capabilities[[#This Row],[Level 3]])</f>
        <v>4504-Digital Management-IT Strategy &amp; Transformation-</v>
      </c>
      <c r="C65">
        <v>4504</v>
      </c>
      <c r="D65" t="s">
        <v>4734</v>
      </c>
      <c r="E65" t="s">
        <v>4735</v>
      </c>
      <c r="F65" t="s">
        <v>4736</v>
      </c>
      <c r="G65" t="s">
        <v>4737</v>
      </c>
      <c r="K65" t="s">
        <v>435</v>
      </c>
      <c r="Q65" t="s">
        <v>8875</v>
      </c>
    </row>
    <row r="66" spans="2:17" x14ac:dyDescent="0.25">
      <c r="B66" s="29" t="str">
        <f>_xlfn.CONCAT(Capabilities[[#This Row],[Column1]],"-",Capabilities[[#This Row],[Level 1]],"-",Capabilities[[#This Row],[Level 2]],"-",Capabilities[[#This Row],[Level 3]])</f>
        <v>4500-Digital Management--</v>
      </c>
      <c r="C66">
        <v>4500</v>
      </c>
      <c r="D66" t="s">
        <v>4734</v>
      </c>
      <c r="E66" t="s">
        <v>4735</v>
      </c>
      <c r="F66" t="s">
        <v>4736</v>
      </c>
      <c r="J66" t="s">
        <v>4745</v>
      </c>
      <c r="K66" t="s">
        <v>435</v>
      </c>
      <c r="Q66" t="s">
        <v>8876</v>
      </c>
    </row>
    <row r="67" spans="2:17" x14ac:dyDescent="0.25">
      <c r="B67" s="29" t="str">
        <f>_xlfn.CONCAT(Capabilities[[#This Row],[Column1]],"-",Capabilities[[#This Row],[Level 1]],"-",Capabilities[[#This Row],[Level 2]],"-",Capabilities[[#This Row],[Level 3]])</f>
        <v>4507-Digital Management -Business Engagement-</v>
      </c>
      <c r="C67">
        <v>4507</v>
      </c>
      <c r="D67" t="s">
        <v>4734</v>
      </c>
      <c r="E67" t="s">
        <v>4735</v>
      </c>
      <c r="F67" t="s">
        <v>4746</v>
      </c>
      <c r="G67" t="s">
        <v>4747</v>
      </c>
      <c r="I67" t="s">
        <v>4699</v>
      </c>
      <c r="J67" t="s">
        <v>4748</v>
      </c>
      <c r="K67" t="s">
        <v>435</v>
      </c>
      <c r="Q67" t="s">
        <v>8877</v>
      </c>
    </row>
    <row r="68" spans="2:17" x14ac:dyDescent="0.25">
      <c r="B68" s="29" t="str">
        <f>_xlfn.CONCAT(Capabilities[[#This Row],[Column1]],"-",Capabilities[[#This Row],[Level 1]],"-",Capabilities[[#This Row],[Level 2]],"-",Capabilities[[#This Row],[Level 3]])</f>
        <v>4508-Digital Management -Business Engagement-(IT) Business Change Management</v>
      </c>
      <c r="C68">
        <v>4508</v>
      </c>
      <c r="D68" t="s">
        <v>4734</v>
      </c>
      <c r="E68" t="s">
        <v>4735</v>
      </c>
      <c r="F68" t="s">
        <v>4746</v>
      </c>
      <c r="G68" t="s">
        <v>4747</v>
      </c>
      <c r="H68" t="s">
        <v>4749</v>
      </c>
      <c r="I68" t="s">
        <v>4699</v>
      </c>
      <c r="J68" t="s">
        <v>4750</v>
      </c>
      <c r="K68" t="s">
        <v>435</v>
      </c>
      <c r="Q68" t="s">
        <v>8878</v>
      </c>
    </row>
    <row r="69" spans="2:17" x14ac:dyDescent="0.25">
      <c r="B69" s="29" t="str">
        <f>_xlfn.CONCAT(Capabilities[[#This Row],[Column1]],"-",Capabilities[[#This Row],[Level 1]],"-",Capabilities[[#This Row],[Level 2]],"-",Capabilities[[#This Row],[Level 3]])</f>
        <v>4509-Digital Management -Business Engagement-(IT) Business Continuity Management</v>
      </c>
      <c r="C69">
        <v>4509</v>
      </c>
      <c r="D69" t="s">
        <v>4734</v>
      </c>
      <c r="E69" t="s">
        <v>4735</v>
      </c>
      <c r="F69" t="s">
        <v>4746</v>
      </c>
      <c r="G69" t="s">
        <v>4747</v>
      </c>
      <c r="H69" t="s">
        <v>4751</v>
      </c>
      <c r="I69" t="s">
        <v>4699</v>
      </c>
      <c r="J69" t="s">
        <v>4752</v>
      </c>
      <c r="K69" t="s">
        <v>435</v>
      </c>
      <c r="Q69" t="s">
        <v>8879</v>
      </c>
    </row>
    <row r="70" spans="2:17" x14ac:dyDescent="0.25">
      <c r="B70" s="29" t="str">
        <f>_xlfn.CONCAT(Capabilities[[#This Row],[Column1]],"-",Capabilities[[#This Row],[Level 1]],"-",Capabilities[[#This Row],[Level 2]],"-",Capabilities[[#This Row],[Level 3]])</f>
        <v>4510-Digital Management -Business Engagement-Business Relationship Management</v>
      </c>
      <c r="C70">
        <v>4510</v>
      </c>
      <c r="D70" t="s">
        <v>4734</v>
      </c>
      <c r="E70" t="s">
        <v>4735</v>
      </c>
      <c r="F70" t="s">
        <v>4746</v>
      </c>
      <c r="G70" t="s">
        <v>4747</v>
      </c>
      <c r="H70" t="s">
        <v>4753</v>
      </c>
      <c r="I70" t="s">
        <v>4699</v>
      </c>
      <c r="J70" t="s">
        <v>4754</v>
      </c>
      <c r="K70" t="s">
        <v>435</v>
      </c>
      <c r="Q70" t="s">
        <v>8880</v>
      </c>
    </row>
    <row r="71" spans="2:17" x14ac:dyDescent="0.25">
      <c r="B71" s="29" t="str">
        <f>_xlfn.CONCAT(Capabilities[[#This Row],[Column1]],"-",Capabilities[[#This Row],[Level 1]],"-",Capabilities[[#This Row],[Level 2]],"-",Capabilities[[#This Row],[Level 3]])</f>
        <v>4511-Digital Management -Business Engagement-Customer insights (new)</v>
      </c>
      <c r="C71">
        <v>4511</v>
      </c>
      <c r="D71" t="s">
        <v>4734</v>
      </c>
      <c r="E71" t="s">
        <v>4735</v>
      </c>
      <c r="F71" t="s">
        <v>4746</v>
      </c>
      <c r="G71" t="s">
        <v>4747</v>
      </c>
      <c r="H71" t="s">
        <v>4755</v>
      </c>
      <c r="I71" t="s">
        <v>4699</v>
      </c>
      <c r="J71" t="s">
        <v>4756</v>
      </c>
      <c r="K71" t="s">
        <v>435</v>
      </c>
      <c r="Q71" t="s">
        <v>8881</v>
      </c>
    </row>
    <row r="72" spans="2:17" x14ac:dyDescent="0.25">
      <c r="B72" s="29" t="str">
        <f>_xlfn.CONCAT(Capabilities[[#This Row],[Column1]],"-",Capabilities[[#This Row],[Level 1]],"-",Capabilities[[#This Row],[Level 2]],"-",Capabilities[[#This Row],[Level 3]])</f>
        <v>4512-Digital Management -Business Engagement-Product Adoption &amp; Training</v>
      </c>
      <c r="C72">
        <v>4512</v>
      </c>
      <c r="D72" t="s">
        <v>4734</v>
      </c>
      <c r="E72" t="s">
        <v>4735</v>
      </c>
      <c r="F72" t="s">
        <v>4746</v>
      </c>
      <c r="G72" t="s">
        <v>4747</v>
      </c>
      <c r="H72" t="s">
        <v>4757</v>
      </c>
      <c r="I72" t="s">
        <v>4699</v>
      </c>
      <c r="J72" t="s">
        <v>4758</v>
      </c>
      <c r="K72" t="s">
        <v>435</v>
      </c>
      <c r="Q72" t="s">
        <v>8882</v>
      </c>
    </row>
    <row r="73" spans="2:17" x14ac:dyDescent="0.25">
      <c r="B73" s="29" t="str">
        <f>_xlfn.CONCAT(Capabilities[[#This Row],[Column1]],"-",Capabilities[[#This Row],[Level 1]],"-",Capabilities[[#This Row],[Level 2]],"-",Capabilities[[#This Row],[Level 3]])</f>
        <v>4513-Digital Management -Business Engagement-Product Design</v>
      </c>
      <c r="C73">
        <v>4513</v>
      </c>
      <c r="D73" t="s">
        <v>4734</v>
      </c>
      <c r="E73" t="s">
        <v>4735</v>
      </c>
      <c r="F73" t="s">
        <v>4746</v>
      </c>
      <c r="G73" t="s">
        <v>4747</v>
      </c>
      <c r="H73" t="s">
        <v>4759</v>
      </c>
      <c r="I73" t="s">
        <v>4699</v>
      </c>
      <c r="J73" t="s">
        <v>4760</v>
      </c>
      <c r="K73" t="s">
        <v>435</v>
      </c>
      <c r="Q73" t="s">
        <v>8883</v>
      </c>
    </row>
    <row r="74" spans="2:17" x14ac:dyDescent="0.25">
      <c r="B74" s="29" t="str">
        <f>_xlfn.CONCAT(Capabilities[[#This Row],[Column1]],"-",Capabilities[[#This Row],[Level 1]],"-",Capabilities[[#This Row],[Level 2]],"-",Capabilities[[#This Row],[Level 3]])</f>
        <v>4514-Digital Management -Business Engagement-Product management</v>
      </c>
      <c r="C74">
        <v>4514</v>
      </c>
      <c r="D74" t="s">
        <v>4734</v>
      </c>
      <c r="E74" t="s">
        <v>4735</v>
      </c>
      <c r="F74" t="s">
        <v>4746</v>
      </c>
      <c r="G74" t="s">
        <v>4747</v>
      </c>
      <c r="H74" t="s">
        <v>4761</v>
      </c>
      <c r="I74" t="s">
        <v>4699</v>
      </c>
      <c r="J74" t="s">
        <v>4762</v>
      </c>
      <c r="K74" t="s">
        <v>435</v>
      </c>
      <c r="Q74" t="s">
        <v>8884</v>
      </c>
    </row>
    <row r="75" spans="2:17" x14ac:dyDescent="0.25">
      <c r="B75" s="29" t="str">
        <f>_xlfn.CONCAT(Capabilities[[#This Row],[Column1]],"-",Capabilities[[#This Row],[Level 1]],"-",Capabilities[[#This Row],[Level 2]],"-",Capabilities[[#This Row],[Level 3]])</f>
        <v>4522-Digital Management -Information Security-</v>
      </c>
      <c r="C75">
        <v>4522</v>
      </c>
      <c r="D75" t="s">
        <v>4734</v>
      </c>
      <c r="E75" t="s">
        <v>4735</v>
      </c>
      <c r="F75" t="s">
        <v>4746</v>
      </c>
      <c r="G75" t="s">
        <v>4763</v>
      </c>
      <c r="I75" t="s">
        <v>4699</v>
      </c>
      <c r="J75" t="s">
        <v>4764</v>
      </c>
      <c r="K75" t="s">
        <v>435</v>
      </c>
      <c r="O75" t="s">
        <v>2248</v>
      </c>
      <c r="Q75" t="s">
        <v>8885</v>
      </c>
    </row>
    <row r="76" spans="2:17" x14ac:dyDescent="0.25">
      <c r="B76" s="29" t="str">
        <f>_xlfn.CONCAT(Capabilities[[#This Row],[Column1]],"-",Capabilities[[#This Row],[Level 1]],"-",Capabilities[[#This Row],[Level 2]],"-",Capabilities[[#This Row],[Level 3]])</f>
        <v>4523-Digital Management -Information Security-Cyber Security</v>
      </c>
      <c r="C76">
        <v>4523</v>
      </c>
      <c r="D76" t="s">
        <v>4734</v>
      </c>
      <c r="E76" t="s">
        <v>4735</v>
      </c>
      <c r="F76" t="s">
        <v>4746</v>
      </c>
      <c r="G76" t="s">
        <v>4763</v>
      </c>
      <c r="H76" t="s">
        <v>4765</v>
      </c>
      <c r="I76" t="s">
        <v>4699</v>
      </c>
      <c r="J76" t="s">
        <v>4766</v>
      </c>
      <c r="K76" t="s">
        <v>435</v>
      </c>
      <c r="O76" t="s">
        <v>2248</v>
      </c>
      <c r="Q76" t="s">
        <v>8886</v>
      </c>
    </row>
    <row r="77" spans="2:17" x14ac:dyDescent="0.25">
      <c r="B77" s="29" t="str">
        <f>_xlfn.CONCAT(Capabilities[[#This Row],[Column1]],"-",Capabilities[[#This Row],[Level 1]],"-",Capabilities[[#This Row],[Level 2]],"-",Capabilities[[#This Row],[Level 3]])</f>
        <v>4524-Digital Management -Information Security-Information Security Management System</v>
      </c>
      <c r="C77">
        <v>4524</v>
      </c>
      <c r="D77" t="s">
        <v>4734</v>
      </c>
      <c r="E77" t="s">
        <v>4735</v>
      </c>
      <c r="F77" t="s">
        <v>4746</v>
      </c>
      <c r="G77" t="s">
        <v>4763</v>
      </c>
      <c r="H77" t="s">
        <v>4767</v>
      </c>
      <c r="I77" t="s">
        <v>4699</v>
      </c>
      <c r="J77" t="s">
        <v>4768</v>
      </c>
      <c r="K77" t="s">
        <v>435</v>
      </c>
      <c r="O77" t="s">
        <v>2248</v>
      </c>
      <c r="Q77" t="s">
        <v>8887</v>
      </c>
    </row>
    <row r="78" spans="2:17" x14ac:dyDescent="0.25">
      <c r="B78" s="29" t="str">
        <f>_xlfn.CONCAT(Capabilities[[#This Row],[Column1]],"-",Capabilities[[#This Row],[Level 1]],"-",Capabilities[[#This Row],[Level 2]],"-",Capabilities[[#This Row],[Level 3]])</f>
        <v>4525-Digital Management -Information Security-Risk Management</v>
      </c>
      <c r="C78">
        <v>4525</v>
      </c>
      <c r="D78" t="s">
        <v>4734</v>
      </c>
      <c r="E78" t="s">
        <v>4735</v>
      </c>
      <c r="F78" t="s">
        <v>4746</v>
      </c>
      <c r="G78" t="s">
        <v>4763</v>
      </c>
      <c r="H78" t="s">
        <v>4769</v>
      </c>
      <c r="I78" t="s">
        <v>4699</v>
      </c>
      <c r="J78" t="s">
        <v>4770</v>
      </c>
      <c r="K78" t="s">
        <v>435</v>
      </c>
      <c r="O78" t="s">
        <v>2248</v>
      </c>
      <c r="Q78" t="s">
        <v>8888</v>
      </c>
    </row>
    <row r="79" spans="2:17" x14ac:dyDescent="0.25">
      <c r="B79" s="29" t="str">
        <f>_xlfn.CONCAT(Capabilities[[#This Row],[Column1]],"-",Capabilities[[#This Row],[Level 1]],"-",Capabilities[[#This Row],[Level 2]],"-",Capabilities[[#This Row],[Level 3]])</f>
        <v>4526-Digital Management -Information Security-Security Architecture</v>
      </c>
      <c r="C79">
        <v>4526</v>
      </c>
      <c r="D79" t="s">
        <v>4734</v>
      </c>
      <c r="E79" t="s">
        <v>4735</v>
      </c>
      <c r="F79" t="s">
        <v>4746</v>
      </c>
      <c r="G79" t="s">
        <v>4763</v>
      </c>
      <c r="H79" t="s">
        <v>4771</v>
      </c>
      <c r="I79" t="s">
        <v>4699</v>
      </c>
      <c r="J79" t="s">
        <v>4772</v>
      </c>
      <c r="K79" t="s">
        <v>435</v>
      </c>
      <c r="O79" t="s">
        <v>2248</v>
      </c>
      <c r="Q79" t="s">
        <v>8889</v>
      </c>
    </row>
    <row r="80" spans="2:17" x14ac:dyDescent="0.25">
      <c r="B80" s="29" t="str">
        <f>_xlfn.CONCAT(Capabilities[[#This Row],[Column1]],"-",Capabilities[[#This Row],[Level 1]],"-",Capabilities[[#This Row],[Level 2]],"-",Capabilities[[#This Row],[Level 3]])</f>
        <v>4527-Digital Management -Information Security-Security Awareness</v>
      </c>
      <c r="C80">
        <v>4527</v>
      </c>
      <c r="D80" t="s">
        <v>4734</v>
      </c>
      <c r="E80" t="s">
        <v>4735</v>
      </c>
      <c r="F80" t="s">
        <v>4746</v>
      </c>
      <c r="G80" t="s">
        <v>4763</v>
      </c>
      <c r="H80" t="s">
        <v>4773</v>
      </c>
      <c r="I80" t="s">
        <v>4699</v>
      </c>
      <c r="J80" t="s">
        <v>4774</v>
      </c>
      <c r="K80" t="s">
        <v>435</v>
      </c>
      <c r="O80" t="s">
        <v>2248</v>
      </c>
      <c r="Q80" t="s">
        <v>8890</v>
      </c>
    </row>
    <row r="81" spans="2:17" x14ac:dyDescent="0.25">
      <c r="B81" s="29" t="str">
        <f>_xlfn.CONCAT(Capabilities[[#This Row],[Column1]],"-",Capabilities[[#This Row],[Level 1]],"-",Capabilities[[#This Row],[Level 2]],"-",Capabilities[[#This Row],[Level 3]])</f>
        <v>4528-Digital Management -Information Security-Threat &amp; Vunerability Management</v>
      </c>
      <c r="C81">
        <v>4528</v>
      </c>
      <c r="D81" t="s">
        <v>4734</v>
      </c>
      <c r="E81" t="s">
        <v>4735</v>
      </c>
      <c r="F81" t="s">
        <v>4746</v>
      </c>
      <c r="G81" t="s">
        <v>4763</v>
      </c>
      <c r="H81" t="s">
        <v>4775</v>
      </c>
      <c r="I81" t="s">
        <v>4699</v>
      </c>
      <c r="J81" t="s">
        <v>4776</v>
      </c>
      <c r="K81" t="s">
        <v>435</v>
      </c>
      <c r="O81" t="s">
        <v>2248</v>
      </c>
      <c r="Q81" t="s">
        <v>8891</v>
      </c>
    </row>
    <row r="82" spans="2:17" x14ac:dyDescent="0.25">
      <c r="B82" s="29" t="str">
        <f>_xlfn.CONCAT(Capabilities[[#This Row],[Column1]],"-",Capabilities[[#This Row],[Level 1]],"-",Capabilities[[#This Row],[Level 2]],"-",Capabilities[[#This Row],[Level 3]])</f>
        <v>4515-Digital Management -IT Strategy &amp; Transformation-FinOps</v>
      </c>
      <c r="C82">
        <v>4515</v>
      </c>
      <c r="D82" t="s">
        <v>4734</v>
      </c>
      <c r="E82" t="s">
        <v>4735</v>
      </c>
      <c r="F82" t="s">
        <v>4746</v>
      </c>
      <c r="G82" t="s">
        <v>4737</v>
      </c>
      <c r="H82" t="s">
        <v>4777</v>
      </c>
      <c r="I82" t="s">
        <v>4699</v>
      </c>
      <c r="J82" t="s">
        <v>4778</v>
      </c>
      <c r="K82" t="s">
        <v>435</v>
      </c>
      <c r="Q82" t="s">
        <v>8892</v>
      </c>
    </row>
    <row r="83" spans="2:17" x14ac:dyDescent="0.25">
      <c r="B83" s="29" t="str">
        <f>_xlfn.CONCAT(Capabilities[[#This Row],[Column1]],"-",Capabilities[[#This Row],[Level 1]],"-",Capabilities[[#This Row],[Level 2]],"-",Capabilities[[#This Row],[Level 3]])</f>
        <v>4516-Digital Management -IT Strategy &amp; Transformation-IT Financial Management</v>
      </c>
      <c r="C83">
        <v>4516</v>
      </c>
      <c r="D83" t="s">
        <v>4734</v>
      </c>
      <c r="E83" t="s">
        <v>4735</v>
      </c>
      <c r="F83" t="s">
        <v>4746</v>
      </c>
      <c r="G83" t="s">
        <v>4737</v>
      </c>
      <c r="H83" t="s">
        <v>4779</v>
      </c>
      <c r="I83" t="s">
        <v>4699</v>
      </c>
      <c r="J83" t="s">
        <v>4780</v>
      </c>
      <c r="K83" t="s">
        <v>435</v>
      </c>
      <c r="Q83" t="s">
        <v>8893</v>
      </c>
    </row>
    <row r="84" spans="2:17" x14ac:dyDescent="0.25">
      <c r="B84" s="29" t="str">
        <f>_xlfn.CONCAT(Capabilities[[#This Row],[Column1]],"-",Capabilities[[#This Row],[Level 1]],"-",Capabilities[[#This Row],[Level 2]],"-",Capabilities[[#This Row],[Level 3]])</f>
        <v>4517-Digital Management -IT Strategy &amp; Transformation-IT Governance</v>
      </c>
      <c r="C84">
        <v>4517</v>
      </c>
      <c r="D84" t="s">
        <v>4734</v>
      </c>
      <c r="E84" t="s">
        <v>4735</v>
      </c>
      <c r="F84" t="s">
        <v>4746</v>
      </c>
      <c r="G84" t="s">
        <v>4737</v>
      </c>
      <c r="H84" t="s">
        <v>4781</v>
      </c>
      <c r="I84" t="s">
        <v>4699</v>
      </c>
      <c r="J84" t="s">
        <v>4782</v>
      </c>
      <c r="K84" t="s">
        <v>435</v>
      </c>
      <c r="Q84" t="s">
        <v>8894</v>
      </c>
    </row>
    <row r="85" spans="2:17" x14ac:dyDescent="0.25">
      <c r="B85" s="29" t="str">
        <f>_xlfn.CONCAT(Capabilities[[#This Row],[Column1]],"-",Capabilities[[#This Row],[Level 1]],"-",Capabilities[[#This Row],[Level 2]],"-",Capabilities[[#This Row],[Level 3]])</f>
        <v>4518-Digital Management -IT Strategy &amp; Transformation-IT M&amp;A</v>
      </c>
      <c r="C85">
        <v>4518</v>
      </c>
      <c r="D85" t="s">
        <v>4734</v>
      </c>
      <c r="E85" t="s">
        <v>4735</v>
      </c>
      <c r="F85" t="s">
        <v>4746</v>
      </c>
      <c r="G85" t="s">
        <v>4737</v>
      </c>
      <c r="H85" t="s">
        <v>4783</v>
      </c>
      <c r="I85" t="s">
        <v>4699</v>
      </c>
      <c r="J85" t="s">
        <v>4784</v>
      </c>
      <c r="K85" t="s">
        <v>435</v>
      </c>
      <c r="Q85" t="s">
        <v>8895</v>
      </c>
    </row>
    <row r="86" spans="2:17" x14ac:dyDescent="0.25">
      <c r="B86" s="29" t="str">
        <f>_xlfn.CONCAT(Capabilities[[#This Row],[Column1]],"-",Capabilities[[#This Row],[Level 1]],"-",Capabilities[[#This Row],[Level 2]],"-",Capabilities[[#This Row],[Level 3]])</f>
        <v>4519-Digital Management -IT Strategy &amp; Transformation-IT Performance Management</v>
      </c>
      <c r="C86">
        <v>4519</v>
      </c>
      <c r="D86" t="s">
        <v>4734</v>
      </c>
      <c r="E86" t="s">
        <v>4735</v>
      </c>
      <c r="F86" t="s">
        <v>4746</v>
      </c>
      <c r="G86" t="s">
        <v>4737</v>
      </c>
      <c r="H86" t="s">
        <v>4785</v>
      </c>
      <c r="I86" t="s">
        <v>4699</v>
      </c>
      <c r="J86" t="s">
        <v>4786</v>
      </c>
      <c r="K86" t="s">
        <v>435</v>
      </c>
      <c r="Q86" t="s">
        <v>8896</v>
      </c>
    </row>
    <row r="87" spans="2:17" x14ac:dyDescent="0.25">
      <c r="B87" s="29" t="str">
        <f>_xlfn.CONCAT(Capabilities[[#This Row],[Column1]],"-",Capabilities[[#This Row],[Level 1]],"-",Capabilities[[#This Row],[Level 2]],"-",Capabilities[[#This Row],[Level 3]])</f>
        <v>4520-Digital Management -IT Strategy &amp; Transformation-IT Portfolio Management</v>
      </c>
      <c r="C87">
        <v>4520</v>
      </c>
      <c r="D87" t="s">
        <v>4734</v>
      </c>
      <c r="E87" t="s">
        <v>4735</v>
      </c>
      <c r="F87" t="s">
        <v>4746</v>
      </c>
      <c r="G87" t="s">
        <v>4737</v>
      </c>
      <c r="H87" t="s">
        <v>4787</v>
      </c>
      <c r="I87" t="s">
        <v>4699</v>
      </c>
      <c r="J87" t="s">
        <v>4788</v>
      </c>
      <c r="K87" t="s">
        <v>435</v>
      </c>
      <c r="Q87" t="s">
        <v>8897</v>
      </c>
    </row>
    <row r="88" spans="2:17" x14ac:dyDescent="0.25">
      <c r="B88" s="29" t="str">
        <f>_xlfn.CONCAT(Capabilities[[#This Row],[Column1]],"-",Capabilities[[#This Row],[Level 1]],"-",Capabilities[[#This Row],[Level 2]],"-",Capabilities[[#This Row],[Level 3]])</f>
        <v>4547-Digital Platform and Operations-AI, Data &amp; Analytics-</v>
      </c>
      <c r="C88">
        <v>4547</v>
      </c>
      <c r="D88" t="s">
        <v>4734</v>
      </c>
      <c r="E88" t="s">
        <v>4735</v>
      </c>
      <c r="F88" t="s">
        <v>4789</v>
      </c>
      <c r="G88" t="s">
        <v>4790</v>
      </c>
      <c r="I88" t="s">
        <v>4699</v>
      </c>
      <c r="J88" t="s">
        <v>4791</v>
      </c>
      <c r="K88" t="s">
        <v>435</v>
      </c>
      <c r="Q88" t="s">
        <v>8898</v>
      </c>
    </row>
    <row r="89" spans="2:17" x14ac:dyDescent="0.25">
      <c r="B89" s="29" t="str">
        <f>_xlfn.CONCAT(Capabilities[[#This Row],[Column1]],"-",Capabilities[[#This Row],[Level 1]],"-",Capabilities[[#This Row],[Level 2]],"-",Capabilities[[#This Row],[Level 3]])</f>
        <v>4548-Digital Platform and Operations-AI, Data &amp; Analytics-AI</v>
      </c>
      <c r="C89">
        <v>4548</v>
      </c>
      <c r="D89" t="s">
        <v>4734</v>
      </c>
      <c r="E89" t="s">
        <v>4735</v>
      </c>
      <c r="F89" t="s">
        <v>4789</v>
      </c>
      <c r="G89" t="s">
        <v>4790</v>
      </c>
      <c r="H89" t="s">
        <v>1826</v>
      </c>
      <c r="I89" t="s">
        <v>4743</v>
      </c>
      <c r="J89" t="s">
        <v>4792</v>
      </c>
      <c r="K89" t="s">
        <v>435</v>
      </c>
      <c r="Q89" t="s">
        <v>8899</v>
      </c>
    </row>
    <row r="90" spans="2:17" x14ac:dyDescent="0.25">
      <c r="B90" s="29" t="str">
        <f>_xlfn.CONCAT(Capabilities[[#This Row],[Column1]],"-",Capabilities[[#This Row],[Level 1]],"-",Capabilities[[#This Row],[Level 2]],"-",Capabilities[[#This Row],[Level 3]])</f>
        <v>4549-Digital Platform and Operations-AI, Data &amp; Analytics-BI Enablement</v>
      </c>
      <c r="C90">
        <v>4549</v>
      </c>
      <c r="D90" t="s">
        <v>4734</v>
      </c>
      <c r="E90" t="s">
        <v>4735</v>
      </c>
      <c r="F90" t="s">
        <v>4789</v>
      </c>
      <c r="G90" t="s">
        <v>4790</v>
      </c>
      <c r="H90" t="s">
        <v>4793</v>
      </c>
      <c r="I90" t="s">
        <v>4743</v>
      </c>
      <c r="J90" t="s">
        <v>4794</v>
      </c>
      <c r="K90" t="s">
        <v>435</v>
      </c>
      <c r="Q90" t="s">
        <v>8900</v>
      </c>
    </row>
    <row r="91" spans="2:17" x14ac:dyDescent="0.25">
      <c r="B91" s="29" t="str">
        <f>_xlfn.CONCAT(Capabilities[[#This Row],[Column1]],"-",Capabilities[[#This Row],[Level 1]],"-",Capabilities[[#This Row],[Level 2]],"-",Capabilities[[#This Row],[Level 3]])</f>
        <v>4550-Digital Platform and Operations-AI, Data &amp; Analytics-Data Architecture</v>
      </c>
      <c r="C91">
        <v>4550</v>
      </c>
      <c r="D91" t="s">
        <v>4734</v>
      </c>
      <c r="E91" t="s">
        <v>4735</v>
      </c>
      <c r="F91" t="s">
        <v>4789</v>
      </c>
      <c r="G91" t="s">
        <v>4790</v>
      </c>
      <c r="H91" t="s">
        <v>4795</v>
      </c>
      <c r="I91" t="s">
        <v>4699</v>
      </c>
      <c r="J91" t="s">
        <v>4796</v>
      </c>
      <c r="K91" t="s">
        <v>435</v>
      </c>
      <c r="Q91" t="s">
        <v>8901</v>
      </c>
    </row>
    <row r="92" spans="2:17" x14ac:dyDescent="0.25">
      <c r="B92" s="29" t="str">
        <f>_xlfn.CONCAT(Capabilities[[#This Row],[Column1]],"-",Capabilities[[#This Row],[Level 1]],"-",Capabilities[[#This Row],[Level 2]],"-",Capabilities[[#This Row],[Level 3]])</f>
        <v>4551-Digital Platform and Operations-AI, Data &amp; Analytics-Data Governance</v>
      </c>
      <c r="C92">
        <v>4551</v>
      </c>
      <c r="D92" t="s">
        <v>4734</v>
      </c>
      <c r="E92" t="s">
        <v>4735</v>
      </c>
      <c r="F92" t="s">
        <v>4789</v>
      </c>
      <c r="G92" t="s">
        <v>4790</v>
      </c>
      <c r="H92" t="s">
        <v>4797</v>
      </c>
      <c r="I92" t="s">
        <v>4699</v>
      </c>
      <c r="J92" t="s">
        <v>4798</v>
      </c>
      <c r="K92" t="s">
        <v>435</v>
      </c>
      <c r="Q92" t="s">
        <v>8902</v>
      </c>
    </row>
    <row r="93" spans="2:17" x14ac:dyDescent="0.25">
      <c r="B93" s="29" t="str">
        <f>_xlfn.CONCAT(Capabilities[[#This Row],[Column1]],"-",Capabilities[[#This Row],[Level 1]],"-",Capabilities[[#This Row],[Level 2]],"-",Capabilities[[#This Row],[Level 3]])</f>
        <v>4552-Digital Platform and Operations-AI, Data &amp; Analytics-Data Management</v>
      </c>
      <c r="C93">
        <v>4552</v>
      </c>
      <c r="D93" t="s">
        <v>4734</v>
      </c>
      <c r="E93" t="s">
        <v>4735</v>
      </c>
      <c r="F93" t="s">
        <v>4789</v>
      </c>
      <c r="G93" t="s">
        <v>4790</v>
      </c>
      <c r="H93" t="s">
        <v>4799</v>
      </c>
      <c r="I93" t="s">
        <v>4699</v>
      </c>
      <c r="J93" t="s">
        <v>4800</v>
      </c>
      <c r="K93" t="s">
        <v>435</v>
      </c>
      <c r="Q93" t="s">
        <v>8903</v>
      </c>
    </row>
    <row r="94" spans="2:17" x14ac:dyDescent="0.25">
      <c r="B94" s="29" t="str">
        <f>_xlfn.CONCAT(Capabilities[[#This Row],[Column1]],"-",Capabilities[[#This Row],[Level 1]],"-",Capabilities[[#This Row],[Level 2]],"-",Capabilities[[#This Row],[Level 3]])</f>
        <v>4553-Digital Platform and Operations-AI, Data &amp; Analytics-Data Processing &amp; Modeling</v>
      </c>
      <c r="C94">
        <v>4553</v>
      </c>
      <c r="D94" t="s">
        <v>4734</v>
      </c>
      <c r="E94" t="s">
        <v>4735</v>
      </c>
      <c r="F94" t="s">
        <v>4789</v>
      </c>
      <c r="G94" t="s">
        <v>4790</v>
      </c>
      <c r="H94" t="s">
        <v>4801</v>
      </c>
      <c r="I94" t="s">
        <v>4699</v>
      </c>
      <c r="J94" t="s">
        <v>4802</v>
      </c>
      <c r="K94" t="s">
        <v>435</v>
      </c>
      <c r="Q94" t="s">
        <v>8904</v>
      </c>
    </row>
    <row r="95" spans="2:17" x14ac:dyDescent="0.25">
      <c r="B95" s="29" t="str">
        <f>_xlfn.CONCAT(Capabilities[[#This Row],[Column1]],"-",Capabilities[[#This Row],[Level 1]],"-",Capabilities[[#This Row],[Level 2]],"-",Capabilities[[#This Row],[Level 3]])</f>
        <v>4554-Digital Platform and Operations-AI, Data &amp; Analytics-Data Privacy &amp; Compliance</v>
      </c>
      <c r="C95">
        <v>4554</v>
      </c>
      <c r="D95" t="s">
        <v>4734</v>
      </c>
      <c r="E95" t="s">
        <v>4735</v>
      </c>
      <c r="F95" t="s">
        <v>4789</v>
      </c>
      <c r="G95" t="s">
        <v>4790</v>
      </c>
      <c r="H95" t="s">
        <v>4803</v>
      </c>
      <c r="I95" t="s">
        <v>4699</v>
      </c>
      <c r="J95" t="s">
        <v>4804</v>
      </c>
      <c r="K95" t="s">
        <v>435</v>
      </c>
      <c r="Q95" s="240" t="s">
        <v>8905</v>
      </c>
    </row>
    <row r="96" spans="2:17" x14ac:dyDescent="0.25">
      <c r="B96" s="29" t="str">
        <f>_xlfn.CONCAT(Capabilities[[#This Row],[Column1]],"-",Capabilities[[#This Row],[Level 1]],"-",Capabilities[[#This Row],[Level 2]],"-",Capabilities[[#This Row],[Level 3]])</f>
        <v>4555-Digital Platform and Operations-AI, Data &amp; Analytics-Data Analytics</v>
      </c>
      <c r="C96">
        <v>4555</v>
      </c>
      <c r="D96" t="s">
        <v>4734</v>
      </c>
      <c r="E96" t="s">
        <v>4735</v>
      </c>
      <c r="F96" t="s">
        <v>4789</v>
      </c>
      <c r="G96" t="s">
        <v>4790</v>
      </c>
      <c r="H96" t="s">
        <v>4805</v>
      </c>
      <c r="I96" t="s">
        <v>4743</v>
      </c>
      <c r="J96" t="s">
        <v>4806</v>
      </c>
      <c r="K96" t="s">
        <v>435</v>
      </c>
      <c r="Q96" t="s">
        <v>8906</v>
      </c>
    </row>
    <row r="97" spans="2:17" x14ac:dyDescent="0.25">
      <c r="B97" s="29" t="str">
        <f>_xlfn.CONCAT(Capabilities[[#This Row],[Column1]],"-",Capabilities[[#This Row],[Level 1]],"-",Capabilities[[#This Row],[Level 2]],"-",Capabilities[[#This Row],[Level 3]])</f>
        <v>4556-Digital Platform and Operations-AI, Data &amp; Analytics-Master Data Management</v>
      </c>
      <c r="C97">
        <v>4556</v>
      </c>
      <c r="D97" t="s">
        <v>4734</v>
      </c>
      <c r="E97" t="s">
        <v>4735</v>
      </c>
      <c r="F97" t="s">
        <v>4789</v>
      </c>
      <c r="G97" t="s">
        <v>4790</v>
      </c>
      <c r="H97" t="s">
        <v>4807</v>
      </c>
      <c r="I97" t="s">
        <v>4699</v>
      </c>
      <c r="J97" t="s">
        <v>4808</v>
      </c>
      <c r="K97" t="s">
        <v>435</v>
      </c>
      <c r="Q97" t="s">
        <v>8907</v>
      </c>
    </row>
    <row r="98" spans="2:17" x14ac:dyDescent="0.25">
      <c r="B98" s="29" t="str">
        <f>_xlfn.CONCAT(Capabilities[[#This Row],[Column1]],"-",Capabilities[[#This Row],[Level 1]],"-",Capabilities[[#This Row],[Level 2]],"-",Capabilities[[#This Row],[Level 3]])</f>
        <v>1101-Digital Platform and Operations-AI, Data &amp; Analytics-Gather Data</v>
      </c>
      <c r="C98">
        <v>1101</v>
      </c>
      <c r="D98" t="s">
        <v>4734</v>
      </c>
      <c r="E98" t="s">
        <v>4735</v>
      </c>
      <c r="F98" t="s">
        <v>4789</v>
      </c>
      <c r="G98" t="s">
        <v>4790</v>
      </c>
      <c r="H98" t="s">
        <v>4809</v>
      </c>
      <c r="I98" t="s">
        <v>4699</v>
      </c>
      <c r="J98" t="s">
        <v>4810</v>
      </c>
      <c r="K98" t="s">
        <v>435</v>
      </c>
      <c r="Q98" t="s">
        <v>8908</v>
      </c>
    </row>
    <row r="99" spans="2:17" x14ac:dyDescent="0.25">
      <c r="B99" s="29" t="str">
        <f>_xlfn.CONCAT(Capabilities[[#This Row],[Column1]],"-",Capabilities[[#This Row],[Level 1]],"-",Capabilities[[#This Row],[Level 2]],"-",Capabilities[[#This Row],[Level 3]])</f>
        <v>4557-Digital Platform and Operations-Digital Workplace &amp; Infrastructure Development-</v>
      </c>
      <c r="C99">
        <v>4557</v>
      </c>
      <c r="D99" t="s">
        <v>4734</v>
      </c>
      <c r="E99" t="s">
        <v>4735</v>
      </c>
      <c r="F99" t="s">
        <v>4789</v>
      </c>
      <c r="G99" t="s">
        <v>4811</v>
      </c>
      <c r="I99" t="s">
        <v>4699</v>
      </c>
      <c r="J99" t="s">
        <v>4812</v>
      </c>
      <c r="K99" t="s">
        <v>435</v>
      </c>
      <c r="Q99" t="s">
        <v>8909</v>
      </c>
    </row>
    <row r="100" spans="2:17" x14ac:dyDescent="0.25">
      <c r="B100" s="29" t="str">
        <f>_xlfn.CONCAT(Capabilities[[#This Row],[Column1]],"-",Capabilities[[#This Row],[Level 1]],"-",Capabilities[[#This Row],[Level 2]],"-",Capabilities[[#This Row],[Level 3]])</f>
        <v>4558-Digital Platform and Operations-Digital Workplace &amp; Infrastructure Development-Communication &amp; Collaboration</v>
      </c>
      <c r="C100">
        <v>4558</v>
      </c>
      <c r="D100" t="s">
        <v>4734</v>
      </c>
      <c r="E100" t="s">
        <v>4735</v>
      </c>
      <c r="F100" t="s">
        <v>4789</v>
      </c>
      <c r="G100" t="s">
        <v>4811</v>
      </c>
      <c r="H100" t="s">
        <v>4813</v>
      </c>
      <c r="I100" t="s">
        <v>4699</v>
      </c>
      <c r="J100" t="s">
        <v>4814</v>
      </c>
      <c r="K100" t="s">
        <v>435</v>
      </c>
      <c r="Q100" t="s">
        <v>8910</v>
      </c>
    </row>
    <row r="101" spans="2:17" x14ac:dyDescent="0.25">
      <c r="B101" s="29" t="str">
        <f>_xlfn.CONCAT(Capabilities[[#This Row],[Column1]],"-",Capabilities[[#This Row],[Level 1]],"-",Capabilities[[#This Row],[Level 2]],"-",Capabilities[[#This Row],[Level 3]])</f>
        <v>4559-Digital Platform and Operations-Digital Workplace &amp; Infrastructure Development-Devices &amp; Print</v>
      </c>
      <c r="C101">
        <v>4559</v>
      </c>
      <c r="D101" t="s">
        <v>4734</v>
      </c>
      <c r="E101" t="s">
        <v>4735</v>
      </c>
      <c r="F101" t="s">
        <v>4789</v>
      </c>
      <c r="G101" t="s">
        <v>4811</v>
      </c>
      <c r="H101" t="s">
        <v>4815</v>
      </c>
      <c r="I101" t="s">
        <v>4699</v>
      </c>
      <c r="J101" t="s">
        <v>4816</v>
      </c>
      <c r="K101" t="s">
        <v>435</v>
      </c>
      <c r="Q101" t="s">
        <v>8911</v>
      </c>
    </row>
    <row r="102" spans="2:17" x14ac:dyDescent="0.25">
      <c r="B102" s="29" t="str">
        <f>_xlfn.CONCAT(Capabilities[[#This Row],[Column1]],"-",Capabilities[[#This Row],[Level 1]],"-",Capabilities[[#This Row],[Level 2]],"-",Capabilities[[#This Row],[Level 3]])</f>
        <v>4561-Digital Platform and Operations-Digital Workplace &amp; Infrastructure Development-Infrastructure Architecture</v>
      </c>
      <c r="C102">
        <v>4561</v>
      </c>
      <c r="D102" t="s">
        <v>4734</v>
      </c>
      <c r="E102" t="s">
        <v>4735</v>
      </c>
      <c r="F102" t="s">
        <v>4789</v>
      </c>
      <c r="G102" t="s">
        <v>4811</v>
      </c>
      <c r="H102" t="s">
        <v>4817</v>
      </c>
      <c r="I102" t="s">
        <v>4699</v>
      </c>
      <c r="J102" t="s">
        <v>4818</v>
      </c>
      <c r="K102" t="s">
        <v>435</v>
      </c>
      <c r="Q102" t="s">
        <v>8912</v>
      </c>
    </row>
    <row r="103" spans="2:17" x14ac:dyDescent="0.25">
      <c r="B103" s="29" t="str">
        <f>_xlfn.CONCAT(Capabilities[[#This Row],[Column1]],"-",Capabilities[[#This Row],[Level 1]],"-",Capabilities[[#This Row],[Level 2]],"-",Capabilities[[#This Row],[Level 3]])</f>
        <v>4562-Digital Platform and Operations-Digital Workplace &amp; Infrastructure Development-Infrastructure Development</v>
      </c>
      <c r="C103">
        <v>4562</v>
      </c>
      <c r="D103" t="s">
        <v>4734</v>
      </c>
      <c r="E103" t="s">
        <v>4735</v>
      </c>
      <c r="F103" t="s">
        <v>4789</v>
      </c>
      <c r="G103" t="s">
        <v>4811</v>
      </c>
      <c r="H103" t="s">
        <v>4819</v>
      </c>
      <c r="I103" t="s">
        <v>4699</v>
      </c>
      <c r="J103" t="s">
        <v>4820</v>
      </c>
      <c r="K103" t="s">
        <v>435</v>
      </c>
      <c r="Q103" t="s">
        <v>8913</v>
      </c>
    </row>
    <row r="104" spans="2:17" x14ac:dyDescent="0.25">
      <c r="B104" s="29" t="str">
        <f>_xlfn.CONCAT(Capabilities[[#This Row],[Column1]],"-",Capabilities[[#This Row],[Level 1]],"-",Capabilities[[#This Row],[Level 2]],"-",Capabilities[[#This Row],[Level 3]])</f>
        <v>4563-Digital Platform and Operations-Digital Workplace &amp; Infrastructure Development-IT Technical M&amp;A Services</v>
      </c>
      <c r="C104">
        <v>4563</v>
      </c>
      <c r="D104" t="s">
        <v>4734</v>
      </c>
      <c r="E104" t="s">
        <v>4735</v>
      </c>
      <c r="F104" t="s">
        <v>4789</v>
      </c>
      <c r="G104" t="s">
        <v>4811</v>
      </c>
      <c r="H104" t="s">
        <v>4821</v>
      </c>
      <c r="I104" t="s">
        <v>4699</v>
      </c>
      <c r="J104" t="s">
        <v>4822</v>
      </c>
      <c r="K104" t="s">
        <v>435</v>
      </c>
      <c r="Q104" t="s">
        <v>8914</v>
      </c>
    </row>
    <row r="105" spans="2:17" x14ac:dyDescent="0.25">
      <c r="B105" s="29" t="str">
        <f>_xlfn.CONCAT(Capabilities[[#This Row],[Column1]],"-",Capabilities[[#This Row],[Level 1]],"-",Capabilities[[#This Row],[Level 2]],"-",Capabilities[[#This Row],[Level 3]])</f>
        <v>4530-Digital Platform and Operations-Engineering &amp; Platform-</v>
      </c>
      <c r="C105">
        <v>4530</v>
      </c>
      <c r="D105" t="s">
        <v>4734</v>
      </c>
      <c r="E105" t="s">
        <v>4735</v>
      </c>
      <c r="F105" t="s">
        <v>4789</v>
      </c>
      <c r="G105" t="s">
        <v>4823</v>
      </c>
      <c r="I105" t="s">
        <v>4699</v>
      </c>
      <c r="J105" t="s">
        <v>4824</v>
      </c>
      <c r="K105" t="s">
        <v>435</v>
      </c>
      <c r="Q105" t="s">
        <v>8915</v>
      </c>
    </row>
    <row r="106" spans="2:17" x14ac:dyDescent="0.25">
      <c r="B106" s="29" t="str">
        <f>_xlfn.CONCAT(Capabilities[[#This Row],[Column1]],"-",Capabilities[[#This Row],[Level 1]],"-",Capabilities[[#This Row],[Level 2]],"-",Capabilities[[#This Row],[Level 3]])</f>
        <v>4531-Digital Platform and Operations-Engineering &amp; Platform-Agile Excellence</v>
      </c>
      <c r="C106">
        <v>4531</v>
      </c>
      <c r="D106" t="s">
        <v>4734</v>
      </c>
      <c r="E106" t="s">
        <v>4735</v>
      </c>
      <c r="F106" t="s">
        <v>4789</v>
      </c>
      <c r="G106" t="s">
        <v>4823</v>
      </c>
      <c r="H106" t="s">
        <v>4825</v>
      </c>
      <c r="I106" t="s">
        <v>4699</v>
      </c>
      <c r="J106" t="s">
        <v>4826</v>
      </c>
      <c r="K106" t="s">
        <v>435</v>
      </c>
      <c r="Q106" t="s">
        <v>8916</v>
      </c>
    </row>
    <row r="107" spans="2:17" x14ac:dyDescent="0.25">
      <c r="B107" s="29" t="str">
        <f>_xlfn.CONCAT(Capabilities[[#This Row],[Column1]],"-",Capabilities[[#This Row],[Level 1]],"-",Capabilities[[#This Row],[Level 2]],"-",Capabilities[[#This Row],[Level 3]])</f>
        <v>4532-Digital Platform and Operations-Engineering &amp; Platform-CI/CD</v>
      </c>
      <c r="C107">
        <v>4532</v>
      </c>
      <c r="D107" t="s">
        <v>4734</v>
      </c>
      <c r="E107" t="s">
        <v>4735</v>
      </c>
      <c r="F107" t="s">
        <v>4789</v>
      </c>
      <c r="G107" t="s">
        <v>4823</v>
      </c>
      <c r="H107" t="s">
        <v>4827</v>
      </c>
      <c r="I107" t="s">
        <v>4699</v>
      </c>
      <c r="J107" t="s">
        <v>4828</v>
      </c>
      <c r="K107" t="s">
        <v>435</v>
      </c>
      <c r="Q107" t="s">
        <v>8917</v>
      </c>
    </row>
    <row r="108" spans="2:17" x14ac:dyDescent="0.25">
      <c r="B108" s="29" t="str">
        <f>_xlfn.CONCAT(Capabilities[[#This Row],[Column1]],"-",Capabilities[[#This Row],[Level 1]],"-",Capabilities[[#This Row],[Level 2]],"-",Capabilities[[#This Row],[Level 3]])</f>
        <v>4533-Digital Platform and Operations-Engineering &amp; Platform-Release Management</v>
      </c>
      <c r="C108">
        <v>4533</v>
      </c>
      <c r="D108" t="s">
        <v>4734</v>
      </c>
      <c r="E108" t="s">
        <v>4735</v>
      </c>
      <c r="F108" t="s">
        <v>4789</v>
      </c>
      <c r="G108" t="s">
        <v>4823</v>
      </c>
      <c r="H108" t="s">
        <v>4829</v>
      </c>
      <c r="I108" t="s">
        <v>4699</v>
      </c>
      <c r="J108" t="s">
        <v>4830</v>
      </c>
      <c r="K108" t="s">
        <v>435</v>
      </c>
      <c r="Q108" t="s">
        <v>8918</v>
      </c>
    </row>
    <row r="109" spans="2:17" x14ac:dyDescent="0.25">
      <c r="B109" s="29" t="str">
        <f>_xlfn.CONCAT(Capabilities[[#This Row],[Column1]],"-",Capabilities[[#This Row],[Level 1]],"-",Capabilities[[#This Row],[Level 2]],"-",Capabilities[[#This Row],[Level 3]])</f>
        <v>4534-Digital Platform and Operations-Engineering &amp; Platform-Cloud Governance</v>
      </c>
      <c r="C109">
        <v>4534</v>
      </c>
      <c r="D109" t="s">
        <v>4734</v>
      </c>
      <c r="E109" t="s">
        <v>4735</v>
      </c>
      <c r="F109" t="s">
        <v>4789</v>
      </c>
      <c r="G109" t="s">
        <v>4823</v>
      </c>
      <c r="H109" t="s">
        <v>4831</v>
      </c>
      <c r="I109" t="s">
        <v>4699</v>
      </c>
      <c r="J109" t="s">
        <v>4832</v>
      </c>
      <c r="K109" t="s">
        <v>435</v>
      </c>
      <c r="Q109" t="s">
        <v>8919</v>
      </c>
    </row>
    <row r="110" spans="2:17" x14ac:dyDescent="0.25">
      <c r="B110" s="29" t="str">
        <f>_xlfn.CONCAT(Capabilities[[#This Row],[Column1]],"-",Capabilities[[#This Row],[Level 1]],"-",Capabilities[[#This Row],[Level 2]],"-",Capabilities[[#This Row],[Level 3]])</f>
        <v>4535-Digital Platform and Operations-Engineering &amp; Platform-Integration Architecture</v>
      </c>
      <c r="C110">
        <v>4535</v>
      </c>
      <c r="D110" t="s">
        <v>4734</v>
      </c>
      <c r="E110" t="s">
        <v>4735</v>
      </c>
      <c r="F110" t="s">
        <v>4789</v>
      </c>
      <c r="G110" t="s">
        <v>4823</v>
      </c>
      <c r="H110" t="s">
        <v>4833</v>
      </c>
      <c r="I110" t="s">
        <v>4699</v>
      </c>
      <c r="J110" t="s">
        <v>4834</v>
      </c>
      <c r="K110" t="s">
        <v>435</v>
      </c>
      <c r="Q110" t="s">
        <v>8920</v>
      </c>
    </row>
    <row r="111" spans="2:17" x14ac:dyDescent="0.25">
      <c r="B111" s="29" t="str">
        <f>_xlfn.CONCAT(Capabilities[[#This Row],[Column1]],"-",Capabilities[[#This Row],[Level 1]],"-",Capabilities[[#This Row],[Level 2]],"-",Capabilities[[#This Row],[Level 3]])</f>
        <v>4536-Digital Platform and Operations-Engineering &amp; Platform-Automation</v>
      </c>
      <c r="C111">
        <v>4536</v>
      </c>
      <c r="D111" t="s">
        <v>4734</v>
      </c>
      <c r="E111" t="s">
        <v>4735</v>
      </c>
      <c r="F111" t="s">
        <v>4789</v>
      </c>
      <c r="G111" t="s">
        <v>4823</v>
      </c>
      <c r="H111" t="s">
        <v>4835</v>
      </c>
      <c r="I111" t="s">
        <v>4699</v>
      </c>
      <c r="J111" t="s">
        <v>4836</v>
      </c>
      <c r="K111" t="s">
        <v>435</v>
      </c>
      <c r="Q111" t="s">
        <v>8921</v>
      </c>
    </row>
    <row r="112" spans="2:17" x14ac:dyDescent="0.25">
      <c r="B112" s="29" t="str">
        <f>_xlfn.CONCAT(Capabilities[[#This Row],[Column1]],"-",Capabilities[[#This Row],[Level 1]],"-",Capabilities[[#This Row],[Level 2]],"-",Capabilities[[#This Row],[Level 3]])</f>
        <v>4537-Digital Platform and Operations-Engineering &amp; Platform-Software architecture</v>
      </c>
      <c r="C112">
        <v>4537</v>
      </c>
      <c r="D112" t="s">
        <v>4734</v>
      </c>
      <c r="E112" t="s">
        <v>4735</v>
      </c>
      <c r="F112" t="s">
        <v>4789</v>
      </c>
      <c r="G112" t="s">
        <v>4823</v>
      </c>
      <c r="H112" t="s">
        <v>4837</v>
      </c>
      <c r="I112" t="s">
        <v>4699</v>
      </c>
      <c r="J112" t="s">
        <v>4838</v>
      </c>
      <c r="K112" t="s">
        <v>435</v>
      </c>
      <c r="Q112" t="s">
        <v>8922</v>
      </c>
    </row>
    <row r="113" spans="2:17" x14ac:dyDescent="0.25">
      <c r="B113" s="29" t="str">
        <f>_xlfn.CONCAT(Capabilities[[#This Row],[Column1]],"-",Capabilities[[#This Row],[Level 1]],"-",Capabilities[[#This Row],[Level 2]],"-",Capabilities[[#This Row],[Level 3]])</f>
        <v>4538-Digital Platform and Operations-Engineering &amp; Platform-Software development</v>
      </c>
      <c r="C113">
        <v>4538</v>
      </c>
      <c r="D113" t="s">
        <v>4734</v>
      </c>
      <c r="E113" t="s">
        <v>4735</v>
      </c>
      <c r="F113" t="s">
        <v>4789</v>
      </c>
      <c r="G113" t="s">
        <v>4823</v>
      </c>
      <c r="H113" t="s">
        <v>4839</v>
      </c>
      <c r="I113" t="s">
        <v>4699</v>
      </c>
      <c r="J113" t="s">
        <v>4840</v>
      </c>
      <c r="K113" t="s">
        <v>435</v>
      </c>
      <c r="Q113" t="s">
        <v>8923</v>
      </c>
    </row>
    <row r="114" spans="2:17" x14ac:dyDescent="0.25">
      <c r="B114" s="29" t="str">
        <f>_xlfn.CONCAT(Capabilities[[#This Row],[Column1]],"-",Capabilities[[#This Row],[Level 1]],"-",Capabilities[[#This Row],[Level 2]],"-",Capabilities[[#This Row],[Level 3]])</f>
        <v>4539-Digital Platform and Operations-Engineering &amp; Platform-Integration, Custom Application &amp; Platform Maintenance and Support</v>
      </c>
      <c r="C114">
        <v>4539</v>
      </c>
      <c r="D114" t="s">
        <v>4734</v>
      </c>
      <c r="E114" t="s">
        <v>4735</v>
      </c>
      <c r="F114" t="s">
        <v>4789</v>
      </c>
      <c r="G114" t="s">
        <v>4823</v>
      </c>
      <c r="H114" t="s">
        <v>4841</v>
      </c>
      <c r="I114" t="s">
        <v>4699</v>
      </c>
      <c r="J114" t="s">
        <v>4842</v>
      </c>
      <c r="K114" t="s">
        <v>435</v>
      </c>
      <c r="Q114" t="s">
        <v>8924</v>
      </c>
    </row>
    <row r="115" spans="2:17" x14ac:dyDescent="0.25">
      <c r="B115" s="29" t="str">
        <f>_xlfn.CONCAT(Capabilities[[#This Row],[Column1]],"-",Capabilities[[#This Row],[Level 1]],"-",Capabilities[[#This Row],[Level 2]],"-",Capabilities[[#This Row],[Level 3]])</f>
        <v>4540-Digital Platform and Operations-Engineering &amp; Platform-Integration, Custom Application &amp; Platform Migration &amp; Sunsetting</v>
      </c>
      <c r="C115">
        <v>4540</v>
      </c>
      <c r="D115" t="s">
        <v>4734</v>
      </c>
      <c r="E115" t="s">
        <v>4735</v>
      </c>
      <c r="F115" t="s">
        <v>4789</v>
      </c>
      <c r="G115" t="s">
        <v>4823</v>
      </c>
      <c r="H115" t="s">
        <v>4843</v>
      </c>
      <c r="I115" t="s">
        <v>4699</v>
      </c>
      <c r="J115" t="s">
        <v>4844</v>
      </c>
      <c r="K115" t="s">
        <v>435</v>
      </c>
      <c r="Q115" t="s">
        <v>8925</v>
      </c>
    </row>
    <row r="116" spans="2:17" x14ac:dyDescent="0.25">
      <c r="B116" s="29" t="str">
        <f>_xlfn.CONCAT(Capabilities[[#This Row],[Column1]],"-",Capabilities[[#This Row],[Level 1]],"-",Capabilities[[#This Row],[Level 2]],"-",Capabilities[[#This Row],[Level 3]])</f>
        <v>4541-Digital Platform and Operations-Engineering &amp; Platform-Integration, Custom Application &amp; Platform Testing</v>
      </c>
      <c r="C116">
        <v>4541</v>
      </c>
      <c r="D116" t="s">
        <v>4734</v>
      </c>
      <c r="E116" t="s">
        <v>4735</v>
      </c>
      <c r="F116" t="s">
        <v>4789</v>
      </c>
      <c r="G116" t="s">
        <v>4823</v>
      </c>
      <c r="H116" t="s">
        <v>4845</v>
      </c>
      <c r="I116" t="s">
        <v>4699</v>
      </c>
      <c r="J116" t="s">
        <v>4846</v>
      </c>
      <c r="K116" t="s">
        <v>435</v>
      </c>
      <c r="Q116" t="s">
        <v>8926</v>
      </c>
    </row>
    <row r="117" spans="2:17" x14ac:dyDescent="0.25">
      <c r="B117" s="29" t="str">
        <f>_xlfn.CONCAT(Capabilities[[#This Row],[Column1]],"-",Capabilities[[#This Row],[Level 1]],"-",Capabilities[[#This Row],[Level 2]],"-",Capabilities[[#This Row],[Level 3]])</f>
        <v>4542-Digital Platform and Operations-Engineering &amp; Platform-Quality Assurance, test and Control</v>
      </c>
      <c r="C117">
        <v>4542</v>
      </c>
      <c r="D117" t="s">
        <v>4734</v>
      </c>
      <c r="E117" t="s">
        <v>4735</v>
      </c>
      <c r="F117" t="s">
        <v>4789</v>
      </c>
      <c r="G117" t="s">
        <v>4823</v>
      </c>
      <c r="H117" t="s">
        <v>4847</v>
      </c>
      <c r="I117" t="s">
        <v>4699</v>
      </c>
      <c r="J117" t="s">
        <v>4848</v>
      </c>
      <c r="K117" t="s">
        <v>435</v>
      </c>
      <c r="Q117" t="s">
        <v>8927</v>
      </c>
    </row>
    <row r="118" spans="2:17" x14ac:dyDescent="0.25">
      <c r="B118" s="29" t="str">
        <f>_xlfn.CONCAT(Capabilities[[#This Row],[Column1]],"-",Capabilities[[#This Row],[Level 1]],"-",Capabilities[[#This Row],[Level 2]],"-",Capabilities[[#This Row],[Level 3]])</f>
        <v>1105-Digital Platform and Operations-Enterprise Platforms-Application Management</v>
      </c>
      <c r="C118">
        <v>1105</v>
      </c>
      <c r="D118" t="s">
        <v>4734</v>
      </c>
      <c r="E118" t="s">
        <v>4735</v>
      </c>
      <c r="F118" t="s">
        <v>4789</v>
      </c>
      <c r="G118" t="s">
        <v>2339</v>
      </c>
      <c r="H118" t="s">
        <v>4849</v>
      </c>
      <c r="I118" t="s">
        <v>4699</v>
      </c>
      <c r="J118" t="s">
        <v>4850</v>
      </c>
      <c r="K118" t="s">
        <v>435</v>
      </c>
      <c r="Q118" t="s">
        <v>8928</v>
      </c>
    </row>
    <row r="119" spans="2:17" x14ac:dyDescent="0.25">
      <c r="B119" s="29" t="str">
        <f>_xlfn.CONCAT(Capabilities[[#This Row],[Column1]],"-",Capabilities[[#This Row],[Level 1]],"-",Capabilities[[#This Row],[Level 2]],"-",Capabilities[[#This Row],[Level 3]])</f>
        <v>4505-Digital Platform and Operations-Enterprise Platforms-</v>
      </c>
      <c r="C119">
        <v>4505</v>
      </c>
      <c r="D119" t="s">
        <v>4734</v>
      </c>
      <c r="E119" t="s">
        <v>4735</v>
      </c>
      <c r="F119" t="s">
        <v>4789</v>
      </c>
      <c r="G119" t="s">
        <v>2339</v>
      </c>
      <c r="K119" t="s">
        <v>435</v>
      </c>
      <c r="Q119" t="s">
        <v>8929</v>
      </c>
    </row>
    <row r="120" spans="2:17" x14ac:dyDescent="0.25">
      <c r="B120" s="29" t="str">
        <f>_xlfn.CONCAT(Capabilities[[#This Row],[Column1]],"-",Capabilities[[#This Row],[Level 1]],"-",Capabilities[[#This Row],[Level 2]],"-",Capabilities[[#This Row],[Level 3]])</f>
        <v>4543-Digital Platform and Operations-Enterprise Platforms-Standard Application Configuration &amp; Customisation</v>
      </c>
      <c r="C120">
        <v>4543</v>
      </c>
      <c r="D120" t="s">
        <v>4734</v>
      </c>
      <c r="E120" t="s">
        <v>4735</v>
      </c>
      <c r="F120" t="s">
        <v>4789</v>
      </c>
      <c r="G120" t="s">
        <v>2339</v>
      </c>
      <c r="H120" t="s">
        <v>4851</v>
      </c>
      <c r="I120" t="s">
        <v>4699</v>
      </c>
      <c r="J120" t="s">
        <v>4852</v>
      </c>
      <c r="K120" t="s">
        <v>435</v>
      </c>
      <c r="Q120" t="s">
        <v>8930</v>
      </c>
    </row>
    <row r="121" spans="2:17" x14ac:dyDescent="0.25">
      <c r="B121" s="29" t="str">
        <f>_xlfn.CONCAT(Capabilities[[#This Row],[Column1]],"-",Capabilities[[#This Row],[Level 1]],"-",Capabilities[[#This Row],[Level 2]],"-",Capabilities[[#This Row],[Level 3]])</f>
        <v>4544-Digital Platform and Operations-Enterprise Platforms-Standard Application Migration &amp; Sunsetting</v>
      </c>
      <c r="C121">
        <v>4544</v>
      </c>
      <c r="D121" t="s">
        <v>4734</v>
      </c>
      <c r="E121" t="s">
        <v>4735</v>
      </c>
      <c r="F121" t="s">
        <v>4789</v>
      </c>
      <c r="G121" t="s">
        <v>2339</v>
      </c>
      <c r="H121" t="s">
        <v>4853</v>
      </c>
      <c r="I121" t="s">
        <v>4699</v>
      </c>
      <c r="J121" t="s">
        <v>4854</v>
      </c>
      <c r="K121" t="s">
        <v>435</v>
      </c>
      <c r="Q121" t="s">
        <v>8931</v>
      </c>
    </row>
    <row r="122" spans="2:17" x14ac:dyDescent="0.25">
      <c r="B122" s="29" t="str">
        <f>_xlfn.CONCAT(Capabilities[[#This Row],[Column1]],"-",Capabilities[[#This Row],[Level 1]],"-",Capabilities[[#This Row],[Level 2]],"-",Capabilities[[#This Row],[Level 3]])</f>
        <v>4545-Digital Platform and Operations-Enterprise Platforms-Standard Application Support &amp; Maintenance</v>
      </c>
      <c r="C122">
        <v>4545</v>
      </c>
      <c r="D122" t="s">
        <v>4734</v>
      </c>
      <c r="E122" t="s">
        <v>4735</v>
      </c>
      <c r="F122" t="s">
        <v>4789</v>
      </c>
      <c r="G122" t="s">
        <v>2339</v>
      </c>
      <c r="H122" t="s">
        <v>4855</v>
      </c>
      <c r="I122" t="s">
        <v>4699</v>
      </c>
      <c r="J122" t="s">
        <v>4856</v>
      </c>
      <c r="K122" t="s">
        <v>435</v>
      </c>
      <c r="Q122" t="s">
        <v>8932</v>
      </c>
    </row>
    <row r="123" spans="2:17" x14ac:dyDescent="0.25">
      <c r="B123" s="29" t="str">
        <f>_xlfn.CONCAT(Capabilities[[#This Row],[Column1]],"-",Capabilities[[#This Row],[Level 1]],"-",Capabilities[[#This Row],[Level 2]],"-",Capabilities[[#This Row],[Level 3]])</f>
        <v>4546-Digital Platform and Operations-Enterprise Platforms-Standard Application Testing</v>
      </c>
      <c r="C123">
        <v>4546</v>
      </c>
      <c r="D123" t="s">
        <v>4734</v>
      </c>
      <c r="E123" t="s">
        <v>4735</v>
      </c>
      <c r="F123" t="s">
        <v>4789</v>
      </c>
      <c r="G123" t="s">
        <v>2339</v>
      </c>
      <c r="H123" t="s">
        <v>4857</v>
      </c>
      <c r="I123" t="s">
        <v>4699</v>
      </c>
      <c r="J123" t="s">
        <v>4858</v>
      </c>
      <c r="K123" t="s">
        <v>435</v>
      </c>
      <c r="Q123" t="s">
        <v>8933</v>
      </c>
    </row>
    <row r="124" spans="2:17" x14ac:dyDescent="0.25">
      <c r="B124" s="29" t="str">
        <f>_xlfn.CONCAT(Capabilities[[#This Row],[Column1]],"-",Capabilities[[#This Row],[Level 1]],"-",Capabilities[[#This Row],[Level 2]],"-",Capabilities[[#This Row],[Level 3]])</f>
        <v>1108-Digital Platform and Operations-Operations-IT Service Management</v>
      </c>
      <c r="C124">
        <v>1108</v>
      </c>
      <c r="D124" t="s">
        <v>4734</v>
      </c>
      <c r="E124" t="s">
        <v>4735</v>
      </c>
      <c r="F124" t="s">
        <v>4789</v>
      </c>
      <c r="G124" t="s">
        <v>4859</v>
      </c>
      <c r="H124" t="s">
        <v>4860</v>
      </c>
      <c r="I124" t="s">
        <v>4699</v>
      </c>
      <c r="J124" t="s">
        <v>4861</v>
      </c>
      <c r="K124" t="s">
        <v>435</v>
      </c>
      <c r="Q124" t="s">
        <v>8934</v>
      </c>
    </row>
    <row r="125" spans="2:17" x14ac:dyDescent="0.25">
      <c r="B125" s="29" t="str">
        <f>_xlfn.CONCAT(Capabilities[[#This Row],[Column1]],"-",Capabilities[[#This Row],[Level 1]],"-",Capabilities[[#This Row],[Level 2]],"-",Capabilities[[#This Row],[Level 3]])</f>
        <v>1110-Digital Platform and Operations-Operations-Licens &amp; Asset Management</v>
      </c>
      <c r="C125">
        <v>1110</v>
      </c>
      <c r="D125" t="s">
        <v>4734</v>
      </c>
      <c r="E125" t="s">
        <v>4735</v>
      </c>
      <c r="F125" t="s">
        <v>4789</v>
      </c>
      <c r="G125" t="s">
        <v>4859</v>
      </c>
      <c r="H125" t="s">
        <v>4862</v>
      </c>
      <c r="I125" t="s">
        <v>4699</v>
      </c>
      <c r="J125" t="s">
        <v>4863</v>
      </c>
      <c r="K125" t="s">
        <v>435</v>
      </c>
      <c r="O125" t="s">
        <v>277</v>
      </c>
      <c r="Q125" t="s">
        <v>8935</v>
      </c>
    </row>
    <row r="126" spans="2:17" x14ac:dyDescent="0.25">
      <c r="B126" s="29" t="str">
        <f>_xlfn.CONCAT(Capabilities[[#This Row],[Column1]],"-",Capabilities[[#This Row],[Level 1]],"-",Capabilities[[#This Row],[Level 2]],"-",Capabilities[[#This Row],[Level 3]])</f>
        <v>2015-Digital Platform and Operations-Operations-IT Operations &amp; Support</v>
      </c>
      <c r="C126">
        <v>2015</v>
      </c>
      <c r="D126" t="s">
        <v>4734</v>
      </c>
      <c r="E126" t="s">
        <v>4735</v>
      </c>
      <c r="F126" t="s">
        <v>4789</v>
      </c>
      <c r="G126" t="s">
        <v>4859</v>
      </c>
      <c r="H126" t="s">
        <v>4864</v>
      </c>
      <c r="I126" t="s">
        <v>4699</v>
      </c>
      <c r="J126" t="s">
        <v>4865</v>
      </c>
      <c r="K126" t="s">
        <v>435</v>
      </c>
      <c r="Q126" t="s">
        <v>8936</v>
      </c>
    </row>
    <row r="127" spans="2:17" x14ac:dyDescent="0.25">
      <c r="B127" s="29" t="str">
        <f>_xlfn.CONCAT(Capabilities[[#This Row],[Column1]],"-",Capabilities[[#This Row],[Level 1]],"-",Capabilities[[#This Row],[Level 2]],"-",Capabilities[[#This Row],[Level 3]])</f>
        <v>2014-Digital Platform and Operations-Operations-Disaster Recovery</v>
      </c>
      <c r="C127">
        <v>2014</v>
      </c>
      <c r="D127" t="s">
        <v>4734</v>
      </c>
      <c r="E127" t="s">
        <v>4735</v>
      </c>
      <c r="F127" t="s">
        <v>4789</v>
      </c>
      <c r="G127" t="s">
        <v>4859</v>
      </c>
      <c r="H127" t="s">
        <v>4866</v>
      </c>
      <c r="I127" t="s">
        <v>4699</v>
      </c>
      <c r="J127" t="s">
        <v>4867</v>
      </c>
      <c r="K127" t="s">
        <v>435</v>
      </c>
      <c r="Q127" t="s">
        <v>8937</v>
      </c>
    </row>
    <row r="128" spans="2:17" x14ac:dyDescent="0.25">
      <c r="B128" s="29" t="str">
        <f>_xlfn.CONCAT(Capabilities[[#This Row],[Column1]],"-",Capabilities[[#This Row],[Level 1]],"-",Capabilities[[#This Row],[Level 2]],"-",Capabilities[[#This Row],[Level 3]])</f>
        <v>4506-Digital Platform and Operations-Operations-</v>
      </c>
      <c r="C128">
        <v>4506</v>
      </c>
      <c r="D128" t="s">
        <v>4734</v>
      </c>
      <c r="E128" t="s">
        <v>4735</v>
      </c>
      <c r="F128" t="s">
        <v>4789</v>
      </c>
      <c r="G128" t="s">
        <v>4859</v>
      </c>
      <c r="K128" t="s">
        <v>435</v>
      </c>
      <c r="Q128" t="s">
        <v>8938</v>
      </c>
    </row>
    <row r="129" spans="2:17" x14ac:dyDescent="0.25">
      <c r="B129" s="29" t="str">
        <f>_xlfn.CONCAT(Capabilities[[#This Row],[Column1]],"-",Capabilities[[#This Row],[Level 1]],"-",Capabilities[[#This Row],[Level 2]],"-",Capabilities[[#This Row],[Level 3]])</f>
        <v>4564-Digital Platform and Operations-Operations-Backup &amp; Archive</v>
      </c>
      <c r="C129">
        <v>4564</v>
      </c>
      <c r="D129" t="s">
        <v>4734</v>
      </c>
      <c r="E129" t="s">
        <v>4735</v>
      </c>
      <c r="F129" t="s">
        <v>4789</v>
      </c>
      <c r="G129" t="s">
        <v>4859</v>
      </c>
      <c r="H129" t="s">
        <v>4868</v>
      </c>
      <c r="I129" t="s">
        <v>4699</v>
      </c>
      <c r="J129" t="s">
        <v>4869</v>
      </c>
      <c r="K129" t="s">
        <v>435</v>
      </c>
      <c r="Q129" s="240" t="s">
        <v>8939</v>
      </c>
    </row>
    <row r="130" spans="2:17" x14ac:dyDescent="0.25">
      <c r="B130" s="29" t="str">
        <f>_xlfn.CONCAT(Capabilities[[#This Row],[Column1]],"-",Capabilities[[#This Row],[Level 1]],"-",Capabilities[[#This Row],[Level 2]],"-",Capabilities[[#This Row],[Level 3]])</f>
        <v>4565-Digital Platform and Operations-Operations-Deployment &amp; Administration</v>
      </c>
      <c r="C130">
        <v>4565</v>
      </c>
      <c r="D130" t="s">
        <v>4734</v>
      </c>
      <c r="E130" t="s">
        <v>4735</v>
      </c>
      <c r="F130" t="s">
        <v>4789</v>
      </c>
      <c r="G130" t="s">
        <v>4859</v>
      </c>
      <c r="H130" t="s">
        <v>4870</v>
      </c>
      <c r="I130" t="s">
        <v>4699</v>
      </c>
      <c r="J130" t="s">
        <v>4871</v>
      </c>
      <c r="K130" t="s">
        <v>435</v>
      </c>
      <c r="Q130" t="s">
        <v>8940</v>
      </c>
    </row>
    <row r="131" spans="2:17" x14ac:dyDescent="0.25">
      <c r="B131" s="29" t="str">
        <f>_xlfn.CONCAT(Capabilities[[#This Row],[Column1]],"-",Capabilities[[#This Row],[Level 1]],"-",Capabilities[[#This Row],[Level 2]],"-",Capabilities[[#This Row],[Level 3]])</f>
        <v>4566-Digital Platform and Operations-Operations-Monitoring &amp; Event Management</v>
      </c>
      <c r="C131">
        <v>4566</v>
      </c>
      <c r="D131" t="s">
        <v>4734</v>
      </c>
      <c r="E131" t="s">
        <v>4735</v>
      </c>
      <c r="F131" t="s">
        <v>4789</v>
      </c>
      <c r="G131" t="s">
        <v>4859</v>
      </c>
      <c r="H131" t="s">
        <v>4872</v>
      </c>
      <c r="I131" t="s">
        <v>4699</v>
      </c>
      <c r="J131" t="s">
        <v>4873</v>
      </c>
      <c r="K131" t="s">
        <v>435</v>
      </c>
      <c r="Q131" t="s">
        <v>8941</v>
      </c>
    </row>
    <row r="132" spans="2:17" x14ac:dyDescent="0.25">
      <c r="B132" s="29" t="str">
        <f>_xlfn.CONCAT(Capabilities[[#This Row],[Column1]],"-",Capabilities[[#This Row],[Level 1]],"-",Capabilities[[#This Row],[Level 2]],"-",Capabilities[[#This Row],[Level 3]])</f>
        <v>4567-Digital Platform and Operations-Operations-Network &amp; Connectivity</v>
      </c>
      <c r="C132">
        <v>4567</v>
      </c>
      <c r="D132" t="s">
        <v>4734</v>
      </c>
      <c r="E132" t="s">
        <v>4735</v>
      </c>
      <c r="F132" t="s">
        <v>4789</v>
      </c>
      <c r="G132" t="s">
        <v>4859</v>
      </c>
      <c r="H132" t="s">
        <v>4874</v>
      </c>
      <c r="I132" t="s">
        <v>4699</v>
      </c>
      <c r="J132" t="s">
        <v>4875</v>
      </c>
      <c r="K132" t="s">
        <v>435</v>
      </c>
      <c r="Q132" t="s">
        <v>8942</v>
      </c>
    </row>
    <row r="133" spans="2:17" x14ac:dyDescent="0.25">
      <c r="B133" s="29" t="str">
        <f>_xlfn.CONCAT(Capabilities[[#This Row],[Column1]],"-",Capabilities[[#This Row],[Level 1]],"-",Capabilities[[#This Row],[Level 2]],"-",Capabilities[[#This Row],[Level 3]])</f>
        <v>4568-Digital Platform and Operations-Operations-SecOps</v>
      </c>
      <c r="C133">
        <v>4568</v>
      </c>
      <c r="D133" t="s">
        <v>4734</v>
      </c>
      <c r="E133" t="s">
        <v>4735</v>
      </c>
      <c r="F133" t="s">
        <v>4789</v>
      </c>
      <c r="G133" t="s">
        <v>4859</v>
      </c>
      <c r="H133" t="s">
        <v>4876</v>
      </c>
      <c r="I133" t="s">
        <v>4699</v>
      </c>
      <c r="J133" t="s">
        <v>4877</v>
      </c>
      <c r="K133" t="s">
        <v>435</v>
      </c>
      <c r="Q133" t="s">
        <v>8943</v>
      </c>
    </row>
    <row r="134" spans="2:17" x14ac:dyDescent="0.25">
      <c r="B134" s="29" t="str">
        <f>_xlfn.CONCAT(Capabilities[[#This Row],[Column1]],"-",Capabilities[[#This Row],[Level 1]],"-",Capabilities[[#This Row],[Level 2]],"-",Capabilities[[#This Row],[Level 3]])</f>
        <v>4569-Digital Platform and Operations-Operations-Service Integration &amp; Management</v>
      </c>
      <c r="C134">
        <v>4569</v>
      </c>
      <c r="D134" t="s">
        <v>4734</v>
      </c>
      <c r="E134" t="s">
        <v>4735</v>
      </c>
      <c r="F134" t="s">
        <v>4789</v>
      </c>
      <c r="G134" t="s">
        <v>4859</v>
      </c>
      <c r="H134" t="s">
        <v>4878</v>
      </c>
      <c r="I134" t="s">
        <v>4699</v>
      </c>
      <c r="J134" t="s">
        <v>4879</v>
      </c>
      <c r="K134" t="s">
        <v>435</v>
      </c>
      <c r="Q134" t="s">
        <v>8944</v>
      </c>
    </row>
    <row r="135" spans="2:17" x14ac:dyDescent="0.25">
      <c r="B135" s="29" t="str">
        <f>_xlfn.CONCAT(Capabilities[[#This Row],[Column1]],"-",Capabilities[[#This Row],[Level 1]],"-",Capabilities[[#This Row],[Level 2]],"-",Capabilities[[#This Row],[Level 3]])</f>
        <v>4570-Digital Platform and Operations-Operations-Sourcing, Procurement and Vendor Management</v>
      </c>
      <c r="C135">
        <v>4570</v>
      </c>
      <c r="D135" t="s">
        <v>4734</v>
      </c>
      <c r="E135" t="s">
        <v>4735</v>
      </c>
      <c r="F135" t="s">
        <v>4789</v>
      </c>
      <c r="G135" t="s">
        <v>4859</v>
      </c>
      <c r="H135" t="s">
        <v>4880</v>
      </c>
      <c r="I135" t="s">
        <v>4699</v>
      </c>
      <c r="J135" t="s">
        <v>4881</v>
      </c>
      <c r="K135" t="s">
        <v>435</v>
      </c>
      <c r="Q135" t="s">
        <v>8945</v>
      </c>
    </row>
    <row r="136" spans="2:17" x14ac:dyDescent="0.25">
      <c r="B136" s="29" t="str">
        <f>_xlfn.CONCAT(Capabilities[[#This Row],[Column1]],"-",Capabilities[[#This Row],[Level 1]],"-",Capabilities[[#This Row],[Level 2]],"-",Capabilities[[#This Row],[Level 3]])</f>
        <v>4571-Digital Platform and Operations-Operations-Storage &amp; Compute</v>
      </c>
      <c r="C136">
        <v>4571</v>
      </c>
      <c r="D136" t="s">
        <v>4734</v>
      </c>
      <c r="E136" t="s">
        <v>4735</v>
      </c>
      <c r="F136" t="s">
        <v>4789</v>
      </c>
      <c r="G136" t="s">
        <v>4859</v>
      </c>
      <c r="H136" t="s">
        <v>4882</v>
      </c>
      <c r="I136" t="s">
        <v>4699</v>
      </c>
      <c r="J136" t="s">
        <v>4883</v>
      </c>
      <c r="K136" t="s">
        <v>435</v>
      </c>
      <c r="Q136" t="s">
        <v>8946</v>
      </c>
    </row>
    <row r="137" spans="2:17" x14ac:dyDescent="0.25">
      <c r="B137" s="29" t="str">
        <f>_xlfn.CONCAT(Capabilities[[#This Row],[Column1]],"-",Capabilities[[#This Row],[Level 1]],"-",Capabilities[[#This Row],[Level 2]],"-",Capabilities[[#This Row],[Level 3]])</f>
        <v>4501-Digital Platform and Operations--</v>
      </c>
      <c r="C137">
        <v>4501</v>
      </c>
      <c r="D137" t="s">
        <v>4734</v>
      </c>
      <c r="E137" t="s">
        <v>4735</v>
      </c>
      <c r="F137" t="s">
        <v>4789</v>
      </c>
      <c r="K137" t="s">
        <v>435</v>
      </c>
      <c r="Q137" t="s">
        <v>8947</v>
      </c>
    </row>
    <row r="138" spans="2:17" x14ac:dyDescent="0.25">
      <c r="B138" s="29" t="str">
        <f>_xlfn.CONCAT(Capabilities[[#This Row],[Column1]],"-",Capabilities[[#This Row],[Level 1]],"-",Capabilities[[#This Row],[Level 2]],"-",Capabilities[[#This Row],[Level 3]])</f>
        <v>1014-Strategic Management-Enterprise Effectiveness &amp; Project Management-</v>
      </c>
      <c r="C138">
        <v>1014</v>
      </c>
      <c r="D138" t="s">
        <v>4620</v>
      </c>
      <c r="E138" t="s">
        <v>4735</v>
      </c>
      <c r="F138" t="s">
        <v>4884</v>
      </c>
      <c r="G138" t="s">
        <v>4885</v>
      </c>
      <c r="J138" t="s">
        <v>4886</v>
      </c>
      <c r="K138" t="s">
        <v>435</v>
      </c>
      <c r="Q138" t="s">
        <v>8948</v>
      </c>
    </row>
    <row r="139" spans="2:17" x14ac:dyDescent="0.25">
      <c r="B139" s="29" t="str">
        <f>_xlfn.CONCAT(Capabilities[[#This Row],[Column1]],"-",Capabilities[[#This Row],[Level 1]],"-",Capabilities[[#This Row],[Level 2]],"-",Capabilities[[#This Row],[Level 3]])</f>
        <v>1087-Strategic Management-Enterprise Effectiveness &amp; Project Management-Develop Projects</v>
      </c>
      <c r="C139">
        <v>1087</v>
      </c>
      <c r="D139" t="s">
        <v>4620</v>
      </c>
      <c r="E139" t="s">
        <v>4735</v>
      </c>
      <c r="F139" t="s">
        <v>4884</v>
      </c>
      <c r="G139" t="s">
        <v>4885</v>
      </c>
      <c r="H139" t="s">
        <v>4887</v>
      </c>
      <c r="I139" t="s">
        <v>4699</v>
      </c>
      <c r="J139" t="s">
        <v>4888</v>
      </c>
      <c r="K139" t="s">
        <v>435</v>
      </c>
      <c r="O139" t="s">
        <v>253</v>
      </c>
      <c r="Q139" t="s">
        <v>8949</v>
      </c>
    </row>
    <row r="140" spans="2:17" x14ac:dyDescent="0.25">
      <c r="B140" s="29" t="str">
        <f>_xlfn.CONCAT(Capabilities[[#This Row],[Column1]],"-",Capabilities[[#This Row],[Level 1]],"-",Capabilities[[#This Row],[Level 2]],"-",Capabilities[[#This Row],[Level 3]])</f>
        <v>1088-Strategic Management-Enterprise Effectiveness &amp; Project Management-Manage Portfolio</v>
      </c>
      <c r="C140">
        <v>1088</v>
      </c>
      <c r="D140" t="s">
        <v>4620</v>
      </c>
      <c r="E140" t="s">
        <v>4735</v>
      </c>
      <c r="F140" t="s">
        <v>4884</v>
      </c>
      <c r="G140" t="s">
        <v>4885</v>
      </c>
      <c r="H140" t="s">
        <v>4889</v>
      </c>
      <c r="I140" t="s">
        <v>4699</v>
      </c>
      <c r="J140" t="s">
        <v>4890</v>
      </c>
      <c r="K140" t="s">
        <v>435</v>
      </c>
      <c r="O140" t="s">
        <v>253</v>
      </c>
      <c r="Q140" t="s">
        <v>8950</v>
      </c>
    </row>
    <row r="141" spans="2:17" x14ac:dyDescent="0.25">
      <c r="B141" s="29" t="str">
        <f>_xlfn.CONCAT(Capabilities[[#This Row],[Column1]],"-",Capabilities[[#This Row],[Level 1]],"-",Capabilities[[#This Row],[Level 2]],"-",Capabilities[[#This Row],[Level 3]])</f>
        <v>1089-Strategic Management-Enterprise Effectiveness &amp; Project Management-Manage Programs</v>
      </c>
      <c r="C141">
        <v>1089</v>
      </c>
      <c r="D141" t="s">
        <v>4620</v>
      </c>
      <c r="E141" t="s">
        <v>4735</v>
      </c>
      <c r="F141" t="s">
        <v>4884</v>
      </c>
      <c r="G141" t="s">
        <v>4885</v>
      </c>
      <c r="H141" t="s">
        <v>4891</v>
      </c>
      <c r="I141" t="s">
        <v>4699</v>
      </c>
      <c r="J141" t="s">
        <v>4892</v>
      </c>
      <c r="K141" t="s">
        <v>435</v>
      </c>
      <c r="O141" t="s">
        <v>253</v>
      </c>
      <c r="Q141" s="240" t="s">
        <v>8951</v>
      </c>
    </row>
    <row r="142" spans="2:17" x14ac:dyDescent="0.25">
      <c r="B142" s="29" t="str">
        <f>_xlfn.CONCAT(Capabilities[[#This Row],[Column1]],"-",Capabilities[[#This Row],[Level 1]],"-",Capabilities[[#This Row],[Level 2]],"-",Capabilities[[#This Row],[Level 3]])</f>
        <v>3102-Strategic Management-Enterprise Effectiveness &amp; Project Management-Task Tracking and Planning</v>
      </c>
      <c r="C142">
        <v>3102</v>
      </c>
      <c r="D142" t="s">
        <v>4620</v>
      </c>
      <c r="E142" t="s">
        <v>4735</v>
      </c>
      <c r="F142" t="s">
        <v>4884</v>
      </c>
      <c r="G142" t="s">
        <v>4885</v>
      </c>
      <c r="H142" t="s">
        <v>4893</v>
      </c>
      <c r="I142" t="s">
        <v>4699</v>
      </c>
      <c r="J142" t="s">
        <v>4894</v>
      </c>
      <c r="K142" t="s">
        <v>435</v>
      </c>
      <c r="O142" t="s">
        <v>253</v>
      </c>
      <c r="Q142" t="s">
        <v>8952</v>
      </c>
    </row>
    <row r="143" spans="2:17" x14ac:dyDescent="0.25">
      <c r="B143" s="29" t="str">
        <f>_xlfn.CONCAT(Capabilities[[#This Row],[Column1]],"-",Capabilities[[#This Row],[Level 1]],"-",Capabilities[[#This Row],[Level 2]],"-",Capabilities[[#This Row],[Level 3]])</f>
        <v>3103-Strategic Management-Enterprise Effectiveness &amp; Project Management-Meeting management</v>
      </c>
      <c r="C143">
        <v>3103</v>
      </c>
      <c r="D143" t="s">
        <v>4620</v>
      </c>
      <c r="E143" t="s">
        <v>4735</v>
      </c>
      <c r="F143" t="s">
        <v>4884</v>
      </c>
      <c r="G143" t="s">
        <v>4885</v>
      </c>
      <c r="H143" t="s">
        <v>4895</v>
      </c>
      <c r="I143" t="s">
        <v>4699</v>
      </c>
      <c r="J143" t="s">
        <v>4896</v>
      </c>
      <c r="K143" t="s">
        <v>435</v>
      </c>
      <c r="O143" t="s">
        <v>253</v>
      </c>
      <c r="Q143" t="s">
        <v>8953</v>
      </c>
    </row>
    <row r="144" spans="2:17" x14ac:dyDescent="0.25">
      <c r="B144" s="29" t="str">
        <f>_xlfn.CONCAT(Capabilities[[#This Row],[Column1]],"-",Capabilities[[#This Row],[Level 1]],"-",Capabilities[[#This Row],[Level 2]],"-",Capabilities[[#This Row],[Level 3]])</f>
        <v>1015-Governance, Risk and Compliance-Enterprise Risk Management-</v>
      </c>
      <c r="C144">
        <v>1015</v>
      </c>
      <c r="D144" t="s">
        <v>4620</v>
      </c>
      <c r="E144" t="s">
        <v>4735</v>
      </c>
      <c r="F144" t="s">
        <v>4897</v>
      </c>
      <c r="G144" t="s">
        <v>4898</v>
      </c>
      <c r="J144" t="s">
        <v>4899</v>
      </c>
      <c r="K144" t="s">
        <v>435</v>
      </c>
      <c r="P144" t="s">
        <v>4900</v>
      </c>
      <c r="Q144" t="s">
        <v>8954</v>
      </c>
    </row>
    <row r="145" spans="2:17" x14ac:dyDescent="0.25">
      <c r="B145" s="29" t="str">
        <f>_xlfn.CONCAT(Capabilities[[#This Row],[Column1]],"-",Capabilities[[#This Row],[Level 1]],"-",Capabilities[[#This Row],[Level 2]],"-",Capabilities[[#This Row],[Level 3]])</f>
        <v>1090-Governance, Risk and Compliance-Enterprise Risk Management-Business Continuity</v>
      </c>
      <c r="C145">
        <v>1090</v>
      </c>
      <c r="D145" t="s">
        <v>4620</v>
      </c>
      <c r="E145" t="s">
        <v>4735</v>
      </c>
      <c r="F145" t="s">
        <v>4897</v>
      </c>
      <c r="G145" t="s">
        <v>4898</v>
      </c>
      <c r="H145" t="s">
        <v>4901</v>
      </c>
      <c r="J145" t="s">
        <v>4902</v>
      </c>
      <c r="K145" t="s">
        <v>435</v>
      </c>
      <c r="P145" t="s">
        <v>4900</v>
      </c>
      <c r="Q145" t="s">
        <v>8955</v>
      </c>
    </row>
    <row r="146" spans="2:17" x14ac:dyDescent="0.25">
      <c r="B146" s="29" t="str">
        <f>_xlfn.CONCAT(Capabilities[[#This Row],[Column1]],"-",Capabilities[[#This Row],[Level 1]],"-",Capabilities[[#This Row],[Level 2]],"-",Capabilities[[#This Row],[Level 3]])</f>
        <v>1091-Governance, Risk and Compliance-Enterprise Risk Management-Manage Compliance</v>
      </c>
      <c r="C146">
        <v>1091</v>
      </c>
      <c r="D146" t="s">
        <v>4620</v>
      </c>
      <c r="E146" t="s">
        <v>4735</v>
      </c>
      <c r="F146" t="s">
        <v>4897</v>
      </c>
      <c r="G146" t="s">
        <v>4898</v>
      </c>
      <c r="H146" t="s">
        <v>4903</v>
      </c>
      <c r="J146" t="s">
        <v>4904</v>
      </c>
      <c r="K146" t="s">
        <v>435</v>
      </c>
      <c r="P146" t="s">
        <v>4900</v>
      </c>
      <c r="Q146" t="s">
        <v>8956</v>
      </c>
    </row>
    <row r="147" spans="2:17" x14ac:dyDescent="0.25">
      <c r="B147" s="29" t="str">
        <f>_xlfn.CONCAT(Capabilities[[#This Row],[Column1]],"-",Capabilities[[#This Row],[Level 1]],"-",Capabilities[[#This Row],[Level 2]],"-",Capabilities[[#This Row],[Level 3]])</f>
        <v>1092-Governance, Risk and Compliance-Enterprise Risk Management-Manage Fraud</v>
      </c>
      <c r="C147">
        <v>1092</v>
      </c>
      <c r="D147" t="s">
        <v>4620</v>
      </c>
      <c r="E147" t="s">
        <v>4735</v>
      </c>
      <c r="F147" t="s">
        <v>4897</v>
      </c>
      <c r="G147" t="s">
        <v>4898</v>
      </c>
      <c r="H147" t="s">
        <v>4905</v>
      </c>
      <c r="J147" t="s">
        <v>4906</v>
      </c>
      <c r="K147" t="s">
        <v>435</v>
      </c>
      <c r="P147" t="s">
        <v>4900</v>
      </c>
      <c r="Q147" t="s">
        <v>8957</v>
      </c>
    </row>
    <row r="148" spans="2:17" x14ac:dyDescent="0.25">
      <c r="B148" s="29" t="str">
        <f>_xlfn.CONCAT(Capabilities[[#This Row],[Column1]],"-",Capabilities[[#This Row],[Level 1]],"-",Capabilities[[#This Row],[Level 2]],"-",Capabilities[[#This Row],[Level 3]])</f>
        <v>1093-Governance, Risk and Compliance-Enterprise Risk Management-Manage Insurance</v>
      </c>
      <c r="C148">
        <v>1093</v>
      </c>
      <c r="D148" t="s">
        <v>4620</v>
      </c>
      <c r="E148" t="s">
        <v>4735</v>
      </c>
      <c r="F148" t="s">
        <v>4897</v>
      </c>
      <c r="G148" t="s">
        <v>4898</v>
      </c>
      <c r="H148" t="s">
        <v>4907</v>
      </c>
      <c r="J148" t="s">
        <v>4908</v>
      </c>
      <c r="K148" t="s">
        <v>435</v>
      </c>
      <c r="P148" t="s">
        <v>4900</v>
      </c>
      <c r="Q148" t="s">
        <v>8958</v>
      </c>
    </row>
    <row r="149" spans="2:17" x14ac:dyDescent="0.25">
      <c r="B149" s="29" t="str">
        <f>_xlfn.CONCAT(Capabilities[[#This Row],[Column1]],"-",Capabilities[[#This Row],[Level 1]],"-",Capabilities[[#This Row],[Level 2]],"-",Capabilities[[#This Row],[Level 3]])</f>
        <v>1094-Governance, Risk and Compliance-Enterprise Risk Management-Manage Security</v>
      </c>
      <c r="C149">
        <v>1094</v>
      </c>
      <c r="D149" t="s">
        <v>4620</v>
      </c>
      <c r="E149" t="s">
        <v>4735</v>
      </c>
      <c r="F149" t="s">
        <v>4897</v>
      </c>
      <c r="G149" t="s">
        <v>4898</v>
      </c>
      <c r="H149" t="s">
        <v>4909</v>
      </c>
      <c r="J149" t="s">
        <v>4910</v>
      </c>
      <c r="K149" t="s">
        <v>435</v>
      </c>
      <c r="P149" t="s">
        <v>4900</v>
      </c>
      <c r="Q149" t="s">
        <v>8959</v>
      </c>
    </row>
    <row r="150" spans="2:17" x14ac:dyDescent="0.25">
      <c r="B150" s="29" t="str">
        <f>_xlfn.CONCAT(Capabilities[[#This Row],[Column1]],"-",Capabilities[[#This Row],[Level 1]],"-",Capabilities[[#This Row],[Level 2]],"-",Capabilities[[#This Row],[Level 3]])</f>
        <v>1016-People and Culture--</v>
      </c>
      <c r="C150">
        <v>1016</v>
      </c>
      <c r="D150" t="s">
        <v>4620</v>
      </c>
      <c r="E150" t="s">
        <v>4735</v>
      </c>
      <c r="F150" t="s">
        <v>4911</v>
      </c>
      <c r="I150" t="s">
        <v>4699</v>
      </c>
      <c r="J150" t="s">
        <v>4912</v>
      </c>
      <c r="K150" t="s">
        <v>4913</v>
      </c>
      <c r="L150">
        <v>100</v>
      </c>
      <c r="O150" t="s">
        <v>4545</v>
      </c>
      <c r="Q150" t="s">
        <v>8960</v>
      </c>
    </row>
    <row r="151" spans="2:17" ht="30" x14ac:dyDescent="0.25">
      <c r="B151" s="29" t="str">
        <f>_xlfn.CONCAT(Capabilities[[#This Row],[Column1]],"-",Capabilities[[#This Row],[Level 1]],"-",Capabilities[[#This Row],[Level 2]],"-",Capabilities[[#This Row],[Level 3]])</f>
        <v>4400-People and Culture-Attraction-</v>
      </c>
      <c r="C151">
        <v>4400</v>
      </c>
      <c r="D151" t="s">
        <v>4734</v>
      </c>
      <c r="E151" t="s">
        <v>4735</v>
      </c>
      <c r="F151" t="s">
        <v>4911</v>
      </c>
      <c r="G151" t="s">
        <v>4914</v>
      </c>
      <c r="I151" t="s">
        <v>4743</v>
      </c>
      <c r="J151" s="8" t="s">
        <v>4915</v>
      </c>
      <c r="K151" t="s">
        <v>4913</v>
      </c>
      <c r="L151">
        <v>200</v>
      </c>
      <c r="O151" t="s">
        <v>4545</v>
      </c>
      <c r="Q151" t="s">
        <v>8961</v>
      </c>
    </row>
    <row r="152" spans="2:17" x14ac:dyDescent="0.25">
      <c r="B152" s="29" t="str">
        <f>_xlfn.CONCAT(Capabilities[[#This Row],[Column1]],"-",Capabilities[[#This Row],[Level 1]],"-",Capabilities[[#This Row],[Level 2]],"-",Capabilities[[#This Row],[Level 3]])</f>
        <v>1099-People and Culture-Recruiting-</v>
      </c>
      <c r="C152">
        <v>1099</v>
      </c>
      <c r="D152" t="s">
        <v>4620</v>
      </c>
      <c r="E152" t="s">
        <v>4735</v>
      </c>
      <c r="F152" t="s">
        <v>4911</v>
      </c>
      <c r="G152" t="s">
        <v>4916</v>
      </c>
      <c r="I152" t="s">
        <v>4743</v>
      </c>
      <c r="J152" t="s">
        <v>4917</v>
      </c>
      <c r="K152" t="s">
        <v>4913</v>
      </c>
      <c r="L152">
        <v>300</v>
      </c>
      <c r="O152" t="s">
        <v>4545</v>
      </c>
      <c r="Q152" t="s">
        <v>8962</v>
      </c>
    </row>
    <row r="153" spans="2:17" x14ac:dyDescent="0.25">
      <c r="B153" s="29" t="str">
        <f>_xlfn.CONCAT(Capabilities[[#This Row],[Column1]],"-",Capabilities[[#This Row],[Level 1]],"-",Capabilities[[#This Row],[Level 2]],"-",Capabilities[[#This Row],[Level 3]])</f>
        <v>4402-People and Culture-Onboarding-</v>
      </c>
      <c r="C153">
        <v>4402</v>
      </c>
      <c r="D153" t="s">
        <v>4734</v>
      </c>
      <c r="E153" t="s">
        <v>4735</v>
      </c>
      <c r="F153" t="s">
        <v>4911</v>
      </c>
      <c r="G153" t="s">
        <v>4918</v>
      </c>
      <c r="J153" t="s">
        <v>4919</v>
      </c>
      <c r="K153" t="s">
        <v>4913</v>
      </c>
      <c r="L153">
        <v>400</v>
      </c>
      <c r="O153" t="s">
        <v>4545</v>
      </c>
      <c r="Q153" t="s">
        <v>8963</v>
      </c>
    </row>
    <row r="154" spans="2:17" x14ac:dyDescent="0.25">
      <c r="B154" s="29" t="str">
        <f>_xlfn.CONCAT(Capabilities[[#This Row],[Column1]],"-",Capabilities[[#This Row],[Level 1]],"-",Capabilities[[#This Row],[Level 2]],"-",Capabilities[[#This Row],[Level 3]])</f>
        <v>1098-People and Culture-Learning &amp; Development-</v>
      </c>
      <c r="C154">
        <v>1098</v>
      </c>
      <c r="D154" t="s">
        <v>4620</v>
      </c>
      <c r="E154" t="s">
        <v>4735</v>
      </c>
      <c r="F154" t="s">
        <v>4911</v>
      </c>
      <c r="G154" t="s">
        <v>4920</v>
      </c>
      <c r="I154" t="s">
        <v>4699</v>
      </c>
      <c r="J154" t="s">
        <v>4921</v>
      </c>
      <c r="K154" t="s">
        <v>4913</v>
      </c>
      <c r="L154">
        <v>500</v>
      </c>
      <c r="O154" t="s">
        <v>4545</v>
      </c>
      <c r="Q154" t="s">
        <v>8964</v>
      </c>
    </row>
    <row r="155" spans="2:17" ht="45" x14ac:dyDescent="0.25">
      <c r="B155" s="29" t="str">
        <f>_xlfn.CONCAT(Capabilities[[#This Row],[Column1]],"-",Capabilities[[#This Row],[Level 1]],"-",Capabilities[[#This Row],[Level 2]],"-",Capabilities[[#This Row],[Level 3]])</f>
        <v>1096-People and Culture-Retentation-</v>
      </c>
      <c r="C155">
        <v>1096</v>
      </c>
      <c r="D155" t="s">
        <v>4620</v>
      </c>
      <c r="E155" t="s">
        <v>4735</v>
      </c>
      <c r="F155" t="s">
        <v>4911</v>
      </c>
      <c r="G155" t="s">
        <v>4922</v>
      </c>
      <c r="I155" t="s">
        <v>4699</v>
      </c>
      <c r="J155" s="8" t="s">
        <v>4923</v>
      </c>
      <c r="K155" t="s">
        <v>4913</v>
      </c>
      <c r="L155">
        <v>600</v>
      </c>
      <c r="O155" t="s">
        <v>4545</v>
      </c>
      <c r="Q155" t="s">
        <v>8965</v>
      </c>
    </row>
    <row r="156" spans="2:17" x14ac:dyDescent="0.25">
      <c r="B156" s="29" t="str">
        <f>_xlfn.CONCAT(Capabilities[[#This Row],[Column1]],"-",Capabilities[[#This Row],[Level 1]],"-",Capabilities[[#This Row],[Level 2]],"-",Capabilities[[#This Row],[Level 3]])</f>
        <v>1095-People and Culture-HR Policies &amp; Processes-</v>
      </c>
      <c r="C156">
        <v>1095</v>
      </c>
      <c r="D156" t="s">
        <v>4620</v>
      </c>
      <c r="E156" t="s">
        <v>4735</v>
      </c>
      <c r="F156" t="s">
        <v>4911</v>
      </c>
      <c r="G156" t="s">
        <v>4924</v>
      </c>
      <c r="I156" t="s">
        <v>4699</v>
      </c>
      <c r="J156" t="s">
        <v>4925</v>
      </c>
      <c r="K156" t="s">
        <v>4913</v>
      </c>
      <c r="L156">
        <v>650</v>
      </c>
      <c r="O156" t="s">
        <v>4545</v>
      </c>
      <c r="Q156" t="s">
        <v>8966</v>
      </c>
    </row>
    <row r="157" spans="2:17" ht="30" x14ac:dyDescent="0.25">
      <c r="B157" s="29" t="str">
        <f>_xlfn.CONCAT(Capabilities[[#This Row],[Column1]],"-",Capabilities[[#This Row],[Level 1]],"-",Capabilities[[#This Row],[Level 2]],"-",Capabilities[[#This Row],[Level 3]])</f>
        <v>1097-People and Culture-Compensation &amp; Benefits-</v>
      </c>
      <c r="C157">
        <v>1097</v>
      </c>
      <c r="D157" t="s">
        <v>4620</v>
      </c>
      <c r="E157" t="s">
        <v>4735</v>
      </c>
      <c r="F157" t="s">
        <v>4911</v>
      </c>
      <c r="G157" t="s">
        <v>4926</v>
      </c>
      <c r="I157" t="s">
        <v>4699</v>
      </c>
      <c r="J157" s="8" t="s">
        <v>4927</v>
      </c>
      <c r="K157" t="s">
        <v>4913</v>
      </c>
      <c r="L157">
        <v>700</v>
      </c>
      <c r="O157" t="s">
        <v>4545</v>
      </c>
      <c r="Q157" t="s">
        <v>8967</v>
      </c>
    </row>
    <row r="158" spans="2:17" ht="30" x14ac:dyDescent="0.25">
      <c r="B158" s="29" t="str">
        <f>_xlfn.CONCAT(Capabilities[[#This Row],[Column1]],"-",Capabilities[[#This Row],[Level 1]],"-",Capabilities[[#This Row],[Level 2]],"-",Capabilities[[#This Row],[Level 3]])</f>
        <v>4403-People and Culture-Seperation-</v>
      </c>
      <c r="C158">
        <v>4403</v>
      </c>
      <c r="D158" t="s">
        <v>4734</v>
      </c>
      <c r="E158" t="s">
        <v>4735</v>
      </c>
      <c r="F158" t="s">
        <v>4911</v>
      </c>
      <c r="G158" t="s">
        <v>4928</v>
      </c>
      <c r="I158" t="s">
        <v>4699</v>
      </c>
      <c r="J158" s="8" t="s">
        <v>4929</v>
      </c>
      <c r="K158" t="s">
        <v>4913</v>
      </c>
      <c r="L158">
        <v>800</v>
      </c>
      <c r="O158" t="s">
        <v>4545</v>
      </c>
      <c r="Q158" t="s">
        <v>8968</v>
      </c>
    </row>
    <row r="159" spans="2:17" x14ac:dyDescent="0.25">
      <c r="B159" s="29" t="str">
        <f>_xlfn.CONCAT(Capabilities[[#This Row],[Column1]],"-",Capabilities[[#This Row],[Level 1]],"-",Capabilities[[#This Row],[Level 2]],"-",Capabilities[[#This Row],[Level 3]])</f>
        <v>1019-Strategic Management-Knowledge &amp; Research Management-</v>
      </c>
      <c r="C159">
        <v>1019</v>
      </c>
      <c r="D159" t="s">
        <v>4620</v>
      </c>
      <c r="E159" t="s">
        <v>4735</v>
      </c>
      <c r="F159" t="s">
        <v>4884</v>
      </c>
      <c r="G159" t="s">
        <v>4930</v>
      </c>
      <c r="J159" t="s">
        <v>4931</v>
      </c>
      <c r="K159" t="s">
        <v>435</v>
      </c>
      <c r="Q159" t="s">
        <v>8969</v>
      </c>
    </row>
    <row r="160" spans="2:17" x14ac:dyDescent="0.25">
      <c r="B160" s="29" t="str">
        <f>_xlfn.CONCAT(Capabilities[[#This Row],[Column1]],"-",Capabilities[[#This Row],[Level 1]],"-",Capabilities[[#This Row],[Level 2]],"-",Capabilities[[#This Row],[Level 3]])</f>
        <v>1111-Strategic Management-Knowledge &amp; Research Management-Manage Knowledge</v>
      </c>
      <c r="C160">
        <v>1111</v>
      </c>
      <c r="D160" t="s">
        <v>4620</v>
      </c>
      <c r="E160" t="s">
        <v>4735</v>
      </c>
      <c r="F160" t="s">
        <v>4884</v>
      </c>
      <c r="G160" t="s">
        <v>4930</v>
      </c>
      <c r="H160" t="s">
        <v>4932</v>
      </c>
      <c r="I160" t="s">
        <v>4699</v>
      </c>
      <c r="J160" t="s">
        <v>4933</v>
      </c>
      <c r="K160" t="s">
        <v>435</v>
      </c>
      <c r="O160" t="s">
        <v>253</v>
      </c>
      <c r="Q160" t="s">
        <v>8970</v>
      </c>
    </row>
    <row r="161" spans="2:17" x14ac:dyDescent="0.25">
      <c r="B161" s="29" t="str">
        <f>_xlfn.CONCAT(Capabilities[[#This Row],[Column1]],"-",Capabilities[[#This Row],[Level 1]],"-",Capabilities[[#This Row],[Level 2]],"-",Capabilities[[#This Row],[Level 3]])</f>
        <v>1112-Strategic Management-Knowledge &amp; Research Management-Manage Research</v>
      </c>
      <c r="C161">
        <v>1112</v>
      </c>
      <c r="D161" t="s">
        <v>4620</v>
      </c>
      <c r="E161" t="s">
        <v>4735</v>
      </c>
      <c r="F161" t="s">
        <v>4884</v>
      </c>
      <c r="G161" t="s">
        <v>4930</v>
      </c>
      <c r="H161" t="s">
        <v>4934</v>
      </c>
      <c r="I161" t="s">
        <v>4699</v>
      </c>
      <c r="J161" t="s">
        <v>4935</v>
      </c>
      <c r="K161" t="s">
        <v>435</v>
      </c>
      <c r="Q161" t="s">
        <v>8971</v>
      </c>
    </row>
    <row r="162" spans="2:17" x14ac:dyDescent="0.25">
      <c r="B162" s="29" t="str">
        <f>_xlfn.CONCAT(Capabilities[[#This Row],[Column1]],"-",Capabilities[[#This Row],[Level 1]],"-",Capabilities[[#This Row],[Level 2]],"-",Capabilities[[#This Row],[Level 3]])</f>
        <v>1113-Strategic Management-Knowledge &amp; Research Management-Manage Tech Scanning</v>
      </c>
      <c r="C162">
        <v>1113</v>
      </c>
      <c r="D162" t="s">
        <v>4620</v>
      </c>
      <c r="E162" t="s">
        <v>4735</v>
      </c>
      <c r="F162" t="s">
        <v>4884</v>
      </c>
      <c r="G162" t="s">
        <v>4930</v>
      </c>
      <c r="H162" t="s">
        <v>4936</v>
      </c>
      <c r="I162" t="s">
        <v>4699</v>
      </c>
      <c r="J162" t="s">
        <v>4937</v>
      </c>
      <c r="K162" t="s">
        <v>435</v>
      </c>
      <c r="O162" t="s">
        <v>277</v>
      </c>
      <c r="Q162" t="s">
        <v>8972</v>
      </c>
    </row>
    <row r="163" spans="2:17" x14ac:dyDescent="0.25">
      <c r="B163" s="29" t="str">
        <f>_xlfn.CONCAT(Capabilities[[#This Row],[Column1]],"-",Capabilities[[#This Row],[Level 1]],"-",Capabilities[[#This Row],[Level 2]],"-",Capabilities[[#This Row],[Level 3]])</f>
        <v>1020-Legal--</v>
      </c>
      <c r="C163">
        <v>1020</v>
      </c>
      <c r="D163" t="s">
        <v>4620</v>
      </c>
      <c r="E163" t="s">
        <v>4735</v>
      </c>
      <c r="F163" t="s">
        <v>3006</v>
      </c>
      <c r="I163" t="s">
        <v>4699</v>
      </c>
      <c r="J163" t="s">
        <v>4938</v>
      </c>
      <c r="K163" t="s">
        <v>435</v>
      </c>
      <c r="P163" t="s">
        <v>4939</v>
      </c>
      <c r="Q163" t="s">
        <v>8973</v>
      </c>
    </row>
    <row r="164" spans="2:17" x14ac:dyDescent="0.25">
      <c r="B164" s="29" t="str">
        <f>_xlfn.CONCAT(Capabilities[[#This Row],[Column1]],"-",Capabilities[[#This Row],[Level 1]],"-",Capabilities[[#This Row],[Level 2]],"-",Capabilities[[#This Row],[Level 3]])</f>
        <v>1114-Legal-Corporate Governance Policies-</v>
      </c>
      <c r="C164">
        <v>1114</v>
      </c>
      <c r="D164" t="s">
        <v>4620</v>
      </c>
      <c r="E164" t="s">
        <v>4735</v>
      </c>
      <c r="F164" t="s">
        <v>3006</v>
      </c>
      <c r="G164" t="s">
        <v>4940</v>
      </c>
      <c r="I164" t="s">
        <v>4699</v>
      </c>
      <c r="J164" t="s">
        <v>4941</v>
      </c>
      <c r="K164" t="s">
        <v>435</v>
      </c>
      <c r="P164" t="s">
        <v>4939</v>
      </c>
      <c r="Q164" t="s">
        <v>8974</v>
      </c>
    </row>
    <row r="165" spans="2:17" x14ac:dyDescent="0.25">
      <c r="B165" s="29" t="str">
        <f>_xlfn.CONCAT(Capabilities[[#This Row],[Column1]],"-",Capabilities[[#This Row],[Level 1]],"-",Capabilities[[#This Row],[Level 2]],"-",Capabilities[[#This Row],[Level 3]])</f>
        <v>1115-Legal-Ensure Compliance-</v>
      </c>
      <c r="C165">
        <v>1115</v>
      </c>
      <c r="D165" t="s">
        <v>4620</v>
      </c>
      <c r="E165" t="s">
        <v>4735</v>
      </c>
      <c r="F165" t="s">
        <v>3006</v>
      </c>
      <c r="G165" t="s">
        <v>4942</v>
      </c>
      <c r="I165" t="s">
        <v>4699</v>
      </c>
      <c r="J165" t="s">
        <v>4943</v>
      </c>
      <c r="K165" t="s">
        <v>435</v>
      </c>
      <c r="P165" t="s">
        <v>4939</v>
      </c>
      <c r="Q165" t="s">
        <v>8975</v>
      </c>
    </row>
    <row r="166" spans="2:17" x14ac:dyDescent="0.25">
      <c r="B166" s="29" t="str">
        <f>_xlfn.CONCAT(Capabilities[[#This Row],[Column1]],"-",Capabilities[[#This Row],[Level 1]],"-",Capabilities[[#This Row],[Level 2]],"-",Capabilities[[#This Row],[Level 3]])</f>
        <v>1116-Legal-Preventive Law Program Dev.-</v>
      </c>
      <c r="C166">
        <v>1116</v>
      </c>
      <c r="D166" t="s">
        <v>4620</v>
      </c>
      <c r="E166" t="s">
        <v>4735</v>
      </c>
      <c r="F166" t="s">
        <v>3006</v>
      </c>
      <c r="G166" t="s">
        <v>4944</v>
      </c>
      <c r="I166" t="s">
        <v>4699</v>
      </c>
      <c r="J166" t="s">
        <v>4945</v>
      </c>
      <c r="K166" t="s">
        <v>435</v>
      </c>
      <c r="P166" t="s">
        <v>4939</v>
      </c>
      <c r="Q166" t="s">
        <v>8976</v>
      </c>
    </row>
    <row r="167" spans="2:17" x14ac:dyDescent="0.25">
      <c r="B167" s="29" t="str">
        <f>_xlfn.CONCAT(Capabilities[[#This Row],[Column1]],"-",Capabilities[[#This Row],[Level 1]],"-",Capabilities[[#This Row],[Level 2]],"-",Capabilities[[#This Row],[Level 3]])</f>
        <v>1022-Finance-Accounting-</v>
      </c>
      <c r="C167">
        <v>1022</v>
      </c>
      <c r="D167" t="s">
        <v>4620</v>
      </c>
      <c r="E167" t="s">
        <v>4735</v>
      </c>
      <c r="F167" t="s">
        <v>4946</v>
      </c>
      <c r="G167" t="s">
        <v>4947</v>
      </c>
      <c r="J167" t="s">
        <v>4948</v>
      </c>
      <c r="K167" t="s">
        <v>435</v>
      </c>
      <c r="Q167" t="s">
        <v>8977</v>
      </c>
    </row>
    <row r="168" spans="2:17" x14ac:dyDescent="0.25">
      <c r="B168" s="29" t="str">
        <f>_xlfn.CONCAT(Capabilities[[#This Row],[Column1]],"-",Capabilities[[#This Row],[Level 1]],"-",Capabilities[[#This Row],[Level 2]],"-",Capabilities[[#This Row],[Level 3]])</f>
        <v>1120-Finance-Accounting-Cost Accounting</v>
      </c>
      <c r="C168">
        <v>1120</v>
      </c>
      <c r="D168" t="s">
        <v>4620</v>
      </c>
      <c r="E168" t="s">
        <v>4735</v>
      </c>
      <c r="F168" t="s">
        <v>4946</v>
      </c>
      <c r="G168" t="s">
        <v>4947</v>
      </c>
      <c r="H168" t="s">
        <v>4949</v>
      </c>
      <c r="I168" t="s">
        <v>4699</v>
      </c>
      <c r="J168" t="s">
        <v>4950</v>
      </c>
      <c r="K168" t="s">
        <v>435</v>
      </c>
      <c r="P168" t="s">
        <v>4951</v>
      </c>
      <c r="Q168" t="s">
        <v>8978</v>
      </c>
    </row>
    <row r="169" spans="2:17" x14ac:dyDescent="0.25">
      <c r="B169" s="29" t="str">
        <f>_xlfn.CONCAT(Capabilities[[#This Row],[Column1]],"-",Capabilities[[#This Row],[Level 1]],"-",Capabilities[[#This Row],[Level 2]],"-",Capabilities[[#This Row],[Level 3]])</f>
        <v>1121-Finance-Accounting-Enterprise Consolidation</v>
      </c>
      <c r="C169">
        <v>1121</v>
      </c>
      <c r="D169" t="s">
        <v>4620</v>
      </c>
      <c r="E169" t="s">
        <v>4735</v>
      </c>
      <c r="F169" t="s">
        <v>4946</v>
      </c>
      <c r="G169" t="s">
        <v>4947</v>
      </c>
      <c r="H169" t="s">
        <v>4952</v>
      </c>
      <c r="I169" t="s">
        <v>4699</v>
      </c>
      <c r="J169" t="s">
        <v>4953</v>
      </c>
      <c r="K169" t="s">
        <v>435</v>
      </c>
      <c r="Q169" t="s">
        <v>8979</v>
      </c>
    </row>
    <row r="170" spans="2:17" x14ac:dyDescent="0.25">
      <c r="B170" s="29" t="str">
        <f>_xlfn.CONCAT(Capabilities[[#This Row],[Column1]],"-",Capabilities[[#This Row],[Level 1]],"-",Capabilities[[#This Row],[Level 2]],"-",Capabilities[[#This Row],[Level 3]])</f>
        <v>1122-Finance-Accounting-External Reporting</v>
      </c>
      <c r="C170">
        <v>1122</v>
      </c>
      <c r="D170" t="s">
        <v>4620</v>
      </c>
      <c r="E170" t="s">
        <v>4735</v>
      </c>
      <c r="F170" t="s">
        <v>4946</v>
      </c>
      <c r="G170" t="s">
        <v>4947</v>
      </c>
      <c r="H170" t="s">
        <v>4954</v>
      </c>
      <c r="I170" t="s">
        <v>4699</v>
      </c>
      <c r="J170" t="s">
        <v>4955</v>
      </c>
      <c r="K170" t="s">
        <v>435</v>
      </c>
      <c r="Q170" t="s">
        <v>8980</v>
      </c>
    </row>
    <row r="171" spans="2:17" x14ac:dyDescent="0.25">
      <c r="B171" s="29" t="str">
        <f>_xlfn.CONCAT(Capabilities[[#This Row],[Column1]],"-",Capabilities[[#This Row],[Level 1]],"-",Capabilities[[#This Row],[Level 2]],"-",Capabilities[[#This Row],[Level 3]])</f>
        <v>1123-Finance-Accounting-Inventory Valuation</v>
      </c>
      <c r="C171">
        <v>1123</v>
      </c>
      <c r="D171" t="s">
        <v>4620</v>
      </c>
      <c r="E171" t="s">
        <v>4735</v>
      </c>
      <c r="F171" t="s">
        <v>4946</v>
      </c>
      <c r="G171" t="s">
        <v>4947</v>
      </c>
      <c r="H171" t="s">
        <v>4956</v>
      </c>
      <c r="I171" t="s">
        <v>4699</v>
      </c>
      <c r="J171" t="s">
        <v>4957</v>
      </c>
      <c r="K171" t="s">
        <v>435</v>
      </c>
      <c r="Q171" t="s">
        <v>8981</v>
      </c>
    </row>
    <row r="172" spans="2:17" x14ac:dyDescent="0.25">
      <c r="B172" s="29" t="str">
        <f>_xlfn.CONCAT(Capabilities[[#This Row],[Column1]],"-",Capabilities[[#This Row],[Level 1]],"-",Capabilities[[#This Row],[Level 2]],"-",Capabilities[[#This Row],[Level 3]])</f>
        <v>1124-Finance-Accounting-Investor Relations</v>
      </c>
      <c r="C172">
        <v>1124</v>
      </c>
      <c r="D172" t="s">
        <v>4620</v>
      </c>
      <c r="E172" t="s">
        <v>4735</v>
      </c>
      <c r="F172" t="s">
        <v>4946</v>
      </c>
      <c r="G172" t="s">
        <v>4947</v>
      </c>
      <c r="H172" t="s">
        <v>4958</v>
      </c>
      <c r="I172" t="s">
        <v>4699</v>
      </c>
      <c r="J172" t="s">
        <v>4959</v>
      </c>
      <c r="K172" t="s">
        <v>435</v>
      </c>
      <c r="Q172" t="s">
        <v>8982</v>
      </c>
    </row>
    <row r="173" spans="2:17" x14ac:dyDescent="0.25">
      <c r="B173" s="29" t="str">
        <f>_xlfn.CONCAT(Capabilities[[#This Row],[Column1]],"-",Capabilities[[#This Row],[Level 1]],"-",Capabilities[[#This Row],[Level 2]],"-",Capabilities[[#This Row],[Level 3]])</f>
        <v>1125-Finance-Accounting-Manage General Ledger</v>
      </c>
      <c r="C173">
        <v>1125</v>
      </c>
      <c r="D173" t="s">
        <v>4620</v>
      </c>
      <c r="E173" t="s">
        <v>4735</v>
      </c>
      <c r="F173" t="s">
        <v>4946</v>
      </c>
      <c r="G173" t="s">
        <v>4947</v>
      </c>
      <c r="H173" t="s">
        <v>4960</v>
      </c>
      <c r="I173" t="s">
        <v>4699</v>
      </c>
      <c r="J173" t="s">
        <v>4961</v>
      </c>
      <c r="K173" t="s">
        <v>435</v>
      </c>
      <c r="Q173" t="s">
        <v>8983</v>
      </c>
    </row>
    <row r="174" spans="2:17" x14ac:dyDescent="0.25">
      <c r="B174" s="29" t="str">
        <f>_xlfn.CONCAT(Capabilities[[#This Row],[Column1]],"-",Capabilities[[#This Row],[Level 1]],"-",Capabilities[[#This Row],[Level 2]],"-",Capabilities[[#This Row],[Level 3]])</f>
        <v>1126-Finance-Accounting-Performance Reporting</v>
      </c>
      <c r="C174">
        <v>1126</v>
      </c>
      <c r="D174" t="s">
        <v>4620</v>
      </c>
      <c r="E174" t="s">
        <v>4735</v>
      </c>
      <c r="F174" t="s">
        <v>4946</v>
      </c>
      <c r="G174" t="s">
        <v>4947</v>
      </c>
      <c r="H174" t="s">
        <v>4962</v>
      </c>
      <c r="I174" t="s">
        <v>4699</v>
      </c>
      <c r="J174" t="s">
        <v>4963</v>
      </c>
      <c r="K174" t="s">
        <v>435</v>
      </c>
      <c r="Q174" t="s">
        <v>8984</v>
      </c>
    </row>
    <row r="175" spans="2:17" x14ac:dyDescent="0.25">
      <c r="B175" s="29" t="str">
        <f>_xlfn.CONCAT(Capabilities[[#This Row],[Column1]],"-",Capabilities[[#This Row],[Level 1]],"-",Capabilities[[#This Row],[Level 2]],"-",Capabilities[[#This Row],[Level 3]])</f>
        <v>3097-Finance-Accounting-Accounts Recievabel</v>
      </c>
      <c r="C175">
        <v>3097</v>
      </c>
      <c r="D175" t="s">
        <v>4620</v>
      </c>
      <c r="E175" t="s">
        <v>4735</v>
      </c>
      <c r="F175" t="s">
        <v>4946</v>
      </c>
      <c r="G175" t="s">
        <v>4947</v>
      </c>
      <c r="H175" t="s">
        <v>4964</v>
      </c>
      <c r="I175" t="s">
        <v>4699</v>
      </c>
      <c r="J175" t="s">
        <v>4965</v>
      </c>
      <c r="K175" t="s">
        <v>435</v>
      </c>
      <c r="Q175" t="s">
        <v>8985</v>
      </c>
    </row>
    <row r="176" spans="2:17" x14ac:dyDescent="0.25">
      <c r="B176" s="29" t="str">
        <f>_xlfn.CONCAT(Capabilities[[#This Row],[Column1]],"-",Capabilities[[#This Row],[Level 1]],"-",Capabilities[[#This Row],[Level 2]],"-",Capabilities[[#This Row],[Level 3]])</f>
        <v>1023-Finance-Asset Management-</v>
      </c>
      <c r="C176">
        <v>1023</v>
      </c>
      <c r="D176" t="s">
        <v>4620</v>
      </c>
      <c r="E176" t="s">
        <v>4735</v>
      </c>
      <c r="F176" t="s">
        <v>4946</v>
      </c>
      <c r="G176" t="s">
        <v>4966</v>
      </c>
      <c r="J176" t="s">
        <v>4967</v>
      </c>
      <c r="K176" t="s">
        <v>435</v>
      </c>
      <c r="O176" t="s">
        <v>4968</v>
      </c>
      <c r="Q176" t="s">
        <v>8986</v>
      </c>
    </row>
    <row r="177" spans="2:17" x14ac:dyDescent="0.25">
      <c r="B177" s="29" t="str">
        <f>_xlfn.CONCAT(Capabilities[[#This Row],[Column1]],"-",Capabilities[[#This Row],[Level 1]],"-",Capabilities[[#This Row],[Level 2]],"-",Capabilities[[#This Row],[Level 3]])</f>
        <v>1127-Finance-Asset Management-Asset Performance Mgmt</v>
      </c>
      <c r="C177">
        <v>1127</v>
      </c>
      <c r="D177" t="s">
        <v>4620</v>
      </c>
      <c r="E177" t="s">
        <v>4735</v>
      </c>
      <c r="F177" t="s">
        <v>4946</v>
      </c>
      <c r="G177" t="s">
        <v>4966</v>
      </c>
      <c r="H177" t="s">
        <v>4969</v>
      </c>
      <c r="I177" t="s">
        <v>4699</v>
      </c>
      <c r="J177" t="s">
        <v>4970</v>
      </c>
      <c r="K177" t="s">
        <v>435</v>
      </c>
      <c r="O177" t="s">
        <v>4968</v>
      </c>
      <c r="Q177" t="s">
        <v>8987</v>
      </c>
    </row>
    <row r="178" spans="2:17" x14ac:dyDescent="0.25">
      <c r="B178" s="29" t="str">
        <f>_xlfn.CONCAT(Capabilities[[#This Row],[Column1]],"-",Capabilities[[#This Row],[Level 1]],"-",Capabilities[[#This Row],[Level 2]],"-",Capabilities[[#This Row],[Level 3]])</f>
        <v>1128-Finance-Asset Management-Decommissioning</v>
      </c>
      <c r="C178">
        <v>1128</v>
      </c>
      <c r="D178" t="s">
        <v>4620</v>
      </c>
      <c r="E178" t="s">
        <v>4735</v>
      </c>
      <c r="F178" t="s">
        <v>4946</v>
      </c>
      <c r="G178" t="s">
        <v>4966</v>
      </c>
      <c r="H178" t="s">
        <v>4971</v>
      </c>
      <c r="I178" t="s">
        <v>4699</v>
      </c>
      <c r="J178" t="s">
        <v>4972</v>
      </c>
      <c r="K178" t="s">
        <v>435</v>
      </c>
      <c r="O178" t="s">
        <v>4968</v>
      </c>
      <c r="Q178" t="s">
        <v>8988</v>
      </c>
    </row>
    <row r="179" spans="2:17" x14ac:dyDescent="0.25">
      <c r="B179" s="29" t="str">
        <f>_xlfn.CONCAT(Capabilities[[#This Row],[Column1]],"-",Capabilities[[#This Row],[Level 1]],"-",Capabilities[[#This Row],[Level 2]],"-",Capabilities[[#This Row],[Level 3]])</f>
        <v>1129-Finance-Asset Management-Investment Planning</v>
      </c>
      <c r="C179">
        <v>1129</v>
      </c>
      <c r="D179" t="s">
        <v>4620</v>
      </c>
      <c r="E179" t="s">
        <v>4735</v>
      </c>
      <c r="F179" t="s">
        <v>4946</v>
      </c>
      <c r="G179" t="s">
        <v>4966</v>
      </c>
      <c r="H179" t="s">
        <v>4973</v>
      </c>
      <c r="I179" t="s">
        <v>4699</v>
      </c>
      <c r="J179" t="s">
        <v>4974</v>
      </c>
      <c r="K179" t="s">
        <v>435</v>
      </c>
      <c r="O179" t="s">
        <v>4968</v>
      </c>
      <c r="Q179" t="s">
        <v>8989</v>
      </c>
    </row>
    <row r="180" spans="2:17" x14ac:dyDescent="0.25">
      <c r="B180" s="29" t="str">
        <f>_xlfn.CONCAT(Capabilities[[#This Row],[Column1]],"-",Capabilities[[#This Row],[Level 1]],"-",Capabilities[[#This Row],[Level 2]],"-",Capabilities[[#This Row],[Level 3]])</f>
        <v>1130-Finance-Asset Management-Manage Asset Lifecycle</v>
      </c>
      <c r="C180">
        <v>1130</v>
      </c>
      <c r="D180" t="s">
        <v>4620</v>
      </c>
      <c r="E180" t="s">
        <v>4735</v>
      </c>
      <c r="F180" t="s">
        <v>4946</v>
      </c>
      <c r="G180" t="s">
        <v>4966</v>
      </c>
      <c r="H180" t="s">
        <v>4975</v>
      </c>
      <c r="J180" t="s">
        <v>4976</v>
      </c>
      <c r="K180" t="s">
        <v>435</v>
      </c>
      <c r="Q180" t="s">
        <v>8990</v>
      </c>
    </row>
    <row r="181" spans="2:17" x14ac:dyDescent="0.25">
      <c r="B181" s="29" t="str">
        <f>_xlfn.CONCAT(Capabilities[[#This Row],[Column1]],"-",Capabilities[[#This Row],[Level 1]],"-",Capabilities[[#This Row],[Level 2]],"-",Capabilities[[#This Row],[Level 3]])</f>
        <v>1024-Finance-Financial Planning &amp; Analysis-</v>
      </c>
      <c r="C181">
        <v>1024</v>
      </c>
      <c r="D181" t="s">
        <v>4620</v>
      </c>
      <c r="E181" t="s">
        <v>4735</v>
      </c>
      <c r="F181" t="s">
        <v>4946</v>
      </c>
      <c r="G181" t="s">
        <v>4977</v>
      </c>
      <c r="J181" t="s">
        <v>4978</v>
      </c>
      <c r="K181" t="s">
        <v>435</v>
      </c>
      <c r="O181" t="s">
        <v>463</v>
      </c>
      <c r="Q181" t="s">
        <v>8991</v>
      </c>
    </row>
    <row r="182" spans="2:17" x14ac:dyDescent="0.25">
      <c r="B182" s="29" t="str">
        <f>_xlfn.CONCAT(Capabilities[[#This Row],[Column1]],"-",Capabilities[[#This Row],[Level 1]],"-",Capabilities[[#This Row],[Level 2]],"-",Capabilities[[#This Row],[Level 3]])</f>
        <v>1131-Finance-Financial Planning &amp; Analysis-Business Planning</v>
      </c>
      <c r="C182">
        <v>1131</v>
      </c>
      <c r="D182" t="s">
        <v>4620</v>
      </c>
      <c r="E182" t="s">
        <v>4735</v>
      </c>
      <c r="F182" t="s">
        <v>4946</v>
      </c>
      <c r="G182" t="s">
        <v>4977</v>
      </c>
      <c r="H182" t="s">
        <v>4979</v>
      </c>
      <c r="I182" t="s">
        <v>4699</v>
      </c>
      <c r="J182" t="s">
        <v>4980</v>
      </c>
      <c r="K182" t="s">
        <v>435</v>
      </c>
      <c r="O182" t="s">
        <v>463</v>
      </c>
      <c r="Q182" t="s">
        <v>8992</v>
      </c>
    </row>
    <row r="183" spans="2:17" x14ac:dyDescent="0.25">
      <c r="B183" s="29" t="str">
        <f>_xlfn.CONCAT(Capabilities[[#This Row],[Column1]],"-",Capabilities[[#This Row],[Level 1]],"-",Capabilities[[#This Row],[Level 2]],"-",Capabilities[[#This Row],[Level 3]])</f>
        <v>1132-Finance-Financial Planning &amp; Analysis-Cost Accounting_Plan</v>
      </c>
      <c r="C183">
        <v>1132</v>
      </c>
      <c r="D183" t="s">
        <v>4620</v>
      </c>
      <c r="E183" t="s">
        <v>4735</v>
      </c>
      <c r="F183" t="s">
        <v>4946</v>
      </c>
      <c r="G183" t="s">
        <v>4977</v>
      </c>
      <c r="H183" t="s">
        <v>4981</v>
      </c>
      <c r="I183" t="s">
        <v>4699</v>
      </c>
      <c r="J183" t="s">
        <v>4982</v>
      </c>
      <c r="K183" t="s">
        <v>435</v>
      </c>
      <c r="O183" t="s">
        <v>463</v>
      </c>
      <c r="Q183" t="s">
        <v>8993</v>
      </c>
    </row>
    <row r="184" spans="2:17" x14ac:dyDescent="0.25">
      <c r="B184" s="29" t="str">
        <f>_xlfn.CONCAT(Capabilities[[#This Row],[Column1]],"-",Capabilities[[#This Row],[Level 1]],"-",Capabilities[[#This Row],[Level 2]],"-",Capabilities[[#This Row],[Level 3]])</f>
        <v>1133-Finance-Financial Planning &amp; Analysis-Forecasting</v>
      </c>
      <c r="C184">
        <v>1133</v>
      </c>
      <c r="D184" t="s">
        <v>4620</v>
      </c>
      <c r="E184" t="s">
        <v>4735</v>
      </c>
      <c r="F184" t="s">
        <v>4946</v>
      </c>
      <c r="G184" t="s">
        <v>4977</v>
      </c>
      <c r="H184" t="s">
        <v>4983</v>
      </c>
      <c r="I184" t="s">
        <v>4699</v>
      </c>
      <c r="J184" t="s">
        <v>4984</v>
      </c>
      <c r="K184" t="s">
        <v>435</v>
      </c>
      <c r="O184" t="s">
        <v>463</v>
      </c>
      <c r="Q184" t="s">
        <v>8994</v>
      </c>
    </row>
    <row r="185" spans="2:17" x14ac:dyDescent="0.25">
      <c r="B185" s="29" t="str">
        <f>_xlfn.CONCAT(Capabilities[[#This Row],[Column1]],"-",Capabilities[[#This Row],[Level 1]],"-",Capabilities[[#This Row],[Level 2]],"-",Capabilities[[#This Row],[Level 3]])</f>
        <v>1025-Finance-Payroll-</v>
      </c>
      <c r="C185">
        <v>1025</v>
      </c>
      <c r="D185" t="s">
        <v>4620</v>
      </c>
      <c r="E185" t="s">
        <v>4735</v>
      </c>
      <c r="F185" t="s">
        <v>4946</v>
      </c>
      <c r="G185" t="s">
        <v>4985</v>
      </c>
      <c r="J185" t="s">
        <v>4986</v>
      </c>
      <c r="K185" t="s">
        <v>435</v>
      </c>
      <c r="Q185" t="s">
        <v>8995</v>
      </c>
    </row>
    <row r="186" spans="2:17" x14ac:dyDescent="0.25">
      <c r="B186" s="29" t="str">
        <f>_xlfn.CONCAT(Capabilities[[#This Row],[Column1]],"-",Capabilities[[#This Row],[Level 1]],"-",Capabilities[[#This Row],[Level 2]],"-",Capabilities[[#This Row],[Level 3]])</f>
        <v>1134-Finance-Payroll-Manage Payment</v>
      </c>
      <c r="C186">
        <v>1134</v>
      </c>
      <c r="D186" t="s">
        <v>4620</v>
      </c>
      <c r="E186" t="s">
        <v>4735</v>
      </c>
      <c r="F186" t="s">
        <v>4946</v>
      </c>
      <c r="G186" t="s">
        <v>4985</v>
      </c>
      <c r="H186" t="s">
        <v>4987</v>
      </c>
      <c r="J186" t="s">
        <v>4988</v>
      </c>
      <c r="K186" t="s">
        <v>435</v>
      </c>
      <c r="Q186" t="s">
        <v>8996</v>
      </c>
    </row>
    <row r="187" spans="2:17" x14ac:dyDescent="0.25">
      <c r="B187" s="29" t="str">
        <f>_xlfn.CONCAT(Capabilities[[#This Row],[Column1]],"-",Capabilities[[#This Row],[Level 1]],"-",Capabilities[[#This Row],[Level 2]],"-",Capabilities[[#This Row],[Level 3]])</f>
        <v>1135-Finance-Payroll-Process Taxes</v>
      </c>
      <c r="C187">
        <v>1135</v>
      </c>
      <c r="D187" t="s">
        <v>4620</v>
      </c>
      <c r="E187" t="s">
        <v>4735</v>
      </c>
      <c r="F187" t="s">
        <v>4946</v>
      </c>
      <c r="G187" t="s">
        <v>4985</v>
      </c>
      <c r="H187" t="s">
        <v>4989</v>
      </c>
      <c r="J187" t="s">
        <v>4990</v>
      </c>
      <c r="K187" t="s">
        <v>435</v>
      </c>
      <c r="Q187" t="s">
        <v>8997</v>
      </c>
    </row>
    <row r="188" spans="2:17" x14ac:dyDescent="0.25">
      <c r="B188" s="29" t="str">
        <f>_xlfn.CONCAT(Capabilities[[#This Row],[Column1]],"-",Capabilities[[#This Row],[Level 1]],"-",Capabilities[[#This Row],[Level 2]],"-",Capabilities[[#This Row],[Level 3]])</f>
        <v>1136-Finance-Payroll-Time Stamp Report</v>
      </c>
      <c r="C188">
        <v>1136</v>
      </c>
      <c r="D188" t="s">
        <v>4620</v>
      </c>
      <c r="E188" t="s">
        <v>4735</v>
      </c>
      <c r="F188" t="s">
        <v>4946</v>
      </c>
      <c r="G188" t="s">
        <v>4985</v>
      </c>
      <c r="H188" t="s">
        <v>4991</v>
      </c>
      <c r="J188" t="s">
        <v>4992</v>
      </c>
      <c r="K188" t="s">
        <v>435</v>
      </c>
      <c r="Q188" t="s">
        <v>8998</v>
      </c>
    </row>
    <row r="189" spans="2:17" x14ac:dyDescent="0.25">
      <c r="B189" s="29" t="str">
        <f>_xlfn.CONCAT(Capabilities[[#This Row],[Column1]],"-",Capabilities[[#This Row],[Level 1]],"-",Capabilities[[#This Row],[Level 2]],"-",Capabilities[[#This Row],[Level 3]])</f>
        <v>1026-Finance-Settlements &amp; Payments-</v>
      </c>
      <c r="C189">
        <v>1026</v>
      </c>
      <c r="D189" t="s">
        <v>4620</v>
      </c>
      <c r="E189" t="s">
        <v>4735</v>
      </c>
      <c r="F189" t="s">
        <v>4946</v>
      </c>
      <c r="G189" t="s">
        <v>4993</v>
      </c>
      <c r="J189" t="s">
        <v>4994</v>
      </c>
      <c r="K189" t="s">
        <v>435</v>
      </c>
      <c r="Q189" t="s">
        <v>8999</v>
      </c>
    </row>
    <row r="190" spans="2:17" x14ac:dyDescent="0.25">
      <c r="B190" s="29" t="str">
        <f>_xlfn.CONCAT(Capabilities[[#This Row],[Column1]],"-",Capabilities[[#This Row],[Level 1]],"-",Capabilities[[#This Row],[Level 2]],"-",Capabilities[[#This Row],[Level 3]])</f>
        <v>1137-Finance-Settlements &amp; Payments-Account Payables</v>
      </c>
      <c r="C190">
        <v>1137</v>
      </c>
      <c r="D190" t="s">
        <v>4620</v>
      </c>
      <c r="E190" t="s">
        <v>4735</v>
      </c>
      <c r="F190" t="s">
        <v>4946</v>
      </c>
      <c r="G190" t="s">
        <v>4993</v>
      </c>
      <c r="H190" t="s">
        <v>4995</v>
      </c>
      <c r="I190" t="s">
        <v>4699</v>
      </c>
      <c r="J190" t="s">
        <v>4996</v>
      </c>
      <c r="K190" t="s">
        <v>4997</v>
      </c>
      <c r="L190">
        <v>500</v>
      </c>
      <c r="Q190" t="s">
        <v>9000</v>
      </c>
    </row>
    <row r="191" spans="2:17" x14ac:dyDescent="0.25">
      <c r="B191" s="29" t="str">
        <f>_xlfn.CONCAT(Capabilities[[#This Row],[Column1]],"-",Capabilities[[#This Row],[Level 1]],"-",Capabilities[[#This Row],[Level 2]],"-",Capabilities[[#This Row],[Level 3]])</f>
        <v>1138-Finance-Settlements &amp; Payments-Billing</v>
      </c>
      <c r="C191">
        <v>1138</v>
      </c>
      <c r="D191" t="s">
        <v>4620</v>
      </c>
      <c r="E191" t="s">
        <v>4735</v>
      </c>
      <c r="F191" t="s">
        <v>4946</v>
      </c>
      <c r="G191" t="s">
        <v>4993</v>
      </c>
      <c r="H191" t="s">
        <v>4998</v>
      </c>
      <c r="I191" t="s">
        <v>4699</v>
      </c>
      <c r="J191" t="s">
        <v>4999</v>
      </c>
      <c r="K191" t="s">
        <v>435</v>
      </c>
      <c r="Q191" t="s">
        <v>9001</v>
      </c>
    </row>
    <row r="192" spans="2:17" x14ac:dyDescent="0.25">
      <c r="B192" s="29" t="str">
        <f>_xlfn.CONCAT(Capabilities[[#This Row],[Column1]],"-",Capabilities[[#This Row],[Level 1]],"-",Capabilities[[#This Row],[Level 2]],"-",Capabilities[[#This Row],[Level 3]])</f>
        <v>1139-Finance-Settlements &amp; Payments-Revenue Cycle Management</v>
      </c>
      <c r="C192">
        <v>1139</v>
      </c>
      <c r="D192" t="s">
        <v>4620</v>
      </c>
      <c r="E192" t="s">
        <v>4735</v>
      </c>
      <c r="F192" t="s">
        <v>4946</v>
      </c>
      <c r="G192" t="s">
        <v>4993</v>
      </c>
      <c r="H192" t="s">
        <v>5000</v>
      </c>
      <c r="J192" t="s">
        <v>5001</v>
      </c>
      <c r="K192" t="s">
        <v>435</v>
      </c>
      <c r="P192" t="s">
        <v>1781</v>
      </c>
      <c r="Q192" t="s">
        <v>9002</v>
      </c>
    </row>
    <row r="193" spans="2:17" x14ac:dyDescent="0.25">
      <c r="B193" s="29" t="str">
        <f>_xlfn.CONCAT(Capabilities[[#This Row],[Column1]],"-",Capabilities[[#This Row],[Level 1]],"-",Capabilities[[#This Row],[Level 2]],"-",Capabilities[[#This Row],[Level 3]])</f>
        <v>3099-Finance-Settlements &amp; Payments-Invoice Approval</v>
      </c>
      <c r="C193">
        <v>3099</v>
      </c>
      <c r="D193" t="s">
        <v>4620</v>
      </c>
      <c r="E193" t="s">
        <v>4735</v>
      </c>
      <c r="F193" t="s">
        <v>4946</v>
      </c>
      <c r="G193" t="s">
        <v>4993</v>
      </c>
      <c r="H193" t="s">
        <v>5002</v>
      </c>
      <c r="I193" t="s">
        <v>4699</v>
      </c>
      <c r="J193" t="s">
        <v>5003</v>
      </c>
      <c r="K193" t="s">
        <v>4997</v>
      </c>
      <c r="L193">
        <v>520</v>
      </c>
      <c r="Q193" t="s">
        <v>9003</v>
      </c>
    </row>
    <row r="194" spans="2:17" x14ac:dyDescent="0.25">
      <c r="B194" s="29" t="str">
        <f>_xlfn.CONCAT(Capabilities[[#This Row],[Column1]],"-",Capabilities[[#This Row],[Level 1]],"-",Capabilities[[#This Row],[Level 2]],"-",Capabilities[[#This Row],[Level 3]])</f>
        <v>1140-Finance-Settlements &amp; Payments-Travel &amp; Expense Management</v>
      </c>
      <c r="C194">
        <v>1140</v>
      </c>
      <c r="D194" t="s">
        <v>4620</v>
      </c>
      <c r="E194" t="s">
        <v>4735</v>
      </c>
      <c r="F194" t="s">
        <v>4946</v>
      </c>
      <c r="G194" t="s">
        <v>4993</v>
      </c>
      <c r="H194" t="s">
        <v>5004</v>
      </c>
      <c r="I194" t="s">
        <v>4699</v>
      </c>
      <c r="J194" t="s">
        <v>5005</v>
      </c>
      <c r="K194" t="s">
        <v>4913</v>
      </c>
      <c r="L194">
        <v>750</v>
      </c>
      <c r="O194" t="s">
        <v>4545</v>
      </c>
      <c r="Q194" t="s">
        <v>9004</v>
      </c>
    </row>
    <row r="195" spans="2:17" x14ac:dyDescent="0.25">
      <c r="B195" s="29" t="str">
        <f>_xlfn.CONCAT(Capabilities[[#This Row],[Column1]],"-",Capabilities[[#This Row],[Level 1]],"-",Capabilities[[#This Row],[Level 2]],"-",Capabilities[[#This Row],[Level 3]])</f>
        <v>1027-Finance-Tax Management-</v>
      </c>
      <c r="C195">
        <v>1027</v>
      </c>
      <c r="D195" t="s">
        <v>4620</v>
      </c>
      <c r="E195" t="s">
        <v>4735</v>
      </c>
      <c r="F195" t="s">
        <v>4946</v>
      </c>
      <c r="G195" t="s">
        <v>5006</v>
      </c>
      <c r="J195" t="s">
        <v>5007</v>
      </c>
      <c r="K195" t="s">
        <v>435</v>
      </c>
      <c r="Q195" t="s">
        <v>9005</v>
      </c>
    </row>
    <row r="196" spans="2:17" x14ac:dyDescent="0.25">
      <c r="B196" s="29" t="str">
        <f>_xlfn.CONCAT(Capabilities[[#This Row],[Column1]],"-",Capabilities[[#This Row],[Level 1]],"-",Capabilities[[#This Row],[Level 2]],"-",Capabilities[[#This Row],[Level 3]])</f>
        <v>1141-Finance-Tax Management-Handle Trading</v>
      </c>
      <c r="C196">
        <v>1141</v>
      </c>
      <c r="D196" t="s">
        <v>4620</v>
      </c>
      <c r="E196" t="s">
        <v>4735</v>
      </c>
      <c r="F196" t="s">
        <v>4946</v>
      </c>
      <c r="G196" t="s">
        <v>5006</v>
      </c>
      <c r="H196" t="s">
        <v>5008</v>
      </c>
      <c r="J196" t="s">
        <v>5009</v>
      </c>
      <c r="K196" t="s">
        <v>435</v>
      </c>
      <c r="P196" t="s">
        <v>5010</v>
      </c>
      <c r="Q196" s="240" t="s">
        <v>9006</v>
      </c>
    </row>
    <row r="197" spans="2:17" x14ac:dyDescent="0.25">
      <c r="B197" s="29" t="str">
        <f>_xlfn.CONCAT(Capabilities[[#This Row],[Column1]],"-",Capabilities[[#This Row],[Level 1]],"-",Capabilities[[#This Row],[Level 2]],"-",Capabilities[[#This Row],[Level 3]])</f>
        <v>1142-Finance-Tax Management-Manage Tax Questionnarie</v>
      </c>
      <c r="C197">
        <v>1142</v>
      </c>
      <c r="D197" t="s">
        <v>4620</v>
      </c>
      <c r="E197" t="s">
        <v>4735</v>
      </c>
      <c r="F197" t="s">
        <v>4946</v>
      </c>
      <c r="G197" t="s">
        <v>5006</v>
      </c>
      <c r="H197" t="s">
        <v>5011</v>
      </c>
      <c r="I197" t="s">
        <v>4699</v>
      </c>
      <c r="J197" t="s">
        <v>5012</v>
      </c>
      <c r="K197" t="s">
        <v>435</v>
      </c>
      <c r="Q197" t="s">
        <v>9007</v>
      </c>
    </row>
    <row r="198" spans="2:17" x14ac:dyDescent="0.25">
      <c r="B198" s="29" t="str">
        <f>_xlfn.CONCAT(Capabilities[[#This Row],[Column1]],"-",Capabilities[[#This Row],[Level 1]],"-",Capabilities[[#This Row],[Level 2]],"-",Capabilities[[#This Row],[Level 3]])</f>
        <v>1143-Finance-Tax Management-Tax Determination</v>
      </c>
      <c r="C198">
        <v>1143</v>
      </c>
      <c r="D198" t="s">
        <v>4620</v>
      </c>
      <c r="E198" t="s">
        <v>4735</v>
      </c>
      <c r="F198" t="s">
        <v>4946</v>
      </c>
      <c r="G198" t="s">
        <v>5006</v>
      </c>
      <c r="H198" t="s">
        <v>5013</v>
      </c>
      <c r="I198" t="s">
        <v>4699</v>
      </c>
      <c r="J198" t="s">
        <v>5014</v>
      </c>
      <c r="K198" t="s">
        <v>435</v>
      </c>
      <c r="Q198" t="s">
        <v>9008</v>
      </c>
    </row>
    <row r="199" spans="2:17" x14ac:dyDescent="0.25">
      <c r="B199" s="29" t="str">
        <f>_xlfn.CONCAT(Capabilities[[#This Row],[Column1]],"-",Capabilities[[#This Row],[Level 1]],"-",Capabilities[[#This Row],[Level 2]],"-",Capabilities[[#This Row],[Level 3]])</f>
        <v>1144-Finance-Tax Management-Tax Planning Strategies</v>
      </c>
      <c r="C199">
        <v>1144</v>
      </c>
      <c r="D199" t="s">
        <v>4620</v>
      </c>
      <c r="E199" t="s">
        <v>4735</v>
      </c>
      <c r="F199" t="s">
        <v>4946</v>
      </c>
      <c r="G199" t="s">
        <v>5006</v>
      </c>
      <c r="H199" t="s">
        <v>5015</v>
      </c>
      <c r="I199" t="s">
        <v>4699</v>
      </c>
      <c r="J199" t="s">
        <v>5016</v>
      </c>
      <c r="K199" t="s">
        <v>435</v>
      </c>
      <c r="Q199" t="s">
        <v>9009</v>
      </c>
    </row>
    <row r="200" spans="2:17" x14ac:dyDescent="0.25">
      <c r="B200" s="29" t="str">
        <f>_xlfn.CONCAT(Capabilities[[#This Row],[Column1]],"-",Capabilities[[#This Row],[Level 1]],"-",Capabilities[[#This Row],[Level 2]],"-",Capabilities[[#This Row],[Level 3]])</f>
        <v>1145-Finance-Tax Management-Tax Returns Mgmt.</v>
      </c>
      <c r="C200">
        <v>1145</v>
      </c>
      <c r="D200" t="s">
        <v>4620</v>
      </c>
      <c r="E200" t="s">
        <v>4735</v>
      </c>
      <c r="F200" t="s">
        <v>4946</v>
      </c>
      <c r="G200" t="s">
        <v>5006</v>
      </c>
      <c r="H200" t="s">
        <v>5017</v>
      </c>
      <c r="I200" t="s">
        <v>4699</v>
      </c>
      <c r="J200" t="s">
        <v>5018</v>
      </c>
      <c r="K200" t="s">
        <v>435</v>
      </c>
      <c r="Q200" t="s">
        <v>9010</v>
      </c>
    </row>
    <row r="201" spans="2:17" x14ac:dyDescent="0.25">
      <c r="B201" s="29" t="str">
        <f>_xlfn.CONCAT(Capabilities[[#This Row],[Column1]],"-",Capabilities[[#This Row],[Level 1]],"-",Capabilities[[#This Row],[Level 2]],"-",Capabilities[[#This Row],[Level 3]])</f>
        <v>1146-Finance-Tax Management-Tax Settlements</v>
      </c>
      <c r="C201">
        <v>1146</v>
      </c>
      <c r="D201" t="s">
        <v>4620</v>
      </c>
      <c r="E201" t="s">
        <v>4735</v>
      </c>
      <c r="F201" t="s">
        <v>4946</v>
      </c>
      <c r="G201" t="s">
        <v>5006</v>
      </c>
      <c r="H201" t="s">
        <v>5019</v>
      </c>
      <c r="I201" t="s">
        <v>4699</v>
      </c>
      <c r="J201" t="s">
        <v>5020</v>
      </c>
      <c r="K201" t="s">
        <v>435</v>
      </c>
      <c r="Q201" t="s">
        <v>9011</v>
      </c>
    </row>
    <row r="202" spans="2:17" x14ac:dyDescent="0.25">
      <c r="B202" s="29" t="str">
        <f>_xlfn.CONCAT(Capabilities[[#This Row],[Column1]],"-",Capabilities[[#This Row],[Level 1]],"-",Capabilities[[#This Row],[Level 2]],"-",Capabilities[[#This Row],[Level 3]])</f>
        <v>1028-Finance-Treasury-</v>
      </c>
      <c r="C202">
        <v>1028</v>
      </c>
      <c r="D202" t="s">
        <v>4620</v>
      </c>
      <c r="E202" t="s">
        <v>4735</v>
      </c>
      <c r="F202" t="s">
        <v>4946</v>
      </c>
      <c r="G202" t="s">
        <v>5021</v>
      </c>
      <c r="J202" t="s">
        <v>5022</v>
      </c>
      <c r="K202" t="s">
        <v>435</v>
      </c>
      <c r="Q202" t="s">
        <v>9012</v>
      </c>
    </row>
    <row r="203" spans="2:17" x14ac:dyDescent="0.25">
      <c r="B203" s="29" t="str">
        <f>_xlfn.CONCAT(Capabilities[[#This Row],[Column1]],"-",Capabilities[[#This Row],[Level 1]],"-",Capabilities[[#This Row],[Level 2]],"-",Capabilities[[#This Row],[Level 3]])</f>
        <v>1147-Finance-Treasury-Cash Management</v>
      </c>
      <c r="C203">
        <v>1147</v>
      </c>
      <c r="D203" t="s">
        <v>4620</v>
      </c>
      <c r="E203" t="s">
        <v>4735</v>
      </c>
      <c r="F203" t="s">
        <v>4946</v>
      </c>
      <c r="G203" t="s">
        <v>5021</v>
      </c>
      <c r="H203" t="s">
        <v>5023</v>
      </c>
      <c r="I203" t="s">
        <v>4699</v>
      </c>
      <c r="J203" t="s">
        <v>5024</v>
      </c>
      <c r="K203" t="s">
        <v>435</v>
      </c>
      <c r="Q203" t="s">
        <v>9013</v>
      </c>
    </row>
    <row r="204" spans="2:17" x14ac:dyDescent="0.25">
      <c r="B204" s="29" t="str">
        <f>_xlfn.CONCAT(Capabilities[[#This Row],[Column1]],"-",Capabilities[[#This Row],[Level 1]],"-",Capabilities[[#This Row],[Level 2]],"-",Capabilities[[#This Row],[Level 3]])</f>
        <v>1148-Finance-Treasury-Financial Risk Management</v>
      </c>
      <c r="C204">
        <v>1148</v>
      </c>
      <c r="D204" t="s">
        <v>4620</v>
      </c>
      <c r="E204" t="s">
        <v>4735</v>
      </c>
      <c r="F204" t="s">
        <v>4946</v>
      </c>
      <c r="G204" t="s">
        <v>5021</v>
      </c>
      <c r="H204" t="s">
        <v>5025</v>
      </c>
      <c r="I204" t="s">
        <v>4699</v>
      </c>
      <c r="J204" t="s">
        <v>5026</v>
      </c>
      <c r="K204" t="s">
        <v>435</v>
      </c>
      <c r="Q204" t="s">
        <v>9014</v>
      </c>
    </row>
    <row r="205" spans="2:17" x14ac:dyDescent="0.25">
      <c r="B205" s="29" t="str">
        <f>_xlfn.CONCAT(Capabilities[[#This Row],[Column1]],"-",Capabilities[[#This Row],[Level 1]],"-",Capabilities[[#This Row],[Level 2]],"-",Capabilities[[#This Row],[Level 3]])</f>
        <v>1149-Finance-Treasury-Foreign Exchange Management</v>
      </c>
      <c r="C205">
        <v>1149</v>
      </c>
      <c r="D205" t="s">
        <v>4620</v>
      </c>
      <c r="E205" t="s">
        <v>4735</v>
      </c>
      <c r="F205" t="s">
        <v>4946</v>
      </c>
      <c r="G205" t="s">
        <v>5021</v>
      </c>
      <c r="H205" t="s">
        <v>5027</v>
      </c>
      <c r="I205" t="s">
        <v>4699</v>
      </c>
      <c r="J205" t="s">
        <v>5028</v>
      </c>
      <c r="K205" t="s">
        <v>435</v>
      </c>
      <c r="Q205" t="s">
        <v>9015</v>
      </c>
    </row>
    <row r="206" spans="2:17" x14ac:dyDescent="0.25">
      <c r="B206" s="29" t="str">
        <f>_xlfn.CONCAT(Capabilities[[#This Row],[Column1]],"-",Capabilities[[#This Row],[Level 1]],"-",Capabilities[[#This Row],[Level 2]],"-",Capabilities[[#This Row],[Level 3]])</f>
        <v>1002-Finance--</v>
      </c>
      <c r="C206">
        <v>1002</v>
      </c>
      <c r="D206" t="s">
        <v>4620</v>
      </c>
      <c r="E206" t="s">
        <v>4735</v>
      </c>
      <c r="F206" t="s">
        <v>4946</v>
      </c>
      <c r="J206" t="s">
        <v>5029</v>
      </c>
      <c r="K206" t="s">
        <v>435</v>
      </c>
      <c r="Q206" t="s">
        <v>9016</v>
      </c>
    </row>
    <row r="207" spans="2:17" x14ac:dyDescent="0.25">
      <c r="B207" s="29" t="str">
        <f>_xlfn.CONCAT(Capabilities[[#This Row],[Column1]],"-",Capabilities[[#This Row],[Level 1]],"-",Capabilities[[#This Row],[Level 2]],"-",Capabilities[[#This Row],[Level 3]])</f>
        <v>4001-Governance, Risk and Compliance-Enterprise Risk and Compliance-</v>
      </c>
      <c r="C207">
        <v>4001</v>
      </c>
      <c r="D207" t="s">
        <v>4620</v>
      </c>
      <c r="E207" t="s">
        <v>4735</v>
      </c>
      <c r="F207" t="s">
        <v>4897</v>
      </c>
      <c r="G207" t="s">
        <v>5030</v>
      </c>
      <c r="J207" t="s">
        <v>5031</v>
      </c>
      <c r="K207" t="s">
        <v>435</v>
      </c>
      <c r="Q207" t="s">
        <v>9017</v>
      </c>
    </row>
    <row r="208" spans="2:17" x14ac:dyDescent="0.25">
      <c r="B208" s="29" t="str">
        <f>_xlfn.CONCAT(Capabilities[[#This Row],[Column1]],"-",Capabilities[[#This Row],[Level 1]],"-",Capabilities[[#This Row],[Level 2]],"-",Capabilities[[#This Row],[Level 3]])</f>
        <v>4002-Governance, Risk and Compliance-Enterprise Risk and Compliance-Audit Management</v>
      </c>
      <c r="C208">
        <v>4002</v>
      </c>
      <c r="D208" t="s">
        <v>4620</v>
      </c>
      <c r="E208" t="s">
        <v>4735</v>
      </c>
      <c r="F208" t="s">
        <v>4897</v>
      </c>
      <c r="G208" t="s">
        <v>5030</v>
      </c>
      <c r="H208" t="s">
        <v>5032</v>
      </c>
      <c r="I208" t="s">
        <v>4699</v>
      </c>
      <c r="J208" t="s">
        <v>5033</v>
      </c>
      <c r="K208" t="s">
        <v>435</v>
      </c>
      <c r="N208" s="28">
        <v>45602</v>
      </c>
      <c r="O208" t="s">
        <v>415</v>
      </c>
      <c r="P208" t="s">
        <v>415</v>
      </c>
      <c r="Q208" t="s">
        <v>9018</v>
      </c>
    </row>
    <row r="209" spans="2:17" x14ac:dyDescent="0.25">
      <c r="B209" s="29" t="str">
        <f>_xlfn.CONCAT(Capabilities[[#This Row],[Column1]],"-",Capabilities[[#This Row],[Level 1]],"-",Capabilities[[#This Row],[Level 2]],"-",Capabilities[[#This Row],[Level 3]])</f>
        <v>4003-Governance, Risk and Compliance-Enterprise Risk and Compliance-Business Integrity and Controls</v>
      </c>
      <c r="C209">
        <v>4003</v>
      </c>
      <c r="D209" t="s">
        <v>4620</v>
      </c>
      <c r="E209" t="s">
        <v>4735</v>
      </c>
      <c r="F209" t="s">
        <v>4897</v>
      </c>
      <c r="G209" t="s">
        <v>5030</v>
      </c>
      <c r="H209" t="s">
        <v>5034</v>
      </c>
      <c r="J209" t="s">
        <v>5035</v>
      </c>
      <c r="K209" t="s">
        <v>435</v>
      </c>
      <c r="P209" t="s">
        <v>5036</v>
      </c>
      <c r="Q209" t="s">
        <v>9019</v>
      </c>
    </row>
    <row r="210" spans="2:17" x14ac:dyDescent="0.25">
      <c r="B210" s="29" t="str">
        <f>_xlfn.CONCAT(Capabilities[[#This Row],[Column1]],"-",Capabilities[[#This Row],[Level 1]],"-",Capabilities[[#This Row],[Level 2]],"-",Capabilities[[#This Row],[Level 3]])</f>
        <v>4004-Governance, Risk and Compliance-Enterprise Risk and Compliance-Business Integrity Screening</v>
      </c>
      <c r="C210">
        <v>4004</v>
      </c>
      <c r="D210" t="s">
        <v>4620</v>
      </c>
      <c r="E210" t="s">
        <v>4735</v>
      </c>
      <c r="F210" t="s">
        <v>4897</v>
      </c>
      <c r="G210" t="s">
        <v>5030</v>
      </c>
      <c r="H210" t="s">
        <v>5037</v>
      </c>
      <c r="J210" t="s">
        <v>5038</v>
      </c>
      <c r="K210" t="s">
        <v>435</v>
      </c>
      <c r="P210" t="s">
        <v>5036</v>
      </c>
      <c r="Q210" t="s">
        <v>9020</v>
      </c>
    </row>
    <row r="211" spans="2:17" x14ac:dyDescent="0.25">
      <c r="B211" s="29" t="str">
        <f>_xlfn.CONCAT(Capabilities[[#This Row],[Column1]],"-",Capabilities[[#This Row],[Level 1]],"-",Capabilities[[#This Row],[Level 2]],"-",Capabilities[[#This Row],[Level 3]])</f>
        <v>4005-Governance, Risk and Compliance-Enterprise Risk and Compliance-Controls Management</v>
      </c>
      <c r="C211">
        <v>4005</v>
      </c>
      <c r="D211" t="s">
        <v>4620</v>
      </c>
      <c r="E211" t="s">
        <v>4735</v>
      </c>
      <c r="F211" t="s">
        <v>4897</v>
      </c>
      <c r="G211" t="s">
        <v>5030</v>
      </c>
      <c r="H211" t="s">
        <v>5039</v>
      </c>
      <c r="I211" t="s">
        <v>4699</v>
      </c>
      <c r="J211" t="s">
        <v>5040</v>
      </c>
      <c r="K211" t="s">
        <v>435</v>
      </c>
      <c r="N211" s="28">
        <v>45602</v>
      </c>
      <c r="O211" t="s">
        <v>415</v>
      </c>
      <c r="Q211" t="s">
        <v>9021</v>
      </c>
    </row>
    <row r="212" spans="2:17" x14ac:dyDescent="0.25">
      <c r="B212" s="29" t="str">
        <f>_xlfn.CONCAT(Capabilities[[#This Row],[Column1]],"-",Capabilities[[#This Row],[Level 1]],"-",Capabilities[[#This Row],[Level 2]],"-",Capabilities[[#This Row],[Level 3]])</f>
        <v>4006-Governance, Risk and Compliance-Enterprise Risk and Compliance-Regulatory Compliance Management</v>
      </c>
      <c r="C212">
        <v>4006</v>
      </c>
      <c r="D212" t="s">
        <v>4620</v>
      </c>
      <c r="E212" t="s">
        <v>4735</v>
      </c>
      <c r="F212" t="s">
        <v>4897</v>
      </c>
      <c r="G212" t="s">
        <v>5030</v>
      </c>
      <c r="H212" t="s">
        <v>5041</v>
      </c>
      <c r="I212" t="s">
        <v>4699</v>
      </c>
      <c r="J212" t="s">
        <v>5042</v>
      </c>
      <c r="K212" t="s">
        <v>435</v>
      </c>
      <c r="N212" s="28">
        <v>45615</v>
      </c>
      <c r="O212" t="s">
        <v>5043</v>
      </c>
      <c r="Q212" t="s">
        <v>9022</v>
      </c>
    </row>
    <row r="213" spans="2:17" x14ac:dyDescent="0.25">
      <c r="B213" s="29" t="str">
        <f>_xlfn.CONCAT(Capabilities[[#This Row],[Column1]],"-",Capabilities[[#This Row],[Level 1]],"-",Capabilities[[#This Row],[Level 2]],"-",Capabilities[[#This Row],[Level 3]])</f>
        <v>4007-Governance, Risk and Compliance-Enterprise Risk and Compliance-Risk Management</v>
      </c>
      <c r="C213">
        <v>4007</v>
      </c>
      <c r="D213" t="s">
        <v>4620</v>
      </c>
      <c r="E213" t="s">
        <v>4735</v>
      </c>
      <c r="F213" t="s">
        <v>4897</v>
      </c>
      <c r="G213" t="s">
        <v>5030</v>
      </c>
      <c r="H213" t="s">
        <v>4769</v>
      </c>
      <c r="I213" t="s">
        <v>4699</v>
      </c>
      <c r="J213" t="s">
        <v>5044</v>
      </c>
      <c r="K213" t="s">
        <v>435</v>
      </c>
      <c r="N213" s="28">
        <v>45602</v>
      </c>
      <c r="O213" t="s">
        <v>415</v>
      </c>
      <c r="Q213" t="s">
        <v>9023</v>
      </c>
    </row>
    <row r="214" spans="2:17" x14ac:dyDescent="0.25">
      <c r="B214" s="29" t="str">
        <f>_xlfn.CONCAT(Capabilities[[#This Row],[Column1]],"-",Capabilities[[#This Row],[Level 1]],"-",Capabilities[[#This Row],[Level 2]],"-",Capabilities[[#This Row],[Level 3]])</f>
        <v>4017-Governance, Risk and Compliance-Enterprise Risk and Compliance-Non Conformance</v>
      </c>
      <c r="C214">
        <v>4017</v>
      </c>
      <c r="D214" t="s">
        <v>4620</v>
      </c>
      <c r="E214" t="s">
        <v>4735</v>
      </c>
      <c r="F214" t="s">
        <v>4897</v>
      </c>
      <c r="G214" t="s">
        <v>5030</v>
      </c>
      <c r="H214" t="s">
        <v>5045</v>
      </c>
      <c r="I214" t="s">
        <v>4699</v>
      </c>
      <c r="J214" t="s">
        <v>5046</v>
      </c>
      <c r="K214" t="s">
        <v>435</v>
      </c>
      <c r="N214" s="28">
        <v>45602</v>
      </c>
      <c r="O214" t="s">
        <v>415</v>
      </c>
      <c r="Q214" t="s">
        <v>9024</v>
      </c>
    </row>
    <row r="215" spans="2:17" x14ac:dyDescent="0.25">
      <c r="B215" s="29" t="str">
        <f>_xlfn.CONCAT(Capabilities[[#This Row],[Column1]],"-",Capabilities[[#This Row],[Level 1]],"-",Capabilities[[#This Row],[Level 2]],"-",Capabilities[[#This Row],[Level 3]])</f>
        <v>4012-Digital Management -Identity and Access Governance-</v>
      </c>
      <c r="C215">
        <v>4012</v>
      </c>
      <c r="D215" t="s">
        <v>4734</v>
      </c>
      <c r="E215" t="s">
        <v>4735</v>
      </c>
      <c r="F215" t="s">
        <v>4746</v>
      </c>
      <c r="G215" t="s">
        <v>5047</v>
      </c>
      <c r="J215" t="s">
        <v>5048</v>
      </c>
      <c r="K215" t="s">
        <v>435</v>
      </c>
      <c r="Q215" t="s">
        <v>9025</v>
      </c>
    </row>
    <row r="216" spans="2:17" x14ac:dyDescent="0.25">
      <c r="B216" s="29" t="str">
        <f>_xlfn.CONCAT(Capabilities[[#This Row],[Column1]],"-",Capabilities[[#This Row],[Level 1]],"-",Capabilities[[#This Row],[Level 2]],"-",Capabilities[[#This Row],[Level 3]])</f>
        <v>4013-Digital Management -Identity and Access Governance-Access Governance</v>
      </c>
      <c r="C216">
        <v>4013</v>
      </c>
      <c r="D216" t="s">
        <v>4734</v>
      </c>
      <c r="E216" t="s">
        <v>4735</v>
      </c>
      <c r="F216" t="s">
        <v>4746</v>
      </c>
      <c r="G216" t="s">
        <v>5047</v>
      </c>
      <c r="H216" t="s">
        <v>5049</v>
      </c>
      <c r="J216" t="s">
        <v>5050</v>
      </c>
      <c r="K216" t="s">
        <v>435</v>
      </c>
      <c r="Q216" t="s">
        <v>9026</v>
      </c>
    </row>
    <row r="217" spans="2:17" x14ac:dyDescent="0.25">
      <c r="B217" s="29" t="str">
        <f>_xlfn.CONCAT(Capabilities[[#This Row],[Column1]],"-",Capabilities[[#This Row],[Level 1]],"-",Capabilities[[#This Row],[Level 2]],"-",Capabilities[[#This Row],[Level 3]])</f>
        <v>4014-Digital Management -Identity and Access Governance-Authentication Management</v>
      </c>
      <c r="C217">
        <v>4014</v>
      </c>
      <c r="D217" t="s">
        <v>4734</v>
      </c>
      <c r="E217" t="s">
        <v>4735</v>
      </c>
      <c r="F217" t="s">
        <v>4746</v>
      </c>
      <c r="G217" t="s">
        <v>5047</v>
      </c>
      <c r="H217" t="s">
        <v>5051</v>
      </c>
      <c r="J217" t="s">
        <v>5052</v>
      </c>
      <c r="K217" t="s">
        <v>435</v>
      </c>
      <c r="Q217" t="s">
        <v>9027</v>
      </c>
    </row>
    <row r="218" spans="2:17" x14ac:dyDescent="0.25">
      <c r="B218" s="29" t="str">
        <f>_xlfn.CONCAT(Capabilities[[#This Row],[Column1]],"-",Capabilities[[#This Row],[Level 1]],"-",Capabilities[[#This Row],[Level 2]],"-",Capabilities[[#This Row],[Level 3]])</f>
        <v>4015-Digital Management -Identity and Access Governance-Identity Management</v>
      </c>
      <c r="C218">
        <v>4015</v>
      </c>
      <c r="D218" t="s">
        <v>4734</v>
      </c>
      <c r="E218" t="s">
        <v>4735</v>
      </c>
      <c r="F218" t="s">
        <v>4746</v>
      </c>
      <c r="G218" t="s">
        <v>5047</v>
      </c>
      <c r="H218" t="s">
        <v>5053</v>
      </c>
      <c r="J218" t="s">
        <v>5054</v>
      </c>
      <c r="K218" t="s">
        <v>435</v>
      </c>
      <c r="Q218" t="s">
        <v>9028</v>
      </c>
    </row>
    <row r="219" spans="2:17" x14ac:dyDescent="0.25">
      <c r="B219" s="29" t="str">
        <f>_xlfn.CONCAT(Capabilities[[#This Row],[Column1]],"-",Capabilities[[#This Row],[Level 1]],"-",Capabilities[[#This Row],[Level 2]],"-",Capabilities[[#This Row],[Level 3]])</f>
        <v>4019-Governance, Risk and Compliance-Facility Access and Security-</v>
      </c>
      <c r="C219">
        <v>4019</v>
      </c>
      <c r="D219" t="s">
        <v>4620</v>
      </c>
      <c r="E219" t="s">
        <v>4735</v>
      </c>
      <c r="F219" t="s">
        <v>4897</v>
      </c>
      <c r="G219" t="s">
        <v>5055</v>
      </c>
      <c r="J219" t="s">
        <v>5056</v>
      </c>
      <c r="K219" t="s">
        <v>435</v>
      </c>
      <c r="Q219" t="s">
        <v>9029</v>
      </c>
    </row>
    <row r="220" spans="2:17" x14ac:dyDescent="0.25">
      <c r="B220" s="29" t="str">
        <f>_xlfn.CONCAT(Capabilities[[#This Row],[Column1]],"-",Capabilities[[#This Row],[Level 1]],"-",Capabilities[[#This Row],[Level 2]],"-",Capabilities[[#This Row],[Level 3]])</f>
        <v>4018-Governance, Risk and Compliance-Product Market Compliance-</v>
      </c>
      <c r="C220">
        <v>4018</v>
      </c>
      <c r="D220" t="s">
        <v>4620</v>
      </c>
      <c r="E220" t="s">
        <v>4735</v>
      </c>
      <c r="F220" t="s">
        <v>4897</v>
      </c>
      <c r="G220" t="s">
        <v>5057</v>
      </c>
      <c r="I220" t="s">
        <v>4699</v>
      </c>
      <c r="K220" t="s">
        <v>435</v>
      </c>
      <c r="N220" s="28">
        <v>45665</v>
      </c>
      <c r="O220" t="s">
        <v>5058</v>
      </c>
      <c r="Q220" t="s">
        <v>9030</v>
      </c>
    </row>
    <row r="221" spans="2:17" x14ac:dyDescent="0.25">
      <c r="B221" s="29" t="str">
        <f>_xlfn.CONCAT(Capabilities[[#This Row],[Column1]],"-",Capabilities[[#This Row],[Level 1]],"-",Capabilities[[#This Row],[Level 2]],"-",Capabilities[[#This Row],[Level 3]])</f>
        <v>4000-Governance, Risk and Compliance--</v>
      </c>
      <c r="C221">
        <v>4000</v>
      </c>
      <c r="D221" t="s">
        <v>4620</v>
      </c>
      <c r="E221" t="s">
        <v>4735</v>
      </c>
      <c r="F221" t="s">
        <v>4897</v>
      </c>
      <c r="J221" t="s">
        <v>5059</v>
      </c>
      <c r="K221" t="s">
        <v>435</v>
      </c>
      <c r="Q221" t="s">
        <v>9031</v>
      </c>
    </row>
    <row r="222" spans="2:17" x14ac:dyDescent="0.25">
      <c r="B222" s="29" t="str">
        <f>_xlfn.CONCAT(Capabilities[[#This Row],[Column1]],"-",Capabilities[[#This Row],[Level 1]],"-",Capabilities[[#This Row],[Level 2]],"-",Capabilities[[#This Row],[Level 3]])</f>
        <v>1046-Manufacturing-Change Management-</v>
      </c>
      <c r="C222">
        <v>1046</v>
      </c>
      <c r="D222" t="s">
        <v>4620</v>
      </c>
      <c r="E222" t="s">
        <v>3855</v>
      </c>
      <c r="F222" t="s">
        <v>3855</v>
      </c>
      <c r="G222" t="s">
        <v>5060</v>
      </c>
      <c r="J222" t="s">
        <v>5061</v>
      </c>
      <c r="K222" t="s">
        <v>5062</v>
      </c>
      <c r="L222">
        <v>470</v>
      </c>
      <c r="Q222" t="s">
        <v>9032</v>
      </c>
    </row>
    <row r="223" spans="2:17" x14ac:dyDescent="0.25">
      <c r="B223" s="29" t="str">
        <f>_xlfn.CONCAT(Capabilities[[#This Row],[Column1]],"-",Capabilities[[#This Row],[Level 1]],"-",Capabilities[[#This Row],[Level 2]],"-",Capabilities[[#This Row],[Level 3]])</f>
        <v>1236-Manufacturing-Change Management-Access Deviations</v>
      </c>
      <c r="C223">
        <v>1236</v>
      </c>
      <c r="D223" t="s">
        <v>4620</v>
      </c>
      <c r="E223" t="s">
        <v>3855</v>
      </c>
      <c r="F223" t="s">
        <v>3855</v>
      </c>
      <c r="G223" t="s">
        <v>5060</v>
      </c>
      <c r="H223" t="s">
        <v>5063</v>
      </c>
      <c r="I223" t="s">
        <v>4699</v>
      </c>
      <c r="J223" t="s">
        <v>5064</v>
      </c>
      <c r="K223" t="s">
        <v>5065</v>
      </c>
      <c r="Q223" t="s">
        <v>9033</v>
      </c>
    </row>
    <row r="224" spans="2:17" x14ac:dyDescent="0.25">
      <c r="B224" s="29" t="str">
        <f>_xlfn.CONCAT(Capabilities[[#This Row],[Column1]],"-",Capabilities[[#This Row],[Level 1]],"-",Capabilities[[#This Row],[Level 2]],"-",Capabilities[[#This Row],[Level 3]])</f>
        <v>1237-Manufacturing-Change Management-Analyze Deviations</v>
      </c>
      <c r="C224">
        <v>1237</v>
      </c>
      <c r="D224" t="s">
        <v>4620</v>
      </c>
      <c r="E224" t="s">
        <v>3855</v>
      </c>
      <c r="F224" t="s">
        <v>3855</v>
      </c>
      <c r="G224" t="s">
        <v>5060</v>
      </c>
      <c r="H224" t="s">
        <v>5066</v>
      </c>
      <c r="I224" t="s">
        <v>4699</v>
      </c>
      <c r="J224" t="s">
        <v>5067</v>
      </c>
      <c r="K224" t="s">
        <v>5068</v>
      </c>
      <c r="Q224" t="s">
        <v>9034</v>
      </c>
    </row>
    <row r="225" spans="2:17" x14ac:dyDescent="0.25">
      <c r="B225" s="29" t="str">
        <f>_xlfn.CONCAT(Capabilities[[#This Row],[Column1]],"-",Capabilities[[#This Row],[Level 1]],"-",Capabilities[[#This Row],[Level 2]],"-",Capabilities[[#This Row],[Level 3]])</f>
        <v>1238-Manufacturing-Change Management-Manage Deviation Allowance</v>
      </c>
      <c r="C225">
        <v>1238</v>
      </c>
      <c r="D225" t="s">
        <v>4620</v>
      </c>
      <c r="E225" t="s">
        <v>3855</v>
      </c>
      <c r="F225" t="s">
        <v>3855</v>
      </c>
      <c r="G225" t="s">
        <v>5060</v>
      </c>
      <c r="H225" t="s">
        <v>5069</v>
      </c>
      <c r="I225" t="s">
        <v>4699</v>
      </c>
      <c r="J225" t="s">
        <v>5070</v>
      </c>
      <c r="K225" t="s">
        <v>5068</v>
      </c>
      <c r="Q225" t="s">
        <v>9035</v>
      </c>
    </row>
    <row r="226" spans="2:17" x14ac:dyDescent="0.25">
      <c r="B226" s="29" t="str">
        <f>_xlfn.CONCAT(Capabilities[[#This Row],[Column1]],"-",Capabilities[[#This Row],[Level 1]],"-",Capabilities[[#This Row],[Level 2]],"-",Capabilities[[#This Row],[Level 3]])</f>
        <v>1239-Manufacturing-Change Management-Plan &amp; Execute Deviations</v>
      </c>
      <c r="C226">
        <v>1239</v>
      </c>
      <c r="D226" t="s">
        <v>4620</v>
      </c>
      <c r="E226" t="s">
        <v>3855</v>
      </c>
      <c r="F226" t="s">
        <v>3855</v>
      </c>
      <c r="G226" t="s">
        <v>5060</v>
      </c>
      <c r="H226" t="s">
        <v>5071</v>
      </c>
      <c r="I226" t="s">
        <v>4699</v>
      </c>
      <c r="J226" t="s">
        <v>5072</v>
      </c>
      <c r="K226" t="s">
        <v>5065</v>
      </c>
      <c r="Q226" t="s">
        <v>9036</v>
      </c>
    </row>
    <row r="227" spans="2:17" x14ac:dyDescent="0.25">
      <c r="B227" s="29" t="str">
        <f>_xlfn.CONCAT(Capabilities[[#This Row],[Column1]],"-",Capabilities[[#This Row],[Level 1]],"-",Capabilities[[#This Row],[Level 2]],"-",Capabilities[[#This Row],[Level 3]])</f>
        <v>1240-Manufacturing-Change Management-Trace Deviations</v>
      </c>
      <c r="C227">
        <v>1240</v>
      </c>
      <c r="D227" t="s">
        <v>4620</v>
      </c>
      <c r="E227" t="s">
        <v>3855</v>
      </c>
      <c r="F227" t="s">
        <v>3855</v>
      </c>
      <c r="G227" t="s">
        <v>5060</v>
      </c>
      <c r="H227" t="s">
        <v>5073</v>
      </c>
      <c r="I227" t="s">
        <v>4699</v>
      </c>
      <c r="J227" t="s">
        <v>5074</v>
      </c>
      <c r="K227" t="s">
        <v>5068</v>
      </c>
      <c r="Q227" t="s">
        <v>9037</v>
      </c>
    </row>
    <row r="228" spans="2:17" x14ac:dyDescent="0.25">
      <c r="B228" s="29" t="str">
        <f>_xlfn.CONCAT(Capabilities[[#This Row],[Column1]],"-",Capabilities[[#This Row],[Level 1]],"-",Capabilities[[#This Row],[Level 2]],"-",Capabilities[[#This Row],[Level 3]])</f>
        <v>1047-Manufacturing-Infrastructure Management-</v>
      </c>
      <c r="C228">
        <v>1047</v>
      </c>
      <c r="D228" t="s">
        <v>4620</v>
      </c>
      <c r="E228" t="s">
        <v>3855</v>
      </c>
      <c r="F228" t="s">
        <v>3855</v>
      </c>
      <c r="G228" t="s">
        <v>5075</v>
      </c>
      <c r="J228" t="s">
        <v>5076</v>
      </c>
      <c r="K228" t="s">
        <v>435</v>
      </c>
      <c r="Q228" t="s">
        <v>9038</v>
      </c>
    </row>
    <row r="229" spans="2:17" x14ac:dyDescent="0.25">
      <c r="B229" s="29" t="str">
        <f>_xlfn.CONCAT(Capabilities[[#This Row],[Column1]],"-",Capabilities[[#This Row],[Level 1]],"-",Capabilities[[#This Row],[Level 2]],"-",Capabilities[[#This Row],[Level 3]])</f>
        <v>1241-Manufacturing-Infrastructure Management-Build Site Infrastructure</v>
      </c>
      <c r="C229">
        <v>1241</v>
      </c>
      <c r="D229" t="s">
        <v>4620</v>
      </c>
      <c r="E229" t="s">
        <v>3855</v>
      </c>
      <c r="F229" t="s">
        <v>3855</v>
      </c>
      <c r="G229" t="s">
        <v>5075</v>
      </c>
      <c r="H229" t="s">
        <v>5077</v>
      </c>
      <c r="I229" t="s">
        <v>4699</v>
      </c>
      <c r="J229" t="s">
        <v>5078</v>
      </c>
      <c r="K229" t="s">
        <v>435</v>
      </c>
      <c r="Q229" t="s">
        <v>9039</v>
      </c>
    </row>
    <row r="230" spans="2:17" x14ac:dyDescent="0.25">
      <c r="B230" s="29" t="str">
        <f>_xlfn.CONCAT(Capabilities[[#This Row],[Column1]],"-",Capabilities[[#This Row],[Level 1]],"-",Capabilities[[#This Row],[Level 2]],"-",Capabilities[[#This Row],[Level 3]])</f>
        <v>1242-Manufacturing-Infrastructure Management-Manage Location Restrictions</v>
      </c>
      <c r="C230">
        <v>1242</v>
      </c>
      <c r="D230" t="s">
        <v>4620</v>
      </c>
      <c r="E230" t="s">
        <v>3855</v>
      </c>
      <c r="F230" t="s">
        <v>3855</v>
      </c>
      <c r="G230" t="s">
        <v>5075</v>
      </c>
      <c r="H230" t="s">
        <v>5079</v>
      </c>
      <c r="I230" t="s">
        <v>4699</v>
      </c>
      <c r="J230" t="s">
        <v>5080</v>
      </c>
      <c r="K230" t="s">
        <v>435</v>
      </c>
      <c r="Q230" t="s">
        <v>9040</v>
      </c>
    </row>
    <row r="231" spans="2:17" x14ac:dyDescent="0.25">
      <c r="B231" s="29" t="str">
        <f>_xlfn.CONCAT(Capabilities[[#This Row],[Column1]],"-",Capabilities[[#This Row],[Level 1]],"-",Capabilities[[#This Row],[Level 2]],"-",Capabilities[[#This Row],[Level 3]])</f>
        <v>1243-Manufacturing-Infrastructure Management-Operate Site Infrastructure</v>
      </c>
      <c r="C231">
        <v>1243</v>
      </c>
      <c r="D231" t="s">
        <v>4620</v>
      </c>
      <c r="E231" t="s">
        <v>3855</v>
      </c>
      <c r="F231" t="s">
        <v>3855</v>
      </c>
      <c r="G231" t="s">
        <v>5075</v>
      </c>
      <c r="H231" t="s">
        <v>5081</v>
      </c>
      <c r="I231" t="s">
        <v>4699</v>
      </c>
      <c r="J231" t="s">
        <v>5082</v>
      </c>
      <c r="K231" t="s">
        <v>435</v>
      </c>
      <c r="Q231" t="s">
        <v>9041</v>
      </c>
    </row>
    <row r="232" spans="2:17" x14ac:dyDescent="0.25">
      <c r="B232" s="29" t="str">
        <f>_xlfn.CONCAT(Capabilities[[#This Row],[Column1]],"-",Capabilities[[#This Row],[Level 1]],"-",Capabilities[[#This Row],[Level 2]],"-",Capabilities[[#This Row],[Level 3]])</f>
        <v>1244-Manufacturing-Infrastructure Management-Plan &amp; Control Construction</v>
      </c>
      <c r="C232">
        <v>1244</v>
      </c>
      <c r="D232" t="s">
        <v>4620</v>
      </c>
      <c r="E232" t="s">
        <v>3855</v>
      </c>
      <c r="F232" t="s">
        <v>3855</v>
      </c>
      <c r="G232" t="s">
        <v>5075</v>
      </c>
      <c r="H232" t="s">
        <v>5083</v>
      </c>
      <c r="I232" t="s">
        <v>4699</v>
      </c>
      <c r="J232" t="s">
        <v>5084</v>
      </c>
      <c r="K232" t="s">
        <v>435</v>
      </c>
      <c r="Q232" t="s">
        <v>9042</v>
      </c>
    </row>
    <row r="233" spans="2:17" x14ac:dyDescent="0.25">
      <c r="B233" s="29" t="str">
        <f>_xlfn.CONCAT(Capabilities[[#This Row],[Column1]],"-",Capabilities[[#This Row],[Level 1]],"-",Capabilities[[#This Row],[Level 2]],"-",Capabilities[[#This Row],[Level 3]])</f>
        <v>1048-Manufacturing-Machine Management-</v>
      </c>
      <c r="C233">
        <v>1048</v>
      </c>
      <c r="D233" t="s">
        <v>4620</v>
      </c>
      <c r="E233" t="s">
        <v>3855</v>
      </c>
      <c r="F233" t="s">
        <v>3855</v>
      </c>
      <c r="G233" t="s">
        <v>5085</v>
      </c>
      <c r="J233" t="s">
        <v>5086</v>
      </c>
      <c r="K233" t="s">
        <v>5065</v>
      </c>
      <c r="Q233" t="s">
        <v>9043</v>
      </c>
    </row>
    <row r="234" spans="2:17" x14ac:dyDescent="0.25">
      <c r="B234" s="29" t="str">
        <f>_xlfn.CONCAT(Capabilities[[#This Row],[Column1]],"-",Capabilities[[#This Row],[Level 1]],"-",Capabilities[[#This Row],[Level 2]],"-",Capabilities[[#This Row],[Level 3]])</f>
        <v>1245-Manufacturing-Machine Management-Build Machine</v>
      </c>
      <c r="C234">
        <v>1245</v>
      </c>
      <c r="D234" t="s">
        <v>4620</v>
      </c>
      <c r="E234" t="s">
        <v>3855</v>
      </c>
      <c r="F234" t="s">
        <v>3855</v>
      </c>
      <c r="G234" t="s">
        <v>5085</v>
      </c>
      <c r="H234" t="s">
        <v>5087</v>
      </c>
      <c r="I234" t="s">
        <v>4699</v>
      </c>
      <c r="J234" t="s">
        <v>5088</v>
      </c>
      <c r="K234" t="s">
        <v>5065</v>
      </c>
      <c r="Q234" t="s">
        <v>9044</v>
      </c>
    </row>
    <row r="235" spans="2:17" x14ac:dyDescent="0.25">
      <c r="B235" s="29" t="str">
        <f>_xlfn.CONCAT(Capabilities[[#This Row],[Column1]],"-",Capabilities[[#This Row],[Level 1]],"-",Capabilities[[#This Row],[Level 2]],"-",Capabilities[[#This Row],[Level 3]])</f>
        <v>1246-Manufacturing-Machine Management-Calibrate Machine</v>
      </c>
      <c r="C235">
        <v>1246</v>
      </c>
      <c r="D235" t="s">
        <v>4620</v>
      </c>
      <c r="E235" t="s">
        <v>3855</v>
      </c>
      <c r="F235" t="s">
        <v>3855</v>
      </c>
      <c r="G235" t="s">
        <v>5085</v>
      </c>
      <c r="H235" t="s">
        <v>5089</v>
      </c>
      <c r="I235" t="s">
        <v>4699</v>
      </c>
      <c r="J235" t="s">
        <v>5090</v>
      </c>
      <c r="K235" t="s">
        <v>5065</v>
      </c>
      <c r="Q235" t="s">
        <v>9045</v>
      </c>
    </row>
    <row r="236" spans="2:17" x14ac:dyDescent="0.25">
      <c r="B236" s="29" t="str">
        <f>_xlfn.CONCAT(Capabilities[[#This Row],[Column1]],"-",Capabilities[[#This Row],[Level 1]],"-",Capabilities[[#This Row],[Level 2]],"-",Capabilities[[#This Row],[Level 3]])</f>
        <v>1247-Manufacturing-Machine Management-Manage Machine Information</v>
      </c>
      <c r="C236">
        <v>1247</v>
      </c>
      <c r="D236" t="s">
        <v>4620</v>
      </c>
      <c r="E236" t="s">
        <v>3855</v>
      </c>
      <c r="F236" t="s">
        <v>3855</v>
      </c>
      <c r="G236" t="s">
        <v>5085</v>
      </c>
      <c r="H236" t="s">
        <v>5091</v>
      </c>
      <c r="I236" t="s">
        <v>4699</v>
      </c>
      <c r="J236" t="s">
        <v>5092</v>
      </c>
      <c r="K236" t="s">
        <v>5065</v>
      </c>
      <c r="Q236" t="s">
        <v>9046</v>
      </c>
    </row>
    <row r="237" spans="2:17" x14ac:dyDescent="0.25">
      <c r="B237" s="29" t="str">
        <f>_xlfn.CONCAT(Capabilities[[#This Row],[Column1]],"-",Capabilities[[#This Row],[Level 1]],"-",Capabilities[[#This Row],[Level 2]],"-",Capabilities[[#This Row],[Level 3]])</f>
        <v>1248-Manufacturing-Machine Management-Operate Machine</v>
      </c>
      <c r="C237">
        <v>1248</v>
      </c>
      <c r="D237" t="s">
        <v>4620</v>
      </c>
      <c r="E237" t="s">
        <v>3855</v>
      </c>
      <c r="F237" t="s">
        <v>3855</v>
      </c>
      <c r="G237" t="s">
        <v>5085</v>
      </c>
      <c r="H237" t="s">
        <v>5093</v>
      </c>
      <c r="I237" t="s">
        <v>4699</v>
      </c>
      <c r="J237" t="s">
        <v>5094</v>
      </c>
      <c r="K237" t="s">
        <v>5065</v>
      </c>
      <c r="Q237" t="s">
        <v>9047</v>
      </c>
    </row>
    <row r="238" spans="2:17" x14ac:dyDescent="0.25">
      <c r="B238" s="29" t="str">
        <f>_xlfn.CONCAT(Capabilities[[#This Row],[Column1]],"-",Capabilities[[#This Row],[Level 1]],"-",Capabilities[[#This Row],[Level 2]],"-",Capabilities[[#This Row],[Level 3]])</f>
        <v>1249-Manufacturing-Machine Management-Optimize Machine</v>
      </c>
      <c r="C238">
        <v>1249</v>
      </c>
      <c r="D238" t="s">
        <v>4620</v>
      </c>
      <c r="E238" t="s">
        <v>3855</v>
      </c>
      <c r="F238" t="s">
        <v>3855</v>
      </c>
      <c r="G238" t="s">
        <v>5085</v>
      </c>
      <c r="H238" t="s">
        <v>5095</v>
      </c>
      <c r="I238" t="s">
        <v>4699</v>
      </c>
      <c r="J238" t="s">
        <v>5096</v>
      </c>
      <c r="K238" t="s">
        <v>5065</v>
      </c>
      <c r="Q238" t="s">
        <v>9048</v>
      </c>
    </row>
    <row r="239" spans="2:17" x14ac:dyDescent="0.25">
      <c r="B239" s="29" t="str">
        <f>_xlfn.CONCAT(Capabilities[[#This Row],[Column1]],"-",Capabilities[[#This Row],[Level 1]],"-",Capabilities[[#This Row],[Level 2]],"-",Capabilities[[#This Row],[Level 3]])</f>
        <v>1049-Manufacturing-Maintenance-</v>
      </c>
      <c r="C239">
        <v>1049</v>
      </c>
      <c r="D239" t="s">
        <v>4620</v>
      </c>
      <c r="E239" t="s">
        <v>3855</v>
      </c>
      <c r="F239" t="s">
        <v>3855</v>
      </c>
      <c r="G239" t="s">
        <v>5097</v>
      </c>
      <c r="J239" t="s">
        <v>5098</v>
      </c>
      <c r="K239" t="s">
        <v>5099</v>
      </c>
      <c r="Q239" t="s">
        <v>9049</v>
      </c>
    </row>
    <row r="240" spans="2:17" x14ac:dyDescent="0.25">
      <c r="B240" s="29" t="str">
        <f>_xlfn.CONCAT(Capabilities[[#This Row],[Column1]],"-",Capabilities[[#This Row],[Level 1]],"-",Capabilities[[#This Row],[Level 2]],"-",Capabilities[[#This Row],[Level 3]])</f>
        <v>1250-Manufacturing-Maintenance-Handle Spare Parts</v>
      </c>
      <c r="C240">
        <v>1250</v>
      </c>
      <c r="D240" t="s">
        <v>4620</v>
      </c>
      <c r="E240" t="s">
        <v>3855</v>
      </c>
      <c r="F240" t="s">
        <v>3855</v>
      </c>
      <c r="G240" t="s">
        <v>5097</v>
      </c>
      <c r="H240" t="s">
        <v>5100</v>
      </c>
      <c r="I240" t="s">
        <v>4699</v>
      </c>
      <c r="J240" t="s">
        <v>5101</v>
      </c>
      <c r="K240" t="s">
        <v>5099</v>
      </c>
      <c r="Q240" t="s">
        <v>9050</v>
      </c>
    </row>
    <row r="241" spans="2:17" x14ac:dyDescent="0.25">
      <c r="B241" s="29" t="str">
        <f>_xlfn.CONCAT(Capabilities[[#This Row],[Column1]],"-",Capabilities[[#This Row],[Level 1]],"-",Capabilities[[#This Row],[Level 2]],"-",Capabilities[[#This Row],[Level 3]])</f>
        <v>1251-Manufacturing-Maintenance-Manage Maintenance Plan</v>
      </c>
      <c r="C241">
        <v>1251</v>
      </c>
      <c r="D241" t="s">
        <v>4620</v>
      </c>
      <c r="E241" t="s">
        <v>3855</v>
      </c>
      <c r="F241" t="s">
        <v>3855</v>
      </c>
      <c r="G241" t="s">
        <v>5097</v>
      </c>
      <c r="H241" t="s">
        <v>5102</v>
      </c>
      <c r="I241" t="s">
        <v>4699</v>
      </c>
      <c r="J241" t="s">
        <v>5103</v>
      </c>
      <c r="K241" t="s">
        <v>5099</v>
      </c>
      <c r="Q241" t="s">
        <v>9051</v>
      </c>
    </row>
    <row r="242" spans="2:17" x14ac:dyDescent="0.25">
      <c r="B242" s="29" t="str">
        <f>_xlfn.CONCAT(Capabilities[[#This Row],[Column1]],"-",Capabilities[[#This Row],[Level 1]],"-",Capabilities[[#This Row],[Level 2]],"-",Capabilities[[#This Row],[Level 3]])</f>
        <v>1252-Manufacturing-Maintenance-Recognize &amp; Recover Failure</v>
      </c>
      <c r="C242">
        <v>1252</v>
      </c>
      <c r="D242" t="s">
        <v>4620</v>
      </c>
      <c r="E242" t="s">
        <v>3855</v>
      </c>
      <c r="F242" t="s">
        <v>3855</v>
      </c>
      <c r="G242" t="s">
        <v>5097</v>
      </c>
      <c r="H242" t="s">
        <v>5104</v>
      </c>
      <c r="I242" t="s">
        <v>4699</v>
      </c>
      <c r="J242" t="s">
        <v>5105</v>
      </c>
      <c r="K242" t="s">
        <v>5099</v>
      </c>
      <c r="Q242" s="240" t="s">
        <v>9052</v>
      </c>
    </row>
    <row r="243" spans="2:17" x14ac:dyDescent="0.25">
      <c r="B243" s="29" t="str">
        <f>_xlfn.CONCAT(Capabilities[[#This Row],[Column1]],"-",Capabilities[[#This Row],[Level 1]],"-",Capabilities[[#This Row],[Level 2]],"-",Capabilities[[#This Row],[Level 3]])</f>
        <v>1052-Manufacturing-Manufacturing Order Management-</v>
      </c>
      <c r="C243">
        <v>1052</v>
      </c>
      <c r="D243" t="s">
        <v>4620</v>
      </c>
      <c r="E243" t="s">
        <v>3855</v>
      </c>
      <c r="F243" t="s">
        <v>3855</v>
      </c>
      <c r="G243" t="s">
        <v>5106</v>
      </c>
      <c r="J243" t="s">
        <v>5107</v>
      </c>
      <c r="K243" t="s">
        <v>5065</v>
      </c>
      <c r="Q243" t="s">
        <v>9053</v>
      </c>
    </row>
    <row r="244" spans="2:17" x14ac:dyDescent="0.25">
      <c r="B244" s="29" t="str">
        <f>_xlfn.CONCAT(Capabilities[[#This Row],[Column1]],"-",Capabilities[[#This Row],[Level 1]],"-",Capabilities[[#This Row],[Level 2]],"-",Capabilities[[#This Row],[Level 3]])</f>
        <v>1263-Manufacturing-Manufacturing Order Management-Manage Order Validity</v>
      </c>
      <c r="C244">
        <v>1263</v>
      </c>
      <c r="D244" t="s">
        <v>4620</v>
      </c>
      <c r="E244" t="s">
        <v>3855</v>
      </c>
      <c r="F244" t="s">
        <v>3855</v>
      </c>
      <c r="G244" t="s">
        <v>5106</v>
      </c>
      <c r="H244" t="s">
        <v>5108</v>
      </c>
      <c r="I244" t="s">
        <v>4699</v>
      </c>
      <c r="J244" t="s">
        <v>5109</v>
      </c>
      <c r="K244" t="s">
        <v>5065</v>
      </c>
      <c r="Q244" t="s">
        <v>9054</v>
      </c>
    </row>
    <row r="245" spans="2:17" x14ac:dyDescent="0.25">
      <c r="B245" s="29" t="str">
        <f>_xlfn.CONCAT(Capabilities[[#This Row],[Column1]],"-",Capabilities[[#This Row],[Level 1]],"-",Capabilities[[#This Row],[Level 2]],"-",Capabilities[[#This Row],[Level 3]])</f>
        <v>1264-Manufacturing-Manufacturing Order Management-Plan Production Orders</v>
      </c>
      <c r="C245">
        <v>1264</v>
      </c>
      <c r="D245" t="s">
        <v>4620</v>
      </c>
      <c r="E245" t="s">
        <v>3855</v>
      </c>
      <c r="F245" t="s">
        <v>3855</v>
      </c>
      <c r="G245" t="s">
        <v>5106</v>
      </c>
      <c r="H245" t="s">
        <v>5110</v>
      </c>
      <c r="I245" t="s">
        <v>4699</v>
      </c>
      <c r="J245" t="s">
        <v>5111</v>
      </c>
      <c r="K245" t="s">
        <v>5065</v>
      </c>
      <c r="Q245" t="s">
        <v>9055</v>
      </c>
    </row>
    <row r="246" spans="2:17" x14ac:dyDescent="0.25">
      <c r="B246" s="29" t="str">
        <f>_xlfn.CONCAT(Capabilities[[#This Row],[Column1]],"-",Capabilities[[#This Row],[Level 1]],"-",Capabilities[[#This Row],[Level 2]],"-",Capabilities[[#This Row],[Level 3]])</f>
        <v>1265-Manufacturing-Manufacturing Order Management-Plan Production Program</v>
      </c>
      <c r="C246">
        <v>1265</v>
      </c>
      <c r="D246" t="s">
        <v>4620</v>
      </c>
      <c r="E246" t="s">
        <v>3855</v>
      </c>
      <c r="F246" t="s">
        <v>3855</v>
      </c>
      <c r="G246" t="s">
        <v>5106</v>
      </c>
      <c r="H246" t="s">
        <v>5112</v>
      </c>
      <c r="I246" t="s">
        <v>4699</v>
      </c>
      <c r="J246" t="s">
        <v>5113</v>
      </c>
      <c r="K246" t="s">
        <v>5065</v>
      </c>
      <c r="Q246" t="s">
        <v>9056</v>
      </c>
    </row>
    <row r="247" spans="2:17" x14ac:dyDescent="0.25">
      <c r="B247" s="29" t="str">
        <f>_xlfn.CONCAT(Capabilities[[#This Row],[Column1]],"-",Capabilities[[#This Row],[Level 1]],"-",Capabilities[[#This Row],[Level 2]],"-",Capabilities[[#This Row],[Level 3]])</f>
        <v>1266-Manufacturing-Manufacturing Order Management-Plan Supply Quantity</v>
      </c>
      <c r="C247">
        <v>1266</v>
      </c>
      <c r="D247" t="s">
        <v>4620</v>
      </c>
      <c r="E247" t="s">
        <v>3855</v>
      </c>
      <c r="F247" t="s">
        <v>3855</v>
      </c>
      <c r="G247" t="s">
        <v>5106</v>
      </c>
      <c r="H247" t="s">
        <v>5114</v>
      </c>
      <c r="I247" t="s">
        <v>4699</v>
      </c>
      <c r="J247" t="s">
        <v>5115</v>
      </c>
      <c r="K247" t="s">
        <v>5065</v>
      </c>
      <c r="Q247" t="s">
        <v>9057</v>
      </c>
    </row>
    <row r="248" spans="2:17" x14ac:dyDescent="0.25">
      <c r="B248" s="29" t="str">
        <f>_xlfn.CONCAT(Capabilities[[#This Row],[Column1]],"-",Capabilities[[#This Row],[Level 1]],"-",Capabilities[[#This Row],[Level 2]],"-",Capabilities[[#This Row],[Level 3]])</f>
        <v>1267-Manufacturing-Manufacturing Order Management-Pre-production Planning</v>
      </c>
      <c r="C248">
        <v>1267</v>
      </c>
      <c r="D248" t="s">
        <v>4620</v>
      </c>
      <c r="E248" t="s">
        <v>3855</v>
      </c>
      <c r="F248" t="s">
        <v>3855</v>
      </c>
      <c r="G248" t="s">
        <v>5106</v>
      </c>
      <c r="H248" t="s">
        <v>5116</v>
      </c>
      <c r="I248" t="s">
        <v>4699</v>
      </c>
      <c r="J248" t="s">
        <v>5117</v>
      </c>
      <c r="K248" t="s">
        <v>5065</v>
      </c>
      <c r="Q248" t="s">
        <v>9058</v>
      </c>
    </row>
    <row r="249" spans="2:17" x14ac:dyDescent="0.25">
      <c r="B249" s="29" t="str">
        <f>_xlfn.CONCAT(Capabilities[[#This Row],[Column1]],"-",Capabilities[[#This Row],[Level 1]],"-",Capabilities[[#This Row],[Level 2]],"-",Capabilities[[#This Row],[Level 3]])</f>
        <v>4301-Manufacturing-Manufacturing Software-Software development</v>
      </c>
      <c r="C249">
        <v>4301</v>
      </c>
      <c r="D249" t="s">
        <v>4620</v>
      </c>
      <c r="E249" t="s">
        <v>3855</v>
      </c>
      <c r="F249" t="s">
        <v>3855</v>
      </c>
      <c r="G249" t="s">
        <v>5118</v>
      </c>
      <c r="H249" t="s">
        <v>4839</v>
      </c>
      <c r="I249" t="s">
        <v>4699</v>
      </c>
      <c r="J249" t="s">
        <v>5119</v>
      </c>
      <c r="K249" t="s">
        <v>5062</v>
      </c>
      <c r="L249">
        <v>970</v>
      </c>
      <c r="N249" s="28">
        <v>45624</v>
      </c>
      <c r="O249" t="s">
        <v>993</v>
      </c>
      <c r="Q249" t="s">
        <v>9059</v>
      </c>
    </row>
    <row r="250" spans="2:17" x14ac:dyDescent="0.25">
      <c r="B250" s="29" t="str">
        <f>_xlfn.CONCAT(Capabilities[[#This Row],[Column1]],"-",Capabilities[[#This Row],[Level 1]],"-",Capabilities[[#This Row],[Level 2]],"-",Capabilities[[#This Row],[Level 3]])</f>
        <v>4300-Manufacturing-Manufacturing Software-</v>
      </c>
      <c r="C250">
        <v>4300</v>
      </c>
      <c r="D250" t="s">
        <v>4620</v>
      </c>
      <c r="E250" t="s">
        <v>3855</v>
      </c>
      <c r="F250" t="s">
        <v>3855</v>
      </c>
      <c r="G250" t="s">
        <v>5118</v>
      </c>
      <c r="J250" t="s">
        <v>5120</v>
      </c>
      <c r="K250" t="s">
        <v>5065</v>
      </c>
      <c r="O250" t="s">
        <v>993</v>
      </c>
      <c r="Q250" t="s">
        <v>9060</v>
      </c>
    </row>
    <row r="251" spans="2:17" x14ac:dyDescent="0.25">
      <c r="B251" s="29" t="str">
        <f>_xlfn.CONCAT(Capabilities[[#This Row],[Column1]],"-",Capabilities[[#This Row],[Level 1]],"-",Capabilities[[#This Row],[Level 2]],"-",Capabilities[[#This Row],[Level 3]])</f>
        <v>4302-Manufacturing-Manufacturing Software-Support</v>
      </c>
      <c r="C251">
        <v>4302</v>
      </c>
      <c r="D251" t="s">
        <v>4620</v>
      </c>
      <c r="E251" t="s">
        <v>3855</v>
      </c>
      <c r="F251" t="s">
        <v>3855</v>
      </c>
      <c r="G251" t="s">
        <v>5118</v>
      </c>
      <c r="H251" t="s">
        <v>4553</v>
      </c>
      <c r="I251" t="s">
        <v>4699</v>
      </c>
      <c r="J251" t="s">
        <v>5121</v>
      </c>
      <c r="K251" t="s">
        <v>435</v>
      </c>
      <c r="N251" s="28">
        <v>45624</v>
      </c>
      <c r="O251" t="s">
        <v>993</v>
      </c>
      <c r="Q251" t="s">
        <v>9061</v>
      </c>
    </row>
    <row r="252" spans="2:17" x14ac:dyDescent="0.25">
      <c r="B252" s="29" t="str">
        <f>_xlfn.CONCAT(Capabilities[[#This Row],[Column1]],"-",Capabilities[[#This Row],[Level 1]],"-",Capabilities[[#This Row],[Level 2]],"-",Capabilities[[#This Row],[Level 3]])</f>
        <v>4303-Manufacturing-Manufacturing Software-FRFS</v>
      </c>
      <c r="C252">
        <v>4303</v>
      </c>
      <c r="D252" t="s">
        <v>4620</v>
      </c>
      <c r="E252" t="s">
        <v>3855</v>
      </c>
      <c r="F252" t="s">
        <v>3855</v>
      </c>
      <c r="G252" t="s">
        <v>5118</v>
      </c>
      <c r="H252" s="192" t="s">
        <v>277</v>
      </c>
      <c r="J252" t="s">
        <v>5122</v>
      </c>
      <c r="K252" t="s">
        <v>5065</v>
      </c>
      <c r="O252" t="s">
        <v>993</v>
      </c>
      <c r="Q252" t="s">
        <v>9062</v>
      </c>
    </row>
    <row r="253" spans="2:17" x14ac:dyDescent="0.25">
      <c r="B253" s="29" t="str">
        <f>_xlfn.CONCAT(Capabilities[[#This Row],[Column1]],"-",Capabilities[[#This Row],[Level 1]],"-",Capabilities[[#This Row],[Level 2]],"-",Capabilities[[#This Row],[Level 3]])</f>
        <v>4304-Manufacturing-Manufacturing Software-FRFS</v>
      </c>
      <c r="C253">
        <v>4304</v>
      </c>
      <c r="D253" t="s">
        <v>4620</v>
      </c>
      <c r="E253" t="s">
        <v>3855</v>
      </c>
      <c r="F253" t="s">
        <v>3855</v>
      </c>
      <c r="G253" t="s">
        <v>5118</v>
      </c>
      <c r="H253" s="192" t="s">
        <v>277</v>
      </c>
      <c r="J253" t="s">
        <v>5123</v>
      </c>
      <c r="K253" t="s">
        <v>5065</v>
      </c>
      <c r="Q253" t="s">
        <v>9063</v>
      </c>
    </row>
    <row r="254" spans="2:17" x14ac:dyDescent="0.25">
      <c r="B254" s="29" t="str">
        <f>_xlfn.CONCAT(Capabilities[[#This Row],[Column1]],"-",Capabilities[[#This Row],[Level 1]],"-",Capabilities[[#This Row],[Level 2]],"-",Capabilities[[#This Row],[Level 3]])</f>
        <v>4305-Manufacturing-Manufacturing Software-FRFS</v>
      </c>
      <c r="C254">
        <v>4305</v>
      </c>
      <c r="D254" t="s">
        <v>4620</v>
      </c>
      <c r="E254" t="s">
        <v>3855</v>
      </c>
      <c r="F254" t="s">
        <v>3855</v>
      </c>
      <c r="G254" t="s">
        <v>5118</v>
      </c>
      <c r="H254" s="192" t="s">
        <v>277</v>
      </c>
      <c r="J254" t="s">
        <v>5124</v>
      </c>
      <c r="K254" t="s">
        <v>5065</v>
      </c>
      <c r="Q254" t="s">
        <v>9064</v>
      </c>
    </row>
    <row r="255" spans="2:17" x14ac:dyDescent="0.25">
      <c r="B255" s="29" t="str">
        <f>_xlfn.CONCAT(Capabilities[[#This Row],[Column1]],"-",Capabilities[[#This Row],[Level 1]],"-",Capabilities[[#This Row],[Level 2]],"-",Capabilities[[#This Row],[Level 3]])</f>
        <v>1053-Manufacturing-Manufacturing Steering-</v>
      </c>
      <c r="C255">
        <v>1053</v>
      </c>
      <c r="D255" t="s">
        <v>4620</v>
      </c>
      <c r="E255" t="s">
        <v>3855</v>
      </c>
      <c r="F255" t="s">
        <v>3855</v>
      </c>
      <c r="G255" t="s">
        <v>5125</v>
      </c>
      <c r="J255" t="s">
        <v>5126</v>
      </c>
      <c r="K255" t="s">
        <v>5065</v>
      </c>
      <c r="Q255" t="s">
        <v>9065</v>
      </c>
    </row>
    <row r="256" spans="2:17" x14ac:dyDescent="0.25">
      <c r="B256" s="29" t="str">
        <f>_xlfn.CONCAT(Capabilities[[#This Row],[Column1]],"-",Capabilities[[#This Row],[Level 1]],"-",Capabilities[[#This Row],[Level 2]],"-",Capabilities[[#This Row],[Level 3]])</f>
        <v>1268-Manufacturing-Manufacturing Steering-Bill of Material Management</v>
      </c>
      <c r="C256">
        <v>1268</v>
      </c>
      <c r="D256" t="s">
        <v>4620</v>
      </c>
      <c r="E256" t="s">
        <v>3855</v>
      </c>
      <c r="F256" t="s">
        <v>3855</v>
      </c>
      <c r="G256" t="s">
        <v>5125</v>
      </c>
      <c r="H256" t="s">
        <v>5127</v>
      </c>
      <c r="I256" t="s">
        <v>4699</v>
      </c>
      <c r="J256" t="s">
        <v>5128</v>
      </c>
      <c r="K256" t="s">
        <v>5065</v>
      </c>
      <c r="Q256" t="s">
        <v>9066</v>
      </c>
    </row>
    <row r="257" spans="2:17" x14ac:dyDescent="0.25">
      <c r="B257" s="29" t="str">
        <f>_xlfn.CONCAT(Capabilities[[#This Row],[Column1]],"-",Capabilities[[#This Row],[Level 1]],"-",Capabilities[[#This Row],[Level 2]],"-",Capabilities[[#This Row],[Level 3]])</f>
        <v>1269-Manufacturing-Manufacturing Steering-Deliver Product</v>
      </c>
      <c r="C257">
        <v>1269</v>
      </c>
      <c r="D257" t="s">
        <v>4620</v>
      </c>
      <c r="E257" t="s">
        <v>3855</v>
      </c>
      <c r="F257" t="s">
        <v>3855</v>
      </c>
      <c r="G257" t="s">
        <v>5125</v>
      </c>
      <c r="H257" t="s">
        <v>5129</v>
      </c>
      <c r="I257" t="s">
        <v>4699</v>
      </c>
      <c r="J257" t="s">
        <v>5130</v>
      </c>
      <c r="K257" t="s">
        <v>5065</v>
      </c>
      <c r="Q257" t="s">
        <v>9067</v>
      </c>
    </row>
    <row r="258" spans="2:17" x14ac:dyDescent="0.25">
      <c r="B258" s="29" t="str">
        <f>_xlfn.CONCAT(Capabilities[[#This Row],[Column1]],"-",Capabilities[[#This Row],[Level 1]],"-",Capabilities[[#This Row],[Level 2]],"-",Capabilities[[#This Row],[Level 3]])</f>
        <v>1270-Manufacturing-Manufacturing Steering-Localize Product</v>
      </c>
      <c r="C258">
        <v>1270</v>
      </c>
      <c r="D258" t="s">
        <v>4620</v>
      </c>
      <c r="E258" t="s">
        <v>3855</v>
      </c>
      <c r="F258" t="s">
        <v>3855</v>
      </c>
      <c r="G258" t="s">
        <v>5125</v>
      </c>
      <c r="H258" t="s">
        <v>5131</v>
      </c>
      <c r="I258" t="s">
        <v>4699</v>
      </c>
      <c r="J258" t="s">
        <v>5132</v>
      </c>
      <c r="K258" t="s">
        <v>5065</v>
      </c>
      <c r="Q258" t="s">
        <v>9068</v>
      </c>
    </row>
    <row r="259" spans="2:17" x14ac:dyDescent="0.25">
      <c r="B259" s="29" t="str">
        <f>_xlfn.CONCAT(Capabilities[[#This Row],[Column1]],"-",Capabilities[[#This Row],[Level 1]],"-",Capabilities[[#This Row],[Level 2]],"-",Capabilities[[#This Row],[Level 3]])</f>
        <v>1271-Manufacturing-Manufacturing Steering-Monitor Production Process</v>
      </c>
      <c r="C259">
        <v>1271</v>
      </c>
      <c r="D259" t="s">
        <v>4620</v>
      </c>
      <c r="E259" t="s">
        <v>3855</v>
      </c>
      <c r="F259" t="s">
        <v>3855</v>
      </c>
      <c r="G259" t="s">
        <v>5125</v>
      </c>
      <c r="H259" t="s">
        <v>5133</v>
      </c>
      <c r="I259" t="s">
        <v>4699</v>
      </c>
      <c r="J259" t="s">
        <v>5134</v>
      </c>
      <c r="K259" t="s">
        <v>5065</v>
      </c>
      <c r="Q259" t="s">
        <v>9069</v>
      </c>
    </row>
    <row r="260" spans="2:17" x14ac:dyDescent="0.25">
      <c r="B260" s="29" t="str">
        <f>_xlfn.CONCAT(Capabilities[[#This Row],[Column1]],"-",Capabilities[[#This Row],[Level 1]],"-",Capabilities[[#This Row],[Level 2]],"-",Capabilities[[#This Row],[Level 3]])</f>
        <v>1272-Manufacturing-Manufacturing Steering-Retrieve Product Information</v>
      </c>
      <c r="C260">
        <v>1272</v>
      </c>
      <c r="D260" t="s">
        <v>4620</v>
      </c>
      <c r="E260" t="s">
        <v>3855</v>
      </c>
      <c r="F260" t="s">
        <v>3855</v>
      </c>
      <c r="G260" t="s">
        <v>5125</v>
      </c>
      <c r="H260" t="s">
        <v>5135</v>
      </c>
      <c r="I260" t="s">
        <v>4699</v>
      </c>
      <c r="J260" t="s">
        <v>5136</v>
      </c>
      <c r="K260" t="s">
        <v>435</v>
      </c>
      <c r="Q260" t="s">
        <v>9070</v>
      </c>
    </row>
    <row r="261" spans="2:17" x14ac:dyDescent="0.25">
      <c r="B261" s="29" t="str">
        <f>_xlfn.CONCAT(Capabilities[[#This Row],[Column1]],"-",Capabilities[[#This Row],[Level 1]],"-",Capabilities[[#This Row],[Level 2]],"-",Capabilities[[#This Row],[Level 3]])</f>
        <v>1050-Manufacturing-Materials Management-</v>
      </c>
      <c r="C261">
        <v>1050</v>
      </c>
      <c r="D261" t="s">
        <v>4620</v>
      </c>
      <c r="E261" t="s">
        <v>3855</v>
      </c>
      <c r="F261" t="s">
        <v>3855</v>
      </c>
      <c r="G261" t="s">
        <v>5137</v>
      </c>
      <c r="J261" t="s">
        <v>5138</v>
      </c>
      <c r="K261" t="s">
        <v>435</v>
      </c>
      <c r="Q261" t="s">
        <v>9071</v>
      </c>
    </row>
    <row r="262" spans="2:17" x14ac:dyDescent="0.25">
      <c r="B262" s="29" t="str">
        <f>_xlfn.CONCAT(Capabilities[[#This Row],[Column1]],"-",Capabilities[[#This Row],[Level 1]],"-",Capabilities[[#This Row],[Level 2]],"-",Capabilities[[#This Row],[Level 3]])</f>
        <v>1253-Manufacturing-Materials Management-Fetch Material</v>
      </c>
      <c r="C262">
        <v>1253</v>
      </c>
      <c r="D262" t="s">
        <v>4620</v>
      </c>
      <c r="E262" t="s">
        <v>3855</v>
      </c>
      <c r="F262" t="s">
        <v>3855</v>
      </c>
      <c r="G262" t="s">
        <v>5137</v>
      </c>
      <c r="H262" t="s">
        <v>5139</v>
      </c>
      <c r="I262" t="s">
        <v>4699</v>
      </c>
      <c r="J262" t="s">
        <v>5140</v>
      </c>
      <c r="K262" t="s">
        <v>4997</v>
      </c>
      <c r="L262">
        <v>425</v>
      </c>
      <c r="Q262" t="s">
        <v>9072</v>
      </c>
    </row>
    <row r="263" spans="2:17" x14ac:dyDescent="0.25">
      <c r="B263" s="29" t="str">
        <f>_xlfn.CONCAT(Capabilities[[#This Row],[Column1]],"-",Capabilities[[#This Row],[Level 1]],"-",Capabilities[[#This Row],[Level 2]],"-",Capabilities[[#This Row],[Level 3]])</f>
        <v>1254-Manufacturing-Materials Management-Handle Dangerous Goods</v>
      </c>
      <c r="C263">
        <v>1254</v>
      </c>
      <c r="D263" t="s">
        <v>4620</v>
      </c>
      <c r="E263" t="s">
        <v>3855</v>
      </c>
      <c r="F263" t="s">
        <v>3855</v>
      </c>
      <c r="G263" t="s">
        <v>5137</v>
      </c>
      <c r="H263" t="s">
        <v>5141</v>
      </c>
      <c r="I263" t="s">
        <v>4699</v>
      </c>
      <c r="J263" t="s">
        <v>5142</v>
      </c>
      <c r="K263" t="s">
        <v>435</v>
      </c>
      <c r="Q263" t="s">
        <v>9073</v>
      </c>
    </row>
    <row r="264" spans="2:17" x14ac:dyDescent="0.25">
      <c r="B264" s="29" t="str">
        <f>_xlfn.CONCAT(Capabilities[[#This Row],[Column1]],"-",Capabilities[[#This Row],[Level 1]],"-",Capabilities[[#This Row],[Level 2]],"-",Capabilities[[#This Row],[Level 3]])</f>
        <v>1255-Manufacturing-Materials Management-Manage Containers</v>
      </c>
      <c r="C264">
        <v>1255</v>
      </c>
      <c r="D264" t="s">
        <v>4620</v>
      </c>
      <c r="E264" t="s">
        <v>3855</v>
      </c>
      <c r="F264" t="s">
        <v>3855</v>
      </c>
      <c r="G264" t="s">
        <v>5137</v>
      </c>
      <c r="H264" t="s">
        <v>5143</v>
      </c>
      <c r="I264" t="s">
        <v>4699</v>
      </c>
      <c r="J264" t="s">
        <v>5144</v>
      </c>
      <c r="K264" t="s">
        <v>435</v>
      </c>
      <c r="Q264" t="s">
        <v>9074</v>
      </c>
    </row>
    <row r="265" spans="2:17" x14ac:dyDescent="0.25">
      <c r="B265" s="29" t="str">
        <f>_xlfn.CONCAT(Capabilities[[#This Row],[Column1]],"-",Capabilities[[#This Row],[Level 1]],"-",Capabilities[[#This Row],[Level 2]],"-",Capabilities[[#This Row],[Level 3]])</f>
        <v>1256-Manufacturing-Materials Management-Manage Incoming Materials</v>
      </c>
      <c r="C265">
        <v>1256</v>
      </c>
      <c r="D265" t="s">
        <v>4620</v>
      </c>
      <c r="E265" t="s">
        <v>3855</v>
      </c>
      <c r="F265" t="s">
        <v>3855</v>
      </c>
      <c r="G265" t="s">
        <v>5137</v>
      </c>
      <c r="H265" t="s">
        <v>5145</v>
      </c>
      <c r="I265" t="s">
        <v>4699</v>
      </c>
      <c r="J265" t="s">
        <v>5146</v>
      </c>
      <c r="K265" t="s">
        <v>4997</v>
      </c>
      <c r="L265">
        <v>420</v>
      </c>
      <c r="Q265" t="s">
        <v>9075</v>
      </c>
    </row>
    <row r="266" spans="2:17" x14ac:dyDescent="0.25">
      <c r="B266" s="29" t="str">
        <f>_xlfn.CONCAT(Capabilities[[#This Row],[Column1]],"-",Capabilities[[#This Row],[Level 1]],"-",Capabilities[[#This Row],[Level 2]],"-",Capabilities[[#This Row],[Level 3]])</f>
        <v>1257-Manufacturing-Materials Management-Manage Material Requirements</v>
      </c>
      <c r="C266">
        <v>1257</v>
      </c>
      <c r="D266" t="s">
        <v>4620</v>
      </c>
      <c r="E266" t="s">
        <v>3855</v>
      </c>
      <c r="F266" t="s">
        <v>3855</v>
      </c>
      <c r="G266" t="s">
        <v>5137</v>
      </c>
      <c r="H266" t="s">
        <v>5147</v>
      </c>
      <c r="I266" t="s">
        <v>4699</v>
      </c>
      <c r="J266" t="s">
        <v>5148</v>
      </c>
      <c r="K266" t="s">
        <v>5065</v>
      </c>
      <c r="Q266" t="s">
        <v>9076</v>
      </c>
    </row>
    <row r="267" spans="2:17" x14ac:dyDescent="0.25">
      <c r="B267" s="29" t="str">
        <f>_xlfn.CONCAT(Capabilities[[#This Row],[Column1]],"-",Capabilities[[#This Row],[Level 1]],"-",Capabilities[[#This Row],[Level 2]],"-",Capabilities[[#This Row],[Level 3]])</f>
        <v>1051-Manufacturing-Product Design &amp; Planning-</v>
      </c>
      <c r="C267">
        <v>1051</v>
      </c>
      <c r="D267" t="s">
        <v>4620</v>
      </c>
      <c r="E267" t="s">
        <v>3855</v>
      </c>
      <c r="F267" t="s">
        <v>3855</v>
      </c>
      <c r="G267" t="s">
        <v>5149</v>
      </c>
      <c r="J267" t="s">
        <v>5150</v>
      </c>
      <c r="K267" t="s">
        <v>5062</v>
      </c>
      <c r="L267">
        <v>450</v>
      </c>
      <c r="Q267" t="s">
        <v>9077</v>
      </c>
    </row>
    <row r="268" spans="2:17" x14ac:dyDescent="0.25">
      <c r="B268" s="29" t="str">
        <f>_xlfn.CONCAT(Capabilities[[#This Row],[Column1]],"-",Capabilities[[#This Row],[Level 1]],"-",Capabilities[[#This Row],[Level 2]],"-",Capabilities[[#This Row],[Level 3]])</f>
        <v>1258-Manufacturing-Product Design &amp; Planning-Define Production Process</v>
      </c>
      <c r="C268">
        <v>1258</v>
      </c>
      <c r="D268" t="s">
        <v>4620</v>
      </c>
      <c r="E268" t="s">
        <v>3855</v>
      </c>
      <c r="F268" t="s">
        <v>3855</v>
      </c>
      <c r="G268" t="s">
        <v>5149</v>
      </c>
      <c r="H268" t="s">
        <v>5151</v>
      </c>
      <c r="I268" t="s">
        <v>4699</v>
      </c>
      <c r="J268" t="s">
        <v>5152</v>
      </c>
      <c r="K268" t="s">
        <v>5062</v>
      </c>
      <c r="L268">
        <v>460</v>
      </c>
      <c r="Q268" t="s">
        <v>9078</v>
      </c>
    </row>
    <row r="269" spans="2:17" x14ac:dyDescent="0.25">
      <c r="B269" s="29" t="str">
        <f>_xlfn.CONCAT(Capabilities[[#This Row],[Column1]],"-",Capabilities[[#This Row],[Level 1]],"-",Capabilities[[#This Row],[Level 2]],"-",Capabilities[[#This Row],[Level 3]])</f>
        <v>1259-Manufacturing-Product Design &amp; Planning-Define Production Site</v>
      </c>
      <c r="C269">
        <v>1259</v>
      </c>
      <c r="D269" t="s">
        <v>4620</v>
      </c>
      <c r="E269" t="s">
        <v>3855</v>
      </c>
      <c r="F269" t="s">
        <v>3855</v>
      </c>
      <c r="G269" t="s">
        <v>5149</v>
      </c>
      <c r="H269" t="s">
        <v>5153</v>
      </c>
      <c r="I269" t="s">
        <v>4699</v>
      </c>
      <c r="J269" t="s">
        <v>5154</v>
      </c>
      <c r="K269" t="s">
        <v>5062</v>
      </c>
      <c r="L269">
        <v>470</v>
      </c>
      <c r="Q269" t="s">
        <v>9079</v>
      </c>
    </row>
    <row r="270" spans="2:17" x14ac:dyDescent="0.25">
      <c r="B270" s="29" t="str">
        <f>_xlfn.CONCAT(Capabilities[[#This Row],[Column1]],"-",Capabilities[[#This Row],[Level 1]],"-",Capabilities[[#This Row],[Level 2]],"-",Capabilities[[#This Row],[Level 3]])</f>
        <v>1262-Manufacturing-Product Design &amp; Planning-Plan Material Requirements</v>
      </c>
      <c r="C270">
        <v>1262</v>
      </c>
      <c r="D270" t="s">
        <v>4620</v>
      </c>
      <c r="E270" t="s">
        <v>3855</v>
      </c>
      <c r="F270" t="s">
        <v>3855</v>
      </c>
      <c r="G270" t="s">
        <v>5149</v>
      </c>
      <c r="H270" t="s">
        <v>5155</v>
      </c>
      <c r="I270" t="s">
        <v>4699</v>
      </c>
      <c r="J270" t="s">
        <v>5156</v>
      </c>
      <c r="K270" t="s">
        <v>5062</v>
      </c>
      <c r="L270">
        <v>480</v>
      </c>
      <c r="Q270" t="s">
        <v>9080</v>
      </c>
    </row>
    <row r="271" spans="2:17" x14ac:dyDescent="0.25">
      <c r="B271" s="29" t="str">
        <f>_xlfn.CONCAT(Capabilities[[#This Row],[Column1]],"-",Capabilities[[#This Row],[Level 1]],"-",Capabilities[[#This Row],[Level 2]],"-",Capabilities[[#This Row],[Level 3]])</f>
        <v>1260-Manufacturing-Product Design &amp; Planning-Manage Production Requirements</v>
      </c>
      <c r="C271">
        <v>1260</v>
      </c>
      <c r="D271" t="s">
        <v>4620</v>
      </c>
      <c r="E271" t="s">
        <v>3855</v>
      </c>
      <c r="F271" t="s">
        <v>3855</v>
      </c>
      <c r="G271" t="s">
        <v>5149</v>
      </c>
      <c r="H271" t="s">
        <v>5157</v>
      </c>
      <c r="I271" t="s">
        <v>4699</v>
      </c>
      <c r="J271" t="s">
        <v>5158</v>
      </c>
      <c r="K271" t="s">
        <v>5065</v>
      </c>
      <c r="Q271" t="s">
        <v>9081</v>
      </c>
    </row>
    <row r="272" spans="2:17" x14ac:dyDescent="0.25">
      <c r="B272" s="29" t="str">
        <f>_xlfn.CONCAT(Capabilities[[#This Row],[Column1]],"-",Capabilities[[#This Row],[Level 1]],"-",Capabilities[[#This Row],[Level 2]],"-",Capabilities[[#This Row],[Level 3]])</f>
        <v>1261-Manufacturing-Product Design &amp; Planning-Manage Waste Disposal</v>
      </c>
      <c r="C272">
        <v>1261</v>
      </c>
      <c r="D272" t="s">
        <v>4620</v>
      </c>
      <c r="E272" t="s">
        <v>3855</v>
      </c>
      <c r="F272" t="s">
        <v>3855</v>
      </c>
      <c r="G272" t="s">
        <v>5149</v>
      </c>
      <c r="H272" t="s">
        <v>5159</v>
      </c>
      <c r="I272" t="s">
        <v>4699</v>
      </c>
      <c r="J272" t="s">
        <v>5160</v>
      </c>
      <c r="K272" t="s">
        <v>435</v>
      </c>
      <c r="Q272" t="s">
        <v>9082</v>
      </c>
    </row>
    <row r="273" spans="2:17" x14ac:dyDescent="0.25">
      <c r="B273" s="29" t="str">
        <f>_xlfn.CONCAT(Capabilities[[#This Row],[Column1]],"-",Capabilities[[#This Row],[Level 1]],"-",Capabilities[[#This Row],[Level 2]],"-",Capabilities[[#This Row],[Level 3]])</f>
        <v>1006-Manufacturing--</v>
      </c>
      <c r="C273">
        <v>1006</v>
      </c>
      <c r="D273" t="s">
        <v>4620</v>
      </c>
      <c r="E273" t="s">
        <v>3855</v>
      </c>
      <c r="F273" t="s">
        <v>3855</v>
      </c>
      <c r="J273" t="s">
        <v>5161</v>
      </c>
      <c r="K273" t="s">
        <v>5065</v>
      </c>
      <c r="Q273" t="s">
        <v>9083</v>
      </c>
    </row>
    <row r="274" spans="2:17" x14ac:dyDescent="0.25">
      <c r="B274" s="29" t="str">
        <f>_xlfn.CONCAT(Capabilities[[#This Row],[Column1]],"-",Capabilities[[#This Row],[Level 1]],"-",Capabilities[[#This Row],[Level 2]],"-",Capabilities[[#This Row],[Level 3]])</f>
        <v>3011-Marketing-Corporate communication and brand management-Social media communication</v>
      </c>
      <c r="C274">
        <v>3011</v>
      </c>
      <c r="D274" t="s">
        <v>4734</v>
      </c>
      <c r="E274" t="s">
        <v>379</v>
      </c>
      <c r="F274" t="s">
        <v>416</v>
      </c>
      <c r="G274" t="s">
        <v>5162</v>
      </c>
      <c r="H274" t="s">
        <v>5163</v>
      </c>
      <c r="J274" s="63" t="s">
        <v>5164</v>
      </c>
      <c r="K274" s="63" t="s">
        <v>435</v>
      </c>
      <c r="L274" s="63"/>
      <c r="N274" s="28">
        <v>45602</v>
      </c>
      <c r="O274" t="s">
        <v>1088</v>
      </c>
      <c r="Q274" t="s">
        <v>9084</v>
      </c>
    </row>
    <row r="275" spans="2:17" x14ac:dyDescent="0.25">
      <c r="B275" s="29" t="str">
        <f>_xlfn.CONCAT(Capabilities[[#This Row],[Column1]],"-",Capabilities[[#This Row],[Level 1]],"-",Capabilities[[#This Row],[Level 2]],"-",Capabilities[[#This Row],[Level 3]])</f>
        <v>3015-Marketing-Corporate communication and brand management-Budget management and allocation</v>
      </c>
      <c r="C275">
        <v>3015</v>
      </c>
      <c r="D275" t="s">
        <v>4734</v>
      </c>
      <c r="E275" t="s">
        <v>379</v>
      </c>
      <c r="F275" t="s">
        <v>416</v>
      </c>
      <c r="G275" t="s">
        <v>5162</v>
      </c>
      <c r="H275" t="s">
        <v>5165</v>
      </c>
      <c r="J275" s="61" t="s">
        <v>5166</v>
      </c>
      <c r="K275" s="61" t="s">
        <v>435</v>
      </c>
      <c r="L275" s="61"/>
      <c r="N275" s="28">
        <v>45602</v>
      </c>
      <c r="O275" t="s">
        <v>1088</v>
      </c>
      <c r="Q275" t="s">
        <v>9085</v>
      </c>
    </row>
    <row r="276" spans="2:17" x14ac:dyDescent="0.25">
      <c r="B276" s="29" t="str">
        <f>_xlfn.CONCAT(Capabilities[[#This Row],[Column1]],"-",Capabilities[[#This Row],[Level 1]],"-",Capabilities[[#This Row],[Level 2]],"-",Capabilities[[#This Row],[Level 3]])</f>
        <v>3018-Marketing-Corporate communication and brand management-Content management</v>
      </c>
      <c r="C276">
        <v>3018</v>
      </c>
      <c r="D276" t="s">
        <v>4734</v>
      </c>
      <c r="E276" t="s">
        <v>379</v>
      </c>
      <c r="F276" t="s">
        <v>416</v>
      </c>
      <c r="G276" t="s">
        <v>5162</v>
      </c>
      <c r="H276" t="s">
        <v>5167</v>
      </c>
      <c r="J276" s="61" t="s">
        <v>5168</v>
      </c>
      <c r="K276" s="61" t="s">
        <v>435</v>
      </c>
      <c r="L276" s="61"/>
      <c r="N276" s="28">
        <v>45602</v>
      </c>
      <c r="O276" t="s">
        <v>1088</v>
      </c>
      <c r="Q276" t="s">
        <v>9086</v>
      </c>
    </row>
    <row r="277" spans="2:17" x14ac:dyDescent="0.25">
      <c r="B277" s="29" t="str">
        <f>_xlfn.CONCAT(Capabilities[[#This Row],[Column1]],"-",Capabilities[[#This Row],[Level 1]],"-",Capabilities[[#This Row],[Level 2]],"-",Capabilities[[#This Row],[Level 3]])</f>
        <v>3112-Marketing-Corporate communication and brand management-Global brand management</v>
      </c>
      <c r="C277">
        <v>3112</v>
      </c>
      <c r="D277" t="s">
        <v>4734</v>
      </c>
      <c r="E277" t="s">
        <v>379</v>
      </c>
      <c r="F277" t="s">
        <v>416</v>
      </c>
      <c r="G277" t="s">
        <v>5162</v>
      </c>
      <c r="H277" t="s">
        <v>5169</v>
      </c>
      <c r="J277" s="61" t="s">
        <v>5170</v>
      </c>
      <c r="K277" s="61" t="s">
        <v>435</v>
      </c>
      <c r="L277" s="61"/>
      <c r="N277" s="28">
        <v>45602</v>
      </c>
      <c r="O277" t="s">
        <v>1088</v>
      </c>
      <c r="Q277" t="s">
        <v>9087</v>
      </c>
    </row>
    <row r="278" spans="2:17" x14ac:dyDescent="0.25">
      <c r="B278" s="29" t="str">
        <f>_xlfn.CONCAT(Capabilities[[#This Row],[Column1]],"-",Capabilities[[#This Row],[Level 1]],"-",Capabilities[[#This Row],[Level 2]],"-",Capabilities[[#This Row],[Level 3]])</f>
        <v>3113-Marketing-Corporate communication and brand management-Internal communications</v>
      </c>
      <c r="C278">
        <v>3113</v>
      </c>
      <c r="D278" t="s">
        <v>4734</v>
      </c>
      <c r="E278" t="s">
        <v>379</v>
      </c>
      <c r="F278" t="s">
        <v>416</v>
      </c>
      <c r="G278" t="s">
        <v>5162</v>
      </c>
      <c r="H278" t="s">
        <v>5171</v>
      </c>
      <c r="J278" s="63" t="s">
        <v>5172</v>
      </c>
      <c r="K278" s="63" t="s">
        <v>435</v>
      </c>
      <c r="L278" s="63"/>
      <c r="N278" s="28">
        <v>45602</v>
      </c>
      <c r="O278" t="s">
        <v>1088</v>
      </c>
      <c r="Q278" t="s">
        <v>9088</v>
      </c>
    </row>
    <row r="279" spans="2:17" x14ac:dyDescent="0.25">
      <c r="B279" s="29" t="str">
        <f>_xlfn.CONCAT(Capabilities[[#This Row],[Column1]],"-",Capabilities[[#This Row],[Level 1]],"-",Capabilities[[#This Row],[Level 2]],"-",Capabilities[[#This Row],[Level 3]])</f>
        <v>3114-Marketing-Corporate communication and brand management-External communication</v>
      </c>
      <c r="C279">
        <v>3114</v>
      </c>
      <c r="D279" t="s">
        <v>4734</v>
      </c>
      <c r="E279" t="s">
        <v>379</v>
      </c>
      <c r="F279" t="s">
        <v>416</v>
      </c>
      <c r="G279" t="s">
        <v>5162</v>
      </c>
      <c r="H279" t="s">
        <v>5173</v>
      </c>
      <c r="J279" s="63" t="s">
        <v>5174</v>
      </c>
      <c r="K279" s="63" t="s">
        <v>435</v>
      </c>
      <c r="L279" s="63"/>
      <c r="N279" s="28">
        <v>45602</v>
      </c>
      <c r="O279" t="s">
        <v>1088</v>
      </c>
      <c r="Q279" t="s">
        <v>9089</v>
      </c>
    </row>
    <row r="280" spans="2:17" x14ac:dyDescent="0.25">
      <c r="B280" s="29" t="str">
        <f>_xlfn.CONCAT(Capabilities[[#This Row],[Column1]],"-",Capabilities[[#This Row],[Level 1]],"-",Capabilities[[#This Row],[Level 2]],"-",Capabilities[[#This Row],[Level 3]])</f>
        <v>3115-Marketing-Corporate communication and brand management-Corporate website management</v>
      </c>
      <c r="C280">
        <v>3115</v>
      </c>
      <c r="D280" t="s">
        <v>4734</v>
      </c>
      <c r="E280" t="s">
        <v>379</v>
      </c>
      <c r="F280" t="s">
        <v>416</v>
      </c>
      <c r="G280" t="s">
        <v>5162</v>
      </c>
      <c r="H280" t="s">
        <v>5175</v>
      </c>
      <c r="J280" s="61" t="s">
        <v>5176</v>
      </c>
      <c r="K280" s="61" t="s">
        <v>435</v>
      </c>
      <c r="L280" s="61"/>
      <c r="N280" s="28">
        <v>45602</v>
      </c>
      <c r="O280" t="s">
        <v>1088</v>
      </c>
      <c r="Q280" t="s">
        <v>9090</v>
      </c>
    </row>
    <row r="281" spans="2:17" x14ac:dyDescent="0.25">
      <c r="B281" s="29" t="str">
        <f>_xlfn.CONCAT(Capabilities[[#This Row],[Column1]],"-",Capabilities[[#This Row],[Level 1]],"-",Capabilities[[#This Row],[Level 2]],"-",Capabilities[[#This Row],[Level 3]])</f>
        <v>3116-Marketing-Corporate communication and brand management-Localization and translation management</v>
      </c>
      <c r="C281">
        <v>3116</v>
      </c>
      <c r="D281" t="s">
        <v>4734</v>
      </c>
      <c r="E281" t="s">
        <v>379</v>
      </c>
      <c r="F281" t="s">
        <v>416</v>
      </c>
      <c r="G281" t="s">
        <v>5162</v>
      </c>
      <c r="H281" t="s">
        <v>5177</v>
      </c>
      <c r="J281" s="61" t="s">
        <v>5178</v>
      </c>
      <c r="K281" s="61" t="s">
        <v>435</v>
      </c>
      <c r="L281" s="61"/>
      <c r="N281" s="28">
        <v>45602</v>
      </c>
      <c r="O281" t="s">
        <v>1088</v>
      </c>
      <c r="Q281" t="s">
        <v>9091</v>
      </c>
    </row>
    <row r="282" spans="2:17" x14ac:dyDescent="0.25">
      <c r="B282" s="29" t="str">
        <f>_xlfn.CONCAT(Capabilities[[#This Row],[Column1]],"-",Capabilities[[#This Row],[Level 1]],"-",Capabilities[[#This Row],[Level 2]],"-",Capabilities[[#This Row],[Level 3]])</f>
        <v>3117-Marketing-Corporate communication and brand management-Public relations and media management</v>
      </c>
      <c r="C282">
        <v>3117</v>
      </c>
      <c r="D282" t="s">
        <v>4734</v>
      </c>
      <c r="E282" t="s">
        <v>379</v>
      </c>
      <c r="F282" t="s">
        <v>416</v>
      </c>
      <c r="G282" t="s">
        <v>5162</v>
      </c>
      <c r="H282" t="s">
        <v>5179</v>
      </c>
      <c r="J282" s="61" t="s">
        <v>5180</v>
      </c>
      <c r="K282" s="61" t="s">
        <v>435</v>
      </c>
      <c r="L282" s="61"/>
      <c r="N282" s="28">
        <v>45602</v>
      </c>
      <c r="O282" t="s">
        <v>1088</v>
      </c>
      <c r="Q282" t="s">
        <v>9092</v>
      </c>
    </row>
    <row r="283" spans="2:17" x14ac:dyDescent="0.25">
      <c r="B283" s="29" t="str">
        <f>_xlfn.CONCAT(Capabilities[[#This Row],[Column1]],"-",Capabilities[[#This Row],[Level 1]],"-",Capabilities[[#This Row],[Level 2]],"-",Capabilities[[#This Row],[Level 3]])</f>
        <v>3118-Marketing-Corporate communication and brand management-Crisis communication</v>
      </c>
      <c r="C283">
        <v>3118</v>
      </c>
      <c r="D283" t="s">
        <v>4734</v>
      </c>
      <c r="E283" t="s">
        <v>379</v>
      </c>
      <c r="F283" t="s">
        <v>416</v>
      </c>
      <c r="G283" t="s">
        <v>5162</v>
      </c>
      <c r="H283" t="s">
        <v>5181</v>
      </c>
      <c r="J283" s="61" t="s">
        <v>5182</v>
      </c>
      <c r="K283" s="61" t="s">
        <v>435</v>
      </c>
      <c r="L283" s="61"/>
      <c r="N283" s="28">
        <v>45602</v>
      </c>
      <c r="O283" t="s">
        <v>1088</v>
      </c>
      <c r="Q283" t="s">
        <v>9093</v>
      </c>
    </row>
    <row r="284" spans="2:17" x14ac:dyDescent="0.25">
      <c r="B284" s="29" t="str">
        <f>_xlfn.CONCAT(Capabilities[[#This Row],[Column1]],"-",Capabilities[[#This Row],[Level 1]],"-",Capabilities[[#This Row],[Level 2]],"-",Capabilities[[#This Row],[Level 3]])</f>
        <v>3119-Marketing-Corporate communication and brand management-Employee engagement and advocacy</v>
      </c>
      <c r="C284">
        <v>3119</v>
      </c>
      <c r="D284" t="s">
        <v>4734</v>
      </c>
      <c r="E284" t="s">
        <v>379</v>
      </c>
      <c r="F284" t="s">
        <v>416</v>
      </c>
      <c r="G284" t="s">
        <v>5162</v>
      </c>
      <c r="H284" t="s">
        <v>5183</v>
      </c>
      <c r="J284" s="61" t="s">
        <v>5184</v>
      </c>
      <c r="K284" s="61" t="s">
        <v>435</v>
      </c>
      <c r="L284" s="61"/>
      <c r="N284" s="28">
        <v>45602</v>
      </c>
      <c r="O284" t="s">
        <v>1088</v>
      </c>
      <c r="Q284" t="s">
        <v>9094</v>
      </c>
    </row>
    <row r="285" spans="2:17" x14ac:dyDescent="0.25">
      <c r="B285" s="29" t="str">
        <f>_xlfn.CONCAT(Capabilities[[#This Row],[Column1]],"-",Capabilities[[#This Row],[Level 1]],"-",Capabilities[[#This Row],[Level 2]],"-",Capabilities[[#This Row],[Level 3]])</f>
        <v>3145-Marketing-Corporate communication and brand management-</v>
      </c>
      <c r="C285">
        <v>3145</v>
      </c>
      <c r="D285" t="s">
        <v>4734</v>
      </c>
      <c r="E285" t="s">
        <v>379</v>
      </c>
      <c r="F285" t="s">
        <v>416</v>
      </c>
      <c r="G285" t="s">
        <v>5162</v>
      </c>
      <c r="I285" t="s">
        <v>4743</v>
      </c>
      <c r="J285" t="s">
        <v>5185</v>
      </c>
      <c r="K285" t="s">
        <v>435</v>
      </c>
      <c r="N285" s="28">
        <v>45602</v>
      </c>
      <c r="O285" t="s">
        <v>1088</v>
      </c>
      <c r="Q285" t="s">
        <v>9095</v>
      </c>
    </row>
    <row r="286" spans="2:17" x14ac:dyDescent="0.25">
      <c r="B286" s="29" t="str">
        <f>_xlfn.CONCAT(Capabilities[[#This Row],[Column1]],"-",Capabilities[[#This Row],[Level 1]],"-",Capabilities[[#This Row],[Level 2]],"-",Capabilities[[#This Row],[Level 3]])</f>
        <v>3120-Marketing-Corporate marketing management-Marketing and communication planning</v>
      </c>
      <c r="C286">
        <v>3120</v>
      </c>
      <c r="D286" t="s">
        <v>4734</v>
      </c>
      <c r="E286" t="s">
        <v>379</v>
      </c>
      <c r="F286" t="s">
        <v>416</v>
      </c>
      <c r="G286" t="s">
        <v>5186</v>
      </c>
      <c r="H286" t="s">
        <v>5187</v>
      </c>
      <c r="J286" s="61" t="s">
        <v>5188</v>
      </c>
      <c r="K286" s="61" t="s">
        <v>435</v>
      </c>
      <c r="L286" s="61"/>
      <c r="N286" s="28">
        <v>45602</v>
      </c>
      <c r="O286" t="s">
        <v>1088</v>
      </c>
      <c r="Q286" t="s">
        <v>9096</v>
      </c>
    </row>
    <row r="287" spans="2:17" ht="15" customHeight="1" x14ac:dyDescent="0.25">
      <c r="B287" s="29" t="str">
        <f>_xlfn.CONCAT(Capabilities[[#This Row],[Column1]],"-",Capabilities[[#This Row],[Level 1]],"-",Capabilities[[#This Row],[Level 2]],"-",Capabilities[[#This Row],[Level 3]])</f>
        <v>3146-Marketing-Corporate marketing management-</v>
      </c>
      <c r="C287">
        <v>3146</v>
      </c>
      <c r="D287" t="s">
        <v>4734</v>
      </c>
      <c r="E287" t="s">
        <v>379</v>
      </c>
      <c r="F287" t="s">
        <v>416</v>
      </c>
      <c r="G287" t="s">
        <v>5186</v>
      </c>
      <c r="J287" s="207" t="s">
        <v>5187</v>
      </c>
      <c r="K287" s="207" t="s">
        <v>435</v>
      </c>
      <c r="L287" s="207"/>
      <c r="N287" s="28">
        <v>45602</v>
      </c>
      <c r="O287" t="s">
        <v>1088</v>
      </c>
      <c r="Q287" t="s">
        <v>9097</v>
      </c>
    </row>
    <row r="288" spans="2:17" x14ac:dyDescent="0.25">
      <c r="B288" s="29" t="str">
        <f>_xlfn.CONCAT(Capabilities[[#This Row],[Column1]],"-",Capabilities[[#This Row],[Level 1]],"-",Capabilities[[#This Row],[Level 2]],"-",Capabilities[[#This Row],[Level 3]])</f>
        <v>3016-Marketing-Customer experience and data management-Customer data management</v>
      </c>
      <c r="C288">
        <v>3016</v>
      </c>
      <c r="D288" t="s">
        <v>4734</v>
      </c>
      <c r="E288" t="s">
        <v>379</v>
      </c>
      <c r="F288" t="s">
        <v>416</v>
      </c>
      <c r="G288" t="s">
        <v>5189</v>
      </c>
      <c r="H288" t="s">
        <v>5190</v>
      </c>
      <c r="J288" s="61" t="s">
        <v>5191</v>
      </c>
      <c r="K288" s="61" t="s">
        <v>4624</v>
      </c>
      <c r="L288" s="61"/>
      <c r="N288" s="28">
        <v>45602</v>
      </c>
      <c r="O288" t="s">
        <v>1088</v>
      </c>
      <c r="Q288" t="s">
        <v>9098</v>
      </c>
    </row>
    <row r="289" spans="2:17" ht="15" customHeight="1" x14ac:dyDescent="0.25">
      <c r="B289" s="29" t="str">
        <f>_xlfn.CONCAT(Capabilities[[#This Row],[Column1]],"-",Capabilities[[#This Row],[Level 1]],"-",Capabilities[[#This Row],[Level 2]],"-",Capabilities[[#This Row],[Level 3]])</f>
        <v>3017-Marketing-Customer experience and data management-Customer experience management</v>
      </c>
      <c r="C289">
        <v>3017</v>
      </c>
      <c r="D289" t="s">
        <v>4734</v>
      </c>
      <c r="E289" t="s">
        <v>379</v>
      </c>
      <c r="F289" t="s">
        <v>416</v>
      </c>
      <c r="G289" t="s">
        <v>5189</v>
      </c>
      <c r="H289" t="s">
        <v>5192</v>
      </c>
      <c r="J289" s="61" t="s">
        <v>5193</v>
      </c>
      <c r="K289" s="61" t="s">
        <v>4624</v>
      </c>
      <c r="L289" s="61"/>
      <c r="N289" s="28">
        <v>45602</v>
      </c>
      <c r="O289" t="s">
        <v>1088</v>
      </c>
      <c r="Q289" t="s">
        <v>9099</v>
      </c>
    </row>
    <row r="290" spans="2:17" x14ac:dyDescent="0.25">
      <c r="B290" s="29" t="str">
        <f>_xlfn.CONCAT(Capabilities[[#This Row],[Column1]],"-",Capabilities[[#This Row],[Level 1]],"-",Capabilities[[#This Row],[Level 2]],"-",Capabilities[[#This Row],[Level 3]])</f>
        <v>3019-Marketing-Customer experience and data management-Compliance and data privacy management</v>
      </c>
      <c r="C290">
        <v>3019</v>
      </c>
      <c r="D290" t="s">
        <v>4734</v>
      </c>
      <c r="E290" t="s">
        <v>379</v>
      </c>
      <c r="F290" t="s">
        <v>416</v>
      </c>
      <c r="G290" t="s">
        <v>5189</v>
      </c>
      <c r="H290" t="s">
        <v>5194</v>
      </c>
      <c r="J290" t="s">
        <v>5195</v>
      </c>
      <c r="K290" t="s">
        <v>435</v>
      </c>
      <c r="N290" s="28">
        <v>45602</v>
      </c>
      <c r="O290" t="s">
        <v>1088</v>
      </c>
      <c r="Q290" t="s">
        <v>9100</v>
      </c>
    </row>
    <row r="291" spans="2:17" x14ac:dyDescent="0.25">
      <c r="B291" s="29" t="str">
        <f>_xlfn.CONCAT(Capabilities[[#This Row],[Column1]],"-",Capabilities[[#This Row],[Level 1]],"-",Capabilities[[#This Row],[Level 2]],"-",Capabilities[[#This Row],[Level 3]])</f>
        <v>3110-Marketing-Customer experience and data management-Customer communication management</v>
      </c>
      <c r="C291">
        <v>3110</v>
      </c>
      <c r="D291" t="s">
        <v>4734</v>
      </c>
      <c r="E291" t="s">
        <v>379</v>
      </c>
      <c r="F291" t="s">
        <v>416</v>
      </c>
      <c r="G291" t="s">
        <v>5189</v>
      </c>
      <c r="H291" t="s">
        <v>5196</v>
      </c>
      <c r="J291" s="61" t="s">
        <v>5197</v>
      </c>
      <c r="K291" s="61" t="s">
        <v>4624</v>
      </c>
      <c r="L291" s="61"/>
      <c r="N291" s="28">
        <v>45602</v>
      </c>
      <c r="O291" t="s">
        <v>1088</v>
      </c>
      <c r="Q291" t="s">
        <v>9101</v>
      </c>
    </row>
    <row r="292" spans="2:17" ht="15" customHeight="1" x14ac:dyDescent="0.25">
      <c r="B292" s="29" t="str">
        <f>_xlfn.CONCAT(Capabilities[[#This Row],[Column1]],"-",Capabilities[[#This Row],[Level 1]],"-",Capabilities[[#This Row],[Level 2]],"-",Capabilities[[#This Row],[Level 3]])</f>
        <v>3111-Marketing-Customer experience and data management-Compliance and data privacy management</v>
      </c>
      <c r="C292">
        <v>3111</v>
      </c>
      <c r="D292" t="s">
        <v>4734</v>
      </c>
      <c r="E292" t="s">
        <v>379</v>
      </c>
      <c r="F292" t="s">
        <v>416</v>
      </c>
      <c r="G292" t="s">
        <v>5189</v>
      </c>
      <c r="H292" t="s">
        <v>5194</v>
      </c>
      <c r="J292" s="61" t="s">
        <v>5198</v>
      </c>
      <c r="K292" s="61" t="s">
        <v>435</v>
      </c>
      <c r="L292" s="61"/>
      <c r="N292" s="28">
        <v>45602</v>
      </c>
      <c r="O292" t="s">
        <v>1088</v>
      </c>
      <c r="Q292" t="s">
        <v>9102</v>
      </c>
    </row>
    <row r="293" spans="2:17" x14ac:dyDescent="0.25">
      <c r="B293" s="29" t="str">
        <f>_xlfn.CONCAT(Capabilities[[#This Row],[Column1]],"-",Capabilities[[#This Row],[Level 1]],"-",Capabilities[[#This Row],[Level 2]],"-",Capabilities[[#This Row],[Level 3]])</f>
        <v>3147-Marketing-Customer experience and data management-</v>
      </c>
      <c r="C293">
        <v>3147</v>
      </c>
      <c r="D293" t="s">
        <v>4734</v>
      </c>
      <c r="E293" t="s">
        <v>379</v>
      </c>
      <c r="F293" t="s">
        <v>416</v>
      </c>
      <c r="G293" t="s">
        <v>5189</v>
      </c>
      <c r="I293" t="s">
        <v>4743</v>
      </c>
      <c r="J293" t="s">
        <v>5199</v>
      </c>
      <c r="K293" t="s">
        <v>4624</v>
      </c>
      <c r="N293" s="28">
        <v>45602</v>
      </c>
      <c r="O293" t="s">
        <v>1088</v>
      </c>
      <c r="Q293" t="s">
        <v>9103</v>
      </c>
    </row>
    <row r="294" spans="2:17" x14ac:dyDescent="0.25">
      <c r="B294" s="29" t="str">
        <f>_xlfn.CONCAT(Capabilities[[#This Row],[Column1]],"-",Capabilities[[#This Row],[Level 1]],"-",Capabilities[[#This Row],[Level 2]],"-",Capabilities[[#This Row],[Level 3]])</f>
        <v>3013-Marketing-Data and insights management-Performance meassurement</v>
      </c>
      <c r="C294">
        <v>3013</v>
      </c>
      <c r="D294" t="s">
        <v>4734</v>
      </c>
      <c r="E294" t="s">
        <v>379</v>
      </c>
      <c r="F294" t="s">
        <v>416</v>
      </c>
      <c r="G294" t="s">
        <v>5200</v>
      </c>
      <c r="H294" t="s">
        <v>5201</v>
      </c>
      <c r="J294" t="s">
        <v>5202</v>
      </c>
      <c r="K294" t="s">
        <v>435</v>
      </c>
      <c r="N294" s="28">
        <v>45602</v>
      </c>
      <c r="O294" t="s">
        <v>1088</v>
      </c>
      <c r="Q294" t="s">
        <v>9104</v>
      </c>
    </row>
    <row r="295" spans="2:17" x14ac:dyDescent="0.25">
      <c r="B295" s="29" t="str">
        <f>_xlfn.CONCAT(Capabilities[[#This Row],[Column1]],"-",Capabilities[[#This Row],[Level 1]],"-",Capabilities[[#This Row],[Level 2]],"-",Capabilities[[#This Row],[Level 3]])</f>
        <v>3025-Marketing-Data and insights management-Marketing surveys</v>
      </c>
      <c r="C295">
        <v>3025</v>
      </c>
      <c r="D295" t="s">
        <v>4734</v>
      </c>
      <c r="E295" t="s">
        <v>379</v>
      </c>
      <c r="F295" t="s">
        <v>416</v>
      </c>
      <c r="G295" t="s">
        <v>5200</v>
      </c>
      <c r="H295" t="s">
        <v>5203</v>
      </c>
      <c r="J295" s="61" t="s">
        <v>5204</v>
      </c>
      <c r="K295" s="61" t="s">
        <v>435</v>
      </c>
      <c r="L295" s="61"/>
      <c r="N295" s="28">
        <v>45602</v>
      </c>
      <c r="O295" t="s">
        <v>1088</v>
      </c>
      <c r="Q295" t="s">
        <v>9105</v>
      </c>
    </row>
    <row r="296" spans="2:17" x14ac:dyDescent="0.25">
      <c r="B296" s="29" t="str">
        <f>_xlfn.CONCAT(Capabilities[[#This Row],[Column1]],"-",Capabilities[[#This Row],[Level 1]],"-",Capabilities[[#This Row],[Level 2]],"-",Capabilities[[#This Row],[Level 3]])</f>
        <v>3121-Marketing-Data and insights management-Data meassurements and integration</v>
      </c>
      <c r="C296">
        <v>3121</v>
      </c>
      <c r="D296" t="s">
        <v>4734</v>
      </c>
      <c r="E296" t="s">
        <v>379</v>
      </c>
      <c r="F296" t="s">
        <v>416</v>
      </c>
      <c r="G296" t="s">
        <v>5200</v>
      </c>
      <c r="H296" t="s">
        <v>5205</v>
      </c>
      <c r="J296" s="61" t="s">
        <v>5206</v>
      </c>
      <c r="K296" s="61" t="s">
        <v>435</v>
      </c>
      <c r="L296" s="61"/>
      <c r="N296" s="28">
        <v>45602</v>
      </c>
      <c r="O296" t="s">
        <v>1088</v>
      </c>
      <c r="Q296" t="s">
        <v>9106</v>
      </c>
    </row>
    <row r="297" spans="2:17" x14ac:dyDescent="0.25">
      <c r="B297" s="29" t="str">
        <f>_xlfn.CONCAT(Capabilities[[#This Row],[Column1]],"-",Capabilities[[#This Row],[Level 1]],"-",Capabilities[[#This Row],[Level 2]],"-",Capabilities[[#This Row],[Level 3]])</f>
        <v>3122-Marketing-Data and insights management-Channel performance insights</v>
      </c>
      <c r="C297">
        <v>3122</v>
      </c>
      <c r="D297" t="s">
        <v>4734</v>
      </c>
      <c r="E297" t="s">
        <v>379</v>
      </c>
      <c r="F297" t="s">
        <v>416</v>
      </c>
      <c r="G297" t="s">
        <v>5200</v>
      </c>
      <c r="H297" t="s">
        <v>5207</v>
      </c>
      <c r="J297" s="61" t="s">
        <v>5208</v>
      </c>
      <c r="K297" s="61" t="s">
        <v>435</v>
      </c>
      <c r="L297" s="61"/>
      <c r="N297" s="28">
        <v>45602</v>
      </c>
      <c r="O297" t="s">
        <v>1088</v>
      </c>
      <c r="Q297" t="s">
        <v>9107</v>
      </c>
    </row>
    <row r="298" spans="2:17" x14ac:dyDescent="0.25">
      <c r="B298" s="29" t="str">
        <f>_xlfn.CONCAT(Capabilities[[#This Row],[Column1]],"-",Capabilities[[#This Row],[Level 1]],"-",Capabilities[[#This Row],[Level 2]],"-",Capabilities[[#This Row],[Level 3]])</f>
        <v>3123-Marketing-Data and insights management-Customer journey insight management</v>
      </c>
      <c r="C298">
        <v>3123</v>
      </c>
      <c r="D298" t="s">
        <v>4734</v>
      </c>
      <c r="E298" t="s">
        <v>379</v>
      </c>
      <c r="F298" t="s">
        <v>416</v>
      </c>
      <c r="G298" t="s">
        <v>5200</v>
      </c>
      <c r="H298" t="s">
        <v>5209</v>
      </c>
      <c r="J298" s="61" t="s">
        <v>5210</v>
      </c>
      <c r="K298" s="61" t="s">
        <v>435</v>
      </c>
      <c r="L298" s="61"/>
      <c r="N298" s="28">
        <v>45602</v>
      </c>
      <c r="O298" t="s">
        <v>1088</v>
      </c>
      <c r="Q298" t="s">
        <v>9108</v>
      </c>
    </row>
    <row r="299" spans="2:17" x14ac:dyDescent="0.25">
      <c r="B299" s="29" t="str">
        <f>_xlfn.CONCAT(Capabilities[[#This Row],[Column1]],"-",Capabilities[[#This Row],[Level 1]],"-",Capabilities[[#This Row],[Level 2]],"-",Capabilities[[#This Row],[Level 3]])</f>
        <v>3144-Marketing-Data and insights management-</v>
      </c>
      <c r="C299">
        <v>3144</v>
      </c>
      <c r="D299" t="s">
        <v>4734</v>
      </c>
      <c r="E299" t="s">
        <v>379</v>
      </c>
      <c r="F299" t="s">
        <v>416</v>
      </c>
      <c r="G299" t="s">
        <v>5200</v>
      </c>
      <c r="I299" t="s">
        <v>4743</v>
      </c>
      <c r="J299" t="s">
        <v>5211</v>
      </c>
      <c r="K299" t="s">
        <v>435</v>
      </c>
      <c r="N299" s="28">
        <v>45602</v>
      </c>
      <c r="O299" t="s">
        <v>1088</v>
      </c>
      <c r="Q299" t="s">
        <v>9109</v>
      </c>
    </row>
    <row r="300" spans="2:17" x14ac:dyDescent="0.25">
      <c r="B300" s="29" t="str">
        <f>_xlfn.CONCAT(Capabilities[[#This Row],[Column1]],"-",Capabilities[[#This Row],[Level 1]],"-",Capabilities[[#This Row],[Level 2]],"-",Capabilities[[#This Row],[Level 3]])</f>
        <v>3129-Marketing-Digital channel management-User experience (UX) design and testing</v>
      </c>
      <c r="C300">
        <v>3129</v>
      </c>
      <c r="D300" t="s">
        <v>4734</v>
      </c>
      <c r="E300" t="s">
        <v>379</v>
      </c>
      <c r="F300" t="s">
        <v>416</v>
      </c>
      <c r="G300" t="s">
        <v>5212</v>
      </c>
      <c r="H300" t="s">
        <v>5213</v>
      </c>
      <c r="J300" s="61" t="s">
        <v>5214</v>
      </c>
      <c r="K300" t="s">
        <v>5062</v>
      </c>
      <c r="L300" s="61"/>
      <c r="N300" s="28">
        <v>45602</v>
      </c>
      <c r="O300" t="s">
        <v>1088</v>
      </c>
      <c r="Q300" t="s">
        <v>9110</v>
      </c>
    </row>
    <row r="301" spans="2:17" x14ac:dyDescent="0.25">
      <c r="B301" s="29" t="str">
        <f>_xlfn.CONCAT(Capabilities[[#This Row],[Column1]],"-",Capabilities[[#This Row],[Level 1]],"-",Capabilities[[#This Row],[Level 2]],"-",Capabilities[[#This Row],[Level 3]])</f>
        <v>3005-Marketing-Digital channel management-Partner channel management</v>
      </c>
      <c r="C301">
        <v>3005</v>
      </c>
      <c r="D301" t="s">
        <v>4734</v>
      </c>
      <c r="E301" t="s">
        <v>379</v>
      </c>
      <c r="F301" t="s">
        <v>416</v>
      </c>
      <c r="G301" t="s">
        <v>5212</v>
      </c>
      <c r="H301" t="s">
        <v>5215</v>
      </c>
      <c r="J301" s="206" t="s">
        <v>5216</v>
      </c>
      <c r="K301" s="206" t="s">
        <v>435</v>
      </c>
      <c r="L301" s="206"/>
      <c r="N301" s="28">
        <v>45602</v>
      </c>
      <c r="O301" t="s">
        <v>1088</v>
      </c>
      <c r="Q301" t="s">
        <v>9111</v>
      </c>
    </row>
    <row r="302" spans="2:17" x14ac:dyDescent="0.25">
      <c r="B302" s="29" t="str">
        <f>_xlfn.CONCAT(Capabilities[[#This Row],[Column1]],"-",Capabilities[[#This Row],[Level 1]],"-",Capabilities[[#This Row],[Level 2]],"-",Capabilities[[#This Row],[Level 3]])</f>
        <v>3007-Marketing-Digital channel management-Optimization management</v>
      </c>
      <c r="C302">
        <v>3007</v>
      </c>
      <c r="D302" t="s">
        <v>4734</v>
      </c>
      <c r="E302" t="s">
        <v>379</v>
      </c>
      <c r="F302" t="s">
        <v>416</v>
      </c>
      <c r="G302" t="s">
        <v>5212</v>
      </c>
      <c r="H302" t="s">
        <v>5217</v>
      </c>
      <c r="J302" s="206" t="s">
        <v>5218</v>
      </c>
      <c r="K302" s="206" t="s">
        <v>435</v>
      </c>
      <c r="L302" s="206"/>
      <c r="N302" s="28">
        <v>45602</v>
      </c>
      <c r="O302" t="s">
        <v>1088</v>
      </c>
      <c r="Q302" t="s">
        <v>9112</v>
      </c>
    </row>
    <row r="303" spans="2:17" x14ac:dyDescent="0.25">
      <c r="B303" s="29" t="str">
        <f>_xlfn.CONCAT(Capabilities[[#This Row],[Column1]],"-",Capabilities[[#This Row],[Level 1]],"-",Capabilities[[#This Row],[Level 2]],"-",Capabilities[[#This Row],[Level 3]])</f>
        <v>3124-Marketing-Digital channel management-Social media management</v>
      </c>
      <c r="C303">
        <v>3124</v>
      </c>
      <c r="D303" t="s">
        <v>4734</v>
      </c>
      <c r="E303" t="s">
        <v>379</v>
      </c>
      <c r="F303" t="s">
        <v>416</v>
      </c>
      <c r="G303" t="s">
        <v>5212</v>
      </c>
      <c r="H303" t="s">
        <v>5219</v>
      </c>
      <c r="J303" s="61" t="s">
        <v>5220</v>
      </c>
      <c r="K303" s="61" t="s">
        <v>4624</v>
      </c>
      <c r="L303" s="61"/>
      <c r="N303" s="28">
        <v>45602</v>
      </c>
      <c r="O303" t="s">
        <v>1088</v>
      </c>
      <c r="Q303" t="s">
        <v>9113</v>
      </c>
    </row>
    <row r="304" spans="2:17" x14ac:dyDescent="0.25">
      <c r="B304" s="29" t="str">
        <f>_xlfn.CONCAT(Capabilities[[#This Row],[Column1]],"-",Capabilities[[#This Row],[Level 1]],"-",Capabilities[[#This Row],[Level 2]],"-",Capabilities[[#This Row],[Level 3]])</f>
        <v>3125-Marketing-Digital channel management-Corporate website management</v>
      </c>
      <c r="C304">
        <v>3125</v>
      </c>
      <c r="D304" t="s">
        <v>4734</v>
      </c>
      <c r="E304" t="s">
        <v>379</v>
      </c>
      <c r="F304" t="s">
        <v>416</v>
      </c>
      <c r="G304" t="s">
        <v>5212</v>
      </c>
      <c r="H304" t="s">
        <v>5175</v>
      </c>
      <c r="J304" s="64" t="s">
        <v>5221</v>
      </c>
      <c r="K304" s="64" t="s">
        <v>435</v>
      </c>
      <c r="L304" s="64"/>
      <c r="N304" s="28">
        <v>45602</v>
      </c>
      <c r="O304" t="s">
        <v>1088</v>
      </c>
      <c r="Q304" t="s">
        <v>9114</v>
      </c>
    </row>
    <row r="305" spans="2:17" x14ac:dyDescent="0.25">
      <c r="B305" s="29" t="str">
        <f>_xlfn.CONCAT(Capabilities[[#This Row],[Column1]],"-",Capabilities[[#This Row],[Level 1]],"-",Capabilities[[#This Row],[Level 2]],"-",Capabilities[[#This Row],[Level 3]])</f>
        <v>3126-Marketing-Digital channel management-SEO managenent</v>
      </c>
      <c r="C305">
        <v>3126</v>
      </c>
      <c r="D305" t="s">
        <v>4734</v>
      </c>
      <c r="E305" t="s">
        <v>379</v>
      </c>
      <c r="F305" t="s">
        <v>416</v>
      </c>
      <c r="G305" t="s">
        <v>5212</v>
      </c>
      <c r="H305" t="s">
        <v>5222</v>
      </c>
      <c r="J305" s="61" t="s">
        <v>5223</v>
      </c>
      <c r="K305" s="61" t="s">
        <v>435</v>
      </c>
      <c r="L305" s="61"/>
      <c r="N305" s="28">
        <v>45602</v>
      </c>
      <c r="O305" t="s">
        <v>1088</v>
      </c>
      <c r="Q305" t="s">
        <v>9115</v>
      </c>
    </row>
    <row r="306" spans="2:17" x14ac:dyDescent="0.25">
      <c r="B306" s="29" t="str">
        <f>_xlfn.CONCAT(Capabilities[[#This Row],[Column1]],"-",Capabilities[[#This Row],[Level 1]],"-",Capabilities[[#This Row],[Level 2]],"-",Capabilities[[#This Row],[Level 3]])</f>
        <v>3127-Marketing-Digital channel management-SEM management</v>
      </c>
      <c r="C306">
        <v>3127</v>
      </c>
      <c r="D306" t="s">
        <v>4734</v>
      </c>
      <c r="E306" t="s">
        <v>379</v>
      </c>
      <c r="F306" t="s">
        <v>416</v>
      </c>
      <c r="G306" t="s">
        <v>5212</v>
      </c>
      <c r="H306" t="s">
        <v>5224</v>
      </c>
      <c r="J306" s="61" t="s">
        <v>5225</v>
      </c>
      <c r="K306" s="61" t="s">
        <v>435</v>
      </c>
      <c r="L306" s="61"/>
      <c r="N306" s="28">
        <v>45602</v>
      </c>
      <c r="O306" t="s">
        <v>1088</v>
      </c>
      <c r="Q306" t="s">
        <v>9116</v>
      </c>
    </row>
    <row r="307" spans="2:17" x14ac:dyDescent="0.25">
      <c r="B307" s="29" t="str">
        <f>_xlfn.CONCAT(Capabilities[[#This Row],[Column1]],"-",Capabilities[[#This Row],[Level 1]],"-",Capabilities[[#This Row],[Level 2]],"-",Capabilities[[#This Row],[Level 3]])</f>
        <v>3128-Marketing-Digital channel management-Digital experience and brand management</v>
      </c>
      <c r="C307">
        <v>3128</v>
      </c>
      <c r="D307" t="s">
        <v>4734</v>
      </c>
      <c r="E307" t="s">
        <v>379</v>
      </c>
      <c r="F307" t="s">
        <v>416</v>
      </c>
      <c r="G307" t="s">
        <v>5212</v>
      </c>
      <c r="H307" t="s">
        <v>5226</v>
      </c>
      <c r="J307" t="s">
        <v>5227</v>
      </c>
      <c r="K307" t="s">
        <v>435</v>
      </c>
      <c r="N307" s="28">
        <v>45602</v>
      </c>
      <c r="O307" t="s">
        <v>1088</v>
      </c>
      <c r="Q307" t="s">
        <v>9117</v>
      </c>
    </row>
    <row r="308" spans="2:17" x14ac:dyDescent="0.25">
      <c r="B308" s="29" t="str">
        <f>_xlfn.CONCAT(Capabilities[[#This Row],[Column1]],"-",Capabilities[[#This Row],[Level 1]],"-",Capabilities[[#This Row],[Level 2]],"-",Capabilities[[#This Row],[Level 3]])</f>
        <v>3130-Marketing-Digital channel management-Data privacy management and compliance</v>
      </c>
      <c r="C308">
        <v>3130</v>
      </c>
      <c r="D308" t="s">
        <v>4734</v>
      </c>
      <c r="E308" t="s">
        <v>379</v>
      </c>
      <c r="F308" t="s">
        <v>416</v>
      </c>
      <c r="G308" t="s">
        <v>5212</v>
      </c>
      <c r="H308" t="s">
        <v>5228</v>
      </c>
      <c r="J308" s="61" t="s">
        <v>5229</v>
      </c>
      <c r="K308" s="61" t="s">
        <v>435</v>
      </c>
      <c r="L308" s="61"/>
      <c r="N308" s="28">
        <v>45602</v>
      </c>
      <c r="O308" t="s">
        <v>1088</v>
      </c>
      <c r="Q308" t="s">
        <v>9118</v>
      </c>
    </row>
    <row r="309" spans="2:17" x14ac:dyDescent="0.25">
      <c r="B309" s="29" t="str">
        <f>_xlfn.CONCAT(Capabilities[[#This Row],[Column1]],"-",Capabilities[[#This Row],[Level 1]],"-",Capabilities[[#This Row],[Level 2]],"-",Capabilities[[#This Row],[Level 3]])</f>
        <v>3131-Marketing-Digital channel management-Hosting and infrastucture management</v>
      </c>
      <c r="C309">
        <v>3131</v>
      </c>
      <c r="D309" t="s">
        <v>4734</v>
      </c>
      <c r="E309" t="s">
        <v>379</v>
      </c>
      <c r="F309" t="s">
        <v>416</v>
      </c>
      <c r="G309" t="s">
        <v>5212</v>
      </c>
      <c r="H309" t="s">
        <v>5230</v>
      </c>
      <c r="J309" s="61" t="s">
        <v>5231</v>
      </c>
      <c r="K309" s="61" t="s">
        <v>435</v>
      </c>
      <c r="L309" s="61"/>
      <c r="N309" s="28">
        <v>45602</v>
      </c>
      <c r="O309" t="s">
        <v>1088</v>
      </c>
      <c r="Q309" t="s">
        <v>9119</v>
      </c>
    </row>
    <row r="310" spans="2:17" x14ac:dyDescent="0.25">
      <c r="B310" s="29" t="str">
        <f>_xlfn.CONCAT(Capabilities[[#This Row],[Column1]],"-",Capabilities[[#This Row],[Level 1]],"-",Capabilities[[#This Row],[Level 2]],"-",Capabilities[[#This Row],[Level 3]])</f>
        <v>3132-Marketing-Digital channel management-Marketing automation and workflow management</v>
      </c>
      <c r="C310">
        <v>3132</v>
      </c>
      <c r="D310" t="s">
        <v>4734</v>
      </c>
      <c r="E310" t="s">
        <v>379</v>
      </c>
      <c r="F310" t="s">
        <v>416</v>
      </c>
      <c r="G310" t="s">
        <v>5212</v>
      </c>
      <c r="H310" t="s">
        <v>5232</v>
      </c>
      <c r="J310" s="206" t="s">
        <v>5233</v>
      </c>
      <c r="K310" s="206" t="s">
        <v>435</v>
      </c>
      <c r="L310" s="206"/>
      <c r="N310" s="28">
        <v>45602</v>
      </c>
      <c r="O310" t="s">
        <v>1088</v>
      </c>
      <c r="Q310" t="s">
        <v>9120</v>
      </c>
    </row>
    <row r="311" spans="2:17" x14ac:dyDescent="0.25">
      <c r="B311" s="29" t="str">
        <f>_xlfn.CONCAT(Capabilities[[#This Row],[Column1]],"-",Capabilities[[#This Row],[Level 1]],"-",Capabilities[[#This Row],[Level 2]],"-",Capabilities[[#This Row],[Level 3]])</f>
        <v>3133-Marketing-Digital channel management-Customer channel management</v>
      </c>
      <c r="C311">
        <v>3133</v>
      </c>
      <c r="D311" t="s">
        <v>4734</v>
      </c>
      <c r="E311" t="s">
        <v>379</v>
      </c>
      <c r="F311" t="s">
        <v>416</v>
      </c>
      <c r="G311" t="s">
        <v>5212</v>
      </c>
      <c r="H311" t="s">
        <v>5234</v>
      </c>
      <c r="J311" s="206" t="s">
        <v>5235</v>
      </c>
      <c r="K311" s="206" t="s">
        <v>435</v>
      </c>
      <c r="L311" s="206"/>
      <c r="N311" s="28">
        <v>45602</v>
      </c>
      <c r="O311" t="s">
        <v>1088</v>
      </c>
      <c r="Q311" t="s">
        <v>9121</v>
      </c>
    </row>
    <row r="312" spans="2:17" x14ac:dyDescent="0.25">
      <c r="B312" s="29" t="str">
        <f>_xlfn.CONCAT(Capabilities[[#This Row],[Column1]],"-",Capabilities[[#This Row],[Level 1]],"-",Capabilities[[#This Row],[Level 2]],"-",Capabilities[[#This Row],[Level 3]])</f>
        <v>3148-Marketing-Digital channel management-</v>
      </c>
      <c r="C312">
        <v>3148</v>
      </c>
      <c r="D312" t="s">
        <v>4734</v>
      </c>
      <c r="E312" t="s">
        <v>379</v>
      </c>
      <c r="F312" t="s">
        <v>416</v>
      </c>
      <c r="G312" t="s">
        <v>5212</v>
      </c>
      <c r="I312" t="s">
        <v>4743</v>
      </c>
      <c r="J312" t="s">
        <v>5236</v>
      </c>
      <c r="K312" t="s">
        <v>435</v>
      </c>
      <c r="N312" s="28">
        <v>45602</v>
      </c>
      <c r="O312" t="s">
        <v>1088</v>
      </c>
      <c r="Q312" t="s">
        <v>9122</v>
      </c>
    </row>
    <row r="313" spans="2:17" x14ac:dyDescent="0.25">
      <c r="B313" s="29" t="str">
        <f>_xlfn.CONCAT(Capabilities[[#This Row],[Column1]],"-",Capabilities[[#This Row],[Level 1]],"-",Capabilities[[#This Row],[Level 2]],"-",Capabilities[[#This Row],[Level 3]])</f>
        <v>3000-Marketing-Marketing demand management-</v>
      </c>
      <c r="C313">
        <v>3000</v>
      </c>
      <c r="D313" t="s">
        <v>4734</v>
      </c>
      <c r="E313" t="s">
        <v>379</v>
      </c>
      <c r="F313" t="s">
        <v>416</v>
      </c>
      <c r="G313" t="s">
        <v>5237</v>
      </c>
      <c r="I313" t="s">
        <v>4743</v>
      </c>
      <c r="J313" t="s">
        <v>5238</v>
      </c>
      <c r="K313" t="s">
        <v>435</v>
      </c>
      <c r="N313" s="28">
        <v>45602</v>
      </c>
      <c r="O313" t="s">
        <v>1088</v>
      </c>
      <c r="Q313" t="s">
        <v>9123</v>
      </c>
    </row>
    <row r="314" spans="2:17" x14ac:dyDescent="0.25">
      <c r="B314" s="29" t="str">
        <f>_xlfn.CONCAT(Capabilities[[#This Row],[Column1]],"-",Capabilities[[#This Row],[Level 1]],"-",Capabilities[[#This Row],[Level 2]],"-",Capabilities[[#This Row],[Level 3]])</f>
        <v>3001-Marketing-Marketing demand management-Audience and targeting</v>
      </c>
      <c r="C314">
        <v>3001</v>
      </c>
      <c r="D314" t="s">
        <v>4734</v>
      </c>
      <c r="E314" t="s">
        <v>379</v>
      </c>
      <c r="F314" t="s">
        <v>416</v>
      </c>
      <c r="G314" t="s">
        <v>5237</v>
      </c>
      <c r="H314" s="65" t="s">
        <v>5239</v>
      </c>
      <c r="J314" s="206" t="s">
        <v>5240</v>
      </c>
      <c r="K314" s="206" t="s">
        <v>435</v>
      </c>
      <c r="L314" s="206"/>
      <c r="N314" s="28">
        <v>45602</v>
      </c>
      <c r="O314" t="s">
        <v>1088</v>
      </c>
      <c r="Q314" t="s">
        <v>9124</v>
      </c>
    </row>
    <row r="315" spans="2:17" x14ac:dyDescent="0.25">
      <c r="B315" s="29" t="str">
        <f>_xlfn.CONCAT(Capabilities[[#This Row],[Column1]],"-",Capabilities[[#This Row],[Level 1]],"-",Capabilities[[#This Row],[Level 2]],"-",Capabilities[[#This Row],[Level 3]])</f>
        <v>3002-Marketing-Marketing demand management-Campaign strategy and planning</v>
      </c>
      <c r="C315">
        <v>3002</v>
      </c>
      <c r="D315" t="s">
        <v>4734</v>
      </c>
      <c r="E315" t="s">
        <v>379</v>
      </c>
      <c r="F315" t="s">
        <v>416</v>
      </c>
      <c r="G315" t="s">
        <v>5237</v>
      </c>
      <c r="H315" t="s">
        <v>5241</v>
      </c>
      <c r="J315" s="61" t="s">
        <v>5242</v>
      </c>
      <c r="K315" s="61" t="s">
        <v>435</v>
      </c>
      <c r="L315" s="61"/>
      <c r="N315" s="28">
        <v>45602</v>
      </c>
      <c r="O315" t="s">
        <v>1088</v>
      </c>
      <c r="Q315" t="s">
        <v>9125</v>
      </c>
    </row>
    <row r="316" spans="2:17" x14ac:dyDescent="0.25">
      <c r="B316" s="29" t="str">
        <f>_xlfn.CONCAT(Capabilities[[#This Row],[Column1]],"-",Capabilities[[#This Row],[Level 1]],"-",Capabilities[[#This Row],[Level 2]],"-",Capabilities[[#This Row],[Level 3]])</f>
        <v>3003-Marketing-Marketing demand management-Campaign execution</v>
      </c>
      <c r="C316">
        <v>3003</v>
      </c>
      <c r="D316" t="s">
        <v>4734</v>
      </c>
      <c r="E316" t="s">
        <v>379</v>
      </c>
      <c r="F316" t="s">
        <v>416</v>
      </c>
      <c r="G316" t="s">
        <v>5237</v>
      </c>
      <c r="H316" t="s">
        <v>5243</v>
      </c>
      <c r="J316" s="61" t="s">
        <v>5244</v>
      </c>
      <c r="K316" s="61" t="s">
        <v>435</v>
      </c>
      <c r="L316" s="61"/>
      <c r="N316" s="28">
        <v>45602</v>
      </c>
      <c r="O316" t="s">
        <v>1088</v>
      </c>
      <c r="Q316" t="s">
        <v>9126</v>
      </c>
    </row>
    <row r="317" spans="2:17" x14ac:dyDescent="0.25">
      <c r="B317" s="29" t="str">
        <f>_xlfn.CONCAT(Capabilities[[#This Row],[Column1]],"-",Capabilities[[#This Row],[Level 1]],"-",Capabilities[[#This Row],[Level 2]],"-",Capabilities[[#This Row],[Level 3]])</f>
        <v>3006-Marketing-Marketing demand management-Lead generation, management, and nurturing</v>
      </c>
      <c r="C317">
        <v>3006</v>
      </c>
      <c r="D317" t="s">
        <v>4734</v>
      </c>
      <c r="E317" t="s">
        <v>379</v>
      </c>
      <c r="F317" t="s">
        <v>416</v>
      </c>
      <c r="G317" t="s">
        <v>5237</v>
      </c>
      <c r="H317" t="s">
        <v>5245</v>
      </c>
      <c r="J317" s="206" t="s">
        <v>5246</v>
      </c>
      <c r="K317" s="206" t="s">
        <v>435</v>
      </c>
      <c r="L317" s="206"/>
      <c r="N317" s="28">
        <v>45602</v>
      </c>
      <c r="O317" t="s">
        <v>1088</v>
      </c>
      <c r="Q317" t="s">
        <v>9127</v>
      </c>
    </row>
    <row r="318" spans="2:17" x14ac:dyDescent="0.25">
      <c r="B318" s="29" t="str">
        <f>_xlfn.CONCAT(Capabilities[[#This Row],[Column1]],"-",Capabilities[[#This Row],[Level 1]],"-",Capabilities[[#This Row],[Level 2]],"-",Capabilities[[#This Row],[Level 3]])</f>
        <v>3020-Marketing-Marketing demand management-Marketing collaboration</v>
      </c>
      <c r="C318">
        <v>3020</v>
      </c>
      <c r="D318" t="s">
        <v>4734</v>
      </c>
      <c r="E318" t="s">
        <v>379</v>
      </c>
      <c r="F318" t="s">
        <v>416</v>
      </c>
      <c r="G318" t="s">
        <v>5237</v>
      </c>
      <c r="H318" t="s">
        <v>5247</v>
      </c>
      <c r="J318" t="s">
        <v>5248</v>
      </c>
      <c r="K318" t="s">
        <v>435</v>
      </c>
      <c r="N318" s="28">
        <v>45602</v>
      </c>
      <c r="O318" t="s">
        <v>1088</v>
      </c>
      <c r="Q318" t="s">
        <v>9128</v>
      </c>
    </row>
    <row r="319" spans="2:17" x14ac:dyDescent="0.25">
      <c r="B319" s="29" t="str">
        <f>_xlfn.CONCAT(Capabilities[[#This Row],[Column1]],"-",Capabilities[[#This Row],[Level 1]],"-",Capabilities[[#This Row],[Level 2]],"-",Capabilities[[#This Row],[Level 3]])</f>
        <v>3023-Marketing-Marketing demand management-Content management</v>
      </c>
      <c r="C319">
        <v>3023</v>
      </c>
      <c r="D319" t="s">
        <v>4734</v>
      </c>
      <c r="E319" t="s">
        <v>379</v>
      </c>
      <c r="F319" t="s">
        <v>416</v>
      </c>
      <c r="G319" t="s">
        <v>5237</v>
      </c>
      <c r="H319" t="s">
        <v>5167</v>
      </c>
      <c r="J319" s="206" t="s">
        <v>5249</v>
      </c>
      <c r="K319" s="206" t="s">
        <v>435</v>
      </c>
      <c r="L319" s="206"/>
      <c r="N319" s="28">
        <v>45602</v>
      </c>
      <c r="O319" t="s">
        <v>1088</v>
      </c>
      <c r="Q319" t="s">
        <v>9129</v>
      </c>
    </row>
    <row r="320" spans="2:17" x14ac:dyDescent="0.25">
      <c r="B320" s="29" t="str">
        <f>_xlfn.CONCAT(Capabilities[[#This Row],[Column1]],"-",Capabilities[[#This Row],[Level 1]],"-",Capabilities[[#This Row],[Level 2]],"-",Capabilities[[#This Row],[Level 3]])</f>
        <v>3134-Marketing-Marketing demand management-Budget management and allocation</v>
      </c>
      <c r="C320">
        <v>3134</v>
      </c>
      <c r="D320" t="s">
        <v>4734</v>
      </c>
      <c r="E320" t="s">
        <v>379</v>
      </c>
      <c r="F320" t="s">
        <v>416</v>
      </c>
      <c r="G320" t="s">
        <v>5237</v>
      </c>
      <c r="H320" t="s">
        <v>5165</v>
      </c>
      <c r="J320" s="206" t="s">
        <v>5250</v>
      </c>
      <c r="K320" s="206" t="s">
        <v>435</v>
      </c>
      <c r="L320" s="206"/>
      <c r="N320" s="28">
        <v>45602</v>
      </c>
      <c r="O320" t="s">
        <v>1088</v>
      </c>
      <c r="Q320" t="s">
        <v>9130</v>
      </c>
    </row>
    <row r="321" spans="2:17" x14ac:dyDescent="0.25">
      <c r="B321" s="29" t="str">
        <f>_xlfn.CONCAT(Capabilities[[#This Row],[Column1]],"-",Capabilities[[#This Row],[Level 1]],"-",Capabilities[[#This Row],[Level 2]],"-",Capabilities[[#This Row],[Level 3]])</f>
        <v>3135-Marketing-Marketing demand management-Campaign measurement and reporting</v>
      </c>
      <c r="C321">
        <v>3135</v>
      </c>
      <c r="D321" t="s">
        <v>4734</v>
      </c>
      <c r="E321" t="s">
        <v>379</v>
      </c>
      <c r="F321" t="s">
        <v>416</v>
      </c>
      <c r="G321" t="s">
        <v>5237</v>
      </c>
      <c r="H321" t="s">
        <v>5251</v>
      </c>
      <c r="J321" s="206" t="s">
        <v>5252</v>
      </c>
      <c r="K321" s="206" t="s">
        <v>435</v>
      </c>
      <c r="L321" s="206"/>
      <c r="N321" s="28">
        <v>45602</v>
      </c>
      <c r="O321" t="s">
        <v>1088</v>
      </c>
      <c r="Q321" t="s">
        <v>9131</v>
      </c>
    </row>
    <row r="322" spans="2:17" x14ac:dyDescent="0.25">
      <c r="B322" s="29" t="str">
        <f>_xlfn.CONCAT(Capabilities[[#This Row],[Column1]],"-",Capabilities[[#This Row],[Level 1]],"-",Capabilities[[#This Row],[Level 2]],"-",Capabilities[[#This Row],[Level 3]])</f>
        <v>3136-Marketing-Marketing demand management-Media and ad spend optimization</v>
      </c>
      <c r="C322">
        <v>3136</v>
      </c>
      <c r="D322" t="s">
        <v>4734</v>
      </c>
      <c r="E322" t="s">
        <v>379</v>
      </c>
      <c r="F322" t="s">
        <v>416</v>
      </c>
      <c r="G322" t="s">
        <v>5237</v>
      </c>
      <c r="H322" t="s">
        <v>5253</v>
      </c>
      <c r="J322" s="206" t="s">
        <v>5254</v>
      </c>
      <c r="K322" s="206" t="s">
        <v>435</v>
      </c>
      <c r="L322" s="206"/>
      <c r="N322" s="28">
        <v>45602</v>
      </c>
      <c r="O322" t="s">
        <v>1088</v>
      </c>
      <c r="Q322" t="s">
        <v>9132</v>
      </c>
    </row>
    <row r="323" spans="2:17" x14ac:dyDescent="0.25">
      <c r="B323" s="29" t="str">
        <f>_xlfn.CONCAT(Capabilities[[#This Row],[Column1]],"-",Capabilities[[#This Row],[Level 1]],"-",Capabilities[[#This Row],[Level 2]],"-",Capabilities[[#This Row],[Level 3]])</f>
        <v>3137-Marketing-Marketing demand management-Partner/Channel marketing management</v>
      </c>
      <c r="C323">
        <v>3137</v>
      </c>
      <c r="D323" t="s">
        <v>4734</v>
      </c>
      <c r="E323" t="s">
        <v>379</v>
      </c>
      <c r="F323" t="s">
        <v>416</v>
      </c>
      <c r="G323" t="s">
        <v>5237</v>
      </c>
      <c r="H323" t="s">
        <v>5255</v>
      </c>
      <c r="J323" s="206" t="s">
        <v>5256</v>
      </c>
      <c r="K323" s="206" t="s">
        <v>435</v>
      </c>
      <c r="L323" s="206"/>
      <c r="N323" s="28">
        <v>45602</v>
      </c>
      <c r="O323" t="s">
        <v>1088</v>
      </c>
      <c r="Q323" t="s">
        <v>9133</v>
      </c>
    </row>
    <row r="324" spans="2:17" x14ac:dyDescent="0.25">
      <c r="B324" s="29" t="str">
        <f>_xlfn.CONCAT(Capabilities[[#This Row],[Column1]],"-",Capabilities[[#This Row],[Level 1]],"-",Capabilities[[#This Row],[Level 2]],"-",Capabilities[[#This Row],[Level 3]])</f>
        <v>3138-Marketing-Marketing demand management-Event marketing management</v>
      </c>
      <c r="C324">
        <v>3138</v>
      </c>
      <c r="D324" t="s">
        <v>4734</v>
      </c>
      <c r="E324" t="s">
        <v>379</v>
      </c>
      <c r="F324" t="s">
        <v>416</v>
      </c>
      <c r="G324" t="s">
        <v>5237</v>
      </c>
      <c r="H324" t="s">
        <v>5257</v>
      </c>
      <c r="J324" s="206" t="s">
        <v>5258</v>
      </c>
      <c r="K324" s="206" t="s">
        <v>435</v>
      </c>
      <c r="L324" s="206"/>
      <c r="N324" s="28">
        <v>45602</v>
      </c>
      <c r="O324" t="s">
        <v>1088</v>
      </c>
      <c r="Q324" t="s">
        <v>9134</v>
      </c>
    </row>
    <row r="325" spans="2:17" x14ac:dyDescent="0.25">
      <c r="B325" s="29" t="str">
        <f>_xlfn.CONCAT(Capabilities[[#This Row],[Column1]],"-",Capabilities[[#This Row],[Level 1]],"-",Capabilities[[#This Row],[Level 2]],"-",Capabilities[[#This Row],[Level 3]])</f>
        <v>3139-Marketing-Marketing demand management-Content strategy</v>
      </c>
      <c r="C325">
        <v>3139</v>
      </c>
      <c r="D325" t="s">
        <v>4734</v>
      </c>
      <c r="E325" t="s">
        <v>379</v>
      </c>
      <c r="F325" t="s">
        <v>416</v>
      </c>
      <c r="G325" t="s">
        <v>5237</v>
      </c>
      <c r="H325" t="s">
        <v>5259</v>
      </c>
      <c r="J325" s="206" t="s">
        <v>5260</v>
      </c>
      <c r="K325" s="206" t="s">
        <v>435</v>
      </c>
      <c r="L325" s="206"/>
      <c r="N325" s="28">
        <v>45602</v>
      </c>
      <c r="O325" t="s">
        <v>1088</v>
      </c>
      <c r="Q325" t="s">
        <v>9135</v>
      </c>
    </row>
    <row r="326" spans="2:17" x14ac:dyDescent="0.25">
      <c r="B326" s="29" t="str">
        <f>_xlfn.CONCAT(Capabilities[[#This Row],[Column1]],"-",Capabilities[[#This Row],[Level 1]],"-",Capabilities[[#This Row],[Level 2]],"-",Capabilities[[#This Row],[Level 3]])</f>
        <v>3140-Marketing-Marketing demand management-Localization and translation management</v>
      </c>
      <c r="C326">
        <v>3140</v>
      </c>
      <c r="D326" t="s">
        <v>4734</v>
      </c>
      <c r="E326" t="s">
        <v>379</v>
      </c>
      <c r="F326" t="s">
        <v>416</v>
      </c>
      <c r="G326" t="s">
        <v>5237</v>
      </c>
      <c r="H326" t="s">
        <v>5177</v>
      </c>
      <c r="J326" s="64" t="s">
        <v>5178</v>
      </c>
      <c r="K326" s="64" t="s">
        <v>435</v>
      </c>
      <c r="L326" s="64"/>
      <c r="N326" s="28">
        <v>45602</v>
      </c>
      <c r="O326" t="s">
        <v>1088</v>
      </c>
      <c r="Q326" t="s">
        <v>9136</v>
      </c>
    </row>
    <row r="327" spans="2:17" x14ac:dyDescent="0.25">
      <c r="B327" s="29" t="str">
        <f>_xlfn.CONCAT(Capabilities[[#This Row],[Column1]],"-",Capabilities[[#This Row],[Level 1]],"-",Capabilities[[#This Row],[Level 2]],"-",Capabilities[[#This Row],[Level 3]])</f>
        <v>3141-Marketing-Marketing demand management-Email marketing management</v>
      </c>
      <c r="C327">
        <v>3141</v>
      </c>
      <c r="D327" t="s">
        <v>4734</v>
      </c>
      <c r="E327" t="s">
        <v>379</v>
      </c>
      <c r="F327" t="s">
        <v>416</v>
      </c>
      <c r="G327" t="s">
        <v>5237</v>
      </c>
      <c r="H327" t="s">
        <v>5261</v>
      </c>
      <c r="J327" s="206" t="s">
        <v>5262</v>
      </c>
      <c r="K327" s="206" t="s">
        <v>435</v>
      </c>
      <c r="L327" s="206"/>
      <c r="N327" s="28">
        <v>45602</v>
      </c>
      <c r="O327" t="s">
        <v>1088</v>
      </c>
      <c r="Q327" t="s">
        <v>9137</v>
      </c>
    </row>
    <row r="328" spans="2:17" x14ac:dyDescent="0.25">
      <c r="B328" s="29" t="str">
        <f>_xlfn.CONCAT(Capabilities[[#This Row],[Column1]],"-",Capabilities[[#This Row],[Level 1]],"-",Capabilities[[#This Row],[Level 2]],"-",Capabilities[[#This Row],[Level 3]])</f>
        <v>3142-Marketing-Marketing demand management-Data privacy, compliance, legal review, and risk management</v>
      </c>
      <c r="C328">
        <v>3142</v>
      </c>
      <c r="D328" t="s">
        <v>4734</v>
      </c>
      <c r="E328" t="s">
        <v>379</v>
      </c>
      <c r="F328" t="s">
        <v>416</v>
      </c>
      <c r="G328" t="s">
        <v>5237</v>
      </c>
      <c r="H328" t="s">
        <v>5263</v>
      </c>
      <c r="J328" s="206" t="s">
        <v>5264</v>
      </c>
      <c r="K328" s="206" t="s">
        <v>435</v>
      </c>
      <c r="L328" s="206"/>
      <c r="N328" s="28">
        <v>45602</v>
      </c>
      <c r="O328" t="s">
        <v>1088</v>
      </c>
      <c r="Q328" t="s">
        <v>9138</v>
      </c>
    </row>
    <row r="329" spans="2:17" x14ac:dyDescent="0.25">
      <c r="B329" s="29" t="str">
        <f>_xlfn.CONCAT(Capabilities[[#This Row],[Column1]],"-",Capabilities[[#This Row],[Level 1]],"-",Capabilities[[#This Row],[Level 2]],"-",Capabilities[[#This Row],[Level 3]])</f>
        <v>3149-Marketing-Marketing demand management-Retargeting</v>
      </c>
      <c r="C329">
        <v>3149</v>
      </c>
      <c r="D329" t="s">
        <v>4734</v>
      </c>
      <c r="E329" t="s">
        <v>379</v>
      </c>
      <c r="F329" t="s">
        <v>416</v>
      </c>
      <c r="G329" t="s">
        <v>5237</v>
      </c>
      <c r="H329" t="s">
        <v>5265</v>
      </c>
      <c r="J329" s="206" t="s">
        <v>5266</v>
      </c>
      <c r="K329" s="206" t="s">
        <v>435</v>
      </c>
      <c r="L329" s="206"/>
      <c r="N329" s="28">
        <v>45602</v>
      </c>
      <c r="O329" t="s">
        <v>1088</v>
      </c>
      <c r="Q329" t="s">
        <v>9139</v>
      </c>
    </row>
    <row r="330" spans="2:17" x14ac:dyDescent="0.25">
      <c r="B330" s="29" t="str">
        <f>_xlfn.CONCAT(Capabilities[[#This Row],[Column1]],"-",Capabilities[[#This Row],[Level 1]],"-",Capabilities[[#This Row],[Level 2]],"-",Capabilities[[#This Row],[Level 3]])</f>
        <v>3150-Marketing--</v>
      </c>
      <c r="C330">
        <v>3150</v>
      </c>
      <c r="D330" t="s">
        <v>4734</v>
      </c>
      <c r="E330" t="s">
        <v>379</v>
      </c>
      <c r="F330" t="s">
        <v>416</v>
      </c>
      <c r="J330" t="s">
        <v>5267</v>
      </c>
      <c r="K330" t="s">
        <v>435</v>
      </c>
      <c r="Q330" t="s">
        <v>9140</v>
      </c>
    </row>
    <row r="331" spans="2:17" x14ac:dyDescent="0.25">
      <c r="B331" s="29" t="str">
        <f>_xlfn.CONCAT(Capabilities[[#This Row],[Column1]],"-",Capabilities[[#This Row],[Level 1]],"-",Capabilities[[#This Row],[Level 2]],"-",Capabilities[[#This Row],[Level 3]])</f>
        <v>998-Not mapped to capability--</v>
      </c>
      <c r="C331">
        <v>998</v>
      </c>
      <c r="D331" t="s">
        <v>4734</v>
      </c>
      <c r="E331" t="s">
        <v>5268</v>
      </c>
      <c r="F331" t="s">
        <v>5268</v>
      </c>
      <c r="K331" t="s">
        <v>435</v>
      </c>
      <c r="Q331" t="s">
        <v>9141</v>
      </c>
    </row>
    <row r="332" spans="2:17" x14ac:dyDescent="0.25">
      <c r="B332" s="29" t="str">
        <f>_xlfn.CONCAT(Capabilities[[#This Row],[Column1]],"-",Capabilities[[#This Row],[Level 1]],"-",Capabilities[[#This Row],[Level 2]],"-",Capabilities[[#This Row],[Level 3]])</f>
        <v>4730-OT Hosting-Customer Experience &amp; Interface-</v>
      </c>
      <c r="C332">
        <v>4730</v>
      </c>
      <c r="D332" t="s">
        <v>4734</v>
      </c>
      <c r="E332" t="s">
        <v>4859</v>
      </c>
      <c r="F332" t="s">
        <v>5269</v>
      </c>
      <c r="G332" t="s">
        <v>5270</v>
      </c>
      <c r="K332" t="s">
        <v>435</v>
      </c>
      <c r="Q332" t="s">
        <v>9142</v>
      </c>
    </row>
    <row r="333" spans="2:17" x14ac:dyDescent="0.25">
      <c r="B333" s="29" t="str">
        <f>_xlfn.CONCAT(Capabilities[[#This Row],[Column1]],"-",Capabilities[[#This Row],[Level 1]],"-",Capabilities[[#This Row],[Level 2]],"-",Capabilities[[#This Row],[Level 3]])</f>
        <v>4731-OT Hosting-Customer Experience &amp; Interface-Customer Portal Management</v>
      </c>
      <c r="C333">
        <v>4731</v>
      </c>
      <c r="D333" t="s">
        <v>4734</v>
      </c>
      <c r="E333" t="s">
        <v>4859</v>
      </c>
      <c r="F333" t="s">
        <v>5269</v>
      </c>
      <c r="G333" t="s">
        <v>5270</v>
      </c>
      <c r="H333" t="s">
        <v>5271</v>
      </c>
      <c r="I333" t="s">
        <v>4743</v>
      </c>
      <c r="J333" t="s">
        <v>5272</v>
      </c>
      <c r="K333" t="s">
        <v>435</v>
      </c>
      <c r="Q333" t="s">
        <v>9143</v>
      </c>
    </row>
    <row r="334" spans="2:17" x14ac:dyDescent="0.25">
      <c r="B334" s="29" t="str">
        <f>_xlfn.CONCAT(Capabilities[[#This Row],[Column1]],"-",Capabilities[[#This Row],[Level 1]],"-",Capabilities[[#This Row],[Level 2]],"-",Capabilities[[#This Row],[Level 3]])</f>
        <v>4732-OT Hosting-Customer Experience &amp; Interface-Platform Development &amp; Customization</v>
      </c>
      <c r="C334">
        <v>4732</v>
      </c>
      <c r="D334" t="s">
        <v>4734</v>
      </c>
      <c r="E334" t="s">
        <v>4859</v>
      </c>
      <c r="F334" t="s">
        <v>5269</v>
      </c>
      <c r="G334" t="s">
        <v>5270</v>
      </c>
      <c r="H334" t="s">
        <v>5273</v>
      </c>
      <c r="I334" t="s">
        <v>4743</v>
      </c>
      <c r="J334" t="s">
        <v>5274</v>
      </c>
      <c r="K334" t="s">
        <v>435</v>
      </c>
      <c r="Q334" t="s">
        <v>9144</v>
      </c>
    </row>
    <row r="335" spans="2:17" x14ac:dyDescent="0.25">
      <c r="B335" s="29" t="str">
        <f>_xlfn.CONCAT(Capabilities[[#This Row],[Column1]],"-",Capabilities[[#This Row],[Level 1]],"-",Capabilities[[#This Row],[Level 2]],"-",Capabilities[[#This Row],[Level 3]])</f>
        <v>4733-OT Hosting-Customer Experience &amp; Interface-API Gateway &amp; Developer Experience</v>
      </c>
      <c r="C335">
        <v>4733</v>
      </c>
      <c r="D335" t="s">
        <v>4734</v>
      </c>
      <c r="E335" t="s">
        <v>4859</v>
      </c>
      <c r="F335" t="s">
        <v>5269</v>
      </c>
      <c r="G335" t="s">
        <v>5270</v>
      </c>
      <c r="H335" t="s">
        <v>5275</v>
      </c>
      <c r="I335" t="s">
        <v>4743</v>
      </c>
      <c r="J335" t="s">
        <v>5276</v>
      </c>
      <c r="K335" t="s">
        <v>435</v>
      </c>
      <c r="Q335" t="s">
        <v>9145</v>
      </c>
    </row>
    <row r="336" spans="2:17" x14ac:dyDescent="0.25">
      <c r="B336" s="29" t="str">
        <f>_xlfn.CONCAT(Capabilities[[#This Row],[Column1]],"-",Capabilities[[#This Row],[Level 1]],"-",Capabilities[[#This Row],[Level 2]],"-",Capabilities[[#This Row],[Level 3]])</f>
        <v>4734-OT Hosting-Customer Experience &amp; Interface-Customer Communication &amp; Notification Services</v>
      </c>
      <c r="C336">
        <v>4734</v>
      </c>
      <c r="D336" t="s">
        <v>4734</v>
      </c>
      <c r="E336" t="s">
        <v>4859</v>
      </c>
      <c r="F336" t="s">
        <v>5269</v>
      </c>
      <c r="G336" t="s">
        <v>5270</v>
      </c>
      <c r="H336" t="s">
        <v>5277</v>
      </c>
      <c r="I336" t="s">
        <v>4743</v>
      </c>
      <c r="J336" t="s">
        <v>5278</v>
      </c>
      <c r="K336" t="s">
        <v>435</v>
      </c>
      <c r="Q336" t="s">
        <v>9146</v>
      </c>
    </row>
    <row r="337" spans="2:17" x14ac:dyDescent="0.25">
      <c r="B337" s="29" t="str">
        <f>_xlfn.CONCAT(Capabilities[[#This Row],[Column1]],"-",Capabilities[[#This Row],[Level 1]],"-",Capabilities[[#This Row],[Level 2]],"-",Capabilities[[#This Row],[Level 3]])</f>
        <v>4735-OT Hosting-Customer Experience &amp; Interface-Licens, Usage &amp; Billing Management</v>
      </c>
      <c r="C337">
        <v>4735</v>
      </c>
      <c r="D337" t="s">
        <v>4734</v>
      </c>
      <c r="E337" t="s">
        <v>4859</v>
      </c>
      <c r="F337" t="s">
        <v>5269</v>
      </c>
      <c r="G337" t="s">
        <v>5270</v>
      </c>
      <c r="H337" t="s">
        <v>5279</v>
      </c>
      <c r="I337" t="s">
        <v>4743</v>
      </c>
      <c r="J337" t="s">
        <v>5280</v>
      </c>
      <c r="K337" t="s">
        <v>435</v>
      </c>
      <c r="Q337" t="s">
        <v>9147</v>
      </c>
    </row>
    <row r="338" spans="2:17" x14ac:dyDescent="0.25">
      <c r="B338" s="29" t="str">
        <f>_xlfn.CONCAT(Capabilities[[#This Row],[Column1]],"-",Capabilities[[#This Row],[Level 1]],"-",Capabilities[[#This Row],[Level 2]],"-",Capabilities[[#This Row],[Level 3]])</f>
        <v>4736-OT Hosting-Customer Experience &amp; Interface-Customer Feedback &amp; Satisfaction Tracking</v>
      </c>
      <c r="C338">
        <v>4736</v>
      </c>
      <c r="D338" t="s">
        <v>4734</v>
      </c>
      <c r="E338" t="s">
        <v>4859</v>
      </c>
      <c r="F338" t="s">
        <v>5269</v>
      </c>
      <c r="G338" t="s">
        <v>5270</v>
      </c>
      <c r="H338" t="s">
        <v>5281</v>
      </c>
      <c r="I338" t="s">
        <v>4743</v>
      </c>
      <c r="J338" t="s">
        <v>5282</v>
      </c>
      <c r="K338" t="s">
        <v>435</v>
      </c>
      <c r="Q338" t="s">
        <v>9148</v>
      </c>
    </row>
    <row r="339" spans="2:17" x14ac:dyDescent="0.25">
      <c r="B339" s="29" t="str">
        <f>_xlfn.CONCAT(Capabilities[[#This Row],[Column1]],"-",Capabilities[[#This Row],[Level 1]],"-",Capabilities[[#This Row],[Level 2]],"-",Capabilities[[#This Row],[Level 3]])</f>
        <v>4737-OT Hosting-Customer Experience &amp; Interface-Knowledge &amp; Training Management</v>
      </c>
      <c r="C339">
        <v>4737</v>
      </c>
      <c r="D339" t="s">
        <v>4734</v>
      </c>
      <c r="E339" t="s">
        <v>4859</v>
      </c>
      <c r="F339" t="s">
        <v>5269</v>
      </c>
      <c r="G339" t="s">
        <v>5270</v>
      </c>
      <c r="H339" t="s">
        <v>5283</v>
      </c>
      <c r="I339" t="s">
        <v>4743</v>
      </c>
      <c r="J339" t="s">
        <v>5284</v>
      </c>
      <c r="K339" t="s">
        <v>435</v>
      </c>
      <c r="Q339" t="s">
        <v>9149</v>
      </c>
    </row>
    <row r="340" spans="2:17" x14ac:dyDescent="0.25">
      <c r="B340" s="29" t="str">
        <f>_xlfn.CONCAT(Capabilities[[#This Row],[Column1]],"-",Capabilities[[#This Row],[Level 1]],"-",Capabilities[[#This Row],[Level 2]],"-",Capabilities[[#This Row],[Level 3]])</f>
        <v>4723-OT Hosting-OT Data &amp; Integration-</v>
      </c>
      <c r="C340">
        <v>4723</v>
      </c>
      <c r="D340" t="s">
        <v>4734</v>
      </c>
      <c r="E340" t="s">
        <v>4859</v>
      </c>
      <c r="F340" t="s">
        <v>5269</v>
      </c>
      <c r="G340" t="s">
        <v>5285</v>
      </c>
      <c r="K340" t="s">
        <v>435</v>
      </c>
      <c r="Q340" t="s">
        <v>9150</v>
      </c>
    </row>
    <row r="341" spans="2:17" x14ac:dyDescent="0.25">
      <c r="B341" s="29" t="str">
        <f>_xlfn.CONCAT(Capabilities[[#This Row],[Column1]],"-",Capabilities[[#This Row],[Level 1]],"-",Capabilities[[#This Row],[Level 2]],"-",Capabilities[[#This Row],[Level 3]])</f>
        <v>4724-OT Hosting-OT Data &amp; Integration-Data Acquisition &amp; Ingestion</v>
      </c>
      <c r="C341">
        <v>4724</v>
      </c>
      <c r="D341" t="s">
        <v>4734</v>
      </c>
      <c r="E341" t="s">
        <v>4859</v>
      </c>
      <c r="F341" t="s">
        <v>5269</v>
      </c>
      <c r="G341" t="s">
        <v>5285</v>
      </c>
      <c r="H341" t="s">
        <v>5286</v>
      </c>
      <c r="I341" t="s">
        <v>4743</v>
      </c>
      <c r="J341" t="s">
        <v>5287</v>
      </c>
      <c r="K341" t="s">
        <v>435</v>
      </c>
      <c r="Q341" t="s">
        <v>9151</v>
      </c>
    </row>
    <row r="342" spans="2:17" x14ac:dyDescent="0.25">
      <c r="B342" s="29" t="str">
        <f>_xlfn.CONCAT(Capabilities[[#This Row],[Column1]],"-",Capabilities[[#This Row],[Level 1]],"-",Capabilities[[#This Row],[Level 2]],"-",Capabilities[[#This Row],[Level 3]])</f>
        <v>4725-OT Hosting-OT Data &amp; Integration-Data Transformation &amp; Validation</v>
      </c>
      <c r="C342">
        <v>4725</v>
      </c>
      <c r="D342" t="s">
        <v>4734</v>
      </c>
      <c r="E342" t="s">
        <v>4859</v>
      </c>
      <c r="F342" t="s">
        <v>5269</v>
      </c>
      <c r="G342" t="s">
        <v>5285</v>
      </c>
      <c r="H342" t="s">
        <v>5288</v>
      </c>
      <c r="I342" t="s">
        <v>4743</v>
      </c>
      <c r="J342" t="s">
        <v>5289</v>
      </c>
      <c r="K342" t="s">
        <v>435</v>
      </c>
      <c r="Q342" t="s">
        <v>9152</v>
      </c>
    </row>
    <row r="343" spans="2:17" x14ac:dyDescent="0.25">
      <c r="B343" s="29" t="str">
        <f>_xlfn.CONCAT(Capabilities[[#This Row],[Column1]],"-",Capabilities[[#This Row],[Level 1]],"-",Capabilities[[#This Row],[Level 2]],"-",Capabilities[[#This Row],[Level 3]])</f>
        <v>4726-OT Hosting-OT Data &amp; Integration-Data Storage &amp; Retention (Operational)</v>
      </c>
      <c r="C343">
        <v>4726</v>
      </c>
      <c r="D343" t="s">
        <v>4734</v>
      </c>
      <c r="E343" t="s">
        <v>4859</v>
      </c>
      <c r="F343" t="s">
        <v>5269</v>
      </c>
      <c r="G343" t="s">
        <v>5285</v>
      </c>
      <c r="H343" t="s">
        <v>5290</v>
      </c>
      <c r="I343" t="s">
        <v>4743</v>
      </c>
      <c r="J343" t="s">
        <v>5291</v>
      </c>
      <c r="K343" t="s">
        <v>435</v>
      </c>
      <c r="Q343" t="s">
        <v>9153</v>
      </c>
    </row>
    <row r="344" spans="2:17" x14ac:dyDescent="0.25">
      <c r="B344" s="29" t="str">
        <f>_xlfn.CONCAT(Capabilities[[#This Row],[Column1]],"-",Capabilities[[#This Row],[Level 1]],"-",Capabilities[[#This Row],[Level 2]],"-",Capabilities[[#This Row],[Level 3]])</f>
        <v>4727-OT Hosting-OT Data &amp; Integration-Data Privacy &amp; Access Control</v>
      </c>
      <c r="C344">
        <v>4727</v>
      </c>
      <c r="D344" t="s">
        <v>4734</v>
      </c>
      <c r="E344" t="s">
        <v>4859</v>
      </c>
      <c r="F344" t="s">
        <v>5269</v>
      </c>
      <c r="G344" t="s">
        <v>5285</v>
      </c>
      <c r="H344" t="s">
        <v>5292</v>
      </c>
      <c r="I344" t="s">
        <v>4743</v>
      </c>
      <c r="J344" t="s">
        <v>5293</v>
      </c>
      <c r="K344" t="s">
        <v>435</v>
      </c>
      <c r="Q344" t="s">
        <v>9154</v>
      </c>
    </row>
    <row r="345" spans="2:17" x14ac:dyDescent="0.25">
      <c r="B345" s="29" t="str">
        <f>_xlfn.CONCAT(Capabilities[[#This Row],[Column1]],"-",Capabilities[[#This Row],[Level 1]],"-",Capabilities[[#This Row],[Level 2]],"-",Capabilities[[#This Row],[Level 3]])</f>
        <v>4728-OT Hosting-OT Data &amp; Integration-Data Analytics &amp; Insight Services</v>
      </c>
      <c r="C345">
        <v>4728</v>
      </c>
      <c r="D345" t="s">
        <v>4734</v>
      </c>
      <c r="E345" t="s">
        <v>4859</v>
      </c>
      <c r="F345" t="s">
        <v>5269</v>
      </c>
      <c r="G345" t="s">
        <v>5285</v>
      </c>
      <c r="H345" t="s">
        <v>5294</v>
      </c>
      <c r="I345" t="s">
        <v>4743</v>
      </c>
      <c r="J345" t="s">
        <v>5295</v>
      </c>
      <c r="K345" t="s">
        <v>435</v>
      </c>
      <c r="Q345" t="s">
        <v>9155</v>
      </c>
    </row>
    <row r="346" spans="2:17" x14ac:dyDescent="0.25">
      <c r="B346" s="29" t="str">
        <f>_xlfn.CONCAT(Capabilities[[#This Row],[Column1]],"-",Capabilities[[#This Row],[Level 1]],"-",Capabilities[[#This Row],[Level 2]],"-",Capabilities[[#This Row],[Level 3]])</f>
        <v>4729-OT Hosting-OT Data &amp; Integration-Data Lineage &amp; Traceability</v>
      </c>
      <c r="C346">
        <v>4729</v>
      </c>
      <c r="D346" t="s">
        <v>4734</v>
      </c>
      <c r="E346" t="s">
        <v>4859</v>
      </c>
      <c r="F346" t="s">
        <v>5269</v>
      </c>
      <c r="G346" t="s">
        <v>5285</v>
      </c>
      <c r="H346" t="s">
        <v>5296</v>
      </c>
      <c r="I346" t="s">
        <v>4743</v>
      </c>
      <c r="J346" t="s">
        <v>5297</v>
      </c>
      <c r="K346" t="s">
        <v>435</v>
      </c>
      <c r="Q346" t="s">
        <v>9156</v>
      </c>
    </row>
    <row r="347" spans="2:17" x14ac:dyDescent="0.25">
      <c r="B347" s="29" t="str">
        <f>_xlfn.CONCAT(Capabilities[[#This Row],[Column1]],"-",Capabilities[[#This Row],[Level 1]],"-",Capabilities[[#This Row],[Level 2]],"-",Capabilities[[#This Row],[Level 3]])</f>
        <v>4738-OT Hosting-OT Engineering &amp; Innovation-</v>
      </c>
      <c r="C347">
        <v>4738</v>
      </c>
      <c r="D347" t="s">
        <v>4734</v>
      </c>
      <c r="E347" t="s">
        <v>4859</v>
      </c>
      <c r="F347" t="s">
        <v>5269</v>
      </c>
      <c r="G347" t="s">
        <v>5298</v>
      </c>
      <c r="K347" t="s">
        <v>435</v>
      </c>
      <c r="Q347" t="s">
        <v>9157</v>
      </c>
    </row>
    <row r="348" spans="2:17" x14ac:dyDescent="0.25">
      <c r="B348" s="29" t="str">
        <f>_xlfn.CONCAT(Capabilities[[#This Row],[Column1]],"-",Capabilities[[#This Row],[Level 1]],"-",Capabilities[[#This Row],[Level 2]],"-",Capabilities[[#This Row],[Level 3]])</f>
        <v>4739-OT Hosting-OT Engineering &amp; Innovation-OT Architecture Governance</v>
      </c>
      <c r="C348">
        <v>4739</v>
      </c>
      <c r="D348" t="s">
        <v>4734</v>
      </c>
      <c r="E348" t="s">
        <v>4859</v>
      </c>
      <c r="F348" t="s">
        <v>5269</v>
      </c>
      <c r="G348" t="s">
        <v>5298</v>
      </c>
      <c r="H348" t="s">
        <v>5299</v>
      </c>
      <c r="I348" t="s">
        <v>4743</v>
      </c>
      <c r="J348" t="s">
        <v>5300</v>
      </c>
      <c r="K348" t="s">
        <v>435</v>
      </c>
      <c r="Q348" t="s">
        <v>9158</v>
      </c>
    </row>
    <row r="349" spans="2:17" x14ac:dyDescent="0.25">
      <c r="B349" s="29" t="str">
        <f>_xlfn.CONCAT(Capabilities[[#This Row],[Column1]],"-",Capabilities[[#This Row],[Level 1]],"-",Capabilities[[#This Row],[Level 2]],"-",Capabilities[[#This Row],[Level 3]])</f>
        <v>4740-OT Hosting-OT Engineering &amp; Innovation-Service Compliance</v>
      </c>
      <c r="C349">
        <v>4740</v>
      </c>
      <c r="D349" t="s">
        <v>4734</v>
      </c>
      <c r="E349" t="s">
        <v>4859</v>
      </c>
      <c r="F349" t="s">
        <v>5269</v>
      </c>
      <c r="G349" t="s">
        <v>5298</v>
      </c>
      <c r="H349" t="s">
        <v>5301</v>
      </c>
      <c r="I349" t="s">
        <v>4743</v>
      </c>
      <c r="J349" t="s">
        <v>5302</v>
      </c>
      <c r="K349" t="s">
        <v>435</v>
      </c>
      <c r="Q349" t="s">
        <v>9159</v>
      </c>
    </row>
    <row r="350" spans="2:17" ht="45" x14ac:dyDescent="0.25">
      <c r="B350" s="29" t="str">
        <f>_xlfn.CONCAT(Capabilities[[#This Row],[Column1]],"-",Capabilities[[#This Row],[Level 1]],"-",Capabilities[[#This Row],[Level 2]],"-",Capabilities[[#This Row],[Level 3]])</f>
        <v>4741-OT Hosting-OT Engineering &amp; Innovation-Edge Software Engineering</v>
      </c>
      <c r="C350">
        <v>4741</v>
      </c>
      <c r="D350" t="s">
        <v>4734</v>
      </c>
      <c r="E350" t="s">
        <v>4859</v>
      </c>
      <c r="F350" t="s">
        <v>5269</v>
      </c>
      <c r="G350" t="s">
        <v>5298</v>
      </c>
      <c r="H350" s="89" t="s">
        <v>5303</v>
      </c>
      <c r="I350" t="s">
        <v>4743</v>
      </c>
      <c r="J350" s="8" t="s">
        <v>8533</v>
      </c>
      <c r="K350" t="s">
        <v>435</v>
      </c>
      <c r="P350" t="s">
        <v>8515</v>
      </c>
      <c r="Q350" t="s">
        <v>9160</v>
      </c>
    </row>
    <row r="351" spans="2:17" x14ac:dyDescent="0.25">
      <c r="B351" s="29" t="str">
        <f>_xlfn.CONCAT(Capabilities[[#This Row],[Column1]],"-",Capabilities[[#This Row],[Level 1]],"-",Capabilities[[#This Row],[Level 2]],"-",Capabilities[[#This Row],[Level 3]])</f>
        <v>4742-OT Hosting-OT Engineering &amp; Innovation-Test &amp; Validation Automation (Operational)</v>
      </c>
      <c r="C351">
        <v>4742</v>
      </c>
      <c r="D351" t="s">
        <v>4734</v>
      </c>
      <c r="E351" t="s">
        <v>4859</v>
      </c>
      <c r="F351" t="s">
        <v>5269</v>
      </c>
      <c r="G351" t="s">
        <v>5298</v>
      </c>
      <c r="H351" t="s">
        <v>5304</v>
      </c>
      <c r="I351" t="s">
        <v>4743</v>
      </c>
      <c r="J351" t="s">
        <v>5305</v>
      </c>
      <c r="K351" t="s">
        <v>435</v>
      </c>
      <c r="Q351" t="s">
        <v>9161</v>
      </c>
    </row>
    <row r="352" spans="2:17" x14ac:dyDescent="0.25">
      <c r="B352" s="29" t="str">
        <f>_xlfn.CONCAT(Capabilities[[#This Row],[Column1]],"-",Capabilities[[#This Row],[Level 1]],"-",Capabilities[[#This Row],[Level 2]],"-",Capabilities[[#This Row],[Level 3]])</f>
        <v>4743-OT Hosting-OT Engineering &amp; Innovation-Continuous Improvement &amp; DevSecOps</v>
      </c>
      <c r="C352">
        <v>4743</v>
      </c>
      <c r="D352" t="s">
        <v>4734</v>
      </c>
      <c r="E352" t="s">
        <v>4859</v>
      </c>
      <c r="F352" t="s">
        <v>5269</v>
      </c>
      <c r="G352" t="s">
        <v>5298</v>
      </c>
      <c r="H352" t="s">
        <v>5306</v>
      </c>
      <c r="I352" t="s">
        <v>4743</v>
      </c>
      <c r="J352" t="s">
        <v>5307</v>
      </c>
      <c r="K352" t="s">
        <v>435</v>
      </c>
      <c r="Q352" t="s">
        <v>9162</v>
      </c>
    </row>
    <row r="353" spans="2:17" x14ac:dyDescent="0.25">
      <c r="B353" s="29" t="str">
        <f>_xlfn.CONCAT(Capabilities[[#This Row],[Column1]],"-",Capabilities[[#This Row],[Level 1]],"-",Capabilities[[#This Row],[Level 2]],"-",Capabilities[[#This Row],[Level 3]])</f>
        <v>4745-OT Hosting-OT Engineering &amp; Innovation-Prototype &amp; Pilot Management</v>
      </c>
      <c r="C353">
        <v>4745</v>
      </c>
      <c r="D353" t="s">
        <v>4734</v>
      </c>
      <c r="E353" t="s">
        <v>4859</v>
      </c>
      <c r="F353" t="s">
        <v>5269</v>
      </c>
      <c r="G353" t="s">
        <v>5298</v>
      </c>
      <c r="H353" s="89" t="s">
        <v>5308</v>
      </c>
      <c r="I353" t="s">
        <v>4743</v>
      </c>
      <c r="J353" t="s">
        <v>5309</v>
      </c>
      <c r="K353" t="s">
        <v>435</v>
      </c>
      <c r="P353" t="s">
        <v>8515</v>
      </c>
      <c r="Q353" t="s">
        <v>9163</v>
      </c>
    </row>
    <row r="354" spans="2:17" x14ac:dyDescent="0.25">
      <c r="B354" s="29" t="str">
        <f>_xlfn.CONCAT(Capabilities[[#This Row],[Column1]],"-",Capabilities[[#This Row],[Level 1]],"-",Capabilities[[#This Row],[Level 2]],"-",Capabilities[[#This Row],[Level 3]])</f>
        <v>4746-OT Hosting-OT Governance &amp; Risk Management-Governance</v>
      </c>
      <c r="C354">
        <v>4746</v>
      </c>
      <c r="D354" t="s">
        <v>4734</v>
      </c>
      <c r="E354" t="s">
        <v>4859</v>
      </c>
      <c r="F354" t="s">
        <v>5269</v>
      </c>
      <c r="G354" t="s">
        <v>5310</v>
      </c>
      <c r="H354" t="s">
        <v>5311</v>
      </c>
      <c r="I354" t="s">
        <v>4743</v>
      </c>
      <c r="J354" t="s">
        <v>5312</v>
      </c>
      <c r="K354" t="s">
        <v>435</v>
      </c>
      <c r="Q354" t="s">
        <v>9164</v>
      </c>
    </row>
    <row r="355" spans="2:17" x14ac:dyDescent="0.25">
      <c r="B355" s="29" t="str">
        <f>_xlfn.CONCAT(Capabilities[[#This Row],[Column1]],"-",Capabilities[[#This Row],[Level 1]],"-",Capabilities[[#This Row],[Level 2]],"-",Capabilities[[#This Row],[Level 3]])</f>
        <v>4747-OT Hosting-OT Governance &amp; Risk Management-Risk Assessment &amp; Mitigation</v>
      </c>
      <c r="C355">
        <v>4747</v>
      </c>
      <c r="D355" t="s">
        <v>4734</v>
      </c>
      <c r="E355" t="s">
        <v>4859</v>
      </c>
      <c r="F355" t="s">
        <v>5269</v>
      </c>
      <c r="G355" t="s">
        <v>5310</v>
      </c>
      <c r="H355" t="s">
        <v>5313</v>
      </c>
      <c r="I355" t="s">
        <v>4743</v>
      </c>
      <c r="J355" t="s">
        <v>5314</v>
      </c>
      <c r="K355" t="s">
        <v>435</v>
      </c>
      <c r="Q355" t="s">
        <v>9165</v>
      </c>
    </row>
    <row r="356" spans="2:17" x14ac:dyDescent="0.25">
      <c r="B356" s="29" t="str">
        <f>_xlfn.CONCAT(Capabilities[[#This Row],[Column1]],"-",Capabilities[[#This Row],[Level 1]],"-",Capabilities[[#This Row],[Level 2]],"-",Capabilities[[#This Row],[Level 3]])</f>
        <v>4748-OT Hosting-OT Governance &amp; Risk Management-Third-Party Risk Management</v>
      </c>
      <c r="C356">
        <v>4748</v>
      </c>
      <c r="D356" t="s">
        <v>4734</v>
      </c>
      <c r="E356" t="s">
        <v>4859</v>
      </c>
      <c r="F356" t="s">
        <v>5269</v>
      </c>
      <c r="G356" t="s">
        <v>5310</v>
      </c>
      <c r="H356" t="s">
        <v>5315</v>
      </c>
      <c r="I356" t="s">
        <v>4743</v>
      </c>
      <c r="J356" t="s">
        <v>5316</v>
      </c>
      <c r="K356" t="s">
        <v>435</v>
      </c>
      <c r="Q356" t="s">
        <v>9166</v>
      </c>
    </row>
    <row r="357" spans="2:17" x14ac:dyDescent="0.25">
      <c r="B357" s="29" t="str">
        <f>_xlfn.CONCAT(Capabilities[[#This Row],[Column1]],"-",Capabilities[[#This Row],[Level 1]],"-",Capabilities[[#This Row],[Level 2]],"-",Capabilities[[#This Row],[Level 3]])</f>
        <v>4749-OT Hosting-OT Governance &amp; Risk Management-Operational Reporting &amp; Metrics</v>
      </c>
      <c r="C357">
        <v>4749</v>
      </c>
      <c r="D357" t="s">
        <v>4734</v>
      </c>
      <c r="E357" t="s">
        <v>4859</v>
      </c>
      <c r="F357" t="s">
        <v>5269</v>
      </c>
      <c r="G357" t="s">
        <v>5310</v>
      </c>
      <c r="H357" t="s">
        <v>5317</v>
      </c>
      <c r="I357" t="s">
        <v>4743</v>
      </c>
      <c r="J357" t="s">
        <v>5318</v>
      </c>
      <c r="K357" t="s">
        <v>435</v>
      </c>
      <c r="Q357" t="s">
        <v>9167</v>
      </c>
    </row>
    <row r="358" spans="2:17" x14ac:dyDescent="0.25">
      <c r="B358" s="29" t="str">
        <f>_xlfn.CONCAT(Capabilities[[#This Row],[Column1]],"-",Capabilities[[#This Row],[Level 1]],"-",Capabilities[[#This Row],[Level 2]],"-",Capabilities[[#This Row],[Level 3]])</f>
        <v>4709-OT Hosting-OT Operations &amp; Service-</v>
      </c>
      <c r="C358">
        <v>4709</v>
      </c>
      <c r="D358" t="s">
        <v>4734</v>
      </c>
      <c r="E358" t="s">
        <v>4859</v>
      </c>
      <c r="F358" t="s">
        <v>5269</v>
      </c>
      <c r="G358" t="s">
        <v>5319</v>
      </c>
      <c r="J358" t="s">
        <v>5320</v>
      </c>
      <c r="K358" t="s">
        <v>435</v>
      </c>
      <c r="Q358" t="s">
        <v>9168</v>
      </c>
    </row>
    <row r="359" spans="2:17" ht="45" x14ac:dyDescent="0.25">
      <c r="B359" s="29" t="str">
        <f>_xlfn.CONCAT(Capabilities[[#This Row],[Column1]],"-",Capabilities[[#This Row],[Level 1]],"-",Capabilities[[#This Row],[Level 2]],"-",Capabilities[[#This Row],[Level 3]])</f>
        <v>4710-OT Hosting-OT Operations &amp; Service-Field Device Operations &amp; Support</v>
      </c>
      <c r="C359">
        <v>4710</v>
      </c>
      <c r="D359" t="s">
        <v>4734</v>
      </c>
      <c r="E359" t="s">
        <v>4859</v>
      </c>
      <c r="F359" t="s">
        <v>5269</v>
      </c>
      <c r="G359" t="s">
        <v>5319</v>
      </c>
      <c r="H359" s="89" t="s">
        <v>5321</v>
      </c>
      <c r="I359" t="s">
        <v>4743</v>
      </c>
      <c r="J359" s="8" t="s">
        <v>8534</v>
      </c>
      <c r="K359" t="s">
        <v>435</v>
      </c>
      <c r="P359" t="s">
        <v>8515</v>
      </c>
      <c r="Q359" t="s">
        <v>9169</v>
      </c>
    </row>
    <row r="360" spans="2:17" x14ac:dyDescent="0.25">
      <c r="B360" s="29" t="str">
        <f>_xlfn.CONCAT(Capabilities[[#This Row],[Column1]],"-",Capabilities[[#This Row],[Level 1]],"-",Capabilities[[#This Row],[Level 2]],"-",Capabilities[[#This Row],[Level 3]])</f>
        <v>4711-OT Hosting-OT Operations &amp; Service-Customer Incident &amp; Problem Management</v>
      </c>
      <c r="C360">
        <v>4711</v>
      </c>
      <c r="D360" t="s">
        <v>4734</v>
      </c>
      <c r="E360" t="s">
        <v>4859</v>
      </c>
      <c r="F360" t="s">
        <v>5269</v>
      </c>
      <c r="G360" t="s">
        <v>5319</v>
      </c>
      <c r="H360" t="s">
        <v>5322</v>
      </c>
      <c r="I360" t="s">
        <v>4743</v>
      </c>
      <c r="J360" t="s">
        <v>5323</v>
      </c>
      <c r="K360" t="s">
        <v>435</v>
      </c>
      <c r="Q360" t="s">
        <v>9170</v>
      </c>
    </row>
    <row r="361" spans="2:17" x14ac:dyDescent="0.25">
      <c r="B361" s="29" t="str">
        <f>_xlfn.CONCAT(Capabilities[[#This Row],[Column1]],"-",Capabilities[[#This Row],[Level 1]],"-",Capabilities[[#This Row],[Level 2]],"-",Capabilities[[#This Row],[Level 3]])</f>
        <v>4712-OT Hosting-OT Operations &amp; Service-Telemetry &amp; Event Processing</v>
      </c>
      <c r="C361">
        <v>4712</v>
      </c>
      <c r="D361" t="s">
        <v>4734</v>
      </c>
      <c r="E361" t="s">
        <v>4859</v>
      </c>
      <c r="F361" t="s">
        <v>5269</v>
      </c>
      <c r="G361" t="s">
        <v>5319</v>
      </c>
      <c r="H361" t="s">
        <v>5324</v>
      </c>
      <c r="I361" t="s">
        <v>4743</v>
      </c>
      <c r="J361" t="s">
        <v>5325</v>
      </c>
      <c r="K361" t="s">
        <v>435</v>
      </c>
      <c r="Q361" t="s">
        <v>9171</v>
      </c>
    </row>
    <row r="362" spans="2:17" x14ac:dyDescent="0.25">
      <c r="B362" s="29" t="str">
        <f>_xlfn.CONCAT(Capabilities[[#This Row],[Column1]],"-",Capabilities[[#This Row],[Level 1]],"-",Capabilities[[#This Row],[Level 2]],"-",Capabilities[[#This Row],[Level 3]])</f>
        <v>4713-OT Hosting-OT Operations &amp; Service-SLA &amp; Contract Management</v>
      </c>
      <c r="C362">
        <v>4713</v>
      </c>
      <c r="D362" t="s">
        <v>4734</v>
      </c>
      <c r="E362" t="s">
        <v>4859</v>
      </c>
      <c r="F362" t="s">
        <v>5269</v>
      </c>
      <c r="G362" t="s">
        <v>5319</v>
      </c>
      <c r="H362" t="s">
        <v>5326</v>
      </c>
      <c r="I362" t="s">
        <v>4743</v>
      </c>
      <c r="J362" t="s">
        <v>5327</v>
      </c>
      <c r="K362" t="s">
        <v>435</v>
      </c>
      <c r="Q362" t="s">
        <v>9172</v>
      </c>
    </row>
    <row r="363" spans="2:17" x14ac:dyDescent="0.25">
      <c r="B363" s="29" t="str">
        <f>_xlfn.CONCAT(Capabilities[[#This Row],[Column1]],"-",Capabilities[[#This Row],[Level 1]],"-",Capabilities[[#This Row],[Level 2]],"-",Capabilities[[#This Row],[Level 3]])</f>
        <v>4714-OT Hosting-OT Operations &amp; Service-Customer Change &amp; Release Management</v>
      </c>
      <c r="C363">
        <v>4714</v>
      </c>
      <c r="D363" t="s">
        <v>4734</v>
      </c>
      <c r="E363" t="s">
        <v>4859</v>
      </c>
      <c r="F363" t="s">
        <v>5269</v>
      </c>
      <c r="G363" t="s">
        <v>5319</v>
      </c>
      <c r="H363" t="s">
        <v>5328</v>
      </c>
      <c r="I363" t="s">
        <v>4743</v>
      </c>
      <c r="J363" t="s">
        <v>5329</v>
      </c>
      <c r="K363" t="s">
        <v>435</v>
      </c>
      <c r="Q363" t="s">
        <v>9173</v>
      </c>
    </row>
    <row r="364" spans="2:17" ht="45" x14ac:dyDescent="0.25">
      <c r="B364" s="29" t="str">
        <f>_xlfn.CONCAT(Capabilities[[#This Row],[Column1]],"-",Capabilities[[#This Row],[Level 1]],"-",Capabilities[[#This Row],[Level 2]],"-",Capabilities[[#This Row],[Level 3]])</f>
        <v>4715-OT Hosting-OT Operations &amp; Service-Field Operations Scheduling</v>
      </c>
      <c r="C364">
        <v>4715</v>
      </c>
      <c r="D364" t="s">
        <v>4734</v>
      </c>
      <c r="E364" t="s">
        <v>4859</v>
      </c>
      <c r="F364" t="s">
        <v>5269</v>
      </c>
      <c r="G364" t="s">
        <v>5319</v>
      </c>
      <c r="H364" s="89" t="s">
        <v>5330</v>
      </c>
      <c r="I364" t="s">
        <v>4743</v>
      </c>
      <c r="J364" s="8" t="s">
        <v>8535</v>
      </c>
      <c r="K364" t="s">
        <v>435</v>
      </c>
      <c r="P364" t="s">
        <v>8515</v>
      </c>
      <c r="Q364" t="s">
        <v>9174</v>
      </c>
    </row>
    <row r="365" spans="2:17" x14ac:dyDescent="0.25">
      <c r="B365" s="29" t="str">
        <f>_xlfn.CONCAT(Capabilities[[#This Row],[Column1]],"-",Capabilities[[#This Row],[Level 1]],"-",Capabilities[[#This Row],[Level 2]],"-",Capabilities[[#This Row],[Level 3]])</f>
        <v>4716-OT Hosting-OT Operations &amp; Service-Customer Training</v>
      </c>
      <c r="C365">
        <v>4716</v>
      </c>
      <c r="D365" t="s">
        <v>4734</v>
      </c>
      <c r="E365" t="s">
        <v>4859</v>
      </c>
      <c r="F365" t="s">
        <v>5269</v>
      </c>
      <c r="G365" t="s">
        <v>5319</v>
      </c>
      <c r="H365" s="89" t="s">
        <v>5331</v>
      </c>
      <c r="I365" t="s">
        <v>4743</v>
      </c>
      <c r="J365" t="s">
        <v>5332</v>
      </c>
      <c r="K365" t="s">
        <v>435</v>
      </c>
      <c r="P365" t="s">
        <v>8515</v>
      </c>
      <c r="Q365" t="s">
        <v>9175</v>
      </c>
    </row>
    <row r="366" spans="2:17" x14ac:dyDescent="0.25">
      <c r="B366" s="29" t="str">
        <f>_xlfn.CONCAT(Capabilities[[#This Row],[Column1]],"-",Capabilities[[#This Row],[Level 1]],"-",Capabilities[[#This Row],[Level 2]],"-",Capabilities[[#This Row],[Level 3]])</f>
        <v>4750-OT Hosting-OT Operations &amp; Service-Third-Party Software</v>
      </c>
      <c r="C366">
        <v>4750</v>
      </c>
      <c r="D366" t="s">
        <v>4734</v>
      </c>
      <c r="E366" t="s">
        <v>4859</v>
      </c>
      <c r="F366" t="s">
        <v>5269</v>
      </c>
      <c r="G366" t="s">
        <v>5319</v>
      </c>
      <c r="H366" s="89" t="s">
        <v>5333</v>
      </c>
      <c r="I366" t="s">
        <v>4743</v>
      </c>
      <c r="J366" t="s">
        <v>5334</v>
      </c>
      <c r="K366" t="s">
        <v>435</v>
      </c>
      <c r="P366" t="s">
        <v>8515</v>
      </c>
      <c r="Q366" t="s">
        <v>9176</v>
      </c>
    </row>
    <row r="367" spans="2:17" x14ac:dyDescent="0.25">
      <c r="B367" s="29" t="str">
        <f>_xlfn.CONCAT(Capabilities[[#This Row],[Column1]],"-",Capabilities[[#This Row],[Level 1]],"-",Capabilities[[#This Row],[Level 2]],"-",Capabilities[[#This Row],[Level 3]])</f>
        <v>4700-OT Hosting-OT Platform &amp; Hosting-</v>
      </c>
      <c r="C367">
        <v>4700</v>
      </c>
      <c r="D367" t="s">
        <v>4734</v>
      </c>
      <c r="E367" t="s">
        <v>4859</v>
      </c>
      <c r="F367" t="s">
        <v>5269</v>
      </c>
      <c r="G367" t="s">
        <v>5335</v>
      </c>
      <c r="J367" t="s">
        <v>5336</v>
      </c>
      <c r="K367" t="s">
        <v>435</v>
      </c>
      <c r="Q367" t="s">
        <v>9177</v>
      </c>
    </row>
    <row r="368" spans="2:17" x14ac:dyDescent="0.25">
      <c r="B368" s="29" t="str">
        <f>_xlfn.CONCAT(Capabilities[[#This Row],[Column1]],"-",Capabilities[[#This Row],[Level 1]],"-",Capabilities[[#This Row],[Level 2]],"-",Capabilities[[#This Row],[Level 3]])</f>
        <v>4701-OT Hosting-OT Platform &amp; Hosting-</v>
      </c>
      <c r="C368">
        <v>4701</v>
      </c>
      <c r="D368" t="s">
        <v>4734</v>
      </c>
      <c r="E368" t="s">
        <v>4859</v>
      </c>
      <c r="F368" t="s">
        <v>5269</v>
      </c>
      <c r="G368" t="s">
        <v>5335</v>
      </c>
      <c r="K368" t="s">
        <v>435</v>
      </c>
      <c r="Q368" s="240" t="s">
        <v>9178</v>
      </c>
    </row>
    <row r="369" spans="2:17" x14ac:dyDescent="0.25">
      <c r="B369" s="29" t="str">
        <f>_xlfn.CONCAT(Capabilities[[#This Row],[Column1]],"-",Capabilities[[#This Row],[Level 1]],"-",Capabilities[[#This Row],[Level 2]],"-",Capabilities[[#This Row],[Level 3]])</f>
        <v>4702-OT Hosting-OT Platform &amp; Hosting-IoT Device Management</v>
      </c>
      <c r="C369">
        <v>4702</v>
      </c>
      <c r="D369" t="s">
        <v>4734</v>
      </c>
      <c r="E369" t="s">
        <v>4859</v>
      </c>
      <c r="F369" t="s">
        <v>5269</v>
      </c>
      <c r="G369" t="s">
        <v>5335</v>
      </c>
      <c r="H369" s="89" t="s">
        <v>5337</v>
      </c>
      <c r="I369" t="s">
        <v>4743</v>
      </c>
      <c r="J369" t="s">
        <v>5338</v>
      </c>
      <c r="K369" t="s">
        <v>435</v>
      </c>
      <c r="P369" t="s">
        <v>8515</v>
      </c>
      <c r="Q369" t="s">
        <v>9179</v>
      </c>
    </row>
    <row r="370" spans="2:17" x14ac:dyDescent="0.25">
      <c r="B370" s="29" t="str">
        <f>_xlfn.CONCAT(Capabilities[[#This Row],[Column1]],"-",Capabilities[[#This Row],[Level 1]],"-",Capabilities[[#This Row],[Level 2]],"-",Capabilities[[#This Row],[Level 3]])</f>
        <v>4703-OT Hosting-OT Platform &amp; Hosting-Edge Computing &amp; Gateway Management</v>
      </c>
      <c r="C370">
        <v>4703</v>
      </c>
      <c r="D370" t="s">
        <v>4734</v>
      </c>
      <c r="E370" t="s">
        <v>4859</v>
      </c>
      <c r="F370" t="s">
        <v>5269</v>
      </c>
      <c r="G370" t="s">
        <v>5335</v>
      </c>
      <c r="H370" s="89" t="s">
        <v>5339</v>
      </c>
      <c r="I370" t="s">
        <v>4743</v>
      </c>
      <c r="J370" t="s">
        <v>5340</v>
      </c>
      <c r="K370" t="s">
        <v>435</v>
      </c>
      <c r="P370" t="s">
        <v>8515</v>
      </c>
      <c r="Q370" t="s">
        <v>9180</v>
      </c>
    </row>
    <row r="371" spans="2:17" x14ac:dyDescent="0.25">
      <c r="B371" s="29" t="str">
        <f>_xlfn.CONCAT(Capabilities[[#This Row],[Column1]],"-",Capabilities[[#This Row],[Level 1]],"-",Capabilities[[#This Row],[Level 2]],"-",Capabilities[[#This Row],[Level 3]])</f>
        <v>4704-OT Hosting-OT Platform &amp; Hosting-Remote Access &amp; Authentication Control</v>
      </c>
      <c r="C371">
        <v>4704</v>
      </c>
      <c r="D371" t="s">
        <v>4734</v>
      </c>
      <c r="E371" t="s">
        <v>4859</v>
      </c>
      <c r="F371" t="s">
        <v>5269</v>
      </c>
      <c r="G371" t="s">
        <v>5335</v>
      </c>
      <c r="H371" t="s">
        <v>5341</v>
      </c>
      <c r="I371" t="s">
        <v>4743</v>
      </c>
      <c r="J371" t="s">
        <v>5342</v>
      </c>
      <c r="K371" t="s">
        <v>435</v>
      </c>
      <c r="Q371" t="s">
        <v>9181</v>
      </c>
    </row>
    <row r="372" spans="2:17" x14ac:dyDescent="0.25">
      <c r="B372" s="29" t="str">
        <f>_xlfn.CONCAT(Capabilities[[#This Row],[Column1]],"-",Capabilities[[#This Row],[Level 1]],"-",Capabilities[[#This Row],[Level 2]],"-",Capabilities[[#This Row],[Level 3]])</f>
        <v>4705-OT Hosting-OT Platform &amp; Hosting-Cloud Integration &amp; Hosting</v>
      </c>
      <c r="C372">
        <v>4705</v>
      </c>
      <c r="D372" t="s">
        <v>4734</v>
      </c>
      <c r="E372" t="s">
        <v>4859</v>
      </c>
      <c r="F372" t="s">
        <v>5269</v>
      </c>
      <c r="G372" t="s">
        <v>5335</v>
      </c>
      <c r="H372" t="s">
        <v>5343</v>
      </c>
      <c r="I372" t="s">
        <v>4743</v>
      </c>
      <c r="J372" t="s">
        <v>5344</v>
      </c>
      <c r="K372" t="s">
        <v>435</v>
      </c>
      <c r="Q372" t="s">
        <v>9182</v>
      </c>
    </row>
    <row r="373" spans="2:17" ht="15" customHeight="1" x14ac:dyDescent="0.25">
      <c r="B373" s="29" t="str">
        <f>_xlfn.CONCAT(Capabilities[[#This Row],[Column1]],"-",Capabilities[[#This Row],[Level 1]],"-",Capabilities[[#This Row],[Level 2]],"-",Capabilities[[#This Row],[Level 3]])</f>
        <v>4706-OT Hosting-OT Platform &amp; Hosting-API &amp; Integration Services</v>
      </c>
      <c r="C373">
        <v>4706</v>
      </c>
      <c r="D373" t="s">
        <v>4734</v>
      </c>
      <c r="E373" t="s">
        <v>4859</v>
      </c>
      <c r="F373" t="s">
        <v>5269</v>
      </c>
      <c r="G373" t="s">
        <v>5335</v>
      </c>
      <c r="H373" t="s">
        <v>5345</v>
      </c>
      <c r="I373" t="s">
        <v>4743</v>
      </c>
      <c r="J373" t="s">
        <v>5346</v>
      </c>
      <c r="K373" t="s">
        <v>435</v>
      </c>
      <c r="Q373" t="s">
        <v>9183</v>
      </c>
    </row>
    <row r="374" spans="2:17" ht="15" customHeight="1" x14ac:dyDescent="0.25">
      <c r="B374" s="29" t="str">
        <f>_xlfn.CONCAT(Capabilities[[#This Row],[Column1]],"-",Capabilities[[#This Row],[Level 1]],"-",Capabilities[[#This Row],[Level 2]],"-",Capabilities[[#This Row],[Level 3]])</f>
        <v>4707-OT Hosting-OT Platform &amp; Hosting-Service Availability &amp; Resilience</v>
      </c>
      <c r="C374">
        <v>4707</v>
      </c>
      <c r="D374" t="s">
        <v>4734</v>
      </c>
      <c r="E374" t="s">
        <v>4859</v>
      </c>
      <c r="F374" t="s">
        <v>5269</v>
      </c>
      <c r="G374" t="s">
        <v>5335</v>
      </c>
      <c r="H374" t="s">
        <v>5347</v>
      </c>
      <c r="I374" t="s">
        <v>4743</v>
      </c>
      <c r="J374" t="s">
        <v>5348</v>
      </c>
      <c r="K374" t="s">
        <v>435</v>
      </c>
      <c r="Q374" t="s">
        <v>9184</v>
      </c>
    </row>
    <row r="375" spans="2:17" ht="15" customHeight="1" x14ac:dyDescent="0.25">
      <c r="B375" s="29" t="str">
        <f>_xlfn.CONCAT(Capabilities[[#This Row],[Column1]],"-",Capabilities[[#This Row],[Level 1]],"-",Capabilities[[#This Row],[Level 2]],"-",Capabilities[[#This Row],[Level 3]])</f>
        <v>4708-OT Hosting-OT Platform &amp; Hosting-Platform Lifecycle Management</v>
      </c>
      <c r="C375">
        <v>4708</v>
      </c>
      <c r="D375" t="s">
        <v>4734</v>
      </c>
      <c r="E375" t="s">
        <v>4859</v>
      </c>
      <c r="F375" t="s">
        <v>5269</v>
      </c>
      <c r="G375" t="s">
        <v>5335</v>
      </c>
      <c r="H375" t="s">
        <v>5349</v>
      </c>
      <c r="I375" t="s">
        <v>4743</v>
      </c>
      <c r="J375" t="s">
        <v>5350</v>
      </c>
      <c r="K375" t="s">
        <v>435</v>
      </c>
      <c r="Q375" t="s">
        <v>9185</v>
      </c>
    </row>
    <row r="376" spans="2:17" ht="15" customHeight="1" x14ac:dyDescent="0.25">
      <c r="B376" s="29" t="str">
        <f>_xlfn.CONCAT(Capabilities[[#This Row],[Column1]],"-",Capabilities[[#This Row],[Level 1]],"-",Capabilities[[#This Row],[Level 2]],"-",Capabilities[[#This Row],[Level 3]])</f>
        <v>4717-OT Hosting-OT Security &amp; Compliance-</v>
      </c>
      <c r="C376">
        <v>4717</v>
      </c>
      <c r="D376" t="s">
        <v>4734</v>
      </c>
      <c r="E376" t="s">
        <v>4859</v>
      </c>
      <c r="F376" t="s">
        <v>5269</v>
      </c>
      <c r="G376" t="s">
        <v>5351</v>
      </c>
      <c r="K376" t="s">
        <v>435</v>
      </c>
      <c r="Q376" t="s">
        <v>9186</v>
      </c>
    </row>
    <row r="377" spans="2:17" ht="15" customHeight="1" x14ac:dyDescent="0.25">
      <c r="B377" s="29" t="str">
        <f>_xlfn.CONCAT(Capabilities[[#This Row],[Column1]],"-",Capabilities[[#This Row],[Level 1]],"-",Capabilities[[#This Row],[Level 2]],"-",Capabilities[[#This Row],[Level 3]])</f>
        <v>4718-OT Hosting-OT Security &amp; Compliance-OT Zero Trust Architecture</v>
      </c>
      <c r="C377">
        <v>4718</v>
      </c>
      <c r="D377" t="s">
        <v>4734</v>
      </c>
      <c r="E377" t="s">
        <v>4859</v>
      </c>
      <c r="F377" t="s">
        <v>5269</v>
      </c>
      <c r="G377" t="s">
        <v>5351</v>
      </c>
      <c r="H377" t="s">
        <v>5352</v>
      </c>
      <c r="I377" t="s">
        <v>4743</v>
      </c>
      <c r="J377" t="s">
        <v>5353</v>
      </c>
      <c r="K377" t="s">
        <v>435</v>
      </c>
      <c r="Q377" t="s">
        <v>9187</v>
      </c>
    </row>
    <row r="378" spans="2:17" ht="15" customHeight="1" x14ac:dyDescent="0.25">
      <c r="B378" s="29" t="str">
        <f>_xlfn.CONCAT(Capabilities[[#This Row],[Column1]],"-",Capabilities[[#This Row],[Level 1]],"-",Capabilities[[#This Row],[Level 2]],"-",Capabilities[[#This Row],[Level 3]])</f>
        <v>4719-OT Hosting-OT Security &amp; Compliance-Vulnerability &amp; Patch Management (OT)</v>
      </c>
      <c r="C378">
        <v>4719</v>
      </c>
      <c r="D378" t="s">
        <v>4734</v>
      </c>
      <c r="E378" t="s">
        <v>4859</v>
      </c>
      <c r="F378" t="s">
        <v>5269</v>
      </c>
      <c r="G378" t="s">
        <v>5351</v>
      </c>
      <c r="H378" t="s">
        <v>5354</v>
      </c>
      <c r="I378" t="s">
        <v>4743</v>
      </c>
      <c r="J378" t="s">
        <v>5355</v>
      </c>
      <c r="K378" t="s">
        <v>435</v>
      </c>
      <c r="Q378" t="s">
        <v>9188</v>
      </c>
    </row>
    <row r="379" spans="2:17" ht="15" customHeight="1" x14ac:dyDescent="0.25">
      <c r="B379" s="29" t="str">
        <f>_xlfn.CONCAT(Capabilities[[#This Row],[Column1]],"-",Capabilities[[#This Row],[Level 1]],"-",Capabilities[[#This Row],[Level 2]],"-",Capabilities[[#This Row],[Level 3]])</f>
        <v>4720-OT Hosting-OT Security &amp; Compliance-Security Monitoring &amp; Incident Response</v>
      </c>
      <c r="C379">
        <v>4720</v>
      </c>
      <c r="D379" t="s">
        <v>4734</v>
      </c>
      <c r="E379" t="s">
        <v>4859</v>
      </c>
      <c r="F379" t="s">
        <v>5269</v>
      </c>
      <c r="G379" t="s">
        <v>5351</v>
      </c>
      <c r="H379" t="s">
        <v>5356</v>
      </c>
      <c r="I379" t="s">
        <v>4743</v>
      </c>
      <c r="J379" t="s">
        <v>5357</v>
      </c>
      <c r="K379" t="s">
        <v>435</v>
      </c>
      <c r="Q379" t="s">
        <v>9189</v>
      </c>
    </row>
    <row r="380" spans="2:17" ht="15" customHeight="1" x14ac:dyDescent="0.25">
      <c r="B380" s="29" t="str">
        <f>_xlfn.CONCAT(Capabilities[[#This Row],[Column1]],"-",Capabilities[[#This Row],[Level 1]],"-",Capabilities[[#This Row],[Level 2]],"-",Capabilities[[#This Row],[Level 3]])</f>
        <v>4721-OT Hosting-OT Security &amp; Compliance-Compliance &amp; Certification Management</v>
      </c>
      <c r="C380">
        <v>4721</v>
      </c>
      <c r="D380" t="s">
        <v>4734</v>
      </c>
      <c r="E380" t="s">
        <v>4859</v>
      </c>
      <c r="F380" t="s">
        <v>5269</v>
      </c>
      <c r="G380" t="s">
        <v>5351</v>
      </c>
      <c r="H380" t="s">
        <v>5358</v>
      </c>
      <c r="I380" t="s">
        <v>4743</v>
      </c>
      <c r="J380" t="s">
        <v>5359</v>
      </c>
      <c r="K380" t="s">
        <v>435</v>
      </c>
      <c r="Q380" t="s">
        <v>9190</v>
      </c>
    </row>
    <row r="381" spans="2:17" x14ac:dyDescent="0.25">
      <c r="B381" s="29" t="str">
        <f>_xlfn.CONCAT(Capabilities[[#This Row],[Column1]],"-",Capabilities[[#This Row],[Level 1]],"-",Capabilities[[#This Row],[Level 2]],"-",Capabilities[[#This Row],[Level 3]])</f>
        <v>4722-OT Hosting-OT Security &amp; Compliance-Forensic Log Archiving</v>
      </c>
      <c r="C381">
        <v>4722</v>
      </c>
      <c r="D381" t="s">
        <v>4734</v>
      </c>
      <c r="E381" t="s">
        <v>4859</v>
      </c>
      <c r="F381" t="s">
        <v>5269</v>
      </c>
      <c r="G381" t="s">
        <v>5351</v>
      </c>
      <c r="H381" t="s">
        <v>5360</v>
      </c>
      <c r="I381" t="s">
        <v>4743</v>
      </c>
      <c r="J381" t="s">
        <v>5361</v>
      </c>
      <c r="K381" t="s">
        <v>435</v>
      </c>
      <c r="Q381" t="s">
        <v>9191</v>
      </c>
    </row>
    <row r="382" spans="2:17" x14ac:dyDescent="0.25">
      <c r="B382" s="29" t="str">
        <f>_xlfn.CONCAT(Capabilities[[#This Row],[Column1]],"-",Capabilities[[#This Row],[Level 1]],"-",Capabilities[[#This Row],[Level 2]],"-",Capabilities[[#This Row],[Level 3]])</f>
        <v>4503-OT Hosting--</v>
      </c>
      <c r="C382">
        <v>4503</v>
      </c>
      <c r="D382" t="s">
        <v>4734</v>
      </c>
      <c r="E382" t="s">
        <v>4859</v>
      </c>
      <c r="F382" t="s">
        <v>5269</v>
      </c>
      <c r="K382" t="s">
        <v>435</v>
      </c>
      <c r="Q382" s="240" t="s">
        <v>9192</v>
      </c>
    </row>
    <row r="383" spans="2:17" x14ac:dyDescent="0.25">
      <c r="B383" s="29" t="str">
        <f>_xlfn.CONCAT(Capabilities[[#This Row],[Column1]],"-",Capabilities[[#This Row],[Level 1]],"-",Capabilities[[#This Row],[Level 2]],"-",Capabilities[[#This Row],[Level 3]])</f>
        <v>4640-OT Manufacturing-OT Data &amp; Integration-</v>
      </c>
      <c r="C383">
        <v>4640</v>
      </c>
      <c r="D383" t="s">
        <v>4734</v>
      </c>
      <c r="E383" t="s">
        <v>3855</v>
      </c>
      <c r="F383" t="s">
        <v>5362</v>
      </c>
      <c r="G383" t="s">
        <v>5285</v>
      </c>
      <c r="K383" t="s">
        <v>435</v>
      </c>
      <c r="Q383" t="s">
        <v>9193</v>
      </c>
    </row>
    <row r="384" spans="2:17" x14ac:dyDescent="0.25">
      <c r="B384" s="29" t="str">
        <f>_xlfn.CONCAT(Capabilities[[#This Row],[Column1]],"-",Capabilities[[#This Row],[Level 1]],"-",Capabilities[[#This Row],[Level 2]],"-",Capabilities[[#This Row],[Level 3]])</f>
        <v>4641-OT Manufacturing-OT Data &amp; Integration-OT Data Acquisition &amp; Telemetry</v>
      </c>
      <c r="C384">
        <v>4641</v>
      </c>
      <c r="D384" t="s">
        <v>4734</v>
      </c>
      <c r="E384" t="s">
        <v>3855</v>
      </c>
      <c r="F384" t="s">
        <v>5362</v>
      </c>
      <c r="G384" t="s">
        <v>5285</v>
      </c>
      <c r="H384" t="s">
        <v>5363</v>
      </c>
      <c r="I384" t="s">
        <v>4743</v>
      </c>
      <c r="J384" t="s">
        <v>5364</v>
      </c>
      <c r="K384" t="s">
        <v>435</v>
      </c>
      <c r="Q384" t="s">
        <v>9194</v>
      </c>
    </row>
    <row r="385" spans="2:17" x14ac:dyDescent="0.25">
      <c r="B385" s="29" t="str">
        <f>_xlfn.CONCAT(Capabilities[[#This Row],[Column1]],"-",Capabilities[[#This Row],[Level 1]],"-",Capabilities[[#This Row],[Level 2]],"-",Capabilities[[#This Row],[Level 3]])</f>
        <v>4642-OT Manufacturing-OT Data &amp; Integration-OT Data Transformation &amp; Validation</v>
      </c>
      <c r="C385">
        <v>4642</v>
      </c>
      <c r="D385" t="s">
        <v>4734</v>
      </c>
      <c r="E385" t="s">
        <v>3855</v>
      </c>
      <c r="F385" t="s">
        <v>5362</v>
      </c>
      <c r="G385" t="s">
        <v>5285</v>
      </c>
      <c r="H385" t="s">
        <v>5365</v>
      </c>
      <c r="I385" t="s">
        <v>4743</v>
      </c>
      <c r="J385" t="s">
        <v>5366</v>
      </c>
      <c r="K385" t="s">
        <v>435</v>
      </c>
      <c r="Q385" t="s">
        <v>9195</v>
      </c>
    </row>
    <row r="386" spans="2:17" x14ac:dyDescent="0.25">
      <c r="B386" s="29" t="str">
        <f>_xlfn.CONCAT(Capabilities[[#This Row],[Column1]],"-",Capabilities[[#This Row],[Level 1]],"-",Capabilities[[#This Row],[Level 2]],"-",Capabilities[[#This Row],[Level 3]])</f>
        <v>4643-OT Manufacturing-OT Data &amp; Integration-OT Data Storage &amp; Retention</v>
      </c>
      <c r="C386">
        <v>4643</v>
      </c>
      <c r="D386" t="s">
        <v>4734</v>
      </c>
      <c r="E386" t="s">
        <v>3855</v>
      </c>
      <c r="F386" t="s">
        <v>5362</v>
      </c>
      <c r="G386" t="s">
        <v>5285</v>
      </c>
      <c r="H386" t="s">
        <v>5367</v>
      </c>
      <c r="I386" t="s">
        <v>4743</v>
      </c>
      <c r="J386" t="s">
        <v>5368</v>
      </c>
      <c r="K386" t="s">
        <v>435</v>
      </c>
      <c r="Q386" t="s">
        <v>9196</v>
      </c>
    </row>
    <row r="387" spans="2:17" x14ac:dyDescent="0.25">
      <c r="B387" s="29" t="str">
        <f>_xlfn.CONCAT(Capabilities[[#This Row],[Column1]],"-",Capabilities[[#This Row],[Level 1]],"-",Capabilities[[#This Row],[Level 2]],"-",Capabilities[[#This Row],[Level 3]])</f>
        <v>4644-OT Manufacturing-OT Data &amp; Integration-OT Integration Architecture</v>
      </c>
      <c r="C387">
        <v>4644</v>
      </c>
      <c r="D387" t="s">
        <v>4734</v>
      </c>
      <c r="E387" t="s">
        <v>3855</v>
      </c>
      <c r="F387" t="s">
        <v>5362</v>
      </c>
      <c r="G387" t="s">
        <v>5285</v>
      </c>
      <c r="H387" t="s">
        <v>5369</v>
      </c>
      <c r="I387" t="s">
        <v>4743</v>
      </c>
      <c r="J387" t="s">
        <v>5370</v>
      </c>
      <c r="K387" t="s">
        <v>435</v>
      </c>
      <c r="Q387" t="s">
        <v>9197</v>
      </c>
    </row>
    <row r="388" spans="2:17" x14ac:dyDescent="0.25">
      <c r="B388" s="29" t="str">
        <f>_xlfn.CONCAT(Capabilities[[#This Row],[Column1]],"-",Capabilities[[#This Row],[Level 1]],"-",Capabilities[[#This Row],[Level 2]],"-",Capabilities[[#This Row],[Level 3]])</f>
        <v>4645-OT Manufacturing-OT Data &amp; Integration-OT Analytics &amp; Reporting</v>
      </c>
      <c r="C388">
        <v>4645</v>
      </c>
      <c r="D388" t="s">
        <v>4734</v>
      </c>
      <c r="E388" t="s">
        <v>3855</v>
      </c>
      <c r="F388" t="s">
        <v>5362</v>
      </c>
      <c r="G388" t="s">
        <v>5285</v>
      </c>
      <c r="H388" t="s">
        <v>5371</v>
      </c>
      <c r="I388" t="s">
        <v>4743</v>
      </c>
      <c r="J388" t="s">
        <v>5372</v>
      </c>
      <c r="K388" t="s">
        <v>435</v>
      </c>
      <c r="Q388" t="s">
        <v>9198</v>
      </c>
    </row>
    <row r="389" spans="2:17" x14ac:dyDescent="0.25">
      <c r="B389" s="29" t="str">
        <f>_xlfn.CONCAT(Capabilities[[#This Row],[Column1]],"-",Capabilities[[#This Row],[Level 1]],"-",Capabilities[[#This Row],[Level 2]],"-",Capabilities[[#This Row],[Level 3]])</f>
        <v>4646-OT Manufacturing-OT Data &amp; Integration-OT Data Lineage &amp; Traceability</v>
      </c>
      <c r="C389">
        <v>4646</v>
      </c>
      <c r="D389" t="s">
        <v>4734</v>
      </c>
      <c r="E389" t="s">
        <v>3855</v>
      </c>
      <c r="F389" t="s">
        <v>5362</v>
      </c>
      <c r="G389" t="s">
        <v>5285</v>
      </c>
      <c r="H389" t="s">
        <v>5373</v>
      </c>
      <c r="I389" t="s">
        <v>4743</v>
      </c>
      <c r="J389" t="s">
        <v>5374</v>
      </c>
      <c r="K389" t="s">
        <v>435</v>
      </c>
      <c r="Q389" t="s">
        <v>9199</v>
      </c>
    </row>
    <row r="390" spans="2:17" x14ac:dyDescent="0.25">
      <c r="B390" s="29" t="str">
        <f>_xlfn.CONCAT(Capabilities[[#This Row],[Column1]],"-",Capabilities[[#This Row],[Level 1]],"-",Capabilities[[#This Row],[Level 2]],"-",Capabilities[[#This Row],[Level 3]])</f>
        <v>4647-OT Manufacturing-OT Engineering &amp; Innovation-</v>
      </c>
      <c r="C390">
        <v>4647</v>
      </c>
      <c r="D390" t="s">
        <v>4734</v>
      </c>
      <c r="E390" t="s">
        <v>3855</v>
      </c>
      <c r="F390" t="s">
        <v>5362</v>
      </c>
      <c r="G390" t="s">
        <v>5298</v>
      </c>
      <c r="K390" t="s">
        <v>435</v>
      </c>
      <c r="Q390" t="s">
        <v>9200</v>
      </c>
    </row>
    <row r="391" spans="2:17" x14ac:dyDescent="0.25">
      <c r="B391" s="29" t="str">
        <f>_xlfn.CONCAT(Capabilities[[#This Row],[Column1]],"-",Capabilities[[#This Row],[Level 1]],"-",Capabilities[[#This Row],[Level 2]],"-",Capabilities[[#This Row],[Level 3]])</f>
        <v>4648-OT Manufacturing-OT Engineering &amp; Innovation-OT Automation Engineering</v>
      </c>
      <c r="C391">
        <v>4648</v>
      </c>
      <c r="D391" t="s">
        <v>4734</v>
      </c>
      <c r="E391" t="s">
        <v>3855</v>
      </c>
      <c r="F391" t="s">
        <v>5362</v>
      </c>
      <c r="G391" t="s">
        <v>5298</v>
      </c>
      <c r="H391" t="s">
        <v>5375</v>
      </c>
      <c r="I391" t="s">
        <v>4743</v>
      </c>
      <c r="J391" t="s">
        <v>5376</v>
      </c>
      <c r="K391" t="s">
        <v>435</v>
      </c>
      <c r="Q391" t="s">
        <v>9201</v>
      </c>
    </row>
    <row r="392" spans="2:17" x14ac:dyDescent="0.25">
      <c r="B392" s="29" t="str">
        <f>_xlfn.CONCAT(Capabilities[[#This Row],[Column1]],"-",Capabilities[[#This Row],[Level 1]],"-",Capabilities[[#This Row],[Level 2]],"-",Capabilities[[#This Row],[Level 3]])</f>
        <v>4649-OT Manufacturing-OT Engineering &amp; Innovation-OT Control Software Development</v>
      </c>
      <c r="C392">
        <v>4649</v>
      </c>
      <c r="D392" t="s">
        <v>4734</v>
      </c>
      <c r="E392" t="s">
        <v>3855</v>
      </c>
      <c r="F392" t="s">
        <v>5362</v>
      </c>
      <c r="G392" t="s">
        <v>5298</v>
      </c>
      <c r="H392" t="s">
        <v>5377</v>
      </c>
      <c r="I392" t="s">
        <v>4743</v>
      </c>
      <c r="J392" t="s">
        <v>5378</v>
      </c>
      <c r="K392" t="s">
        <v>435</v>
      </c>
      <c r="Q392" t="s">
        <v>9202</v>
      </c>
    </row>
    <row r="393" spans="2:17" x14ac:dyDescent="0.25">
      <c r="B393" s="29" t="str">
        <f>_xlfn.CONCAT(Capabilities[[#This Row],[Column1]],"-",Capabilities[[#This Row],[Level 1]],"-",Capabilities[[#This Row],[Level 2]],"-",Capabilities[[#This Row],[Level 3]])</f>
        <v>4650-OT Manufacturing-OT Engineering &amp; Innovation-OT Simulation &amp; Digital Twin</v>
      </c>
      <c r="C393">
        <v>4650</v>
      </c>
      <c r="D393" t="s">
        <v>4734</v>
      </c>
      <c r="E393" t="s">
        <v>3855</v>
      </c>
      <c r="F393" t="s">
        <v>5362</v>
      </c>
      <c r="G393" t="s">
        <v>5298</v>
      </c>
      <c r="H393" t="s">
        <v>5379</v>
      </c>
      <c r="I393" t="s">
        <v>4743</v>
      </c>
      <c r="J393" t="s">
        <v>5380</v>
      </c>
      <c r="K393" t="s">
        <v>435</v>
      </c>
      <c r="Q393" t="s">
        <v>9203</v>
      </c>
    </row>
    <row r="394" spans="2:17" x14ac:dyDescent="0.25">
      <c r="B394" s="29" t="str">
        <f>_xlfn.CONCAT(Capabilities[[#This Row],[Column1]],"-",Capabilities[[#This Row],[Level 1]],"-",Capabilities[[#This Row],[Level 2]],"-",Capabilities[[#This Row],[Level 3]])</f>
        <v>4626-OT Manufacturing-OT Governance &amp; Risk Management-</v>
      </c>
      <c r="C394">
        <v>4626</v>
      </c>
      <c r="D394" t="s">
        <v>4734</v>
      </c>
      <c r="E394" t="s">
        <v>3855</v>
      </c>
      <c r="F394" t="s">
        <v>5362</v>
      </c>
      <c r="G394" t="s">
        <v>5310</v>
      </c>
      <c r="K394" t="s">
        <v>435</v>
      </c>
      <c r="Q394" t="s">
        <v>9204</v>
      </c>
    </row>
    <row r="395" spans="2:17" x14ac:dyDescent="0.25">
      <c r="B395" s="29" t="str">
        <f>_xlfn.CONCAT(Capabilities[[#This Row],[Column1]],"-",Capabilities[[#This Row],[Level 1]],"-",Capabilities[[#This Row],[Level 2]],"-",Capabilities[[#This Row],[Level 3]])</f>
        <v>4627-OT Manufacturing-OT Governance &amp; Risk Management-OT Policy &amp; Procedure Management</v>
      </c>
      <c r="C395">
        <v>4627</v>
      </c>
      <c r="D395" t="s">
        <v>4734</v>
      </c>
      <c r="E395" t="s">
        <v>3855</v>
      </c>
      <c r="F395" t="s">
        <v>5362</v>
      </c>
      <c r="G395" t="s">
        <v>5310</v>
      </c>
      <c r="H395" t="s">
        <v>5381</v>
      </c>
      <c r="I395" t="s">
        <v>4743</v>
      </c>
      <c r="J395" t="s">
        <v>5382</v>
      </c>
      <c r="K395" t="s">
        <v>435</v>
      </c>
      <c r="Q395" t="s">
        <v>9205</v>
      </c>
    </row>
    <row r="396" spans="2:17" x14ac:dyDescent="0.25">
      <c r="B396" s="29" t="str">
        <f>_xlfn.CONCAT(Capabilities[[#This Row],[Column1]],"-",Capabilities[[#This Row],[Level 1]],"-",Capabilities[[#This Row],[Level 2]],"-",Capabilities[[#This Row],[Level 3]])</f>
        <v>4628-OT Manufacturing-OT Governance &amp; Risk Management-OT Risk Assessment &amp; Mitigation</v>
      </c>
      <c r="C396">
        <v>4628</v>
      </c>
      <c r="D396" t="s">
        <v>4734</v>
      </c>
      <c r="E396" t="s">
        <v>3855</v>
      </c>
      <c r="F396" t="s">
        <v>5362</v>
      </c>
      <c r="G396" t="s">
        <v>5310</v>
      </c>
      <c r="H396" t="s">
        <v>5383</v>
      </c>
      <c r="I396" t="s">
        <v>4743</v>
      </c>
      <c r="J396" t="s">
        <v>5384</v>
      </c>
      <c r="K396" t="s">
        <v>435</v>
      </c>
      <c r="Q396" t="s">
        <v>9206</v>
      </c>
    </row>
    <row r="397" spans="2:17" x14ac:dyDescent="0.25">
      <c r="B397" s="29" t="str">
        <f>_xlfn.CONCAT(Capabilities[[#This Row],[Column1]],"-",Capabilities[[#This Row],[Level 1]],"-",Capabilities[[#This Row],[Level 2]],"-",Capabilities[[#This Row],[Level 3]])</f>
        <v>4629-OT Manufacturing-OT Governance &amp; Risk Management-OT Audit &amp; Compliance Review</v>
      </c>
      <c r="C397">
        <v>4629</v>
      </c>
      <c r="D397" t="s">
        <v>4734</v>
      </c>
      <c r="E397" t="s">
        <v>3855</v>
      </c>
      <c r="F397" t="s">
        <v>5362</v>
      </c>
      <c r="G397" t="s">
        <v>5310</v>
      </c>
      <c r="H397" t="s">
        <v>5385</v>
      </c>
      <c r="I397" t="s">
        <v>4743</v>
      </c>
      <c r="J397" t="s">
        <v>5386</v>
      </c>
      <c r="K397" t="s">
        <v>435</v>
      </c>
      <c r="Q397" t="s">
        <v>9207</v>
      </c>
    </row>
    <row r="398" spans="2:17" x14ac:dyDescent="0.25">
      <c r="B398" s="29" t="str">
        <f>_xlfn.CONCAT(Capabilities[[#This Row],[Column1]],"-",Capabilities[[#This Row],[Level 1]],"-",Capabilities[[#This Row],[Level 2]],"-",Capabilities[[#This Row],[Level 3]])</f>
        <v>4630-OT Manufacturing-OT Governance &amp; Risk Management-OT Training &amp; Awareness</v>
      </c>
      <c r="C398">
        <v>4630</v>
      </c>
      <c r="D398" t="s">
        <v>4734</v>
      </c>
      <c r="E398" t="s">
        <v>3855</v>
      </c>
      <c r="F398" t="s">
        <v>5362</v>
      </c>
      <c r="G398" t="s">
        <v>5310</v>
      </c>
      <c r="H398" t="s">
        <v>5387</v>
      </c>
      <c r="I398" t="s">
        <v>4743</v>
      </c>
      <c r="J398" t="s">
        <v>5388</v>
      </c>
      <c r="K398" t="s">
        <v>435</v>
      </c>
      <c r="Q398" t="s">
        <v>9208</v>
      </c>
    </row>
    <row r="399" spans="2:17" x14ac:dyDescent="0.25">
      <c r="B399" s="29" t="str">
        <f>_xlfn.CONCAT(Capabilities[[#This Row],[Column1]],"-",Capabilities[[#This Row],[Level 1]],"-",Capabilities[[#This Row],[Level 2]],"-",Capabilities[[#This Row],[Level 3]])</f>
        <v>4631-OT Manufacturing-OT Governance &amp; Risk Management-Change Management</v>
      </c>
      <c r="C399">
        <v>4631</v>
      </c>
      <c r="D399" t="s">
        <v>4734</v>
      </c>
      <c r="E399" t="s">
        <v>3855</v>
      </c>
      <c r="F399" t="s">
        <v>5362</v>
      </c>
      <c r="G399" t="s">
        <v>5310</v>
      </c>
      <c r="H399" t="s">
        <v>5060</v>
      </c>
      <c r="I399" t="s">
        <v>4743</v>
      </c>
      <c r="J399" t="s">
        <v>5389</v>
      </c>
      <c r="K399" t="s">
        <v>435</v>
      </c>
      <c r="Q399" t="s">
        <v>9209</v>
      </c>
    </row>
    <row r="400" spans="2:17" x14ac:dyDescent="0.25">
      <c r="B400" s="29" t="str">
        <f>_xlfn.CONCAT(Capabilities[[#This Row],[Column1]],"-",Capabilities[[#This Row],[Level 1]],"-",Capabilities[[#This Row],[Level 2]],"-",Capabilities[[#This Row],[Level 3]])</f>
        <v>4632-OT Manufacturing-OT Governance &amp; Risk Management-OT Monitoring &amp; Logging</v>
      </c>
      <c r="C400">
        <v>4632</v>
      </c>
      <c r="D400" t="s">
        <v>4734</v>
      </c>
      <c r="E400" t="s">
        <v>3855</v>
      </c>
      <c r="F400" t="s">
        <v>5362</v>
      </c>
      <c r="G400" t="s">
        <v>5310</v>
      </c>
      <c r="H400" t="s">
        <v>5390</v>
      </c>
      <c r="I400" t="s">
        <v>4743</v>
      </c>
      <c r="J400" t="s">
        <v>5391</v>
      </c>
      <c r="K400" t="s">
        <v>435</v>
      </c>
      <c r="Q400" t="s">
        <v>9210</v>
      </c>
    </row>
    <row r="401" spans="2:17" x14ac:dyDescent="0.25">
      <c r="B401" s="29" t="str">
        <f>_xlfn.CONCAT(Capabilities[[#This Row],[Column1]],"-",Capabilities[[#This Row],[Level 1]],"-",Capabilities[[#This Row],[Level 2]],"-",Capabilities[[#This Row],[Level 3]])</f>
        <v>4601-OT Manufacturing-OT Infrastructure &amp; Hosting-</v>
      </c>
      <c r="C401">
        <v>4601</v>
      </c>
      <c r="D401" t="s">
        <v>4734</v>
      </c>
      <c r="E401" t="s">
        <v>3855</v>
      </c>
      <c r="F401" t="s">
        <v>5362</v>
      </c>
      <c r="G401" t="s">
        <v>5392</v>
      </c>
      <c r="K401" t="s">
        <v>435</v>
      </c>
      <c r="Q401" t="s">
        <v>9211</v>
      </c>
    </row>
    <row r="402" spans="2:17" x14ac:dyDescent="0.25">
      <c r="B402" s="29" t="str">
        <f>_xlfn.CONCAT(Capabilities[[#This Row],[Column1]],"-",Capabilities[[#This Row],[Level 1]],"-",Capabilities[[#This Row],[Level 2]],"-",Capabilities[[#This Row],[Level 3]])</f>
        <v>4602-OT Manufacturing-OT Infrastructure &amp; Hosting-OT Network Segmentation &amp; Connectivity</v>
      </c>
      <c r="C402">
        <v>4602</v>
      </c>
      <c r="D402" t="s">
        <v>4734</v>
      </c>
      <c r="E402" t="s">
        <v>3855</v>
      </c>
      <c r="F402" t="s">
        <v>5362</v>
      </c>
      <c r="G402" t="s">
        <v>5392</v>
      </c>
      <c r="H402" t="s">
        <v>5393</v>
      </c>
      <c r="I402" t="s">
        <v>4743</v>
      </c>
      <c r="J402" t="s">
        <v>5394</v>
      </c>
      <c r="K402" t="s">
        <v>435</v>
      </c>
      <c r="Q402" t="s">
        <v>9212</v>
      </c>
    </row>
    <row r="403" spans="2:17" x14ac:dyDescent="0.25">
      <c r="B403" s="29" t="str">
        <f>_xlfn.CONCAT(Capabilities[[#This Row],[Column1]],"-",Capabilities[[#This Row],[Level 1]],"-",Capabilities[[#This Row],[Level 2]],"-",Capabilities[[#This Row],[Level 3]])</f>
        <v>4603-OT Manufacturing-OT Infrastructure &amp; Hosting-OT Compute &amp; Hosting</v>
      </c>
      <c r="C403">
        <v>4603</v>
      </c>
      <c r="D403" t="s">
        <v>4734</v>
      </c>
      <c r="E403" t="s">
        <v>3855</v>
      </c>
      <c r="F403" t="s">
        <v>5362</v>
      </c>
      <c r="G403" t="s">
        <v>5392</v>
      </c>
      <c r="H403" t="s">
        <v>5395</v>
      </c>
      <c r="I403" t="s">
        <v>4743</v>
      </c>
      <c r="J403" t="s">
        <v>5396</v>
      </c>
      <c r="K403" t="s">
        <v>435</v>
      </c>
      <c r="Q403" t="s">
        <v>9213</v>
      </c>
    </row>
    <row r="404" spans="2:17" ht="16.5" customHeight="1" x14ac:dyDescent="0.25">
      <c r="B404" s="29" t="str">
        <f>_xlfn.CONCAT(Capabilities[[#This Row],[Column1]],"-",Capabilities[[#This Row],[Level 1]],"-",Capabilities[[#This Row],[Level 2]],"-",Capabilities[[#This Row],[Level 3]])</f>
        <v>4604-OT Manufacturing-OT Infrastructure &amp; Hosting-OT Cloud Integration</v>
      </c>
      <c r="C404">
        <v>4604</v>
      </c>
      <c r="D404" t="s">
        <v>4734</v>
      </c>
      <c r="E404" t="s">
        <v>3855</v>
      </c>
      <c r="F404" t="s">
        <v>5362</v>
      </c>
      <c r="G404" t="s">
        <v>5392</v>
      </c>
      <c r="H404" t="s">
        <v>5397</v>
      </c>
      <c r="I404" t="s">
        <v>4743</v>
      </c>
      <c r="J404" t="s">
        <v>5398</v>
      </c>
      <c r="K404" t="s">
        <v>435</v>
      </c>
      <c r="Q404" t="s">
        <v>9214</v>
      </c>
    </row>
    <row r="405" spans="2:17" ht="15" customHeight="1" x14ac:dyDescent="0.25">
      <c r="B405" s="29" t="str">
        <f>_xlfn.CONCAT(Capabilities[[#This Row],[Column1]],"-",Capabilities[[#This Row],[Level 1]],"-",Capabilities[[#This Row],[Level 2]],"-",Capabilities[[#This Row],[Level 3]])</f>
        <v>4605-OT Manufacturing-OT Infrastructure &amp; Hosting-OT Device Lifecycle Management</v>
      </c>
      <c r="C405">
        <v>4605</v>
      </c>
      <c r="D405" t="s">
        <v>4734</v>
      </c>
      <c r="E405" t="s">
        <v>3855</v>
      </c>
      <c r="F405" t="s">
        <v>5362</v>
      </c>
      <c r="G405" t="s">
        <v>5392</v>
      </c>
      <c r="H405" t="s">
        <v>5399</v>
      </c>
      <c r="I405" t="s">
        <v>4743</v>
      </c>
      <c r="J405" t="s">
        <v>5400</v>
      </c>
      <c r="K405" t="s">
        <v>435</v>
      </c>
      <c r="Q405" t="s">
        <v>9215</v>
      </c>
    </row>
    <row r="406" spans="2:17" ht="16.5" customHeight="1" x14ac:dyDescent="0.25">
      <c r="B406" s="29" t="str">
        <f>_xlfn.CONCAT(Capabilities[[#This Row],[Column1]],"-",Capabilities[[#This Row],[Level 1]],"-",Capabilities[[#This Row],[Level 2]],"-",Capabilities[[#This Row],[Level 3]])</f>
        <v>4606-OT Manufacturing-OT Infrastructure &amp; Hosting-OT Software Deployment &amp; Tracking</v>
      </c>
      <c r="C406">
        <v>4606</v>
      </c>
      <c r="D406" t="s">
        <v>4734</v>
      </c>
      <c r="E406" t="s">
        <v>3855</v>
      </c>
      <c r="F406" t="s">
        <v>5362</v>
      </c>
      <c r="G406" t="s">
        <v>5392</v>
      </c>
      <c r="H406" t="s">
        <v>5401</v>
      </c>
      <c r="I406" t="s">
        <v>4743</v>
      </c>
      <c r="J406" t="s">
        <v>5402</v>
      </c>
      <c r="K406" t="s">
        <v>435</v>
      </c>
      <c r="Q406" t="s">
        <v>9216</v>
      </c>
    </row>
    <row r="407" spans="2:17" ht="16.5" customHeight="1" x14ac:dyDescent="0.25">
      <c r="B407" s="29" t="str">
        <f>_xlfn.CONCAT(Capabilities[[#This Row],[Column1]],"-",Capabilities[[#This Row],[Level 1]],"-",Capabilities[[#This Row],[Level 2]],"-",Capabilities[[#This Row],[Level 3]])</f>
        <v>4607-OT Manufacturing-OT Infrastructure &amp; Hosting-OT Backup &amp; Recovery</v>
      </c>
      <c r="C407">
        <v>4607</v>
      </c>
      <c r="D407" t="s">
        <v>4734</v>
      </c>
      <c r="E407" t="s">
        <v>3855</v>
      </c>
      <c r="F407" t="s">
        <v>5362</v>
      </c>
      <c r="G407" t="s">
        <v>5392</v>
      </c>
      <c r="H407" t="s">
        <v>5403</v>
      </c>
      <c r="I407" t="s">
        <v>4743</v>
      </c>
      <c r="J407" t="s">
        <v>5404</v>
      </c>
      <c r="K407" t="s">
        <v>435</v>
      </c>
      <c r="Q407" t="s">
        <v>9217</v>
      </c>
    </row>
    <row r="408" spans="2:17" ht="16.5" customHeight="1" x14ac:dyDescent="0.25">
      <c r="B408" s="29" t="str">
        <f>_xlfn.CONCAT(Capabilities[[#This Row],[Column1]],"-",Capabilities[[#This Row],[Level 1]],"-",Capabilities[[#This Row],[Level 2]],"-",Capabilities[[#This Row],[Level 3]])</f>
        <v>4608-OT Manufacturing-OT Infrastructure &amp; Hosting-OT Monitoring &amp; Event Management</v>
      </c>
      <c r="C408">
        <v>4608</v>
      </c>
      <c r="D408" t="s">
        <v>4734</v>
      </c>
      <c r="E408" t="s">
        <v>3855</v>
      </c>
      <c r="F408" t="s">
        <v>5362</v>
      </c>
      <c r="G408" t="s">
        <v>5392</v>
      </c>
      <c r="H408" t="s">
        <v>5405</v>
      </c>
      <c r="I408" t="s">
        <v>4743</v>
      </c>
      <c r="J408" t="s">
        <v>5406</v>
      </c>
      <c r="K408" t="s">
        <v>435</v>
      </c>
      <c r="Q408" t="s">
        <v>9218</v>
      </c>
    </row>
    <row r="409" spans="2:17" ht="16.5" customHeight="1" x14ac:dyDescent="0.25">
      <c r="B409" s="29" t="str">
        <f>_xlfn.CONCAT(Capabilities[[#This Row],[Column1]],"-",Capabilities[[#This Row],[Level 1]],"-",Capabilities[[#This Row],[Level 2]],"-",Capabilities[[#This Row],[Level 3]])</f>
        <v>4609-OT Manufacturing-OT Infrastructure &amp; Hosting-OT Capacity &amp; Performance Management</v>
      </c>
      <c r="C409">
        <v>4609</v>
      </c>
      <c r="D409" t="s">
        <v>4734</v>
      </c>
      <c r="E409" t="s">
        <v>3855</v>
      </c>
      <c r="F409" t="s">
        <v>5362</v>
      </c>
      <c r="G409" t="s">
        <v>5392</v>
      </c>
      <c r="H409" t="s">
        <v>5407</v>
      </c>
      <c r="I409" t="s">
        <v>4743</v>
      </c>
      <c r="J409" t="s">
        <v>5408</v>
      </c>
      <c r="K409" t="s">
        <v>435</v>
      </c>
      <c r="Q409" t="s">
        <v>9219</v>
      </c>
    </row>
    <row r="410" spans="2:17" ht="16.5" customHeight="1" x14ac:dyDescent="0.25">
      <c r="B410" s="29" t="str">
        <f>_xlfn.CONCAT(Capabilities[[#This Row],[Column1]],"-",Capabilities[[#This Row],[Level 1]],"-",Capabilities[[#This Row],[Level 2]],"-",Capabilities[[#This Row],[Level 3]])</f>
        <v>4618-OT Manufacturing-OT Operations &amp; Maintenance-</v>
      </c>
      <c r="C410">
        <v>4618</v>
      </c>
      <c r="D410" t="s">
        <v>4734</v>
      </c>
      <c r="E410" t="s">
        <v>3855</v>
      </c>
      <c r="F410" t="s">
        <v>5362</v>
      </c>
      <c r="G410" t="s">
        <v>5409</v>
      </c>
      <c r="K410" t="s">
        <v>435</v>
      </c>
      <c r="Q410" t="s">
        <v>9220</v>
      </c>
    </row>
    <row r="411" spans="2:17" ht="30" customHeight="1" x14ac:dyDescent="0.25">
      <c r="B411" s="29" t="str">
        <f>_xlfn.CONCAT(Capabilities[[#This Row],[Column1]],"-",Capabilities[[#This Row],[Level 1]],"-",Capabilities[[#This Row],[Level 2]],"-",Capabilities[[#This Row],[Level 3]])</f>
        <v>4619-OT Manufacturing-OT Operations &amp; Maintenance-OT Architecture Governance</v>
      </c>
      <c r="C411">
        <v>4619</v>
      </c>
      <c r="D411" t="s">
        <v>4734</v>
      </c>
      <c r="E411" t="s">
        <v>3855</v>
      </c>
      <c r="F411" t="s">
        <v>5362</v>
      </c>
      <c r="G411" t="s">
        <v>5409</v>
      </c>
      <c r="H411" t="s">
        <v>5299</v>
      </c>
      <c r="I411" t="s">
        <v>4743</v>
      </c>
      <c r="J411" t="s">
        <v>5410</v>
      </c>
      <c r="K411" t="s">
        <v>435</v>
      </c>
      <c r="Q411" t="s">
        <v>9221</v>
      </c>
    </row>
    <row r="412" spans="2:17" ht="30" customHeight="1" x14ac:dyDescent="0.25">
      <c r="B412" s="29" t="str">
        <f>_xlfn.CONCAT(Capabilities[[#This Row],[Column1]],"-",Capabilities[[#This Row],[Level 1]],"-",Capabilities[[#This Row],[Level 2]],"-",Capabilities[[#This Row],[Level 3]])</f>
        <v>4620-OT Manufacturing-OT Operations &amp; Maintenance-OT Service &amp; Maintenance</v>
      </c>
      <c r="C412">
        <v>4620</v>
      </c>
      <c r="D412" t="s">
        <v>4734</v>
      </c>
      <c r="E412" t="s">
        <v>3855</v>
      </c>
      <c r="F412" t="s">
        <v>5362</v>
      </c>
      <c r="G412" t="s">
        <v>5409</v>
      </c>
      <c r="H412" t="s">
        <v>5411</v>
      </c>
      <c r="I412" t="s">
        <v>4743</v>
      </c>
      <c r="J412" t="s">
        <v>5412</v>
      </c>
      <c r="K412" t="s">
        <v>435</v>
      </c>
      <c r="Q412" t="s">
        <v>9222</v>
      </c>
    </row>
    <row r="413" spans="2:17" ht="44.65" customHeight="1" x14ac:dyDescent="0.25">
      <c r="B413" s="29" t="str">
        <f>_xlfn.CONCAT(Capabilities[[#This Row],[Column1]],"-",Capabilities[[#This Row],[Level 1]],"-",Capabilities[[#This Row],[Level 2]],"-",Capabilities[[#This Row],[Level 3]])</f>
        <v>4621-OT Manufacturing-OT Operations &amp; Maintenance-OT Policy &amp; Procedure Management</v>
      </c>
      <c r="C413">
        <v>4621</v>
      </c>
      <c r="D413" t="s">
        <v>4734</v>
      </c>
      <c r="E413" t="s">
        <v>3855</v>
      </c>
      <c r="F413" t="s">
        <v>5362</v>
      </c>
      <c r="G413" t="s">
        <v>5409</v>
      </c>
      <c r="H413" t="s">
        <v>5381</v>
      </c>
      <c r="I413" t="s">
        <v>4743</v>
      </c>
      <c r="J413" t="s">
        <v>5413</v>
      </c>
      <c r="K413" t="s">
        <v>435</v>
      </c>
      <c r="Q413" t="s">
        <v>9223</v>
      </c>
    </row>
    <row r="414" spans="2:17" ht="44.65" customHeight="1" x14ac:dyDescent="0.25">
      <c r="B414" s="29" t="str">
        <f>_xlfn.CONCAT(Capabilities[[#This Row],[Column1]],"-",Capabilities[[#This Row],[Level 1]],"-",Capabilities[[#This Row],[Level 2]],"-",Capabilities[[#This Row],[Level 3]])</f>
        <v>4622-OT Manufacturing-OT Operations &amp; Maintenance-OT Risk Assessment &amp; Mitigation</v>
      </c>
      <c r="C414">
        <v>4622</v>
      </c>
      <c r="D414" t="s">
        <v>4734</v>
      </c>
      <c r="E414" t="s">
        <v>3855</v>
      </c>
      <c r="F414" t="s">
        <v>5362</v>
      </c>
      <c r="G414" t="s">
        <v>5409</v>
      </c>
      <c r="H414" t="s">
        <v>5383</v>
      </c>
      <c r="I414" t="s">
        <v>4743</v>
      </c>
      <c r="J414" t="s">
        <v>5414</v>
      </c>
      <c r="K414" t="s">
        <v>435</v>
      </c>
      <c r="Q414" t="s">
        <v>9224</v>
      </c>
    </row>
    <row r="415" spans="2:17" ht="44.65" customHeight="1" x14ac:dyDescent="0.25">
      <c r="B415" s="29" t="str">
        <f>_xlfn.CONCAT(Capabilities[[#This Row],[Column1]],"-",Capabilities[[#This Row],[Level 1]],"-",Capabilities[[#This Row],[Level 2]],"-",Capabilities[[#This Row],[Level 3]])</f>
        <v>4623-OT Manufacturing-OT Operations &amp; Maintenance-OT Audit &amp; Compliance Review</v>
      </c>
      <c r="C415">
        <v>4623</v>
      </c>
      <c r="D415" t="s">
        <v>4734</v>
      </c>
      <c r="E415" t="s">
        <v>3855</v>
      </c>
      <c r="F415" t="s">
        <v>5362</v>
      </c>
      <c r="G415" t="s">
        <v>5409</v>
      </c>
      <c r="H415" t="s">
        <v>5385</v>
      </c>
      <c r="I415" t="s">
        <v>4743</v>
      </c>
      <c r="J415" t="s">
        <v>5415</v>
      </c>
      <c r="K415" t="s">
        <v>435</v>
      </c>
      <c r="Q415" t="s">
        <v>9225</v>
      </c>
    </row>
    <row r="416" spans="2:17" ht="44.65" customHeight="1" x14ac:dyDescent="0.25">
      <c r="B416" s="29" t="str">
        <f>_xlfn.CONCAT(Capabilities[[#This Row],[Column1]],"-",Capabilities[[#This Row],[Level 1]],"-",Capabilities[[#This Row],[Level 2]],"-",Capabilities[[#This Row],[Level 3]])</f>
        <v>4624-OT Manufacturing-OT Operations &amp; Maintenance-OT Training &amp; Awareness</v>
      </c>
      <c r="C416">
        <v>4624</v>
      </c>
      <c r="D416" t="s">
        <v>4734</v>
      </c>
      <c r="E416" t="s">
        <v>3855</v>
      </c>
      <c r="F416" t="s">
        <v>5362</v>
      </c>
      <c r="G416" t="s">
        <v>5409</v>
      </c>
      <c r="H416" t="s">
        <v>5387</v>
      </c>
      <c r="I416" t="s">
        <v>4743</v>
      </c>
      <c r="J416" t="s">
        <v>5416</v>
      </c>
      <c r="K416" t="s">
        <v>435</v>
      </c>
      <c r="Q416" t="s">
        <v>9226</v>
      </c>
    </row>
    <row r="417" spans="2:17" ht="44.65" customHeight="1" x14ac:dyDescent="0.25">
      <c r="B417" s="29" t="str">
        <f>_xlfn.CONCAT(Capabilities[[#This Row],[Column1]],"-",Capabilities[[#This Row],[Level 1]],"-",Capabilities[[#This Row],[Level 2]],"-",Capabilities[[#This Row],[Level 3]])</f>
        <v>4625-OT Manufacturing-OT Operations &amp; Maintenance-Production Logging</v>
      </c>
      <c r="C417">
        <v>4625</v>
      </c>
      <c r="D417" t="s">
        <v>4734</v>
      </c>
      <c r="E417" t="s">
        <v>3855</v>
      </c>
      <c r="F417" t="s">
        <v>5362</v>
      </c>
      <c r="G417" t="s">
        <v>5409</v>
      </c>
      <c r="H417" t="s">
        <v>5417</v>
      </c>
      <c r="I417" t="s">
        <v>4743</v>
      </c>
      <c r="J417" t="s">
        <v>5418</v>
      </c>
      <c r="K417" t="s">
        <v>435</v>
      </c>
      <c r="Q417" t="s">
        <v>9227</v>
      </c>
    </row>
    <row r="418" spans="2:17" ht="44.65" customHeight="1" x14ac:dyDescent="0.25">
      <c r="B418" s="29" t="str">
        <f>_xlfn.CONCAT(Capabilities[[#This Row],[Column1]],"-",Capabilities[[#This Row],[Level 1]],"-",Capabilities[[#This Row],[Level 2]],"-",Capabilities[[#This Row],[Level 3]])</f>
        <v>4633-OT Manufacturing-OT Security &amp; Compliance-</v>
      </c>
      <c r="C418">
        <v>4633</v>
      </c>
      <c r="D418" t="s">
        <v>4734</v>
      </c>
      <c r="E418" t="s">
        <v>3855</v>
      </c>
      <c r="F418" t="s">
        <v>5362</v>
      </c>
      <c r="G418" t="s">
        <v>5351</v>
      </c>
      <c r="K418" t="s">
        <v>435</v>
      </c>
      <c r="Q418" t="s">
        <v>9228</v>
      </c>
    </row>
    <row r="419" spans="2:17" ht="44.65" customHeight="1" x14ac:dyDescent="0.25">
      <c r="B419" s="29" t="str">
        <f>_xlfn.CONCAT(Capabilities[[#This Row],[Column1]],"-",Capabilities[[#This Row],[Level 1]],"-",Capabilities[[#This Row],[Level 2]],"-",Capabilities[[#This Row],[Level 3]])</f>
        <v>4634-OT Manufacturing-OT Security &amp; Compliance-OT Access Control &amp; Identity Management</v>
      </c>
      <c r="C419">
        <v>4634</v>
      </c>
      <c r="D419" t="s">
        <v>4734</v>
      </c>
      <c r="E419" t="s">
        <v>3855</v>
      </c>
      <c r="F419" t="s">
        <v>5362</v>
      </c>
      <c r="G419" t="s">
        <v>5351</v>
      </c>
      <c r="H419" t="s">
        <v>5419</v>
      </c>
      <c r="I419" t="s">
        <v>4743</v>
      </c>
      <c r="J419" t="s">
        <v>5420</v>
      </c>
      <c r="K419" t="s">
        <v>435</v>
      </c>
      <c r="Q419" t="s">
        <v>9229</v>
      </c>
    </row>
    <row r="420" spans="2:17" ht="16.5" customHeight="1" x14ac:dyDescent="0.25">
      <c r="B420" s="29" t="str">
        <f>_xlfn.CONCAT(Capabilities[[#This Row],[Column1]],"-",Capabilities[[#This Row],[Level 1]],"-",Capabilities[[#This Row],[Level 2]],"-",Capabilities[[#This Row],[Level 3]])</f>
        <v>4635-OT Manufacturing-OT Security &amp; Compliance-OT Patch &amp; Vulnerability Management</v>
      </c>
      <c r="C420">
        <v>4635</v>
      </c>
      <c r="D420" t="s">
        <v>4734</v>
      </c>
      <c r="E420" t="s">
        <v>3855</v>
      </c>
      <c r="F420" t="s">
        <v>5362</v>
      </c>
      <c r="G420" t="s">
        <v>5351</v>
      </c>
      <c r="H420" t="s">
        <v>5421</v>
      </c>
      <c r="I420" t="s">
        <v>4743</v>
      </c>
      <c r="J420" t="s">
        <v>5422</v>
      </c>
      <c r="K420" t="s">
        <v>435</v>
      </c>
      <c r="Q420" t="s">
        <v>9230</v>
      </c>
    </row>
    <row r="421" spans="2:17" ht="16.5" customHeight="1" x14ac:dyDescent="0.25">
      <c r="B421" s="29" t="str">
        <f>_xlfn.CONCAT(Capabilities[[#This Row],[Column1]],"-",Capabilities[[#This Row],[Level 1]],"-",Capabilities[[#This Row],[Level 2]],"-",Capabilities[[#This Row],[Level 3]])</f>
        <v>4636-OT Manufacturing-OT Security &amp; Compliance-OT Network Security Monitoring (SOC/IDS)</v>
      </c>
      <c r="C421">
        <v>4636</v>
      </c>
      <c r="D421" t="s">
        <v>4734</v>
      </c>
      <c r="E421" t="s">
        <v>3855</v>
      </c>
      <c r="F421" t="s">
        <v>5362</v>
      </c>
      <c r="G421" t="s">
        <v>5351</v>
      </c>
      <c r="H421" t="s">
        <v>5423</v>
      </c>
      <c r="I421" t="s">
        <v>4743</v>
      </c>
      <c r="J421" t="s">
        <v>5424</v>
      </c>
      <c r="K421" t="s">
        <v>435</v>
      </c>
      <c r="Q421" t="s">
        <v>9231</v>
      </c>
    </row>
    <row r="422" spans="2:17" ht="16.5" customHeight="1" x14ac:dyDescent="0.25">
      <c r="B422" s="29" t="str">
        <f>_xlfn.CONCAT(Capabilities[[#This Row],[Column1]],"-",Capabilities[[#This Row],[Level 1]],"-",Capabilities[[#This Row],[Level 2]],"-",Capabilities[[#This Row],[Level 3]])</f>
        <v>4637-OT Manufacturing-OT Security &amp; Compliance-OT Incident Response &amp; Forensics</v>
      </c>
      <c r="C422">
        <v>4637</v>
      </c>
      <c r="D422" t="s">
        <v>4734</v>
      </c>
      <c r="E422" t="s">
        <v>3855</v>
      </c>
      <c r="F422" t="s">
        <v>5362</v>
      </c>
      <c r="G422" t="s">
        <v>5351</v>
      </c>
      <c r="H422" t="s">
        <v>5425</v>
      </c>
      <c r="I422" t="s">
        <v>4743</v>
      </c>
      <c r="J422" t="s">
        <v>5426</v>
      </c>
      <c r="K422" t="s">
        <v>435</v>
      </c>
      <c r="Q422" t="s">
        <v>9232</v>
      </c>
    </row>
    <row r="423" spans="2:17" ht="16.5" customHeight="1" x14ac:dyDescent="0.25">
      <c r="B423" s="29" t="str">
        <f>_xlfn.CONCAT(Capabilities[[#This Row],[Column1]],"-",Capabilities[[#This Row],[Level 1]],"-",Capabilities[[#This Row],[Level 2]],"-",Capabilities[[#This Row],[Level 3]])</f>
        <v>4638-OT Manufacturing-OT Security &amp; Compliance-OT Compliance Management (NIS2, ISO27001, MID)</v>
      </c>
      <c r="C423">
        <v>4638</v>
      </c>
      <c r="D423" t="s">
        <v>4734</v>
      </c>
      <c r="E423" t="s">
        <v>3855</v>
      </c>
      <c r="F423" t="s">
        <v>5362</v>
      </c>
      <c r="G423" t="s">
        <v>5351</v>
      </c>
      <c r="H423" t="s">
        <v>5427</v>
      </c>
      <c r="I423" t="s">
        <v>4743</v>
      </c>
      <c r="J423" t="s">
        <v>5428</v>
      </c>
      <c r="K423" t="s">
        <v>435</v>
      </c>
      <c r="Q423" t="s">
        <v>9233</v>
      </c>
    </row>
    <row r="424" spans="2:17" ht="16.5" customHeight="1" x14ac:dyDescent="0.25">
      <c r="B424" s="29" t="str">
        <f>_xlfn.CONCAT(Capabilities[[#This Row],[Column1]],"-",Capabilities[[#This Row],[Level 1]],"-",Capabilities[[#This Row],[Level 2]],"-",Capabilities[[#This Row],[Level 3]])</f>
        <v>4639-OT Manufacturing-OT Security &amp; Compliance-OT Physical Security &amp; Access</v>
      </c>
      <c r="C424">
        <v>4639</v>
      </c>
      <c r="D424" t="s">
        <v>4734</v>
      </c>
      <c r="E424" t="s">
        <v>3855</v>
      </c>
      <c r="F424" t="s">
        <v>5362</v>
      </c>
      <c r="G424" t="s">
        <v>5351</v>
      </c>
      <c r="H424" t="s">
        <v>5429</v>
      </c>
      <c r="I424" t="s">
        <v>4743</v>
      </c>
      <c r="J424" t="s">
        <v>5430</v>
      </c>
      <c r="K424" t="s">
        <v>435</v>
      </c>
      <c r="Q424" t="s">
        <v>9234</v>
      </c>
    </row>
    <row r="425" spans="2:17" ht="16.5" customHeight="1" x14ac:dyDescent="0.25">
      <c r="B425" s="29" t="str">
        <f>_xlfn.CONCAT(Capabilities[[#This Row],[Column1]],"-",Capabilities[[#This Row],[Level 1]],"-",Capabilities[[#This Row],[Level 2]],"-",Capabilities[[#This Row],[Level 3]])</f>
        <v>4610-OT Manufacturing-OT Systems &amp; Applications-</v>
      </c>
      <c r="C425">
        <v>4610</v>
      </c>
      <c r="D425" t="s">
        <v>4734</v>
      </c>
      <c r="E425" t="s">
        <v>3855</v>
      </c>
      <c r="F425" t="s">
        <v>5362</v>
      </c>
      <c r="G425" t="s">
        <v>5431</v>
      </c>
      <c r="K425" t="s">
        <v>435</v>
      </c>
      <c r="Q425" t="s">
        <v>9235</v>
      </c>
    </row>
    <row r="426" spans="2:17" ht="16.5" customHeight="1" x14ac:dyDescent="0.25">
      <c r="B426" s="29" t="str">
        <f>_xlfn.CONCAT(Capabilities[[#This Row],[Column1]],"-",Capabilities[[#This Row],[Level 1]],"-",Capabilities[[#This Row],[Level 2]],"-",Capabilities[[#This Row],[Level 3]])</f>
        <v>4611-OT Manufacturing-OT Systems &amp; Applications-Manufacturing Execution Systems (MES)</v>
      </c>
      <c r="C426">
        <v>4611</v>
      </c>
      <c r="D426" t="s">
        <v>4734</v>
      </c>
      <c r="E426" t="s">
        <v>3855</v>
      </c>
      <c r="F426" t="s">
        <v>5362</v>
      </c>
      <c r="G426" t="s">
        <v>5431</v>
      </c>
      <c r="H426" t="s">
        <v>5432</v>
      </c>
      <c r="I426" t="s">
        <v>4743</v>
      </c>
      <c r="J426" t="s">
        <v>5433</v>
      </c>
      <c r="K426" t="s">
        <v>435</v>
      </c>
      <c r="Q426" t="s">
        <v>9236</v>
      </c>
    </row>
    <row r="427" spans="2:17" ht="16.5" customHeight="1" x14ac:dyDescent="0.25">
      <c r="B427" s="29" t="str">
        <f>_xlfn.CONCAT(Capabilities[[#This Row],[Column1]],"-",Capabilities[[#This Row],[Level 1]],"-",Capabilities[[#This Row],[Level 2]],"-",Capabilities[[#This Row],[Level 3]])</f>
        <v>4612-OT Manufacturing-OT Systems &amp; Applications-SCADA &amp; PLC Control systems</v>
      </c>
      <c r="C427">
        <v>4612</v>
      </c>
      <c r="D427" t="s">
        <v>4734</v>
      </c>
      <c r="E427" t="s">
        <v>3855</v>
      </c>
      <c r="F427" t="s">
        <v>5362</v>
      </c>
      <c r="G427" t="s">
        <v>5431</v>
      </c>
      <c r="H427" t="s">
        <v>5434</v>
      </c>
      <c r="I427" t="s">
        <v>4743</v>
      </c>
      <c r="J427" t="s">
        <v>5435</v>
      </c>
      <c r="K427" t="s">
        <v>435</v>
      </c>
      <c r="Q427" t="s">
        <v>9237</v>
      </c>
    </row>
    <row r="428" spans="2:17" ht="16.5" customHeight="1" x14ac:dyDescent="0.25">
      <c r="B428" s="29" t="str">
        <f>_xlfn.CONCAT(Capabilities[[#This Row],[Column1]],"-",Capabilities[[#This Row],[Level 1]],"-",Capabilities[[#This Row],[Level 2]],"-",Capabilities[[#This Row],[Level 3]])</f>
        <v>4613-OT Manufacturing-OT Systems &amp; Applications-Calibration &amp; Test Systems</v>
      </c>
      <c r="C428">
        <v>4613</v>
      </c>
      <c r="D428" t="s">
        <v>4734</v>
      </c>
      <c r="E428" t="s">
        <v>3855</v>
      </c>
      <c r="F428" t="s">
        <v>5362</v>
      </c>
      <c r="G428" t="s">
        <v>5431</v>
      </c>
      <c r="H428" t="s">
        <v>5436</v>
      </c>
      <c r="I428" t="s">
        <v>4743</v>
      </c>
      <c r="J428" t="s">
        <v>5437</v>
      </c>
      <c r="K428" t="s">
        <v>435</v>
      </c>
      <c r="Q428" t="s">
        <v>9238</v>
      </c>
    </row>
    <row r="429" spans="2:17" ht="16.5" customHeight="1" x14ac:dyDescent="0.25">
      <c r="B429" s="29" t="str">
        <f>_xlfn.CONCAT(Capabilities[[#This Row],[Column1]],"-",Capabilities[[#This Row],[Level 1]],"-",Capabilities[[#This Row],[Level 2]],"-",Capabilities[[#This Row],[Level 3]])</f>
        <v>4614-OT Manufacturing-OT Systems &amp; Applications-OT Integration with ERP &amp; PLM</v>
      </c>
      <c r="C429">
        <v>4614</v>
      </c>
      <c r="D429" t="s">
        <v>4734</v>
      </c>
      <c r="E429" t="s">
        <v>3855</v>
      </c>
      <c r="F429" t="s">
        <v>5362</v>
      </c>
      <c r="G429" t="s">
        <v>5431</v>
      </c>
      <c r="H429" t="s">
        <v>5438</v>
      </c>
      <c r="I429" t="s">
        <v>4743</v>
      </c>
      <c r="J429" t="s">
        <v>5439</v>
      </c>
      <c r="K429" t="s">
        <v>435</v>
      </c>
      <c r="Q429" t="s">
        <v>9239</v>
      </c>
    </row>
    <row r="430" spans="2:17" ht="16.5" customHeight="1" x14ac:dyDescent="0.25">
      <c r="B430" s="29" t="str">
        <f>_xlfn.CONCAT(Capabilities[[#This Row],[Column1]],"-",Capabilities[[#This Row],[Level 1]],"-",Capabilities[[#This Row],[Level 2]],"-",Capabilities[[#This Row],[Level 3]])</f>
        <v>4615-OT Manufacturing-OT Systems &amp; Applications-OT Spare Parts &amp; Asset Management</v>
      </c>
      <c r="C430">
        <v>4615</v>
      </c>
      <c r="D430" t="s">
        <v>4734</v>
      </c>
      <c r="E430" t="s">
        <v>3855</v>
      </c>
      <c r="F430" t="s">
        <v>5362</v>
      </c>
      <c r="G430" t="s">
        <v>5431</v>
      </c>
      <c r="H430" t="s">
        <v>5440</v>
      </c>
      <c r="I430" t="s">
        <v>4743</v>
      </c>
      <c r="J430" t="s">
        <v>5441</v>
      </c>
      <c r="K430" t="s">
        <v>435</v>
      </c>
      <c r="Q430" t="s">
        <v>9240</v>
      </c>
    </row>
    <row r="431" spans="2:17" ht="16.5" customHeight="1" x14ac:dyDescent="0.25">
      <c r="B431" s="29" t="str">
        <f>_xlfn.CONCAT(Capabilities[[#This Row],[Column1]],"-",Capabilities[[#This Row],[Level 1]],"-",Capabilities[[#This Row],[Level 2]],"-",Capabilities[[#This Row],[Level 3]])</f>
        <v>4616-OT Manufacturing-OT Systems &amp; Applications-OT Application Lifecycle Management</v>
      </c>
      <c r="C431">
        <v>4616</v>
      </c>
      <c r="D431" t="s">
        <v>4734</v>
      </c>
      <c r="E431" t="s">
        <v>3855</v>
      </c>
      <c r="F431" t="s">
        <v>5362</v>
      </c>
      <c r="G431" t="s">
        <v>5431</v>
      </c>
      <c r="H431" t="s">
        <v>5442</v>
      </c>
      <c r="I431" t="s">
        <v>4743</v>
      </c>
      <c r="J431" t="s">
        <v>5443</v>
      </c>
      <c r="K431" t="s">
        <v>435</v>
      </c>
      <c r="Q431" t="s">
        <v>9241</v>
      </c>
    </row>
    <row r="432" spans="2:17" ht="16.5" customHeight="1" x14ac:dyDescent="0.25">
      <c r="B432" s="29" t="str">
        <f>_xlfn.CONCAT(Capabilities[[#This Row],[Column1]],"-",Capabilities[[#This Row],[Level 1]],"-",Capabilities[[#This Row],[Level 2]],"-",Capabilities[[#This Row],[Level 3]])</f>
        <v>4617-OT Manufacturing-OT Systems &amp; Applications-OT Operations Scheduling</v>
      </c>
      <c r="C432">
        <v>4617</v>
      </c>
      <c r="D432" t="s">
        <v>4734</v>
      </c>
      <c r="E432" t="s">
        <v>3855</v>
      </c>
      <c r="F432" t="s">
        <v>5362</v>
      </c>
      <c r="G432" t="s">
        <v>5431</v>
      </c>
      <c r="H432" t="s">
        <v>5444</v>
      </c>
      <c r="I432" t="s">
        <v>4743</v>
      </c>
      <c r="J432" t="s">
        <v>5445</v>
      </c>
      <c r="K432" t="s">
        <v>435</v>
      </c>
      <c r="Q432" t="s">
        <v>9242</v>
      </c>
    </row>
    <row r="433" spans="2:17" x14ac:dyDescent="0.25">
      <c r="B433" s="29" t="str">
        <f>_xlfn.CONCAT(Capabilities[[#This Row],[Column1]],"-",Capabilities[[#This Row],[Level 1]],"-",Capabilities[[#This Row],[Level 2]],"-",Capabilities[[#This Row],[Level 3]])</f>
        <v>4600-OT Manufacturing--</v>
      </c>
      <c r="C433">
        <v>4600</v>
      </c>
      <c r="D433" t="s">
        <v>4734</v>
      </c>
      <c r="E433" t="s">
        <v>3855</v>
      </c>
      <c r="F433" t="s">
        <v>5362</v>
      </c>
      <c r="K433" t="s">
        <v>435</v>
      </c>
      <c r="Q433" t="s">
        <v>9243</v>
      </c>
    </row>
    <row r="434" spans="2:17" ht="14.65" customHeight="1" x14ac:dyDescent="0.25">
      <c r="B434" s="29" t="str">
        <f>_xlfn.CONCAT(Capabilities[[#This Row],[Column1]],"-",Capabilities[[#This Row],[Level 1]],"-",Capabilities[[#This Row],[Level 2]],"-",Capabilities[[#This Row],[Level 3]])</f>
        <v>1033-Procurement &amp; Logistics-Logistics Management-</v>
      </c>
      <c r="C434">
        <v>1033</v>
      </c>
      <c r="D434" t="s">
        <v>4620</v>
      </c>
      <c r="E434" t="s">
        <v>3855</v>
      </c>
      <c r="F434" t="s">
        <v>5446</v>
      </c>
      <c r="G434" t="s">
        <v>5447</v>
      </c>
      <c r="I434" t="s">
        <v>4699</v>
      </c>
      <c r="J434" t="s">
        <v>5448</v>
      </c>
      <c r="K434" t="s">
        <v>5449</v>
      </c>
      <c r="Q434" t="s">
        <v>9244</v>
      </c>
    </row>
    <row r="435" spans="2:17" ht="14.65" customHeight="1" x14ac:dyDescent="0.25">
      <c r="B435" s="29" t="str">
        <f>_xlfn.CONCAT(Capabilities[[#This Row],[Column1]],"-",Capabilities[[#This Row],[Level 1]],"-",Capabilities[[#This Row],[Level 2]],"-",Capabilities[[#This Row],[Level 3]])</f>
        <v>1176-Procurement &amp; Logistics-Logistics Management-Manage Demand Forecast</v>
      </c>
      <c r="C435">
        <v>1176</v>
      </c>
      <c r="D435" t="s">
        <v>4620</v>
      </c>
      <c r="E435" t="s">
        <v>3855</v>
      </c>
      <c r="F435" t="s">
        <v>5446</v>
      </c>
      <c r="G435" t="s">
        <v>5447</v>
      </c>
      <c r="H435" t="s">
        <v>5450</v>
      </c>
      <c r="I435" t="s">
        <v>4699</v>
      </c>
      <c r="J435" t="s">
        <v>5451</v>
      </c>
      <c r="K435" t="s">
        <v>5449</v>
      </c>
      <c r="Q435" t="s">
        <v>9245</v>
      </c>
    </row>
    <row r="436" spans="2:17" ht="14.65" customHeight="1" x14ac:dyDescent="0.25">
      <c r="B436" s="29" t="str">
        <f>_xlfn.CONCAT(Capabilities[[#This Row],[Column1]],"-",Capabilities[[#This Row],[Level 1]],"-",Capabilities[[#This Row],[Level 2]],"-",Capabilities[[#This Row],[Level 3]])</f>
        <v>1177-Procurement &amp; Logistics-Logistics Management-Manage Logistic Order</v>
      </c>
      <c r="C436">
        <v>1177</v>
      </c>
      <c r="D436" t="s">
        <v>4620</v>
      </c>
      <c r="E436" t="s">
        <v>3855</v>
      </c>
      <c r="F436" t="s">
        <v>5446</v>
      </c>
      <c r="G436" t="s">
        <v>5447</v>
      </c>
      <c r="H436" t="s">
        <v>5452</v>
      </c>
      <c r="I436" t="s">
        <v>4699</v>
      </c>
      <c r="J436" t="s">
        <v>5453</v>
      </c>
      <c r="K436" t="s">
        <v>5449</v>
      </c>
      <c r="Q436" t="s">
        <v>9246</v>
      </c>
    </row>
    <row r="437" spans="2:17" ht="14.65" customHeight="1" x14ac:dyDescent="0.25">
      <c r="B437" s="29" t="str">
        <f>_xlfn.CONCAT(Capabilities[[#This Row],[Column1]],"-",Capabilities[[#This Row],[Level 1]],"-",Capabilities[[#This Row],[Level 2]],"-",Capabilities[[#This Row],[Level 3]])</f>
        <v>1178-Procurement &amp; Logistics-Logistics Management-Manage Returns</v>
      </c>
      <c r="C437">
        <v>1178</v>
      </c>
      <c r="D437" t="s">
        <v>4620</v>
      </c>
      <c r="E437" t="s">
        <v>3855</v>
      </c>
      <c r="F437" t="s">
        <v>5446</v>
      </c>
      <c r="G437" t="s">
        <v>5447</v>
      </c>
      <c r="H437" t="s">
        <v>5454</v>
      </c>
      <c r="I437" t="s">
        <v>4699</v>
      </c>
      <c r="J437" t="s">
        <v>5455</v>
      </c>
      <c r="K437" t="s">
        <v>5449</v>
      </c>
      <c r="Q437" t="s">
        <v>9247</v>
      </c>
    </row>
    <row r="438" spans="2:17" ht="14.65" customHeight="1" x14ac:dyDescent="0.25">
      <c r="B438" s="29" t="str">
        <f>_xlfn.CONCAT(Capabilities[[#This Row],[Column1]],"-",Capabilities[[#This Row],[Level 1]],"-",Capabilities[[#This Row],[Level 2]],"-",Capabilities[[#This Row],[Level 3]])</f>
        <v>1179-Procurement &amp; Logistics-Logistics Management-Manage Transportation</v>
      </c>
      <c r="C438">
        <v>1179</v>
      </c>
      <c r="D438" t="s">
        <v>4620</v>
      </c>
      <c r="E438" t="s">
        <v>3855</v>
      </c>
      <c r="F438" t="s">
        <v>5446</v>
      </c>
      <c r="G438" t="s">
        <v>5447</v>
      </c>
      <c r="H438" t="s">
        <v>5456</v>
      </c>
      <c r="I438" t="s">
        <v>4699</v>
      </c>
      <c r="J438" t="s">
        <v>5457</v>
      </c>
      <c r="K438" t="s">
        <v>5449</v>
      </c>
      <c r="Q438" t="s">
        <v>9248</v>
      </c>
    </row>
    <row r="439" spans="2:17" ht="14.65" customHeight="1" x14ac:dyDescent="0.25">
      <c r="B439" s="29" t="str">
        <f>_xlfn.CONCAT(Capabilities[[#This Row],[Column1]],"-",Capabilities[[#This Row],[Level 1]],"-",Capabilities[[#This Row],[Level 2]],"-",Capabilities[[#This Row],[Level 3]])</f>
        <v>1034-Procurement &amp; Logistics-Purchasing-</v>
      </c>
      <c r="C439">
        <v>1034</v>
      </c>
      <c r="D439" t="s">
        <v>4620</v>
      </c>
      <c r="E439" t="s">
        <v>3855</v>
      </c>
      <c r="F439" t="s">
        <v>5446</v>
      </c>
      <c r="G439" t="s">
        <v>5458</v>
      </c>
      <c r="I439" t="s">
        <v>4699</v>
      </c>
      <c r="J439" t="s">
        <v>5459</v>
      </c>
      <c r="K439" t="s">
        <v>4997</v>
      </c>
      <c r="L439">
        <v>300</v>
      </c>
      <c r="Q439" t="s">
        <v>9249</v>
      </c>
    </row>
    <row r="440" spans="2:17" ht="14.65" customHeight="1" x14ac:dyDescent="0.25">
      <c r="B440" s="29" t="str">
        <f>_xlfn.CONCAT(Capabilities[[#This Row],[Column1]],"-",Capabilities[[#This Row],[Level 1]],"-",Capabilities[[#This Row],[Level 2]],"-",Capabilities[[#This Row],[Level 3]])</f>
        <v>1180-Procurement &amp; Logistics-Purchasing-Approve &amp; Transmit Order</v>
      </c>
      <c r="C440">
        <v>1180</v>
      </c>
      <c r="D440" t="s">
        <v>4620</v>
      </c>
      <c r="E440" t="s">
        <v>3855</v>
      </c>
      <c r="F440" t="s">
        <v>5446</v>
      </c>
      <c r="G440" t="s">
        <v>5458</v>
      </c>
      <c r="H440" t="s">
        <v>5460</v>
      </c>
      <c r="I440" t="s">
        <v>4699</v>
      </c>
      <c r="J440" t="s">
        <v>5461</v>
      </c>
      <c r="K440" t="s">
        <v>4997</v>
      </c>
      <c r="L440">
        <v>310</v>
      </c>
      <c r="Q440" t="s">
        <v>9250</v>
      </c>
    </row>
    <row r="441" spans="2:17" ht="14.65" customHeight="1" x14ac:dyDescent="0.25">
      <c r="B441" s="29" t="str">
        <f>_xlfn.CONCAT(Capabilities[[#This Row],[Column1]],"-",Capabilities[[#This Row],[Level 1]],"-",Capabilities[[#This Row],[Level 2]],"-",Capabilities[[#This Row],[Level 3]])</f>
        <v>1181-Procurement &amp; Logistics-Purchasing-Decide On Sourcing</v>
      </c>
      <c r="C441">
        <v>1181</v>
      </c>
      <c r="D441" t="s">
        <v>4620</v>
      </c>
      <c r="E441" t="s">
        <v>3855</v>
      </c>
      <c r="F441" t="s">
        <v>5446</v>
      </c>
      <c r="G441" t="s">
        <v>5458</v>
      </c>
      <c r="H441" t="s">
        <v>5462</v>
      </c>
      <c r="I441" t="s">
        <v>4699</v>
      </c>
      <c r="J441" t="s">
        <v>5463</v>
      </c>
      <c r="K441" t="s">
        <v>4997</v>
      </c>
      <c r="L441">
        <v>125</v>
      </c>
      <c r="Q441" t="s">
        <v>9251</v>
      </c>
    </row>
    <row r="442" spans="2:17" ht="14.65" customHeight="1" x14ac:dyDescent="0.25">
      <c r="B442" s="29" t="str">
        <f>_xlfn.CONCAT(Capabilities[[#This Row],[Column1]],"-",Capabilities[[#This Row],[Level 1]],"-",Capabilities[[#This Row],[Level 2]],"-",Capabilities[[#This Row],[Level 3]])</f>
        <v>1182-Procurement &amp; Logistics-Purchasing-Define Sourcing Requirements</v>
      </c>
      <c r="C442">
        <v>1182</v>
      </c>
      <c r="D442" t="s">
        <v>4620</v>
      </c>
      <c r="E442" t="s">
        <v>3855</v>
      </c>
      <c r="F442" t="s">
        <v>5446</v>
      </c>
      <c r="G442" t="s">
        <v>5458</v>
      </c>
      <c r="H442" t="s">
        <v>5464</v>
      </c>
      <c r="I442" t="s">
        <v>4699</v>
      </c>
      <c r="J442" t="s">
        <v>5465</v>
      </c>
      <c r="K442" t="s">
        <v>4997</v>
      </c>
      <c r="L442">
        <v>110</v>
      </c>
      <c r="Q442" t="s">
        <v>9252</v>
      </c>
    </row>
    <row r="443" spans="2:17" ht="14.65" customHeight="1" x14ac:dyDescent="0.25">
      <c r="B443" s="29" t="str">
        <f>_xlfn.CONCAT(Capabilities[[#This Row],[Column1]],"-",Capabilities[[#This Row],[Level 1]],"-",Capabilities[[#This Row],[Level 2]],"-",Capabilities[[#This Row],[Level 3]])</f>
        <v>1183-Procurement &amp; Logistics-Purchasing-Define Sourcing Strategy</v>
      </c>
      <c r="C443">
        <v>1183</v>
      </c>
      <c r="D443" t="s">
        <v>4620</v>
      </c>
      <c r="E443" t="s">
        <v>3855</v>
      </c>
      <c r="F443" t="s">
        <v>5446</v>
      </c>
      <c r="G443" t="s">
        <v>5458</v>
      </c>
      <c r="H443" t="s">
        <v>5466</v>
      </c>
      <c r="I443" t="s">
        <v>4699</v>
      </c>
      <c r="J443" t="s">
        <v>5467</v>
      </c>
      <c r="K443" t="s">
        <v>4997</v>
      </c>
      <c r="L443">
        <v>120</v>
      </c>
      <c r="Q443" t="s">
        <v>9253</v>
      </c>
    </row>
    <row r="444" spans="2:17" ht="14.65" customHeight="1" x14ac:dyDescent="0.25">
      <c r="B444" s="29" t="str">
        <f>_xlfn.CONCAT(Capabilities[[#This Row],[Column1]],"-",Capabilities[[#This Row],[Level 1]],"-",Capabilities[[#This Row],[Level 2]],"-",Capabilities[[#This Row],[Level 3]])</f>
        <v>1184-Procurement &amp; Logistics-Purchasing-Manage Category</v>
      </c>
      <c r="C444">
        <v>1184</v>
      </c>
      <c r="D444" t="s">
        <v>4620</v>
      </c>
      <c r="E444" t="s">
        <v>3855</v>
      </c>
      <c r="F444" t="s">
        <v>5446</v>
      </c>
      <c r="G444" t="s">
        <v>5458</v>
      </c>
      <c r="H444" t="s">
        <v>5468</v>
      </c>
      <c r="I444" t="s">
        <v>4699</v>
      </c>
      <c r="J444" t="s">
        <v>5469</v>
      </c>
      <c r="K444" t="s">
        <v>4997</v>
      </c>
      <c r="L444">
        <v>140</v>
      </c>
      <c r="Q444" s="240" t="s">
        <v>9254</v>
      </c>
    </row>
    <row r="445" spans="2:17" ht="14.65" customHeight="1" x14ac:dyDescent="0.25">
      <c r="B445" s="29" t="str">
        <f>_xlfn.CONCAT(Capabilities[[#This Row],[Column1]],"-",Capabilities[[#This Row],[Level 1]],"-",Capabilities[[#This Row],[Level 2]],"-",Capabilities[[#This Row],[Level 3]])</f>
        <v>1185-Procurement &amp; Logistics-Purchasing-Manage Purchase Catalogue</v>
      </c>
      <c r="C445">
        <v>1185</v>
      </c>
      <c r="D445" t="s">
        <v>4620</v>
      </c>
      <c r="E445" t="s">
        <v>3855</v>
      </c>
      <c r="F445" t="s">
        <v>5446</v>
      </c>
      <c r="G445" t="s">
        <v>5458</v>
      </c>
      <c r="H445" t="s">
        <v>5470</v>
      </c>
      <c r="I445" t="s">
        <v>4699</v>
      </c>
      <c r="J445" t="s">
        <v>5471</v>
      </c>
      <c r="K445" t="s">
        <v>4997</v>
      </c>
      <c r="L445">
        <v>320</v>
      </c>
      <c r="Q445" t="s">
        <v>9255</v>
      </c>
    </row>
    <row r="446" spans="2:17" ht="14.65" customHeight="1" x14ac:dyDescent="0.25">
      <c r="B446" s="29" t="str">
        <f>_xlfn.CONCAT(Capabilities[[#This Row],[Column1]],"-",Capabilities[[#This Row],[Level 1]],"-",Capabilities[[#This Row],[Level 2]],"-",Capabilities[[#This Row],[Level 3]])</f>
        <v>1186-Procurement &amp; Logistics-Purchasing-Manage Purchase Order</v>
      </c>
      <c r="C446">
        <v>1186</v>
      </c>
      <c r="D446" t="s">
        <v>4620</v>
      </c>
      <c r="E446" t="s">
        <v>3855</v>
      </c>
      <c r="F446" t="s">
        <v>5446</v>
      </c>
      <c r="G446" t="s">
        <v>5458</v>
      </c>
      <c r="H446" t="s">
        <v>5472</v>
      </c>
      <c r="I446" t="s">
        <v>4699</v>
      </c>
      <c r="J446" t="s">
        <v>5473</v>
      </c>
      <c r="K446" t="s">
        <v>4997</v>
      </c>
      <c r="L446">
        <v>150</v>
      </c>
      <c r="Q446" t="s">
        <v>9256</v>
      </c>
    </row>
    <row r="447" spans="2:17" ht="14.65" customHeight="1" x14ac:dyDescent="0.25">
      <c r="B447" s="29" t="str">
        <f>_xlfn.CONCAT(Capabilities[[#This Row],[Column1]],"-",Capabilities[[#This Row],[Level 1]],"-",Capabilities[[#This Row],[Level 2]],"-",Capabilities[[#This Row],[Level 3]])</f>
        <v>1187-Procurement &amp; Logistics-Purchasing-Manage Purchase Procedure</v>
      </c>
      <c r="C447">
        <v>1187</v>
      </c>
      <c r="D447" t="s">
        <v>4620</v>
      </c>
      <c r="E447" t="s">
        <v>3855</v>
      </c>
      <c r="F447" t="s">
        <v>5446</v>
      </c>
      <c r="G447" t="s">
        <v>5458</v>
      </c>
      <c r="H447" t="s">
        <v>5474</v>
      </c>
      <c r="I447" t="s">
        <v>4699</v>
      </c>
      <c r="J447" t="s">
        <v>5475</v>
      </c>
      <c r="K447" t="s">
        <v>4997</v>
      </c>
      <c r="L447">
        <v>340</v>
      </c>
      <c r="Q447" t="s">
        <v>9257</v>
      </c>
    </row>
    <row r="448" spans="2:17" ht="14.65" customHeight="1" x14ac:dyDescent="0.25">
      <c r="B448" s="29" t="str">
        <f>_xlfn.CONCAT(Capabilities[[#This Row],[Column1]],"-",Capabilities[[#This Row],[Level 1]],"-",Capabilities[[#This Row],[Level 2]],"-",Capabilities[[#This Row],[Level 3]])</f>
        <v>1188-Procurement &amp; Logistics-Purchasing-Manage Purchase Requirements</v>
      </c>
      <c r="C448">
        <v>1188</v>
      </c>
      <c r="D448" t="s">
        <v>4620</v>
      </c>
      <c r="E448" t="s">
        <v>3855</v>
      </c>
      <c r="F448" t="s">
        <v>5446</v>
      </c>
      <c r="G448" t="s">
        <v>5458</v>
      </c>
      <c r="H448" t="s">
        <v>5476</v>
      </c>
      <c r="I448" t="s">
        <v>4699</v>
      </c>
      <c r="J448" t="s">
        <v>5477</v>
      </c>
      <c r="K448" t="s">
        <v>4997</v>
      </c>
      <c r="L448">
        <v>330</v>
      </c>
      <c r="Q448" t="s">
        <v>9258</v>
      </c>
    </row>
    <row r="449" spans="2:17" ht="14.65" customHeight="1" x14ac:dyDescent="0.25">
      <c r="B449" s="29" t="str">
        <f>_xlfn.CONCAT(Capabilities[[#This Row],[Column1]],"-",Capabilities[[#This Row],[Level 1]],"-",Capabilities[[#This Row],[Level 2]],"-",Capabilities[[#This Row],[Level 3]])</f>
        <v>1189-Procurement &amp; Logistics-Purchasing-Manage Purchase Requisition</v>
      </c>
      <c r="C449">
        <v>1189</v>
      </c>
      <c r="D449" t="s">
        <v>4620</v>
      </c>
      <c r="E449" t="s">
        <v>3855</v>
      </c>
      <c r="F449" t="s">
        <v>5446</v>
      </c>
      <c r="G449" t="s">
        <v>5458</v>
      </c>
      <c r="H449" t="s">
        <v>5478</v>
      </c>
      <c r="I449" t="s">
        <v>4699</v>
      </c>
      <c r="J449" t="s">
        <v>5479</v>
      </c>
      <c r="K449" t="s">
        <v>4997</v>
      </c>
      <c r="L449">
        <v>130</v>
      </c>
      <c r="Q449" t="s">
        <v>9259</v>
      </c>
    </row>
    <row r="450" spans="2:17" ht="14.65" customHeight="1" x14ac:dyDescent="0.25">
      <c r="B450" s="29" t="str">
        <f>_xlfn.CONCAT(Capabilities[[#This Row],[Column1]],"-",Capabilities[[#This Row],[Level 1]],"-",Capabilities[[#This Row],[Level 2]],"-",Capabilities[[#This Row],[Level 3]])</f>
        <v>1190-Procurement &amp; Logistics-Purchasing-Manage Sourcing Tender Process</v>
      </c>
      <c r="C450">
        <v>1190</v>
      </c>
      <c r="D450" t="s">
        <v>4620</v>
      </c>
      <c r="E450" t="s">
        <v>3855</v>
      </c>
      <c r="F450" t="s">
        <v>5446</v>
      </c>
      <c r="G450" t="s">
        <v>5458</v>
      </c>
      <c r="H450" t="s">
        <v>5480</v>
      </c>
      <c r="I450" t="s">
        <v>4699</v>
      </c>
      <c r="J450" t="s">
        <v>5481</v>
      </c>
      <c r="K450" t="s">
        <v>4997</v>
      </c>
      <c r="L450">
        <v>160</v>
      </c>
      <c r="Q450" t="s">
        <v>9260</v>
      </c>
    </row>
    <row r="451" spans="2:17" ht="14.65" customHeight="1" x14ac:dyDescent="0.25">
      <c r="B451" s="29" t="str">
        <f>_xlfn.CONCAT(Capabilities[[#This Row],[Column1]],"-",Capabilities[[#This Row],[Level 1]],"-",Capabilities[[#This Row],[Level 2]],"-",Capabilities[[#This Row],[Level 3]])</f>
        <v>1191-Procurement &amp; Logistics-Purchasing-Tendering</v>
      </c>
      <c r="C451">
        <v>1191</v>
      </c>
      <c r="D451" t="s">
        <v>4620</v>
      </c>
      <c r="E451" t="s">
        <v>3855</v>
      </c>
      <c r="F451" t="s">
        <v>5446</v>
      </c>
      <c r="G451" t="s">
        <v>5458</v>
      </c>
      <c r="H451" t="s">
        <v>5482</v>
      </c>
      <c r="I451" t="s">
        <v>4699</v>
      </c>
      <c r="J451" t="s">
        <v>5483</v>
      </c>
      <c r="K451" t="s">
        <v>4997</v>
      </c>
      <c r="L451">
        <v>170</v>
      </c>
      <c r="Q451" t="s">
        <v>9261</v>
      </c>
    </row>
    <row r="452" spans="2:17" ht="14.65" customHeight="1" x14ac:dyDescent="0.25">
      <c r="B452" s="29" t="str">
        <f>_xlfn.CONCAT(Capabilities[[#This Row],[Column1]],"-",Capabilities[[#This Row],[Level 1]],"-",Capabilities[[#This Row],[Level 2]],"-",Capabilities[[#This Row],[Level 3]])</f>
        <v>1035-Procurement &amp; Logistics-Sourcing-</v>
      </c>
      <c r="C452">
        <v>1035</v>
      </c>
      <c r="D452" t="s">
        <v>4620</v>
      </c>
      <c r="E452" t="s">
        <v>3855</v>
      </c>
      <c r="F452" t="s">
        <v>5446</v>
      </c>
      <c r="G452" t="s">
        <v>183</v>
      </c>
      <c r="I452" t="s">
        <v>4699</v>
      </c>
      <c r="J452" t="s">
        <v>5484</v>
      </c>
      <c r="K452" t="s">
        <v>4997</v>
      </c>
      <c r="L452">
        <v>100</v>
      </c>
      <c r="P452" t="s">
        <v>5485</v>
      </c>
      <c r="Q452" t="s">
        <v>9262</v>
      </c>
    </row>
    <row r="453" spans="2:17" ht="14.65" customHeight="1" x14ac:dyDescent="0.25">
      <c r="B453" s="29" t="str">
        <f>_xlfn.CONCAT(Capabilities[[#This Row],[Column1]],"-",Capabilities[[#This Row],[Level 1]],"-",Capabilities[[#This Row],[Level 2]],"-",Capabilities[[#This Row],[Level 3]])</f>
        <v>1036-Procurement &amp; Logistics-Supplier Contact Management-</v>
      </c>
      <c r="C453">
        <v>1036</v>
      </c>
      <c r="D453" t="s">
        <v>4620</v>
      </c>
      <c r="E453" t="s">
        <v>3855</v>
      </c>
      <c r="F453" t="s">
        <v>5446</v>
      </c>
      <c r="G453" t="s">
        <v>5486</v>
      </c>
      <c r="I453" t="s">
        <v>4699</v>
      </c>
      <c r="J453" t="s">
        <v>5487</v>
      </c>
      <c r="K453" t="s">
        <v>4997</v>
      </c>
      <c r="L453">
        <v>200</v>
      </c>
      <c r="Q453" t="s">
        <v>9263</v>
      </c>
    </row>
    <row r="454" spans="2:17" ht="14.65" customHeight="1" x14ac:dyDescent="0.25">
      <c r="B454" s="29" t="str">
        <f>_xlfn.CONCAT(Capabilities[[#This Row],[Column1]],"-",Capabilities[[#This Row],[Level 1]],"-",Capabilities[[#This Row],[Level 2]],"-",Capabilities[[#This Row],[Level 3]])</f>
        <v>1192-Procurement &amp; Logistics-Supplier Contact Management-Enact Supplier Contract</v>
      </c>
      <c r="C454">
        <v>1192</v>
      </c>
      <c r="D454" t="s">
        <v>4620</v>
      </c>
      <c r="E454" t="s">
        <v>3855</v>
      </c>
      <c r="F454" t="s">
        <v>5446</v>
      </c>
      <c r="G454" t="s">
        <v>5486</v>
      </c>
      <c r="H454" t="s">
        <v>5488</v>
      </c>
      <c r="I454" t="s">
        <v>4699</v>
      </c>
      <c r="J454" t="s">
        <v>5489</v>
      </c>
      <c r="K454" t="s">
        <v>4997</v>
      </c>
      <c r="L454">
        <v>220</v>
      </c>
      <c r="Q454" t="s">
        <v>9264</v>
      </c>
    </row>
    <row r="455" spans="2:17" ht="14.65" customHeight="1" x14ac:dyDescent="0.25">
      <c r="B455" s="29" t="str">
        <f>_xlfn.CONCAT(Capabilities[[#This Row],[Column1]],"-",Capabilities[[#This Row],[Level 1]],"-",Capabilities[[#This Row],[Level 2]],"-",Capabilities[[#This Row],[Level 3]])</f>
        <v>1193-Procurement &amp; Logistics-Supplier Contact Management-Manage Supplier Contract</v>
      </c>
      <c r="C455">
        <v>1193</v>
      </c>
      <c r="D455" t="s">
        <v>4620</v>
      </c>
      <c r="E455" t="s">
        <v>3855</v>
      </c>
      <c r="F455" t="s">
        <v>5446</v>
      </c>
      <c r="G455" t="s">
        <v>5486</v>
      </c>
      <c r="H455" t="s">
        <v>5490</v>
      </c>
      <c r="I455" t="s">
        <v>4699</v>
      </c>
      <c r="J455" t="s">
        <v>5491</v>
      </c>
      <c r="K455" t="s">
        <v>4997</v>
      </c>
      <c r="L455">
        <v>230</v>
      </c>
      <c r="Q455" t="s">
        <v>9265</v>
      </c>
    </row>
    <row r="456" spans="2:17" ht="14.65" customHeight="1" x14ac:dyDescent="0.25">
      <c r="B456" s="29" t="str">
        <f>_xlfn.CONCAT(Capabilities[[#This Row],[Column1]],"-",Capabilities[[#This Row],[Level 1]],"-",Capabilities[[#This Row],[Level 2]],"-",Capabilities[[#This Row],[Level 3]])</f>
        <v>1194-Procurement &amp; Logistics-Supplier Contact Management-Manage Supplier Frame Contract</v>
      </c>
      <c r="C456">
        <v>1194</v>
      </c>
      <c r="D456" t="s">
        <v>4620</v>
      </c>
      <c r="E456" t="s">
        <v>3855</v>
      </c>
      <c r="F456" t="s">
        <v>5446</v>
      </c>
      <c r="G456" t="s">
        <v>5486</v>
      </c>
      <c r="H456" t="s">
        <v>5492</v>
      </c>
      <c r="I456" t="s">
        <v>4699</v>
      </c>
      <c r="J456" t="s">
        <v>5493</v>
      </c>
      <c r="K456" t="s">
        <v>4997</v>
      </c>
      <c r="L456">
        <v>240</v>
      </c>
      <c r="Q456" t="s">
        <v>9266</v>
      </c>
    </row>
    <row r="457" spans="2:17" ht="14.65" customHeight="1" x14ac:dyDescent="0.25">
      <c r="B457" s="29" t="str">
        <f>_xlfn.CONCAT(Capabilities[[#This Row],[Column1]],"-",Capabilities[[#This Row],[Level 1]],"-",Capabilities[[#This Row],[Level 2]],"-",Capabilities[[#This Row],[Level 3]])</f>
        <v>1195-Procurement &amp; Logistics-Supplier Contact Management-Negotiate Supplier Contract</v>
      </c>
      <c r="C457">
        <v>1195</v>
      </c>
      <c r="D457" t="s">
        <v>4620</v>
      </c>
      <c r="E457" t="s">
        <v>3855</v>
      </c>
      <c r="F457" t="s">
        <v>5446</v>
      </c>
      <c r="G457" t="s">
        <v>5486</v>
      </c>
      <c r="H457" t="s">
        <v>5494</v>
      </c>
      <c r="I457" t="s">
        <v>4699</v>
      </c>
      <c r="J457" t="s">
        <v>5495</v>
      </c>
      <c r="K457" t="s">
        <v>4997</v>
      </c>
      <c r="L457">
        <v>210</v>
      </c>
      <c r="Q457" t="s">
        <v>9267</v>
      </c>
    </row>
    <row r="458" spans="2:17" ht="14.65" customHeight="1" x14ac:dyDescent="0.25">
      <c r="B458" s="29" t="str">
        <f>_xlfn.CONCAT(Capabilities[[#This Row],[Column1]],"-",Capabilities[[#This Row],[Level 1]],"-",Capabilities[[#This Row],[Level 2]],"-",Capabilities[[#This Row],[Level 3]])</f>
        <v>1037-Procurement &amp; Logistics-Warehouse Management-</v>
      </c>
      <c r="C458">
        <v>1037</v>
      </c>
      <c r="D458" t="s">
        <v>4620</v>
      </c>
      <c r="E458" t="s">
        <v>3855</v>
      </c>
      <c r="F458" t="s">
        <v>5446</v>
      </c>
      <c r="G458" t="s">
        <v>5496</v>
      </c>
      <c r="I458" t="s">
        <v>4699</v>
      </c>
      <c r="J458" t="s">
        <v>5497</v>
      </c>
      <c r="K458" t="s">
        <v>5449</v>
      </c>
      <c r="Q458" t="s">
        <v>9268</v>
      </c>
    </row>
    <row r="459" spans="2:17" ht="14.65" customHeight="1" x14ac:dyDescent="0.25">
      <c r="B459" s="29" t="str">
        <f>_xlfn.CONCAT(Capabilities[[#This Row],[Column1]],"-",Capabilities[[#This Row],[Level 1]],"-",Capabilities[[#This Row],[Level 2]],"-",Capabilities[[#This Row],[Level 3]])</f>
        <v>1196-Procurement &amp; Logistics-Warehouse Management-Commissioning</v>
      </c>
      <c r="C459">
        <v>1196</v>
      </c>
      <c r="D459" t="s">
        <v>4620</v>
      </c>
      <c r="E459" t="s">
        <v>3855</v>
      </c>
      <c r="F459" t="s">
        <v>5446</v>
      </c>
      <c r="G459" t="s">
        <v>5496</v>
      </c>
      <c r="H459" t="s">
        <v>5498</v>
      </c>
      <c r="I459" t="s">
        <v>4699</v>
      </c>
      <c r="J459" t="s">
        <v>5499</v>
      </c>
      <c r="K459" t="s">
        <v>435</v>
      </c>
      <c r="Q459" t="s">
        <v>9269</v>
      </c>
    </row>
    <row r="460" spans="2:17" ht="14.65" customHeight="1" x14ac:dyDescent="0.25">
      <c r="B460" s="29" t="str">
        <f>_xlfn.CONCAT(Capabilities[[#This Row],[Column1]],"-",Capabilities[[#This Row],[Level 1]],"-",Capabilities[[#This Row],[Level 2]],"-",Capabilities[[#This Row],[Level 3]])</f>
        <v>1197-Procurement &amp; Logistics-Warehouse Management-Goods Receipt &amp; Service Entry</v>
      </c>
      <c r="C460">
        <v>1197</v>
      </c>
      <c r="D460" t="s">
        <v>4620</v>
      </c>
      <c r="E460" t="s">
        <v>3855</v>
      </c>
      <c r="F460" t="s">
        <v>5446</v>
      </c>
      <c r="G460" t="s">
        <v>5496</v>
      </c>
      <c r="H460" t="s">
        <v>5500</v>
      </c>
      <c r="I460" t="s">
        <v>4699</v>
      </c>
      <c r="J460" t="s">
        <v>5501</v>
      </c>
      <c r="K460" t="s">
        <v>4997</v>
      </c>
      <c r="L460">
        <v>410</v>
      </c>
      <c r="Q460" t="s">
        <v>9270</v>
      </c>
    </row>
    <row r="461" spans="2:17" ht="14.65" customHeight="1" x14ac:dyDescent="0.25">
      <c r="B461" s="29" t="str">
        <f>_xlfn.CONCAT(Capabilities[[#This Row],[Column1]],"-",Capabilities[[#This Row],[Level 1]],"-",Capabilities[[#This Row],[Level 2]],"-",Capabilities[[#This Row],[Level 3]])</f>
        <v>1198-Procurement &amp; Logistics-Warehouse Management-Manage Claims</v>
      </c>
      <c r="C461">
        <v>1198</v>
      </c>
      <c r="D461" t="s">
        <v>4620</v>
      </c>
      <c r="E461" t="s">
        <v>3855</v>
      </c>
      <c r="F461" t="s">
        <v>5446</v>
      </c>
      <c r="G461" t="s">
        <v>5496</v>
      </c>
      <c r="H461" t="s">
        <v>5502</v>
      </c>
      <c r="I461" t="s">
        <v>4699</v>
      </c>
      <c r="J461" t="s">
        <v>5503</v>
      </c>
      <c r="K461" t="s">
        <v>4997</v>
      </c>
      <c r="L461">
        <v>430</v>
      </c>
      <c r="Q461" t="s">
        <v>9271</v>
      </c>
    </row>
    <row r="462" spans="2:17" ht="14.65" customHeight="1" x14ac:dyDescent="0.25">
      <c r="B462" s="29" t="str">
        <f>_xlfn.CONCAT(Capabilities[[#This Row],[Column1]],"-",Capabilities[[#This Row],[Level 1]],"-",Capabilities[[#This Row],[Level 2]],"-",Capabilities[[#This Row],[Level 3]])</f>
        <v>1199-Procurement &amp; Logistics-Warehouse Management-Manage Inventory</v>
      </c>
      <c r="C462">
        <v>1199</v>
      </c>
      <c r="D462" t="s">
        <v>4620</v>
      </c>
      <c r="E462" t="s">
        <v>3855</v>
      </c>
      <c r="F462" t="s">
        <v>5446</v>
      </c>
      <c r="G462" t="s">
        <v>5496</v>
      </c>
      <c r="H462" t="s">
        <v>5504</v>
      </c>
      <c r="I462" t="s">
        <v>4699</v>
      </c>
      <c r="J462" t="s">
        <v>5505</v>
      </c>
      <c r="K462" t="s">
        <v>5449</v>
      </c>
      <c r="Q462" t="s">
        <v>9272</v>
      </c>
    </row>
    <row r="463" spans="2:17" ht="15" customHeight="1" x14ac:dyDescent="0.25">
      <c r="B463" s="29" t="str">
        <f>_xlfn.CONCAT(Capabilities[[#This Row],[Column1]],"-",Capabilities[[#This Row],[Level 1]],"-",Capabilities[[#This Row],[Level 2]],"-",Capabilities[[#This Row],[Level 3]])</f>
        <v>1200-Procurement &amp; Logistics-Warehouse Management-Material Disposition</v>
      </c>
      <c r="C463">
        <v>1200</v>
      </c>
      <c r="D463" t="s">
        <v>4620</v>
      </c>
      <c r="E463" t="s">
        <v>3855</v>
      </c>
      <c r="F463" t="s">
        <v>5446</v>
      </c>
      <c r="G463" t="s">
        <v>5496</v>
      </c>
      <c r="H463" t="s">
        <v>5506</v>
      </c>
      <c r="I463" t="s">
        <v>4699</v>
      </c>
      <c r="J463" t="s">
        <v>5507</v>
      </c>
      <c r="K463" t="s">
        <v>435</v>
      </c>
      <c r="Q463" t="s">
        <v>9273</v>
      </c>
    </row>
    <row r="464" spans="2:17" ht="15" customHeight="1" x14ac:dyDescent="0.25">
      <c r="B464" s="29" t="str">
        <f>_xlfn.CONCAT(Capabilities[[#This Row],[Column1]],"-",Capabilities[[#This Row],[Level 1]],"-",Capabilities[[#This Row],[Level 2]],"-",Capabilities[[#This Row],[Level 3]])</f>
        <v>1201-Procurement &amp; Logistics-Warehouse Management-Packaging</v>
      </c>
      <c r="C464">
        <v>1201</v>
      </c>
      <c r="D464" t="s">
        <v>4620</v>
      </c>
      <c r="E464" t="s">
        <v>3855</v>
      </c>
      <c r="F464" t="s">
        <v>5446</v>
      </c>
      <c r="G464" t="s">
        <v>5496</v>
      </c>
      <c r="H464" t="s">
        <v>5508</v>
      </c>
      <c r="I464" t="s">
        <v>4699</v>
      </c>
      <c r="J464" t="s">
        <v>5509</v>
      </c>
      <c r="K464" t="s">
        <v>5449</v>
      </c>
      <c r="Q464" t="s">
        <v>9274</v>
      </c>
    </row>
    <row r="465" spans="2:17" ht="30" customHeight="1" x14ac:dyDescent="0.25">
      <c r="B465" s="29" t="str">
        <f>_xlfn.CONCAT(Capabilities[[#This Row],[Column1]],"-",Capabilities[[#This Row],[Level 1]],"-",Capabilities[[#This Row],[Level 2]],"-",Capabilities[[#This Row],[Level 3]])</f>
        <v>1202-Procurement &amp; Logistics-Warehouse Management-Restocking</v>
      </c>
      <c r="C465">
        <v>1202</v>
      </c>
      <c r="D465" t="s">
        <v>4620</v>
      </c>
      <c r="E465" t="s">
        <v>3855</v>
      </c>
      <c r="F465" t="s">
        <v>5446</v>
      </c>
      <c r="G465" t="s">
        <v>5496</v>
      </c>
      <c r="H465" t="s">
        <v>5510</v>
      </c>
      <c r="I465" t="s">
        <v>4699</v>
      </c>
      <c r="J465" t="s">
        <v>5511</v>
      </c>
      <c r="K465" t="s">
        <v>5449</v>
      </c>
      <c r="Q465" t="s">
        <v>9275</v>
      </c>
    </row>
    <row r="466" spans="2:17" ht="15" customHeight="1" x14ac:dyDescent="0.25">
      <c r="B466" s="29" t="str">
        <f>_xlfn.CONCAT(Capabilities[[#This Row],[Column1]],"-",Capabilities[[#This Row],[Level 1]],"-",Capabilities[[#This Row],[Level 2]],"-",Capabilities[[#This Row],[Level 3]])</f>
        <v>1203-Procurement &amp; Logistics-Warehouse Management-Shipping</v>
      </c>
      <c r="C466">
        <v>1203</v>
      </c>
      <c r="D466" t="s">
        <v>4620</v>
      </c>
      <c r="E466" t="s">
        <v>3855</v>
      </c>
      <c r="F466" t="s">
        <v>5446</v>
      </c>
      <c r="G466" t="s">
        <v>5496</v>
      </c>
      <c r="H466" t="s">
        <v>5512</v>
      </c>
      <c r="I466" t="s">
        <v>4699</v>
      </c>
      <c r="J466" t="s">
        <v>5513</v>
      </c>
      <c r="K466" t="s">
        <v>5449</v>
      </c>
      <c r="Q466" t="s">
        <v>9276</v>
      </c>
    </row>
    <row r="467" spans="2:17" ht="15" customHeight="1" x14ac:dyDescent="0.25">
      <c r="B467" s="29" t="str">
        <f>_xlfn.CONCAT(Capabilities[[#This Row],[Column1]],"-",Capabilities[[#This Row],[Level 1]],"-",Capabilities[[#This Row],[Level 2]],"-",Capabilities[[#This Row],[Level 3]])</f>
        <v>1004-Procurement &amp; Logistics--</v>
      </c>
      <c r="C467">
        <v>1004</v>
      </c>
      <c r="D467" t="s">
        <v>4620</v>
      </c>
      <c r="E467" t="s">
        <v>3855</v>
      </c>
      <c r="F467" t="s">
        <v>5446</v>
      </c>
      <c r="J467" t="s">
        <v>5514</v>
      </c>
      <c r="K467" t="s">
        <v>4997</v>
      </c>
      <c r="L467">
        <v>400</v>
      </c>
      <c r="Q467" t="s">
        <v>9277</v>
      </c>
    </row>
    <row r="468" spans="2:17" ht="15" customHeight="1" x14ac:dyDescent="0.25">
      <c r="B468" s="29" t="str">
        <f>_xlfn.CONCAT(Capabilities[[#This Row],[Column1]],"-",Capabilities[[#This Row],[Level 1]],"-",Capabilities[[#This Row],[Level 2]],"-",Capabilities[[#This Row],[Level 3]])</f>
        <v>1038-Product &amp; Software Development-Engineering-</v>
      </c>
      <c r="C468">
        <v>1038</v>
      </c>
      <c r="D468" t="s">
        <v>4620</v>
      </c>
      <c r="E468" t="s">
        <v>5515</v>
      </c>
      <c r="F468" t="s">
        <v>5516</v>
      </c>
      <c r="G468" s="192" t="s">
        <v>5517</v>
      </c>
      <c r="J468" t="s">
        <v>5518</v>
      </c>
      <c r="K468" t="s">
        <v>5062</v>
      </c>
      <c r="L468">
        <v>400</v>
      </c>
      <c r="P468" t="s">
        <v>5519</v>
      </c>
      <c r="Q468" t="s">
        <v>9278</v>
      </c>
    </row>
    <row r="469" spans="2:17" ht="15" customHeight="1" x14ac:dyDescent="0.25">
      <c r="B469" s="29" t="str">
        <f>_xlfn.CONCAT(Capabilities[[#This Row],[Column1]],"-",Capabilities[[#This Row],[Level 1]],"-",Capabilities[[#This Row],[Level 2]],"-",Capabilities[[#This Row],[Level 3]])</f>
        <v>1204-Product &amp; Software Development-Engineering-Conceptualization</v>
      </c>
      <c r="C469">
        <v>1204</v>
      </c>
      <c r="D469" t="s">
        <v>4620</v>
      </c>
      <c r="E469" t="s">
        <v>5515</v>
      </c>
      <c r="F469" t="s">
        <v>5516</v>
      </c>
      <c r="G469" t="s">
        <v>5517</v>
      </c>
      <c r="H469" t="s">
        <v>5520</v>
      </c>
      <c r="I469" t="s">
        <v>4699</v>
      </c>
      <c r="J469" t="s">
        <v>5521</v>
      </c>
      <c r="K469" t="s">
        <v>5062</v>
      </c>
      <c r="L469">
        <v>410</v>
      </c>
      <c r="N469" s="28">
        <v>45665</v>
      </c>
      <c r="O469" t="s">
        <v>5522</v>
      </c>
      <c r="P469" t="s">
        <v>5519</v>
      </c>
      <c r="Q469" t="s">
        <v>9279</v>
      </c>
    </row>
    <row r="470" spans="2:17" ht="14.65" customHeight="1" x14ac:dyDescent="0.25">
      <c r="B470" s="29" t="str">
        <f>_xlfn.CONCAT(Capabilities[[#This Row],[Column1]],"-",Capabilities[[#This Row],[Level 1]],"-",Capabilities[[#This Row],[Level 2]],"-",Capabilities[[#This Row],[Level 3]])</f>
        <v>1205-Product &amp; Software Development-Engineering-Construction &amp; Development</v>
      </c>
      <c r="C470">
        <v>1205</v>
      </c>
      <c r="D470" t="s">
        <v>4620</v>
      </c>
      <c r="E470" t="s">
        <v>5515</v>
      </c>
      <c r="F470" t="s">
        <v>5516</v>
      </c>
      <c r="G470" t="s">
        <v>5517</v>
      </c>
      <c r="H470" t="s">
        <v>5523</v>
      </c>
      <c r="I470" t="s">
        <v>4699</v>
      </c>
      <c r="J470" t="s">
        <v>5524</v>
      </c>
      <c r="K470" t="s">
        <v>5062</v>
      </c>
      <c r="L470">
        <v>420</v>
      </c>
      <c r="O470" t="s">
        <v>5525</v>
      </c>
      <c r="P470" t="s">
        <v>5519</v>
      </c>
      <c r="Q470" t="s">
        <v>9280</v>
      </c>
    </row>
    <row r="471" spans="2:17" ht="15" customHeight="1" x14ac:dyDescent="0.25">
      <c r="B471" s="29" t="str">
        <f>_xlfn.CONCAT(Capabilities[[#This Row],[Column1]],"-",Capabilities[[#This Row],[Level 1]],"-",Capabilities[[#This Row],[Level 2]],"-",Capabilities[[#This Row],[Level 3]])</f>
        <v>1206-Product &amp; Software Development-Engineering-Design Products &amp; Software</v>
      </c>
      <c r="C471">
        <v>1206</v>
      </c>
      <c r="D471" t="s">
        <v>4620</v>
      </c>
      <c r="E471" t="s">
        <v>5515</v>
      </c>
      <c r="F471" t="s">
        <v>5516</v>
      </c>
      <c r="G471" t="s">
        <v>5517</v>
      </c>
      <c r="H471" t="s">
        <v>5526</v>
      </c>
      <c r="I471" t="s">
        <v>4699</v>
      </c>
      <c r="J471" t="s">
        <v>5527</v>
      </c>
      <c r="K471" t="s">
        <v>5062</v>
      </c>
      <c r="L471">
        <v>430</v>
      </c>
      <c r="O471" t="s">
        <v>5528</v>
      </c>
      <c r="P471" t="s">
        <v>5519</v>
      </c>
      <c r="Q471" t="s">
        <v>9281</v>
      </c>
    </row>
    <row r="472" spans="2:17" x14ac:dyDescent="0.25">
      <c r="B472" s="29" t="str">
        <f>_xlfn.CONCAT(Capabilities[[#This Row],[Column1]],"-",Capabilities[[#This Row],[Level 1]],"-",Capabilities[[#This Row],[Level 2]],"-",Capabilities[[#This Row],[Level 3]])</f>
        <v>1207-Product &amp; Software Development-Engineering-Manage Requirements</v>
      </c>
      <c r="C472">
        <v>1207</v>
      </c>
      <c r="D472" t="s">
        <v>4620</v>
      </c>
      <c r="E472" t="s">
        <v>5515</v>
      </c>
      <c r="F472" t="s">
        <v>5516</v>
      </c>
      <c r="G472" t="s">
        <v>5517</v>
      </c>
      <c r="H472" t="s">
        <v>5529</v>
      </c>
      <c r="I472" t="s">
        <v>4699</v>
      </c>
      <c r="J472" t="s">
        <v>5530</v>
      </c>
      <c r="K472" t="s">
        <v>5062</v>
      </c>
      <c r="L472">
        <v>440</v>
      </c>
      <c r="N472" s="28">
        <v>45665</v>
      </c>
      <c r="O472" t="s">
        <v>5522</v>
      </c>
      <c r="P472" t="s">
        <v>5519</v>
      </c>
      <c r="Q472" t="s">
        <v>9282</v>
      </c>
    </row>
    <row r="473" spans="2:17" x14ac:dyDescent="0.25">
      <c r="B473" s="29" t="str">
        <f>_xlfn.CONCAT(Capabilities[[#This Row],[Column1]],"-",Capabilities[[#This Row],[Level 1]],"-",Capabilities[[#This Row],[Level 2]],"-",Capabilities[[#This Row],[Level 3]])</f>
        <v>1039-Product &amp; Software Development-Marketing Testing-</v>
      </c>
      <c r="C473">
        <v>1039</v>
      </c>
      <c r="D473" t="s">
        <v>4620</v>
      </c>
      <c r="E473" t="s">
        <v>5515</v>
      </c>
      <c r="F473" t="s">
        <v>5516</v>
      </c>
      <c r="G473" t="s">
        <v>5531</v>
      </c>
      <c r="J473" t="s">
        <v>5532</v>
      </c>
      <c r="K473" t="s">
        <v>5062</v>
      </c>
      <c r="L473">
        <v>150</v>
      </c>
      <c r="Q473" t="s">
        <v>9283</v>
      </c>
    </row>
    <row r="474" spans="2:17" x14ac:dyDescent="0.25">
      <c r="B474" s="29" t="str">
        <f>_xlfn.CONCAT(Capabilities[[#This Row],[Column1]],"-",Capabilities[[#This Row],[Level 1]],"-",Capabilities[[#This Row],[Level 2]],"-",Capabilities[[#This Row],[Level 3]])</f>
        <v>1208-Product &amp; Software Development-Marketing Testing-Analyse Customer Intelligence</v>
      </c>
      <c r="C474">
        <v>1208</v>
      </c>
      <c r="D474" t="s">
        <v>4620</v>
      </c>
      <c r="E474" t="s">
        <v>5515</v>
      </c>
      <c r="F474" t="s">
        <v>5516</v>
      </c>
      <c r="G474" t="s">
        <v>5531</v>
      </c>
      <c r="H474" t="s">
        <v>5533</v>
      </c>
      <c r="I474" t="s">
        <v>4699</v>
      </c>
      <c r="J474" t="s">
        <v>5534</v>
      </c>
      <c r="K474" t="s">
        <v>5062</v>
      </c>
      <c r="L474">
        <v>160</v>
      </c>
      <c r="N474" s="28">
        <v>45665</v>
      </c>
      <c r="O474" t="s">
        <v>5535</v>
      </c>
      <c r="Q474" t="s">
        <v>9284</v>
      </c>
    </row>
    <row r="475" spans="2:17" x14ac:dyDescent="0.25">
      <c r="B475" s="29" t="str">
        <f>_xlfn.CONCAT(Capabilities[[#This Row],[Column1]],"-",Capabilities[[#This Row],[Level 1]],"-",Capabilities[[#This Row],[Level 2]],"-",Capabilities[[#This Row],[Level 3]])</f>
        <v>1209-Product &amp; Software Development-Marketing Testing-Establish Measures</v>
      </c>
      <c r="C475">
        <v>1209</v>
      </c>
      <c r="D475" t="s">
        <v>4620</v>
      </c>
      <c r="E475" t="s">
        <v>5515</v>
      </c>
      <c r="F475" t="s">
        <v>5516</v>
      </c>
      <c r="G475" t="s">
        <v>5531</v>
      </c>
      <c r="H475" t="s">
        <v>5536</v>
      </c>
      <c r="I475" t="s">
        <v>4699</v>
      </c>
      <c r="J475" t="s">
        <v>5537</v>
      </c>
      <c r="K475" t="s">
        <v>5062</v>
      </c>
      <c r="L475">
        <v>170</v>
      </c>
      <c r="N475" s="28">
        <v>45665</v>
      </c>
      <c r="O475" t="s">
        <v>5058</v>
      </c>
      <c r="Q475" t="s">
        <v>9285</v>
      </c>
    </row>
    <row r="476" spans="2:17" x14ac:dyDescent="0.25">
      <c r="B476" s="29" t="str">
        <f>_xlfn.CONCAT(Capabilities[[#This Row],[Column1]],"-",Capabilities[[#This Row],[Level 1]],"-",Capabilities[[#This Row],[Level 2]],"-",Capabilities[[#This Row],[Level 3]])</f>
        <v>1210-Product &amp; Software Development-Marketing Testing-Evaluate Market Opportunities</v>
      </c>
      <c r="C476">
        <v>1210</v>
      </c>
      <c r="D476" t="s">
        <v>4620</v>
      </c>
      <c r="E476" t="s">
        <v>5515</v>
      </c>
      <c r="F476" t="s">
        <v>5516</v>
      </c>
      <c r="G476" t="s">
        <v>5531</v>
      </c>
      <c r="H476" t="s">
        <v>5538</v>
      </c>
      <c r="I476" t="s">
        <v>4699</v>
      </c>
      <c r="J476" t="s">
        <v>5539</v>
      </c>
      <c r="K476" t="s">
        <v>5062</v>
      </c>
      <c r="L476">
        <v>180</v>
      </c>
      <c r="N476" s="28">
        <v>45665</v>
      </c>
      <c r="O476" t="s">
        <v>5058</v>
      </c>
      <c r="Q476" t="s">
        <v>9286</v>
      </c>
    </row>
    <row r="477" spans="2:17" x14ac:dyDescent="0.25">
      <c r="B477" s="29" t="str">
        <f>_xlfn.CONCAT(Capabilities[[#This Row],[Column1]],"-",Capabilities[[#This Row],[Level 1]],"-",Capabilities[[#This Row],[Level 2]],"-",Capabilities[[#This Row],[Level 3]])</f>
        <v>1211-Product &amp; Software Development-Marketing Testing-Market Survey</v>
      </c>
      <c r="C477">
        <v>1211</v>
      </c>
      <c r="D477" t="s">
        <v>4620</v>
      </c>
      <c r="E477" t="s">
        <v>5515</v>
      </c>
      <c r="F477" t="s">
        <v>5516</v>
      </c>
      <c r="G477" t="s">
        <v>5531</v>
      </c>
      <c r="H477" t="s">
        <v>5540</v>
      </c>
      <c r="I477" t="s">
        <v>4699</v>
      </c>
      <c r="J477" t="s">
        <v>5541</v>
      </c>
      <c r="K477" t="s">
        <v>5062</v>
      </c>
      <c r="L477">
        <v>190</v>
      </c>
      <c r="N477" s="28">
        <v>45665</v>
      </c>
      <c r="O477" t="s">
        <v>5535</v>
      </c>
      <c r="Q477" t="s">
        <v>9287</v>
      </c>
    </row>
    <row r="478" spans="2:17" x14ac:dyDescent="0.25">
      <c r="B478" s="29" t="str">
        <f>_xlfn.CONCAT(Capabilities[[#This Row],[Column1]],"-",Capabilities[[#This Row],[Level 1]],"-",Capabilities[[#This Row],[Level 2]],"-",Capabilities[[#This Row],[Level 3]])</f>
        <v>1040-Product &amp; Software Development-Method Development-</v>
      </c>
      <c r="C478">
        <v>1040</v>
      </c>
      <c r="D478" t="s">
        <v>4620</v>
      </c>
      <c r="E478" t="s">
        <v>5515</v>
      </c>
      <c r="F478" t="s">
        <v>5516</v>
      </c>
      <c r="G478" t="s">
        <v>5542</v>
      </c>
      <c r="J478" t="s">
        <v>5543</v>
      </c>
      <c r="K478" t="s">
        <v>5062</v>
      </c>
      <c r="L478">
        <v>930</v>
      </c>
      <c r="Q478" t="s">
        <v>9288</v>
      </c>
    </row>
    <row r="479" spans="2:17" x14ac:dyDescent="0.25">
      <c r="B479" s="29" t="str">
        <f>_xlfn.CONCAT(Capabilities[[#This Row],[Column1]],"-",Capabilities[[#This Row],[Level 1]],"-",Capabilities[[#This Row],[Level 2]],"-",Capabilities[[#This Row],[Level 3]])</f>
        <v>1212-Product &amp; Software Development-Method Development-Define Method</v>
      </c>
      <c r="C479">
        <v>1212</v>
      </c>
      <c r="D479" t="s">
        <v>4620</v>
      </c>
      <c r="E479" t="s">
        <v>5515</v>
      </c>
      <c r="F479" t="s">
        <v>5516</v>
      </c>
      <c r="G479" t="s">
        <v>5542</v>
      </c>
      <c r="H479" t="s">
        <v>5544</v>
      </c>
      <c r="I479" t="s">
        <v>4699</v>
      </c>
      <c r="J479" t="s">
        <v>5545</v>
      </c>
      <c r="K479" t="s">
        <v>5062</v>
      </c>
      <c r="L479">
        <v>932</v>
      </c>
      <c r="N479" s="28">
        <v>45665</v>
      </c>
      <c r="O479" t="s">
        <v>5546</v>
      </c>
      <c r="Q479" t="s">
        <v>9289</v>
      </c>
    </row>
    <row r="480" spans="2:17" x14ac:dyDescent="0.25">
      <c r="B480" s="29" t="str">
        <f>_xlfn.CONCAT(Capabilities[[#This Row],[Column1]],"-",Capabilities[[#This Row],[Level 1]],"-",Capabilities[[#This Row],[Level 2]],"-",Capabilities[[#This Row],[Level 3]])</f>
        <v>1213-Product &amp; Software Development-Method Development-Execute Method</v>
      </c>
      <c r="C480">
        <v>1213</v>
      </c>
      <c r="D480" t="s">
        <v>4620</v>
      </c>
      <c r="E480" t="s">
        <v>5515</v>
      </c>
      <c r="F480" t="s">
        <v>5516</v>
      </c>
      <c r="G480" t="s">
        <v>5542</v>
      </c>
      <c r="H480" t="s">
        <v>5547</v>
      </c>
      <c r="I480" t="s">
        <v>4699</v>
      </c>
      <c r="J480" t="s">
        <v>5548</v>
      </c>
      <c r="K480" t="s">
        <v>5062</v>
      </c>
      <c r="L480">
        <v>934</v>
      </c>
      <c r="N480" s="28">
        <v>45665</v>
      </c>
      <c r="O480" t="s">
        <v>5549</v>
      </c>
      <c r="Q480" t="s">
        <v>9290</v>
      </c>
    </row>
    <row r="481" spans="2:17" x14ac:dyDescent="0.25">
      <c r="B481" s="29" t="str">
        <f>_xlfn.CONCAT(Capabilities[[#This Row],[Column1]],"-",Capabilities[[#This Row],[Level 1]],"-",Capabilities[[#This Row],[Level 2]],"-",Capabilities[[#This Row],[Level 3]])</f>
        <v>1214-Product &amp; Software Development-Method Development-Refine Method</v>
      </c>
      <c r="C481">
        <v>1214</v>
      </c>
      <c r="D481" t="s">
        <v>4620</v>
      </c>
      <c r="E481" t="s">
        <v>5515</v>
      </c>
      <c r="F481" t="s">
        <v>5516</v>
      </c>
      <c r="G481" t="s">
        <v>5542</v>
      </c>
      <c r="H481" t="s">
        <v>5550</v>
      </c>
      <c r="I481" t="s">
        <v>4699</v>
      </c>
      <c r="J481" t="s">
        <v>5551</v>
      </c>
      <c r="K481" t="s">
        <v>5062</v>
      </c>
      <c r="L481">
        <v>936</v>
      </c>
      <c r="N481" s="28">
        <v>45665</v>
      </c>
      <c r="O481" t="s">
        <v>5546</v>
      </c>
      <c r="Q481" t="s">
        <v>9291</v>
      </c>
    </row>
    <row r="482" spans="2:17" x14ac:dyDescent="0.25">
      <c r="B482" s="29" t="str">
        <f>_xlfn.CONCAT(Capabilities[[#This Row],[Column1]],"-",Capabilities[[#This Row],[Level 1]],"-",Capabilities[[#This Row],[Level 2]],"-",Capabilities[[#This Row],[Level 3]])</f>
        <v>1215-Product &amp; Software Development-Method Development-Validate Method</v>
      </c>
      <c r="C482">
        <v>1215</v>
      </c>
      <c r="D482" t="s">
        <v>4620</v>
      </c>
      <c r="E482" t="s">
        <v>5515</v>
      </c>
      <c r="F482" t="s">
        <v>5516</v>
      </c>
      <c r="G482" t="s">
        <v>5542</v>
      </c>
      <c r="H482" t="s">
        <v>5552</v>
      </c>
      <c r="I482" t="s">
        <v>4699</v>
      </c>
      <c r="J482" t="s">
        <v>5553</v>
      </c>
      <c r="K482" t="s">
        <v>5062</v>
      </c>
      <c r="L482">
        <v>938</v>
      </c>
      <c r="N482" s="28">
        <v>45665</v>
      </c>
      <c r="O482" t="s">
        <v>5549</v>
      </c>
      <c r="Q482" t="s">
        <v>9292</v>
      </c>
    </row>
    <row r="483" spans="2:17" x14ac:dyDescent="0.25">
      <c r="B483" s="29" t="str">
        <f>_xlfn.CONCAT(Capabilities[[#This Row],[Column1]],"-",Capabilities[[#This Row],[Level 1]],"-",Capabilities[[#This Row],[Level 2]],"-",Capabilities[[#This Row],[Level 3]])</f>
        <v>1041-Product &amp; Software Development-Product &amp; Software Delivery-</v>
      </c>
      <c r="C483">
        <v>1041</v>
      </c>
      <c r="D483" t="s">
        <v>4620</v>
      </c>
      <c r="E483" t="s">
        <v>5515</v>
      </c>
      <c r="F483" t="s">
        <v>5516</v>
      </c>
      <c r="G483" t="s">
        <v>5554</v>
      </c>
      <c r="J483" t="s">
        <v>5555</v>
      </c>
      <c r="K483" t="s">
        <v>5062</v>
      </c>
      <c r="L483">
        <v>500</v>
      </c>
      <c r="Q483" t="s">
        <v>9293</v>
      </c>
    </row>
    <row r="484" spans="2:17" x14ac:dyDescent="0.25">
      <c r="B484" s="29" t="str">
        <f>_xlfn.CONCAT(Capabilities[[#This Row],[Column1]],"-",Capabilities[[#This Row],[Level 1]],"-",Capabilities[[#This Row],[Level 2]],"-",Capabilities[[#This Row],[Level 3]])</f>
        <v>1216-Product &amp; Software Development-Product &amp; Software Delivery-Manage Product &amp; Software Traceability</v>
      </c>
      <c r="C484">
        <v>1216</v>
      </c>
      <c r="D484" t="s">
        <v>4620</v>
      </c>
      <c r="E484" t="s">
        <v>5515</v>
      </c>
      <c r="F484" t="s">
        <v>5516</v>
      </c>
      <c r="G484" t="s">
        <v>5554</v>
      </c>
      <c r="H484" t="s">
        <v>5556</v>
      </c>
      <c r="I484" t="s">
        <v>4699</v>
      </c>
      <c r="J484" t="s">
        <v>5557</v>
      </c>
      <c r="K484" t="s">
        <v>5062</v>
      </c>
      <c r="L484">
        <v>510</v>
      </c>
      <c r="N484" s="28">
        <v>45665</v>
      </c>
      <c r="O484" t="s">
        <v>5558</v>
      </c>
      <c r="Q484" t="s">
        <v>9294</v>
      </c>
    </row>
    <row r="485" spans="2:17" x14ac:dyDescent="0.25">
      <c r="B485" s="29" t="str">
        <f>_xlfn.CONCAT(Capabilities[[#This Row],[Column1]],"-",Capabilities[[#This Row],[Level 1]],"-",Capabilities[[#This Row],[Level 2]],"-",Capabilities[[#This Row],[Level 3]])</f>
        <v>1217-Product &amp; Software Development-Product &amp; Software Delivery-Manage Production &amp; Development</v>
      </c>
      <c r="C485">
        <v>1217</v>
      </c>
      <c r="D485" t="s">
        <v>4620</v>
      </c>
      <c r="E485" t="s">
        <v>5515</v>
      </c>
      <c r="F485" t="s">
        <v>5516</v>
      </c>
      <c r="G485" t="s">
        <v>5554</v>
      </c>
      <c r="H485" t="s">
        <v>5559</v>
      </c>
      <c r="I485" t="s">
        <v>4699</v>
      </c>
      <c r="J485" t="s">
        <v>5560</v>
      </c>
      <c r="K485" t="s">
        <v>5062</v>
      </c>
      <c r="L485">
        <v>520</v>
      </c>
      <c r="O485" t="s">
        <v>5561</v>
      </c>
      <c r="Q485" t="s">
        <v>9295</v>
      </c>
    </row>
    <row r="486" spans="2:17" x14ac:dyDescent="0.25">
      <c r="B486" s="29" t="str">
        <f>_xlfn.CONCAT(Capabilities[[#This Row],[Column1]],"-",Capabilities[[#This Row],[Level 1]],"-",Capabilities[[#This Row],[Level 2]],"-",Capabilities[[#This Row],[Level 3]])</f>
        <v>1218-Product &amp; Software Development-Product &amp; Software Delivery-Schedule Production &amp; Development</v>
      </c>
      <c r="C486">
        <v>1218</v>
      </c>
      <c r="D486" t="s">
        <v>4620</v>
      </c>
      <c r="E486" t="s">
        <v>5515</v>
      </c>
      <c r="F486" t="s">
        <v>5516</v>
      </c>
      <c r="G486" t="s">
        <v>5554</v>
      </c>
      <c r="H486" t="s">
        <v>5562</v>
      </c>
      <c r="I486" t="s">
        <v>4699</v>
      </c>
      <c r="J486" t="s">
        <v>5563</v>
      </c>
      <c r="K486" t="s">
        <v>5065</v>
      </c>
      <c r="O486" t="s">
        <v>5561</v>
      </c>
      <c r="Q486" t="s">
        <v>9296</v>
      </c>
    </row>
    <row r="487" spans="2:17" x14ac:dyDescent="0.25">
      <c r="B487" s="29" t="str">
        <f>_xlfn.CONCAT(Capabilities[[#This Row],[Column1]],"-",Capabilities[[#This Row],[Level 1]],"-",Capabilities[[#This Row],[Level 2]],"-",Capabilities[[#This Row],[Level 3]])</f>
        <v>1219-Product &amp; Software Development-Product &amp; Software Delivery-Test Quality Performance</v>
      </c>
      <c r="C487">
        <v>1219</v>
      </c>
      <c r="D487" t="s">
        <v>4620</v>
      </c>
      <c r="E487" t="s">
        <v>5515</v>
      </c>
      <c r="F487" t="s">
        <v>5516</v>
      </c>
      <c r="G487" t="s">
        <v>5554</v>
      </c>
      <c r="H487" t="s">
        <v>5564</v>
      </c>
      <c r="I487" t="s">
        <v>4699</v>
      </c>
      <c r="J487" t="s">
        <v>5565</v>
      </c>
      <c r="K487" t="s">
        <v>5062</v>
      </c>
      <c r="L487">
        <v>530</v>
      </c>
      <c r="N487" s="28">
        <v>45665</v>
      </c>
      <c r="O487" t="s">
        <v>5566</v>
      </c>
      <c r="Q487" t="s">
        <v>9297</v>
      </c>
    </row>
    <row r="488" spans="2:17" x14ac:dyDescent="0.25">
      <c r="B488" s="29" t="str">
        <f>_xlfn.CONCAT(Capabilities[[#This Row],[Column1]],"-",Capabilities[[#This Row],[Level 1]],"-",Capabilities[[#This Row],[Level 2]],"-",Capabilities[[#This Row],[Level 3]])</f>
        <v>1042-Product &amp; Software Development-Product Preparation-</v>
      </c>
      <c r="C488">
        <v>1042</v>
      </c>
      <c r="D488" t="s">
        <v>4620</v>
      </c>
      <c r="E488" t="s">
        <v>5515</v>
      </c>
      <c r="F488" t="s">
        <v>5516</v>
      </c>
      <c r="G488" t="s">
        <v>5567</v>
      </c>
      <c r="J488" t="s">
        <v>5568</v>
      </c>
      <c r="K488" t="s">
        <v>5062</v>
      </c>
      <c r="L488">
        <v>110</v>
      </c>
      <c r="P488" t="s">
        <v>5569</v>
      </c>
      <c r="Q488" t="s">
        <v>9298</v>
      </c>
    </row>
    <row r="489" spans="2:17" x14ac:dyDescent="0.25">
      <c r="B489" s="29" t="str">
        <f>_xlfn.CONCAT(Capabilities[[#This Row],[Column1]],"-",Capabilities[[#This Row],[Level 1]],"-",Capabilities[[#This Row],[Level 2]],"-",Capabilities[[#This Row],[Level 3]])</f>
        <v>1220-Product &amp; Software Development-Product Preparation-Align Resources</v>
      </c>
      <c r="C489">
        <v>1220</v>
      </c>
      <c r="D489" t="s">
        <v>4620</v>
      </c>
      <c r="E489" t="s">
        <v>5515</v>
      </c>
      <c r="F489" t="s">
        <v>5516</v>
      </c>
      <c r="G489" t="s">
        <v>5567</v>
      </c>
      <c r="H489" t="s">
        <v>5570</v>
      </c>
      <c r="J489" t="s">
        <v>5571</v>
      </c>
      <c r="K489" t="s">
        <v>5062</v>
      </c>
      <c r="L489">
        <v>120</v>
      </c>
      <c r="O489" t="s">
        <v>5572</v>
      </c>
      <c r="Q489" t="s">
        <v>9299</v>
      </c>
    </row>
    <row r="490" spans="2:17" x14ac:dyDescent="0.25">
      <c r="B490" s="29" t="str">
        <f>_xlfn.CONCAT(Capabilities[[#This Row],[Column1]],"-",Capabilities[[#This Row],[Level 1]],"-",Capabilities[[#This Row],[Level 2]],"-",Capabilities[[#This Row],[Level 3]])</f>
        <v>1221-Product &amp; Software Development-Product Preparation-Master Production Schedule</v>
      </c>
      <c r="C490">
        <v>1221</v>
      </c>
      <c r="D490" t="s">
        <v>4620</v>
      </c>
      <c r="E490" t="s">
        <v>5515</v>
      </c>
      <c r="F490" t="s">
        <v>5516</v>
      </c>
      <c r="G490" t="s">
        <v>5567</v>
      </c>
      <c r="H490" t="s">
        <v>5573</v>
      </c>
      <c r="J490" t="s">
        <v>5574</v>
      </c>
      <c r="K490" t="s">
        <v>5062</v>
      </c>
      <c r="L490">
        <v>130</v>
      </c>
      <c r="O490" t="s">
        <v>294</v>
      </c>
      <c r="Q490" t="s">
        <v>9300</v>
      </c>
    </row>
    <row r="491" spans="2:17" x14ac:dyDescent="0.25">
      <c r="B491" s="29" t="str">
        <f>_xlfn.CONCAT(Capabilities[[#This Row],[Column1]],"-",Capabilities[[#This Row],[Level 1]],"-",Capabilities[[#This Row],[Level 2]],"-",Capabilities[[#This Row],[Level 3]])</f>
        <v>1222-Product &amp; Software Development-Product Preparation-Procure Materials &amp; Services</v>
      </c>
      <c r="C491">
        <v>1222</v>
      </c>
      <c r="D491" t="s">
        <v>4620</v>
      </c>
      <c r="E491" t="s">
        <v>5515</v>
      </c>
      <c r="F491" t="s">
        <v>5516</v>
      </c>
      <c r="G491" t="s">
        <v>5567</v>
      </c>
      <c r="H491" t="s">
        <v>5575</v>
      </c>
      <c r="J491" t="s">
        <v>5576</v>
      </c>
      <c r="K491" t="s">
        <v>5062</v>
      </c>
      <c r="L491">
        <v>135</v>
      </c>
      <c r="O491" t="s">
        <v>294</v>
      </c>
      <c r="Q491" t="s">
        <v>9301</v>
      </c>
    </row>
    <row r="492" spans="2:17" x14ac:dyDescent="0.25">
      <c r="B492" s="29" t="str">
        <f>_xlfn.CONCAT(Capabilities[[#This Row],[Column1]],"-",Capabilities[[#This Row],[Level 1]],"-",Capabilities[[#This Row],[Level 2]],"-",Capabilities[[#This Row],[Level 3]])</f>
        <v>1223-Product &amp; Software Development-Product Preparation-Select Suppliers &amp; Developers</v>
      </c>
      <c r="C492">
        <v>1223</v>
      </c>
      <c r="D492" t="s">
        <v>4620</v>
      </c>
      <c r="E492" t="s">
        <v>5515</v>
      </c>
      <c r="F492" t="s">
        <v>5516</v>
      </c>
      <c r="G492" t="s">
        <v>5567</v>
      </c>
      <c r="H492" t="s">
        <v>5577</v>
      </c>
      <c r="J492" t="s">
        <v>5578</v>
      </c>
      <c r="K492" t="s">
        <v>5062</v>
      </c>
      <c r="L492">
        <v>140</v>
      </c>
      <c r="O492" t="s">
        <v>5579</v>
      </c>
      <c r="Q492" t="s">
        <v>9302</v>
      </c>
    </row>
    <row r="493" spans="2:17" x14ac:dyDescent="0.25">
      <c r="B493" s="29" t="str">
        <f>_xlfn.CONCAT(Capabilities[[#This Row],[Column1]],"-",Capabilities[[#This Row],[Level 1]],"-",Capabilities[[#This Row],[Level 2]],"-",Capabilities[[#This Row],[Level 3]])</f>
        <v>1043-Product &amp; Software Development-Quality Management-</v>
      </c>
      <c r="C493">
        <v>1043</v>
      </c>
      <c r="D493" t="s">
        <v>4620</v>
      </c>
      <c r="E493" t="s">
        <v>5515</v>
      </c>
      <c r="F493" t="s">
        <v>5516</v>
      </c>
      <c r="G493" t="s">
        <v>5580</v>
      </c>
      <c r="J493" t="s">
        <v>5581</v>
      </c>
      <c r="K493" t="s">
        <v>5062</v>
      </c>
      <c r="L493">
        <v>900</v>
      </c>
      <c r="Q493" t="s">
        <v>9303</v>
      </c>
    </row>
    <row r="494" spans="2:17" x14ac:dyDescent="0.25">
      <c r="B494" s="29" t="str">
        <f>_xlfn.CONCAT(Capabilities[[#This Row],[Column1]],"-",Capabilities[[#This Row],[Level 1]],"-",Capabilities[[#This Row],[Level 2]],"-",Capabilities[[#This Row],[Level 3]])</f>
        <v>1224-Product &amp; Software Development-Quality Management-Manage Debugging</v>
      </c>
      <c r="C494">
        <v>1224</v>
      </c>
      <c r="D494" t="s">
        <v>4620</v>
      </c>
      <c r="E494" t="s">
        <v>5515</v>
      </c>
      <c r="F494" t="s">
        <v>5516</v>
      </c>
      <c r="G494" t="s">
        <v>5580</v>
      </c>
      <c r="H494" s="77" t="s">
        <v>5582</v>
      </c>
      <c r="I494" t="s">
        <v>4699</v>
      </c>
      <c r="J494" t="s">
        <v>5583</v>
      </c>
      <c r="K494" t="s">
        <v>5062</v>
      </c>
      <c r="L494">
        <v>902</v>
      </c>
      <c r="N494" s="28">
        <v>45665</v>
      </c>
      <c r="O494" t="s">
        <v>5584</v>
      </c>
      <c r="Q494" t="s">
        <v>9304</v>
      </c>
    </row>
    <row r="495" spans="2:17" x14ac:dyDescent="0.25">
      <c r="B495" s="29" t="str">
        <f>_xlfn.CONCAT(Capabilities[[#This Row],[Column1]],"-",Capabilities[[#This Row],[Level 1]],"-",Capabilities[[#This Row],[Level 2]],"-",Capabilities[[#This Row],[Level 3]])</f>
        <v>1225-Product &amp; Software Development-Quality Management-Manage Product Document</v>
      </c>
      <c r="C495">
        <v>1225</v>
      </c>
      <c r="D495" t="s">
        <v>4620</v>
      </c>
      <c r="E495" t="s">
        <v>5515</v>
      </c>
      <c r="F495" t="s">
        <v>5516</v>
      </c>
      <c r="G495" t="s">
        <v>5580</v>
      </c>
      <c r="H495" t="s">
        <v>5585</v>
      </c>
      <c r="I495" t="s">
        <v>4699</v>
      </c>
      <c r="J495" t="s">
        <v>5586</v>
      </c>
      <c r="K495" t="s">
        <v>5062</v>
      </c>
      <c r="L495">
        <v>904</v>
      </c>
      <c r="N495" s="28">
        <v>45665</v>
      </c>
      <c r="O495" t="s">
        <v>5587</v>
      </c>
      <c r="P495" t="s">
        <v>129</v>
      </c>
      <c r="Q495" t="s">
        <v>9305</v>
      </c>
    </row>
    <row r="496" spans="2:17" x14ac:dyDescent="0.25">
      <c r="B496" s="29" t="str">
        <f>_xlfn.CONCAT(Capabilities[[#This Row],[Column1]],"-",Capabilities[[#This Row],[Level 1]],"-",Capabilities[[#This Row],[Level 2]],"-",Capabilities[[#This Row],[Level 3]])</f>
        <v>1226-Product &amp; Software Development-Quality Management-Test Quality</v>
      </c>
      <c r="C496">
        <v>1226</v>
      </c>
      <c r="D496" t="s">
        <v>4620</v>
      </c>
      <c r="E496" t="s">
        <v>5515</v>
      </c>
      <c r="F496" t="s">
        <v>5516</v>
      </c>
      <c r="G496" t="s">
        <v>5580</v>
      </c>
      <c r="H496" t="s">
        <v>5588</v>
      </c>
      <c r="I496" t="s">
        <v>4699</v>
      </c>
      <c r="J496" t="s">
        <v>5589</v>
      </c>
      <c r="K496" t="s">
        <v>5062</v>
      </c>
      <c r="L496">
        <v>906</v>
      </c>
      <c r="N496" s="28">
        <v>45665</v>
      </c>
      <c r="O496" t="s">
        <v>5590</v>
      </c>
      <c r="P496" t="s">
        <v>129</v>
      </c>
      <c r="Q496" t="s">
        <v>9306</v>
      </c>
    </row>
    <row r="497" spans="2:17" x14ac:dyDescent="0.25">
      <c r="B497" s="29" t="str">
        <f>_xlfn.CONCAT(Capabilities[[#This Row],[Column1]],"-",Capabilities[[#This Row],[Level 1]],"-",Capabilities[[#This Row],[Level 2]],"-",Capabilities[[#This Row],[Level 3]])</f>
        <v>1227-Product &amp; Software Development-Quality Management-Track Quality</v>
      </c>
      <c r="C497">
        <v>1227</v>
      </c>
      <c r="D497" t="s">
        <v>4620</v>
      </c>
      <c r="E497" t="s">
        <v>5515</v>
      </c>
      <c r="F497" t="s">
        <v>5516</v>
      </c>
      <c r="G497" t="s">
        <v>5580</v>
      </c>
      <c r="H497" t="s">
        <v>5591</v>
      </c>
      <c r="I497" t="s">
        <v>4699</v>
      </c>
      <c r="J497" t="s">
        <v>5592</v>
      </c>
      <c r="K497" t="s">
        <v>5062</v>
      </c>
      <c r="L497">
        <v>908</v>
      </c>
      <c r="N497" s="28">
        <v>45665</v>
      </c>
      <c r="O497" t="s">
        <v>5590</v>
      </c>
      <c r="P497" t="s">
        <v>129</v>
      </c>
      <c r="Q497" t="s">
        <v>9307</v>
      </c>
    </row>
    <row r="498" spans="2:17" x14ac:dyDescent="0.25">
      <c r="B498" s="29" t="str">
        <f>_xlfn.CONCAT(Capabilities[[#This Row],[Column1]],"-",Capabilities[[#This Row],[Level 1]],"-",Capabilities[[#This Row],[Level 2]],"-",Capabilities[[#This Row],[Level 3]])</f>
        <v>1044-Product &amp; Software Development-R&amp;D-</v>
      </c>
      <c r="C498">
        <v>1044</v>
      </c>
      <c r="D498" t="s">
        <v>4620</v>
      </c>
      <c r="E498" t="s">
        <v>5515</v>
      </c>
      <c r="F498" t="s">
        <v>5516</v>
      </c>
      <c r="G498" s="192" t="s">
        <v>5593</v>
      </c>
      <c r="J498" t="s">
        <v>5594</v>
      </c>
      <c r="K498" t="s">
        <v>5062</v>
      </c>
      <c r="L498">
        <v>300</v>
      </c>
      <c r="P498" t="s">
        <v>5519</v>
      </c>
      <c r="Q498" t="s">
        <v>9308</v>
      </c>
    </row>
    <row r="499" spans="2:17" x14ac:dyDescent="0.25">
      <c r="B499" s="29" t="str">
        <f>_xlfn.CONCAT(Capabilities[[#This Row],[Column1]],"-",Capabilities[[#This Row],[Level 1]],"-",Capabilities[[#This Row],[Level 2]],"-",Capabilities[[#This Row],[Level 3]])</f>
        <v>1228-Product &amp; Software Development-R&amp;D-Manage Innovation</v>
      </c>
      <c r="C499">
        <v>1228</v>
      </c>
      <c r="D499" t="s">
        <v>4620</v>
      </c>
      <c r="E499" t="s">
        <v>5515</v>
      </c>
      <c r="F499" t="s">
        <v>5516</v>
      </c>
      <c r="G499" t="s">
        <v>5593</v>
      </c>
      <c r="H499" t="s">
        <v>5595</v>
      </c>
      <c r="I499" t="s">
        <v>5596</v>
      </c>
      <c r="J499" t="s">
        <v>5597</v>
      </c>
      <c r="K499" t="s">
        <v>5062</v>
      </c>
      <c r="L499">
        <v>310</v>
      </c>
      <c r="N499" s="28">
        <v>45665</v>
      </c>
      <c r="O499" t="s">
        <v>5058</v>
      </c>
      <c r="P499" t="s">
        <v>5519</v>
      </c>
      <c r="Q499" t="s">
        <v>9309</v>
      </c>
    </row>
    <row r="500" spans="2:17" x14ac:dyDescent="0.25">
      <c r="B500" s="29" t="str">
        <f>_xlfn.CONCAT(Capabilities[[#This Row],[Column1]],"-",Capabilities[[#This Row],[Level 1]],"-",Capabilities[[#This Row],[Level 2]],"-",Capabilities[[#This Row],[Level 3]])</f>
        <v>1229-Product &amp; Software Development-R&amp;D-Manage Patent</v>
      </c>
      <c r="C500">
        <v>1229</v>
      </c>
      <c r="D500" t="s">
        <v>4620</v>
      </c>
      <c r="E500" t="s">
        <v>5515</v>
      </c>
      <c r="F500" t="s">
        <v>5516</v>
      </c>
      <c r="G500" t="s">
        <v>5593</v>
      </c>
      <c r="H500" t="s">
        <v>5598</v>
      </c>
      <c r="I500" t="s">
        <v>4699</v>
      </c>
      <c r="J500" t="s">
        <v>5599</v>
      </c>
      <c r="K500" t="s">
        <v>5062</v>
      </c>
      <c r="L500">
        <v>320</v>
      </c>
      <c r="N500" s="28">
        <v>45665</v>
      </c>
      <c r="O500" t="s">
        <v>5058</v>
      </c>
      <c r="P500" t="s">
        <v>5519</v>
      </c>
      <c r="Q500" t="s">
        <v>9310</v>
      </c>
    </row>
    <row r="501" spans="2:17" x14ac:dyDescent="0.25">
      <c r="B501" s="29" t="str">
        <f>_xlfn.CONCAT(Capabilities[[#This Row],[Column1]],"-",Capabilities[[#This Row],[Level 1]],"-",Capabilities[[#This Row],[Level 2]],"-",Capabilities[[#This Row],[Level 3]])</f>
        <v>1230-Product &amp; Software Development-R&amp;D-Manage Product Portfolio</v>
      </c>
      <c r="C501">
        <v>1230</v>
      </c>
      <c r="D501" t="s">
        <v>4620</v>
      </c>
      <c r="E501" t="s">
        <v>5515</v>
      </c>
      <c r="F501" t="s">
        <v>5516</v>
      </c>
      <c r="G501" t="s">
        <v>5593</v>
      </c>
      <c r="H501" t="s">
        <v>5600</v>
      </c>
      <c r="I501" t="s">
        <v>4699</v>
      </c>
      <c r="J501" t="s">
        <v>5601</v>
      </c>
      <c r="K501" t="s">
        <v>5062</v>
      </c>
      <c r="L501">
        <v>330</v>
      </c>
      <c r="N501" s="28">
        <v>45665</v>
      </c>
      <c r="O501" t="s">
        <v>5058</v>
      </c>
      <c r="P501" t="s">
        <v>5519</v>
      </c>
      <c r="Q501" t="s">
        <v>9311</v>
      </c>
    </row>
    <row r="502" spans="2:17" x14ac:dyDescent="0.25">
      <c r="B502" s="29" t="str">
        <f>_xlfn.CONCAT(Capabilities[[#This Row],[Column1]],"-",Capabilities[[#This Row],[Level 1]],"-",Capabilities[[#This Row],[Level 2]],"-",Capabilities[[#This Row],[Level 3]])</f>
        <v>1231-Product &amp; Software Development-R&amp;D-Manage R&amp;D Process</v>
      </c>
      <c r="C502">
        <v>1231</v>
      </c>
      <c r="D502" t="s">
        <v>4620</v>
      </c>
      <c r="E502" t="s">
        <v>5515</v>
      </c>
      <c r="F502" t="s">
        <v>5516</v>
      </c>
      <c r="G502" t="s">
        <v>5593</v>
      </c>
      <c r="H502" t="s">
        <v>5602</v>
      </c>
      <c r="I502" t="s">
        <v>4699</v>
      </c>
      <c r="J502" t="s">
        <v>5603</v>
      </c>
      <c r="K502" t="s">
        <v>5062</v>
      </c>
      <c r="L502">
        <v>340</v>
      </c>
      <c r="N502" s="28">
        <v>45665</v>
      </c>
      <c r="O502" t="s">
        <v>5058</v>
      </c>
      <c r="P502" t="s">
        <v>5519</v>
      </c>
      <c r="Q502" t="s">
        <v>9312</v>
      </c>
    </row>
    <row r="503" spans="2:17" x14ac:dyDescent="0.25">
      <c r="B503" s="29" t="str">
        <f>_xlfn.CONCAT(Capabilities[[#This Row],[Column1]],"-",Capabilities[[#This Row],[Level 1]],"-",Capabilities[[#This Row],[Level 2]],"-",Capabilities[[#This Row],[Level 3]])</f>
        <v>1045-Product &amp; Software Development-Requirements Definition-</v>
      </c>
      <c r="C503">
        <v>1045</v>
      </c>
      <c r="D503" t="s">
        <v>4620</v>
      </c>
      <c r="E503" t="s">
        <v>5515</v>
      </c>
      <c r="F503" t="s">
        <v>5516</v>
      </c>
      <c r="G503" s="192" t="s">
        <v>5604</v>
      </c>
      <c r="J503" t="s">
        <v>5605</v>
      </c>
      <c r="K503" t="s">
        <v>5062</v>
      </c>
      <c r="L503">
        <v>200</v>
      </c>
      <c r="P503" t="s">
        <v>5519</v>
      </c>
      <c r="Q503" t="s">
        <v>9313</v>
      </c>
    </row>
    <row r="504" spans="2:17" x14ac:dyDescent="0.25">
      <c r="B504" s="29" t="str">
        <f>_xlfn.CONCAT(Capabilities[[#This Row],[Column1]],"-",Capabilities[[#This Row],[Level 1]],"-",Capabilities[[#This Row],[Level 2]],"-",Capabilities[[#This Row],[Level 3]])</f>
        <v>1232-Product &amp; Software Development-Requirements Definition-Evaluate Existing Products</v>
      </c>
      <c r="C504">
        <v>1232</v>
      </c>
      <c r="D504" t="s">
        <v>4620</v>
      </c>
      <c r="E504" t="s">
        <v>5515</v>
      </c>
      <c r="F504" t="s">
        <v>5516</v>
      </c>
      <c r="G504" t="s">
        <v>5604</v>
      </c>
      <c r="H504" t="s">
        <v>5606</v>
      </c>
      <c r="I504" t="s">
        <v>4699</v>
      </c>
      <c r="J504" t="s">
        <v>5607</v>
      </c>
      <c r="K504" t="s">
        <v>5062</v>
      </c>
      <c r="L504">
        <v>210</v>
      </c>
      <c r="N504" s="28">
        <v>45665</v>
      </c>
      <c r="O504" t="s">
        <v>5608</v>
      </c>
      <c r="P504" t="s">
        <v>5519</v>
      </c>
      <c r="Q504" t="s">
        <v>9314</v>
      </c>
    </row>
    <row r="505" spans="2:17" x14ac:dyDescent="0.25">
      <c r="B505" s="29" t="str">
        <f>_xlfn.CONCAT(Capabilities[[#This Row],[Column1]],"-",Capabilities[[#This Row],[Level 1]],"-",Capabilities[[#This Row],[Level 2]],"-",Capabilities[[#This Row],[Level 3]])</f>
        <v>1233-Product &amp; Software Development-Requirements Definition-Manage Materials</v>
      </c>
      <c r="C505">
        <v>1233</v>
      </c>
      <c r="D505" t="s">
        <v>4620</v>
      </c>
      <c r="E505" t="s">
        <v>5515</v>
      </c>
      <c r="F505" t="s">
        <v>5516</v>
      </c>
      <c r="G505" t="s">
        <v>5604</v>
      </c>
      <c r="H505" t="s">
        <v>5609</v>
      </c>
      <c r="I505" t="s">
        <v>4699</v>
      </c>
      <c r="J505" t="s">
        <v>5610</v>
      </c>
      <c r="K505" t="s">
        <v>5062</v>
      </c>
      <c r="L505">
        <v>220</v>
      </c>
      <c r="N505" s="28">
        <v>45665</v>
      </c>
      <c r="O505" t="s">
        <v>5058</v>
      </c>
      <c r="P505" t="s">
        <v>5519</v>
      </c>
      <c r="Q505" t="s">
        <v>9315</v>
      </c>
    </row>
    <row r="506" spans="2:17" x14ac:dyDescent="0.25">
      <c r="B506" s="29" t="str">
        <f>_xlfn.CONCAT(Capabilities[[#This Row],[Column1]],"-",Capabilities[[#This Row],[Level 1]],"-",Capabilities[[#This Row],[Level 2]],"-",Capabilities[[#This Row],[Level 3]])</f>
        <v>1234-Product &amp; Software Development-Requirements Definition-Require Distribution</v>
      </c>
      <c r="C506">
        <v>1234</v>
      </c>
      <c r="D506" t="s">
        <v>4620</v>
      </c>
      <c r="E506" t="s">
        <v>5515</v>
      </c>
      <c r="F506" t="s">
        <v>5516</v>
      </c>
      <c r="G506" t="s">
        <v>5604</v>
      </c>
      <c r="H506" t="s">
        <v>5611</v>
      </c>
      <c r="I506" t="s">
        <v>4699</v>
      </c>
      <c r="J506" t="s">
        <v>5612</v>
      </c>
      <c r="K506" t="s">
        <v>5062</v>
      </c>
      <c r="L506">
        <v>230</v>
      </c>
      <c r="N506" s="28">
        <v>45665</v>
      </c>
      <c r="O506" t="s">
        <v>5608</v>
      </c>
      <c r="P506" t="s">
        <v>5519</v>
      </c>
      <c r="Q506" t="s">
        <v>9316</v>
      </c>
    </row>
    <row r="507" spans="2:17" x14ac:dyDescent="0.25">
      <c r="B507" s="29" t="str">
        <f>_xlfn.CONCAT(Capabilities[[#This Row],[Column1]],"-",Capabilities[[#This Row],[Level 1]],"-",Capabilities[[#This Row],[Level 2]],"-",Capabilities[[#This Row],[Level 3]])</f>
        <v>1235-Product &amp; Software Development-Requirements Definition-Review Demand</v>
      </c>
      <c r="C507">
        <v>1235</v>
      </c>
      <c r="D507" t="s">
        <v>4620</v>
      </c>
      <c r="E507" t="s">
        <v>5515</v>
      </c>
      <c r="F507" t="s">
        <v>5516</v>
      </c>
      <c r="G507" t="s">
        <v>5604</v>
      </c>
      <c r="H507" t="s">
        <v>5613</v>
      </c>
      <c r="I507" t="s">
        <v>4699</v>
      </c>
      <c r="J507" t="s">
        <v>5614</v>
      </c>
      <c r="K507" t="s">
        <v>5062</v>
      </c>
      <c r="L507">
        <v>240</v>
      </c>
      <c r="N507" s="28">
        <v>45665</v>
      </c>
      <c r="O507" t="s">
        <v>5608</v>
      </c>
      <c r="P507" t="s">
        <v>5519</v>
      </c>
      <c r="Q507" t="s">
        <v>9317</v>
      </c>
    </row>
    <row r="508" spans="2:17" x14ac:dyDescent="0.25">
      <c r="B508" s="29" t="str">
        <f>_xlfn.CONCAT(Capabilities[[#This Row],[Column1]],"-",Capabilities[[#This Row],[Level 1]],"-",Capabilities[[#This Row],[Level 2]],"-",Capabilities[[#This Row],[Level 3]])</f>
        <v>1005-Product &amp; Software Development--</v>
      </c>
      <c r="C508">
        <v>1005</v>
      </c>
      <c r="D508" t="s">
        <v>4620</v>
      </c>
      <c r="E508" t="s">
        <v>5515</v>
      </c>
      <c r="F508" t="s">
        <v>5516</v>
      </c>
      <c r="I508" t="s">
        <v>4699</v>
      </c>
      <c r="J508" t="s">
        <v>5615</v>
      </c>
      <c r="K508" t="s">
        <v>5062</v>
      </c>
      <c r="L508">
        <v>100</v>
      </c>
      <c r="N508" s="28">
        <v>45665</v>
      </c>
      <c r="O508" t="s">
        <v>5058</v>
      </c>
      <c r="Q508" t="s">
        <v>9318</v>
      </c>
    </row>
    <row r="509" spans="2:17" x14ac:dyDescent="0.25">
      <c r="B509" s="29" t="str">
        <f>_xlfn.CONCAT(Capabilities[[#This Row],[Column1]],"-",Capabilities[[#This Row],[Level 1]],"-",Capabilities[[#This Row],[Level 2]],"-",Capabilities[[#This Row],[Level 3]])</f>
        <v>3080-Sales-Quotation, Order, and Contract Management-Bundling, configuration and subscription management</v>
      </c>
      <c r="C509">
        <v>3080</v>
      </c>
      <c r="D509" t="s">
        <v>4734</v>
      </c>
      <c r="E509" t="s">
        <v>379</v>
      </c>
      <c r="F509" t="s">
        <v>379</v>
      </c>
      <c r="G509" t="s">
        <v>5616</v>
      </c>
      <c r="H509" t="s">
        <v>5617</v>
      </c>
      <c r="I509" t="s">
        <v>4699</v>
      </c>
      <c r="J509" t="s">
        <v>5618</v>
      </c>
      <c r="K509" t="s">
        <v>4642</v>
      </c>
      <c r="L509">
        <v>100</v>
      </c>
      <c r="N509" s="28">
        <v>45574</v>
      </c>
      <c r="O509" t="s">
        <v>5619</v>
      </c>
      <c r="Q509" t="s">
        <v>9319</v>
      </c>
    </row>
    <row r="510" spans="2:17" x14ac:dyDescent="0.25">
      <c r="B510" s="29" t="str">
        <f>_xlfn.CONCAT(Capabilities[[#This Row],[Column1]],"-",Capabilities[[#This Row],[Level 1]],"-",Capabilities[[#This Row],[Level 2]],"-",Capabilities[[#This Row],[Level 3]])</f>
        <v>3081-Sales-Quotation, Order, and Contract Management-Configurable products analytics</v>
      </c>
      <c r="C510">
        <v>3081</v>
      </c>
      <c r="D510" t="s">
        <v>4734</v>
      </c>
      <c r="E510" t="s">
        <v>379</v>
      </c>
      <c r="F510" t="s">
        <v>379</v>
      </c>
      <c r="G510" t="s">
        <v>5616</v>
      </c>
      <c r="H510" t="s">
        <v>5620</v>
      </c>
      <c r="I510" t="s">
        <v>4699</v>
      </c>
      <c r="J510" t="s">
        <v>5621</v>
      </c>
      <c r="K510" t="s">
        <v>4672</v>
      </c>
      <c r="L510">
        <v>100</v>
      </c>
      <c r="N510" s="28">
        <v>45574</v>
      </c>
      <c r="O510" t="s">
        <v>5622</v>
      </c>
      <c r="Q510" t="s">
        <v>9320</v>
      </c>
    </row>
    <row r="511" spans="2:17" x14ac:dyDescent="0.25">
      <c r="B511" s="29" t="str">
        <f>_xlfn.CONCAT(Capabilities[[#This Row],[Column1]],"-",Capabilities[[#This Row],[Level 1]],"-",Capabilities[[#This Row],[Level 2]],"-",Capabilities[[#This Row],[Level 3]])</f>
        <v>3082-Sales-Quotation, Order, and Contract Management-Contract and engagement setup</v>
      </c>
      <c r="C511">
        <v>3082</v>
      </c>
      <c r="D511" t="s">
        <v>4734</v>
      </c>
      <c r="E511" t="s">
        <v>379</v>
      </c>
      <c r="F511" t="s">
        <v>379</v>
      </c>
      <c r="G511" t="s">
        <v>5616</v>
      </c>
      <c r="H511" t="s">
        <v>5623</v>
      </c>
      <c r="I511" t="s">
        <v>4699</v>
      </c>
      <c r="J511" t="s">
        <v>5624</v>
      </c>
      <c r="K511" t="s">
        <v>4672</v>
      </c>
      <c r="L511">
        <v>101</v>
      </c>
      <c r="N511" s="28">
        <v>45574</v>
      </c>
      <c r="O511" t="s">
        <v>5622</v>
      </c>
      <c r="Q511" t="s">
        <v>9321</v>
      </c>
    </row>
    <row r="512" spans="2:17" x14ac:dyDescent="0.25">
      <c r="B512" s="29" t="str">
        <f>_xlfn.CONCAT(Capabilities[[#This Row],[Column1]],"-",Capabilities[[#This Row],[Level 1]],"-",Capabilities[[#This Row],[Level 2]],"-",Capabilities[[#This Row],[Level 3]])</f>
        <v>3083-Sales-Quotation, Order, and Contract Management-Intelligent configuration for recycling materials</v>
      </c>
      <c r="C512">
        <v>3083</v>
      </c>
      <c r="D512" t="s">
        <v>4734</v>
      </c>
      <c r="E512" t="s">
        <v>379</v>
      </c>
      <c r="F512" t="s">
        <v>379</v>
      </c>
      <c r="G512" t="s">
        <v>5616</v>
      </c>
      <c r="H512" t="s">
        <v>5625</v>
      </c>
      <c r="I512" t="s">
        <v>4699</v>
      </c>
      <c r="J512" t="s">
        <v>5626</v>
      </c>
      <c r="K512" t="s">
        <v>4672</v>
      </c>
      <c r="L512">
        <v>102</v>
      </c>
      <c r="N512" s="28">
        <v>45574</v>
      </c>
      <c r="O512" t="s">
        <v>5622</v>
      </c>
      <c r="Q512" t="s">
        <v>9322</v>
      </c>
    </row>
    <row r="513" spans="2:17" x14ac:dyDescent="0.25">
      <c r="B513" s="29" t="str">
        <f>_xlfn.CONCAT(Capabilities[[#This Row],[Column1]],"-",Capabilities[[#This Row],[Level 1]],"-",Capabilities[[#This Row],[Level 2]],"-",Capabilities[[#This Row],[Level 3]])</f>
        <v>3084-Sales-Quotation, Order, and Contract Management-Mobile customer order capture</v>
      </c>
      <c r="C513">
        <v>3084</v>
      </c>
      <c r="D513" t="s">
        <v>4734</v>
      </c>
      <c r="E513" t="s">
        <v>379</v>
      </c>
      <c r="F513" t="s">
        <v>379</v>
      </c>
      <c r="G513" t="s">
        <v>5616</v>
      </c>
      <c r="H513" t="s">
        <v>5627</v>
      </c>
      <c r="I513" t="s">
        <v>4699</v>
      </c>
      <c r="J513" t="s">
        <v>5628</v>
      </c>
      <c r="K513" t="s">
        <v>4672</v>
      </c>
      <c r="L513">
        <v>103</v>
      </c>
      <c r="N513" s="28">
        <v>45574</v>
      </c>
      <c r="O513" t="s">
        <v>5622</v>
      </c>
      <c r="Q513" t="s">
        <v>9323</v>
      </c>
    </row>
    <row r="514" spans="2:17" x14ac:dyDescent="0.25">
      <c r="B514" s="29" t="str">
        <f>_xlfn.CONCAT(Capabilities[[#This Row],[Column1]],"-",Capabilities[[#This Row],[Level 1]],"-",Capabilities[[#This Row],[Level 2]],"-",Capabilities[[#This Row],[Level 3]])</f>
        <v>3085-Sales-Quotation, Order, and Contract Management-Order orchestration and management</v>
      </c>
      <c r="C514">
        <v>3085</v>
      </c>
      <c r="D514" t="s">
        <v>4734</v>
      </c>
      <c r="E514" t="s">
        <v>379</v>
      </c>
      <c r="F514" t="s">
        <v>379</v>
      </c>
      <c r="G514" t="s">
        <v>5616</v>
      </c>
      <c r="H514" t="s">
        <v>5629</v>
      </c>
      <c r="I514" t="s">
        <v>4699</v>
      </c>
      <c r="J514" t="s">
        <v>5630</v>
      </c>
      <c r="K514" t="s">
        <v>4672</v>
      </c>
      <c r="L514">
        <v>104</v>
      </c>
      <c r="N514" s="28">
        <v>45574</v>
      </c>
      <c r="O514" t="s">
        <v>5622</v>
      </c>
      <c r="Q514" t="s">
        <v>9324</v>
      </c>
    </row>
    <row r="515" spans="2:17" x14ac:dyDescent="0.25">
      <c r="B515" s="29" t="str">
        <f>_xlfn.CONCAT(Capabilities[[#This Row],[Column1]],"-",Capabilities[[#This Row],[Level 1]],"-",Capabilities[[#This Row],[Level 2]],"-",Capabilities[[#This Row],[Level 3]])</f>
        <v>3086-Sales-Quotation, Order, and Contract Management-Product configuration</v>
      </c>
      <c r="C515">
        <v>3086</v>
      </c>
      <c r="D515" t="s">
        <v>4734</v>
      </c>
      <c r="E515" t="s">
        <v>379</v>
      </c>
      <c r="F515" t="s">
        <v>379</v>
      </c>
      <c r="G515" t="s">
        <v>5616</v>
      </c>
      <c r="H515" t="s">
        <v>5631</v>
      </c>
      <c r="I515" t="s">
        <v>4699</v>
      </c>
      <c r="J515" t="s">
        <v>5632</v>
      </c>
      <c r="K515" t="s">
        <v>4672</v>
      </c>
      <c r="L515">
        <v>105</v>
      </c>
      <c r="N515" s="28">
        <v>45574</v>
      </c>
      <c r="O515" t="s">
        <v>5622</v>
      </c>
      <c r="Q515" t="s">
        <v>9325</v>
      </c>
    </row>
    <row r="516" spans="2:17" x14ac:dyDescent="0.25">
      <c r="B516" s="29" t="str">
        <f>_xlfn.CONCAT(Capabilities[[#This Row],[Column1]],"-",Capabilities[[#This Row],[Level 1]],"-",Capabilities[[#This Row],[Level 2]],"-",Capabilities[[#This Row],[Level 3]])</f>
        <v>3087-Sales-Quotation, Order, and Contract Management-sales contract management</v>
      </c>
      <c r="C516">
        <v>3087</v>
      </c>
      <c r="D516" t="s">
        <v>4734</v>
      </c>
      <c r="E516" t="s">
        <v>379</v>
      </c>
      <c r="F516" t="s">
        <v>379</v>
      </c>
      <c r="G516" t="s">
        <v>5616</v>
      </c>
      <c r="H516" t="s">
        <v>5633</v>
      </c>
      <c r="I516" t="s">
        <v>4699</v>
      </c>
      <c r="J516" t="s">
        <v>5634</v>
      </c>
      <c r="K516" t="s">
        <v>4672</v>
      </c>
      <c r="L516">
        <v>106</v>
      </c>
      <c r="N516" s="28">
        <v>45574</v>
      </c>
      <c r="O516" t="s">
        <v>5622</v>
      </c>
      <c r="Q516" t="s">
        <v>9326</v>
      </c>
    </row>
    <row r="517" spans="2:17" x14ac:dyDescent="0.25">
      <c r="B517" s="29" t="str">
        <f>_xlfn.CONCAT(Capabilities[[#This Row],[Column1]],"-",Capabilities[[#This Row],[Level 1]],"-",Capabilities[[#This Row],[Level 2]],"-",Capabilities[[#This Row],[Level 3]])</f>
        <v>3088-Sales-Quotation, Order, and Contract Management-Sales order management and processing</v>
      </c>
      <c r="C517">
        <v>3088</v>
      </c>
      <c r="D517" t="s">
        <v>4734</v>
      </c>
      <c r="E517" t="s">
        <v>379</v>
      </c>
      <c r="F517" t="s">
        <v>379</v>
      </c>
      <c r="G517" t="s">
        <v>5616</v>
      </c>
      <c r="H517" t="s">
        <v>5635</v>
      </c>
      <c r="I517" t="s">
        <v>4699</v>
      </c>
      <c r="J517" t="s">
        <v>5636</v>
      </c>
      <c r="K517" t="s">
        <v>4672</v>
      </c>
      <c r="L517">
        <v>107</v>
      </c>
      <c r="N517" s="28">
        <v>45574</v>
      </c>
      <c r="O517" t="s">
        <v>5622</v>
      </c>
      <c r="Q517" t="s">
        <v>9327</v>
      </c>
    </row>
    <row r="518" spans="2:17" x14ac:dyDescent="0.25">
      <c r="B518" s="29" t="str">
        <f>_xlfn.CONCAT(Capabilities[[#This Row],[Column1]],"-",Capabilities[[#This Row],[Level 1]],"-",Capabilities[[#This Row],[Level 2]],"-",Capabilities[[#This Row],[Level 3]])</f>
        <v>3089-Sales-Quotation, Order, and Contract Management-Sales Rebate management</v>
      </c>
      <c r="C518">
        <v>3089</v>
      </c>
      <c r="D518" t="s">
        <v>4734</v>
      </c>
      <c r="E518" t="s">
        <v>379</v>
      </c>
      <c r="F518" t="s">
        <v>379</v>
      </c>
      <c r="G518" t="s">
        <v>5616</v>
      </c>
      <c r="H518" t="s">
        <v>5637</v>
      </c>
      <c r="I518" t="s">
        <v>4699</v>
      </c>
      <c r="J518" t="s">
        <v>5638</v>
      </c>
      <c r="K518" t="s">
        <v>4672</v>
      </c>
      <c r="L518">
        <v>108</v>
      </c>
      <c r="N518" s="28">
        <v>45574</v>
      </c>
      <c r="O518" t="s">
        <v>5622</v>
      </c>
      <c r="Q518" t="s">
        <v>9328</v>
      </c>
    </row>
    <row r="519" spans="2:17" x14ac:dyDescent="0.25">
      <c r="B519" s="29" t="str">
        <f>_xlfn.CONCAT(Capabilities[[#This Row],[Column1]],"-",Capabilities[[#This Row],[Level 1]],"-",Capabilities[[#This Row],[Level 2]],"-",Capabilities[[#This Row],[Level 3]])</f>
        <v>3090-Sales-Quotation, Order, and Contract Management-Subscription order management</v>
      </c>
      <c r="C519">
        <v>3090</v>
      </c>
      <c r="D519" t="s">
        <v>4734</v>
      </c>
      <c r="E519" t="s">
        <v>379</v>
      </c>
      <c r="F519" t="s">
        <v>379</v>
      </c>
      <c r="G519" t="s">
        <v>5616</v>
      </c>
      <c r="H519" t="s">
        <v>5639</v>
      </c>
      <c r="I519" t="s">
        <v>4699</v>
      </c>
      <c r="J519" t="s">
        <v>5640</v>
      </c>
      <c r="K519" t="s">
        <v>4642</v>
      </c>
      <c r="L519">
        <v>120</v>
      </c>
      <c r="N519" s="28">
        <v>45574</v>
      </c>
      <c r="O519" t="s">
        <v>5619</v>
      </c>
      <c r="Q519" t="s">
        <v>9329</v>
      </c>
    </row>
    <row r="520" spans="2:17" x14ac:dyDescent="0.25">
      <c r="B520" s="29" t="str">
        <f>_xlfn.CONCAT(Capabilities[[#This Row],[Column1]],"-",Capabilities[[#This Row],[Level 1]],"-",Capabilities[[#This Row],[Level 2]],"-",Capabilities[[#This Row],[Level 3]])</f>
        <v>3091-Sales-Quotation, Order, and Contract Management-Variant configuration</v>
      </c>
      <c r="C520">
        <v>3091</v>
      </c>
      <c r="D520" t="s">
        <v>4734</v>
      </c>
      <c r="E520" t="s">
        <v>379</v>
      </c>
      <c r="F520" t="s">
        <v>379</v>
      </c>
      <c r="G520" t="s">
        <v>5616</v>
      </c>
      <c r="H520" t="s">
        <v>5641</v>
      </c>
      <c r="I520" t="s">
        <v>4699</v>
      </c>
      <c r="J520" t="s">
        <v>5642</v>
      </c>
      <c r="K520" t="s">
        <v>4672</v>
      </c>
      <c r="L520">
        <v>109</v>
      </c>
      <c r="N520" s="28">
        <v>45574</v>
      </c>
      <c r="O520" t="s">
        <v>5622</v>
      </c>
      <c r="Q520" t="s">
        <v>9330</v>
      </c>
    </row>
    <row r="521" spans="2:17" x14ac:dyDescent="0.25">
      <c r="B521" s="29" t="str">
        <f>_xlfn.CONCAT(Capabilities[[#This Row],[Column1]],"-",Capabilities[[#This Row],[Level 1]],"-",Capabilities[[#This Row],[Level 2]],"-",Capabilities[[#This Row],[Level 3]])</f>
        <v>3098-Sales-Quotation, Order, and Contract Management-Quote and order documents</v>
      </c>
      <c r="C521">
        <v>3098</v>
      </c>
      <c r="D521" t="s">
        <v>4734</v>
      </c>
      <c r="E521" t="s">
        <v>379</v>
      </c>
      <c r="F521" t="s">
        <v>379</v>
      </c>
      <c r="G521" t="s">
        <v>5616</v>
      </c>
      <c r="H521" t="s">
        <v>5643</v>
      </c>
      <c r="I521" t="s">
        <v>4699</v>
      </c>
      <c r="J521" t="s">
        <v>5644</v>
      </c>
      <c r="K521" t="s">
        <v>4672</v>
      </c>
      <c r="L521">
        <v>130</v>
      </c>
      <c r="N521" s="28">
        <v>45574</v>
      </c>
      <c r="O521" t="s">
        <v>5622</v>
      </c>
      <c r="Q521" t="s">
        <v>9331</v>
      </c>
    </row>
    <row r="522" spans="2:17" x14ac:dyDescent="0.25">
      <c r="B522" s="29" t="str">
        <f>_xlfn.CONCAT(Capabilities[[#This Row],[Column1]],"-",Capabilities[[#This Row],[Level 1]],"-",Capabilities[[#This Row],[Level 2]],"-",Capabilities[[#This Row],[Level 3]])</f>
        <v>3202-Sales-Quotation, Order, and Contract Management-</v>
      </c>
      <c r="C522">
        <v>3202</v>
      </c>
      <c r="D522" t="s">
        <v>4734</v>
      </c>
      <c r="E522" t="s">
        <v>379</v>
      </c>
      <c r="F522" t="s">
        <v>379</v>
      </c>
      <c r="G522" t="s">
        <v>5616</v>
      </c>
      <c r="I522" t="s">
        <v>4699</v>
      </c>
      <c r="J522" t="s">
        <v>5645</v>
      </c>
      <c r="K522" t="s">
        <v>4672</v>
      </c>
      <c r="L522">
        <v>100</v>
      </c>
      <c r="N522" s="28">
        <v>45587</v>
      </c>
      <c r="O522" t="s">
        <v>407</v>
      </c>
      <c r="Q522" t="s">
        <v>9332</v>
      </c>
    </row>
    <row r="523" spans="2:17" x14ac:dyDescent="0.25">
      <c r="B523" s="29" t="str">
        <f>_xlfn.CONCAT(Capabilities[[#This Row],[Column1]],"-",Capabilities[[#This Row],[Level 1]],"-",Capabilities[[#This Row],[Level 2]],"-",Capabilities[[#This Row],[Level 3]])</f>
        <v>3209-Sales-Quotation, Order, and Contract Management-Subscription termination</v>
      </c>
      <c r="C523">
        <v>3209</v>
      </c>
      <c r="D523" t="s">
        <v>4734</v>
      </c>
      <c r="E523" t="s">
        <v>379</v>
      </c>
      <c r="F523" t="s">
        <v>379</v>
      </c>
      <c r="G523" t="s">
        <v>5616</v>
      </c>
      <c r="H523" t="s">
        <v>5646</v>
      </c>
      <c r="I523" t="s">
        <v>4699</v>
      </c>
      <c r="J523" t="s">
        <v>5647</v>
      </c>
      <c r="K523" t="s">
        <v>4642</v>
      </c>
      <c r="L523">
        <v>900</v>
      </c>
      <c r="N523" s="28">
        <v>45663</v>
      </c>
      <c r="O523" t="s">
        <v>1181</v>
      </c>
      <c r="Q523" t="s">
        <v>9333</v>
      </c>
    </row>
    <row r="524" spans="2:17" x14ac:dyDescent="0.25">
      <c r="B524" s="29" t="str">
        <f>_xlfn.CONCAT(Capabilities[[#This Row],[Column1]],"-",Capabilities[[#This Row],[Level 1]],"-",Capabilities[[#This Row],[Level 2]],"-",Capabilities[[#This Row],[Level 3]])</f>
        <v>3210-Sales-Quotation, Order, and Contract Management-Tender or Bid management</v>
      </c>
      <c r="C524">
        <v>3210</v>
      </c>
      <c r="D524" t="s">
        <v>4734</v>
      </c>
      <c r="E524" t="s">
        <v>379</v>
      </c>
      <c r="F524" t="s">
        <v>379</v>
      </c>
      <c r="G524" t="s">
        <v>5616</v>
      </c>
      <c r="H524" t="s">
        <v>5648</v>
      </c>
      <c r="I524" t="s">
        <v>4699</v>
      </c>
      <c r="J524" t="s">
        <v>5649</v>
      </c>
      <c r="K524" t="s">
        <v>4672</v>
      </c>
      <c r="L524">
        <v>104</v>
      </c>
      <c r="O524" t="s">
        <v>4715</v>
      </c>
      <c r="Q524" t="s">
        <v>9334</v>
      </c>
    </row>
    <row r="525" spans="2:17" x14ac:dyDescent="0.25">
      <c r="B525" s="29" t="str">
        <f>_xlfn.CONCAT(Capabilities[[#This Row],[Column1]],"-",Capabilities[[#This Row],[Level 1]],"-",Capabilities[[#This Row],[Level 2]],"-",Capabilities[[#This Row],[Level 3]])</f>
        <v>3211-Sales-Quotation, Order, and Contract Management-Distributor contract management</v>
      </c>
      <c r="C525">
        <v>3211</v>
      </c>
      <c r="D525" t="s">
        <v>4734</v>
      </c>
      <c r="E525" t="s">
        <v>379</v>
      </c>
      <c r="F525" t="s">
        <v>379</v>
      </c>
      <c r="G525" t="s">
        <v>5616</v>
      </c>
      <c r="H525" t="s">
        <v>5650</v>
      </c>
      <c r="I525" t="s">
        <v>4699</v>
      </c>
      <c r="J525" t="s">
        <v>5651</v>
      </c>
      <c r="K525" t="s">
        <v>4672</v>
      </c>
      <c r="L525">
        <v>112</v>
      </c>
      <c r="N525" s="28">
        <v>45587</v>
      </c>
      <c r="O525" t="s">
        <v>407</v>
      </c>
      <c r="Q525" t="s">
        <v>9335</v>
      </c>
    </row>
    <row r="526" spans="2:17" x14ac:dyDescent="0.25">
      <c r="B526" s="29" t="str">
        <f>_xlfn.CONCAT(Capabilities[[#This Row],[Column1]],"-",Capabilities[[#This Row],[Level 1]],"-",Capabilities[[#This Row],[Level 2]],"-",Capabilities[[#This Row],[Level 3]])</f>
        <v>3055-Sales-Sales Execution and Customer Engagement-Account and contact management</v>
      </c>
      <c r="C526">
        <v>3055</v>
      </c>
      <c r="D526" t="s">
        <v>4734</v>
      </c>
      <c r="E526" t="s">
        <v>379</v>
      </c>
      <c r="F526" t="s">
        <v>379</v>
      </c>
      <c r="G526" t="s">
        <v>5652</v>
      </c>
      <c r="H526" t="s">
        <v>5653</v>
      </c>
      <c r="I526" t="s">
        <v>4699</v>
      </c>
      <c r="J526" t="s">
        <v>5654</v>
      </c>
      <c r="K526" t="s">
        <v>4624</v>
      </c>
      <c r="N526" s="28">
        <v>45589</v>
      </c>
      <c r="O526" t="s">
        <v>5655</v>
      </c>
      <c r="Q526" t="s">
        <v>9336</v>
      </c>
    </row>
    <row r="527" spans="2:17" x14ac:dyDescent="0.25">
      <c r="B527" s="29" t="str">
        <f>_xlfn.CONCAT(Capabilities[[#This Row],[Column1]],"-",Capabilities[[#This Row],[Level 1]],"-",Capabilities[[#This Row],[Level 2]],"-",Capabilities[[#This Row],[Level 3]])</f>
        <v>3056-Sales-Sales Execution and Customer Engagement-Account Insights</v>
      </c>
      <c r="C527">
        <v>3056</v>
      </c>
      <c r="D527" t="s">
        <v>4734</v>
      </c>
      <c r="E527" t="s">
        <v>379</v>
      </c>
      <c r="F527" t="s">
        <v>379</v>
      </c>
      <c r="G527" t="s">
        <v>5652</v>
      </c>
      <c r="H527" t="s">
        <v>5656</v>
      </c>
      <c r="I527" t="s">
        <v>4699</v>
      </c>
      <c r="J527" t="s">
        <v>5657</v>
      </c>
      <c r="K527" t="s">
        <v>435</v>
      </c>
      <c r="N527" s="28">
        <v>45589</v>
      </c>
      <c r="O527" t="s">
        <v>5655</v>
      </c>
      <c r="Q527" t="s">
        <v>9337</v>
      </c>
    </row>
    <row r="528" spans="2:17" x14ac:dyDescent="0.25">
      <c r="B528" s="29" t="str">
        <f>_xlfn.CONCAT(Capabilities[[#This Row],[Column1]],"-",Capabilities[[#This Row],[Level 1]],"-",Capabilities[[#This Row],[Level 2]],"-",Capabilities[[#This Row],[Level 3]])</f>
        <v>3057-Sales-Sales Execution and Customer Engagement-Activity management and groupware integration for sales</v>
      </c>
      <c r="C528">
        <v>3057</v>
      </c>
      <c r="D528" t="s">
        <v>4734</v>
      </c>
      <c r="E528" t="s">
        <v>379</v>
      </c>
      <c r="F528" t="s">
        <v>379</v>
      </c>
      <c r="G528" t="s">
        <v>5652</v>
      </c>
      <c r="H528" t="s">
        <v>5658</v>
      </c>
      <c r="I528" t="s">
        <v>4699</v>
      </c>
      <c r="J528" t="s">
        <v>5659</v>
      </c>
      <c r="K528" t="s">
        <v>435</v>
      </c>
      <c r="N528" s="28">
        <v>45589</v>
      </c>
      <c r="O528" t="s">
        <v>5655</v>
      </c>
      <c r="Q528" t="s">
        <v>9338</v>
      </c>
    </row>
    <row r="529" spans="2:17" x14ac:dyDescent="0.25">
      <c r="B529" s="29" t="str">
        <f>_xlfn.CONCAT(Capabilities[[#This Row],[Column1]],"-",Capabilities[[#This Row],[Level 1]],"-",Capabilities[[#This Row],[Level 2]],"-",Capabilities[[#This Row],[Level 3]])</f>
        <v>3058-Sales-Sales Execution and Customer Engagement-Channel sales</v>
      </c>
      <c r="C529">
        <v>3058</v>
      </c>
      <c r="D529" t="s">
        <v>4734</v>
      </c>
      <c r="E529" t="s">
        <v>379</v>
      </c>
      <c r="F529" t="s">
        <v>379</v>
      </c>
      <c r="G529" t="s">
        <v>5652</v>
      </c>
      <c r="H529" t="s">
        <v>5660</v>
      </c>
      <c r="J529" t="s">
        <v>5661</v>
      </c>
      <c r="K529" t="s">
        <v>435</v>
      </c>
      <c r="Q529" t="s">
        <v>9339</v>
      </c>
    </row>
    <row r="530" spans="2:17" x14ac:dyDescent="0.25">
      <c r="B530" s="29" t="str">
        <f>_xlfn.CONCAT(Capabilities[[#This Row],[Column1]],"-",Capabilities[[#This Row],[Level 1]],"-",Capabilities[[#This Row],[Level 2]],"-",Capabilities[[#This Row],[Level 3]])</f>
        <v>3059-Sales-Sales Execution and Customer Engagement-Commodity Sales</v>
      </c>
      <c r="C530">
        <v>3059</v>
      </c>
      <c r="D530" t="s">
        <v>4734</v>
      </c>
      <c r="E530" t="s">
        <v>379</v>
      </c>
      <c r="F530" t="s">
        <v>379</v>
      </c>
      <c r="G530" t="s">
        <v>5652</v>
      </c>
      <c r="H530" t="s">
        <v>5662</v>
      </c>
      <c r="J530" t="s">
        <v>5663</v>
      </c>
      <c r="K530" t="s">
        <v>4672</v>
      </c>
      <c r="L530">
        <v>500</v>
      </c>
      <c r="Q530" t="s">
        <v>9340</v>
      </c>
    </row>
    <row r="531" spans="2:17" x14ac:dyDescent="0.25">
      <c r="B531" s="29" t="str">
        <f>_xlfn.CONCAT(Capabilities[[#This Row],[Column1]],"-",Capabilities[[#This Row],[Level 1]],"-",Capabilities[[#This Row],[Level 2]],"-",Capabilities[[#This Row],[Level 3]])</f>
        <v>3060-Sales-Sales Execution and Customer Engagement-Customer Insights</v>
      </c>
      <c r="C531">
        <v>3060</v>
      </c>
      <c r="D531" t="s">
        <v>4734</v>
      </c>
      <c r="E531" t="s">
        <v>379</v>
      </c>
      <c r="F531" t="s">
        <v>379</v>
      </c>
      <c r="G531" t="s">
        <v>5652</v>
      </c>
      <c r="H531" t="s">
        <v>5664</v>
      </c>
      <c r="I531" t="s">
        <v>4743</v>
      </c>
      <c r="J531" t="s">
        <v>5665</v>
      </c>
      <c r="K531" t="s">
        <v>4624</v>
      </c>
      <c r="N531" s="28">
        <v>45589</v>
      </c>
      <c r="O531" t="s">
        <v>5655</v>
      </c>
      <c r="Q531" t="s">
        <v>9341</v>
      </c>
    </row>
    <row r="532" spans="2:17" x14ac:dyDescent="0.25">
      <c r="B532" s="29" t="str">
        <f>_xlfn.CONCAT(Capabilities[[#This Row],[Column1]],"-",Capabilities[[#This Row],[Level 1]],"-",Capabilities[[#This Row],[Level 2]],"-",Capabilities[[#This Row],[Level 3]])</f>
        <v>3062-Sales-Sales Execution and Customer Engagement-Digital documents</v>
      </c>
      <c r="C532">
        <v>3062</v>
      </c>
      <c r="D532" t="s">
        <v>4734</v>
      </c>
      <c r="E532" t="s">
        <v>379</v>
      </c>
      <c r="F532" t="s">
        <v>379</v>
      </c>
      <c r="G532" t="s">
        <v>5652</v>
      </c>
      <c r="H532" t="s">
        <v>5666</v>
      </c>
      <c r="I532" t="s">
        <v>4699</v>
      </c>
      <c r="J532" t="s">
        <v>5667</v>
      </c>
      <c r="K532" t="s">
        <v>435</v>
      </c>
      <c r="N532" s="28">
        <v>45589</v>
      </c>
      <c r="O532" t="s">
        <v>5655</v>
      </c>
      <c r="Q532" t="s">
        <v>9342</v>
      </c>
    </row>
    <row r="533" spans="2:17" x14ac:dyDescent="0.25">
      <c r="B533" s="29" t="str">
        <f>_xlfn.CONCAT(Capabilities[[#This Row],[Column1]],"-",Capabilities[[#This Row],[Level 1]],"-",Capabilities[[#This Row],[Level 2]],"-",Capabilities[[#This Row],[Level 3]])</f>
        <v>3063-Sales-Sales Execution and Customer Engagement-Equipment sales and order fullfilment</v>
      </c>
      <c r="C533">
        <v>3063</v>
      </c>
      <c r="D533" t="s">
        <v>4734</v>
      </c>
      <c r="E533" t="s">
        <v>379</v>
      </c>
      <c r="F533" t="s">
        <v>379</v>
      </c>
      <c r="G533" t="s">
        <v>5652</v>
      </c>
      <c r="H533" t="s">
        <v>5668</v>
      </c>
      <c r="J533" t="s">
        <v>5669</v>
      </c>
      <c r="K533" t="s">
        <v>4672</v>
      </c>
      <c r="L533">
        <v>510</v>
      </c>
      <c r="Q533" t="s">
        <v>9343</v>
      </c>
    </row>
    <row r="534" spans="2:17" x14ac:dyDescent="0.25">
      <c r="B534" s="29" t="str">
        <f>_xlfn.CONCAT(Capabilities[[#This Row],[Column1]],"-",Capabilities[[#This Row],[Level 1]],"-",Capabilities[[#This Row],[Level 2]],"-",Capabilities[[#This Row],[Level 3]])</f>
        <v>3064-Sales-Sales Execution and Customer Engagement-Mobile sales</v>
      </c>
      <c r="C534">
        <v>3064</v>
      </c>
      <c r="D534" t="s">
        <v>4734</v>
      </c>
      <c r="E534" t="s">
        <v>379</v>
      </c>
      <c r="F534" t="s">
        <v>379</v>
      </c>
      <c r="G534" t="s">
        <v>5652</v>
      </c>
      <c r="H534" t="s">
        <v>5670</v>
      </c>
      <c r="J534" t="s">
        <v>5671</v>
      </c>
      <c r="K534" t="s">
        <v>4672</v>
      </c>
      <c r="L534">
        <v>520</v>
      </c>
      <c r="Q534" t="s">
        <v>9344</v>
      </c>
    </row>
    <row r="535" spans="2:17" x14ac:dyDescent="0.25">
      <c r="B535" s="29" t="str">
        <f>_xlfn.CONCAT(Capabilities[[#This Row],[Column1]],"-",Capabilities[[#This Row],[Level 1]],"-",Capabilities[[#This Row],[Level 2]],"-",Capabilities[[#This Row],[Level 3]])</f>
        <v>3065-Sales-Sales Execution and Customer Engagement-Omnichannel touchpoints</v>
      </c>
      <c r="C535">
        <v>3065</v>
      </c>
      <c r="D535" t="s">
        <v>4734</v>
      </c>
      <c r="E535" t="s">
        <v>379</v>
      </c>
      <c r="F535" t="s">
        <v>379</v>
      </c>
      <c r="G535" t="s">
        <v>5652</v>
      </c>
      <c r="H535" t="s">
        <v>5672</v>
      </c>
      <c r="I535" t="s">
        <v>4699</v>
      </c>
      <c r="J535" t="s">
        <v>5673</v>
      </c>
      <c r="K535" t="s">
        <v>4624</v>
      </c>
      <c r="N535" s="28">
        <v>45589</v>
      </c>
      <c r="O535" t="s">
        <v>5655</v>
      </c>
      <c r="Q535" t="s">
        <v>9345</v>
      </c>
    </row>
    <row r="536" spans="2:17" x14ac:dyDescent="0.25">
      <c r="B536" s="29" t="str">
        <f>_xlfn.CONCAT(Capabilities[[#This Row],[Column1]],"-",Capabilities[[#This Row],[Level 1]],"-",Capabilities[[#This Row],[Level 2]],"-",Capabilities[[#This Row],[Level 3]])</f>
        <v>3066-Sales-Sales Execution and Customer Engagement-Partner Order management</v>
      </c>
      <c r="C536">
        <v>3066</v>
      </c>
      <c r="D536" t="s">
        <v>4734</v>
      </c>
      <c r="E536" t="s">
        <v>379</v>
      </c>
      <c r="F536" t="s">
        <v>379</v>
      </c>
      <c r="G536" t="s">
        <v>5652</v>
      </c>
      <c r="H536" t="s">
        <v>5674</v>
      </c>
      <c r="I536" t="s">
        <v>4699</v>
      </c>
      <c r="J536" t="s">
        <v>5675</v>
      </c>
      <c r="K536" t="s">
        <v>4672</v>
      </c>
      <c r="L536">
        <v>530</v>
      </c>
      <c r="N536" s="28">
        <v>45589</v>
      </c>
      <c r="O536" t="s">
        <v>5655</v>
      </c>
      <c r="Q536" t="s">
        <v>9346</v>
      </c>
    </row>
    <row r="537" spans="2:17" x14ac:dyDescent="0.25">
      <c r="B537" s="29" t="str">
        <f>_xlfn.CONCAT(Capabilities[[#This Row],[Column1]],"-",Capabilities[[#This Row],[Level 1]],"-",Capabilities[[#This Row],[Level 2]],"-",Capabilities[[#This Row],[Level 3]])</f>
        <v>3067-Sales-Sales Execution and Customer Engagement-Price and margin management</v>
      </c>
      <c r="C537">
        <v>3067</v>
      </c>
      <c r="D537" t="s">
        <v>4734</v>
      </c>
      <c r="E537" t="s">
        <v>379</v>
      </c>
      <c r="F537" t="s">
        <v>379</v>
      </c>
      <c r="G537" t="s">
        <v>5652</v>
      </c>
      <c r="H537" t="s">
        <v>5676</v>
      </c>
      <c r="I537" t="s">
        <v>4743</v>
      </c>
      <c r="J537" t="s">
        <v>5677</v>
      </c>
      <c r="K537" t="s">
        <v>4672</v>
      </c>
      <c r="L537">
        <v>540</v>
      </c>
      <c r="N537" s="28">
        <v>45589</v>
      </c>
      <c r="O537" t="s">
        <v>5655</v>
      </c>
      <c r="Q537" t="s">
        <v>9347</v>
      </c>
    </row>
    <row r="538" spans="2:17" x14ac:dyDescent="0.25">
      <c r="B538" s="29" t="str">
        <f>_xlfn.CONCAT(Capabilities[[#This Row],[Column1]],"-",Capabilities[[#This Row],[Level 1]],"-",Capabilities[[#This Row],[Level 2]],"-",Capabilities[[#This Row],[Level 3]])</f>
        <v>3068-Sales-Sales Execution and Customer Engagement-Productivity and personalization</v>
      </c>
      <c r="C538">
        <v>3068</v>
      </c>
      <c r="D538" t="s">
        <v>4734</v>
      </c>
      <c r="E538" t="s">
        <v>379</v>
      </c>
      <c r="F538" t="s">
        <v>379</v>
      </c>
      <c r="G538" t="s">
        <v>5652</v>
      </c>
      <c r="H538" t="s">
        <v>5678</v>
      </c>
      <c r="I538" t="s">
        <v>4699</v>
      </c>
      <c r="J538" t="s">
        <v>5679</v>
      </c>
      <c r="K538" t="s">
        <v>435</v>
      </c>
      <c r="N538" s="28">
        <v>45589</v>
      </c>
      <c r="O538" t="s">
        <v>5655</v>
      </c>
      <c r="Q538" t="s">
        <v>9348</v>
      </c>
    </row>
    <row r="539" spans="2:17" x14ac:dyDescent="0.25">
      <c r="B539" s="29" t="str">
        <f>_xlfn.CONCAT(Capabilities[[#This Row],[Column1]],"-",Capabilities[[#This Row],[Level 1]],"-",Capabilities[[#This Row],[Level 2]],"-",Capabilities[[#This Row],[Level 3]])</f>
        <v>3069-Sales-Sales Execution and Customer Engagement-Project selling</v>
      </c>
      <c r="C539">
        <v>3069</v>
      </c>
      <c r="D539" t="s">
        <v>4734</v>
      </c>
      <c r="E539" t="s">
        <v>379</v>
      </c>
      <c r="F539" t="s">
        <v>379</v>
      </c>
      <c r="G539" t="s">
        <v>5652</v>
      </c>
      <c r="H539" t="s">
        <v>5680</v>
      </c>
      <c r="I539" t="s">
        <v>4699</v>
      </c>
      <c r="J539" t="s">
        <v>5681</v>
      </c>
      <c r="K539" t="s">
        <v>4672</v>
      </c>
      <c r="L539">
        <v>550</v>
      </c>
      <c r="N539" s="28">
        <v>45589</v>
      </c>
      <c r="O539" t="s">
        <v>5682</v>
      </c>
      <c r="Q539" t="s">
        <v>9349</v>
      </c>
    </row>
    <row r="540" spans="2:17" x14ac:dyDescent="0.25">
      <c r="B540" s="29" t="str">
        <f>_xlfn.CONCAT(Capabilities[[#This Row],[Column1]],"-",Capabilities[[#This Row],[Level 1]],"-",Capabilities[[#This Row],[Level 2]],"-",Capabilities[[#This Row],[Level 3]])</f>
        <v>3070-Sales-Sales Execution and Customer Engagement-Sales collaboration</v>
      </c>
      <c r="C540">
        <v>3070</v>
      </c>
      <c r="D540" t="s">
        <v>4734</v>
      </c>
      <c r="E540" t="s">
        <v>379</v>
      </c>
      <c r="F540" t="s">
        <v>379</v>
      </c>
      <c r="G540" t="s">
        <v>5652</v>
      </c>
      <c r="H540" t="s">
        <v>5683</v>
      </c>
      <c r="I540" t="s">
        <v>4699</v>
      </c>
      <c r="J540" t="s">
        <v>5684</v>
      </c>
      <c r="K540" t="s">
        <v>435</v>
      </c>
      <c r="N540" s="28">
        <v>45589</v>
      </c>
      <c r="O540" t="s">
        <v>5655</v>
      </c>
      <c r="Q540" t="s">
        <v>9350</v>
      </c>
    </row>
    <row r="541" spans="2:17" x14ac:dyDescent="0.25">
      <c r="B541" s="29" t="str">
        <f>_xlfn.CONCAT(Capabilities[[#This Row],[Column1]],"-",Capabilities[[#This Row],[Level 1]],"-",Capabilities[[#This Row],[Level 2]],"-",Capabilities[[#This Row],[Level 3]])</f>
        <v>3071-Sales-Sales Execution and Customer Engagement-Sales lead management</v>
      </c>
      <c r="C541">
        <v>3071</v>
      </c>
      <c r="D541" t="s">
        <v>4734</v>
      </c>
      <c r="E541" t="s">
        <v>379</v>
      </c>
      <c r="F541" t="s">
        <v>379</v>
      </c>
      <c r="G541" t="s">
        <v>5652</v>
      </c>
      <c r="H541" t="s">
        <v>5685</v>
      </c>
      <c r="I541" t="s">
        <v>4699</v>
      </c>
      <c r="J541" t="s">
        <v>5686</v>
      </c>
      <c r="K541" t="s">
        <v>435</v>
      </c>
      <c r="N541" s="28">
        <v>45589</v>
      </c>
      <c r="O541" t="s">
        <v>5655</v>
      </c>
      <c r="Q541" t="s">
        <v>9351</v>
      </c>
    </row>
    <row r="542" spans="2:17" x14ac:dyDescent="0.25">
      <c r="B542" s="29" t="str">
        <f>_xlfn.CONCAT(Capabilities[[#This Row],[Column1]],"-",Capabilities[[#This Row],[Level 1]],"-",Capabilities[[#This Row],[Level 2]],"-",Capabilities[[#This Row],[Level 3]])</f>
        <v>3073-Sales-Sales Execution and Customer Engagement-Strategic account planning</v>
      </c>
      <c r="C542">
        <v>3073</v>
      </c>
      <c r="D542" t="s">
        <v>4734</v>
      </c>
      <c r="E542" t="s">
        <v>379</v>
      </c>
      <c r="F542" t="s">
        <v>379</v>
      </c>
      <c r="G542" t="s">
        <v>5652</v>
      </c>
      <c r="H542" t="s">
        <v>5687</v>
      </c>
      <c r="I542" t="s">
        <v>4699</v>
      </c>
      <c r="J542" t="s">
        <v>5688</v>
      </c>
      <c r="K542" t="s">
        <v>435</v>
      </c>
      <c r="N542" s="28">
        <v>45589</v>
      </c>
      <c r="O542" t="s">
        <v>5655</v>
      </c>
      <c r="Q542" t="s">
        <v>9352</v>
      </c>
    </row>
    <row r="543" spans="2:17" x14ac:dyDescent="0.25">
      <c r="B543" s="29" t="str">
        <f>_xlfn.CONCAT(Capabilities[[#This Row],[Column1]],"-",Capabilities[[#This Row],[Level 1]],"-",Capabilities[[#This Row],[Level 2]],"-",Capabilities[[#This Row],[Level 3]])</f>
        <v>3201-Sales-Sales Execution and Customer Engagement-</v>
      </c>
      <c r="C543">
        <v>3201</v>
      </c>
      <c r="D543" t="s">
        <v>4734</v>
      </c>
      <c r="E543" t="s">
        <v>379</v>
      </c>
      <c r="F543" t="s">
        <v>379</v>
      </c>
      <c r="G543" t="s">
        <v>5652</v>
      </c>
      <c r="J543" t="s">
        <v>5689</v>
      </c>
      <c r="K543" t="s">
        <v>4672</v>
      </c>
      <c r="L543">
        <v>500</v>
      </c>
      <c r="Q543" t="s">
        <v>9353</v>
      </c>
    </row>
    <row r="544" spans="2:17" x14ac:dyDescent="0.25">
      <c r="B544" s="29" t="str">
        <f>_xlfn.CONCAT(Capabilities[[#This Row],[Column1]],"-",Capabilities[[#This Row],[Level 1]],"-",Capabilities[[#This Row],[Level 2]],"-",Capabilities[[#This Row],[Level 3]])</f>
        <v>3075-Sales-Sales Management-Commerce communities</v>
      </c>
      <c r="C544">
        <v>3075</v>
      </c>
      <c r="D544" t="s">
        <v>4734</v>
      </c>
      <c r="E544" t="s">
        <v>379</v>
      </c>
      <c r="F544" t="s">
        <v>379</v>
      </c>
      <c r="G544" t="s">
        <v>5690</v>
      </c>
      <c r="H544" t="s">
        <v>5691</v>
      </c>
      <c r="J544" t="s">
        <v>5692</v>
      </c>
      <c r="K544" t="s">
        <v>435</v>
      </c>
      <c r="Q544" t="s">
        <v>9354</v>
      </c>
    </row>
    <row r="545" spans="2:17" x14ac:dyDescent="0.25">
      <c r="B545" s="29" t="str">
        <f>_xlfn.CONCAT(Capabilities[[#This Row],[Column1]],"-",Capabilities[[#This Row],[Level 1]],"-",Capabilities[[#This Row],[Level 2]],"-",Capabilities[[#This Row],[Level 3]])</f>
        <v>3076-Sales-Sales Management-Sales Analytics</v>
      </c>
      <c r="C545">
        <v>3076</v>
      </c>
      <c r="D545" t="s">
        <v>4734</v>
      </c>
      <c r="E545" t="s">
        <v>379</v>
      </c>
      <c r="F545" t="s">
        <v>379</v>
      </c>
      <c r="G545" t="s">
        <v>5690</v>
      </c>
      <c r="H545" t="s">
        <v>5693</v>
      </c>
      <c r="I545" t="s">
        <v>4699</v>
      </c>
      <c r="J545" t="s">
        <v>5694</v>
      </c>
      <c r="K545" t="s">
        <v>435</v>
      </c>
      <c r="N545" s="28">
        <v>45589</v>
      </c>
      <c r="O545" t="s">
        <v>5655</v>
      </c>
      <c r="Q545" t="s">
        <v>9355</v>
      </c>
    </row>
    <row r="546" spans="2:17" x14ac:dyDescent="0.25">
      <c r="B546" s="29" t="str">
        <f>_xlfn.CONCAT(Capabilities[[#This Row],[Column1]],"-",Capabilities[[#This Row],[Level 1]],"-",Capabilities[[#This Row],[Level 2]],"-",Capabilities[[#This Row],[Level 3]])</f>
        <v>3077-Sales-Sales Management-Sales forecasting</v>
      </c>
      <c r="C546">
        <v>3077</v>
      </c>
      <c r="D546" t="s">
        <v>4734</v>
      </c>
      <c r="E546" t="s">
        <v>379</v>
      </c>
      <c r="F546" t="s">
        <v>379</v>
      </c>
      <c r="G546" t="s">
        <v>5690</v>
      </c>
      <c r="H546" t="s">
        <v>5695</v>
      </c>
      <c r="I546" t="s">
        <v>4699</v>
      </c>
      <c r="J546" t="s">
        <v>5696</v>
      </c>
      <c r="K546" t="s">
        <v>435</v>
      </c>
      <c r="N546" s="28">
        <v>45589</v>
      </c>
      <c r="O546" t="s">
        <v>5655</v>
      </c>
      <c r="Q546" t="s">
        <v>9356</v>
      </c>
    </row>
    <row r="547" spans="2:17" x14ac:dyDescent="0.25">
      <c r="B547" s="29" t="str">
        <f>_xlfn.CONCAT(Capabilities[[#This Row],[Column1]],"-",Capabilities[[#This Row],[Level 1]],"-",Capabilities[[#This Row],[Level 2]],"-",Capabilities[[#This Row],[Level 3]])</f>
        <v>3078-Sales-Sales Management-Sales monitoring and analytics</v>
      </c>
      <c r="C547">
        <v>3078</v>
      </c>
      <c r="D547" t="s">
        <v>4734</v>
      </c>
      <c r="E547" t="s">
        <v>379</v>
      </c>
      <c r="F547" t="s">
        <v>379</v>
      </c>
      <c r="G547" t="s">
        <v>5690</v>
      </c>
      <c r="H547" t="s">
        <v>5697</v>
      </c>
      <c r="I547" t="s">
        <v>4699</v>
      </c>
      <c r="J547" t="s">
        <v>5698</v>
      </c>
      <c r="K547" t="s">
        <v>435</v>
      </c>
      <c r="N547" s="28">
        <v>45589</v>
      </c>
      <c r="O547" t="s">
        <v>5655</v>
      </c>
      <c r="Q547" t="s">
        <v>9357</v>
      </c>
    </row>
    <row r="548" spans="2:17" x14ac:dyDescent="0.25">
      <c r="B548" s="29" t="str">
        <f>_xlfn.CONCAT(Capabilities[[#This Row],[Column1]],"-",Capabilities[[#This Row],[Level 1]],"-",Capabilities[[#This Row],[Level 2]],"-",Capabilities[[#This Row],[Level 3]])</f>
        <v>3079-Sales-Sales Management-Sales planning and monitoring</v>
      </c>
      <c r="C548">
        <v>3079</v>
      </c>
      <c r="D548" t="s">
        <v>4734</v>
      </c>
      <c r="E548" t="s">
        <v>379</v>
      </c>
      <c r="F548" t="s">
        <v>379</v>
      </c>
      <c r="G548" t="s">
        <v>5690</v>
      </c>
      <c r="H548" t="s">
        <v>5699</v>
      </c>
      <c r="I548" t="s">
        <v>4699</v>
      </c>
      <c r="J548" t="s">
        <v>5700</v>
      </c>
      <c r="K548" t="s">
        <v>435</v>
      </c>
      <c r="N548" s="28">
        <v>45589</v>
      </c>
      <c r="O548" t="s">
        <v>5655</v>
      </c>
      <c r="Q548" t="s">
        <v>9358</v>
      </c>
    </row>
    <row r="549" spans="2:17" x14ac:dyDescent="0.25">
      <c r="B549" s="29" t="str">
        <f>_xlfn.CONCAT(Capabilities[[#This Row],[Column1]],"-",Capabilities[[#This Row],[Level 1]],"-",Capabilities[[#This Row],[Level 2]],"-",Capabilities[[#This Row],[Level 3]])</f>
        <v>3092-Sales-Sales Management of Indirect Sales-Billback management</v>
      </c>
      <c r="C549">
        <v>3092</v>
      </c>
      <c r="D549" t="s">
        <v>4734</v>
      </c>
      <c r="E549" t="s">
        <v>379</v>
      </c>
      <c r="F549" t="s">
        <v>379</v>
      </c>
      <c r="G549" t="s">
        <v>5701</v>
      </c>
      <c r="H549" t="s">
        <v>5702</v>
      </c>
      <c r="I549" t="s">
        <v>4699</v>
      </c>
      <c r="J549" t="s">
        <v>5703</v>
      </c>
      <c r="K549" t="s">
        <v>435</v>
      </c>
      <c r="N549" s="28">
        <v>45589</v>
      </c>
      <c r="O549" t="s">
        <v>5655</v>
      </c>
      <c r="Q549" t="s">
        <v>9359</v>
      </c>
    </row>
    <row r="550" spans="2:17" x14ac:dyDescent="0.25">
      <c r="B550" s="29" t="str">
        <f>_xlfn.CONCAT(Capabilities[[#This Row],[Column1]],"-",Capabilities[[#This Row],[Level 1]],"-",Capabilities[[#This Row],[Level 2]],"-",Capabilities[[#This Row],[Level 3]])</f>
        <v>3093-Sales-Sales Management of Indirect Sales-Channel analytics</v>
      </c>
      <c r="C550">
        <v>3093</v>
      </c>
      <c r="D550" t="s">
        <v>4734</v>
      </c>
      <c r="E550" t="s">
        <v>379</v>
      </c>
      <c r="F550" t="s">
        <v>379</v>
      </c>
      <c r="G550" t="s">
        <v>5701</v>
      </c>
      <c r="H550" t="s">
        <v>5704</v>
      </c>
      <c r="I550" t="s">
        <v>4699</v>
      </c>
      <c r="J550" t="s">
        <v>5705</v>
      </c>
      <c r="K550" t="s">
        <v>435</v>
      </c>
      <c r="N550" s="28">
        <v>45589</v>
      </c>
      <c r="O550" t="s">
        <v>5655</v>
      </c>
      <c r="Q550" t="s">
        <v>9360</v>
      </c>
    </row>
    <row r="551" spans="2:17" x14ac:dyDescent="0.25">
      <c r="B551" s="29" t="str">
        <f>_xlfn.CONCAT(Capabilities[[#This Row],[Column1]],"-",Capabilities[[#This Row],[Level 1]],"-",Capabilities[[#This Row],[Level 2]],"-",Capabilities[[#This Row],[Level 3]])</f>
        <v>3094-Sales-Sales Management of Indirect Sales-Incentive and commision management</v>
      </c>
      <c r="C551">
        <v>3094</v>
      </c>
      <c r="D551" t="s">
        <v>4734</v>
      </c>
      <c r="E551" t="s">
        <v>379</v>
      </c>
      <c r="F551" t="s">
        <v>379</v>
      </c>
      <c r="G551" t="s">
        <v>5701</v>
      </c>
      <c r="H551" t="s">
        <v>5706</v>
      </c>
      <c r="I551" t="s">
        <v>4699</v>
      </c>
      <c r="J551" t="s">
        <v>5707</v>
      </c>
      <c r="K551" t="s">
        <v>435</v>
      </c>
      <c r="N551" s="28">
        <v>45589</v>
      </c>
      <c r="O551" t="s">
        <v>5655</v>
      </c>
      <c r="Q551" t="s">
        <v>9361</v>
      </c>
    </row>
    <row r="552" spans="2:17" x14ac:dyDescent="0.25">
      <c r="B552" s="29" t="str">
        <f>_xlfn.CONCAT(Capabilities[[#This Row],[Column1]],"-",Capabilities[[#This Row],[Level 1]],"-",Capabilities[[#This Row],[Level 2]],"-",Capabilities[[#This Row],[Level 3]])</f>
        <v>3095-Sales-Sales Management of Indirect Sales-Partner channel management</v>
      </c>
      <c r="C552">
        <v>3095</v>
      </c>
      <c r="D552" t="s">
        <v>4734</v>
      </c>
      <c r="E552" t="s">
        <v>379</v>
      </c>
      <c r="F552" t="s">
        <v>379</v>
      </c>
      <c r="G552" t="s">
        <v>5701</v>
      </c>
      <c r="H552" t="s">
        <v>5215</v>
      </c>
      <c r="I552" t="s">
        <v>4699</v>
      </c>
      <c r="J552" t="s">
        <v>5708</v>
      </c>
      <c r="K552" t="s">
        <v>435</v>
      </c>
      <c r="N552" s="28">
        <v>45589</v>
      </c>
      <c r="O552" t="s">
        <v>5655</v>
      </c>
      <c r="Q552" t="s">
        <v>9362</v>
      </c>
    </row>
    <row r="553" spans="2:17" x14ac:dyDescent="0.25">
      <c r="B553" s="29" t="str">
        <f>_xlfn.CONCAT(Capabilities[[#This Row],[Column1]],"-",Capabilities[[#This Row],[Level 1]],"-",Capabilities[[#This Row],[Level 2]],"-",Capabilities[[#This Row],[Level 3]])</f>
        <v>3096-Sales-Sales Management of Indirect Sales-Partner management</v>
      </c>
      <c r="C553">
        <v>3096</v>
      </c>
      <c r="D553" t="s">
        <v>4734</v>
      </c>
      <c r="E553" t="s">
        <v>379</v>
      </c>
      <c r="F553" t="s">
        <v>379</v>
      </c>
      <c r="G553" t="s">
        <v>5701</v>
      </c>
      <c r="H553" t="s">
        <v>5709</v>
      </c>
      <c r="I553" t="s">
        <v>4699</v>
      </c>
      <c r="J553" t="s">
        <v>5710</v>
      </c>
      <c r="K553" t="s">
        <v>435</v>
      </c>
      <c r="N553" s="28">
        <v>45589</v>
      </c>
      <c r="O553" t="s">
        <v>5655</v>
      </c>
      <c r="Q553" t="s">
        <v>9363</v>
      </c>
    </row>
    <row r="554" spans="2:17" x14ac:dyDescent="0.25">
      <c r="B554" s="29" t="str">
        <f>_xlfn.CONCAT(Capabilities[[#This Row],[Column1]],"-",Capabilities[[#This Row],[Level 1]],"-",Capabilities[[#This Row],[Level 2]],"-",Capabilities[[#This Row],[Level 3]])</f>
        <v>3203-Sales-Sales Management of Indirect Sales-</v>
      </c>
      <c r="C554">
        <v>3203</v>
      </c>
      <c r="D554" t="s">
        <v>4734</v>
      </c>
      <c r="E554" t="s">
        <v>379</v>
      </c>
      <c r="F554" t="s">
        <v>379</v>
      </c>
      <c r="G554" t="s">
        <v>5701</v>
      </c>
      <c r="J554" t="s">
        <v>5711</v>
      </c>
      <c r="K554" t="s">
        <v>435</v>
      </c>
      <c r="Q554" t="s">
        <v>9364</v>
      </c>
    </row>
    <row r="555" spans="2:17" x14ac:dyDescent="0.25">
      <c r="B555" s="29" t="str">
        <f>_xlfn.CONCAT(Capabilities[[#This Row],[Column1]],"-",Capabilities[[#This Row],[Level 1]],"-",Capabilities[[#This Row],[Level 2]],"-",Capabilities[[#This Row],[Level 3]])</f>
        <v>3026-Sales-Sales Operations-Product content and catalog management</v>
      </c>
      <c r="C555">
        <v>3026</v>
      </c>
      <c r="D555" t="s">
        <v>4734</v>
      </c>
      <c r="E555" t="s">
        <v>379</v>
      </c>
      <c r="F555" t="s">
        <v>379</v>
      </c>
      <c r="G555" t="s">
        <v>5712</v>
      </c>
      <c r="H555" t="s">
        <v>5713</v>
      </c>
      <c r="J555" t="s">
        <v>5714</v>
      </c>
      <c r="K555" t="s">
        <v>435</v>
      </c>
      <c r="Q555" t="s">
        <v>9365</v>
      </c>
    </row>
    <row r="556" spans="2:17" x14ac:dyDescent="0.25">
      <c r="B556" s="29" t="str">
        <f>_xlfn.CONCAT(Capabilities[[#This Row],[Column1]],"-",Capabilities[[#This Row],[Level 1]],"-",Capabilities[[#This Row],[Level 2]],"-",Capabilities[[#This Row],[Level 3]])</f>
        <v>3027-Sales-Sales Operations-Billing mediation</v>
      </c>
      <c r="C556">
        <v>3027</v>
      </c>
      <c r="D556" t="s">
        <v>4734</v>
      </c>
      <c r="E556" t="s">
        <v>379</v>
      </c>
      <c r="F556" t="s">
        <v>379</v>
      </c>
      <c r="G556" t="s">
        <v>5712</v>
      </c>
      <c r="H556" t="s">
        <v>5715</v>
      </c>
      <c r="I556" t="s">
        <v>4699</v>
      </c>
      <c r="J556" t="s">
        <v>5716</v>
      </c>
      <c r="K556" t="s">
        <v>435</v>
      </c>
      <c r="N556" s="28">
        <v>45589</v>
      </c>
      <c r="O556" t="s">
        <v>5655</v>
      </c>
      <c r="Q556" t="s">
        <v>9366</v>
      </c>
    </row>
    <row r="557" spans="2:17" x14ac:dyDescent="0.25">
      <c r="B557" s="29" t="str">
        <f>_xlfn.CONCAT(Capabilities[[#This Row],[Column1]],"-",Capabilities[[#This Row],[Level 1]],"-",Capabilities[[#This Row],[Level 2]],"-",Capabilities[[#This Row],[Level 3]])</f>
        <v>3028-Sales-Sales Operations-Claims, returns and Refund management</v>
      </c>
      <c r="C557">
        <v>3028</v>
      </c>
      <c r="D557" t="s">
        <v>4734</v>
      </c>
      <c r="E557" t="s">
        <v>379</v>
      </c>
      <c r="F557" t="s">
        <v>379</v>
      </c>
      <c r="G557" t="s">
        <v>5712</v>
      </c>
      <c r="H557" t="s">
        <v>5717</v>
      </c>
      <c r="I557" t="s">
        <v>4699</v>
      </c>
      <c r="J557" t="s">
        <v>5718</v>
      </c>
      <c r="K557" t="s">
        <v>4672</v>
      </c>
      <c r="L557">
        <v>600</v>
      </c>
      <c r="N557" s="28">
        <v>45589</v>
      </c>
      <c r="O557" t="s">
        <v>5655</v>
      </c>
      <c r="Q557" t="s">
        <v>9367</v>
      </c>
    </row>
    <row r="558" spans="2:17" ht="21.75" customHeight="1" x14ac:dyDescent="0.25">
      <c r="B558" s="29" t="str">
        <f>_xlfn.CONCAT(Capabilities[[#This Row],[Column1]],"-",Capabilities[[#This Row],[Level 1]],"-",Capabilities[[#This Row],[Level 2]],"-",Capabilities[[#This Row],[Level 3]])</f>
        <v>3029-Sales-Sales Operations-Convergent invoicing</v>
      </c>
      <c r="C558">
        <v>3029</v>
      </c>
      <c r="D558" t="s">
        <v>4734</v>
      </c>
      <c r="E558" t="s">
        <v>379</v>
      </c>
      <c r="F558" t="s">
        <v>379</v>
      </c>
      <c r="G558" t="s">
        <v>5712</v>
      </c>
      <c r="H558" t="s">
        <v>5719</v>
      </c>
      <c r="J558" s="8" t="s">
        <v>5720</v>
      </c>
      <c r="K558" s="8" t="s">
        <v>435</v>
      </c>
      <c r="L558" s="8"/>
      <c r="Q558" t="s">
        <v>9368</v>
      </c>
    </row>
    <row r="559" spans="2:17" x14ac:dyDescent="0.25">
      <c r="B559" s="29" t="str">
        <f>_xlfn.CONCAT(Capabilities[[#This Row],[Column1]],"-",Capabilities[[#This Row],[Level 1]],"-",Capabilities[[#This Row],[Level 2]],"-",Capabilities[[#This Row],[Level 3]])</f>
        <v>3030-Sales-Sales Operations-Credit and collection management</v>
      </c>
      <c r="C559">
        <v>3030</v>
      </c>
      <c r="D559" t="s">
        <v>4734</v>
      </c>
      <c r="E559" t="s">
        <v>379</v>
      </c>
      <c r="F559" t="s">
        <v>379</v>
      </c>
      <c r="G559" t="s">
        <v>5712</v>
      </c>
      <c r="H559" t="s">
        <v>5721</v>
      </c>
      <c r="I559" t="s">
        <v>4699</v>
      </c>
      <c r="J559" t="s">
        <v>5722</v>
      </c>
      <c r="K559" t="s">
        <v>435</v>
      </c>
      <c r="N559" s="28">
        <v>45589</v>
      </c>
      <c r="O559" t="s">
        <v>5655</v>
      </c>
      <c r="Q559" t="s">
        <v>9369</v>
      </c>
    </row>
    <row r="560" spans="2:17" x14ac:dyDescent="0.25">
      <c r="B560" s="29" t="str">
        <f>_xlfn.CONCAT(Capabilities[[#This Row],[Column1]],"-",Capabilities[[#This Row],[Level 1]],"-",Capabilities[[#This Row],[Level 2]],"-",Capabilities[[#This Row],[Level 3]])</f>
        <v>3031-Sales-Sales Operations-Customer masterdata governance</v>
      </c>
      <c r="C560">
        <v>3031</v>
      </c>
      <c r="D560" t="s">
        <v>4734</v>
      </c>
      <c r="E560" t="s">
        <v>379</v>
      </c>
      <c r="F560" t="s">
        <v>379</v>
      </c>
      <c r="G560" t="s">
        <v>5712</v>
      </c>
      <c r="H560" t="s">
        <v>5723</v>
      </c>
      <c r="I560" t="s">
        <v>4699</v>
      </c>
      <c r="J560" t="s">
        <v>5724</v>
      </c>
      <c r="K560" t="s">
        <v>435</v>
      </c>
      <c r="N560" s="28">
        <v>45589</v>
      </c>
      <c r="O560" t="s">
        <v>5655</v>
      </c>
      <c r="Q560" t="s">
        <v>9370</v>
      </c>
    </row>
    <row r="561" spans="2:17" x14ac:dyDescent="0.25">
      <c r="B561" s="29" t="str">
        <f>_xlfn.CONCAT(Capabilities[[#This Row],[Column1]],"-",Capabilities[[#This Row],[Level 1]],"-",Capabilities[[#This Row],[Level 2]],"-",Capabilities[[#This Row],[Level 3]])</f>
        <v>3032-Sales-Sales Operations-Data aggretion and validation</v>
      </c>
      <c r="C561">
        <v>3032</v>
      </c>
      <c r="D561" t="s">
        <v>4734</v>
      </c>
      <c r="E561" t="s">
        <v>379</v>
      </c>
      <c r="F561" t="s">
        <v>379</v>
      </c>
      <c r="G561" t="s">
        <v>5712</v>
      </c>
      <c r="H561" t="s">
        <v>5725</v>
      </c>
      <c r="I561" t="s">
        <v>4699</v>
      </c>
      <c r="J561" t="s">
        <v>5726</v>
      </c>
      <c r="K561" t="s">
        <v>435</v>
      </c>
      <c r="N561" s="28">
        <v>45589</v>
      </c>
      <c r="O561" t="s">
        <v>5655</v>
      </c>
      <c r="Q561" t="s">
        <v>9371</v>
      </c>
    </row>
    <row r="562" spans="2:17" x14ac:dyDescent="0.25">
      <c r="B562" s="29" t="str">
        <f>_xlfn.CONCAT(Capabilities[[#This Row],[Column1]],"-",Capabilities[[#This Row],[Level 1]],"-",Capabilities[[#This Row],[Level 2]],"-",Capabilities[[#This Row],[Level 3]])</f>
        <v>3033-Sales-Sales Operations-Entitlement management</v>
      </c>
      <c r="C562">
        <v>3033</v>
      </c>
      <c r="D562" t="s">
        <v>4734</v>
      </c>
      <c r="E562" t="s">
        <v>379</v>
      </c>
      <c r="F562" t="s">
        <v>379</v>
      </c>
      <c r="G562" t="s">
        <v>5712</v>
      </c>
      <c r="H562" t="s">
        <v>5727</v>
      </c>
      <c r="I562" t="s">
        <v>4699</v>
      </c>
      <c r="J562" t="s">
        <v>5728</v>
      </c>
      <c r="K562" t="s">
        <v>4672</v>
      </c>
      <c r="L562">
        <v>610</v>
      </c>
      <c r="N562" s="28">
        <v>45589</v>
      </c>
      <c r="O562" t="s">
        <v>5655</v>
      </c>
      <c r="Q562" t="s">
        <v>9372</v>
      </c>
    </row>
    <row r="563" spans="2:17" x14ac:dyDescent="0.25">
      <c r="B563" s="29" t="str">
        <f>_xlfn.CONCAT(Capabilities[[#This Row],[Column1]],"-",Capabilities[[#This Row],[Level 1]],"-",Capabilities[[#This Row],[Level 2]],"-",Capabilities[[#This Row],[Level 3]])</f>
        <v>3034-Sales-Sales Operations-Financial customercare and dispute management</v>
      </c>
      <c r="C563">
        <v>3034</v>
      </c>
      <c r="D563" t="s">
        <v>4734</v>
      </c>
      <c r="E563" t="s">
        <v>379</v>
      </c>
      <c r="F563" t="s">
        <v>379</v>
      </c>
      <c r="G563" t="s">
        <v>5712</v>
      </c>
      <c r="H563" t="s">
        <v>5729</v>
      </c>
      <c r="I563" t="s">
        <v>4699</v>
      </c>
      <c r="J563" t="s">
        <v>5730</v>
      </c>
      <c r="K563" t="s">
        <v>4624</v>
      </c>
      <c r="N563" s="28">
        <v>45589</v>
      </c>
      <c r="O563" t="s">
        <v>5655</v>
      </c>
      <c r="Q563" t="s">
        <v>9373</v>
      </c>
    </row>
    <row r="564" spans="2:17" x14ac:dyDescent="0.25">
      <c r="B564" s="29" t="str">
        <f>_xlfn.CONCAT(Capabilities[[#This Row],[Column1]],"-",Capabilities[[#This Row],[Level 1]],"-",Capabilities[[#This Row],[Level 2]],"-",Capabilities[[#This Row],[Level 3]])</f>
        <v>3035-Sales-Sales Operations-Fixed price billing</v>
      </c>
      <c r="C564">
        <v>3035</v>
      </c>
      <c r="D564" t="s">
        <v>4734</v>
      </c>
      <c r="E564" t="s">
        <v>379</v>
      </c>
      <c r="F564" t="s">
        <v>379</v>
      </c>
      <c r="G564" t="s">
        <v>5712</v>
      </c>
      <c r="H564" t="s">
        <v>5731</v>
      </c>
      <c r="J564" t="s">
        <v>5732</v>
      </c>
      <c r="K564" t="s">
        <v>435</v>
      </c>
      <c r="Q564" t="s">
        <v>9374</v>
      </c>
    </row>
    <row r="565" spans="2:17" x14ac:dyDescent="0.25">
      <c r="B565" s="29" t="str">
        <f>_xlfn.CONCAT(Capabilities[[#This Row],[Column1]],"-",Capabilities[[#This Row],[Level 1]],"-",Capabilities[[#This Row],[Level 2]],"-",Capabilities[[#This Row],[Level 3]])</f>
        <v>3036-Sales-Sales Operations-Intercompany Billing</v>
      </c>
      <c r="C565">
        <v>3036</v>
      </c>
      <c r="D565" t="s">
        <v>4734</v>
      </c>
      <c r="E565" t="s">
        <v>379</v>
      </c>
      <c r="F565" t="s">
        <v>379</v>
      </c>
      <c r="G565" t="s">
        <v>5712</v>
      </c>
      <c r="H565" t="s">
        <v>5733</v>
      </c>
      <c r="I565" t="s">
        <v>4699</v>
      </c>
      <c r="J565" t="s">
        <v>5734</v>
      </c>
      <c r="K565" t="s">
        <v>435</v>
      </c>
      <c r="N565" s="28">
        <v>45589</v>
      </c>
      <c r="O565" t="s">
        <v>5655</v>
      </c>
      <c r="Q565" t="s">
        <v>9375</v>
      </c>
    </row>
    <row r="566" spans="2:17" x14ac:dyDescent="0.25">
      <c r="B566" s="29" t="str">
        <f>_xlfn.CONCAT(Capabilities[[#This Row],[Column1]],"-",Capabilities[[#This Row],[Level 1]],"-",Capabilities[[#This Row],[Level 2]],"-",Capabilities[[#This Row],[Level 3]])</f>
        <v>3037-Sales-Sales Operations-Localization and internationalization</v>
      </c>
      <c r="C566">
        <v>3037</v>
      </c>
      <c r="D566" t="s">
        <v>4734</v>
      </c>
      <c r="E566" t="s">
        <v>379</v>
      </c>
      <c r="F566" t="s">
        <v>379</v>
      </c>
      <c r="G566" t="s">
        <v>5712</v>
      </c>
      <c r="H566" t="s">
        <v>5735</v>
      </c>
      <c r="I566" t="s">
        <v>4699</v>
      </c>
      <c r="J566" t="s">
        <v>5736</v>
      </c>
      <c r="K566" t="s">
        <v>435</v>
      </c>
      <c r="N566" s="28">
        <v>45589</v>
      </c>
      <c r="O566" t="s">
        <v>5655</v>
      </c>
      <c r="Q566" t="s">
        <v>9376</v>
      </c>
    </row>
    <row r="567" spans="2:17" x14ac:dyDescent="0.25">
      <c r="B567" s="29" t="str">
        <f>_xlfn.CONCAT(Capabilities[[#This Row],[Column1]],"-",Capabilities[[#This Row],[Level 1]],"-",Capabilities[[#This Row],[Level 2]],"-",Capabilities[[#This Row],[Level 3]])</f>
        <v>3038-Sales-Sales Operations-Media Conversion</v>
      </c>
      <c r="C567">
        <v>3038</v>
      </c>
      <c r="D567" t="s">
        <v>4734</v>
      </c>
      <c r="E567" t="s">
        <v>379</v>
      </c>
      <c r="F567" t="s">
        <v>379</v>
      </c>
      <c r="G567" t="s">
        <v>5712</v>
      </c>
      <c r="H567" t="s">
        <v>5737</v>
      </c>
      <c r="J567" t="s">
        <v>5738</v>
      </c>
      <c r="K567" t="s">
        <v>435</v>
      </c>
      <c r="Q567" t="s">
        <v>9377</v>
      </c>
    </row>
    <row r="568" spans="2:17" x14ac:dyDescent="0.25">
      <c r="B568" s="29" t="str">
        <f>_xlfn.CONCAT(Capabilities[[#This Row],[Column1]],"-",Capabilities[[#This Row],[Level 1]],"-",Capabilities[[#This Row],[Level 2]],"-",Capabilities[[#This Row],[Level 3]])</f>
        <v>3039-Sales-Sales Operations-On Account billing</v>
      </c>
      <c r="C568">
        <v>3039</v>
      </c>
      <c r="D568" t="s">
        <v>4734</v>
      </c>
      <c r="E568" t="s">
        <v>379</v>
      </c>
      <c r="F568" t="s">
        <v>379</v>
      </c>
      <c r="G568" t="s">
        <v>5712</v>
      </c>
      <c r="H568" t="s">
        <v>5739</v>
      </c>
      <c r="I568" t="s">
        <v>4699</v>
      </c>
      <c r="J568" t="s">
        <v>5740</v>
      </c>
      <c r="K568" t="s">
        <v>435</v>
      </c>
      <c r="N568" s="28">
        <v>45589</v>
      </c>
      <c r="O568" t="s">
        <v>5655</v>
      </c>
      <c r="Q568" t="s">
        <v>9378</v>
      </c>
    </row>
    <row r="569" spans="2:17" x14ac:dyDescent="0.25">
      <c r="B569" s="29" t="str">
        <f>_xlfn.CONCAT(Capabilities[[#This Row],[Column1]],"-",Capabilities[[#This Row],[Level 1]],"-",Capabilities[[#This Row],[Level 2]],"-",Capabilities[[#This Row],[Level 3]])</f>
        <v>3041-Sales-Sales Operations-Price management</v>
      </c>
      <c r="C569">
        <v>3041</v>
      </c>
      <c r="D569" t="s">
        <v>4734</v>
      </c>
      <c r="E569" t="s">
        <v>379</v>
      </c>
      <c r="F569" t="s">
        <v>379</v>
      </c>
      <c r="G569" t="s">
        <v>5712</v>
      </c>
      <c r="H569" t="s">
        <v>5741</v>
      </c>
      <c r="I569" t="s">
        <v>4743</v>
      </c>
      <c r="J569" t="s">
        <v>5742</v>
      </c>
      <c r="K569" t="s">
        <v>435</v>
      </c>
      <c r="N569" s="28">
        <v>45589</v>
      </c>
      <c r="O569" t="s">
        <v>5655</v>
      </c>
      <c r="Q569" t="s">
        <v>9379</v>
      </c>
    </row>
    <row r="570" spans="2:17" x14ac:dyDescent="0.25">
      <c r="B570" s="29" t="str">
        <f>_xlfn.CONCAT(Capabilities[[#This Row],[Column1]],"-",Capabilities[[#This Row],[Level 1]],"-",Capabilities[[#This Row],[Level 2]],"-",Capabilities[[#This Row],[Level 3]])</f>
        <v>3042-Sales-Sales Operations-Pricing and charging</v>
      </c>
      <c r="C570">
        <v>3042</v>
      </c>
      <c r="D570" t="s">
        <v>4734</v>
      </c>
      <c r="E570" t="s">
        <v>379</v>
      </c>
      <c r="F570" t="s">
        <v>379</v>
      </c>
      <c r="G570" t="s">
        <v>5712</v>
      </c>
      <c r="H570" t="s">
        <v>5743</v>
      </c>
      <c r="I570" t="s">
        <v>4743</v>
      </c>
      <c r="J570" t="s">
        <v>5744</v>
      </c>
      <c r="K570" t="s">
        <v>4672</v>
      </c>
      <c r="L570">
        <v>300</v>
      </c>
      <c r="N570" s="28">
        <v>45589</v>
      </c>
      <c r="O570" t="s">
        <v>5655</v>
      </c>
      <c r="Q570" t="s">
        <v>9380</v>
      </c>
    </row>
    <row r="571" spans="2:17" x14ac:dyDescent="0.25">
      <c r="B571" s="29" t="str">
        <f>_xlfn.CONCAT(Capabilities[[#This Row],[Column1]],"-",Capabilities[[#This Row],[Level 1]],"-",Capabilities[[#This Row],[Level 2]],"-",Capabilities[[#This Row],[Level 3]])</f>
        <v>3043-Sales-Sales Operations-Pricing and promotions</v>
      </c>
      <c r="C571">
        <v>3043</v>
      </c>
      <c r="D571" t="s">
        <v>4734</v>
      </c>
      <c r="E571" t="s">
        <v>379</v>
      </c>
      <c r="F571" t="s">
        <v>379</v>
      </c>
      <c r="G571" t="s">
        <v>5712</v>
      </c>
      <c r="H571" t="s">
        <v>5745</v>
      </c>
      <c r="I571" t="s">
        <v>4743</v>
      </c>
      <c r="J571" t="s">
        <v>5746</v>
      </c>
      <c r="K571" t="s">
        <v>4672</v>
      </c>
      <c r="L571">
        <v>310</v>
      </c>
      <c r="N571" s="28">
        <v>45589</v>
      </c>
      <c r="O571" t="s">
        <v>5655</v>
      </c>
      <c r="Q571" t="s">
        <v>9381</v>
      </c>
    </row>
    <row r="572" spans="2:17" x14ac:dyDescent="0.25">
      <c r="B572" s="29" t="str">
        <f>_xlfn.CONCAT(Capabilities[[#This Row],[Column1]],"-",Capabilities[[#This Row],[Level 1]],"-",Capabilities[[#This Row],[Level 2]],"-",Capabilities[[#This Row],[Level 3]])</f>
        <v>3044-Sales-Sales Operations-Project controlling and Accounting</v>
      </c>
      <c r="C572">
        <v>3044</v>
      </c>
      <c r="D572" t="s">
        <v>4734</v>
      </c>
      <c r="E572" t="s">
        <v>379</v>
      </c>
      <c r="F572" t="s">
        <v>379</v>
      </c>
      <c r="G572" t="s">
        <v>5712</v>
      </c>
      <c r="H572" t="s">
        <v>5747</v>
      </c>
      <c r="I572" t="s">
        <v>4699</v>
      </c>
      <c r="J572" t="s">
        <v>5748</v>
      </c>
      <c r="K572" t="s">
        <v>435</v>
      </c>
      <c r="N572" s="28">
        <v>45589</v>
      </c>
      <c r="O572" t="s">
        <v>5655</v>
      </c>
      <c r="Q572" t="s">
        <v>9382</v>
      </c>
    </row>
    <row r="573" spans="2:17" x14ac:dyDescent="0.25">
      <c r="B573" s="29" t="str">
        <f>_xlfn.CONCAT(Capabilities[[#This Row],[Column1]],"-",Capabilities[[#This Row],[Level 1]],"-",Capabilities[[#This Row],[Level 2]],"-",Capabilities[[#This Row],[Level 3]])</f>
        <v>3045-Sales-Sales Operations-Receivables management and payment handling</v>
      </c>
      <c r="C573">
        <v>3045</v>
      </c>
      <c r="D573" t="s">
        <v>4734</v>
      </c>
      <c r="E573" t="s">
        <v>379</v>
      </c>
      <c r="F573" t="s">
        <v>379</v>
      </c>
      <c r="G573" t="s">
        <v>5712</v>
      </c>
      <c r="H573" t="s">
        <v>5749</v>
      </c>
      <c r="I573" t="s">
        <v>4699</v>
      </c>
      <c r="J573" t="s">
        <v>5750</v>
      </c>
      <c r="K573" t="s">
        <v>435</v>
      </c>
      <c r="N573" s="28">
        <v>45589</v>
      </c>
      <c r="O573" t="s">
        <v>5655</v>
      </c>
      <c r="Q573" t="s">
        <v>9383</v>
      </c>
    </row>
    <row r="574" spans="2:17" x14ac:dyDescent="0.25">
      <c r="B574" s="29" t="str">
        <f>_xlfn.CONCAT(Capabilities[[#This Row],[Column1]],"-",Capabilities[[#This Row],[Level 1]],"-",Capabilities[[#This Row],[Level 2]],"-",Capabilities[[#This Row],[Level 3]])</f>
        <v>3046-Sales-Sales Operations-Sales billing</v>
      </c>
      <c r="C574">
        <v>3046</v>
      </c>
      <c r="D574" t="s">
        <v>4734</v>
      </c>
      <c r="E574" t="s">
        <v>379</v>
      </c>
      <c r="F574" t="s">
        <v>379</v>
      </c>
      <c r="G574" t="s">
        <v>5712</v>
      </c>
      <c r="H574" t="s">
        <v>5751</v>
      </c>
      <c r="I574" t="s">
        <v>4699</v>
      </c>
      <c r="J574" t="s">
        <v>5752</v>
      </c>
      <c r="K574" t="s">
        <v>4672</v>
      </c>
      <c r="L574">
        <v>320</v>
      </c>
      <c r="N574" s="28">
        <v>45589</v>
      </c>
      <c r="O574" t="s">
        <v>5655</v>
      </c>
      <c r="Q574" t="s">
        <v>9384</v>
      </c>
    </row>
    <row r="575" spans="2:17" x14ac:dyDescent="0.25">
      <c r="B575" s="29" t="str">
        <f>_xlfn.CONCAT(Capabilities[[#This Row],[Column1]],"-",Capabilities[[#This Row],[Level 1]],"-",Capabilities[[#This Row],[Level 2]],"-",Capabilities[[#This Row],[Level 3]])</f>
        <v>3047-Sales-Sales Operations-Sales masterdata management</v>
      </c>
      <c r="C575">
        <v>3047</v>
      </c>
      <c r="D575" t="s">
        <v>4734</v>
      </c>
      <c r="E575" t="s">
        <v>379</v>
      </c>
      <c r="F575" t="s">
        <v>379</v>
      </c>
      <c r="G575" t="s">
        <v>5712</v>
      </c>
      <c r="H575" t="s">
        <v>5753</v>
      </c>
      <c r="I575" t="s">
        <v>4699</v>
      </c>
      <c r="J575" t="s">
        <v>5754</v>
      </c>
      <c r="K575" t="s">
        <v>435</v>
      </c>
      <c r="N575" s="28">
        <v>45589</v>
      </c>
      <c r="O575" t="s">
        <v>5655</v>
      </c>
      <c r="Q575" t="s">
        <v>9385</v>
      </c>
    </row>
    <row r="576" spans="2:17" x14ac:dyDescent="0.25">
      <c r="B576" s="29" t="str">
        <f>_xlfn.CONCAT(Capabilities[[#This Row],[Column1]],"-",Capabilities[[#This Row],[Level 1]],"-",Capabilities[[#This Row],[Level 2]],"-",Capabilities[[#This Row],[Level 3]])</f>
        <v>3048-Sales-Sales Operations-Service control</v>
      </c>
      <c r="C576">
        <v>3048</v>
      </c>
      <c r="D576" t="s">
        <v>4734</v>
      </c>
      <c r="E576" t="s">
        <v>379</v>
      </c>
      <c r="F576" t="s">
        <v>379</v>
      </c>
      <c r="G576" t="s">
        <v>5712</v>
      </c>
      <c r="H576" t="s">
        <v>5755</v>
      </c>
      <c r="I576" t="s">
        <v>4699</v>
      </c>
      <c r="J576" t="s">
        <v>5756</v>
      </c>
      <c r="K576" t="s">
        <v>435</v>
      </c>
      <c r="N576" s="28">
        <v>45589</v>
      </c>
      <c r="O576" t="s">
        <v>5655</v>
      </c>
      <c r="Q576" t="s">
        <v>9386</v>
      </c>
    </row>
    <row r="577" spans="2:17" x14ac:dyDescent="0.25">
      <c r="B577" s="29" t="str">
        <f>_xlfn.CONCAT(Capabilities[[#This Row],[Column1]],"-",Capabilities[[#This Row],[Level 1]],"-",Capabilities[[#This Row],[Level 2]],"-",Capabilities[[#This Row],[Level 3]])</f>
        <v>3049-Sales-Sales Operations-Solution billing</v>
      </c>
      <c r="C577">
        <v>3049</v>
      </c>
      <c r="D577" t="s">
        <v>4734</v>
      </c>
      <c r="E577" t="s">
        <v>379</v>
      </c>
      <c r="F577" t="s">
        <v>379</v>
      </c>
      <c r="G577" t="s">
        <v>5712</v>
      </c>
      <c r="H577" t="s">
        <v>5757</v>
      </c>
      <c r="I577" t="s">
        <v>4699</v>
      </c>
      <c r="J577" t="s">
        <v>5758</v>
      </c>
      <c r="K577" t="s">
        <v>435</v>
      </c>
      <c r="N577" s="28">
        <v>45589</v>
      </c>
      <c r="O577" t="s">
        <v>5655</v>
      </c>
      <c r="Q577" t="s">
        <v>9387</v>
      </c>
    </row>
    <row r="578" spans="2:17" x14ac:dyDescent="0.25">
      <c r="B578" s="29" t="str">
        <f>_xlfn.CONCAT(Capabilities[[#This Row],[Column1]],"-",Capabilities[[#This Row],[Level 1]],"-",Capabilities[[#This Row],[Level 2]],"-",Capabilities[[#This Row],[Level 3]])</f>
        <v>3050-Sales-Sales Operations-Subscription lifecycle management</v>
      </c>
      <c r="C578">
        <v>3050</v>
      </c>
      <c r="D578" t="s">
        <v>4734</v>
      </c>
      <c r="E578" t="s">
        <v>379</v>
      </c>
      <c r="F578" t="s">
        <v>379</v>
      </c>
      <c r="G578" t="s">
        <v>5712</v>
      </c>
      <c r="H578" t="s">
        <v>5759</v>
      </c>
      <c r="I578" t="s">
        <v>4699</v>
      </c>
      <c r="J578" t="s">
        <v>5760</v>
      </c>
      <c r="K578" t="s">
        <v>4642</v>
      </c>
      <c r="L578">
        <v>200</v>
      </c>
      <c r="N578" s="28">
        <v>45589</v>
      </c>
      <c r="O578" t="s">
        <v>5619</v>
      </c>
      <c r="Q578" t="s">
        <v>9388</v>
      </c>
    </row>
    <row r="579" spans="2:17" x14ac:dyDescent="0.25">
      <c r="B579" s="29" t="str">
        <f>_xlfn.CONCAT(Capabilities[[#This Row],[Column1]],"-",Capabilities[[#This Row],[Level 1]],"-",Capabilities[[#This Row],[Level 2]],"-",Capabilities[[#This Row],[Level 3]])</f>
        <v>3051-Sales-Sales Operations-Territory management</v>
      </c>
      <c r="C579">
        <v>3051</v>
      </c>
      <c r="D579" t="s">
        <v>4734</v>
      </c>
      <c r="E579" t="s">
        <v>379</v>
      </c>
      <c r="F579" t="s">
        <v>379</v>
      </c>
      <c r="G579" t="s">
        <v>5712</v>
      </c>
      <c r="H579" t="s">
        <v>5761</v>
      </c>
      <c r="I579" t="s">
        <v>4699</v>
      </c>
      <c r="J579" t="s">
        <v>5762</v>
      </c>
      <c r="K579" t="s">
        <v>435</v>
      </c>
      <c r="N579" s="28">
        <v>45589</v>
      </c>
      <c r="O579" t="s">
        <v>5655</v>
      </c>
      <c r="Q579" t="s">
        <v>9389</v>
      </c>
    </row>
    <row r="580" spans="2:17" x14ac:dyDescent="0.25">
      <c r="B580" s="29" t="str">
        <f>_xlfn.CONCAT(Capabilities[[#This Row],[Column1]],"-",Capabilities[[#This Row],[Level 1]],"-",Capabilities[[#This Row],[Level 2]],"-",Capabilities[[#This Row],[Level 3]])</f>
        <v>3052-Sales-Sales Operations-Usage and subscription billing</v>
      </c>
      <c r="C580">
        <v>3052</v>
      </c>
      <c r="D580" t="s">
        <v>4734</v>
      </c>
      <c r="E580" t="s">
        <v>379</v>
      </c>
      <c r="F580" t="s">
        <v>379</v>
      </c>
      <c r="G580" t="s">
        <v>5712</v>
      </c>
      <c r="H580" t="s">
        <v>5763</v>
      </c>
      <c r="I580" t="s">
        <v>4699</v>
      </c>
      <c r="J580" t="s">
        <v>5764</v>
      </c>
      <c r="K580" t="s">
        <v>4642</v>
      </c>
      <c r="L580">
        <v>400</v>
      </c>
      <c r="N580" s="28">
        <v>45589</v>
      </c>
      <c r="O580" t="s">
        <v>5619</v>
      </c>
      <c r="Q580" t="s">
        <v>9390</v>
      </c>
    </row>
    <row r="581" spans="2:17" x14ac:dyDescent="0.25">
      <c r="B581" s="29" t="str">
        <f>_xlfn.CONCAT(Capabilities[[#This Row],[Column1]],"-",Capabilities[[#This Row],[Level 1]],"-",Capabilities[[#This Row],[Level 2]],"-",Capabilities[[#This Row],[Level 3]])</f>
        <v>3053-Sales-Sales Operations-Usage consumption capture</v>
      </c>
      <c r="C581">
        <v>3053</v>
      </c>
      <c r="D581" t="s">
        <v>4734</v>
      </c>
      <c r="E581" t="s">
        <v>379</v>
      </c>
      <c r="F581" t="s">
        <v>379</v>
      </c>
      <c r="G581" t="s">
        <v>5712</v>
      </c>
      <c r="H581" t="s">
        <v>5765</v>
      </c>
      <c r="J581" t="s">
        <v>5766</v>
      </c>
      <c r="K581" t="s">
        <v>4642</v>
      </c>
      <c r="L581">
        <v>300</v>
      </c>
      <c r="O581" t="s">
        <v>1181</v>
      </c>
      <c r="Q581" t="s">
        <v>9391</v>
      </c>
    </row>
    <row r="582" spans="2:17" x14ac:dyDescent="0.25">
      <c r="B582" s="29" t="str">
        <f>_xlfn.CONCAT(Capabilities[[#This Row],[Column1]],"-",Capabilities[[#This Row],[Level 1]],"-",Capabilities[[#This Row],[Level 2]],"-",Capabilities[[#This Row],[Level 3]])</f>
        <v>3054-Sales-Sales Operations-WIP Management and revenue recognition</v>
      </c>
      <c r="C582">
        <v>3054</v>
      </c>
      <c r="D582" t="s">
        <v>4734</v>
      </c>
      <c r="E582" t="s">
        <v>379</v>
      </c>
      <c r="F582" t="s">
        <v>379</v>
      </c>
      <c r="G582" t="s">
        <v>5712</v>
      </c>
      <c r="H582" t="s">
        <v>5767</v>
      </c>
      <c r="J582" t="s">
        <v>5768</v>
      </c>
      <c r="K582" t="s">
        <v>4672</v>
      </c>
      <c r="L582">
        <v>700</v>
      </c>
      <c r="Q582" t="s">
        <v>9392</v>
      </c>
    </row>
    <row r="583" spans="2:17" x14ac:dyDescent="0.25">
      <c r="B583" s="29" t="str">
        <f>_xlfn.CONCAT(Capabilities[[#This Row],[Column1]],"-",Capabilities[[#This Row],[Level 1]],"-",Capabilities[[#This Row],[Level 2]],"-",Capabilities[[#This Row],[Level 3]])</f>
        <v>3200-Sales-Sales Operations-</v>
      </c>
      <c r="C583">
        <v>3200</v>
      </c>
      <c r="D583" t="s">
        <v>4734</v>
      </c>
      <c r="E583" t="s">
        <v>379</v>
      </c>
      <c r="F583" t="s">
        <v>379</v>
      </c>
      <c r="G583" t="s">
        <v>5712</v>
      </c>
      <c r="J583" t="s">
        <v>5769</v>
      </c>
      <c r="K583" t="s">
        <v>4672</v>
      </c>
      <c r="L583">
        <v>111</v>
      </c>
      <c r="Q583" t="s">
        <v>9393</v>
      </c>
    </row>
    <row r="584" spans="2:17" x14ac:dyDescent="0.25">
      <c r="B584" s="29" t="str">
        <f>_xlfn.CONCAT(Capabilities[[#This Row],[Column1]],"-",Capabilities[[#This Row],[Level 1]],"-",Capabilities[[#This Row],[Level 2]],"-",Capabilities[[#This Row],[Level 3]])</f>
        <v>3212-Sales--</v>
      </c>
      <c r="C584">
        <v>3212</v>
      </c>
      <c r="D584" t="s">
        <v>4734</v>
      </c>
      <c r="E584" t="s">
        <v>379</v>
      </c>
      <c r="F584" t="s">
        <v>379</v>
      </c>
      <c r="I584" t="s">
        <v>4699</v>
      </c>
      <c r="J584" t="s">
        <v>5770</v>
      </c>
      <c r="K584" t="s">
        <v>435</v>
      </c>
      <c r="Q584" t="s">
        <v>9394</v>
      </c>
    </row>
    <row r="585" spans="2:17" x14ac:dyDescent="0.25">
      <c r="B585" s="29" t="str">
        <f>_xlfn.CONCAT(Capabilities[[#This Row],[Column1]],"-",Capabilities[[#This Row],[Level 1]],"-",Capabilities[[#This Row],[Level 2]],"-",Capabilities[[#This Row],[Level 3]])</f>
        <v>1054-Strategic Management-Business Concept-</v>
      </c>
      <c r="C585">
        <v>1054</v>
      </c>
      <c r="D585" t="s">
        <v>4620</v>
      </c>
      <c r="E585" t="s">
        <v>4735</v>
      </c>
      <c r="F585" t="s">
        <v>4884</v>
      </c>
      <c r="G585" t="s">
        <v>5771</v>
      </c>
      <c r="J585" t="s">
        <v>5772</v>
      </c>
      <c r="K585" t="s">
        <v>435</v>
      </c>
      <c r="Q585" t="s">
        <v>9395</v>
      </c>
    </row>
    <row r="586" spans="2:17" x14ac:dyDescent="0.25">
      <c r="B586" s="29" t="str">
        <f>_xlfn.CONCAT(Capabilities[[#This Row],[Column1]],"-",Capabilities[[#This Row],[Level 1]],"-",Capabilities[[#This Row],[Level 2]],"-",Capabilities[[#This Row],[Level 3]])</f>
        <v>1273-Strategic Management-Business Concept-Concept Establishment</v>
      </c>
      <c r="C586">
        <v>1273</v>
      </c>
      <c r="D586" t="s">
        <v>4620</v>
      </c>
      <c r="E586" t="s">
        <v>4735</v>
      </c>
      <c r="F586" t="s">
        <v>4884</v>
      </c>
      <c r="G586" t="s">
        <v>5771</v>
      </c>
      <c r="H586" t="s">
        <v>5773</v>
      </c>
      <c r="I586" t="s">
        <v>4699</v>
      </c>
      <c r="J586" t="s">
        <v>5774</v>
      </c>
      <c r="K586" t="s">
        <v>435</v>
      </c>
      <c r="O586" t="s">
        <v>139</v>
      </c>
      <c r="Q586" t="s">
        <v>9396</v>
      </c>
    </row>
    <row r="587" spans="2:17" x14ac:dyDescent="0.25">
      <c r="B587" s="29" t="str">
        <f>_xlfn.CONCAT(Capabilities[[#This Row],[Column1]],"-",Capabilities[[#This Row],[Level 1]],"-",Capabilities[[#This Row],[Level 2]],"-",Capabilities[[#This Row],[Level 3]])</f>
        <v>1274-Strategic Management-Business Concept-External Assessment</v>
      </c>
      <c r="C587">
        <v>1274</v>
      </c>
      <c r="D587" t="s">
        <v>4620</v>
      </c>
      <c r="E587" t="s">
        <v>4735</v>
      </c>
      <c r="F587" t="s">
        <v>4884</v>
      </c>
      <c r="G587" t="s">
        <v>5771</v>
      </c>
      <c r="H587" t="s">
        <v>5775</v>
      </c>
      <c r="I587" t="s">
        <v>4699</v>
      </c>
      <c r="J587" t="s">
        <v>5776</v>
      </c>
      <c r="K587" t="s">
        <v>435</v>
      </c>
      <c r="O587" t="s">
        <v>139</v>
      </c>
      <c r="Q587" t="s">
        <v>9397</v>
      </c>
    </row>
    <row r="588" spans="2:17" x14ac:dyDescent="0.25">
      <c r="B588" s="29" t="str">
        <f>_xlfn.CONCAT(Capabilities[[#This Row],[Column1]],"-",Capabilities[[#This Row],[Level 1]],"-",Capabilities[[#This Row],[Level 2]],"-",Capabilities[[#This Row],[Level 3]])</f>
        <v>1275-Strategic Management-Business Concept-Internal Analysis</v>
      </c>
      <c r="C588">
        <v>1275</v>
      </c>
      <c r="D588" t="s">
        <v>4620</v>
      </c>
      <c r="E588" t="s">
        <v>4735</v>
      </c>
      <c r="F588" t="s">
        <v>4884</v>
      </c>
      <c r="G588" t="s">
        <v>5771</v>
      </c>
      <c r="H588" t="s">
        <v>5777</v>
      </c>
      <c r="I588" t="s">
        <v>4699</v>
      </c>
      <c r="J588" t="s">
        <v>5778</v>
      </c>
      <c r="K588" t="s">
        <v>435</v>
      </c>
      <c r="O588" t="s">
        <v>139</v>
      </c>
      <c r="Q588" t="s">
        <v>9398</v>
      </c>
    </row>
    <row r="589" spans="2:17" x14ac:dyDescent="0.25">
      <c r="B589" s="29" t="str">
        <f>_xlfn.CONCAT(Capabilities[[#This Row],[Column1]],"-",Capabilities[[#This Row],[Level 1]],"-",Capabilities[[#This Row],[Level 2]],"-",Capabilities[[#This Row],[Level 3]])</f>
        <v>1276-Strategic Management-Business Concept-Market Intelligence</v>
      </c>
      <c r="C589">
        <v>1276</v>
      </c>
      <c r="D589" t="s">
        <v>4620</v>
      </c>
      <c r="E589" t="s">
        <v>4735</v>
      </c>
      <c r="F589" t="s">
        <v>4884</v>
      </c>
      <c r="G589" t="s">
        <v>5771</v>
      </c>
      <c r="H589" t="s">
        <v>5779</v>
      </c>
      <c r="I589" t="s">
        <v>4699</v>
      </c>
      <c r="J589" t="s">
        <v>5780</v>
      </c>
      <c r="K589" t="s">
        <v>435</v>
      </c>
      <c r="O589" t="s">
        <v>139</v>
      </c>
      <c r="Q589" t="s">
        <v>9399</v>
      </c>
    </row>
    <row r="590" spans="2:17" x14ac:dyDescent="0.25">
      <c r="B590" s="29" t="str">
        <f>_xlfn.CONCAT(Capabilities[[#This Row],[Column1]],"-",Capabilities[[#This Row],[Level 1]],"-",Capabilities[[#This Row],[Level 2]],"-",Capabilities[[#This Row],[Level 3]])</f>
        <v>1277-Strategic Management-Business Concept-Restructure Organization</v>
      </c>
      <c r="C590">
        <v>1277</v>
      </c>
      <c r="D590" t="s">
        <v>4620</v>
      </c>
      <c r="E590" t="s">
        <v>4735</v>
      </c>
      <c r="F590" t="s">
        <v>4884</v>
      </c>
      <c r="G590" t="s">
        <v>5771</v>
      </c>
      <c r="H590" t="s">
        <v>5781</v>
      </c>
      <c r="I590" t="s">
        <v>4699</v>
      </c>
      <c r="J590" t="s">
        <v>5782</v>
      </c>
      <c r="K590" t="s">
        <v>435</v>
      </c>
      <c r="O590" t="s">
        <v>139</v>
      </c>
      <c r="Q590" t="s">
        <v>9400</v>
      </c>
    </row>
    <row r="591" spans="2:17" x14ac:dyDescent="0.25">
      <c r="B591" s="29" t="str">
        <f>_xlfn.CONCAT(Capabilities[[#This Row],[Column1]],"-",Capabilities[[#This Row],[Level 1]],"-",Capabilities[[#This Row],[Level 2]],"-",Capabilities[[#This Row],[Level 3]])</f>
        <v>3200-Strategic Management-Business Process Management-</v>
      </c>
      <c r="C591">
        <v>3200</v>
      </c>
      <c r="D591" t="s">
        <v>4620</v>
      </c>
      <c r="E591" t="s">
        <v>4735</v>
      </c>
      <c r="F591" t="s">
        <v>4884</v>
      </c>
      <c r="G591" t="s">
        <v>5783</v>
      </c>
      <c r="J591" t="s">
        <v>5784</v>
      </c>
      <c r="K591" t="s">
        <v>435</v>
      </c>
      <c r="Q591" t="s">
        <v>9401</v>
      </c>
    </row>
    <row r="592" spans="2:17" x14ac:dyDescent="0.25">
      <c r="B592" s="29" t="str">
        <f>_xlfn.CONCAT(Capabilities[[#This Row],[Column1]],"-",Capabilities[[#This Row],[Level 1]],"-",Capabilities[[#This Row],[Level 2]],"-",Capabilities[[#This Row],[Level 3]])</f>
        <v>3201-Strategic Management-Business Process Management-Business Process Automation</v>
      </c>
      <c r="C592">
        <v>3201</v>
      </c>
      <c r="D592" t="s">
        <v>4620</v>
      </c>
      <c r="E592" t="s">
        <v>4735</v>
      </c>
      <c r="F592" t="s">
        <v>4884</v>
      </c>
      <c r="G592" t="s">
        <v>5783</v>
      </c>
      <c r="H592" t="s">
        <v>5785</v>
      </c>
      <c r="J592" t="s">
        <v>5786</v>
      </c>
      <c r="K592" t="s">
        <v>435</v>
      </c>
      <c r="Q592" t="s">
        <v>9402</v>
      </c>
    </row>
    <row r="593" spans="2:17" x14ac:dyDescent="0.25">
      <c r="B593" s="29" t="str">
        <f>_xlfn.CONCAT(Capabilities[[#This Row],[Column1]],"-",Capabilities[[#This Row],[Level 1]],"-",Capabilities[[#This Row],[Level 2]],"-",Capabilities[[#This Row],[Level 3]])</f>
        <v>3203-Strategic Management-Business Process Management-Business Process Governance</v>
      </c>
      <c r="C593">
        <v>3203</v>
      </c>
      <c r="D593" t="s">
        <v>4620</v>
      </c>
      <c r="E593" t="s">
        <v>4735</v>
      </c>
      <c r="F593" t="s">
        <v>4884</v>
      </c>
      <c r="G593" t="s">
        <v>5783</v>
      </c>
      <c r="H593" t="s">
        <v>5787</v>
      </c>
      <c r="J593" t="s">
        <v>5788</v>
      </c>
      <c r="K593" t="s">
        <v>435</v>
      </c>
      <c r="Q593" t="s">
        <v>9403</v>
      </c>
    </row>
    <row r="594" spans="2:17" x14ac:dyDescent="0.25">
      <c r="B594" s="29" t="str">
        <f>_xlfn.CONCAT(Capabilities[[#This Row],[Column1]],"-",Capabilities[[#This Row],[Level 1]],"-",Capabilities[[#This Row],[Level 2]],"-",Capabilities[[#This Row],[Level 3]])</f>
        <v>3204-Strategic Management-Business Process Management-Business Process Modeling</v>
      </c>
      <c r="C594">
        <v>3204</v>
      </c>
      <c r="D594" t="s">
        <v>4620</v>
      </c>
      <c r="E594" t="s">
        <v>4735</v>
      </c>
      <c r="F594" t="s">
        <v>4884</v>
      </c>
      <c r="G594" t="s">
        <v>5783</v>
      </c>
      <c r="H594" t="s">
        <v>5789</v>
      </c>
      <c r="J594" t="s">
        <v>5790</v>
      </c>
      <c r="K594" t="s">
        <v>435</v>
      </c>
      <c r="Q594" t="s">
        <v>9404</v>
      </c>
    </row>
    <row r="595" spans="2:17" x14ac:dyDescent="0.25">
      <c r="B595" s="29" t="str">
        <f>_xlfn.CONCAT(Capabilities[[#This Row],[Column1]],"-",Capabilities[[#This Row],[Level 1]],"-",Capabilities[[#This Row],[Level 2]],"-",Capabilities[[#This Row],[Level 3]])</f>
        <v>3205-Strategic Management-Business Process Management-Business Process Monitoring</v>
      </c>
      <c r="C595">
        <v>3205</v>
      </c>
      <c r="D595" t="s">
        <v>4620</v>
      </c>
      <c r="E595" t="s">
        <v>4735</v>
      </c>
      <c r="F595" t="s">
        <v>4884</v>
      </c>
      <c r="G595" t="s">
        <v>5783</v>
      </c>
      <c r="H595" t="s">
        <v>5791</v>
      </c>
      <c r="J595" t="s">
        <v>5792</v>
      </c>
      <c r="K595" t="s">
        <v>435</v>
      </c>
      <c r="Q595" t="s">
        <v>9405</v>
      </c>
    </row>
    <row r="596" spans="2:17" x14ac:dyDescent="0.25">
      <c r="B596" s="29" t="str">
        <f>_xlfn.CONCAT(Capabilities[[#This Row],[Column1]],"-",Capabilities[[#This Row],[Level 1]],"-",Capabilities[[#This Row],[Level 2]],"-",Capabilities[[#This Row],[Level 3]])</f>
        <v>3206-Strategic Management-Business Process Management-Business Process Optimization</v>
      </c>
      <c r="C596">
        <v>3206</v>
      </c>
      <c r="D596" t="s">
        <v>4620</v>
      </c>
      <c r="E596" t="s">
        <v>4735</v>
      </c>
      <c r="F596" t="s">
        <v>4884</v>
      </c>
      <c r="G596" t="s">
        <v>5783</v>
      </c>
      <c r="H596" t="s">
        <v>5793</v>
      </c>
      <c r="J596" t="s">
        <v>5794</v>
      </c>
      <c r="K596" t="s">
        <v>4672</v>
      </c>
      <c r="L596">
        <v>800</v>
      </c>
      <c r="Q596" t="s">
        <v>9406</v>
      </c>
    </row>
    <row r="597" spans="2:17" x14ac:dyDescent="0.25">
      <c r="B597" s="29" t="str">
        <f>_xlfn.CONCAT(Capabilities[[#This Row],[Column1]],"-",Capabilities[[#This Row],[Level 1]],"-",Capabilities[[#This Row],[Level 2]],"-",Capabilities[[#This Row],[Level 3]])</f>
        <v>3207-Strategic Management-Business Process Management-Business Process Orchestration</v>
      </c>
      <c r="C597">
        <v>3207</v>
      </c>
      <c r="D597" t="s">
        <v>4620</v>
      </c>
      <c r="E597" t="s">
        <v>4735</v>
      </c>
      <c r="F597" t="s">
        <v>4884</v>
      </c>
      <c r="G597" t="s">
        <v>5783</v>
      </c>
      <c r="H597" t="s">
        <v>5795</v>
      </c>
      <c r="J597" t="s">
        <v>5796</v>
      </c>
      <c r="K597" t="s">
        <v>435</v>
      </c>
      <c r="Q597" t="s">
        <v>9407</v>
      </c>
    </row>
    <row r="598" spans="2:17" x14ac:dyDescent="0.25">
      <c r="B598" s="29" t="str">
        <f>_xlfn.CONCAT(Capabilities[[#This Row],[Column1]],"-",Capabilities[[#This Row],[Level 1]],"-",Capabilities[[#This Row],[Level 2]],"-",Capabilities[[#This Row],[Level 3]])</f>
        <v>3208-Strategic Management-Business Process Management-Business Process Analytics and Mining</v>
      </c>
      <c r="C598">
        <v>3208</v>
      </c>
      <c r="D598" t="s">
        <v>4620</v>
      </c>
      <c r="E598" t="s">
        <v>4735</v>
      </c>
      <c r="F598" t="s">
        <v>4884</v>
      </c>
      <c r="G598" t="s">
        <v>5783</v>
      </c>
      <c r="H598" t="s">
        <v>5797</v>
      </c>
      <c r="I598" t="s">
        <v>4699</v>
      </c>
      <c r="J598" t="s">
        <v>5798</v>
      </c>
      <c r="K598" t="s">
        <v>435</v>
      </c>
      <c r="O598" t="s">
        <v>139</v>
      </c>
      <c r="Q598" t="s">
        <v>9408</v>
      </c>
    </row>
    <row r="599" spans="2:17" x14ac:dyDescent="0.25">
      <c r="B599" s="29" t="str">
        <f>_xlfn.CONCAT(Capabilities[[#This Row],[Column1]],"-",Capabilities[[#This Row],[Level 1]],"-",Capabilities[[#This Row],[Level 2]],"-",Capabilities[[#This Row],[Level 3]])</f>
        <v>1055-Strategic Management-Externals Management-</v>
      </c>
      <c r="C599">
        <v>1055</v>
      </c>
      <c r="D599" t="s">
        <v>4620</v>
      </c>
      <c r="E599" t="s">
        <v>4735</v>
      </c>
      <c r="F599" t="s">
        <v>4884</v>
      </c>
      <c r="G599" t="s">
        <v>5799</v>
      </c>
      <c r="J599" t="s">
        <v>5800</v>
      </c>
      <c r="K599" t="s">
        <v>435</v>
      </c>
      <c r="Q599" t="s">
        <v>9409</v>
      </c>
    </row>
    <row r="600" spans="2:17" x14ac:dyDescent="0.25">
      <c r="B600" s="29" t="str">
        <f>_xlfn.CONCAT(Capabilities[[#This Row],[Column1]],"-",Capabilities[[#This Row],[Level 1]],"-",Capabilities[[#This Row],[Level 2]],"-",Capabilities[[#This Row],[Level 3]])</f>
        <v>1278-Strategic Management-Externals Management-Evaluate &amp; Select</v>
      </c>
      <c r="C600">
        <v>1278</v>
      </c>
      <c r="D600" t="s">
        <v>4620</v>
      </c>
      <c r="E600" t="s">
        <v>4735</v>
      </c>
      <c r="F600" t="s">
        <v>4884</v>
      </c>
      <c r="G600" t="s">
        <v>5799</v>
      </c>
      <c r="H600" t="s">
        <v>5801</v>
      </c>
      <c r="J600" t="s">
        <v>5802</v>
      </c>
      <c r="K600" t="s">
        <v>435</v>
      </c>
      <c r="Q600" t="s">
        <v>9410</v>
      </c>
    </row>
    <row r="601" spans="2:17" x14ac:dyDescent="0.25">
      <c r="B601" s="29" t="str">
        <f>_xlfn.CONCAT(Capabilities[[#This Row],[Column1]],"-",Capabilities[[#This Row],[Level 1]],"-",Capabilities[[#This Row],[Level 2]],"-",Capabilities[[#This Row],[Level 3]])</f>
        <v>1279-Strategic Management-Externals Management-Maintain Contracts</v>
      </c>
      <c r="C601">
        <v>1279</v>
      </c>
      <c r="D601" t="s">
        <v>4620</v>
      </c>
      <c r="E601" t="s">
        <v>4735</v>
      </c>
      <c r="F601" t="s">
        <v>4884</v>
      </c>
      <c r="G601" t="s">
        <v>5799</v>
      </c>
      <c r="H601" t="s">
        <v>5803</v>
      </c>
      <c r="J601" t="s">
        <v>5804</v>
      </c>
      <c r="K601" t="s">
        <v>435</v>
      </c>
      <c r="Q601" s="240" t="s">
        <v>9411</v>
      </c>
    </row>
    <row r="602" spans="2:17" x14ac:dyDescent="0.25">
      <c r="B602" s="29" t="str">
        <f>_xlfn.CONCAT(Capabilities[[#This Row],[Column1]],"-",Capabilities[[#This Row],[Level 1]],"-",Capabilities[[#This Row],[Level 2]],"-",Capabilities[[#This Row],[Level 3]])</f>
        <v>1280-Strategic Management-Externals Management-Manage Payments</v>
      </c>
      <c r="C602">
        <v>1280</v>
      </c>
      <c r="D602" t="s">
        <v>4620</v>
      </c>
      <c r="E602" t="s">
        <v>4735</v>
      </c>
      <c r="F602" t="s">
        <v>4884</v>
      </c>
      <c r="G602" t="s">
        <v>5799</v>
      </c>
      <c r="H602" t="s">
        <v>5805</v>
      </c>
      <c r="J602" t="s">
        <v>5806</v>
      </c>
      <c r="K602" t="s">
        <v>4997</v>
      </c>
      <c r="L602">
        <v>510</v>
      </c>
      <c r="Q602" s="240" t="s">
        <v>9412</v>
      </c>
    </row>
    <row r="603" spans="2:17" x14ac:dyDescent="0.25">
      <c r="B603" s="29" t="str">
        <f>_xlfn.CONCAT(Capabilities[[#This Row],[Column1]],"-",Capabilities[[#This Row],[Level 1]],"-",Capabilities[[#This Row],[Level 2]],"-",Capabilities[[#This Row],[Level 3]])</f>
        <v>1281-Strategic Management-Externals Management-Monitor Performance</v>
      </c>
      <c r="C603">
        <v>1281</v>
      </c>
      <c r="D603" t="s">
        <v>4620</v>
      </c>
      <c r="E603" t="s">
        <v>4735</v>
      </c>
      <c r="F603" t="s">
        <v>4884</v>
      </c>
      <c r="G603" t="s">
        <v>5799</v>
      </c>
      <c r="H603" t="s">
        <v>5807</v>
      </c>
      <c r="J603" t="s">
        <v>5808</v>
      </c>
      <c r="K603" t="s">
        <v>435</v>
      </c>
      <c r="Q603" t="s">
        <v>9413</v>
      </c>
    </row>
    <row r="604" spans="2:17" x14ac:dyDescent="0.25">
      <c r="B604" s="29" t="str">
        <f>_xlfn.CONCAT(Capabilities[[#This Row],[Column1]],"-",Capabilities[[#This Row],[Level 1]],"-",Capabilities[[#This Row],[Level 2]],"-",Capabilities[[#This Row],[Level 3]])</f>
        <v>1282-Strategic Management-Externals Management-Terminate Contracts</v>
      </c>
      <c r="C604">
        <v>1282</v>
      </c>
      <c r="D604" t="s">
        <v>4620</v>
      </c>
      <c r="E604" t="s">
        <v>4735</v>
      </c>
      <c r="F604" t="s">
        <v>4884</v>
      </c>
      <c r="G604" t="s">
        <v>5799</v>
      </c>
      <c r="H604" t="s">
        <v>5809</v>
      </c>
      <c r="J604" t="s">
        <v>5810</v>
      </c>
      <c r="K604" t="s">
        <v>435</v>
      </c>
      <c r="Q604" t="s">
        <v>9414</v>
      </c>
    </row>
    <row r="605" spans="2:17" x14ac:dyDescent="0.25">
      <c r="B605" s="29" t="str">
        <f>_xlfn.CONCAT(Capabilities[[#This Row],[Column1]],"-",Capabilities[[#This Row],[Level 1]],"-",Capabilities[[#This Row],[Level 2]],"-",Capabilities[[#This Row],[Level 3]])</f>
        <v>1056-Strategic Management-Innovation &amp; Technology Management-</v>
      </c>
      <c r="C605">
        <v>1056</v>
      </c>
      <c r="D605" t="s">
        <v>4620</v>
      </c>
      <c r="E605" t="s">
        <v>4735</v>
      </c>
      <c r="F605" t="s">
        <v>4884</v>
      </c>
      <c r="G605" t="s">
        <v>5811</v>
      </c>
      <c r="J605" t="s">
        <v>5812</v>
      </c>
      <c r="K605" t="s">
        <v>5062</v>
      </c>
      <c r="L605">
        <v>960</v>
      </c>
      <c r="Q605" t="s">
        <v>9415</v>
      </c>
    </row>
    <row r="606" spans="2:17" x14ac:dyDescent="0.25">
      <c r="B606" s="29" t="str">
        <f>_xlfn.CONCAT(Capabilities[[#This Row],[Column1]],"-",Capabilities[[#This Row],[Level 1]],"-",Capabilities[[#This Row],[Level 2]],"-",Capabilities[[#This Row],[Level 3]])</f>
        <v>1283-Strategic Management-Innovation &amp; Technology Management-Manage External Innovation</v>
      </c>
      <c r="C606">
        <v>1283</v>
      </c>
      <c r="D606" t="s">
        <v>4620</v>
      </c>
      <c r="E606" t="s">
        <v>4735</v>
      </c>
      <c r="F606" t="s">
        <v>4884</v>
      </c>
      <c r="G606" t="s">
        <v>5811</v>
      </c>
      <c r="H606" t="s">
        <v>5813</v>
      </c>
      <c r="I606" t="s">
        <v>4699</v>
      </c>
      <c r="J606" t="s">
        <v>5814</v>
      </c>
      <c r="K606" t="s">
        <v>5062</v>
      </c>
      <c r="L606">
        <v>962</v>
      </c>
      <c r="O606" t="s">
        <v>139</v>
      </c>
      <c r="Q606" t="s">
        <v>9416</v>
      </c>
    </row>
    <row r="607" spans="2:17" x14ac:dyDescent="0.25">
      <c r="B607" s="29" t="str">
        <f>_xlfn.CONCAT(Capabilities[[#This Row],[Column1]],"-",Capabilities[[#This Row],[Level 1]],"-",Capabilities[[#This Row],[Level 2]],"-",Capabilities[[#This Row],[Level 3]])</f>
        <v>1284-Strategic Management-Innovation &amp; Technology Management-Manage Innovation and solution development process</v>
      </c>
      <c r="C607">
        <v>1284</v>
      </c>
      <c r="D607" t="s">
        <v>4620</v>
      </c>
      <c r="E607" t="s">
        <v>4735</v>
      </c>
      <c r="F607" t="s">
        <v>4884</v>
      </c>
      <c r="G607" t="s">
        <v>5811</v>
      </c>
      <c r="H607" t="s">
        <v>5815</v>
      </c>
      <c r="I607" t="s">
        <v>4699</v>
      </c>
      <c r="J607" t="s">
        <v>5816</v>
      </c>
      <c r="K607" t="s">
        <v>5062</v>
      </c>
      <c r="L607">
        <v>964</v>
      </c>
      <c r="O607" t="s">
        <v>139</v>
      </c>
      <c r="Q607" t="s">
        <v>9417</v>
      </c>
    </row>
    <row r="608" spans="2:17" x14ac:dyDescent="0.25">
      <c r="B608" s="29" t="str">
        <f>_xlfn.CONCAT(Capabilities[[#This Row],[Column1]],"-",Capabilities[[#This Row],[Level 1]],"-",Capabilities[[#This Row],[Level 2]],"-",Capabilities[[#This Row],[Level 3]])</f>
        <v>1285-Strategic Management-Innovation &amp; Technology Management-Manage Internal Innovation</v>
      </c>
      <c r="C608">
        <v>1285</v>
      </c>
      <c r="D608" t="s">
        <v>4620</v>
      </c>
      <c r="E608" t="s">
        <v>4735</v>
      </c>
      <c r="F608" t="s">
        <v>4884</v>
      </c>
      <c r="G608" t="s">
        <v>5811</v>
      </c>
      <c r="H608" t="s">
        <v>5817</v>
      </c>
      <c r="I608" t="s">
        <v>4699</v>
      </c>
      <c r="J608" t="s">
        <v>5818</v>
      </c>
      <c r="K608" t="s">
        <v>5062</v>
      </c>
      <c r="L608">
        <v>966</v>
      </c>
      <c r="O608" t="s">
        <v>139</v>
      </c>
      <c r="Q608" t="s">
        <v>9418</v>
      </c>
    </row>
    <row r="609" spans="2:17" x14ac:dyDescent="0.25">
      <c r="B609" s="29" t="str">
        <f>_xlfn.CONCAT(Capabilities[[#This Row],[Column1]],"-",Capabilities[[#This Row],[Level 1]],"-",Capabilities[[#This Row],[Level 2]],"-",Capabilities[[#This Row],[Level 3]])</f>
        <v>1287-Strategic Management-Innovation &amp; Technology Management-Track Innovation</v>
      </c>
      <c r="C609">
        <v>1287</v>
      </c>
      <c r="D609" t="s">
        <v>4620</v>
      </c>
      <c r="E609" t="s">
        <v>4735</v>
      </c>
      <c r="F609" t="s">
        <v>4884</v>
      </c>
      <c r="G609" t="s">
        <v>5811</v>
      </c>
      <c r="H609" t="s">
        <v>5819</v>
      </c>
      <c r="I609" t="s">
        <v>4699</v>
      </c>
      <c r="J609" t="s">
        <v>5820</v>
      </c>
      <c r="K609" t="s">
        <v>5062</v>
      </c>
      <c r="L609">
        <v>968</v>
      </c>
      <c r="O609" t="s">
        <v>139</v>
      </c>
      <c r="Q609" t="s">
        <v>9419</v>
      </c>
    </row>
    <row r="610" spans="2:17" x14ac:dyDescent="0.25">
      <c r="B610" s="29" t="str">
        <f>_xlfn.CONCAT(Capabilities[[#This Row],[Column1]],"-",Capabilities[[#This Row],[Level 1]],"-",Capabilities[[#This Row],[Level 2]],"-",Capabilities[[#This Row],[Level 3]])</f>
        <v>1286-Strategic Management-Innovation &amp; Technology Management-Scout Trends</v>
      </c>
      <c r="C610">
        <v>1286</v>
      </c>
      <c r="D610" t="s">
        <v>4620</v>
      </c>
      <c r="E610" t="s">
        <v>4735</v>
      </c>
      <c r="F610" t="s">
        <v>4884</v>
      </c>
      <c r="G610" t="s">
        <v>5811</v>
      </c>
      <c r="H610" t="s">
        <v>5821</v>
      </c>
      <c r="I610" t="s">
        <v>4699</v>
      </c>
      <c r="J610" t="s">
        <v>5822</v>
      </c>
      <c r="K610" t="s">
        <v>435</v>
      </c>
      <c r="O610" t="s">
        <v>139</v>
      </c>
      <c r="Q610" t="s">
        <v>9420</v>
      </c>
    </row>
    <row r="611" spans="2:17" x14ac:dyDescent="0.25">
      <c r="B611" s="29" t="str">
        <f>_xlfn.CONCAT(Capabilities[[#This Row],[Column1]],"-",Capabilities[[#This Row],[Level 1]],"-",Capabilities[[#This Row],[Level 2]],"-",Capabilities[[#This Row],[Level 3]])</f>
        <v>1057-Strategic Management-Manage Core Business-</v>
      </c>
      <c r="C611">
        <v>1057</v>
      </c>
      <c r="D611" t="s">
        <v>4620</v>
      </c>
      <c r="E611" t="s">
        <v>4735</v>
      </c>
      <c r="F611" t="s">
        <v>4884</v>
      </c>
      <c r="G611" t="s">
        <v>5823</v>
      </c>
      <c r="J611" t="s">
        <v>5824</v>
      </c>
      <c r="K611" t="s">
        <v>435</v>
      </c>
      <c r="Q611" t="s">
        <v>9421</v>
      </c>
    </row>
    <row r="612" spans="2:17" x14ac:dyDescent="0.25">
      <c r="B612" s="29" t="str">
        <f>_xlfn.CONCAT(Capabilities[[#This Row],[Column1]],"-",Capabilities[[#This Row],[Level 1]],"-",Capabilities[[#This Row],[Level 2]],"-",Capabilities[[#This Row],[Level 3]])</f>
        <v>1288-Strategic Management-Manage Core Business-Coordinate Projects</v>
      </c>
      <c r="C612">
        <v>1288</v>
      </c>
      <c r="D612" t="s">
        <v>4620</v>
      </c>
      <c r="E612" t="s">
        <v>4735</v>
      </c>
      <c r="F612" t="s">
        <v>4884</v>
      </c>
      <c r="G612" t="s">
        <v>5823</v>
      </c>
      <c r="H612" t="s">
        <v>5825</v>
      </c>
      <c r="I612" t="s">
        <v>4699</v>
      </c>
      <c r="J612" t="s">
        <v>5826</v>
      </c>
      <c r="K612" t="s">
        <v>435</v>
      </c>
      <c r="O612" t="s">
        <v>139</v>
      </c>
      <c r="Q612" t="s">
        <v>9422</v>
      </c>
    </row>
    <row r="613" spans="2:17" x14ac:dyDescent="0.25">
      <c r="B613" s="29" t="str">
        <f>_xlfn.CONCAT(Capabilities[[#This Row],[Column1]],"-",Capabilities[[#This Row],[Level 1]],"-",Capabilities[[#This Row],[Level 2]],"-",Capabilities[[#This Row],[Level 3]])</f>
        <v>1289-Strategic Management-Manage Core Business-Evaluate Existing Products</v>
      </c>
      <c r="C613">
        <v>1289</v>
      </c>
      <c r="D613" t="s">
        <v>4620</v>
      </c>
      <c r="E613" t="s">
        <v>4735</v>
      </c>
      <c r="F613" t="s">
        <v>4884</v>
      </c>
      <c r="G613" t="s">
        <v>5823</v>
      </c>
      <c r="H613" t="s">
        <v>5606</v>
      </c>
      <c r="J613" t="s">
        <v>5827</v>
      </c>
      <c r="K613" t="s">
        <v>435</v>
      </c>
      <c r="Q613" t="s">
        <v>9423</v>
      </c>
    </row>
    <row r="614" spans="2:17" x14ac:dyDescent="0.25">
      <c r="B614" s="29" t="str">
        <f>_xlfn.CONCAT(Capabilities[[#This Row],[Column1]],"-",Capabilities[[#This Row],[Level 1]],"-",Capabilities[[#This Row],[Level 2]],"-",Capabilities[[#This Row],[Level 3]])</f>
        <v>1290-Strategic Management-Manage Core Business-Manage Bus. Performance &amp; Ops</v>
      </c>
      <c r="C614">
        <v>1290</v>
      </c>
      <c r="D614" t="s">
        <v>4620</v>
      </c>
      <c r="E614" t="s">
        <v>4735</v>
      </c>
      <c r="F614" t="s">
        <v>4884</v>
      </c>
      <c r="G614" t="s">
        <v>5823</v>
      </c>
      <c r="H614" t="s">
        <v>5828</v>
      </c>
      <c r="I614" t="s">
        <v>4699</v>
      </c>
      <c r="J614" t="s">
        <v>5829</v>
      </c>
      <c r="K614" t="s">
        <v>435</v>
      </c>
      <c r="O614" t="s">
        <v>5830</v>
      </c>
      <c r="P614" t="s">
        <v>5831</v>
      </c>
      <c r="Q614" t="s">
        <v>9424</v>
      </c>
    </row>
    <row r="615" spans="2:17" x14ac:dyDescent="0.25">
      <c r="B615" s="29" t="str">
        <f>_xlfn.CONCAT(Capabilities[[#This Row],[Column1]],"-",Capabilities[[#This Row],[Level 1]],"-",Capabilities[[#This Row],[Level 2]],"-",Capabilities[[#This Row],[Level 3]])</f>
        <v>1291-Strategic Management-Manage Core Business-Manage Projects</v>
      </c>
      <c r="C615">
        <v>1291</v>
      </c>
      <c r="D615" t="s">
        <v>4620</v>
      </c>
      <c r="E615" t="s">
        <v>4735</v>
      </c>
      <c r="F615" t="s">
        <v>4884</v>
      </c>
      <c r="G615" t="s">
        <v>5823</v>
      </c>
      <c r="H615" t="s">
        <v>5832</v>
      </c>
      <c r="I615" t="s">
        <v>4743</v>
      </c>
      <c r="J615" t="s">
        <v>5833</v>
      </c>
      <c r="K615" t="s">
        <v>435</v>
      </c>
      <c r="N615" s="28">
        <v>45530</v>
      </c>
      <c r="O615" t="s">
        <v>5834</v>
      </c>
      <c r="P615" t="s">
        <v>5835</v>
      </c>
      <c r="Q615" t="s">
        <v>9425</v>
      </c>
    </row>
    <row r="616" spans="2:17" x14ac:dyDescent="0.25">
      <c r="B616" s="29" t="str">
        <f>_xlfn.CONCAT(Capabilities[[#This Row],[Column1]],"-",Capabilities[[#This Row],[Level 1]],"-",Capabilities[[#This Row],[Level 2]],"-",Capabilities[[#This Row],[Level 3]])</f>
        <v>1058-Strategic Management-Mergers &amp; Acquisitions-</v>
      </c>
      <c r="C616">
        <v>1058</v>
      </c>
      <c r="D616" t="s">
        <v>4620</v>
      </c>
      <c r="E616" t="s">
        <v>4735</v>
      </c>
      <c r="F616" t="s">
        <v>4884</v>
      </c>
      <c r="G616" t="s">
        <v>5836</v>
      </c>
      <c r="J616" t="s">
        <v>5837</v>
      </c>
      <c r="K616" t="s">
        <v>435</v>
      </c>
      <c r="Q616" t="s">
        <v>9426</v>
      </c>
    </row>
    <row r="617" spans="2:17" x14ac:dyDescent="0.25">
      <c r="B617" s="29" t="str">
        <f>_xlfn.CONCAT(Capabilities[[#This Row],[Column1]],"-",Capabilities[[#This Row],[Level 1]],"-",Capabilities[[#This Row],[Level 2]],"-",Capabilities[[#This Row],[Level 3]])</f>
        <v>1292-Strategic Management-Mergers &amp; Acquisitions-Manage M&amp;A</v>
      </c>
      <c r="C617">
        <v>1292</v>
      </c>
      <c r="D617" t="s">
        <v>4620</v>
      </c>
      <c r="E617" t="s">
        <v>4735</v>
      </c>
      <c r="F617" t="s">
        <v>4884</v>
      </c>
      <c r="G617" t="s">
        <v>5836</v>
      </c>
      <c r="H617" t="s">
        <v>5838</v>
      </c>
      <c r="I617" t="s">
        <v>4699</v>
      </c>
      <c r="J617" t="s">
        <v>5839</v>
      </c>
      <c r="K617" t="s">
        <v>435</v>
      </c>
      <c r="O617" t="s">
        <v>139</v>
      </c>
      <c r="Q617" t="s">
        <v>9427</v>
      </c>
    </row>
    <row r="618" spans="2:17" x14ac:dyDescent="0.25">
      <c r="B618" s="29" t="str">
        <f>_xlfn.CONCAT(Capabilities[[#This Row],[Column1]],"-",Capabilities[[#This Row],[Level 1]],"-",Capabilities[[#This Row],[Level 2]],"-",Capabilities[[#This Row],[Level 3]])</f>
        <v>1293-Strategic Management-Mergers &amp; Acquisitions-Manage M&amp;A Integration</v>
      </c>
      <c r="C618">
        <v>1293</v>
      </c>
      <c r="D618" t="s">
        <v>4620</v>
      </c>
      <c r="E618" t="s">
        <v>4735</v>
      </c>
      <c r="F618" t="s">
        <v>4884</v>
      </c>
      <c r="G618" t="s">
        <v>5836</v>
      </c>
      <c r="H618" t="s">
        <v>5840</v>
      </c>
      <c r="J618" t="s">
        <v>5841</v>
      </c>
      <c r="K618" t="s">
        <v>435</v>
      </c>
      <c r="Q618" t="s">
        <v>9428</v>
      </c>
    </row>
    <row r="619" spans="2:17" x14ac:dyDescent="0.25">
      <c r="B619" s="29" t="str">
        <f>_xlfn.CONCAT(Capabilities[[#This Row],[Column1]],"-",Capabilities[[#This Row],[Level 1]],"-",Capabilities[[#This Row],[Level 2]],"-",Capabilities[[#This Row],[Level 3]])</f>
        <v>1294-Strategic Management-Mergers &amp; Acquisitions-Manage M&amp;A Strategy</v>
      </c>
      <c r="C619">
        <v>1294</v>
      </c>
      <c r="D619" t="s">
        <v>4620</v>
      </c>
      <c r="E619" t="s">
        <v>4735</v>
      </c>
      <c r="F619" t="s">
        <v>4884</v>
      </c>
      <c r="G619" t="s">
        <v>5836</v>
      </c>
      <c r="H619" t="s">
        <v>5842</v>
      </c>
      <c r="I619" t="s">
        <v>4699</v>
      </c>
      <c r="J619" t="s">
        <v>5843</v>
      </c>
      <c r="K619" t="s">
        <v>435</v>
      </c>
      <c r="O619" t="s">
        <v>139</v>
      </c>
      <c r="Q619" t="s">
        <v>9429</v>
      </c>
    </row>
    <row r="620" spans="2:17" x14ac:dyDescent="0.25">
      <c r="B620" s="29" t="str">
        <f>_xlfn.CONCAT(Capabilities[[#This Row],[Column1]],"-",Capabilities[[#This Row],[Level 1]],"-",Capabilities[[#This Row],[Level 2]],"-",Capabilities[[#This Row],[Level 3]])</f>
        <v>1295-Strategic Management-Mergers &amp; Acquisitions-Track Acquisitions</v>
      </c>
      <c r="C620">
        <v>1295</v>
      </c>
      <c r="D620" t="s">
        <v>4620</v>
      </c>
      <c r="E620" t="s">
        <v>4735</v>
      </c>
      <c r="F620" t="s">
        <v>4884</v>
      </c>
      <c r="G620" t="s">
        <v>5836</v>
      </c>
      <c r="H620" t="s">
        <v>5844</v>
      </c>
      <c r="I620" t="s">
        <v>4699</v>
      </c>
      <c r="J620" t="s">
        <v>5845</v>
      </c>
      <c r="K620" t="s">
        <v>435</v>
      </c>
      <c r="O620" t="s">
        <v>5830</v>
      </c>
      <c r="Q620" t="s">
        <v>9430</v>
      </c>
    </row>
    <row r="621" spans="2:17" x14ac:dyDescent="0.25">
      <c r="B621" s="29" t="str">
        <f>_xlfn.CONCAT(Capabilities[[#This Row],[Column1]],"-",Capabilities[[#This Row],[Level 1]],"-",Capabilities[[#This Row],[Level 2]],"-",Capabilities[[#This Row],[Level 3]])</f>
        <v>1059-Strategic Management-Organization Development-</v>
      </c>
      <c r="C621">
        <v>1059</v>
      </c>
      <c r="D621" t="s">
        <v>4620</v>
      </c>
      <c r="E621" t="s">
        <v>4735</v>
      </c>
      <c r="F621" t="s">
        <v>4884</v>
      </c>
      <c r="G621" t="s">
        <v>5846</v>
      </c>
      <c r="J621" t="s">
        <v>5847</v>
      </c>
      <c r="K621" t="s">
        <v>435</v>
      </c>
      <c r="Q621" t="s">
        <v>9431</v>
      </c>
    </row>
    <row r="622" spans="2:17" x14ac:dyDescent="0.25">
      <c r="B622" s="29" t="str">
        <f>_xlfn.CONCAT(Capabilities[[#This Row],[Column1]],"-",Capabilities[[#This Row],[Level 1]],"-",Capabilities[[#This Row],[Level 2]],"-",Capabilities[[#This Row],[Level 3]])</f>
        <v>1296-Strategic Management-Organization Development-Coordinate Process Strategy</v>
      </c>
      <c r="C622">
        <v>1296</v>
      </c>
      <c r="D622" t="s">
        <v>4620</v>
      </c>
      <c r="E622" t="s">
        <v>4735</v>
      </c>
      <c r="F622" t="s">
        <v>4884</v>
      </c>
      <c r="G622" t="s">
        <v>5846</v>
      </c>
      <c r="H622" t="s">
        <v>5848</v>
      </c>
      <c r="J622" t="s">
        <v>5849</v>
      </c>
      <c r="K622" t="s">
        <v>435</v>
      </c>
      <c r="Q622" t="s">
        <v>9432</v>
      </c>
    </row>
    <row r="623" spans="2:17" x14ac:dyDescent="0.25">
      <c r="B623" s="29" t="str">
        <f>_xlfn.CONCAT(Capabilities[[#This Row],[Column1]],"-",Capabilities[[#This Row],[Level 1]],"-",Capabilities[[#This Row],[Level 2]],"-",Capabilities[[#This Row],[Level 3]])</f>
        <v>1297-Strategic Management-Organization Development-Develop Organization Goals</v>
      </c>
      <c r="C623">
        <v>1297</v>
      </c>
      <c r="D623" t="s">
        <v>4620</v>
      </c>
      <c r="E623" t="s">
        <v>4735</v>
      </c>
      <c r="F623" t="s">
        <v>4884</v>
      </c>
      <c r="G623" t="s">
        <v>5846</v>
      </c>
      <c r="H623" t="s">
        <v>5850</v>
      </c>
      <c r="J623" t="s">
        <v>5851</v>
      </c>
      <c r="K623" t="s">
        <v>435</v>
      </c>
      <c r="Q623" t="s">
        <v>9433</v>
      </c>
    </row>
    <row r="624" spans="2:17" x14ac:dyDescent="0.25">
      <c r="B624" s="29" t="str">
        <f>_xlfn.CONCAT(Capabilities[[#This Row],[Column1]],"-",Capabilities[[#This Row],[Level 1]],"-",Capabilities[[#This Row],[Level 2]],"-",Capabilities[[#This Row],[Level 3]])</f>
        <v>1298-Strategic Management-Organization Development-Plan Long Term</v>
      </c>
      <c r="C624">
        <v>1298</v>
      </c>
      <c r="D624" t="s">
        <v>4620</v>
      </c>
      <c r="E624" t="s">
        <v>4735</v>
      </c>
      <c r="F624" t="s">
        <v>4884</v>
      </c>
      <c r="G624" t="s">
        <v>5846</v>
      </c>
      <c r="H624" t="s">
        <v>5852</v>
      </c>
      <c r="I624" t="s">
        <v>4699</v>
      </c>
      <c r="J624" t="s">
        <v>5853</v>
      </c>
      <c r="K624" t="s">
        <v>435</v>
      </c>
      <c r="O624" t="s">
        <v>139</v>
      </c>
      <c r="Q624" t="s">
        <v>9434</v>
      </c>
    </row>
    <row r="625" spans="2:17" x14ac:dyDescent="0.25">
      <c r="B625" s="29" t="str">
        <f>_xlfn.CONCAT(Capabilities[[#This Row],[Column1]],"-",Capabilities[[#This Row],[Level 1]],"-",Capabilities[[#This Row],[Level 2]],"-",Capabilities[[#This Row],[Level 3]])</f>
        <v>1299-Strategic Management-Organization Development-Strategize Business Units</v>
      </c>
      <c r="C625">
        <v>1299</v>
      </c>
      <c r="D625" t="s">
        <v>4620</v>
      </c>
      <c r="E625" t="s">
        <v>4735</v>
      </c>
      <c r="F625" t="s">
        <v>4884</v>
      </c>
      <c r="G625" t="s">
        <v>5846</v>
      </c>
      <c r="H625" t="s">
        <v>5854</v>
      </c>
      <c r="I625" t="s">
        <v>4699</v>
      </c>
      <c r="J625" t="s">
        <v>5855</v>
      </c>
      <c r="K625" t="s">
        <v>435</v>
      </c>
      <c r="O625" t="s">
        <v>139</v>
      </c>
      <c r="Q625" t="s">
        <v>9435</v>
      </c>
    </row>
    <row r="626" spans="2:17" x14ac:dyDescent="0.25">
      <c r="B626" s="29" t="str">
        <f>_xlfn.CONCAT(Capabilities[[#This Row],[Column1]],"-",Capabilities[[#This Row],[Level 1]],"-",Capabilities[[#This Row],[Level 2]],"-",Capabilities[[#This Row],[Level 3]])</f>
        <v>1060-Strategic Management-Strategic Business Initiatives-</v>
      </c>
      <c r="C626">
        <v>1060</v>
      </c>
      <c r="D626" t="s">
        <v>4620</v>
      </c>
      <c r="E626" t="s">
        <v>4735</v>
      </c>
      <c r="F626" t="s">
        <v>4884</v>
      </c>
      <c r="G626" t="s">
        <v>5856</v>
      </c>
      <c r="J626" t="s">
        <v>5857</v>
      </c>
      <c r="K626" t="s">
        <v>435</v>
      </c>
      <c r="Q626" t="s">
        <v>9436</v>
      </c>
    </row>
    <row r="627" spans="2:17" x14ac:dyDescent="0.25">
      <c r="B627" s="29" t="str">
        <f>_xlfn.CONCAT(Capabilities[[#This Row],[Column1]],"-",Capabilities[[#This Row],[Level 1]],"-",Capabilities[[#This Row],[Level 2]],"-",Capabilities[[#This Row],[Level 3]])</f>
        <v>1300-Strategic Management-Strategic Business Initiatives-Develop Strategic Initiatives</v>
      </c>
      <c r="C627">
        <v>1300</v>
      </c>
      <c r="D627" t="s">
        <v>4620</v>
      </c>
      <c r="E627" t="s">
        <v>4735</v>
      </c>
      <c r="F627" t="s">
        <v>4884</v>
      </c>
      <c r="G627" t="s">
        <v>5856</v>
      </c>
      <c r="H627" t="s">
        <v>5858</v>
      </c>
      <c r="I627" t="s">
        <v>4699</v>
      </c>
      <c r="J627" t="s">
        <v>5859</v>
      </c>
      <c r="K627" t="s">
        <v>435</v>
      </c>
      <c r="O627" t="s">
        <v>139</v>
      </c>
      <c r="Q627" t="s">
        <v>9437</v>
      </c>
    </row>
    <row r="628" spans="2:17" x14ac:dyDescent="0.25">
      <c r="B628" s="29" t="str">
        <f>_xlfn.CONCAT(Capabilities[[#This Row],[Column1]],"-",Capabilities[[#This Row],[Level 1]],"-",Capabilities[[#This Row],[Level 2]],"-",Capabilities[[#This Row],[Level 3]])</f>
        <v>1301-Strategic Management-Strategic Business Initiatives-Establish High-Level Measures</v>
      </c>
      <c r="C628">
        <v>1301</v>
      </c>
      <c r="D628" t="s">
        <v>4620</v>
      </c>
      <c r="E628" t="s">
        <v>4735</v>
      </c>
      <c r="F628" t="s">
        <v>4884</v>
      </c>
      <c r="G628" t="s">
        <v>5856</v>
      </c>
      <c r="H628" t="s">
        <v>5860</v>
      </c>
      <c r="I628" t="s">
        <v>4699</v>
      </c>
      <c r="J628" t="s">
        <v>5861</v>
      </c>
      <c r="K628" t="s">
        <v>435</v>
      </c>
      <c r="O628" t="s">
        <v>139</v>
      </c>
      <c r="Q628" t="s">
        <v>9438</v>
      </c>
    </row>
    <row r="629" spans="2:17" x14ac:dyDescent="0.25">
      <c r="B629" s="29" t="str">
        <f>_xlfn.CONCAT(Capabilities[[#This Row],[Column1]],"-",Capabilities[[#This Row],[Level 1]],"-",Capabilities[[#This Row],[Level 2]],"-",Capabilities[[#This Row],[Level 3]])</f>
        <v>1302-Strategic Management-Strategic Business Initiatives-Evaluate Strategic Initiatives</v>
      </c>
      <c r="C629">
        <v>1302</v>
      </c>
      <c r="D629" t="s">
        <v>4620</v>
      </c>
      <c r="E629" t="s">
        <v>4735</v>
      </c>
      <c r="F629" t="s">
        <v>4884</v>
      </c>
      <c r="G629" t="s">
        <v>5856</v>
      </c>
      <c r="H629" t="s">
        <v>5862</v>
      </c>
      <c r="I629" t="s">
        <v>4699</v>
      </c>
      <c r="J629" t="s">
        <v>5863</v>
      </c>
      <c r="K629" t="s">
        <v>435</v>
      </c>
      <c r="O629" t="s">
        <v>139</v>
      </c>
      <c r="Q629" t="s">
        <v>9439</v>
      </c>
    </row>
    <row r="630" spans="2:17" x14ac:dyDescent="0.25">
      <c r="B630" s="29" t="str">
        <f>_xlfn.CONCAT(Capabilities[[#This Row],[Column1]],"-",Capabilities[[#This Row],[Level 1]],"-",Capabilities[[#This Row],[Level 2]],"-",Capabilities[[#This Row],[Level 3]])</f>
        <v>1303-Strategic Management-Strategic Business Initiatives-Select Strategy</v>
      </c>
      <c r="C630">
        <v>1303</v>
      </c>
      <c r="D630" t="s">
        <v>4620</v>
      </c>
      <c r="E630" t="s">
        <v>4735</v>
      </c>
      <c r="F630" t="s">
        <v>4884</v>
      </c>
      <c r="G630" t="s">
        <v>5856</v>
      </c>
      <c r="H630" t="s">
        <v>5864</v>
      </c>
      <c r="I630" t="s">
        <v>4699</v>
      </c>
      <c r="J630" t="s">
        <v>5865</v>
      </c>
      <c r="K630" t="s">
        <v>435</v>
      </c>
      <c r="O630" t="s">
        <v>139</v>
      </c>
      <c r="Q630" t="s">
        <v>9440</v>
      </c>
    </row>
    <row r="631" spans="2:17" x14ac:dyDescent="0.25">
      <c r="B631" s="29" t="str">
        <f>_xlfn.CONCAT(Capabilities[[#This Row],[Column1]],"-",Capabilities[[#This Row],[Level 1]],"-",Capabilities[[#This Row],[Level 2]],"-",Capabilities[[#This Row],[Level 3]])</f>
        <v>1061-Strategic Management-Strategy Development-</v>
      </c>
      <c r="C631">
        <v>1061</v>
      </c>
      <c r="D631" t="s">
        <v>4620</v>
      </c>
      <c r="E631" t="s">
        <v>4735</v>
      </c>
      <c r="F631" t="s">
        <v>4884</v>
      </c>
      <c r="G631" t="s">
        <v>5866</v>
      </c>
      <c r="J631" t="s">
        <v>5867</v>
      </c>
      <c r="K631" t="s">
        <v>435</v>
      </c>
      <c r="Q631" t="s">
        <v>9441</v>
      </c>
    </row>
    <row r="632" spans="2:17" x14ac:dyDescent="0.25">
      <c r="B632" s="29" t="str">
        <f>_xlfn.CONCAT(Capabilities[[#This Row],[Column1]],"-",Capabilities[[#This Row],[Level 1]],"-",Capabilities[[#This Row],[Level 2]],"-",Capabilities[[#This Row],[Level 3]])</f>
        <v>1304-Strategic Management-Strategy Development-Adapt Strategy</v>
      </c>
      <c r="C632">
        <v>1304</v>
      </c>
      <c r="D632" t="s">
        <v>4620</v>
      </c>
      <c r="E632" t="s">
        <v>4735</v>
      </c>
      <c r="F632" t="s">
        <v>4884</v>
      </c>
      <c r="G632" t="s">
        <v>5866</v>
      </c>
      <c r="H632" t="s">
        <v>5868</v>
      </c>
      <c r="I632" t="s">
        <v>4699</v>
      </c>
      <c r="J632" t="s">
        <v>5869</v>
      </c>
      <c r="K632" t="s">
        <v>435</v>
      </c>
      <c r="O632" t="s">
        <v>139</v>
      </c>
      <c r="Q632" t="s">
        <v>9442</v>
      </c>
    </row>
    <row r="633" spans="2:17" x14ac:dyDescent="0.25">
      <c r="B633" s="29" t="str">
        <f>_xlfn.CONCAT(Capabilities[[#This Row],[Column1]],"-",Capabilities[[#This Row],[Level 1]],"-",Capabilities[[#This Row],[Level 2]],"-",Capabilities[[#This Row],[Level 3]])</f>
        <v>1305-Strategic Management-Strategy Development-Define Strategy</v>
      </c>
      <c r="C633">
        <v>1305</v>
      </c>
      <c r="D633" t="s">
        <v>4620</v>
      </c>
      <c r="E633" t="s">
        <v>4735</v>
      </c>
      <c r="F633" t="s">
        <v>4884</v>
      </c>
      <c r="G633" t="s">
        <v>5866</v>
      </c>
      <c r="H633" t="s">
        <v>5870</v>
      </c>
      <c r="I633" t="s">
        <v>4699</v>
      </c>
      <c r="J633" t="s">
        <v>5871</v>
      </c>
      <c r="K633" t="s">
        <v>435</v>
      </c>
      <c r="O633" t="s">
        <v>139</v>
      </c>
      <c r="Q633" t="s">
        <v>9443</v>
      </c>
    </row>
    <row r="634" spans="2:17" x14ac:dyDescent="0.25">
      <c r="B634" s="29" t="str">
        <f>_xlfn.CONCAT(Capabilities[[#This Row],[Column1]],"-",Capabilities[[#This Row],[Level 1]],"-",Capabilities[[#This Row],[Level 2]],"-",Capabilities[[#This Row],[Level 3]])</f>
        <v>1306-Strategic Management-Strategy Development-Develop Vision/Mission</v>
      </c>
      <c r="C634">
        <v>1306</v>
      </c>
      <c r="D634" t="s">
        <v>4620</v>
      </c>
      <c r="E634" t="s">
        <v>4735</v>
      </c>
      <c r="F634" t="s">
        <v>4884</v>
      </c>
      <c r="G634" t="s">
        <v>5866</v>
      </c>
      <c r="H634" t="s">
        <v>5872</v>
      </c>
      <c r="I634" t="s">
        <v>4699</v>
      </c>
      <c r="J634" t="s">
        <v>5873</v>
      </c>
      <c r="K634" t="s">
        <v>435</v>
      </c>
      <c r="O634" t="s">
        <v>139</v>
      </c>
      <c r="Q634" t="s">
        <v>9444</v>
      </c>
    </row>
    <row r="635" spans="2:17" x14ac:dyDescent="0.25">
      <c r="B635" s="29" t="str">
        <f>_xlfn.CONCAT(Capabilities[[#This Row],[Column1]],"-",Capabilities[[#This Row],[Level 1]],"-",Capabilities[[#This Row],[Level 2]],"-",Capabilities[[#This Row],[Level 3]])</f>
        <v>1307-Strategic Management-Strategy Development-Manage Strategy</v>
      </c>
      <c r="C635">
        <v>1307</v>
      </c>
      <c r="D635" t="s">
        <v>4620</v>
      </c>
      <c r="E635" t="s">
        <v>4735</v>
      </c>
      <c r="F635" t="s">
        <v>4884</v>
      </c>
      <c r="G635" t="s">
        <v>5866</v>
      </c>
      <c r="H635" t="s">
        <v>5874</v>
      </c>
      <c r="I635" t="s">
        <v>4699</v>
      </c>
      <c r="J635" t="s">
        <v>5875</v>
      </c>
      <c r="K635" t="s">
        <v>435</v>
      </c>
      <c r="O635" t="s">
        <v>139</v>
      </c>
      <c r="Q635" t="s">
        <v>9445</v>
      </c>
    </row>
    <row r="636" spans="2:17" x14ac:dyDescent="0.25">
      <c r="B636" s="29" t="str">
        <f>_xlfn.CONCAT(Capabilities[[#This Row],[Column1]],"-",Capabilities[[#This Row],[Level 1]],"-",Capabilities[[#This Row],[Level 2]],"-",Capabilities[[#This Row],[Level 3]])</f>
        <v>1308-Strategic Management-Strategy Development-Track Strategy</v>
      </c>
      <c r="C636">
        <v>1308</v>
      </c>
      <c r="D636" t="s">
        <v>4620</v>
      </c>
      <c r="E636" t="s">
        <v>4735</v>
      </c>
      <c r="F636" t="s">
        <v>4884</v>
      </c>
      <c r="G636" t="s">
        <v>5866</v>
      </c>
      <c r="H636" t="s">
        <v>5876</v>
      </c>
      <c r="I636" t="s">
        <v>4699</v>
      </c>
      <c r="J636" t="s">
        <v>5877</v>
      </c>
      <c r="K636" t="s">
        <v>435</v>
      </c>
      <c r="O636" t="s">
        <v>5830</v>
      </c>
      <c r="Q636" t="s">
        <v>9446</v>
      </c>
    </row>
    <row r="637" spans="2:17" x14ac:dyDescent="0.25">
      <c r="B637" s="29" t="str">
        <f>_xlfn.CONCAT(Capabilities[[#This Row],[Column1]],"-",Capabilities[[#This Row],[Level 1]],"-",Capabilities[[#This Row],[Level 2]],"-",Capabilities[[#This Row],[Level 3]])</f>
        <v>1007-Strategic Management--</v>
      </c>
      <c r="C637">
        <v>1007</v>
      </c>
      <c r="D637" t="s">
        <v>4620</v>
      </c>
      <c r="E637" t="s">
        <v>4735</v>
      </c>
      <c r="F637" t="s">
        <v>4884</v>
      </c>
      <c r="J637" t="s">
        <v>5878</v>
      </c>
      <c r="K637" t="s">
        <v>435</v>
      </c>
      <c r="Q637" t="s">
        <v>9447</v>
      </c>
    </row>
    <row r="638" spans="2:17" x14ac:dyDescent="0.25">
      <c r="B638" s="29" t="str">
        <f>_xlfn.CONCAT(Capabilities[[#This Row],[Column1]],"-",Capabilities[[#This Row],[Level 1]],"-",Capabilities[[#This Row],[Level 2]],"-",Capabilities[[#This Row],[Level 3]])</f>
        <v>1314-Supply Chain-Supply Chain Performance Monitoring-</v>
      </c>
      <c r="C638">
        <v>1314</v>
      </c>
      <c r="D638" t="s">
        <v>4620</v>
      </c>
      <c r="E638" t="s">
        <v>3855</v>
      </c>
      <c r="F638" t="s">
        <v>109</v>
      </c>
      <c r="G638" t="s">
        <v>5879</v>
      </c>
      <c r="I638" t="s">
        <v>4743</v>
      </c>
      <c r="J638" t="s">
        <v>5880</v>
      </c>
      <c r="K638" t="s">
        <v>435</v>
      </c>
      <c r="P638" t="s">
        <v>5881</v>
      </c>
      <c r="Q638" t="s">
        <v>9448</v>
      </c>
    </row>
    <row r="639" spans="2:17" x14ac:dyDescent="0.25">
      <c r="B639" s="29" t="str">
        <f>_xlfn.CONCAT(Capabilities[[#This Row],[Column1]],"-",Capabilities[[#This Row],[Level 1]],"-",Capabilities[[#This Row],[Level 2]],"-",Capabilities[[#This Row],[Level 3]])</f>
        <v>1315-Supply Chain-Supply Chain Strategy &amp; Planning-</v>
      </c>
      <c r="C639">
        <v>1315</v>
      </c>
      <c r="D639" t="s">
        <v>4620</v>
      </c>
      <c r="E639" t="s">
        <v>3855</v>
      </c>
      <c r="F639" t="s">
        <v>109</v>
      </c>
      <c r="G639" t="s">
        <v>5882</v>
      </c>
      <c r="I639" t="s">
        <v>4743</v>
      </c>
      <c r="J639" t="s">
        <v>5883</v>
      </c>
      <c r="K639" t="s">
        <v>4997</v>
      </c>
      <c r="L639">
        <v>620</v>
      </c>
      <c r="P639" t="s">
        <v>5881</v>
      </c>
      <c r="Q639" t="s">
        <v>9449</v>
      </c>
    </row>
    <row r="640" spans="2:17" x14ac:dyDescent="0.25">
      <c r="B640" s="29" t="str">
        <f>_xlfn.CONCAT(Capabilities[[#This Row],[Column1]],"-",Capabilities[[#This Row],[Level 1]],"-",Capabilities[[#This Row],[Level 2]],"-",Capabilities[[#This Row],[Level 3]])</f>
        <v>4401-Supply Chain--</v>
      </c>
      <c r="C640">
        <v>4401</v>
      </c>
      <c r="D640" t="s">
        <v>4620</v>
      </c>
      <c r="E640" t="s">
        <v>3855</v>
      </c>
      <c r="F640" t="s">
        <v>109</v>
      </c>
      <c r="J640" t="s">
        <v>5884</v>
      </c>
      <c r="K640" t="s">
        <v>435</v>
      </c>
      <c r="Q640" t="s">
        <v>9450</v>
      </c>
    </row>
    <row r="641" spans="2:17" x14ac:dyDescent="0.25">
      <c r="B641" s="29" t="str">
        <f>_xlfn.CONCAT(Capabilities[[#This Row],[Column1]],"-",Capabilities[[#This Row],[Level 1]],"-",Capabilities[[#This Row],[Level 2]],"-",Capabilities[[#This Row],[Level 3]])</f>
        <v>4101-Sustainability Management-Circular Economy-</v>
      </c>
      <c r="C641">
        <v>4101</v>
      </c>
      <c r="D641" t="s">
        <v>4620</v>
      </c>
      <c r="E641" t="s">
        <v>4735</v>
      </c>
      <c r="F641" t="s">
        <v>5885</v>
      </c>
      <c r="G641" t="s">
        <v>5886</v>
      </c>
      <c r="J641" t="s">
        <v>5887</v>
      </c>
      <c r="K641" t="s">
        <v>435</v>
      </c>
      <c r="Q641" t="s">
        <v>9451</v>
      </c>
    </row>
    <row r="642" spans="2:17" ht="16.5" x14ac:dyDescent="0.3">
      <c r="B642" s="29" t="str">
        <f>_xlfn.CONCAT(Capabilities[[#This Row],[Column1]],"-",Capabilities[[#This Row],[Level 1]],"-",Capabilities[[#This Row],[Level 2]],"-",Capabilities[[#This Row],[Level 3]])</f>
        <v>4106-Sustainability Management-Circular Economy-Extended Producer Responsibility Management</v>
      </c>
      <c r="C642">
        <v>4106</v>
      </c>
      <c r="D642" t="s">
        <v>4620</v>
      </c>
      <c r="E642" t="s">
        <v>4735</v>
      </c>
      <c r="F642" t="s">
        <v>5885</v>
      </c>
      <c r="G642" t="s">
        <v>5886</v>
      </c>
      <c r="H642" s="55" t="s">
        <v>5888</v>
      </c>
      <c r="I642" t="s">
        <v>5596</v>
      </c>
      <c r="J642" t="s">
        <v>5889</v>
      </c>
      <c r="K642" t="s">
        <v>435</v>
      </c>
      <c r="N642" s="28">
        <v>45622</v>
      </c>
      <c r="O642" t="s">
        <v>1382</v>
      </c>
      <c r="Q642" t="s">
        <v>9452</v>
      </c>
    </row>
    <row r="643" spans="2:17" ht="16.5" x14ac:dyDescent="0.3">
      <c r="B643" s="29" t="str">
        <f>_xlfn.CONCAT(Capabilities[[#This Row],[Column1]],"-",Capabilities[[#This Row],[Level 1]],"-",Capabilities[[#This Row],[Level 2]],"-",Capabilities[[#This Row],[Level 3]])</f>
        <v>4107-Sustainability Management-Circular Economy-Returnable Packaging and Empties Processing</v>
      </c>
      <c r="C643">
        <v>4107</v>
      </c>
      <c r="D643" t="s">
        <v>4620</v>
      </c>
      <c r="E643" t="s">
        <v>4735</v>
      </c>
      <c r="F643" t="s">
        <v>5885</v>
      </c>
      <c r="G643" t="s">
        <v>5886</v>
      </c>
      <c r="H643" s="55" t="s">
        <v>5890</v>
      </c>
      <c r="J643" t="s">
        <v>5891</v>
      </c>
      <c r="K643" t="s">
        <v>435</v>
      </c>
      <c r="Q643" t="s">
        <v>9453</v>
      </c>
    </row>
    <row r="644" spans="2:17" ht="16.5" x14ac:dyDescent="0.3">
      <c r="B644" s="29" t="str">
        <f>_xlfn.CONCAT(Capabilities[[#This Row],[Column1]],"-",Capabilities[[#This Row],[Level 1]],"-",Capabilities[[#This Row],[Level 2]],"-",Capabilities[[#This Row],[Level 3]])</f>
        <v>4108-Sustainability Management-Circular Economy-Returnable Packaging and Empties Settlement</v>
      </c>
      <c r="C644">
        <v>4108</v>
      </c>
      <c r="D644" t="s">
        <v>4620</v>
      </c>
      <c r="E644" t="s">
        <v>4735</v>
      </c>
      <c r="F644" t="s">
        <v>5885</v>
      </c>
      <c r="G644" t="s">
        <v>5886</v>
      </c>
      <c r="H644" s="55" t="s">
        <v>5892</v>
      </c>
      <c r="J644" t="s">
        <v>5893</v>
      </c>
      <c r="K644" t="s">
        <v>435</v>
      </c>
      <c r="Q644" t="s">
        <v>9454</v>
      </c>
    </row>
    <row r="645" spans="2:17" x14ac:dyDescent="0.25">
      <c r="B645" s="29" t="str">
        <f>_xlfn.CONCAT(Capabilities[[#This Row],[Column1]],"-",Capabilities[[#This Row],[Level 1]],"-",Capabilities[[#This Row],[Level 2]],"-",Capabilities[[#This Row],[Level 3]])</f>
        <v>4217-Sustainability Management-Circular Economy-Take back of hardware</v>
      </c>
      <c r="C645">
        <v>4217</v>
      </c>
      <c r="D645" t="s">
        <v>4620</v>
      </c>
      <c r="E645" t="s">
        <v>4735</v>
      </c>
      <c r="F645" t="s">
        <v>5885</v>
      </c>
      <c r="G645" t="s">
        <v>5886</v>
      </c>
      <c r="H645" t="s">
        <v>5894</v>
      </c>
      <c r="I645" t="s">
        <v>4699</v>
      </c>
      <c r="J645" t="s">
        <v>5895</v>
      </c>
      <c r="K645" t="s">
        <v>435</v>
      </c>
      <c r="N645" s="28">
        <v>45622</v>
      </c>
      <c r="O645" t="s">
        <v>1382</v>
      </c>
      <c r="Q645" t="s">
        <v>9455</v>
      </c>
    </row>
    <row r="646" spans="2:17" x14ac:dyDescent="0.25">
      <c r="B646" s="29" t="str">
        <f>_xlfn.CONCAT(Capabilities[[#This Row],[Column1]],"-",Capabilities[[#This Row],[Level 1]],"-",Capabilities[[#This Row],[Level 2]],"-",Capabilities[[#This Row],[Level 3]])</f>
        <v>4102-Sustainability Management-Environmental Footprint Management-</v>
      </c>
      <c r="C646">
        <v>4102</v>
      </c>
      <c r="D646" t="s">
        <v>4620</v>
      </c>
      <c r="E646" t="s">
        <v>4735</v>
      </c>
      <c r="F646" t="s">
        <v>5885</v>
      </c>
      <c r="G646" s="8" t="s">
        <v>5896</v>
      </c>
      <c r="J646" t="s">
        <v>5897</v>
      </c>
      <c r="K646" t="s">
        <v>435</v>
      </c>
      <c r="Q646" t="s">
        <v>9456</v>
      </c>
    </row>
    <row r="647" spans="2:17" ht="16.5" x14ac:dyDescent="0.3">
      <c r="B647" s="29" t="str">
        <f>_xlfn.CONCAT(Capabilities[[#This Row],[Column1]],"-",Capabilities[[#This Row],[Level 1]],"-",Capabilities[[#This Row],[Level 2]],"-",Capabilities[[#This Row],[Level 3]])</f>
        <v>4109-Sustainability Management-Environmental Footprint Management-Carbon Footprint Calculation</v>
      </c>
      <c r="C647">
        <v>4109</v>
      </c>
      <c r="D647" t="s">
        <v>4620</v>
      </c>
      <c r="E647" t="s">
        <v>4735</v>
      </c>
      <c r="F647" t="s">
        <v>5885</v>
      </c>
      <c r="G647" t="s">
        <v>5896</v>
      </c>
      <c r="H647" s="55" t="s">
        <v>5898</v>
      </c>
      <c r="I647" t="s">
        <v>4699</v>
      </c>
      <c r="J647" t="s">
        <v>5899</v>
      </c>
      <c r="K647" t="s">
        <v>435</v>
      </c>
      <c r="N647" s="28">
        <v>45622</v>
      </c>
      <c r="O647" t="s">
        <v>1382</v>
      </c>
      <c r="Q647" t="s">
        <v>9457</v>
      </c>
    </row>
    <row r="648" spans="2:17" ht="16.5" x14ac:dyDescent="0.3">
      <c r="B648" s="29" t="str">
        <f>_xlfn.CONCAT(Capabilities[[#This Row],[Column1]],"-",Capabilities[[#This Row],[Level 1]],"-",Capabilities[[#This Row],[Level 2]],"-",Capabilities[[#This Row],[Level 3]])</f>
        <v>4110-Sustainability Management-Environmental Footprint Management-Emission Data Collection</v>
      </c>
      <c r="C648">
        <v>4110</v>
      </c>
      <c r="D648" t="s">
        <v>4620</v>
      </c>
      <c r="E648" t="s">
        <v>4735</v>
      </c>
      <c r="F648" t="s">
        <v>5885</v>
      </c>
      <c r="G648" t="s">
        <v>5896</v>
      </c>
      <c r="H648" s="55" t="s">
        <v>5900</v>
      </c>
      <c r="I648" t="s">
        <v>4699</v>
      </c>
      <c r="J648" t="s">
        <v>5901</v>
      </c>
      <c r="K648" t="s">
        <v>435</v>
      </c>
      <c r="N648" s="28">
        <v>45622</v>
      </c>
      <c r="O648" t="s">
        <v>1382</v>
      </c>
      <c r="Q648" t="s">
        <v>9458</v>
      </c>
    </row>
    <row r="649" spans="2:17" ht="16.5" x14ac:dyDescent="0.3">
      <c r="B649" s="29" t="str">
        <f>_xlfn.CONCAT(Capabilities[[#This Row],[Column1]],"-",Capabilities[[#This Row],[Level 1]],"-",Capabilities[[#This Row],[Level 2]],"-",Capabilities[[#This Row],[Level 3]])</f>
        <v>4111-Sustainability Management-Environmental Footprint Management-GHG Emissions Calculation</v>
      </c>
      <c r="C649">
        <v>4111</v>
      </c>
      <c r="D649" t="s">
        <v>4620</v>
      </c>
      <c r="E649" t="s">
        <v>4735</v>
      </c>
      <c r="F649" t="s">
        <v>5885</v>
      </c>
      <c r="G649" t="s">
        <v>5896</v>
      </c>
      <c r="H649" s="55" t="s">
        <v>5902</v>
      </c>
      <c r="I649" t="s">
        <v>4743</v>
      </c>
      <c r="J649" t="s">
        <v>5903</v>
      </c>
      <c r="K649" t="s">
        <v>435</v>
      </c>
      <c r="N649" s="28">
        <v>45622</v>
      </c>
      <c r="O649" t="s">
        <v>1382</v>
      </c>
      <c r="Q649" t="s">
        <v>9459</v>
      </c>
    </row>
    <row r="650" spans="2:17" ht="16.5" x14ac:dyDescent="0.3">
      <c r="B650" s="29" t="str">
        <f>_xlfn.CONCAT(Capabilities[[#This Row],[Column1]],"-",Capabilities[[#This Row],[Level 1]],"-",Capabilities[[#This Row],[Level 2]],"-",Capabilities[[#This Row],[Level 3]])</f>
        <v>4112-Sustainability Management-Environmental Footprint Management-Sustainability Steering and Reporting</v>
      </c>
      <c r="C650">
        <v>4112</v>
      </c>
      <c r="D650" t="s">
        <v>4620</v>
      </c>
      <c r="E650" t="s">
        <v>4735</v>
      </c>
      <c r="F650" t="s">
        <v>5885</v>
      </c>
      <c r="G650" t="s">
        <v>5896</v>
      </c>
      <c r="H650" s="55" t="s">
        <v>5904</v>
      </c>
      <c r="I650" t="s">
        <v>4699</v>
      </c>
      <c r="J650" t="s">
        <v>5905</v>
      </c>
      <c r="K650" t="s">
        <v>435</v>
      </c>
      <c r="N650" s="28">
        <v>45622</v>
      </c>
      <c r="O650" t="s">
        <v>1382</v>
      </c>
      <c r="Q650" t="s">
        <v>9460</v>
      </c>
    </row>
    <row r="651" spans="2:17" x14ac:dyDescent="0.25">
      <c r="B651" s="29" t="str">
        <f>_xlfn.CONCAT(Capabilities[[#This Row],[Column1]],"-",Capabilities[[#This Row],[Level 1]],"-",Capabilities[[#This Row],[Level 2]],"-",Capabilities[[#This Row],[Level 3]])</f>
        <v>4103-Sustainability Management-Sustainability Collaboration-</v>
      </c>
      <c r="C651">
        <v>4103</v>
      </c>
      <c r="D651" t="s">
        <v>4620</v>
      </c>
      <c r="E651" t="s">
        <v>4735</v>
      </c>
      <c r="F651" t="s">
        <v>5885</v>
      </c>
      <c r="G651" s="8" t="s">
        <v>5906</v>
      </c>
      <c r="J651" t="s">
        <v>5907</v>
      </c>
      <c r="K651" t="s">
        <v>435</v>
      </c>
      <c r="Q651" t="s">
        <v>9461</v>
      </c>
    </row>
    <row r="652" spans="2:17" ht="16.5" x14ac:dyDescent="0.3">
      <c r="B652" s="29" t="str">
        <f>_xlfn.CONCAT(Capabilities[[#This Row],[Column1]],"-",Capabilities[[#This Row],[Level 1]],"-",Capabilities[[#This Row],[Level 2]],"-",Capabilities[[#This Row],[Level 3]])</f>
        <v>4113-Sustainability Management-Sustainability Collaboration-Sustainability Information Collaboration</v>
      </c>
      <c r="C652">
        <v>4113</v>
      </c>
      <c r="D652" t="s">
        <v>4620</v>
      </c>
      <c r="E652" t="s">
        <v>4735</v>
      </c>
      <c r="F652" t="s">
        <v>5885</v>
      </c>
      <c r="G652" s="8" t="s">
        <v>5906</v>
      </c>
      <c r="H652" s="55" t="s">
        <v>5908</v>
      </c>
      <c r="J652" t="s">
        <v>5909</v>
      </c>
      <c r="K652" t="s">
        <v>435</v>
      </c>
      <c r="Q652" t="s">
        <v>9462</v>
      </c>
    </row>
    <row r="653" spans="2:17" ht="16.5" x14ac:dyDescent="0.3">
      <c r="B653" s="29" t="str">
        <f>_xlfn.CONCAT(Capabilities[[#This Row],[Column1]],"-",Capabilities[[#This Row],[Level 1]],"-",Capabilities[[#This Row],[Level 2]],"-",Capabilities[[#This Row],[Level 3]])</f>
        <v>4114-Sustainability Management-Sustainability Collaboration-Sustainability Network Operation</v>
      </c>
      <c r="C653">
        <v>4114</v>
      </c>
      <c r="D653" t="s">
        <v>4620</v>
      </c>
      <c r="E653" t="s">
        <v>4735</v>
      </c>
      <c r="F653" t="s">
        <v>5885</v>
      </c>
      <c r="G653" s="8" t="s">
        <v>5906</v>
      </c>
      <c r="H653" s="55" t="s">
        <v>5910</v>
      </c>
      <c r="J653" t="s">
        <v>5911</v>
      </c>
      <c r="K653" t="s">
        <v>435</v>
      </c>
      <c r="Q653" t="s">
        <v>9463</v>
      </c>
    </row>
    <row r="654" spans="2:17" x14ac:dyDescent="0.25">
      <c r="B654" s="29" t="str">
        <f>_xlfn.CONCAT(Capabilities[[#This Row],[Column1]],"-",Capabilities[[#This Row],[Level 1]],"-",Capabilities[[#This Row],[Level 2]],"-",Capabilities[[#This Row],[Level 3]])</f>
        <v>4104-Sustainability Management-Sustainability Performance Management-</v>
      </c>
      <c r="C654">
        <v>4104</v>
      </c>
      <c r="D654" t="s">
        <v>4620</v>
      </c>
      <c r="E654" t="s">
        <v>4735</v>
      </c>
      <c r="F654" t="s">
        <v>5885</v>
      </c>
      <c r="G654" s="8" t="s">
        <v>5912</v>
      </c>
      <c r="J654" t="s">
        <v>5913</v>
      </c>
      <c r="K654" t="s">
        <v>435</v>
      </c>
      <c r="Q654" t="s">
        <v>9464</v>
      </c>
    </row>
    <row r="655" spans="2:17" ht="16.5" x14ac:dyDescent="0.3">
      <c r="B655" s="29" t="str">
        <f>_xlfn.CONCAT(Capabilities[[#This Row],[Column1]],"-",Capabilities[[#This Row],[Level 1]],"-",Capabilities[[#This Row],[Level 2]],"-",Capabilities[[#This Row],[Level 3]])</f>
        <v>4115-Sustainability Management-Sustainability Performance Management-Emission Result Validation</v>
      </c>
      <c r="C655">
        <v>4115</v>
      </c>
      <c r="D655" t="s">
        <v>4620</v>
      </c>
      <c r="E655" t="s">
        <v>4735</v>
      </c>
      <c r="F655" t="s">
        <v>5885</v>
      </c>
      <c r="G655" s="8" t="s">
        <v>5912</v>
      </c>
      <c r="H655" s="55" t="s">
        <v>5914</v>
      </c>
      <c r="J655" t="s">
        <v>5915</v>
      </c>
      <c r="K655" t="s">
        <v>435</v>
      </c>
      <c r="Q655" t="s">
        <v>9465</v>
      </c>
    </row>
    <row r="656" spans="2:17" ht="16.5" x14ac:dyDescent="0.3">
      <c r="B656" s="29" t="str">
        <f>_xlfn.CONCAT(Capabilities[[#This Row],[Column1]],"-",Capabilities[[#This Row],[Level 1]],"-",Capabilities[[#This Row],[Level 2]],"-",Capabilities[[#This Row],[Level 3]])</f>
        <v>4116-Sustainability Management-Sustainability Performance Management-Emissions Factors Management</v>
      </c>
      <c r="C656">
        <v>4116</v>
      </c>
      <c r="D656" t="s">
        <v>4620</v>
      </c>
      <c r="E656" t="s">
        <v>4735</v>
      </c>
      <c r="F656" t="s">
        <v>5885</v>
      </c>
      <c r="G656" s="8" t="s">
        <v>5912</v>
      </c>
      <c r="H656" s="55" t="s">
        <v>5916</v>
      </c>
      <c r="J656" t="s">
        <v>5917</v>
      </c>
      <c r="K656" t="s">
        <v>435</v>
      </c>
      <c r="Q656" t="s">
        <v>9466</v>
      </c>
    </row>
    <row r="657" spans="2:17" ht="16.5" x14ac:dyDescent="0.3">
      <c r="B657" s="29" t="str">
        <f>_xlfn.CONCAT(Capabilities[[#This Row],[Column1]],"-",Capabilities[[#This Row],[Level 1]],"-",Capabilities[[#This Row],[Level 2]],"-",Capabilities[[#This Row],[Level 3]])</f>
        <v>4117-Sustainability Management-Sustainability Performance Management-Formulas and Equations Management</v>
      </c>
      <c r="C657">
        <v>4117</v>
      </c>
      <c r="D657" t="s">
        <v>4620</v>
      </c>
      <c r="E657" t="s">
        <v>4735</v>
      </c>
      <c r="F657" t="s">
        <v>5885</v>
      </c>
      <c r="G657" s="8" t="s">
        <v>5912</v>
      </c>
      <c r="H657" s="55" t="s">
        <v>5918</v>
      </c>
      <c r="J657" t="s">
        <v>5919</v>
      </c>
      <c r="K657" t="s">
        <v>435</v>
      </c>
      <c r="Q657" t="s">
        <v>9467</v>
      </c>
    </row>
    <row r="658" spans="2:17" ht="16.5" x14ac:dyDescent="0.3">
      <c r="B658" s="29" t="str">
        <f>_xlfn.CONCAT(Capabilities[[#This Row],[Column1]],"-",Capabilities[[#This Row],[Level 1]],"-",Capabilities[[#This Row],[Level 2]],"-",Capabilities[[#This Row],[Level 3]])</f>
        <v>4118-Sustainability Management-Sustainability Performance Management-Sustainability Audit Preparation</v>
      </c>
      <c r="C658">
        <v>4118</v>
      </c>
      <c r="D658" t="s">
        <v>4620</v>
      </c>
      <c r="E658" t="s">
        <v>4735</v>
      </c>
      <c r="F658" t="s">
        <v>5885</v>
      </c>
      <c r="G658" s="8" t="s">
        <v>5912</v>
      </c>
      <c r="H658" s="55" t="s">
        <v>5920</v>
      </c>
      <c r="J658" t="s">
        <v>5921</v>
      </c>
      <c r="K658" t="s">
        <v>435</v>
      </c>
      <c r="Q658" t="s">
        <v>9468</v>
      </c>
    </row>
    <row r="659" spans="2:17" ht="16.5" x14ac:dyDescent="0.3">
      <c r="B659" s="29" t="str">
        <f>_xlfn.CONCAT(Capabilities[[#This Row],[Column1]],"-",Capabilities[[#This Row],[Level 1]],"-",Capabilities[[#This Row],[Level 2]],"-",Capabilities[[#This Row],[Level 3]])</f>
        <v>4119-Sustainability Management-Sustainability Performance Management-Sustainability Disclosure Management</v>
      </c>
      <c r="C659">
        <v>4119</v>
      </c>
      <c r="D659" t="s">
        <v>4620</v>
      </c>
      <c r="E659" t="s">
        <v>4735</v>
      </c>
      <c r="F659" t="s">
        <v>5885</v>
      </c>
      <c r="G659" s="8" t="s">
        <v>5912</v>
      </c>
      <c r="H659" s="55" t="s">
        <v>5922</v>
      </c>
      <c r="I659" t="s">
        <v>4699</v>
      </c>
      <c r="J659" t="s">
        <v>5923</v>
      </c>
      <c r="K659" t="s">
        <v>435</v>
      </c>
      <c r="N659" s="28">
        <v>45622</v>
      </c>
      <c r="O659" t="s">
        <v>1382</v>
      </c>
      <c r="Q659" t="s">
        <v>9469</v>
      </c>
    </row>
    <row r="660" spans="2:17" ht="16.5" x14ac:dyDescent="0.3">
      <c r="B660" s="29" t="str">
        <f>_xlfn.CONCAT(Capabilities[[#This Row],[Column1]],"-",Capabilities[[#This Row],[Level 1]],"-",Capabilities[[#This Row],[Level 2]],"-",Capabilities[[#This Row],[Level 3]])</f>
        <v>4120-Sustainability Management-Sustainability Performance Management-Sustainability Objective Management</v>
      </c>
      <c r="C660">
        <v>4120</v>
      </c>
      <c r="D660" t="s">
        <v>4620</v>
      </c>
      <c r="E660" t="s">
        <v>4735</v>
      </c>
      <c r="F660" t="s">
        <v>5885</v>
      </c>
      <c r="G660" s="8" t="s">
        <v>5912</v>
      </c>
      <c r="H660" s="55" t="s">
        <v>5924</v>
      </c>
      <c r="J660" t="s">
        <v>5925</v>
      </c>
      <c r="K660" t="s">
        <v>435</v>
      </c>
      <c r="Q660" t="s">
        <v>9470</v>
      </c>
    </row>
    <row r="661" spans="2:17" ht="16.5" x14ac:dyDescent="0.3">
      <c r="B661" s="29" t="str">
        <f>_xlfn.CONCAT(Capabilities[[#This Row],[Column1]],"-",Capabilities[[#This Row],[Level 1]],"-",Capabilities[[#This Row],[Level 2]],"-",Capabilities[[#This Row],[Level 3]])</f>
        <v>4121-Sustainability Management-Sustainability Performance Management-Sustainability Strategy Definition</v>
      </c>
      <c r="C661">
        <v>4121</v>
      </c>
      <c r="D661" t="s">
        <v>4620</v>
      </c>
      <c r="E661" t="s">
        <v>4735</v>
      </c>
      <c r="F661" t="s">
        <v>5885</v>
      </c>
      <c r="G661" s="8" t="s">
        <v>5912</v>
      </c>
      <c r="H661" s="55" t="s">
        <v>5926</v>
      </c>
      <c r="J661" t="s">
        <v>5927</v>
      </c>
      <c r="K661" t="s">
        <v>435</v>
      </c>
      <c r="Q661" t="s">
        <v>9471</v>
      </c>
    </row>
    <row r="662" spans="2:17" x14ac:dyDescent="0.25">
      <c r="B662" s="29" t="str">
        <f>_xlfn.CONCAT(Capabilities[[#This Row],[Column1]],"-",Capabilities[[#This Row],[Level 1]],"-",Capabilities[[#This Row],[Level 2]],"-",Capabilities[[#This Row],[Level 3]])</f>
        <v>4105-Sustainability Management-Sustainable Operations-</v>
      </c>
      <c r="C662">
        <v>4105</v>
      </c>
      <c r="D662" t="s">
        <v>4620</v>
      </c>
      <c r="E662" t="s">
        <v>4735</v>
      </c>
      <c r="F662" t="s">
        <v>5885</v>
      </c>
      <c r="G662" t="s">
        <v>5928</v>
      </c>
      <c r="J662" t="s">
        <v>5929</v>
      </c>
      <c r="K662" t="s">
        <v>435</v>
      </c>
      <c r="Q662" t="s">
        <v>9472</v>
      </c>
    </row>
    <row r="663" spans="2:17" ht="16.5" x14ac:dyDescent="0.3">
      <c r="B663" s="29" t="str">
        <f>_xlfn.CONCAT(Capabilities[[#This Row],[Column1]],"-",Capabilities[[#This Row],[Level 1]],"-",Capabilities[[#This Row],[Level 2]],"-",Capabilities[[#This Row],[Level 3]])</f>
        <v>4122-Sustainability Management-Sustainable Operations-EHS Incident Management</v>
      </c>
      <c r="C663">
        <v>4122</v>
      </c>
      <c r="D663" t="s">
        <v>4620</v>
      </c>
      <c r="E663" t="s">
        <v>4735</v>
      </c>
      <c r="F663" t="s">
        <v>5885</v>
      </c>
      <c r="G663" t="s">
        <v>5928</v>
      </c>
      <c r="H663" s="55" t="s">
        <v>5930</v>
      </c>
      <c r="J663" t="s">
        <v>5931</v>
      </c>
      <c r="K663" t="s">
        <v>435</v>
      </c>
      <c r="O663" t="s">
        <v>5932</v>
      </c>
      <c r="Q663" t="s">
        <v>9473</v>
      </c>
    </row>
    <row r="664" spans="2:17" ht="16.5" x14ac:dyDescent="0.3">
      <c r="B664" s="29" t="str">
        <f>_xlfn.CONCAT(Capabilities[[#This Row],[Column1]],"-",Capabilities[[#This Row],[Level 1]],"-",Capabilities[[#This Row],[Level 2]],"-",Capabilities[[#This Row],[Level 3]])</f>
        <v>4123-Sustainability Management-Sustainable Operations-ESG Fact Transparency Mass Balancing</v>
      </c>
      <c r="C664">
        <v>4123</v>
      </c>
      <c r="D664" t="s">
        <v>4620</v>
      </c>
      <c r="E664" t="s">
        <v>4735</v>
      </c>
      <c r="F664" t="s">
        <v>5885</v>
      </c>
      <c r="G664" t="s">
        <v>5928</v>
      </c>
      <c r="H664" s="55" t="s">
        <v>5933</v>
      </c>
      <c r="J664" t="s">
        <v>5934</v>
      </c>
      <c r="K664" t="s">
        <v>435</v>
      </c>
      <c r="Q664" t="s">
        <v>9474</v>
      </c>
    </row>
    <row r="665" spans="2:17" ht="16.5" x14ac:dyDescent="0.3">
      <c r="B665" s="29" t="str">
        <f>_xlfn.CONCAT(Capabilities[[#This Row],[Column1]],"-",Capabilities[[#This Row],[Level 1]],"-",Capabilities[[#This Row],[Level 2]],"-",Capabilities[[#This Row],[Level 3]])</f>
        <v>4124-Sustainability Management-Sustainable Operations-Hazardous Substance Management</v>
      </c>
      <c r="C665">
        <v>4124</v>
      </c>
      <c r="D665" t="s">
        <v>4620</v>
      </c>
      <c r="E665" t="s">
        <v>4735</v>
      </c>
      <c r="F665" t="s">
        <v>5885</v>
      </c>
      <c r="G665" t="s">
        <v>5928</v>
      </c>
      <c r="H665" s="55" t="s">
        <v>5935</v>
      </c>
      <c r="I665" t="s">
        <v>4699</v>
      </c>
      <c r="J665" t="s">
        <v>5936</v>
      </c>
      <c r="K665" t="s">
        <v>435</v>
      </c>
      <c r="N665" s="28">
        <v>45622</v>
      </c>
      <c r="O665" t="s">
        <v>1382</v>
      </c>
      <c r="Q665" t="s">
        <v>9475</v>
      </c>
    </row>
    <row r="666" spans="2:17" ht="16.5" x14ac:dyDescent="0.3">
      <c r="B666" s="29" t="str">
        <f>_xlfn.CONCAT(Capabilities[[#This Row],[Column1]],"-",Capabilities[[#This Row],[Level 1]],"-",Capabilities[[#This Row],[Level 2]],"-",Capabilities[[#This Row],[Level 3]])</f>
        <v>4125-Sustainability Management-Sustainable Operations-Industrial Hygiene and Sampling</v>
      </c>
      <c r="C666">
        <v>4125</v>
      </c>
      <c r="D666" t="s">
        <v>4620</v>
      </c>
      <c r="E666" t="s">
        <v>4735</v>
      </c>
      <c r="F666" t="s">
        <v>5885</v>
      </c>
      <c r="G666" t="s">
        <v>5928</v>
      </c>
      <c r="H666" s="55" t="s">
        <v>5937</v>
      </c>
      <c r="J666" t="s">
        <v>5938</v>
      </c>
      <c r="K666" t="s">
        <v>435</v>
      </c>
      <c r="Q666" t="s">
        <v>9476</v>
      </c>
    </row>
    <row r="667" spans="2:17" ht="16.5" x14ac:dyDescent="0.3">
      <c r="B667" s="29" t="str">
        <f>_xlfn.CONCAT(Capabilities[[#This Row],[Column1]],"-",Capabilities[[#This Row],[Level 1]],"-",Capabilities[[#This Row],[Level 2]],"-",Capabilities[[#This Row],[Level 3]])</f>
        <v>4126-Sustainability Management-Sustainable Operations-Management of Change</v>
      </c>
      <c r="C667">
        <v>4126</v>
      </c>
      <c r="D667" t="s">
        <v>4620</v>
      </c>
      <c r="E667" t="s">
        <v>4735</v>
      </c>
      <c r="F667" t="s">
        <v>5885</v>
      </c>
      <c r="G667" t="s">
        <v>5928</v>
      </c>
      <c r="H667" s="55" t="s">
        <v>5939</v>
      </c>
      <c r="J667" t="s">
        <v>5940</v>
      </c>
      <c r="K667" t="s">
        <v>435</v>
      </c>
      <c r="Q667" t="s">
        <v>9477</v>
      </c>
    </row>
    <row r="668" spans="2:17" ht="16.5" x14ac:dyDescent="0.3">
      <c r="B668" s="29" t="str">
        <f>_xlfn.CONCAT(Capabilities[[#This Row],[Column1]],"-",Capabilities[[#This Row],[Level 1]],"-",Capabilities[[#This Row],[Level 2]],"-",Capabilities[[#This Row],[Level 3]])</f>
        <v>4127-Sustainability Management-Sustainable Operations-Occupational Health Management</v>
      </c>
      <c r="C668">
        <v>4127</v>
      </c>
      <c r="D668" t="s">
        <v>4620</v>
      </c>
      <c r="E668" t="s">
        <v>4735</v>
      </c>
      <c r="F668" t="s">
        <v>5885</v>
      </c>
      <c r="G668" t="s">
        <v>5928</v>
      </c>
      <c r="H668" s="55" t="s">
        <v>5941</v>
      </c>
      <c r="J668" t="s">
        <v>5942</v>
      </c>
      <c r="K668" t="s">
        <v>435</v>
      </c>
      <c r="Q668" t="s">
        <v>9478</v>
      </c>
    </row>
    <row r="669" spans="2:17" ht="16.5" x14ac:dyDescent="0.3">
      <c r="B669" s="29" t="str">
        <f>_xlfn.CONCAT(Capabilities[[#This Row],[Column1]],"-",Capabilities[[#This Row],[Level 1]],"-",Capabilities[[#This Row],[Level 2]],"-",Capabilities[[#This Row],[Level 3]])</f>
        <v>4128-Sustainability Management-Sustainable Operations-Operational Risk Assessment</v>
      </c>
      <c r="C669">
        <v>4128</v>
      </c>
      <c r="D669" t="s">
        <v>4620</v>
      </c>
      <c r="E669" t="s">
        <v>4735</v>
      </c>
      <c r="F669" t="s">
        <v>5885</v>
      </c>
      <c r="G669" t="s">
        <v>5928</v>
      </c>
      <c r="H669" s="55" t="s">
        <v>5943</v>
      </c>
      <c r="J669" t="s">
        <v>5944</v>
      </c>
      <c r="K669" t="s">
        <v>435</v>
      </c>
      <c r="Q669" t="s">
        <v>9479</v>
      </c>
    </row>
    <row r="670" spans="2:17" ht="16.5" x14ac:dyDescent="0.3">
      <c r="B670" s="29" t="str">
        <f>_xlfn.CONCAT(Capabilities[[#This Row],[Column1]],"-",Capabilities[[#This Row],[Level 1]],"-",Capabilities[[#This Row],[Level 2]],"-",Capabilities[[#This Row],[Level 3]])</f>
        <v>4129-Sustainability Management-Sustainable Operations-Waste Characterization Management</v>
      </c>
      <c r="C670">
        <v>4129</v>
      </c>
      <c r="D670" t="s">
        <v>4620</v>
      </c>
      <c r="E670" t="s">
        <v>4735</v>
      </c>
      <c r="F670" t="s">
        <v>5885</v>
      </c>
      <c r="G670" t="s">
        <v>5928</v>
      </c>
      <c r="H670" s="55" t="s">
        <v>5945</v>
      </c>
      <c r="J670" t="s">
        <v>5946</v>
      </c>
      <c r="K670" t="s">
        <v>435</v>
      </c>
      <c r="Q670" t="s">
        <v>9480</v>
      </c>
    </row>
    <row r="671" spans="2:17" ht="16.5" x14ac:dyDescent="0.3">
      <c r="B671" s="29" t="str">
        <f>_xlfn.CONCAT(Capabilities[[#This Row],[Column1]],"-",Capabilities[[#This Row],[Level 1]],"-",Capabilities[[#This Row],[Level 2]],"-",Capabilities[[#This Row],[Level 3]])</f>
        <v>4130-Sustainability Management-Sustainable Operations-Waste Container Management</v>
      </c>
      <c r="C671">
        <v>4130</v>
      </c>
      <c r="D671" t="s">
        <v>4620</v>
      </c>
      <c r="E671" t="s">
        <v>4735</v>
      </c>
      <c r="F671" t="s">
        <v>5885</v>
      </c>
      <c r="G671" t="s">
        <v>5928</v>
      </c>
      <c r="H671" s="55" t="s">
        <v>5947</v>
      </c>
      <c r="J671" t="s">
        <v>5948</v>
      </c>
      <c r="K671" t="s">
        <v>435</v>
      </c>
      <c r="Q671" t="s">
        <v>9481</v>
      </c>
    </row>
    <row r="672" spans="2:17" ht="16.5" x14ac:dyDescent="0.3">
      <c r="B672" s="29" t="str">
        <f>_xlfn.CONCAT(Capabilities[[#This Row],[Column1]],"-",Capabilities[[#This Row],[Level 1]],"-",Capabilities[[#This Row],[Level 2]],"-",Capabilities[[#This Row],[Level 3]])</f>
        <v>4131-Sustainability Management-Sustainable Operations-Waste Disposal Management</v>
      </c>
      <c r="C672">
        <v>4131</v>
      </c>
      <c r="D672" t="s">
        <v>4620</v>
      </c>
      <c r="E672" t="s">
        <v>4735</v>
      </c>
      <c r="F672" t="s">
        <v>5885</v>
      </c>
      <c r="G672" t="s">
        <v>5928</v>
      </c>
      <c r="H672" s="55" t="s">
        <v>5949</v>
      </c>
      <c r="I672" t="s">
        <v>4699</v>
      </c>
      <c r="J672" t="s">
        <v>5950</v>
      </c>
      <c r="K672" t="s">
        <v>435</v>
      </c>
      <c r="N672" s="28">
        <v>45622</v>
      </c>
      <c r="O672" t="s">
        <v>1382</v>
      </c>
      <c r="Q672" t="s">
        <v>9482</v>
      </c>
    </row>
    <row r="673" spans="2:17" ht="16.5" x14ac:dyDescent="0.3">
      <c r="B673" s="29" t="str">
        <f>_xlfn.CONCAT(Capabilities[[#This Row],[Column1]],"-",Capabilities[[#This Row],[Level 1]],"-",Capabilities[[#This Row],[Level 2]],"-",Capabilities[[#This Row],[Level 3]])</f>
        <v>4132-Sustainability Management-Sustainable Operations-Waste Generation Monitoring</v>
      </c>
      <c r="C673">
        <v>4132</v>
      </c>
      <c r="D673" t="s">
        <v>4620</v>
      </c>
      <c r="E673" t="s">
        <v>4735</v>
      </c>
      <c r="F673" t="s">
        <v>5885</v>
      </c>
      <c r="G673" t="s">
        <v>5928</v>
      </c>
      <c r="H673" s="55" t="s">
        <v>5951</v>
      </c>
      <c r="J673" t="s">
        <v>5952</v>
      </c>
      <c r="K673" t="s">
        <v>435</v>
      </c>
      <c r="Q673" t="s">
        <v>9483</v>
      </c>
    </row>
    <row r="674" spans="2:17" ht="16.5" x14ac:dyDescent="0.3">
      <c r="B674" s="29" t="str">
        <f>_xlfn.CONCAT(Capabilities[[#This Row],[Column1]],"-",Capabilities[[#This Row],[Level 1]],"-",Capabilities[[#This Row],[Level 2]],"-",Capabilities[[#This Row],[Level 3]])</f>
        <v>4133-Sustainability Management-Sustainable Operations-Waste Storage Management</v>
      </c>
      <c r="C674">
        <v>4133</v>
      </c>
      <c r="D674" t="s">
        <v>4620</v>
      </c>
      <c r="E674" t="s">
        <v>4735</v>
      </c>
      <c r="F674" t="s">
        <v>5885</v>
      </c>
      <c r="G674" t="s">
        <v>5928</v>
      </c>
      <c r="H674" s="55" t="s">
        <v>5953</v>
      </c>
      <c r="J674" t="s">
        <v>5954</v>
      </c>
      <c r="K674" t="s">
        <v>435</v>
      </c>
      <c r="Q674" t="s">
        <v>9484</v>
      </c>
    </row>
    <row r="675" spans="2:17" ht="16.5" x14ac:dyDescent="0.3">
      <c r="B675" s="29" t="str">
        <f>_xlfn.CONCAT(Capabilities[[#This Row],[Column1]],"-",Capabilities[[#This Row],[Level 1]],"-",Capabilities[[#This Row],[Level 2]],"-",Capabilities[[#This Row],[Level 3]])</f>
        <v>4134-Sustainability Management-Sustainable Operations-Waste Transportation Management</v>
      </c>
      <c r="C675">
        <v>4134</v>
      </c>
      <c r="D675" t="s">
        <v>4620</v>
      </c>
      <c r="E675" t="s">
        <v>4735</v>
      </c>
      <c r="F675" t="s">
        <v>5885</v>
      </c>
      <c r="G675" t="s">
        <v>5928</v>
      </c>
      <c r="H675" s="55" t="s">
        <v>5955</v>
      </c>
      <c r="J675" t="s">
        <v>5956</v>
      </c>
      <c r="K675" t="s">
        <v>435</v>
      </c>
      <c r="Q675" t="s">
        <v>9485</v>
      </c>
    </row>
    <row r="676" spans="2:17" ht="16.5" x14ac:dyDescent="0.3">
      <c r="B676" s="29" t="str">
        <f>_xlfn.CONCAT(Capabilities[[#This Row],[Column1]],"-",Capabilities[[#This Row],[Level 1]],"-",Capabilities[[#This Row],[Level 2]],"-",Capabilities[[#This Row],[Level 3]])</f>
        <v>4135-Sustainability Management-Sustainable Operations-Work Permit and Isolations Management</v>
      </c>
      <c r="C676">
        <v>4135</v>
      </c>
      <c r="D676" t="s">
        <v>4620</v>
      </c>
      <c r="E676" t="s">
        <v>4735</v>
      </c>
      <c r="F676" t="s">
        <v>5885</v>
      </c>
      <c r="G676" t="s">
        <v>5928</v>
      </c>
      <c r="H676" s="55" t="s">
        <v>5957</v>
      </c>
      <c r="J676" t="s">
        <v>5958</v>
      </c>
      <c r="K676" t="s">
        <v>435</v>
      </c>
      <c r="Q676" t="s">
        <v>9486</v>
      </c>
    </row>
    <row r="677" spans="2:17" x14ac:dyDescent="0.25">
      <c r="B677" s="29" t="str">
        <f>_xlfn.CONCAT(Capabilities[[#This Row],[Column1]],"-",Capabilities[[#This Row],[Level 1]],"-",Capabilities[[#This Row],[Level 2]],"-",Capabilities[[#This Row],[Level 3]])</f>
        <v>4100-Sustainability Management--</v>
      </c>
      <c r="C677">
        <v>4100</v>
      </c>
      <c r="D677" t="s">
        <v>4620</v>
      </c>
      <c r="E677" t="s">
        <v>4735</v>
      </c>
      <c r="F677" t="s">
        <v>5885</v>
      </c>
      <c r="J677" t="s">
        <v>5959</v>
      </c>
      <c r="K677" t="s">
        <v>435</v>
      </c>
      <c r="Q677" t="s">
        <v>9487</v>
      </c>
    </row>
  </sheetData>
  <sheetProtection autoFilter="0"/>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4EC18287-ACAD-4F8B-8E0F-EBDD00EA25C0}">
          <x14:formula1>
            <xm:f>Tabels!$D$4:$D$7</xm:f>
          </x14:formula1>
          <xm:sqref>M7:M1048576</xm:sqref>
        </x14:dataValidation>
        <x14:dataValidation type="list" allowBlank="1" showInputMessage="1" showErrorMessage="1" xr:uid="{590AEDEF-7531-4ECF-91AD-71B22BA00030}">
          <x14:formula1>
            <xm:f>Tabels!$Y$4:$Y$6</xm:f>
          </x14:formula1>
          <xm:sqref>I7:I1048576</xm:sqref>
        </x14:dataValidation>
        <x14:dataValidation type="list" allowBlank="1" showInputMessage="1" showErrorMessage="1" xr:uid="{6417C7E9-D812-4182-A4C4-D789479E431F}">
          <x14:formula1>
            <xm:f>'C-Business Context'!$P$3:$P$15</xm:f>
          </x14:formula1>
          <xm:sqref>K6:K1048576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4EC4-AA42-4667-BE4C-6F74FCE260F5}">
  <sheetPr codeName="Sheet6"/>
  <dimension ref="B1:N76"/>
  <sheetViews>
    <sheetView topLeftCell="A8" zoomScale="90" zoomScaleNormal="90" workbookViewId="0">
      <selection activeCell="C74" sqref="C74"/>
    </sheetView>
  </sheetViews>
  <sheetFormatPr defaultRowHeight="15" x14ac:dyDescent="0.25"/>
  <cols>
    <col min="2" max="2" width="27.7109375" bestFit="1" customWidth="1"/>
    <col min="3" max="3" width="38.7109375" customWidth="1"/>
    <col min="4" max="8" width="14.42578125" customWidth="1"/>
    <col min="9" max="9" width="17.42578125" customWidth="1"/>
    <col min="10" max="10" width="19" bestFit="1" customWidth="1"/>
    <col min="11" max="11" width="10.5703125" bestFit="1" customWidth="1"/>
    <col min="14" max="14" width="71.42578125" customWidth="1"/>
    <col min="15" max="15" width="14.28515625" bestFit="1" customWidth="1"/>
  </cols>
  <sheetData>
    <row r="1" spans="2:14" x14ac:dyDescent="0.25">
      <c r="B1" t="s">
        <v>4614</v>
      </c>
      <c r="C1" t="s">
        <v>4615</v>
      </c>
      <c r="D1" t="s">
        <v>4613</v>
      </c>
      <c r="E1" s="80" t="s">
        <v>7266</v>
      </c>
    </row>
    <row r="2" spans="2:14" x14ac:dyDescent="0.25">
      <c r="B2" t="s">
        <v>7267</v>
      </c>
      <c r="C2" t="s">
        <v>32</v>
      </c>
      <c r="D2" t="s">
        <v>4529</v>
      </c>
      <c r="E2" t="s">
        <v>7268</v>
      </c>
      <c r="I2" t="s">
        <v>31</v>
      </c>
      <c r="J2" t="s">
        <v>4529</v>
      </c>
      <c r="N2" t="s">
        <v>33</v>
      </c>
    </row>
    <row r="3" spans="2:14" x14ac:dyDescent="0.25">
      <c r="B3" s="94" t="s">
        <v>325</v>
      </c>
      <c r="C3" t="s">
        <v>325</v>
      </c>
      <c r="D3" t="s">
        <v>7269</v>
      </c>
      <c r="I3" t="s">
        <v>473</v>
      </c>
      <c r="J3" t="s">
        <v>7270</v>
      </c>
      <c r="N3" t="s">
        <v>6217</v>
      </c>
    </row>
    <row r="4" spans="2:14" x14ac:dyDescent="0.25">
      <c r="B4" s="94" t="s">
        <v>325</v>
      </c>
      <c r="C4" t="s">
        <v>8619</v>
      </c>
      <c r="D4" t="s">
        <v>7272</v>
      </c>
      <c r="I4" t="s">
        <v>174</v>
      </c>
      <c r="J4" t="s">
        <v>7271</v>
      </c>
      <c r="N4" t="s">
        <v>4694</v>
      </c>
    </row>
    <row r="5" spans="2:14" x14ac:dyDescent="0.25">
      <c r="B5" s="94" t="s">
        <v>1842</v>
      </c>
      <c r="C5" t="s">
        <v>8624</v>
      </c>
      <c r="D5" t="s">
        <v>7272</v>
      </c>
      <c r="I5" t="s">
        <v>477</v>
      </c>
      <c r="J5" t="s">
        <v>7272</v>
      </c>
      <c r="N5" t="s">
        <v>293</v>
      </c>
    </row>
    <row r="6" spans="2:14" x14ac:dyDescent="0.25">
      <c r="B6" s="94" t="s">
        <v>325</v>
      </c>
      <c r="C6" t="s">
        <v>8518</v>
      </c>
      <c r="D6" t="s">
        <v>7275</v>
      </c>
      <c r="I6" t="s">
        <v>479</v>
      </c>
      <c r="J6" t="s">
        <v>7273</v>
      </c>
      <c r="N6" t="s">
        <v>291</v>
      </c>
    </row>
    <row r="7" spans="2:14" x14ac:dyDescent="0.25">
      <c r="B7" s="94" t="s">
        <v>1842</v>
      </c>
      <c r="C7" t="s">
        <v>8549</v>
      </c>
      <c r="D7" t="s">
        <v>7275</v>
      </c>
      <c r="I7" t="s">
        <v>481</v>
      </c>
      <c r="J7" t="s">
        <v>7274</v>
      </c>
      <c r="N7" t="s">
        <v>81</v>
      </c>
    </row>
    <row r="8" spans="2:14" x14ac:dyDescent="0.25">
      <c r="B8" s="94" t="s">
        <v>325</v>
      </c>
      <c r="C8" t="s">
        <v>8529</v>
      </c>
      <c r="D8" t="s">
        <v>7279</v>
      </c>
      <c r="I8" t="s">
        <v>43</v>
      </c>
      <c r="J8" t="s">
        <v>7269</v>
      </c>
      <c r="N8" t="s">
        <v>72</v>
      </c>
    </row>
    <row r="9" spans="2:14" x14ac:dyDescent="0.25">
      <c r="B9" s="94" t="s">
        <v>325</v>
      </c>
      <c r="C9" t="s">
        <v>8531</v>
      </c>
      <c r="D9" t="s">
        <v>7286</v>
      </c>
      <c r="I9" t="s">
        <v>53</v>
      </c>
      <c r="J9" t="s">
        <v>7275</v>
      </c>
      <c r="N9" t="s">
        <v>78</v>
      </c>
    </row>
    <row r="10" spans="2:14" x14ac:dyDescent="0.25">
      <c r="B10" s="94" t="s">
        <v>325</v>
      </c>
      <c r="C10" t="s">
        <v>8632</v>
      </c>
      <c r="D10" t="s">
        <v>7288</v>
      </c>
      <c r="I10" t="s">
        <v>57</v>
      </c>
      <c r="J10" t="s">
        <v>7276</v>
      </c>
      <c r="N10" t="s">
        <v>115</v>
      </c>
    </row>
    <row r="11" spans="2:14" x14ac:dyDescent="0.25">
      <c r="B11" s="94" t="s">
        <v>325</v>
      </c>
      <c r="C11" t="s">
        <v>8649</v>
      </c>
      <c r="D11" t="s">
        <v>7281</v>
      </c>
      <c r="G11" t="s">
        <v>7278</v>
      </c>
      <c r="I11" t="s">
        <v>487</v>
      </c>
      <c r="J11" t="s">
        <v>7279</v>
      </c>
      <c r="N11" t="s">
        <v>125</v>
      </c>
    </row>
    <row r="12" spans="2:14" x14ac:dyDescent="0.25">
      <c r="B12" s="94" t="s">
        <v>1842</v>
      </c>
      <c r="C12" t="s">
        <v>8633</v>
      </c>
      <c r="D12" t="s">
        <v>7288</v>
      </c>
      <c r="G12" t="s">
        <v>7278</v>
      </c>
      <c r="I12" t="s">
        <v>8625</v>
      </c>
      <c r="J12" t="s">
        <v>8626</v>
      </c>
      <c r="N12" t="s">
        <v>123</v>
      </c>
    </row>
    <row r="13" spans="2:14" x14ac:dyDescent="0.25">
      <c r="B13" s="94" t="s">
        <v>109</v>
      </c>
      <c r="C13" t="s">
        <v>109</v>
      </c>
      <c r="D13" t="s">
        <v>7269</v>
      </c>
      <c r="G13" t="s">
        <v>7278</v>
      </c>
      <c r="I13" t="s">
        <v>59</v>
      </c>
      <c r="J13" t="s">
        <v>7282</v>
      </c>
      <c r="N13" t="s">
        <v>659</v>
      </c>
    </row>
    <row r="14" spans="2:14" x14ac:dyDescent="0.25">
      <c r="B14" s="220" t="s">
        <v>2192</v>
      </c>
      <c r="C14" s="220" t="s">
        <v>285</v>
      </c>
      <c r="D14" s="94" t="s">
        <v>7269</v>
      </c>
      <c r="G14" t="s">
        <v>7278</v>
      </c>
      <c r="I14" t="s">
        <v>489</v>
      </c>
      <c r="J14" t="s">
        <v>7284</v>
      </c>
      <c r="N14" t="s">
        <v>166</v>
      </c>
    </row>
    <row r="15" spans="2:14" x14ac:dyDescent="0.25">
      <c r="B15" s="220" t="s">
        <v>2192</v>
      </c>
      <c r="C15" s="220" t="s">
        <v>151</v>
      </c>
      <c r="D15" s="94" t="s">
        <v>7269</v>
      </c>
      <c r="G15" t="s">
        <v>7278</v>
      </c>
      <c r="I15" t="s">
        <v>491</v>
      </c>
      <c r="J15" t="s">
        <v>7286</v>
      </c>
      <c r="N15" t="s">
        <v>581</v>
      </c>
    </row>
    <row r="16" spans="2:14" x14ac:dyDescent="0.25">
      <c r="B16" s="220" t="s">
        <v>2192</v>
      </c>
      <c r="C16" s="220" t="s">
        <v>148</v>
      </c>
      <c r="D16" s="94" t="s">
        <v>7269</v>
      </c>
      <c r="G16" t="s">
        <v>7278</v>
      </c>
      <c r="I16" t="s">
        <v>62</v>
      </c>
      <c r="J16" t="s">
        <v>7288</v>
      </c>
      <c r="N16" t="s">
        <v>948</v>
      </c>
    </row>
    <row r="17" spans="2:14" x14ac:dyDescent="0.25">
      <c r="B17" s="220" t="s">
        <v>2192</v>
      </c>
      <c r="C17" s="220" t="s">
        <v>1566</v>
      </c>
      <c r="D17" s="94" t="s">
        <v>7269</v>
      </c>
      <c r="G17" t="s">
        <v>7278</v>
      </c>
      <c r="I17" t="s">
        <v>1368</v>
      </c>
      <c r="J17" t="s">
        <v>7289</v>
      </c>
      <c r="N17" t="s">
        <v>165</v>
      </c>
    </row>
    <row r="18" spans="2:14" x14ac:dyDescent="0.25">
      <c r="B18" s="220" t="s">
        <v>2192</v>
      </c>
      <c r="C18" s="220" t="s">
        <v>239</v>
      </c>
      <c r="D18" s="94" t="s">
        <v>7269</v>
      </c>
      <c r="G18" t="s">
        <v>7278</v>
      </c>
      <c r="I18" t="s">
        <v>64</v>
      </c>
      <c r="J18" t="s">
        <v>7281</v>
      </c>
      <c r="N18" t="s">
        <v>164</v>
      </c>
    </row>
    <row r="19" spans="2:14" x14ac:dyDescent="0.25">
      <c r="B19" s="220" t="s">
        <v>2192</v>
      </c>
      <c r="C19" s="220" t="s">
        <v>311</v>
      </c>
      <c r="D19" s="94" t="s">
        <v>7269</v>
      </c>
      <c r="G19" t="s">
        <v>7278</v>
      </c>
      <c r="I19" t="s">
        <v>66</v>
      </c>
      <c r="J19" t="s">
        <v>7283</v>
      </c>
      <c r="N19" t="s">
        <v>162</v>
      </c>
    </row>
    <row r="20" spans="2:14" x14ac:dyDescent="0.25">
      <c r="B20" s="220" t="s">
        <v>2192</v>
      </c>
      <c r="C20" s="114" t="s">
        <v>8712</v>
      </c>
      <c r="D20" s="94" t="s">
        <v>7279</v>
      </c>
      <c r="G20" t="s">
        <v>7278</v>
      </c>
      <c r="I20" t="s">
        <v>276</v>
      </c>
      <c r="J20" t="s">
        <v>276</v>
      </c>
      <c r="N20" t="s">
        <v>578</v>
      </c>
    </row>
    <row r="21" spans="2:14" x14ac:dyDescent="0.25">
      <c r="B21" s="220" t="s">
        <v>2192</v>
      </c>
      <c r="C21" s="136" t="s">
        <v>7277</v>
      </c>
      <c r="D21" s="94" t="s">
        <v>7275</v>
      </c>
      <c r="G21" t="s">
        <v>7278</v>
      </c>
      <c r="N21" t="s">
        <v>231</v>
      </c>
    </row>
    <row r="22" spans="2:14" x14ac:dyDescent="0.25">
      <c r="B22" s="220" t="s">
        <v>2192</v>
      </c>
      <c r="C22" s="136" t="s">
        <v>7280</v>
      </c>
      <c r="D22" s="94" t="s">
        <v>7281</v>
      </c>
      <c r="G22" t="s">
        <v>7278</v>
      </c>
      <c r="N22" t="s">
        <v>183</v>
      </c>
    </row>
    <row r="23" spans="2:14" x14ac:dyDescent="0.25">
      <c r="B23" s="220" t="s">
        <v>2192</v>
      </c>
      <c r="C23" s="136" t="s">
        <v>351</v>
      </c>
      <c r="D23" s="94" t="s">
        <v>7283</v>
      </c>
      <c r="G23" t="s">
        <v>7278</v>
      </c>
      <c r="N23" t="s">
        <v>110</v>
      </c>
    </row>
    <row r="24" spans="2:14" x14ac:dyDescent="0.25">
      <c r="B24" s="220" t="s">
        <v>7285</v>
      </c>
      <c r="C24" s="221" t="s">
        <v>137</v>
      </c>
      <c r="D24" s="94" t="s">
        <v>7269</v>
      </c>
      <c r="G24" t="s">
        <v>7278</v>
      </c>
      <c r="N24" t="s">
        <v>87</v>
      </c>
    </row>
    <row r="25" spans="2:14" x14ac:dyDescent="0.25">
      <c r="B25" s="220" t="s">
        <v>7287</v>
      </c>
      <c r="C25" s="136" t="s">
        <v>439</v>
      </c>
      <c r="D25" s="94" t="s">
        <v>7269</v>
      </c>
      <c r="G25" t="s">
        <v>7278</v>
      </c>
      <c r="N25" t="s">
        <v>761</v>
      </c>
    </row>
    <row r="26" spans="2:14" x14ac:dyDescent="0.25">
      <c r="B26" s="220" t="s">
        <v>7287</v>
      </c>
      <c r="C26" s="136" t="s">
        <v>208</v>
      </c>
      <c r="D26" s="94" t="s">
        <v>7283</v>
      </c>
      <c r="G26" t="s">
        <v>7278</v>
      </c>
      <c r="N26" t="s">
        <v>379</v>
      </c>
    </row>
    <row r="27" spans="2:14" x14ac:dyDescent="0.25">
      <c r="B27" s="94" t="s">
        <v>4946</v>
      </c>
      <c r="C27" s="136" t="s">
        <v>44</v>
      </c>
      <c r="D27" s="94" t="s">
        <v>7269</v>
      </c>
      <c r="G27" t="s">
        <v>7278</v>
      </c>
      <c r="N27" t="s">
        <v>6236</v>
      </c>
    </row>
    <row r="28" spans="2:14" x14ac:dyDescent="0.25">
      <c r="B28" s="94" t="s">
        <v>4946</v>
      </c>
      <c r="C28" s="136" t="s">
        <v>490</v>
      </c>
      <c r="D28" s="94" t="s">
        <v>7284</v>
      </c>
      <c r="G28" t="s">
        <v>7278</v>
      </c>
      <c r="N28" t="s">
        <v>1151</v>
      </c>
    </row>
    <row r="29" spans="2:14" x14ac:dyDescent="0.25">
      <c r="B29" s="94" t="s">
        <v>4946</v>
      </c>
      <c r="C29" s="136" t="s">
        <v>492</v>
      </c>
      <c r="D29" s="94" t="s">
        <v>7286</v>
      </c>
      <c r="G29" t="s">
        <v>7278</v>
      </c>
      <c r="N29" t="s">
        <v>1842</v>
      </c>
    </row>
    <row r="30" spans="2:14" x14ac:dyDescent="0.25">
      <c r="B30" s="94" t="s">
        <v>4946</v>
      </c>
      <c r="C30" s="136" t="s">
        <v>63</v>
      </c>
      <c r="D30" s="94" t="s">
        <v>7288</v>
      </c>
      <c r="G30" t="s">
        <v>7278</v>
      </c>
      <c r="N30" t="s">
        <v>8607</v>
      </c>
    </row>
    <row r="31" spans="2:14" x14ac:dyDescent="0.25">
      <c r="B31" s="94" t="s">
        <v>4946</v>
      </c>
      <c r="C31" s="136" t="s">
        <v>7290</v>
      </c>
      <c r="D31" s="94" t="s">
        <v>7289</v>
      </c>
      <c r="G31" t="s">
        <v>7278</v>
      </c>
      <c r="N31" t="s">
        <v>416</v>
      </c>
    </row>
    <row r="32" spans="2:14" x14ac:dyDescent="0.25">
      <c r="B32" s="94" t="s">
        <v>4946</v>
      </c>
      <c r="C32" s="136" t="s">
        <v>65</v>
      </c>
      <c r="D32" s="94" t="s">
        <v>7281</v>
      </c>
      <c r="G32" t="s">
        <v>7278</v>
      </c>
      <c r="N32" t="s">
        <v>414</v>
      </c>
    </row>
    <row r="33" spans="2:14" x14ac:dyDescent="0.25">
      <c r="B33" s="94" t="s">
        <v>4946</v>
      </c>
      <c r="C33" s="136" t="s">
        <v>67</v>
      </c>
      <c r="D33" s="94" t="s">
        <v>7283</v>
      </c>
      <c r="G33" t="s">
        <v>7278</v>
      </c>
      <c r="N33" t="s">
        <v>3176</v>
      </c>
    </row>
    <row r="34" spans="2:14" x14ac:dyDescent="0.25">
      <c r="B34" s="94" t="s">
        <v>4946</v>
      </c>
      <c r="C34" s="136" t="s">
        <v>474</v>
      </c>
      <c r="D34" s="94" t="s">
        <v>7270</v>
      </c>
      <c r="N34" t="s">
        <v>4553</v>
      </c>
    </row>
    <row r="35" spans="2:14" x14ac:dyDescent="0.25">
      <c r="B35" s="94" t="s">
        <v>4946</v>
      </c>
      <c r="C35" s="136" t="s">
        <v>175</v>
      </c>
      <c r="D35" s="94" t="s">
        <v>7271</v>
      </c>
      <c r="N35" t="s">
        <v>8713</v>
      </c>
    </row>
    <row r="36" spans="2:14" x14ac:dyDescent="0.25">
      <c r="B36" s="94" t="s">
        <v>4946</v>
      </c>
      <c r="C36" s="136" t="s">
        <v>478</v>
      </c>
      <c r="D36" s="94" t="s">
        <v>7272</v>
      </c>
      <c r="N36" t="s">
        <v>8686</v>
      </c>
    </row>
    <row r="37" spans="2:14" x14ac:dyDescent="0.25">
      <c r="B37" s="94" t="s">
        <v>4946</v>
      </c>
      <c r="C37" s="136" t="s">
        <v>480</v>
      </c>
      <c r="D37" s="94" t="s">
        <v>7273</v>
      </c>
      <c r="N37" t="s">
        <v>1379</v>
      </c>
    </row>
    <row r="38" spans="2:14" x14ac:dyDescent="0.25">
      <c r="B38" s="94" t="s">
        <v>4946</v>
      </c>
      <c r="C38" s="136" t="s">
        <v>482</v>
      </c>
      <c r="D38" s="94" t="s">
        <v>7274</v>
      </c>
      <c r="N38" s="94" t="s">
        <v>1442</v>
      </c>
    </row>
    <row r="39" spans="2:14" x14ac:dyDescent="0.25">
      <c r="B39" s="94" t="s">
        <v>4946</v>
      </c>
      <c r="C39" s="136" t="s">
        <v>54</v>
      </c>
      <c r="D39" s="94" t="s">
        <v>7275</v>
      </c>
      <c r="N39" t="s">
        <v>1020</v>
      </c>
    </row>
    <row r="40" spans="2:14" x14ac:dyDescent="0.25">
      <c r="B40" s="94" t="s">
        <v>4946</v>
      </c>
      <c r="C40" s="136" t="s">
        <v>58</v>
      </c>
      <c r="D40" s="94" t="s">
        <v>7276</v>
      </c>
      <c r="N40" t="s">
        <v>256</v>
      </c>
    </row>
    <row r="41" spans="2:14" x14ac:dyDescent="0.25">
      <c r="B41" s="94" t="s">
        <v>4946</v>
      </c>
      <c r="C41" s="136" t="s">
        <v>488</v>
      </c>
      <c r="D41" s="94" t="s">
        <v>7279</v>
      </c>
      <c r="N41" t="s">
        <v>1453</v>
      </c>
    </row>
    <row r="42" spans="2:14" x14ac:dyDescent="0.25">
      <c r="B42" s="94" t="s">
        <v>4946</v>
      </c>
      <c r="C42" s="136" t="s">
        <v>60</v>
      </c>
      <c r="D42" s="94" t="s">
        <v>7282</v>
      </c>
      <c r="N42" t="s">
        <v>503</v>
      </c>
    </row>
    <row r="43" spans="2:14" x14ac:dyDescent="0.25">
      <c r="B43" s="94" t="s">
        <v>303</v>
      </c>
      <c r="C43" t="s">
        <v>303</v>
      </c>
      <c r="D43" s="94" t="s">
        <v>7269</v>
      </c>
      <c r="N43" s="94" t="s">
        <v>1676</v>
      </c>
    </row>
    <row r="44" spans="2:14" x14ac:dyDescent="0.25">
      <c r="B44" s="94" t="s">
        <v>7291</v>
      </c>
      <c r="C44" s="136" t="s">
        <v>264</v>
      </c>
      <c r="D44" s="94" t="s">
        <v>7269</v>
      </c>
      <c r="N44" s="94" t="s">
        <v>1568</v>
      </c>
    </row>
    <row r="45" spans="2:14" x14ac:dyDescent="0.25">
      <c r="B45" s="94" t="s">
        <v>7291</v>
      </c>
      <c r="C45" s="136" t="s">
        <v>7292</v>
      </c>
      <c r="D45" s="94" t="s">
        <v>7275</v>
      </c>
      <c r="N45" s="94" t="s">
        <v>1567</v>
      </c>
    </row>
    <row r="46" spans="2:14" x14ac:dyDescent="0.25">
      <c r="B46" s="94" t="s">
        <v>7291</v>
      </c>
      <c r="C46" s="136" t="s">
        <v>1720</v>
      </c>
      <c r="D46" s="94" t="s">
        <v>7281</v>
      </c>
      <c r="N46" s="94" t="s">
        <v>1576</v>
      </c>
    </row>
    <row r="47" spans="2:14" x14ac:dyDescent="0.25">
      <c r="B47" s="94" t="s">
        <v>7291</v>
      </c>
      <c r="C47" s="136" t="s">
        <v>169</v>
      </c>
      <c r="D47" s="94" t="s">
        <v>7283</v>
      </c>
      <c r="N47" s="94" t="s">
        <v>1575</v>
      </c>
    </row>
    <row r="48" spans="2:14" x14ac:dyDescent="0.25">
      <c r="B48" s="94" t="s">
        <v>413</v>
      </c>
      <c r="C48" t="s">
        <v>413</v>
      </c>
      <c r="D48" t="s">
        <v>7269</v>
      </c>
      <c r="N48" s="94" t="s">
        <v>1639</v>
      </c>
    </row>
    <row r="49" spans="2:14" x14ac:dyDescent="0.25">
      <c r="B49" s="94" t="s">
        <v>7293</v>
      </c>
      <c r="C49" t="s">
        <v>106</v>
      </c>
      <c r="D49" t="s">
        <v>7283</v>
      </c>
      <c r="N49" s="94" t="s">
        <v>306</v>
      </c>
    </row>
    <row r="50" spans="2:14" x14ac:dyDescent="0.25">
      <c r="B50" s="94" t="s">
        <v>7293</v>
      </c>
      <c r="C50" t="s">
        <v>8530</v>
      </c>
      <c r="D50" t="s">
        <v>7279</v>
      </c>
      <c r="N50" s="94" t="s">
        <v>1615</v>
      </c>
    </row>
    <row r="51" spans="2:14" x14ac:dyDescent="0.25">
      <c r="B51" s="94" t="s">
        <v>7293</v>
      </c>
      <c r="C51" t="s">
        <v>228</v>
      </c>
      <c r="D51" t="s">
        <v>7283</v>
      </c>
      <c r="N51" s="94" t="s">
        <v>8528</v>
      </c>
    </row>
    <row r="52" spans="2:14" x14ac:dyDescent="0.25">
      <c r="B52" s="94" t="s">
        <v>325</v>
      </c>
      <c r="C52" t="s">
        <v>8684</v>
      </c>
      <c r="D52" t="s">
        <v>7279</v>
      </c>
      <c r="N52" s="94" t="s">
        <v>286</v>
      </c>
    </row>
    <row r="53" spans="2:14" x14ac:dyDescent="0.25">
      <c r="B53" s="94" t="s">
        <v>7293</v>
      </c>
      <c r="C53" s="208" t="s">
        <v>7293</v>
      </c>
      <c r="D53" t="s">
        <v>7269</v>
      </c>
      <c r="N53" s="94" t="s">
        <v>8527</v>
      </c>
    </row>
    <row r="54" spans="2:14" x14ac:dyDescent="0.25">
      <c r="B54" s="94" t="s">
        <v>7293</v>
      </c>
      <c r="C54" t="s">
        <v>161</v>
      </c>
      <c r="D54" t="s">
        <v>7269</v>
      </c>
      <c r="N54" s="94" t="s">
        <v>240</v>
      </c>
    </row>
    <row r="55" spans="2:14" x14ac:dyDescent="0.25">
      <c r="B55" s="94" t="s">
        <v>7293</v>
      </c>
      <c r="C55" t="s">
        <v>114</v>
      </c>
      <c r="D55" t="s">
        <v>7269</v>
      </c>
      <c r="N55" s="94" t="s">
        <v>355</v>
      </c>
    </row>
    <row r="56" spans="2:14" x14ac:dyDescent="0.25">
      <c r="B56" s="94" t="s">
        <v>7293</v>
      </c>
      <c r="C56" t="s">
        <v>128</v>
      </c>
      <c r="D56" t="s">
        <v>7269</v>
      </c>
      <c r="N56" s="94" t="s">
        <v>8524</v>
      </c>
    </row>
    <row r="57" spans="2:14" x14ac:dyDescent="0.25">
      <c r="B57" s="94" t="s">
        <v>7293</v>
      </c>
      <c r="C57" t="s">
        <v>8520</v>
      </c>
      <c r="D57" t="s">
        <v>7275</v>
      </c>
      <c r="N57" s="94" t="s">
        <v>1672</v>
      </c>
    </row>
    <row r="58" spans="2:14" x14ac:dyDescent="0.25">
      <c r="B58" s="94" t="s">
        <v>7293</v>
      </c>
      <c r="C58" t="s">
        <v>282</v>
      </c>
      <c r="D58" t="s">
        <v>7269</v>
      </c>
      <c r="N58" s="94" t="s">
        <v>8526</v>
      </c>
    </row>
    <row r="59" spans="2:14" x14ac:dyDescent="0.25">
      <c r="B59" s="94" t="s">
        <v>7293</v>
      </c>
      <c r="C59" t="s">
        <v>9542</v>
      </c>
      <c r="D59" t="s">
        <v>7281</v>
      </c>
      <c r="N59" s="94" t="s">
        <v>1742</v>
      </c>
    </row>
    <row r="60" spans="2:14" x14ac:dyDescent="0.25">
      <c r="B60" s="94" t="s">
        <v>7294</v>
      </c>
      <c r="C60" t="s">
        <v>7295</v>
      </c>
      <c r="D60" t="s">
        <v>7269</v>
      </c>
      <c r="N60" s="94" t="s">
        <v>8522</v>
      </c>
    </row>
    <row r="61" spans="2:14" x14ac:dyDescent="0.25">
      <c r="B61" s="94" t="s">
        <v>7294</v>
      </c>
      <c r="C61" t="s">
        <v>411</v>
      </c>
      <c r="D61" t="s">
        <v>7269</v>
      </c>
      <c r="N61" s="94" t="s">
        <v>7296</v>
      </c>
    </row>
    <row r="62" spans="2:14" x14ac:dyDescent="0.25">
      <c r="B62" s="94" t="s">
        <v>7294</v>
      </c>
      <c r="C62" t="s">
        <v>91</v>
      </c>
      <c r="D62" t="s">
        <v>7269</v>
      </c>
      <c r="N62" s="94" t="s">
        <v>340</v>
      </c>
    </row>
    <row r="63" spans="2:14" x14ac:dyDescent="0.25">
      <c r="B63" s="94" t="s">
        <v>7294</v>
      </c>
      <c r="C63" t="s">
        <v>98</v>
      </c>
      <c r="D63" t="s">
        <v>7269</v>
      </c>
      <c r="N63" s="94" t="s">
        <v>152</v>
      </c>
    </row>
    <row r="64" spans="2:14" x14ac:dyDescent="0.25">
      <c r="B64" s="94" t="s">
        <v>7294</v>
      </c>
      <c r="C64" t="s">
        <v>8519</v>
      </c>
      <c r="D64" t="s">
        <v>7275</v>
      </c>
      <c r="N64" s="94" t="s">
        <v>363</v>
      </c>
    </row>
    <row r="65" spans="2:14" x14ac:dyDescent="0.25">
      <c r="B65" s="94" t="s">
        <v>7294</v>
      </c>
      <c r="C65" t="s">
        <v>279</v>
      </c>
      <c r="D65" t="s">
        <v>7269</v>
      </c>
      <c r="N65" s="94" t="s">
        <v>1079</v>
      </c>
    </row>
    <row r="66" spans="2:14" x14ac:dyDescent="0.25">
      <c r="B66" s="94" t="s">
        <v>7294</v>
      </c>
      <c r="C66" t="s">
        <v>9543</v>
      </c>
      <c r="D66" t="s">
        <v>7281</v>
      </c>
      <c r="N66" s="94" t="s">
        <v>8525</v>
      </c>
    </row>
    <row r="67" spans="2:14" x14ac:dyDescent="0.25">
      <c r="B67" s="94" t="s">
        <v>7297</v>
      </c>
      <c r="C67" s="94" t="s">
        <v>7298</v>
      </c>
      <c r="D67" s="94" t="s">
        <v>7269</v>
      </c>
      <c r="N67" s="94" t="s">
        <v>149</v>
      </c>
    </row>
    <row r="68" spans="2:14" x14ac:dyDescent="0.25">
      <c r="B68" s="94" t="s">
        <v>7297</v>
      </c>
      <c r="C68" s="94" t="s">
        <v>7299</v>
      </c>
      <c r="D68" s="94" t="s">
        <v>7270</v>
      </c>
      <c r="N68" s="231" t="s">
        <v>8523</v>
      </c>
    </row>
    <row r="69" spans="2:14" x14ac:dyDescent="0.25">
      <c r="B69" s="94" t="s">
        <v>7297</v>
      </c>
      <c r="C69" s="94" t="s">
        <v>7300</v>
      </c>
      <c r="D69" s="94" t="s">
        <v>7281</v>
      </c>
    </row>
    <row r="70" spans="2:14" x14ac:dyDescent="0.25">
      <c r="B70" s="94" t="s">
        <v>7297</v>
      </c>
      <c r="C70" t="s">
        <v>244</v>
      </c>
      <c r="D70" t="s">
        <v>7269</v>
      </c>
    </row>
    <row r="71" spans="2:14" x14ac:dyDescent="0.25">
      <c r="B71" s="94" t="s">
        <v>7297</v>
      </c>
      <c r="C71" t="s">
        <v>71</v>
      </c>
      <c r="D71" t="s">
        <v>7269</v>
      </c>
    </row>
    <row r="72" spans="2:14" x14ac:dyDescent="0.25">
      <c r="B72" s="94" t="s">
        <v>7297</v>
      </c>
      <c r="C72" t="s">
        <v>86</v>
      </c>
      <c r="D72" t="s">
        <v>7269</v>
      </c>
    </row>
    <row r="73" spans="2:14" x14ac:dyDescent="0.25">
      <c r="B73" s="94" t="s">
        <v>7297</v>
      </c>
      <c r="C73" t="s">
        <v>278</v>
      </c>
      <c r="D73" t="s">
        <v>7269</v>
      </c>
    </row>
    <row r="74" spans="2:14" x14ac:dyDescent="0.25">
      <c r="B74" s="94" t="s">
        <v>7297</v>
      </c>
      <c r="C74" t="s">
        <v>9544</v>
      </c>
      <c r="D74" t="s">
        <v>7281</v>
      </c>
    </row>
    <row r="75" spans="2:14" x14ac:dyDescent="0.25">
      <c r="B75" t="s">
        <v>276</v>
      </c>
      <c r="C75" t="s">
        <v>276</v>
      </c>
      <c r="D75" t="s">
        <v>7269</v>
      </c>
    </row>
    <row r="76" spans="2:14" x14ac:dyDescent="0.25">
      <c r="B76" t="s">
        <v>3572</v>
      </c>
      <c r="C76" t="s">
        <v>3572</v>
      </c>
      <c r="D76" t="s">
        <v>7269</v>
      </c>
    </row>
  </sheetData>
  <phoneticPr fontId="7" type="noConversion"/>
  <conditionalFormatting sqref="N21:N47">
    <cfRule type="containsBlanks" dxfId="0" priority="1">
      <formula>LEN(TRIM(N21))=0</formula>
    </cfRule>
  </conditionalFormatting>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46C3-2E90-4703-9A18-4A3336DF1389}">
  <sheetPr codeName="Sheet5"/>
  <dimension ref="C2:R656"/>
  <sheetViews>
    <sheetView topLeftCell="I1" zoomScale="80" zoomScaleNormal="80" workbookViewId="0">
      <selection activeCell="Q12" sqref="Q12"/>
    </sheetView>
  </sheetViews>
  <sheetFormatPr defaultRowHeight="15" x14ac:dyDescent="0.25"/>
  <cols>
    <col min="3" max="3" width="57.7109375" customWidth="1"/>
    <col min="4" max="4" width="16.42578125" customWidth="1"/>
    <col min="5" max="5" width="21.28515625" bestFit="1" customWidth="1"/>
    <col min="6" max="6" width="40.28515625" customWidth="1"/>
    <col min="7" max="7" width="25.28515625" customWidth="1"/>
    <col min="8" max="8" width="59.28515625" customWidth="1"/>
    <col min="9" max="9" width="57.28515625" bestFit="1" customWidth="1"/>
    <col min="10" max="10" width="27.28515625" customWidth="1"/>
    <col min="11" max="12" width="20.7109375" customWidth="1"/>
    <col min="16" max="16" width="30.7109375" bestFit="1" customWidth="1"/>
    <col min="17" max="17" width="80.5703125" style="8" customWidth="1"/>
    <col min="18" max="18" width="20.28515625" customWidth="1"/>
  </cols>
  <sheetData>
    <row r="2" spans="3:18" x14ac:dyDescent="0.25">
      <c r="C2" s="29" t="s">
        <v>38</v>
      </c>
      <c r="D2" t="s">
        <v>5960</v>
      </c>
      <c r="E2" t="s">
        <v>5961</v>
      </c>
      <c r="F2" t="s">
        <v>5962</v>
      </c>
      <c r="G2" t="s">
        <v>5963</v>
      </c>
      <c r="H2" t="s">
        <v>5964</v>
      </c>
      <c r="I2" t="s">
        <v>5965</v>
      </c>
      <c r="J2" t="s">
        <v>5966</v>
      </c>
      <c r="K2" t="s">
        <v>4529</v>
      </c>
      <c r="L2" t="s">
        <v>5967</v>
      </c>
      <c r="M2" t="s">
        <v>4064</v>
      </c>
      <c r="P2" t="s">
        <v>39</v>
      </c>
      <c r="Q2" s="8" t="s">
        <v>4593</v>
      </c>
      <c r="R2" t="s">
        <v>1828</v>
      </c>
    </row>
    <row r="3" spans="3:18" ht="75" x14ac:dyDescent="0.25">
      <c r="C3" s="29" t="str">
        <f>_xlfn.CONCAT(Processes[[#This Row],[Document no]],"-",Processes[[#This Row],[Process]],"-",Processes[[#This Row],[Document no SubProcess]],"-",Processes[[#This Row],[SubProcess]])</f>
        <v>No-NoProcess--</v>
      </c>
      <c r="D3" t="s">
        <v>1799</v>
      </c>
      <c r="E3" t="s">
        <v>4546</v>
      </c>
      <c r="F3" t="s">
        <v>38</v>
      </c>
      <c r="I3" t="s">
        <v>3572</v>
      </c>
      <c r="J3">
        <f>VLOOKUP(Processes[[#This Row],[Approver]],Tabels!BC:BF,3,FALSE)</f>
        <v>0</v>
      </c>
      <c r="L3" t="s">
        <v>435</v>
      </c>
      <c r="M3" t="s">
        <v>435</v>
      </c>
      <c r="P3" t="s">
        <v>5968</v>
      </c>
      <c r="Q3" s="8" t="s">
        <v>5969</v>
      </c>
      <c r="R3" t="s">
        <v>109</v>
      </c>
    </row>
    <row r="4" spans="3:18" ht="60" x14ac:dyDescent="0.25">
      <c r="C4" s="29" t="str">
        <f>_xlfn.CONCAT(Processes[[#This Row],[Document no]],"-",Processes[[#This Row],[Process]],"-",Processes[[#This Row],[Document no SubProcess]],"-",Processes[[#This Row],[SubProcess]])</f>
        <v>P-Not mapped to process--</v>
      </c>
      <c r="D4" t="s">
        <v>5970</v>
      </c>
      <c r="E4" t="s">
        <v>4546</v>
      </c>
      <c r="F4" t="s">
        <v>5971</v>
      </c>
      <c r="I4" t="s">
        <v>3572</v>
      </c>
      <c r="J4">
        <f>VLOOKUP(Processes[[#This Row],[Approver]],Tabels!BC:BF,3,FALSE)</f>
        <v>0</v>
      </c>
      <c r="L4" t="s">
        <v>435</v>
      </c>
      <c r="M4" t="s">
        <v>435</v>
      </c>
      <c r="P4" t="s">
        <v>5974</v>
      </c>
      <c r="Q4" s="8" t="s">
        <v>5975</v>
      </c>
      <c r="R4" t="s">
        <v>3794</v>
      </c>
    </row>
    <row r="5" spans="3:18" ht="59.25" customHeight="1" x14ac:dyDescent="0.25">
      <c r="C5" s="29" t="str">
        <f>_xlfn.CONCAT(Processes[[#This Row],[Document no]],"-",Processes[[#This Row],[Process]],"-",Processes[[#This Row],[Document no SubProcess]],"-",Processes[[#This Row],[SubProcess]])</f>
        <v>P00-All--</v>
      </c>
      <c r="D5" t="s">
        <v>5973</v>
      </c>
      <c r="E5" t="s">
        <v>276</v>
      </c>
      <c r="F5" t="s">
        <v>276</v>
      </c>
      <c r="I5" t="s">
        <v>3572</v>
      </c>
      <c r="J5">
        <f>VLOOKUP(Processes[[#This Row],[Approver]],Tabels!BC:BF,3,FALSE)</f>
        <v>0</v>
      </c>
      <c r="L5" t="s">
        <v>435</v>
      </c>
      <c r="M5" t="s">
        <v>435</v>
      </c>
      <c r="P5" t="s">
        <v>4624</v>
      </c>
      <c r="Q5" s="8" t="s">
        <v>5972</v>
      </c>
      <c r="R5" t="s">
        <v>3794</v>
      </c>
    </row>
    <row r="6" spans="3:18" ht="30" customHeight="1" x14ac:dyDescent="0.25">
      <c r="C6" s="29" t="str">
        <f>_xlfn.CONCAT(Processes[[#This Row],[Document no]],"-",Processes[[#This Row],[Process]],"-",Processes[[#This Row],[Document no SubProcess]],"-",Processes[[#This Row],[SubProcess]])</f>
        <v>P01-Strategy-SP01.1-Inspiration &amp; Marked Outlook</v>
      </c>
      <c r="D6" t="s">
        <v>5976</v>
      </c>
      <c r="E6" t="s">
        <v>5977</v>
      </c>
      <c r="F6" t="s">
        <v>5978</v>
      </c>
      <c r="G6" t="s">
        <v>5979</v>
      </c>
      <c r="H6" t="s">
        <v>5980</v>
      </c>
      <c r="I6" t="str">
        <f>VLOOKUP(Processes[[#This Row],[Document no SubProcess]],Processer280125!B:C,2,FALSE)</f>
        <v>chly@kamstrup.com - Christian Lybæk</v>
      </c>
      <c r="J6" t="str">
        <f>VLOOKUP(Processes[[#This Row],[Approver]],Tabels!BC:BF,3,FALSE)</f>
        <v xml:space="preserve"> Strategy &amp; Business Development</v>
      </c>
      <c r="L6" t="str">
        <f>VLOOKUP(Processes[[#This Row],[Document no SubProcess]],Processer280125!B:F,5,FALSE)</f>
        <v>Draft</v>
      </c>
      <c r="M6" t="str">
        <f>VLOOKUP(Processes[[#This Row],[Document no SubProcess]],Processer280125!B:B,1,)</f>
        <v>SP01.1</v>
      </c>
      <c r="P6" t="s">
        <v>4913</v>
      </c>
      <c r="Q6" s="8" t="s">
        <v>5981</v>
      </c>
    </row>
    <row r="7" spans="3:18" ht="60" x14ac:dyDescent="0.25">
      <c r="C7" s="29" t="str">
        <f>_xlfn.CONCAT(Processes[[#This Row],[Document no]],"-",Processes[[#This Row],[Process]],"-",Processes[[#This Row],[Document no SubProcess]],"-",Processes[[#This Row],[SubProcess]])</f>
        <v>P01-Strategy-SP01.11-Water Strategy Development</v>
      </c>
      <c r="D7" t="s">
        <v>5976</v>
      </c>
      <c r="E7" t="s">
        <v>5977</v>
      </c>
      <c r="F7" t="s">
        <v>5978</v>
      </c>
      <c r="G7" t="s">
        <v>5982</v>
      </c>
      <c r="H7" t="s">
        <v>5983</v>
      </c>
      <c r="I7" t="str">
        <f>VLOOKUP(Processes[[#This Row],[Document no SubProcess]],Processer280125!B:C,2,FALSE)</f>
        <v>NLS@kamstrup.com - Allan Nielsen</v>
      </c>
      <c r="J7" t="str">
        <f>VLOOKUP(Processes[[#This Row],[Approver]],Tabels!BC:BF,3,FALSE)</f>
        <v xml:space="preserve"> Sales &amp; Marketing</v>
      </c>
      <c r="L7" t="str">
        <f>VLOOKUP(Processes[[#This Row],[Document no SubProcess]],Processer280125!B:F,5,FALSE)</f>
        <v>Current</v>
      </c>
      <c r="M7" t="str">
        <f>VLOOKUP(Processes[[#This Row],[Document no SubProcess]],Processer280125!B:B,1,)</f>
        <v>SP01.11</v>
      </c>
      <c r="P7" t="s">
        <v>5062</v>
      </c>
      <c r="Q7" s="8" t="s">
        <v>5984</v>
      </c>
      <c r="R7" t="s">
        <v>3794</v>
      </c>
    </row>
    <row r="8" spans="3:18" ht="30" x14ac:dyDescent="0.25">
      <c r="C8" s="29" t="str">
        <f>_xlfn.CONCAT(Processes[[#This Row],[Document no]],"-",Processes[[#This Row],[Process]],"-",Processes[[#This Row],[Document no SubProcess]],"-",Processes[[#This Row],[SubProcess]])</f>
        <v>P01-Strategy-SP01.2-Business Area - strategy update</v>
      </c>
      <c r="D8" t="s">
        <v>5976</v>
      </c>
      <c r="E8" t="s">
        <v>5977</v>
      </c>
      <c r="F8" t="s">
        <v>5978</v>
      </c>
      <c r="G8" t="s">
        <v>5985</v>
      </c>
      <c r="H8" t="s">
        <v>5986</v>
      </c>
      <c r="I8" t="str">
        <f>VLOOKUP(Processes[[#This Row],[Document no SubProcess]],Processer280125!B:C,2,FALSE)</f>
        <v>chly@kamstrup.com - Christian Lybæk</v>
      </c>
      <c r="J8" t="str">
        <f>VLOOKUP(Processes[[#This Row],[Approver]],Tabels!BC:BF,3,FALSE)</f>
        <v xml:space="preserve"> Strategy &amp; Business Development</v>
      </c>
      <c r="L8" t="str">
        <f>VLOOKUP(Processes[[#This Row],[Document no SubProcess]],Processer280125!B:F,5,FALSE)</f>
        <v>Draft</v>
      </c>
      <c r="M8" t="str">
        <f>VLOOKUP(Processes[[#This Row],[Document no SubProcess]],Processer280125!B:B,1,)</f>
        <v>SP01.2</v>
      </c>
      <c r="P8" t="s">
        <v>5099</v>
      </c>
      <c r="Q8" s="8" t="s">
        <v>5987</v>
      </c>
    </row>
    <row r="9" spans="3:18" ht="45" x14ac:dyDescent="0.25">
      <c r="C9" s="29" t="str">
        <f>_xlfn.CONCAT(Processes[[#This Row],[Document no]],"-",Processes[[#This Row],[Process]],"-",Processes[[#This Row],[Document no SubProcess]],"-",Processes[[#This Row],[SubProcess]])</f>
        <v>P01-Strategy-SP01.3-Functional Area &amp; Corporate Function - strategy update</v>
      </c>
      <c r="D9" t="s">
        <v>5976</v>
      </c>
      <c r="E9" t="s">
        <v>5977</v>
      </c>
      <c r="F9" t="s">
        <v>5978</v>
      </c>
      <c r="G9" t="s">
        <v>5988</v>
      </c>
      <c r="H9" t="s">
        <v>5989</v>
      </c>
      <c r="I9" t="str">
        <f>VLOOKUP(Processes[[#This Row],[Document no SubProcess]],Processer280125!B:C,2,FALSE)</f>
        <v>chly@kamstrup.com - Christian Lybæk</v>
      </c>
      <c r="J9" t="str">
        <f>VLOOKUP(Processes[[#This Row],[Approver]],Tabels!BC:BF,3,FALSE)</f>
        <v xml:space="preserve"> Strategy &amp; Business Development</v>
      </c>
      <c r="L9" t="str">
        <f>VLOOKUP(Processes[[#This Row],[Document no SubProcess]],Processer280125!B:F,5,FALSE)</f>
        <v>Draft</v>
      </c>
      <c r="M9" t="str">
        <f>VLOOKUP(Processes[[#This Row],[Document no SubProcess]],Processer280125!B:B,1,)</f>
        <v>SP01.3</v>
      </c>
      <c r="P9" t="s">
        <v>5449</v>
      </c>
      <c r="Q9" s="8" t="s">
        <v>5990</v>
      </c>
      <c r="R9" t="s">
        <v>109</v>
      </c>
    </row>
    <row r="10" spans="3:18" x14ac:dyDescent="0.25">
      <c r="C10" s="29" t="str">
        <f>_xlfn.CONCAT(Processes[[#This Row],[Document no]],"-",Processes[[#This Row],[Process]],"-",Processes[[#This Row],[Document no SubProcess]],"-",Processes[[#This Row],[SubProcess]])</f>
        <v>P01-Strategy-SP01.4-Group - Strategy update</v>
      </c>
      <c r="D10" t="s">
        <v>5976</v>
      </c>
      <c r="E10" t="s">
        <v>5977</v>
      </c>
      <c r="F10" t="s">
        <v>5978</v>
      </c>
      <c r="G10" t="s">
        <v>5991</v>
      </c>
      <c r="H10" t="s">
        <v>5992</v>
      </c>
      <c r="I10" t="str">
        <f>VLOOKUP(Processes[[#This Row],[Document no SubProcess]],Processer280125!B:C,2,FALSE)</f>
        <v>chly@kamstrup.com - Christian Lybæk</v>
      </c>
      <c r="J10" t="str">
        <f>VLOOKUP(Processes[[#This Row],[Approver]],Tabels!BC:BF,3,FALSE)</f>
        <v xml:space="preserve"> Strategy &amp; Business Development</v>
      </c>
      <c r="L10" t="str">
        <f>VLOOKUP(Processes[[#This Row],[Document no SubProcess]],Processer280125!B:F,5,FALSE)</f>
        <v>Draft</v>
      </c>
      <c r="M10" t="str">
        <f>VLOOKUP(Processes[[#This Row],[Document no SubProcess]],Processer280125!B:B,1,)</f>
        <v>SP01.4</v>
      </c>
      <c r="P10" t="s">
        <v>435</v>
      </c>
      <c r="Q10" s="8" t="s">
        <v>5993</v>
      </c>
    </row>
    <row r="11" spans="3:18" ht="75" x14ac:dyDescent="0.25">
      <c r="C11" s="29" t="str">
        <f>_xlfn.CONCAT(Processes[[#This Row],[Document no]],"-",Processes[[#This Row],[Process]],"-",Processes[[#This Row],[Document no SubProcess]],"-",Processes[[#This Row],[SubProcess]])</f>
        <v>P01-Strategy-SP01.5-Strategy Finalization  &amp; Approval</v>
      </c>
      <c r="D11" t="s">
        <v>5976</v>
      </c>
      <c r="E11" t="s">
        <v>5977</v>
      </c>
      <c r="F11" t="s">
        <v>5978</v>
      </c>
      <c r="G11" t="s">
        <v>5994</v>
      </c>
      <c r="H11" t="s">
        <v>5995</v>
      </c>
      <c r="I11" t="str">
        <f>VLOOKUP(Processes[[#This Row],[Document no SubProcess]],Processer280125!B:C,2,FALSE)</f>
        <v>chly@kamstrup.com - Christian Lybæk</v>
      </c>
      <c r="J11" t="str">
        <f>VLOOKUP(Processes[[#This Row],[Approver]],Tabels!BC:BF,3,FALSE)</f>
        <v xml:space="preserve"> Strategy &amp; Business Development</v>
      </c>
      <c r="L11" t="str">
        <f>VLOOKUP(Processes[[#This Row],[Document no SubProcess]],Processer280125!B:F,5,FALSE)</f>
        <v>Draft</v>
      </c>
      <c r="M11" t="str">
        <f>VLOOKUP(Processes[[#This Row],[Document no SubProcess]],Processer280125!B:B,1,)</f>
        <v>SP01.5</v>
      </c>
      <c r="P11" s="94" t="s">
        <v>4672</v>
      </c>
      <c r="Q11" s="8" t="s">
        <v>5996</v>
      </c>
      <c r="R11" t="s">
        <v>109</v>
      </c>
    </row>
    <row r="12" spans="3:18" ht="45" x14ac:dyDescent="0.25">
      <c r="C12" s="29" t="str">
        <f>_xlfn.CONCAT(Processes[[#This Row],[Document no]],"-",Processes[[#This Row],[Process]],"-",Processes[[#This Row],[Document no SubProcess]],"-",Processes[[#This Row],[SubProcess]])</f>
        <v>P01-Strategy-SP01.6-Strategic Projects evaluation &amp; scoping</v>
      </c>
      <c r="D12" t="s">
        <v>5976</v>
      </c>
      <c r="E12" t="s">
        <v>5977</v>
      </c>
      <c r="F12" t="s">
        <v>5978</v>
      </c>
      <c r="G12" t="s">
        <v>5997</v>
      </c>
      <c r="H12" t="s">
        <v>5998</v>
      </c>
      <c r="I12" t="str">
        <f>VLOOKUP(Processes[[#This Row],[Document no SubProcess]],Processer280125!B:C,2,FALSE)</f>
        <v>chly@kamstrup.com - Christian Lybæk</v>
      </c>
      <c r="J12" t="str">
        <f>VLOOKUP(Processes[[#This Row],[Approver]],Tabels!BC:BF,3,FALSE)</f>
        <v xml:space="preserve"> Strategy &amp; Business Development</v>
      </c>
      <c r="L12" t="str">
        <f>VLOOKUP(Processes[[#This Row],[Document no SubProcess]],Processer280125!B:F,5,FALSE)</f>
        <v>Draft</v>
      </c>
      <c r="M12" t="str">
        <f>VLOOKUP(Processes[[#This Row],[Document no SubProcess]],Processer280125!B:B,1,)</f>
        <v>SP01.6</v>
      </c>
      <c r="P12" t="s">
        <v>5065</v>
      </c>
      <c r="Q12" s="8" t="s">
        <v>5999</v>
      </c>
      <c r="R12" t="s">
        <v>6000</v>
      </c>
    </row>
    <row r="13" spans="3:18" ht="60" x14ac:dyDescent="0.25">
      <c r="C13" s="29" t="str">
        <f>_xlfn.CONCAT(Processes[[#This Row],[Document no]],"-",Processes[[#This Row],[Process]],"-",Processes[[#This Row],[Document no SubProcess]],"-",Processes[[#This Row],[SubProcess]])</f>
        <v>P01-Strategy-SP01.7-Strategy Communication</v>
      </c>
      <c r="D13" t="s">
        <v>5976</v>
      </c>
      <c r="E13" t="s">
        <v>5977</v>
      </c>
      <c r="F13" t="s">
        <v>5978</v>
      </c>
      <c r="G13" t="s">
        <v>6001</v>
      </c>
      <c r="H13" t="s">
        <v>6002</v>
      </c>
      <c r="I13" t="str">
        <f>VLOOKUP(Processes[[#This Row],[Document no SubProcess]],Processer280125!B:C,2,FALSE)</f>
        <v>chly@kamstrup.com - Christian Lybæk</v>
      </c>
      <c r="J13" t="str">
        <f>VLOOKUP(Processes[[#This Row],[Approver]],Tabels!BC:BF,3,FALSE)</f>
        <v xml:space="preserve"> Strategy &amp; Business Development</v>
      </c>
      <c r="L13" t="str">
        <f>VLOOKUP(Processes[[#This Row],[Document no SubProcess]],Processer280125!B:F,5,FALSE)</f>
        <v>Draft</v>
      </c>
      <c r="M13" t="str">
        <f>VLOOKUP(Processes[[#This Row],[Document no SubProcess]],Processer280125!B:B,1,)</f>
        <v>SP01.7</v>
      </c>
      <c r="P13" s="94" t="s">
        <v>4997</v>
      </c>
      <c r="Q13" s="8" t="s">
        <v>6003</v>
      </c>
      <c r="R13" t="s">
        <v>6000</v>
      </c>
    </row>
    <row r="14" spans="3:18" ht="75" x14ac:dyDescent="0.25">
      <c r="C14" s="29" t="str">
        <f>_xlfn.CONCAT(Processes[[#This Row],[Document no]],"-",Processes[[#This Row],[Process]],"-",Processes[[#This Row],[Document no SubProcess]],"-",Processes[[#This Row],[SubProcess]])</f>
        <v>P01-Strategy-SP01.8-Strategy Implementation &amp; Follow up</v>
      </c>
      <c r="D14" t="s">
        <v>5976</v>
      </c>
      <c r="E14" t="s">
        <v>5977</v>
      </c>
      <c r="F14" t="s">
        <v>5978</v>
      </c>
      <c r="G14" t="s">
        <v>6004</v>
      </c>
      <c r="H14" t="s">
        <v>6005</v>
      </c>
      <c r="I14" t="str">
        <f>VLOOKUP(Processes[[#This Row],[Document no SubProcess]],Processer280125!B:C,2,FALSE)</f>
        <v>chly@kamstrup.com - Christian Lybæk</v>
      </c>
      <c r="J14" t="str">
        <f>VLOOKUP(Processes[[#This Row],[Approver]],Tabels!BC:BF,3,FALSE)</f>
        <v xml:space="preserve"> Strategy &amp; Business Development</v>
      </c>
      <c r="L14" t="str">
        <f>VLOOKUP(Processes[[#This Row],[Document no SubProcess]],Processer280125!B:F,5,FALSE)</f>
        <v>Draft</v>
      </c>
      <c r="M14" t="str">
        <f>VLOOKUP(Processes[[#This Row],[Document no SubProcess]],Processer280125!B:B,1,)</f>
        <v>SP01.8</v>
      </c>
      <c r="P14" t="s">
        <v>5068</v>
      </c>
      <c r="Q14" s="8" t="s">
        <v>6006</v>
      </c>
      <c r="R14" t="s">
        <v>109</v>
      </c>
    </row>
    <row r="15" spans="3:18" ht="45" x14ac:dyDescent="0.25">
      <c r="C15" s="29" t="str">
        <f>_xlfn.CONCAT(Processes[[#This Row],[Document no]],"-",Processes[[#This Row],[Process]],"-",Processes[[#This Row],[Document no SubProcess]],"-",Processes[[#This Row],[SubProcess]])</f>
        <v>P01-Strategy-SP01.9-Strategy Process evaluation</v>
      </c>
      <c r="D15" t="s">
        <v>5976</v>
      </c>
      <c r="E15" t="s">
        <v>5977</v>
      </c>
      <c r="F15" t="s">
        <v>5978</v>
      </c>
      <c r="G15" t="s">
        <v>6007</v>
      </c>
      <c r="H15" t="s">
        <v>6008</v>
      </c>
      <c r="I15" t="str">
        <f>VLOOKUP(Processes[[#This Row],[Document no SubProcess]],Processer280125!B:C,2,FALSE)</f>
        <v>chly@kamstrup.com - Christian Lybæk</v>
      </c>
      <c r="J15" t="str">
        <f>VLOOKUP(Processes[[#This Row],[Approver]],Tabels!BC:BF,3,FALSE)</f>
        <v xml:space="preserve"> Strategy &amp; Business Development</v>
      </c>
      <c r="L15" t="str">
        <f>VLOOKUP(Processes[[#This Row],[Document no SubProcess]],Processer280125!B:F,5,FALSE)</f>
        <v>Draft</v>
      </c>
      <c r="M15" t="str">
        <f>VLOOKUP(Processes[[#This Row],[Document no SubProcess]],Processer280125!B:B,1,)</f>
        <v>SP01.9</v>
      </c>
      <c r="P15" t="s">
        <v>4642</v>
      </c>
      <c r="Q15" s="8" t="s">
        <v>6009</v>
      </c>
    </row>
    <row r="16" spans="3:18" x14ac:dyDescent="0.25">
      <c r="C16" s="29" t="str">
        <f>_xlfn.CONCAT(Processes[[#This Row],[Document no]],"-",Processes[[#This Row],[Process]],"-",Processes[[#This Row],[Document no SubProcess]],"-",Processes[[#This Row],[SubProcess]])</f>
        <v>P01-Strategy--</v>
      </c>
      <c r="D16" t="s">
        <v>5976</v>
      </c>
      <c r="E16" t="s">
        <v>5977</v>
      </c>
      <c r="F16" t="s">
        <v>5978</v>
      </c>
      <c r="I16" t="s">
        <v>3572</v>
      </c>
      <c r="J16">
        <f>VLOOKUP(Processes[[#This Row],[Approver]],Tabels!BC:BF,3,FALSE)</f>
        <v>0</v>
      </c>
      <c r="L16" t="s">
        <v>435</v>
      </c>
      <c r="M16" t="s">
        <v>435</v>
      </c>
    </row>
    <row r="17" spans="3:13" x14ac:dyDescent="0.25">
      <c r="C17" s="29" t="str">
        <f>_xlfn.CONCAT(Processes[[#This Row],[Document no]],"-",Processes[[#This Row],[Process]],"-",Processes[[#This Row],[Document no SubProcess]],"-",Processes[[#This Row],[SubProcess]])</f>
        <v>P02-Objectives, Targets and KPI's-SP02.1-Supply Chain Key Performance Indicators (KPI)</v>
      </c>
      <c r="D17" t="s">
        <v>6010</v>
      </c>
      <c r="E17" t="s">
        <v>5977</v>
      </c>
      <c r="F17" t="s">
        <v>6011</v>
      </c>
      <c r="G17" s="95" t="s">
        <v>6012</v>
      </c>
      <c r="H17" t="s">
        <v>6013</v>
      </c>
      <c r="I17" t="str">
        <f>VLOOKUP(Processes[[#This Row],[Document no SubProcess]],Processer280125!B:C,2,FALSE)</f>
        <v>simd@kamstrup.com - Simone Midtgaard</v>
      </c>
      <c r="J17" t="str">
        <f>VLOOKUP(Processes[[#This Row],[Approver]],Tabels!BC:BF,3,FALSE)</f>
        <v xml:space="preserve"> Supply Chain</v>
      </c>
      <c r="L17" t="str">
        <f>VLOOKUP(Processes[[#This Row],[Document no SubProcess]],Processer280125!B:F,5,FALSE)</f>
        <v>Draft</v>
      </c>
      <c r="M17" t="str">
        <f>VLOOKUP(Processes[[#This Row],[Document no SubProcess]],Processer280125!B:B,1,)</f>
        <v>SP02.1</v>
      </c>
    </row>
    <row r="18" spans="3:13" x14ac:dyDescent="0.25">
      <c r="C18" s="29" t="str">
        <f>_xlfn.CONCAT(Processes[[#This Row],[Document no]],"-",Processes[[#This Row],[Process]],"-",Processes[[#This Row],[Document no SubProcess]],"-",Processes[[#This Row],[SubProcess]])</f>
        <v>P02-Objectives, Targets and KPI's-SP02.2-Quality Objectives for Kamstrup SAS - FR</v>
      </c>
      <c r="D18" t="s">
        <v>6010</v>
      </c>
      <c r="E18" t="s">
        <v>5977</v>
      </c>
      <c r="F18" t="s">
        <v>6011</v>
      </c>
      <c r="G18" s="95" t="s">
        <v>6014</v>
      </c>
      <c r="H18" t="s">
        <v>6015</v>
      </c>
      <c r="I18" t="str">
        <f>VLOOKUP(Processes[[#This Row],[Document no SubProcess]],Processer280125!B:C,2,FALSE)</f>
        <v>jfd@kamstrup.com - Julien Ferrand</v>
      </c>
      <c r="J18" t="str">
        <f>VLOOKUP(Processes[[#This Row],[Approver]],Tabels!BC:BF,3,FALSE)</f>
        <v xml:space="preserve"> Sales &amp; Marketing</v>
      </c>
      <c r="L18" t="str">
        <f>VLOOKUP(Processes[[#This Row],[Document no SubProcess]],Processer280125!B:F,5,FALSE)</f>
        <v>Current</v>
      </c>
      <c r="M18" t="str">
        <f>VLOOKUP(Processes[[#This Row],[Document no SubProcess]],Processer280125!B:B,1,)</f>
        <v>SP02.2</v>
      </c>
    </row>
    <row r="19" spans="3:13" x14ac:dyDescent="0.25">
      <c r="C19" s="29" t="str">
        <f>_xlfn.CONCAT(Processes[[#This Row],[Document no]],"-",Processes[[#This Row],[Process]],"-",Processes[[#This Row],[Document no SubProcess]],"-",Processes[[#This Row],[SubProcess]])</f>
        <v>P02-Objectives, Targets and KPI's-SP02.3-Objectives Kamstrup Sp.z.o.o. - PL</v>
      </c>
      <c r="D19" t="s">
        <v>6010</v>
      </c>
      <c r="E19" t="s">
        <v>5977</v>
      </c>
      <c r="F19" t="s">
        <v>6011</v>
      </c>
      <c r="G19" s="95" t="s">
        <v>6016</v>
      </c>
      <c r="H19" t="s">
        <v>6017</v>
      </c>
      <c r="I19" t="str">
        <f>VLOOKUP(Processes[[#This Row],[Document no SubProcess]],Processer280125!B:C,2,FALSE)</f>
        <v>MKW@kamstrup.com - Maciej Kwiatkowski</v>
      </c>
      <c r="J19" t="str">
        <f>VLOOKUP(Processes[[#This Row],[Approver]],Tabels!BC:BF,3,FALSE)</f>
        <v xml:space="preserve"> Sales &amp; Marketing</v>
      </c>
      <c r="L19" t="str">
        <f>VLOOKUP(Processes[[#This Row],[Document no SubProcess]],Processer280125!B:F,5,FALSE)</f>
        <v>Draft</v>
      </c>
      <c r="M19" t="str">
        <f>VLOOKUP(Processes[[#This Row],[Document no SubProcess]],Processer280125!B:B,1,)</f>
        <v>SP02.3</v>
      </c>
    </row>
    <row r="20" spans="3:13" x14ac:dyDescent="0.25">
      <c r="C20" s="29" t="str">
        <f>_xlfn.CONCAT(Processes[[#This Row],[Document no]],"-",Processes[[#This Row],[Process]],"-",Processes[[#This Row],[Document no SubProcess]],"-",Processes[[#This Row],[SubProcess]])</f>
        <v>P02-Objectives, Targets and KPI's--</v>
      </c>
      <c r="D20" t="s">
        <v>6010</v>
      </c>
      <c r="E20" t="s">
        <v>5977</v>
      </c>
      <c r="F20" t="s">
        <v>6011</v>
      </c>
      <c r="I20" t="s">
        <v>3572</v>
      </c>
      <c r="J20">
        <f>VLOOKUP(Processes[[#This Row],[Approver]],Tabels!BC:BF,3,FALSE)</f>
        <v>0</v>
      </c>
      <c r="L20" t="s">
        <v>435</v>
      </c>
      <c r="M20" t="s">
        <v>435</v>
      </c>
    </row>
    <row r="21" spans="3:13" x14ac:dyDescent="0.25">
      <c r="C21" s="29" t="str">
        <f>_xlfn.CONCAT(Processes[[#This Row],[Document no]],"-",Processes[[#This Row],[Process]],"-",Processes[[#This Row],[Document no SubProcess]],"-",Processes[[#This Row],[SubProcess]])</f>
        <v>P03-Organisation, Roles &amp; Responsibilities-SP03.1-Authorization matrix for contracts and payments</v>
      </c>
      <c r="D21" t="s">
        <v>6018</v>
      </c>
      <c r="E21" t="s">
        <v>5977</v>
      </c>
      <c r="F21" t="s">
        <v>6019</v>
      </c>
      <c r="G21" s="95" t="s">
        <v>6020</v>
      </c>
      <c r="H21" t="s">
        <v>6021</v>
      </c>
      <c r="I21" t="str">
        <f>VLOOKUP(Processes[[#This Row],[Document no SubProcess]],Processer280125!B:C,2,FALSE)</f>
        <v>tkb@kamstrup.com - Tina Kirkeby</v>
      </c>
      <c r="J21" t="str">
        <f>VLOOKUP(Processes[[#This Row],[Approver]],Tabels!BC:BF,3,FALSE)</f>
        <v xml:space="preserve"> Commercial &amp; Legal Services</v>
      </c>
      <c r="L21" t="str">
        <f>VLOOKUP(Processes[[#This Row],[Document no SubProcess]],Processer280125!B:F,5,FALSE)</f>
        <v>Draft</v>
      </c>
      <c r="M21" t="str">
        <f>VLOOKUP(Processes[[#This Row],[Document no SubProcess]],Processer280125!B:B,1,)</f>
        <v>SP03.1</v>
      </c>
    </row>
    <row r="22" spans="3:13" x14ac:dyDescent="0.25">
      <c r="C22" s="29" t="str">
        <f>_xlfn.CONCAT(Processes[[#This Row],[Document no]],"-",Processes[[#This Row],[Process]],"-",Processes[[#This Row],[Document no SubProcess]],"-",Processes[[#This Row],[SubProcess]])</f>
        <v>P03-Organisation, Roles &amp; Responsibilities-SP03.10-Authorization matrix - Employment contracts</v>
      </c>
      <c r="D22" t="s">
        <v>6018</v>
      </c>
      <c r="E22" t="s">
        <v>5977</v>
      </c>
      <c r="F22" t="s">
        <v>6019</v>
      </c>
      <c r="G22" s="95" t="s">
        <v>6022</v>
      </c>
      <c r="H22" t="s">
        <v>6023</v>
      </c>
      <c r="I22" t="str">
        <f>VLOOKUP(Processes[[#This Row],[Document no SubProcess]],Processer280125!B:C,2,FALSE)</f>
        <v>tkb@kamstrup.com - Tina Kirkeby</v>
      </c>
      <c r="J22" t="str">
        <f>VLOOKUP(Processes[[#This Row],[Approver]],Tabels!BC:BF,3,FALSE)</f>
        <v xml:space="preserve"> Commercial &amp; Legal Services</v>
      </c>
      <c r="L22" t="str">
        <f>VLOOKUP(Processes[[#This Row],[Document no SubProcess]],Processer280125!B:F,5,FALSE)</f>
        <v>Current</v>
      </c>
      <c r="M22" t="str">
        <f>VLOOKUP(Processes[[#This Row],[Document no SubProcess]],Processer280125!B:B,1,)</f>
        <v>SP03.10</v>
      </c>
    </row>
    <row r="23" spans="3:13" x14ac:dyDescent="0.25">
      <c r="C23" s="29" t="str">
        <f>_xlfn.CONCAT(Processes[[#This Row],[Document no]],"-",Processes[[#This Row],[Process]],"-",Processes[[#This Row],[Document no SubProcess]],"-",Processes[[#This Row],[SubProcess]])</f>
        <v>P03-Organisation, Roles &amp; Responsibilities-SP03.2-Authorization matrix - Indirect Sourcing</v>
      </c>
      <c r="D23" t="s">
        <v>6018</v>
      </c>
      <c r="E23" t="s">
        <v>5977</v>
      </c>
      <c r="F23" t="s">
        <v>6019</v>
      </c>
      <c r="G23" s="95" t="s">
        <v>6024</v>
      </c>
      <c r="H23" t="s">
        <v>6025</v>
      </c>
      <c r="I23" t="str">
        <f>VLOOKUP(Processes[[#This Row],[Document no SubProcess]],Processer280125!B:C,2,FALSE)</f>
        <v>tkb@kamstrup.com - Tina Kirkeby</v>
      </c>
      <c r="J23" t="str">
        <f>VLOOKUP(Processes[[#This Row],[Approver]],Tabels!BC:BF,3,FALSE)</f>
        <v xml:space="preserve"> Commercial &amp; Legal Services</v>
      </c>
      <c r="L23" t="str">
        <f>VLOOKUP(Processes[[#This Row],[Document no SubProcess]],Processer280125!B:F,5,FALSE)</f>
        <v>Draft</v>
      </c>
      <c r="M23" t="str">
        <f>VLOOKUP(Processes[[#This Row],[Document no SubProcess]],Processer280125!B:B,1,)</f>
        <v>SP03.2</v>
      </c>
    </row>
    <row r="24" spans="3:13" x14ac:dyDescent="0.25">
      <c r="C24" s="29" t="str">
        <f>_xlfn.CONCAT(Processes[[#This Row],[Document no]],"-",Processes[[#This Row],[Process]],"-",Processes[[#This Row],[Document no SubProcess]],"-",Processes[[#This Row],[SubProcess]])</f>
        <v>P03-Organisation, Roles &amp; Responsibilities-SP03.3-Authorization matrix - Solution Sales</v>
      </c>
      <c r="D24" t="s">
        <v>6018</v>
      </c>
      <c r="E24" t="s">
        <v>5977</v>
      </c>
      <c r="F24" t="s">
        <v>6019</v>
      </c>
      <c r="G24" s="95" t="s">
        <v>6026</v>
      </c>
      <c r="H24" t="s">
        <v>6027</v>
      </c>
      <c r="I24" t="str">
        <f>VLOOKUP(Processes[[#This Row],[Document no SubProcess]],Processer280125!B:C,2,FALSE)</f>
        <v>tkb@kamstrup.com - Tina Kirkeby</v>
      </c>
      <c r="J24" t="str">
        <f>VLOOKUP(Processes[[#This Row],[Approver]],Tabels!BC:BF,3,FALSE)</f>
        <v xml:space="preserve"> Commercial &amp; Legal Services</v>
      </c>
      <c r="L24" t="str">
        <f>VLOOKUP(Processes[[#This Row],[Document no SubProcess]],Processer280125!B:F,5,FALSE)</f>
        <v>Current</v>
      </c>
      <c r="M24" t="str">
        <f>VLOOKUP(Processes[[#This Row],[Document no SubProcess]],Processer280125!B:B,1,)</f>
        <v>SP03.3</v>
      </c>
    </row>
    <row r="25" spans="3:13" x14ac:dyDescent="0.25">
      <c r="C25" s="29" t="str">
        <f>_xlfn.CONCAT(Processes[[#This Row],[Document no]],"-",Processes[[#This Row],[Process]],"-",Processes[[#This Row],[Document no SubProcess]],"-",Processes[[#This Row],[SubProcess]])</f>
        <v>P03-Organisation, Roles &amp; Responsibilities-SP03.4-Authorization matrix - Service Sales</v>
      </c>
      <c r="D25" t="s">
        <v>6018</v>
      </c>
      <c r="E25" t="s">
        <v>5977</v>
      </c>
      <c r="F25" t="s">
        <v>6019</v>
      </c>
      <c r="G25" s="95" t="s">
        <v>6028</v>
      </c>
      <c r="H25" t="s">
        <v>6029</v>
      </c>
      <c r="I25" t="str">
        <f>VLOOKUP(Processes[[#This Row],[Document no SubProcess]],Processer280125!B:C,2,FALSE)</f>
        <v>tkb@kamstrup.com - Tina Kirkeby</v>
      </c>
      <c r="J25" t="str">
        <f>VLOOKUP(Processes[[#This Row],[Approver]],Tabels!BC:BF,3,FALSE)</f>
        <v xml:space="preserve"> Commercial &amp; Legal Services</v>
      </c>
      <c r="L25" t="str">
        <f>VLOOKUP(Processes[[#This Row],[Document no SubProcess]],Processer280125!B:F,5,FALSE)</f>
        <v>Current</v>
      </c>
      <c r="M25" t="str">
        <f>VLOOKUP(Processes[[#This Row],[Document no SubProcess]],Processer280125!B:B,1,)</f>
        <v>SP03.4</v>
      </c>
    </row>
    <row r="26" spans="3:13" x14ac:dyDescent="0.25">
      <c r="C26" s="29" t="str">
        <f>_xlfn.CONCAT(Processes[[#This Row],[Document no]],"-",Processes[[#This Row],[Process]],"-",Processes[[#This Row],[Document no SubProcess]],"-",Processes[[#This Row],[SubProcess]])</f>
        <v>P03-Organisation, Roles &amp; Responsibilities-SP03.5-Authorization matrix - General Sales</v>
      </c>
      <c r="D26" t="s">
        <v>6018</v>
      </c>
      <c r="E26" t="s">
        <v>5977</v>
      </c>
      <c r="F26" t="s">
        <v>6019</v>
      </c>
      <c r="G26" s="95" t="s">
        <v>6030</v>
      </c>
      <c r="H26" t="s">
        <v>6031</v>
      </c>
      <c r="I26" t="str">
        <f>VLOOKUP(Processes[[#This Row],[Document no SubProcess]],Processer280125!B:C,2,FALSE)</f>
        <v>tkb@kamstrup.com - Tina Kirkeby</v>
      </c>
      <c r="J26" t="str">
        <f>VLOOKUP(Processes[[#This Row],[Approver]],Tabels!BC:BF,3,FALSE)</f>
        <v xml:space="preserve"> Commercial &amp; Legal Services</v>
      </c>
      <c r="L26" t="str">
        <f>VLOOKUP(Processes[[#This Row],[Document no SubProcess]],Processer280125!B:F,5,FALSE)</f>
        <v>Current</v>
      </c>
      <c r="M26" t="str">
        <f>VLOOKUP(Processes[[#This Row],[Document no SubProcess]],Processer280125!B:B,1,)</f>
        <v>SP03.5</v>
      </c>
    </row>
    <row r="27" spans="3:13" x14ac:dyDescent="0.25">
      <c r="C27" s="29" t="str">
        <f>_xlfn.CONCAT(Processes[[#This Row],[Document no]],"-",Processes[[#This Row],[Process]],"-",Processes[[#This Row],[Document no SubProcess]],"-",Processes[[#This Row],[SubProcess]])</f>
        <v>P03-Organisation, Roles &amp; Responsibilities-SP03.6-Authorization matrix - Direct Sourcing</v>
      </c>
      <c r="D27" t="s">
        <v>6018</v>
      </c>
      <c r="E27" t="s">
        <v>5977</v>
      </c>
      <c r="F27" t="s">
        <v>6019</v>
      </c>
      <c r="G27" s="95" t="s">
        <v>6032</v>
      </c>
      <c r="H27" t="s">
        <v>6033</v>
      </c>
      <c r="I27" t="str">
        <f>VLOOKUP(Processes[[#This Row],[Document no SubProcess]],Processer280125!B:C,2,FALSE)</f>
        <v>tkb@kamstrup.com - Tina Kirkeby</v>
      </c>
      <c r="J27" t="str">
        <f>VLOOKUP(Processes[[#This Row],[Approver]],Tabels!BC:BF,3,FALSE)</f>
        <v xml:space="preserve"> Commercial &amp; Legal Services</v>
      </c>
      <c r="L27" t="str">
        <f>VLOOKUP(Processes[[#This Row],[Document no SubProcess]],Processer280125!B:F,5,FALSE)</f>
        <v>Current</v>
      </c>
      <c r="M27" t="str">
        <f>VLOOKUP(Processes[[#This Row],[Document no SubProcess]],Processer280125!B:B,1,)</f>
        <v>SP03.6</v>
      </c>
    </row>
    <row r="28" spans="3:13" x14ac:dyDescent="0.25">
      <c r="C28" s="29" t="str">
        <f>_xlfn.CONCAT(Processes[[#This Row],[Document no]],"-",Processes[[#This Row],[Process]],"-",Processes[[#This Row],[Document no SubProcess]],"-",Processes[[#This Row],[SubProcess]])</f>
        <v>P03-Organisation, Roles &amp; Responsibilities-SP03.7-Authorization matrix - Data Processing Agreements (DPAs)</v>
      </c>
      <c r="D28" t="s">
        <v>6018</v>
      </c>
      <c r="E28" t="s">
        <v>5977</v>
      </c>
      <c r="F28" t="s">
        <v>6019</v>
      </c>
      <c r="G28" s="95" t="s">
        <v>6034</v>
      </c>
      <c r="H28" t="s">
        <v>6035</v>
      </c>
      <c r="I28" t="str">
        <f>VLOOKUP(Processes[[#This Row],[Document no SubProcess]],Processer280125!B:C,2,FALSE)</f>
        <v>tkb@kamstrup.com - Tina Kirkeby</v>
      </c>
      <c r="J28" t="str">
        <f>VLOOKUP(Processes[[#This Row],[Approver]],Tabels!BC:BF,3,FALSE)</f>
        <v xml:space="preserve"> Commercial &amp; Legal Services</v>
      </c>
      <c r="L28" t="str">
        <f>VLOOKUP(Processes[[#This Row],[Document no SubProcess]],Processer280125!B:F,5,FALSE)</f>
        <v>Current</v>
      </c>
      <c r="M28" t="str">
        <f>VLOOKUP(Processes[[#This Row],[Document no SubProcess]],Processer280125!B:B,1,)</f>
        <v>SP03.7</v>
      </c>
    </row>
    <row r="29" spans="3:13" x14ac:dyDescent="0.25">
      <c r="C29" s="29" t="str">
        <f>_xlfn.CONCAT(Processes[[#This Row],[Document no]],"-",Processes[[#This Row],[Process]],"-",Processes[[#This Row],[Document no SubProcess]],"-",Processes[[#This Row],[SubProcess]])</f>
        <v>P03-Organisation, Roles &amp; Responsibilities-SP03.8-Authorization matrix - Distribution, teaming, and sales channel agreements</v>
      </c>
      <c r="D29" t="s">
        <v>6018</v>
      </c>
      <c r="E29" t="s">
        <v>5977</v>
      </c>
      <c r="F29" t="s">
        <v>6019</v>
      </c>
      <c r="G29" s="95" t="s">
        <v>6036</v>
      </c>
      <c r="H29" t="s">
        <v>6037</v>
      </c>
      <c r="I29" t="str">
        <f>VLOOKUP(Processes[[#This Row],[Document no SubProcess]],Processer280125!B:C,2,FALSE)</f>
        <v>tkb@kamstrup.com - Tina Kirkeby</v>
      </c>
      <c r="J29" t="str">
        <f>VLOOKUP(Processes[[#This Row],[Approver]],Tabels!BC:BF,3,FALSE)</f>
        <v xml:space="preserve"> Commercial &amp; Legal Services</v>
      </c>
      <c r="L29" t="str">
        <f>VLOOKUP(Processes[[#This Row],[Document no SubProcess]],Processer280125!B:F,5,FALSE)</f>
        <v>Current</v>
      </c>
      <c r="M29" t="str">
        <f>VLOOKUP(Processes[[#This Row],[Document no SubProcess]],Processer280125!B:B,1,)</f>
        <v>SP03.8</v>
      </c>
    </row>
    <row r="30" spans="3:13" x14ac:dyDescent="0.25">
      <c r="C30" s="29" t="str">
        <f>_xlfn.CONCAT(Processes[[#This Row],[Document no]],"-",Processes[[#This Row],[Process]],"-",Processes[[#This Row],[Document no SubProcess]],"-",Processes[[#This Row],[SubProcess]])</f>
        <v>P03-Organisation, Roles &amp; Responsibilities-SP03.9-Authorization matrix - Non Disclosure Agreements (NDAs)</v>
      </c>
      <c r="D30" t="s">
        <v>6018</v>
      </c>
      <c r="E30" t="s">
        <v>5977</v>
      </c>
      <c r="F30" t="s">
        <v>6019</v>
      </c>
      <c r="G30" s="95" t="s">
        <v>6038</v>
      </c>
      <c r="H30" t="s">
        <v>6039</v>
      </c>
      <c r="I30" t="str">
        <f>VLOOKUP(Processes[[#This Row],[Document no SubProcess]],Processer280125!B:C,2,FALSE)</f>
        <v>tkb@kamstrup.com - Tina Kirkeby</v>
      </c>
      <c r="J30" t="str">
        <f>VLOOKUP(Processes[[#This Row],[Approver]],Tabels!BC:BF,3,FALSE)</f>
        <v xml:space="preserve"> Commercial &amp; Legal Services</v>
      </c>
      <c r="L30" t="str">
        <f>VLOOKUP(Processes[[#This Row],[Document no SubProcess]],Processer280125!B:F,5,FALSE)</f>
        <v>Current</v>
      </c>
      <c r="M30" t="str">
        <f>VLOOKUP(Processes[[#This Row],[Document no SubProcess]],Processer280125!B:B,1,)</f>
        <v>SP03.9</v>
      </c>
    </row>
    <row r="31" spans="3:13" x14ac:dyDescent="0.25">
      <c r="C31" s="29" t="str">
        <f>_xlfn.CONCAT(Processes[[#This Row],[Document no]],"-",Processes[[#This Row],[Process]],"-",Processes[[#This Row],[Document no SubProcess]],"-",Processes[[#This Row],[SubProcess]])</f>
        <v>P03-Organisation, Roles &amp; Responsibilities--</v>
      </c>
      <c r="D31" t="s">
        <v>6018</v>
      </c>
      <c r="E31" t="s">
        <v>5977</v>
      </c>
      <c r="F31" t="s">
        <v>6019</v>
      </c>
      <c r="I31" t="s">
        <v>3572</v>
      </c>
      <c r="J31">
        <f>VLOOKUP(Processes[[#This Row],[Approver]],Tabels!BC:BF,3,FALSE)</f>
        <v>0</v>
      </c>
      <c r="L31" t="s">
        <v>435</v>
      </c>
      <c r="M31" t="s">
        <v>435</v>
      </c>
    </row>
    <row r="32" spans="3:13" x14ac:dyDescent="0.25">
      <c r="C32" s="29" t="str">
        <f>_xlfn.CONCAT(Processes[[#This Row],[Document no]],"-",Processes[[#This Row],[Process]],"-",Processes[[#This Row],[Document no SubProcess]],"-",Processes[[#This Row],[SubProcess]])</f>
        <v>P04-Management Review-SP04.1-Management Review - Accreditation ISO 17025</v>
      </c>
      <c r="D32" t="s">
        <v>6040</v>
      </c>
      <c r="E32" t="s">
        <v>5977</v>
      </c>
      <c r="F32" t="s">
        <v>6041</v>
      </c>
      <c r="G32" s="39" t="s">
        <v>6042</v>
      </c>
      <c r="H32" t="s">
        <v>6043</v>
      </c>
      <c r="I32" t="str">
        <f>VLOOKUP(Processes[[#This Row],[Document no SubProcess]],Processer280125!B:C,2,FALSE)</f>
        <v>Mek@kamstrup.com - Mette Birch Kristensen</v>
      </c>
      <c r="J32" t="str">
        <f>VLOOKUP(Processes[[#This Row],[Approver]],Tabels!BC:BF,3,FALSE)</f>
        <v xml:space="preserve"> Quality &amp; Sustainability</v>
      </c>
      <c r="L32" t="str">
        <f>VLOOKUP(Processes[[#This Row],[Document no SubProcess]],Processer280125!B:F,5,FALSE)</f>
        <v>Current</v>
      </c>
      <c r="M32" t="str">
        <f>VLOOKUP(Processes[[#This Row],[Document no SubProcess]],Processer280125!B:B,1,)</f>
        <v>SP04.1</v>
      </c>
    </row>
    <row r="33" spans="3:13" x14ac:dyDescent="0.25">
      <c r="C33" s="29" t="str">
        <f>_xlfn.CONCAT(Processes[[#This Row],[Document no]],"-",Processes[[#This Row],[Process]],"-",Processes[[#This Row],[Document no SubProcess]],"-",Processes[[#This Row],[SubProcess]])</f>
        <v>P04-Management Review-SP04.2-Management Review – Authorization for Electrical and Plumbing Installations DK</v>
      </c>
      <c r="D33" t="s">
        <v>6040</v>
      </c>
      <c r="E33" t="s">
        <v>5977</v>
      </c>
      <c r="F33" t="s">
        <v>6041</v>
      </c>
      <c r="G33" s="95" t="s">
        <v>6044</v>
      </c>
      <c r="H33" t="s">
        <v>6045</v>
      </c>
      <c r="I33" t="str">
        <f>VLOOKUP(Processes[[#This Row],[Document no SubProcess]],Processer280125!B:C,2,FALSE)</f>
        <v>VIA@kamstrup.com - Viggo Søren Andersen</v>
      </c>
      <c r="J33" t="str">
        <f>VLOOKUP(Processes[[#This Row],[Approver]],Tabels!BC:BF,3,FALSE)</f>
        <v xml:space="preserve"> Quality &amp; Sustainability</v>
      </c>
      <c r="L33" t="str">
        <f>VLOOKUP(Processes[[#This Row],[Document no SubProcess]],Processer280125!B:F,5,FALSE)</f>
        <v>Current</v>
      </c>
      <c r="M33" t="str">
        <f>VLOOKUP(Processes[[#This Row],[Document no SubProcess]],Processer280125!B:B,1,)</f>
        <v>SP04.2</v>
      </c>
    </row>
    <row r="34" spans="3:13" x14ac:dyDescent="0.25">
      <c r="C34" s="29" t="str">
        <f>_xlfn.CONCAT(Processes[[#This Row],[Document no]],"-",Processes[[#This Row],[Process]],"-",Processes[[#This Row],[Document no SubProcess]],"-",Processes[[#This Row],[SubProcess]])</f>
        <v>P04-Management Review-SP04.3-Management Review – MID module D Authorization</v>
      </c>
      <c r="D34" t="s">
        <v>6040</v>
      </c>
      <c r="E34" t="s">
        <v>5977</v>
      </c>
      <c r="F34" t="s">
        <v>6041</v>
      </c>
      <c r="G34" s="39" t="s">
        <v>6046</v>
      </c>
      <c r="H34" t="s">
        <v>6047</v>
      </c>
      <c r="I34" t="str">
        <f>VLOOKUP(Processes[[#This Row],[Document no SubProcess]],Processer280125!B:C,2,FALSE)</f>
        <v>VIA@kamstrup.com - Viggo Søren Andersen</v>
      </c>
      <c r="J34" t="str">
        <f>VLOOKUP(Processes[[#This Row],[Approver]],Tabels!BC:BF,3,FALSE)</f>
        <v xml:space="preserve"> Quality &amp; Sustainability</v>
      </c>
      <c r="L34" t="str">
        <f>VLOOKUP(Processes[[#This Row],[Document no SubProcess]],Processer280125!B:F,5,FALSE)</f>
        <v>Current</v>
      </c>
      <c r="M34" t="str">
        <f>VLOOKUP(Processes[[#This Row],[Document no SubProcess]],Processer280125!B:B,1,)</f>
        <v>SP04.3</v>
      </c>
    </row>
    <row r="35" spans="3:13" x14ac:dyDescent="0.25">
      <c r="C35" s="29" t="str">
        <f>_xlfn.CONCAT(Processes[[#This Row],[Document no]],"-",Processes[[#This Row],[Process]],"-",Processes[[#This Row],[Document no SubProcess]],"-",Processes[[#This Row],[SubProcess]])</f>
        <v>P04-Management Review--</v>
      </c>
      <c r="D35" t="s">
        <v>6040</v>
      </c>
      <c r="E35" t="s">
        <v>5977</v>
      </c>
      <c r="F35" t="s">
        <v>6041</v>
      </c>
      <c r="I35" t="s">
        <v>3572</v>
      </c>
      <c r="J35">
        <f>VLOOKUP(Processes[[#This Row],[Approver]],Tabels!BC:BF,3,FALSE)</f>
        <v>0</v>
      </c>
      <c r="L35" t="s">
        <v>435</v>
      </c>
      <c r="M35" t="s">
        <v>435</v>
      </c>
    </row>
    <row r="36" spans="3:13" x14ac:dyDescent="0.25">
      <c r="C36" s="29" t="str">
        <f>_xlfn.CONCAT(Processes[[#This Row],[Document no]],"-",Processes[[#This Row],[Process]],"-",Processes[[#This Row],[Document no SubProcess]],"-",Processes[[#This Row],[SubProcess]])</f>
        <v>P05-Expansions &amp; Acquisitions-SP05.1-Marked Intelligence - Ecosystem Surveillance</v>
      </c>
      <c r="D36" t="s">
        <v>6048</v>
      </c>
      <c r="E36" t="s">
        <v>5977</v>
      </c>
      <c r="F36" t="s">
        <v>6049</v>
      </c>
      <c r="G36" s="95" t="s">
        <v>6050</v>
      </c>
      <c r="H36" t="s">
        <v>6051</v>
      </c>
      <c r="I36" t="str">
        <f>VLOOKUP(Processes[[#This Row],[Document no SubProcess]],Processer280125!B:C,2,FALSE)</f>
        <v>krro@kamstrup.com - Kristian Rokkjær</v>
      </c>
      <c r="J36" t="str">
        <f>VLOOKUP(Processes[[#This Row],[Approver]],Tabels!BC:BF,3,FALSE)</f>
        <v xml:space="preserve"> Sales &amp; Marketing</v>
      </c>
      <c r="L36" t="str">
        <f>VLOOKUP(Processes[[#This Row],[Document no SubProcess]],Processer280125!B:F,5,FALSE)</f>
        <v>Draft</v>
      </c>
      <c r="M36" t="str">
        <f>VLOOKUP(Processes[[#This Row],[Document no SubProcess]],Processer280125!B:B,1,)</f>
        <v>SP05.1</v>
      </c>
    </row>
    <row r="37" spans="3:13" x14ac:dyDescent="0.25">
      <c r="C37" s="29" t="str">
        <f>_xlfn.CONCAT(Processes[[#This Row],[Document no]],"-",Processes[[#This Row],[Process]],"-",Processes[[#This Row],[Document no SubProcess]],"-",Processes[[#This Row],[SubProcess]])</f>
        <v>P05-Expansions &amp; Acquisitions--</v>
      </c>
      <c r="D37" t="s">
        <v>6048</v>
      </c>
      <c r="E37" t="s">
        <v>5977</v>
      </c>
      <c r="F37" t="s">
        <v>6049</v>
      </c>
      <c r="I37" t="s">
        <v>3572</v>
      </c>
      <c r="J37">
        <f>VLOOKUP(Processes[[#This Row],[Approver]],Tabels!BC:BF,3,FALSE)</f>
        <v>0</v>
      </c>
      <c r="L37" t="s">
        <v>435</v>
      </c>
      <c r="M37" t="s">
        <v>435</v>
      </c>
    </row>
    <row r="38" spans="3:13" x14ac:dyDescent="0.25">
      <c r="C38" s="29" t="str">
        <f>_xlfn.CONCAT(Processes[[#This Row],[Document no]],"-",Processes[[#This Row],[Process]],"-",Processes[[#This Row],[Document no SubProcess]],"-",Processes[[#This Row],[SubProcess]])</f>
        <v>P06-Leadership &amp; Daily Management-SP06.2-Employee Engagement Survey</v>
      </c>
      <c r="D38" t="s">
        <v>6052</v>
      </c>
      <c r="E38" t="s">
        <v>5977</v>
      </c>
      <c r="F38" t="s">
        <v>6053</v>
      </c>
      <c r="G38" s="39" t="s">
        <v>6054</v>
      </c>
      <c r="H38" t="s">
        <v>6055</v>
      </c>
      <c r="I38" t="str">
        <f>VLOOKUP(Processes[[#This Row],[Document no SubProcess]],Processer280125!B:C,2,FALSE)</f>
        <v>mnt@kamstrup.com - Mathilde Rønnow Thomsen</v>
      </c>
      <c r="J38" t="str">
        <f>VLOOKUP(Processes[[#This Row],[Approver]],Tabels!BC:BF,3,FALSE)</f>
        <v xml:space="preserve"> People &amp; Culture</v>
      </c>
      <c r="L38" t="str">
        <f>VLOOKUP(Processes[[#This Row],[Document no SubProcess]],Processer280125!B:F,5,FALSE)</f>
        <v>Current</v>
      </c>
      <c r="M38" t="str">
        <f>VLOOKUP(Processes[[#This Row],[Document no SubProcess]],Processer280125!B:B,1,)</f>
        <v>SP06.2</v>
      </c>
    </row>
    <row r="39" spans="3:13" x14ac:dyDescent="0.25">
      <c r="C39" s="29" t="str">
        <f>_xlfn.CONCAT(Processes[[#This Row],[Document no]],"-",Processes[[#This Row],[Process]],"-",Processes[[#This Row],[Document no SubProcess]],"-",Processes[[#This Row],[SubProcess]])</f>
        <v>P06-Leadership &amp; Daily Management--</v>
      </c>
      <c r="D39" t="s">
        <v>6052</v>
      </c>
      <c r="E39" t="s">
        <v>5977</v>
      </c>
      <c r="F39" t="s">
        <v>6053</v>
      </c>
      <c r="I39" t="s">
        <v>3572</v>
      </c>
      <c r="J39">
        <f>VLOOKUP(Processes[[#This Row],[Approver]],Tabels!BC:BF,3,FALSE)</f>
        <v>0</v>
      </c>
      <c r="L39" t="s">
        <v>435</v>
      </c>
      <c r="M39" t="s">
        <v>435</v>
      </c>
    </row>
    <row r="40" spans="3:13" x14ac:dyDescent="0.25">
      <c r="C40" s="29" t="str">
        <f>_xlfn.CONCAT(Processes[[#This Row],[Document no]],"-",Processes[[#This Row],[Process]],"-",Processes[[#This Row],[Document no SubProcess]],"-",Processes[[#This Row],[SubProcess]])</f>
        <v>P07-Innovation &amp; Solution Development-SP07.1-Innovation Pipeline</v>
      </c>
      <c r="D40" t="s">
        <v>6056</v>
      </c>
      <c r="E40" t="s">
        <v>6057</v>
      </c>
      <c r="F40" t="s">
        <v>6058</v>
      </c>
      <c r="G40" s="39" t="s">
        <v>6059</v>
      </c>
      <c r="H40" t="s">
        <v>6060</v>
      </c>
      <c r="I40" t="str">
        <f>VLOOKUP(Processes[[#This Row],[Document no SubProcess]],Processer280125!B:C,2,FALSE)</f>
        <v>brln@kamstrup.com - Brian Luckmann</v>
      </c>
      <c r="J40" t="str">
        <f>VLOOKUP(Processes[[#This Row],[Approver]],Tabels!BC:BF,3,FALSE)</f>
        <v xml:space="preserve"> Strategy &amp; Business Development</v>
      </c>
      <c r="L40" t="str">
        <f>VLOOKUP(Processes[[#This Row],[Document no SubProcess]],Processer280125!B:F,5,FALSE)</f>
        <v>Draft</v>
      </c>
      <c r="M40" t="str">
        <f>VLOOKUP(Processes[[#This Row],[Document no SubProcess]],Processer280125!B:B,1,)</f>
        <v>SP07.1</v>
      </c>
    </row>
    <row r="41" spans="3:13" x14ac:dyDescent="0.25">
      <c r="C41" s="29" t="str">
        <f>_xlfn.CONCAT(Processes[[#This Row],[Document no]],"-",Processes[[#This Row],[Process]],"-",Processes[[#This Row],[Document no SubProcess]],"-",Processes[[#This Row],[SubProcess]])</f>
        <v>P07-Innovation &amp; Solution Development-SP07.10-New Software &amp; Service offerings workflow</v>
      </c>
      <c r="D41" t="s">
        <v>6056</v>
      </c>
      <c r="E41" t="s">
        <v>6057</v>
      </c>
      <c r="F41" t="s">
        <v>6058</v>
      </c>
      <c r="G41" s="39" t="s">
        <v>6061</v>
      </c>
      <c r="H41" t="s">
        <v>6062</v>
      </c>
      <c r="I41" t="str">
        <f>VLOOKUP(Processes[[#This Row],[Document no SubProcess]],Processer280125!B:C,2,FALSE)</f>
        <v>asbr@kamstrup.com - Asbjørn Rohold</v>
      </c>
      <c r="J41" t="str">
        <f>VLOOKUP(Processes[[#This Row],[Approver]],Tabels!BC:BF,3,FALSE)</f>
        <v xml:space="preserve"> Digitalization</v>
      </c>
      <c r="L41" t="str">
        <f>VLOOKUP(Processes[[#This Row],[Document no SubProcess]],Processer280125!B:F,5,FALSE)</f>
        <v>Current</v>
      </c>
      <c r="M41" t="str">
        <f>VLOOKUP(Processes[[#This Row],[Document no SubProcess]],Processer280125!B:B,1,)</f>
        <v>SP07.10</v>
      </c>
    </row>
    <row r="42" spans="3:13" x14ac:dyDescent="0.25">
      <c r="C42" s="29" t="str">
        <f>_xlfn.CONCAT(Processes[[#This Row],[Document no]],"-",Processes[[#This Row],[Process]],"-",Processes[[#This Row],[Document no SubProcess]],"-",Processes[[#This Row],[SubProcess]])</f>
        <v>P07-Innovation &amp; Solution Development-SP07.11-New Product Introduction Project Model</v>
      </c>
      <c r="D42" t="s">
        <v>6056</v>
      </c>
      <c r="E42" t="s">
        <v>6057</v>
      </c>
      <c r="F42" t="s">
        <v>6058</v>
      </c>
      <c r="G42" s="95" t="s">
        <v>6063</v>
      </c>
      <c r="H42" t="s">
        <v>6064</v>
      </c>
      <c r="I42" t="str">
        <f>VLOOKUP(Processes[[#This Row],[Document no SubProcess]],Processer280125!B:C,2,FALSE)</f>
        <v>litn@kamstrup.com - Linda Thomsen</v>
      </c>
      <c r="J42" t="str">
        <f>VLOOKUP(Processes[[#This Row],[Approver]],Tabels!BC:BF,3,FALSE)</f>
        <v xml:space="preserve"> Supply Chain</v>
      </c>
      <c r="L42" t="str">
        <f>VLOOKUP(Processes[[#This Row],[Document no SubProcess]],Processer280125!B:F,5,FALSE)</f>
        <v>Current</v>
      </c>
      <c r="M42" t="str">
        <f>VLOOKUP(Processes[[#This Row],[Document no SubProcess]],Processer280125!B:B,1,)</f>
        <v>SP07.11</v>
      </c>
    </row>
    <row r="43" spans="3:13" x14ac:dyDescent="0.25">
      <c r="C43" s="29" t="str">
        <f>_xlfn.CONCAT(Processes[[#This Row],[Document no]],"-",Processes[[#This Row],[Process]],"-",Processes[[#This Row],[Document no SubProcess]],"-",Processes[[#This Row],[SubProcess]])</f>
        <v>P07-Innovation &amp; Solution Development-SP07.12-Prototyping</v>
      </c>
      <c r="D43" t="s">
        <v>6056</v>
      </c>
      <c r="E43" t="s">
        <v>6057</v>
      </c>
      <c r="F43" t="s">
        <v>6058</v>
      </c>
      <c r="G43" s="95" t="s">
        <v>6065</v>
      </c>
      <c r="H43" t="s">
        <v>6066</v>
      </c>
      <c r="I43" t="str">
        <f>VLOOKUP(Processes[[#This Row],[Document no SubProcess]],Processer280125!B:C,2,FALSE)</f>
        <v>JMSK@kamstrup.com - Jane Middelhede Skytte</v>
      </c>
      <c r="J43" t="str">
        <f>VLOOKUP(Processes[[#This Row],[Approver]],Tabels!BC:BF,3,FALSE)</f>
        <v xml:space="preserve"> Supply Chain</v>
      </c>
      <c r="L43" t="str">
        <f>VLOOKUP(Processes[[#This Row],[Document no SubProcess]],Processer280125!B:F,5,FALSE)</f>
        <v>Current</v>
      </c>
      <c r="M43" t="str">
        <f>VLOOKUP(Processes[[#This Row],[Document no SubProcess]],Processer280125!B:B,1,)</f>
        <v>SP07.12</v>
      </c>
    </row>
    <row r="44" spans="3:13" x14ac:dyDescent="0.25">
      <c r="C44" s="29" t="str">
        <f>_xlfn.CONCAT(Processes[[#This Row],[Document no]],"-",Processes[[#This Row],[Process]],"-",Processes[[#This Row],[Document no SubProcess]],"-",Processes[[#This Row],[SubProcess]])</f>
        <v>P07-Innovation &amp; Solution Development-SP07.13-Product and Solution Phase-out</v>
      </c>
      <c r="D44" t="s">
        <v>6056</v>
      </c>
      <c r="E44" t="s">
        <v>6057</v>
      </c>
      <c r="F44" t="s">
        <v>6058</v>
      </c>
      <c r="G44" s="39" t="s">
        <v>6067</v>
      </c>
      <c r="H44" t="s">
        <v>6068</v>
      </c>
      <c r="I44" t="str">
        <f>VLOOKUP(Processes[[#This Row],[Document no SubProcess]],Processer280125!B:C,2,FALSE)</f>
        <v>tsh@kamstrup.com - Tor Skjold</v>
      </c>
      <c r="J44" t="str">
        <f>VLOOKUP(Processes[[#This Row],[Approver]],Tabels!BC:BF,3,FALSE)</f>
        <v xml:space="preserve"> Sales &amp; Marketing</v>
      </c>
      <c r="L44" t="str">
        <f>VLOOKUP(Processes[[#This Row],[Document no SubProcess]],Processer280125!B:F,5,FALSE)</f>
        <v>Current</v>
      </c>
      <c r="M44" t="str">
        <f>VLOOKUP(Processes[[#This Row],[Document no SubProcess]],Processer280125!B:B,1,)</f>
        <v>SP07.13</v>
      </c>
    </row>
    <row r="45" spans="3:13" x14ac:dyDescent="0.25">
      <c r="C45" s="29" t="str">
        <f>_xlfn.CONCAT(Processes[[#This Row],[Document no]],"-",Processes[[#This Row],[Process]],"-",Processes[[#This Row],[Document no SubProcess]],"-",Processes[[#This Row],[SubProcess]])</f>
        <v>P07-Innovation &amp; Solution Development-SP07.14-Software Maintenance</v>
      </c>
      <c r="D45" t="s">
        <v>6056</v>
      </c>
      <c r="E45" t="s">
        <v>6057</v>
      </c>
      <c r="F45" t="s">
        <v>6058</v>
      </c>
      <c r="G45" s="39" t="s">
        <v>6069</v>
      </c>
      <c r="H45" t="s">
        <v>6070</v>
      </c>
      <c r="I45" t="str">
        <f>VLOOKUP(Processes[[#This Row],[Document no SubProcess]],Processer280125!B:C,2,FALSE)</f>
        <v>mlnn@kamstrup.com - Michael Nielsen</v>
      </c>
      <c r="J45" t="str">
        <f>VLOOKUP(Processes[[#This Row],[Approver]],Tabels!BC:BF,3,FALSE)</f>
        <v xml:space="preserve"> Electricity</v>
      </c>
      <c r="L45" t="str">
        <f>VLOOKUP(Processes[[#This Row],[Document no SubProcess]],Processer280125!B:F,5,FALSE)</f>
        <v>Draft</v>
      </c>
      <c r="M45" t="str">
        <f>VLOOKUP(Processes[[#This Row],[Document no SubProcess]],Processer280125!B:B,1,)</f>
        <v>SP07.14</v>
      </c>
    </row>
    <row r="46" spans="3:13" x14ac:dyDescent="0.25">
      <c r="C46" s="29" t="str">
        <f>_xlfn.CONCAT(Processes[[#This Row],[Document no]],"-",Processes[[#This Row],[Process]],"-",Processes[[#This Row],[Document no SubProcess]],"-",Processes[[#This Row],[SubProcess]])</f>
        <v>P07-Innovation &amp; Solution Development-SP07.15-Packaging Design Development - Supply Chain</v>
      </c>
      <c r="D46" t="s">
        <v>6056</v>
      </c>
      <c r="E46" t="s">
        <v>6057</v>
      </c>
      <c r="F46" t="s">
        <v>6058</v>
      </c>
      <c r="G46" s="39" t="s">
        <v>6071</v>
      </c>
      <c r="H46" t="s">
        <v>6072</v>
      </c>
      <c r="I46" t="str">
        <f>VLOOKUP(Processes[[#This Row],[Document no SubProcess]],Processer280125!B:C,2,FALSE)</f>
        <v>moqp@kamstrup.com - Morten Qvortrup</v>
      </c>
      <c r="J46" t="str">
        <f>VLOOKUP(Processes[[#This Row],[Approver]],Tabels!BC:BF,3,FALSE)</f>
        <v xml:space="preserve"> Supply Chain</v>
      </c>
      <c r="K46" t="s">
        <v>43</v>
      </c>
      <c r="L46" t="str">
        <f>VLOOKUP(Processes[[#This Row],[Document no SubProcess]],Processer280125!B:F,5,FALSE)</f>
        <v>Draft</v>
      </c>
      <c r="M46" t="str">
        <f>VLOOKUP(Processes[[#This Row],[Document no SubProcess]],Processer280125!B:B,1,)</f>
        <v>SP07.15</v>
      </c>
    </row>
    <row r="47" spans="3:13" x14ac:dyDescent="0.25">
      <c r="C47" s="29" t="str">
        <f>_xlfn.CONCAT(Processes[[#This Row],[Document no]],"-",Processes[[#This Row],[Process]],"-",Processes[[#This Row],[Document no SubProcess]],"-",Processes[[#This Row],[SubProcess]])</f>
        <v>P07-Innovation &amp; Solution Development-SP07.16-Firmware Development</v>
      </c>
      <c r="D47" t="s">
        <v>6056</v>
      </c>
      <c r="E47" t="s">
        <v>6057</v>
      </c>
      <c r="F47" t="s">
        <v>6058</v>
      </c>
      <c r="G47" s="95" t="s">
        <v>6073</v>
      </c>
      <c r="H47" t="s">
        <v>6074</v>
      </c>
      <c r="I47" t="str">
        <f>VLOOKUP(Processes[[#This Row],[Document no SubProcess]],Processer280125!B:C,2,FALSE)</f>
        <v>brr@kamstrup.com - Brian Rasmussen</v>
      </c>
      <c r="J47" t="str">
        <f>VLOOKUP(Processes[[#This Row],[Approver]],Tabels!BC:BF,3,FALSE)</f>
        <v xml:space="preserve"> Heat/Cooling</v>
      </c>
      <c r="L47" t="str">
        <f>VLOOKUP(Processes[[#This Row],[Document no SubProcess]],Processer280125!B:F,5,FALSE)</f>
        <v>Current</v>
      </c>
      <c r="M47" t="str">
        <f>VLOOKUP(Processes[[#This Row],[Document no SubProcess]],Processer280125!B:B,1,)</f>
        <v>SP07.16</v>
      </c>
    </row>
    <row r="48" spans="3:13" x14ac:dyDescent="0.25">
      <c r="C48" s="29" t="str">
        <f>_xlfn.CONCAT(Processes[[#This Row],[Document no]],"-",Processes[[#This Row],[Process]],"-",Processes[[#This Row],[Document no SubProcess]],"-",Processes[[#This Row],[SubProcess]])</f>
        <v>P07-Innovation &amp; Solution Development-SP07.17-Partner Solution Method</v>
      </c>
      <c r="D48" t="s">
        <v>6056</v>
      </c>
      <c r="E48" t="s">
        <v>6057</v>
      </c>
      <c r="F48" t="s">
        <v>6058</v>
      </c>
      <c r="G48" s="95" t="s">
        <v>6075</v>
      </c>
      <c r="H48" t="s">
        <v>6076</v>
      </c>
      <c r="I48" t="str">
        <f>VLOOKUP(Processes[[#This Row],[Document no SubProcess]],Processer280125!B:C,2,FALSE)</f>
        <v>amld@kamstrup.com - Amalie Lund</v>
      </c>
      <c r="J48" t="str">
        <f>VLOOKUP(Processes[[#This Row],[Approver]],Tabels!BC:BF,3,FALSE)</f>
        <v xml:space="preserve"> Water</v>
      </c>
      <c r="L48" t="str">
        <f>VLOOKUP(Processes[[#This Row],[Document no SubProcess]],Processer280125!B:F,5,FALSE)</f>
        <v>Draft</v>
      </c>
      <c r="M48" t="str">
        <f>VLOOKUP(Processes[[#This Row],[Document no SubProcess]],Processer280125!B:B,1,)</f>
        <v>SP07.17</v>
      </c>
    </row>
    <row r="49" spans="3:15" x14ac:dyDescent="0.25">
      <c r="C49" s="29" t="str">
        <f>_xlfn.CONCAT(Processes[[#This Row],[Document no]],"-",Processes[[#This Row],[Process]],"-",Processes[[#This Row],[Document no SubProcess]],"-",Processes[[#This Row],[SubProcess]])</f>
        <v>P07-Innovation &amp; Solution Development-SP07.18-Co-creation Projects</v>
      </c>
      <c r="D49" t="s">
        <v>6056</v>
      </c>
      <c r="E49" t="s">
        <v>6057</v>
      </c>
      <c r="F49" t="s">
        <v>6058</v>
      </c>
      <c r="G49" s="95" t="s">
        <v>6077</v>
      </c>
      <c r="H49" t="s">
        <v>6078</v>
      </c>
      <c r="I49" t="str">
        <f>VLOOKUP(Processes[[#This Row],[Document no SubProcess]],Processer280125!B:C,2,FALSE)</f>
        <v>amld@kamstrup.com - Amalie Lund</v>
      </c>
      <c r="J49" t="str">
        <f>VLOOKUP(Processes[[#This Row],[Approver]],Tabels!BC:BF,3,FALSE)</f>
        <v xml:space="preserve"> Water</v>
      </c>
      <c r="L49" t="str">
        <f>VLOOKUP(Processes[[#This Row],[Document no SubProcess]],Processer280125!B:F,5,FALSE)</f>
        <v>Draft</v>
      </c>
      <c r="M49" t="str">
        <f>VLOOKUP(Processes[[#This Row],[Document no SubProcess]],Processer280125!B:B,1,)</f>
        <v>SP07.18</v>
      </c>
    </row>
    <row r="50" spans="3:15" x14ac:dyDescent="0.25">
      <c r="C50" s="29" t="str">
        <f>_xlfn.CONCAT(Processes[[#This Row],[Document no]],"-",Processes[[#This Row],[Process]],"-",Processes[[#This Row],[Document no SubProcess]],"-",Processes[[#This Row],[SubProcess]])</f>
        <v>P07-Innovation &amp; Solution Development-SP07.2-Solution Development Model</v>
      </c>
      <c r="D50" t="s">
        <v>6056</v>
      </c>
      <c r="E50" t="s">
        <v>6057</v>
      </c>
      <c r="F50" t="s">
        <v>6058</v>
      </c>
      <c r="G50" s="39" t="s">
        <v>6079</v>
      </c>
      <c r="H50" t="s">
        <v>6080</v>
      </c>
      <c r="I50" t="str">
        <f>VLOOKUP(Processes[[#This Row],[Document no SubProcess]],Processer280125!B:C,2,FALSE)</f>
        <v>brln@kamstrup.com - Brian Luckmann</v>
      </c>
      <c r="J50" t="str">
        <f>VLOOKUP(Processes[[#This Row],[Approver]],Tabels!BC:BF,3,FALSE)</f>
        <v xml:space="preserve"> Strategy &amp; Business Development</v>
      </c>
      <c r="L50" t="str">
        <f>VLOOKUP(Processes[[#This Row],[Document no SubProcess]],Processer280125!B:F,5,FALSE)</f>
        <v>Draft</v>
      </c>
      <c r="M50" t="str">
        <f>VLOOKUP(Processes[[#This Row],[Document no SubProcess]],Processer280125!B:B,1,)</f>
        <v>SP07.2</v>
      </c>
    </row>
    <row r="51" spans="3:15" x14ac:dyDescent="0.25">
      <c r="C51" s="29" t="str">
        <f>_xlfn.CONCAT(Processes[[#This Row],[Document no]],"-",Processes[[#This Row],[Process]],"-",Processes[[#This Row],[Document no SubProcess]],"-",Processes[[#This Row],[SubProcess]])</f>
        <v>P07-Innovation &amp; Solution Development-SP07.22-Security Requirements in development</v>
      </c>
      <c r="D51" t="s">
        <v>6056</v>
      </c>
      <c r="E51" t="s">
        <v>6057</v>
      </c>
      <c r="F51" t="s">
        <v>6058</v>
      </c>
      <c r="G51" s="39" t="s">
        <v>6081</v>
      </c>
      <c r="H51" t="s">
        <v>6082</v>
      </c>
      <c r="I51" t="str">
        <f>VLOOKUP(Processes[[#This Row],[Document no SubProcess]],Processer280125!B:C,2,FALSE)</f>
        <v>erc@kamstrup.com - Erik Christensen</v>
      </c>
      <c r="J51" t="str">
        <f>VLOOKUP(Processes[[#This Row],[Approver]],Tabels!BC:BF,3,FALSE)</f>
        <v xml:space="preserve"> No information found</v>
      </c>
      <c r="L51" t="str">
        <f>VLOOKUP(Processes[[#This Row],[Document no SubProcess]],Processer280125!B:F,5,FALSE)</f>
        <v>Current</v>
      </c>
      <c r="M51" t="str">
        <f>VLOOKUP(Processes[[#This Row],[Document no SubProcess]],Processer280125!B:B,1,)</f>
        <v>SP07.22</v>
      </c>
    </row>
    <row r="52" spans="3:15" x14ac:dyDescent="0.25">
      <c r="C52" s="29" t="str">
        <f>_xlfn.CONCAT(Processes[[#This Row],[Document no]],"-",Processes[[#This Row],[Process]],"-",Processes[[#This Row],[Document no SubProcess]],"-",Processes[[#This Row],[SubProcess]])</f>
        <v>P07-Innovation &amp; Solution Development-SP07.23-Kamstrup Packaging Standard</v>
      </c>
      <c r="D52" t="s">
        <v>6056</v>
      </c>
      <c r="E52" t="s">
        <v>6057</v>
      </c>
      <c r="F52" t="s">
        <v>6058</v>
      </c>
      <c r="G52" s="95" t="s">
        <v>6083</v>
      </c>
      <c r="H52" t="s">
        <v>6084</v>
      </c>
      <c r="I52" t="str">
        <f>VLOOKUP(Processes[[#This Row],[Document no SubProcess]],Processer280125!B:C,2,FALSE)</f>
        <v>moqp@kamstrup.com - Morten Qvortrup</v>
      </c>
      <c r="J52" t="str">
        <f>VLOOKUP(Processes[[#This Row],[Approver]],Tabels!BC:BF,3,FALSE)</f>
        <v xml:space="preserve"> Supply Chain</v>
      </c>
      <c r="L52" t="str">
        <f>VLOOKUP(Processes[[#This Row],[Document no SubProcess]],Processer280125!B:F,5,FALSE)</f>
        <v>Current</v>
      </c>
      <c r="M52" t="str">
        <f>VLOOKUP(Processes[[#This Row],[Document no SubProcess]],Processer280125!B:B,1,)</f>
        <v>SP07.23</v>
      </c>
    </row>
    <row r="53" spans="3:15" x14ac:dyDescent="0.25">
      <c r="C53" s="29" t="str">
        <f>_xlfn.CONCAT(Processes[[#This Row],[Document no]],"-",Processes[[#This Row],[Process]],"-",Processes[[#This Row],[Document no SubProcess]],"-",Processes[[#This Row],[SubProcess]])</f>
        <v>P07-Innovation &amp; Solution Development-SP07.25-Secure Coding Requirements</v>
      </c>
      <c r="D53" t="s">
        <v>6056</v>
      </c>
      <c r="E53" t="s">
        <v>6057</v>
      </c>
      <c r="F53" t="s">
        <v>6058</v>
      </c>
      <c r="G53" s="39" t="s">
        <v>6085</v>
      </c>
      <c r="H53" t="s">
        <v>6086</v>
      </c>
      <c r="I53" t="str">
        <f>VLOOKUP(Processes[[#This Row],[Document no SubProcess]],Processer280125!B:C,2,FALSE)</f>
        <v>SAL@kamstrup.com - Simon Alexander Alsing</v>
      </c>
      <c r="J53" t="str">
        <f>VLOOKUP(Processes[[#This Row],[Approver]],Tabels!BC:BF,3,FALSE)</f>
        <v xml:space="preserve"> El/Combi Communication</v>
      </c>
      <c r="L53" t="str">
        <f>VLOOKUP(Processes[[#This Row],[Document no SubProcess]],Processer280125!B:F,5,FALSE)</f>
        <v>Current</v>
      </c>
      <c r="M53" t="str">
        <f>VLOOKUP(Processes[[#This Row],[Document no SubProcess]],Processer280125!B:B,1,)</f>
        <v>SP07.25</v>
      </c>
    </row>
    <row r="54" spans="3:15" x14ac:dyDescent="0.25">
      <c r="C54" s="29" t="str">
        <f>_xlfn.CONCAT(Processes[[#This Row],[Document no]],"-",Processes[[#This Row],[Process]],"-",Processes[[#This Row],[Document no SubProcess]],"-",Processes[[#This Row],[SubProcess]])</f>
        <v>P07-Innovation &amp; Solution Development-SP07.26-Access Control and User Management for Source Code Repositories</v>
      </c>
      <c r="D54" t="s">
        <v>6056</v>
      </c>
      <c r="E54" t="s">
        <v>6057</v>
      </c>
      <c r="F54" t="s">
        <v>6058</v>
      </c>
      <c r="G54" s="39" t="s">
        <v>6087</v>
      </c>
      <c r="H54" t="s">
        <v>6088</v>
      </c>
      <c r="I54" t="str">
        <f>VLOOKUP(Processes[[#This Row],[Document no SubProcess]],Processer280125!B:C,2,FALSE)</f>
        <v>SAL@kamstrup.com - Simon Alexander Alsing</v>
      </c>
      <c r="J54" t="str">
        <f>VLOOKUP(Processes[[#This Row],[Approver]],Tabels!BC:BF,3,FALSE)</f>
        <v xml:space="preserve"> El/Combi Communication</v>
      </c>
      <c r="L54" t="str">
        <f>VLOOKUP(Processes[[#This Row],[Document no SubProcess]],Processer280125!B:F,5,FALSE)</f>
        <v>Current</v>
      </c>
      <c r="M54" t="str">
        <f>VLOOKUP(Processes[[#This Row],[Document no SubProcess]],Processer280125!B:B,1,)</f>
        <v>SP07.26</v>
      </c>
    </row>
    <row r="55" spans="3:15" x14ac:dyDescent="0.25">
      <c r="C55" s="29" t="str">
        <f>_xlfn.CONCAT(Processes[[#This Row],[Document no]],"-",Processes[[#This Row],[Process]],"-",Processes[[#This Row],[Document no SubProcess]],"-",Processes[[#This Row],[SubProcess]])</f>
        <v>P07-Innovation &amp; Solution Development-SP07.27-Security Testing in Development and Acceptance</v>
      </c>
      <c r="D55" t="s">
        <v>6056</v>
      </c>
      <c r="E55" t="s">
        <v>6057</v>
      </c>
      <c r="F55" t="s">
        <v>6058</v>
      </c>
      <c r="G55" s="39" t="s">
        <v>6089</v>
      </c>
      <c r="H55" t="s">
        <v>6090</v>
      </c>
      <c r="I55" t="str">
        <f>VLOOKUP(Processes[[#This Row],[Document no SubProcess]],Processer280125!B:C,2,FALSE)</f>
        <v>erc@kamstrup.com - Erik Christensen</v>
      </c>
      <c r="J55" t="str">
        <f>VLOOKUP(Processes[[#This Row],[Approver]],Tabels!BC:BF,3,FALSE)</f>
        <v xml:space="preserve"> No information found</v>
      </c>
      <c r="L55" t="str">
        <f>VLOOKUP(Processes[[#This Row],[Document no SubProcess]],Processer280125!B:F,5,FALSE)</f>
        <v>Current</v>
      </c>
      <c r="M55" t="str">
        <f>VLOOKUP(Processes[[#This Row],[Document no SubProcess]],Processer280125!B:B,1,)</f>
        <v>SP07.27</v>
      </c>
    </row>
    <row r="56" spans="3:15" x14ac:dyDescent="0.25">
      <c r="C56" s="29" t="str">
        <f>_xlfn.CONCAT(Processes[[#This Row],[Document no]],"-",Processes[[#This Row],[Process]],"-",Processes[[#This Row],[Document no SubProcess]],"-",Processes[[#This Row],[SubProcess]])</f>
        <v>P07-Innovation &amp; Solution Development-SP07.28-Product alterations - Water</v>
      </c>
      <c r="D56" t="s">
        <v>6056</v>
      </c>
      <c r="E56" t="s">
        <v>6057</v>
      </c>
      <c r="F56" t="s">
        <v>6058</v>
      </c>
      <c r="G56" s="95" t="s">
        <v>6091</v>
      </c>
      <c r="H56" t="s">
        <v>6092</v>
      </c>
      <c r="I56" t="str">
        <f>VLOOKUP(Processes[[#This Row],[Document no SubProcess]],Processer280125!B:C,2,FALSE)</f>
        <v>jrmn@kamstrup.com - Jonas Skafte Madsen</v>
      </c>
      <c r="J56" t="str">
        <f>VLOOKUP(Processes[[#This Row],[Approver]],Tabels!BC:BF,3,FALSE)</f>
        <v xml:space="preserve"> Water</v>
      </c>
      <c r="L56" t="str">
        <f>VLOOKUP(Processes[[#This Row],[Document no SubProcess]],Processer280125!B:F,5,FALSE)</f>
        <v>Pending approval</v>
      </c>
      <c r="M56" t="str">
        <f>VLOOKUP(Processes[[#This Row],[Document no SubProcess]],Processer280125!B:B,1,)</f>
        <v>SP07.28</v>
      </c>
    </row>
    <row r="57" spans="3:15" x14ac:dyDescent="0.25">
      <c r="C57" s="29" t="str">
        <f>_xlfn.CONCAT(Processes[[#This Row],[Document no]],"-",Processes[[#This Row],[Process]],"-",Processes[[#This Row],[Document no SubProcess]],"-",Processes[[#This Row],[SubProcess]])</f>
        <v>P07-Innovation &amp; Solution Development-SP07.29-Product vulnerability incident handling</v>
      </c>
      <c r="D57" t="s">
        <v>6056</v>
      </c>
      <c r="E57" t="s">
        <v>6057</v>
      </c>
      <c r="F57" t="s">
        <v>6058</v>
      </c>
      <c r="G57" s="39" t="s">
        <v>6093</v>
      </c>
      <c r="H57" t="s">
        <v>6094</v>
      </c>
      <c r="I57" t="str">
        <f>VLOOKUP(Processes[[#This Row],[Document no SubProcess]],Processer280125!B:C,2,FALSE)</f>
        <v>kytw@kamstrup.com - Katy Thurlow</v>
      </c>
      <c r="J57" t="str">
        <f>VLOOKUP(Processes[[#This Row],[Approver]],Tabels!BC:BF,3,FALSE)</f>
        <v xml:space="preserve"> Digitalization</v>
      </c>
      <c r="L57" t="str">
        <f>VLOOKUP(Processes[[#This Row],[Document no SubProcess]],Processer280125!B:F,5,FALSE)</f>
        <v>Current</v>
      </c>
      <c r="M57" t="str">
        <f>VLOOKUP(Processes[[#This Row],[Document no SubProcess]],Processer280125!B:B,1,)</f>
        <v>SP07.29</v>
      </c>
    </row>
    <row r="58" spans="3:15" x14ac:dyDescent="0.25">
      <c r="C58" s="29" t="str">
        <f>_xlfn.CONCAT(Processes[[#This Row],[Document no]],"-",Processes[[#This Row],[Process]],"-",Processes[[#This Row],[Document no SubProcess]],"-",Processes[[#This Row],[SubProcess]])</f>
        <v>P07-Innovation &amp; Solution Development-SP07.3-Solution Maintenance</v>
      </c>
      <c r="D58" t="s">
        <v>6056</v>
      </c>
      <c r="E58" t="s">
        <v>6057</v>
      </c>
      <c r="F58" t="s">
        <v>6058</v>
      </c>
      <c r="G58" s="39" t="s">
        <v>6095</v>
      </c>
      <c r="H58" t="s">
        <v>6096</v>
      </c>
      <c r="I58" t="str">
        <f>VLOOKUP(Processes[[#This Row],[Document no SubProcess]],Processer280125!B:C,2,FALSE)</f>
        <v>lst@kamstrup.com - Lasse Steensen</v>
      </c>
      <c r="J58" t="str">
        <f>VLOOKUP(Processes[[#This Row],[Approver]],Tabels!BC:BF,3,FALSE)</f>
        <v xml:space="preserve"> Digitalization</v>
      </c>
      <c r="L58" t="str">
        <f>VLOOKUP(Processes[[#This Row],[Document no SubProcess]],Processer280125!B:F,5,FALSE)</f>
        <v>Current</v>
      </c>
      <c r="M58" t="str">
        <f>VLOOKUP(Processes[[#This Row],[Document no SubProcess]],Processer280125!B:B,1,)</f>
        <v>SP07.3</v>
      </c>
    </row>
    <row r="59" spans="3:15" x14ac:dyDescent="0.25">
      <c r="C59" s="29" t="str">
        <f>_xlfn.CONCAT(Processes[[#This Row],[Document no]],"-",Processes[[#This Row],[Process]],"-",Processes[[#This Row],[Document no SubProcess]],"-",Processes[[#This Row],[SubProcess]])</f>
        <v>P07-Innovation &amp; Solution Development-SP07.30-New documents - Water Products</v>
      </c>
      <c r="D59" t="s">
        <v>6056</v>
      </c>
      <c r="E59" t="s">
        <v>6057</v>
      </c>
      <c r="F59" t="s">
        <v>6058</v>
      </c>
      <c r="G59" s="95" t="s">
        <v>6097</v>
      </c>
      <c r="H59" t="s">
        <v>6098</v>
      </c>
      <c r="I59" t="str">
        <f>VLOOKUP(Processes[[#This Row],[Document no SubProcess]],Processer280125!B:C,2,FALSE)</f>
        <v>grp@kamstrup.com - Grethe Rishøj Petersen</v>
      </c>
      <c r="J59" t="str">
        <f>VLOOKUP(Processes[[#This Row],[Approver]],Tabels!BC:BF,3,FALSE)</f>
        <v xml:space="preserve"> Water</v>
      </c>
      <c r="L59" t="str">
        <f>VLOOKUP(Processes[[#This Row],[Document no SubProcess]],Processer280125!B:F,5,FALSE)</f>
        <v>Draft</v>
      </c>
      <c r="M59" t="str">
        <f>VLOOKUP(Processes[[#This Row],[Document no SubProcess]],Processer280125!B:B,1,)</f>
        <v>SP07.30</v>
      </c>
    </row>
    <row r="60" spans="3:15" x14ac:dyDescent="0.25">
      <c r="C60" s="29" t="str">
        <f>_xlfn.CONCAT(Processes[[#This Row],[Document no]],"-",Processes[[#This Row],[Process]],"-",Processes[[#This Row],[Document no SubProcess]],"-",Processes[[#This Row],[SubProcess]])</f>
        <v>P07-Innovation &amp; Solution Development-SP07.31-New spare part/accessories</v>
      </c>
      <c r="D60" t="s">
        <v>6056</v>
      </c>
      <c r="E60" t="s">
        <v>6057</v>
      </c>
      <c r="F60" t="s">
        <v>6058</v>
      </c>
      <c r="G60" s="95" t="s">
        <v>6099</v>
      </c>
      <c r="H60" t="s">
        <v>6100</v>
      </c>
      <c r="I60" t="str">
        <f>VLOOKUP(Processes[[#This Row],[Document no SubProcess]],Processer280125!B:C,2,FALSE)</f>
        <v>fgrs@kamstrup.com - Frederik Grandt Søndergaard</v>
      </c>
      <c r="J60" t="str">
        <f>VLOOKUP(Processes[[#This Row],[Approver]],Tabels!BC:BF,3,FALSE)</f>
        <v xml:space="preserve"> Water</v>
      </c>
      <c r="L60" t="str">
        <f>VLOOKUP(Processes[[#This Row],[Document no SubProcess]],Processer280125!B:F,5,FALSE)</f>
        <v>Draft</v>
      </c>
      <c r="M60" t="str">
        <f>VLOOKUP(Processes[[#This Row],[Document no SubProcess]],Processer280125!B:B,1,)</f>
        <v>SP07.31</v>
      </c>
    </row>
    <row r="61" spans="3:15" x14ac:dyDescent="0.25">
      <c r="C61" s="29" t="str">
        <f>_xlfn.CONCAT(Processes[[#This Row],[Document no]],"-",Processes[[#This Row],[Process]],"-",Processes[[#This Row],[Document no SubProcess]],"-",Processes[[#This Row],[SubProcess]])</f>
        <v>P07-Innovation &amp; Solution Development-SP07.33-Secure Development Life Cycle</v>
      </c>
      <c r="D61" t="s">
        <v>6056</v>
      </c>
      <c r="E61" t="s">
        <v>6057</v>
      </c>
      <c r="F61" t="s">
        <v>6058</v>
      </c>
      <c r="G61" s="39" t="s">
        <v>6101</v>
      </c>
      <c r="H61" t="s">
        <v>6102</v>
      </c>
      <c r="I61" t="str">
        <f>VLOOKUP(Processes[[#This Row],[Document no SubProcess]],Processer280125!B:C,2,FALSE)</f>
        <v>erc@kamstrup.com - Erik Christensen</v>
      </c>
      <c r="J61" t="str">
        <f>VLOOKUP(Processes[[#This Row],[Approver]],Tabels!BC:BF,3,FALSE)</f>
        <v xml:space="preserve"> No information found</v>
      </c>
      <c r="L61" t="str">
        <f>VLOOKUP(Processes[[#This Row],[Document no SubProcess]],Processer280125!B:F,5,FALSE)</f>
        <v>Current</v>
      </c>
      <c r="M61" t="str">
        <f>VLOOKUP(Processes[[#This Row],[Document no SubProcess]],Processer280125!B:B,1,)</f>
        <v>SP07.33</v>
      </c>
    </row>
    <row r="62" spans="3:15" x14ac:dyDescent="0.25">
      <c r="C62" s="29" t="str">
        <f>_xlfn.CONCAT(Processes[[#This Row],[Document no]],"-",Processes[[#This Row],[Process]],"-",Processes[[#This Row],[Document no SubProcess]],"-",Processes[[#This Row],[SubProcess]])</f>
        <v>P07-Innovation &amp; Solution Development-SP07.34-Management of Outsourced Development Activities</v>
      </c>
      <c r="D62" t="s">
        <v>6056</v>
      </c>
      <c r="E62" t="s">
        <v>6057</v>
      </c>
      <c r="F62" t="s">
        <v>6058</v>
      </c>
      <c r="G62" s="95" t="s">
        <v>6103</v>
      </c>
      <c r="H62" t="s">
        <v>6104</v>
      </c>
      <c r="I62" t="str">
        <f>VLOOKUP(Processes[[#This Row],[Document no SubProcess]],Processer280125!B:C,2,FALSE)</f>
        <v>erc@kamstrup.com - Erik Christensen</v>
      </c>
      <c r="J62" t="str">
        <f>VLOOKUP(Processes[[#This Row],[Approver]],Tabels!BC:BF,3,FALSE)</f>
        <v xml:space="preserve"> No information found</v>
      </c>
      <c r="L62" t="str">
        <f>VLOOKUP(Processes[[#This Row],[Document no SubProcess]],Processer280125!B:F,5,FALSE)</f>
        <v>Current</v>
      </c>
      <c r="M62" t="str">
        <f>VLOOKUP(Processes[[#This Row],[Document no SubProcess]],Processer280125!B:B,1,)</f>
        <v>SP07.34</v>
      </c>
    </row>
    <row r="63" spans="3:15" x14ac:dyDescent="0.25">
      <c r="C63" s="29" t="str">
        <f>_xlfn.CONCAT(Processes[[#This Row],[Document no]],"-",Processes[[#This Row],[Process]],"-",Processes[[#This Row],[Document no SubProcess]],"-",Processes[[#This Row],[SubProcess]])</f>
        <v>P07-Innovation &amp; Solution Development-SP07.35-Secure system architecture and engineering principles</v>
      </c>
      <c r="D63" t="s">
        <v>6056</v>
      </c>
      <c r="E63" t="s">
        <v>6057</v>
      </c>
      <c r="F63" t="s">
        <v>6058</v>
      </c>
      <c r="G63" s="39" t="s">
        <v>6105</v>
      </c>
      <c r="H63" t="s">
        <v>6106</v>
      </c>
      <c r="I63" t="str">
        <f>VLOOKUP(Processes[[#This Row],[Document no SubProcess]],Processer280125!B:C,2,FALSE)</f>
        <v>SAL@kamstrup.com - Simon Alexander Alsing</v>
      </c>
      <c r="J63" t="str">
        <f>VLOOKUP(Processes[[#This Row],[Approver]],Tabels!BC:BF,3,FALSE)</f>
        <v xml:space="preserve"> El/Combi Communication</v>
      </c>
      <c r="L63" t="str">
        <f>VLOOKUP(Processes[[#This Row],[Document no SubProcess]],Processer280125!B:F,5,FALSE)</f>
        <v>Draft</v>
      </c>
      <c r="M63" t="str">
        <f>VLOOKUP(Processes[[#This Row],[Document no SubProcess]],Processer280125!B:B,1,)</f>
        <v>SP07.35</v>
      </c>
    </row>
    <row r="64" spans="3:15" x14ac:dyDescent="0.25">
      <c r="C64" s="29" t="str">
        <f>_xlfn.CONCAT(Processes[[#This Row],[Document no]],"-",Processes[[#This Row],[Process]],"-",Processes[[#This Row],[Document no SubProcess]],"-",Processes[[#This Row],[SubProcess]])</f>
        <v>P07-Innovation &amp; Solution Development-SP07.36-Managing user access and GitLab access groups</v>
      </c>
      <c r="D64" t="s">
        <v>6056</v>
      </c>
      <c r="E64" t="s">
        <v>6057</v>
      </c>
      <c r="F64" t="s">
        <v>6058</v>
      </c>
      <c r="G64" s="95" t="s">
        <v>6107</v>
      </c>
      <c r="H64" t="s">
        <v>6108</v>
      </c>
      <c r="I64" t="str">
        <f>VLOOKUP(Processes[[#This Row],[Document no SubProcess]],Processer280125!B:C,2,FALSE)</f>
        <v>SAL@kamstrup.com - Simon Alexander Alsing</v>
      </c>
      <c r="J64" t="str">
        <f>VLOOKUP(Processes[[#This Row],[Approver]],Tabels!BC:BF,3,FALSE)</f>
        <v xml:space="preserve"> El/Combi Communication</v>
      </c>
      <c r="L64" t="str">
        <f>VLOOKUP(Processes[[#This Row],[Document no SubProcess]],Processer280125!B:F,5,FALSE)</f>
        <v>Draft</v>
      </c>
      <c r="M64" t="str">
        <f>VLOOKUP(Processes[[#This Row],[Document no SubProcess]],Processer280125!B:B,1,)</f>
        <v>SP07.36</v>
      </c>
      <c r="O64" t="s">
        <v>6109</v>
      </c>
    </row>
    <row r="65" spans="3:13" x14ac:dyDescent="0.25">
      <c r="C65" s="29" t="str">
        <f>_xlfn.CONCAT(Processes[[#This Row],[Document no]],"-",Processes[[#This Row],[Process]],"-",Processes[[#This Row],[Document no SubProcess]],"-",Processes[[#This Row],[SubProcess]])</f>
        <v>P07-Innovation &amp; Solution Development-SP07.37-Using Privileged access Groups in GitLab</v>
      </c>
      <c r="D65" t="s">
        <v>6056</v>
      </c>
      <c r="E65" t="s">
        <v>6057</v>
      </c>
      <c r="F65" t="s">
        <v>6058</v>
      </c>
      <c r="G65" s="95" t="s">
        <v>6110</v>
      </c>
      <c r="H65" t="s">
        <v>6111</v>
      </c>
      <c r="I65" t="str">
        <f>VLOOKUP(Processes[[#This Row],[Document no SubProcess]],Processer280125!B:C,2,FALSE)</f>
        <v>SAL@kamstrup.com - Simon Alexander Alsing</v>
      </c>
      <c r="J65" t="str">
        <f>VLOOKUP(Processes[[#This Row],[Approver]],Tabels!BC:BF,3,FALSE)</f>
        <v xml:space="preserve"> El/Combi Communication</v>
      </c>
      <c r="L65" t="str">
        <f>VLOOKUP(Processes[[#This Row],[Document no SubProcess]],Processer280125!B:F,5,FALSE)</f>
        <v>Current</v>
      </c>
      <c r="M65" t="str">
        <f>VLOOKUP(Processes[[#This Row],[Document no SubProcess]],Processer280125!B:B,1,)</f>
        <v>SP07.37</v>
      </c>
    </row>
    <row r="66" spans="3:13" x14ac:dyDescent="0.25">
      <c r="C66" s="29" t="str">
        <f>_xlfn.CONCAT(Processes[[#This Row],[Document no]],"-",Processes[[#This Row],[Process]],"-",Processes[[#This Row],[Document no SubProcess]],"-",Processes[[#This Row],[SubProcess]])</f>
        <v>P07-Innovation &amp; Solution Development-SP07.38-Product Phase-out Execution</v>
      </c>
      <c r="D66" t="s">
        <v>6056</v>
      </c>
      <c r="E66" t="s">
        <v>6057</v>
      </c>
      <c r="F66" t="s">
        <v>6058</v>
      </c>
      <c r="G66" s="39" t="s">
        <v>6112</v>
      </c>
      <c r="H66" t="s">
        <v>6113</v>
      </c>
      <c r="I66" t="str">
        <f>VLOOKUP(Processes[[#This Row],[Document no SubProcess]],Processer280125!B:C,2,FALSE)</f>
        <v>LBPE@kamstrup.com - Line Back Jæger</v>
      </c>
      <c r="J66" t="str">
        <f>VLOOKUP(Processes[[#This Row],[Approver]],Tabels!BC:BF,3,FALSE)</f>
        <v xml:space="preserve"> No information found</v>
      </c>
      <c r="L66" t="str">
        <f>VLOOKUP(Processes[[#This Row],[Document no SubProcess]],Processer280125!B:F,5,FALSE)</f>
        <v>Draft</v>
      </c>
      <c r="M66" t="str">
        <f>VLOOKUP(Processes[[#This Row],[Document no SubProcess]],Processer280125!B:B,1,)</f>
        <v>SP07.38</v>
      </c>
    </row>
    <row r="67" spans="3:13" x14ac:dyDescent="0.25">
      <c r="C67" s="29" t="str">
        <f>_xlfn.CONCAT(Processes[[#This Row],[Document no]],"-",Processes[[#This Row],[Process]],"-",Processes[[#This Row],[Document no SubProcess]],"-",Processes[[#This Row],[SubProcess]])</f>
        <v>P07-Innovation &amp; Solution Development-SP07.39-Creating new user in GitLab</v>
      </c>
      <c r="D67" t="s">
        <v>6056</v>
      </c>
      <c r="E67" t="s">
        <v>6057</v>
      </c>
      <c r="F67" t="s">
        <v>6058</v>
      </c>
      <c r="G67" s="95" t="s">
        <v>6114</v>
      </c>
      <c r="H67" t="s">
        <v>6115</v>
      </c>
      <c r="I67" t="str">
        <f>VLOOKUP(Processes[[#This Row],[Document no SubProcess]],Processer280125!B:C,2,FALSE)</f>
        <v>SAL@kamstrup.com - Simon Alexander Alsing</v>
      </c>
      <c r="J67" t="str">
        <f>VLOOKUP(Processes[[#This Row],[Approver]],Tabels!BC:BF,3,FALSE)</f>
        <v xml:space="preserve"> El/Combi Communication</v>
      </c>
      <c r="L67" t="str">
        <f>VLOOKUP(Processes[[#This Row],[Document no SubProcess]],Processer280125!B:F,5,FALSE)</f>
        <v>Current</v>
      </c>
      <c r="M67" t="str">
        <f>VLOOKUP(Processes[[#This Row],[Document no SubProcess]],Processer280125!B:B,1,)</f>
        <v>SP07.39</v>
      </c>
    </row>
    <row r="68" spans="3:13" x14ac:dyDescent="0.25">
      <c r="C68" s="29" t="str">
        <f>_xlfn.CONCAT(Processes[[#This Row],[Document no]],"-",Processes[[#This Row],[Process]],"-",Processes[[#This Row],[Document no SubProcess]],"-",Processes[[#This Row],[SubProcess]])</f>
        <v>P07-Innovation &amp; Solution Development-SP07.4-Solution Development Model - Governance</v>
      </c>
      <c r="D68" t="s">
        <v>6056</v>
      </c>
      <c r="E68" t="s">
        <v>6057</v>
      </c>
      <c r="F68" t="s">
        <v>6058</v>
      </c>
      <c r="G68" s="95" t="s">
        <v>6116</v>
      </c>
      <c r="H68" t="s">
        <v>6117</v>
      </c>
      <c r="I68" t="str">
        <f>VLOOKUP(Processes[[#This Row],[Document no SubProcess]],Processer280125!B:C,2,FALSE)</f>
        <v>brln@kamstrup.com - Brian Luckmann</v>
      </c>
      <c r="J68" t="str">
        <f>VLOOKUP(Processes[[#This Row],[Approver]],Tabels!BC:BF,3,FALSE)</f>
        <v xml:space="preserve"> Strategy &amp; Business Development</v>
      </c>
      <c r="L68" t="str">
        <f>VLOOKUP(Processes[[#This Row],[Document no SubProcess]],Processer280125!B:F,5,FALSE)</f>
        <v>Current</v>
      </c>
      <c r="M68" t="str">
        <f>VLOOKUP(Processes[[#This Row],[Document no SubProcess]],Processer280125!B:B,1,)</f>
        <v>SP07.4</v>
      </c>
    </row>
    <row r="69" spans="3:13" x14ac:dyDescent="0.25">
      <c r="C69" s="29" t="str">
        <f>_xlfn.CONCAT(Processes[[#This Row],[Document no]],"-",Processes[[#This Row],[Process]],"-",Processes[[#This Row],[Document no SubProcess]],"-",Processes[[#This Row],[SubProcess]])</f>
        <v>P07-Innovation &amp; Solution Development-SP07.40-Naming convention for source code</v>
      </c>
      <c r="D69" t="s">
        <v>6056</v>
      </c>
      <c r="E69" t="s">
        <v>6057</v>
      </c>
      <c r="F69" t="s">
        <v>6058</v>
      </c>
      <c r="G69" s="95" t="s">
        <v>6118</v>
      </c>
      <c r="H69" t="s">
        <v>6119</v>
      </c>
      <c r="I69" t="str">
        <f>VLOOKUP(Processes[[#This Row],[Document no SubProcess]],Processer280125!B:C,2,FALSE)</f>
        <v>SAL@kamstrup.com - Simon Alexander Alsing</v>
      </c>
      <c r="J69" t="str">
        <f>VLOOKUP(Processes[[#This Row],[Approver]],Tabels!BC:BF,3,FALSE)</f>
        <v xml:space="preserve"> El/Combi Communication</v>
      </c>
      <c r="L69" t="str">
        <f>VLOOKUP(Processes[[#This Row],[Document no SubProcess]],Processer280125!B:F,5,FALSE)</f>
        <v>Current</v>
      </c>
      <c r="M69" t="str">
        <f>VLOOKUP(Processes[[#This Row],[Document no SubProcess]],Processer280125!B:B,1,)</f>
        <v>SP07.40</v>
      </c>
    </row>
    <row r="70" spans="3:13" x14ac:dyDescent="0.25">
      <c r="C70" s="29" t="str">
        <f>_xlfn.CONCAT(Processes[[#This Row],[Document no]],"-",Processes[[#This Row],[Process]],"-",Processes[[#This Row],[Document no SubProcess]],"-",Processes[[#This Row],[SubProcess]])</f>
        <v>P07-Innovation &amp; Solution Development-SP07.41-Development tasks in tenders</v>
      </c>
      <c r="D70" t="s">
        <v>6056</v>
      </c>
      <c r="E70" t="s">
        <v>6057</v>
      </c>
      <c r="F70" t="s">
        <v>6058</v>
      </c>
      <c r="G70" s="39" t="s">
        <v>6120</v>
      </c>
      <c r="H70" t="s">
        <v>6121</v>
      </c>
      <c r="I70" t="str">
        <f>VLOOKUP(Processes[[#This Row],[Document no SubProcess]],Processer280125!B:C,2,FALSE)</f>
        <v>rim@kamstrup.com - Rikke Mikkelsen</v>
      </c>
      <c r="J70" t="str">
        <f>VLOOKUP(Processes[[#This Row],[Approver]],Tabels!BC:BF,3,FALSE)</f>
        <v xml:space="preserve"> Heat/Cooling</v>
      </c>
      <c r="L70" t="str">
        <f>VLOOKUP(Processes[[#This Row],[Document no SubProcess]],Processer280125!B:F,5,FALSE)</f>
        <v>Current</v>
      </c>
      <c r="M70" t="str">
        <f>VLOOKUP(Processes[[#This Row],[Document no SubProcess]],Processer280125!B:B,1,)</f>
        <v>SP07.41</v>
      </c>
    </row>
    <row r="71" spans="3:13" x14ac:dyDescent="0.25">
      <c r="C71" s="29" t="str">
        <f>_xlfn.CONCAT(Processes[[#This Row],[Document no]],"-",Processes[[#This Row],[Process]],"-",Processes[[#This Row],[Document no SubProcess]],"-",Processes[[#This Row],[SubProcess]])</f>
        <v>P07-Innovation &amp; Solution Development-SP07.42-System Requirements Establishment</v>
      </c>
      <c r="D71" t="s">
        <v>6056</v>
      </c>
      <c r="E71" t="s">
        <v>6057</v>
      </c>
      <c r="F71" t="s">
        <v>6058</v>
      </c>
      <c r="G71" s="39" t="s">
        <v>6122</v>
      </c>
      <c r="H71" t="s">
        <v>6123</v>
      </c>
      <c r="I71" t="str">
        <f>VLOOKUP(Processes[[#This Row],[Document no SubProcess]],Processer280125!B:C,2,FALSE)</f>
        <v>RDY@kamstrup.com - Rasmus Dyrberg</v>
      </c>
      <c r="J71" t="str">
        <f>VLOOKUP(Processes[[#This Row],[Approver]],Tabels!BC:BF,3,FALSE)</f>
        <v xml:space="preserve"> No information found</v>
      </c>
      <c r="L71" t="str">
        <f>VLOOKUP(Processes[[#This Row],[Document no SubProcess]],Processer280125!B:F,5,FALSE)</f>
        <v>Current</v>
      </c>
      <c r="M71" t="str">
        <f>VLOOKUP(Processes[[#This Row],[Document no SubProcess]],Processer280125!B:B,1,)</f>
        <v>SP07.42</v>
      </c>
    </row>
    <row r="72" spans="3:13" x14ac:dyDescent="0.25">
      <c r="C72" s="29" t="str">
        <f>_xlfn.CONCAT(Processes[[#This Row],[Document no]],"-",Processes[[#This Row],[Process]],"-",Processes[[#This Row],[Document no SubProcess]],"-",Processes[[#This Row],[SubProcess]])</f>
        <v>P07-Innovation &amp; Solution Development-SP07.43-Code Review for High Level Software Development</v>
      </c>
      <c r="D72" t="s">
        <v>6056</v>
      </c>
      <c r="E72" t="s">
        <v>6057</v>
      </c>
      <c r="F72" t="s">
        <v>6058</v>
      </c>
      <c r="G72" s="39" t="s">
        <v>6124</v>
      </c>
      <c r="H72" t="s">
        <v>6125</v>
      </c>
      <c r="I72" t="str">
        <f>VLOOKUP(Processes[[#This Row],[Document no SubProcess]],Processer280125!B:C,2,FALSE)</f>
        <v>mhp@kamstrup.com - Michael Petersen</v>
      </c>
      <c r="J72" t="str">
        <f>VLOOKUP(Processes[[#This Row],[Approver]],Tabels!BC:BF,3,FALSE)</f>
        <v xml:space="preserve"> Heat/Cooling</v>
      </c>
      <c r="L72" t="str">
        <f>VLOOKUP(Processes[[#This Row],[Document no SubProcess]],Processer280125!B:F,5,FALSE)</f>
        <v>Current</v>
      </c>
      <c r="M72" t="str">
        <f>VLOOKUP(Processes[[#This Row],[Document no SubProcess]],Processer280125!B:B,1,)</f>
        <v>SP07.43</v>
      </c>
    </row>
    <row r="73" spans="3:13" x14ac:dyDescent="0.25">
      <c r="C73" s="29" t="str">
        <f>_xlfn.CONCAT(Processes[[#This Row],[Document no]],"-",Processes[[#This Row],[Process]],"-",Processes[[#This Row],[Document no SubProcess]],"-",Processes[[#This Row],[SubProcess]])</f>
        <v>P07-Innovation &amp; Solution Development-SP07.44-Implementing a New Customer Label</v>
      </c>
      <c r="D73" t="s">
        <v>6056</v>
      </c>
      <c r="E73" t="s">
        <v>6057</v>
      </c>
      <c r="F73" t="s">
        <v>6058</v>
      </c>
      <c r="G73" s="39" t="s">
        <v>6126</v>
      </c>
      <c r="H73" t="s">
        <v>6127</v>
      </c>
      <c r="I73" t="str">
        <f>VLOOKUP(Processes[[#This Row],[Document no SubProcess]],Processer280125!B:C,2,FALSE)</f>
        <v>grp@kamstrup.com - Grethe Rishøj Petersen</v>
      </c>
      <c r="J73" t="str">
        <f>VLOOKUP(Processes[[#This Row],[Approver]],Tabels!BC:BF,3,FALSE)</f>
        <v xml:space="preserve"> Water</v>
      </c>
      <c r="L73" t="str">
        <f>VLOOKUP(Processes[[#This Row],[Document no SubProcess]],Processer280125!B:F,5,FALSE)</f>
        <v>Draft</v>
      </c>
      <c r="M73" t="str">
        <f>VLOOKUP(Processes[[#This Row],[Document no SubProcess]],Processer280125!B:B,1,)</f>
        <v>SP07.44</v>
      </c>
    </row>
    <row r="74" spans="3:13" x14ac:dyDescent="0.25">
      <c r="C74" s="29" t="str">
        <f>_xlfn.CONCAT(Processes[[#This Row],[Document no]],"-",Processes[[#This Row],[Process]],"-",Processes[[#This Row],[Document no SubProcess]],"-",Processes[[#This Row],[SubProcess]])</f>
        <v>P07-Innovation &amp; Solution Development-SP07.45-Implementing a New Flow Part</v>
      </c>
      <c r="D74" t="s">
        <v>6056</v>
      </c>
      <c r="E74" t="s">
        <v>6057</v>
      </c>
      <c r="F74" t="s">
        <v>6058</v>
      </c>
      <c r="G74" s="39" t="s">
        <v>6128</v>
      </c>
      <c r="H74" t="s">
        <v>6129</v>
      </c>
      <c r="I74" t="str">
        <f>VLOOKUP(Processes[[#This Row],[Document no SubProcess]],Processer280125!B:C,2,FALSE)</f>
        <v>jrmn@kamstrup.com - Jonas Skafte Madsen</v>
      </c>
      <c r="J74" t="str">
        <f>VLOOKUP(Processes[[#This Row],[Approver]],Tabels!BC:BF,3,FALSE)</f>
        <v xml:space="preserve"> Water</v>
      </c>
      <c r="L74" t="str">
        <f>VLOOKUP(Processes[[#This Row],[Document no SubProcess]],Processer280125!B:F,5,FALSE)</f>
        <v>Current</v>
      </c>
      <c r="M74" t="str">
        <f>VLOOKUP(Processes[[#This Row],[Document no SubProcess]],Processer280125!B:B,1,)</f>
        <v>SP07.45</v>
      </c>
    </row>
    <row r="75" spans="3:13" x14ac:dyDescent="0.25">
      <c r="C75" s="29" t="str">
        <f>_xlfn.CONCAT(Processes[[#This Row],[Document no]],"-",Processes[[#This Row],[Process]],"-",Processes[[#This Row],[Document no SubProcess]],"-",Processes[[#This Row],[SubProcess]])</f>
        <v>P07-Innovation &amp; Solution Development-SP07.46-Implementing a New Communication Module</v>
      </c>
      <c r="D75" t="s">
        <v>6056</v>
      </c>
      <c r="E75" t="s">
        <v>6057</v>
      </c>
      <c r="F75" t="s">
        <v>6058</v>
      </c>
      <c r="G75" s="39" t="s">
        <v>6130</v>
      </c>
      <c r="H75" t="s">
        <v>6131</v>
      </c>
      <c r="I75" t="str">
        <f>VLOOKUP(Processes[[#This Row],[Document no SubProcess]],Processer280125!B:C,2,FALSE)</f>
        <v>jrmn@kamstrup.com - Jonas Skafte Madsen</v>
      </c>
      <c r="J75" t="str">
        <f>VLOOKUP(Processes[[#This Row],[Approver]],Tabels!BC:BF,3,FALSE)</f>
        <v xml:space="preserve"> Water</v>
      </c>
      <c r="L75" t="str">
        <f>VLOOKUP(Processes[[#This Row],[Document no SubProcess]],Processer280125!B:F,5,FALSE)</f>
        <v>Draft</v>
      </c>
      <c r="M75" t="str">
        <f>VLOOKUP(Processes[[#This Row],[Document no SubProcess]],Processer280125!B:B,1,)</f>
        <v>SP07.46</v>
      </c>
    </row>
    <row r="76" spans="3:13" x14ac:dyDescent="0.25">
      <c r="C76" s="29" t="str">
        <f>_xlfn.CONCAT(Processes[[#This Row],[Document no]],"-",Processes[[#This Row],[Process]],"-",Processes[[#This Row],[Document no SubProcess]],"-",Processes[[#This Row],[SubProcess]])</f>
        <v>P07-Innovation &amp; Solution Development-SP07.47-Implementing a New Radio Package</v>
      </c>
      <c r="D76" t="s">
        <v>6056</v>
      </c>
      <c r="E76" t="s">
        <v>6057</v>
      </c>
      <c r="F76" t="s">
        <v>6058</v>
      </c>
      <c r="G76" s="39" t="s">
        <v>6132</v>
      </c>
      <c r="H76" t="s">
        <v>6133</v>
      </c>
      <c r="I76" t="str">
        <f>VLOOKUP(Processes[[#This Row],[Document no SubProcess]],Processer280125!B:C,2,FALSE)</f>
        <v>jrmn@kamstrup.com - Jonas Skafte Madsen</v>
      </c>
      <c r="J76" t="str">
        <f>VLOOKUP(Processes[[#This Row],[Approver]],Tabels!BC:BF,3,FALSE)</f>
        <v xml:space="preserve"> Water</v>
      </c>
      <c r="L76" t="str">
        <f>VLOOKUP(Processes[[#This Row],[Document no SubProcess]],Processer280125!B:F,5,FALSE)</f>
        <v>Current</v>
      </c>
      <c r="M76" t="str">
        <f>VLOOKUP(Processes[[#This Row],[Document no SubProcess]],Processer280125!B:B,1,)</f>
        <v>SP07.47</v>
      </c>
    </row>
    <row r="77" spans="3:13" x14ac:dyDescent="0.25">
      <c r="C77" s="29" t="str">
        <f>_xlfn.CONCAT(Processes[[#This Row],[Document no]],"-",Processes[[#This Row],[Process]],"-",Processes[[#This Row],[Document no SubProcess]],"-",Processes[[#This Row],[SubProcess]])</f>
        <v>P07-Innovation &amp; Solution Development-SP07.48-Implementing a New Top Label</v>
      </c>
      <c r="D77" t="s">
        <v>6056</v>
      </c>
      <c r="E77" t="s">
        <v>6057</v>
      </c>
      <c r="F77" t="s">
        <v>6058</v>
      </c>
      <c r="G77" s="39" t="s">
        <v>6134</v>
      </c>
      <c r="H77" t="s">
        <v>6135</v>
      </c>
      <c r="I77" t="str">
        <f>VLOOKUP(Processes[[#This Row],[Document no SubProcess]],Processer280125!B:C,2,FALSE)</f>
        <v>jrmn@kamstrup.com - Jonas Skafte Madsen</v>
      </c>
      <c r="J77" t="str">
        <f>VLOOKUP(Processes[[#This Row],[Approver]],Tabels!BC:BF,3,FALSE)</f>
        <v xml:space="preserve"> Water</v>
      </c>
      <c r="L77" t="str">
        <f>VLOOKUP(Processes[[#This Row],[Document no SubProcess]],Processer280125!B:F,5,FALSE)</f>
        <v>Draft</v>
      </c>
      <c r="M77" t="str">
        <f>VLOOKUP(Processes[[#This Row],[Document no SubProcess]],Processer280125!B:B,1,)</f>
        <v>SP07.48</v>
      </c>
    </row>
    <row r="78" spans="3:13" x14ac:dyDescent="0.25">
      <c r="C78" s="29" t="str">
        <f>_xlfn.CONCAT(Processes[[#This Row],[Document no]],"-",Processes[[#This Row],[Process]],"-",Processes[[#This Row],[Document no SubProcess]],"-",Processes[[#This Row],[SubProcess]])</f>
        <v>P07-Innovation &amp; Solution Development-SP07.49-Implementing a New Tray Label</v>
      </c>
      <c r="D78" t="s">
        <v>6056</v>
      </c>
      <c r="E78" t="s">
        <v>6057</v>
      </c>
      <c r="F78" t="s">
        <v>6058</v>
      </c>
      <c r="G78" s="39" t="s">
        <v>6136</v>
      </c>
      <c r="H78" t="s">
        <v>6137</v>
      </c>
      <c r="I78" t="str">
        <f>VLOOKUP(Processes[[#This Row],[Document no SubProcess]],Processer280125!B:C,2,FALSE)</f>
        <v>jrmn@kamstrup.com - Jonas Skafte Madsen</v>
      </c>
      <c r="J78" t="str">
        <f>VLOOKUP(Processes[[#This Row],[Approver]],Tabels!BC:BF,3,FALSE)</f>
        <v xml:space="preserve"> Water</v>
      </c>
      <c r="L78" t="str">
        <f>VLOOKUP(Processes[[#This Row],[Document no SubProcess]],Processer280125!B:F,5,FALSE)</f>
        <v>Current</v>
      </c>
      <c r="M78" t="str">
        <f>VLOOKUP(Processes[[#This Row],[Document no SubProcess]],Processer280125!B:B,1,)</f>
        <v>SP07.49</v>
      </c>
    </row>
    <row r="79" spans="3:13" x14ac:dyDescent="0.25">
      <c r="C79" s="29" t="str">
        <f>_xlfn.CONCAT(Processes[[#This Row],[Document no]],"-",Processes[[#This Row],[Process]],"-",Processes[[#This Row],[Document no SubProcess]],"-",Processes[[#This Row],[SubProcess]])</f>
        <v>P07-Innovation &amp; Solution Development-SP07.5-Solution Development Model Document Handling</v>
      </c>
      <c r="D79" t="s">
        <v>6056</v>
      </c>
      <c r="E79" t="s">
        <v>6057</v>
      </c>
      <c r="F79" t="s">
        <v>6058</v>
      </c>
      <c r="G79" s="95" t="s">
        <v>6138</v>
      </c>
      <c r="H79" t="s">
        <v>6139</v>
      </c>
      <c r="I79" t="str">
        <f>VLOOKUP(Processes[[#This Row],[Document no SubProcess]],Processer280125!B:C,2,FALSE)</f>
        <v>lst@kamstrup.com - Lasse Steensen</v>
      </c>
      <c r="J79" t="str">
        <f>VLOOKUP(Processes[[#This Row],[Approver]],Tabels!BC:BF,3,FALSE)</f>
        <v xml:space="preserve"> Digitalization</v>
      </c>
      <c r="L79" t="str">
        <f>VLOOKUP(Processes[[#This Row],[Document no SubProcess]],Processer280125!B:F,5,FALSE)</f>
        <v>Current</v>
      </c>
      <c r="M79" t="str">
        <f>VLOOKUP(Processes[[#This Row],[Document no SubProcess]],Processer280125!B:B,1,)</f>
        <v>SP07.5</v>
      </c>
    </row>
    <row r="80" spans="3:13" x14ac:dyDescent="0.25">
      <c r="C80" s="29" t="str">
        <f>_xlfn.CONCAT(Processes[[#This Row],[Document no]],"-",Processes[[#This Row],[Process]],"-",Processes[[#This Row],[Document no SubProcess]],"-",Processes[[#This Row],[SubProcess]])</f>
        <v>P07-Innovation &amp; Solution Development-SP07.50-Implementing a New Country Code</v>
      </c>
      <c r="D80" t="s">
        <v>6056</v>
      </c>
      <c r="E80" t="s">
        <v>6057</v>
      </c>
      <c r="F80" t="s">
        <v>6058</v>
      </c>
      <c r="G80" s="39" t="s">
        <v>6140</v>
      </c>
      <c r="H80" t="s">
        <v>6141</v>
      </c>
      <c r="I80" t="str">
        <f>VLOOKUP(Processes[[#This Row],[Document no SubProcess]],Processer280125!B:C,2,FALSE)</f>
        <v>jrmn@kamstrup.com - Jonas Skafte Madsen</v>
      </c>
      <c r="J80" t="str">
        <f>VLOOKUP(Processes[[#This Row],[Approver]],Tabels!BC:BF,3,FALSE)</f>
        <v xml:space="preserve"> Water</v>
      </c>
      <c r="L80" t="str">
        <f>VLOOKUP(Processes[[#This Row],[Document no SubProcess]],Processer280125!B:F,5,FALSE)</f>
        <v>Current</v>
      </c>
      <c r="M80" t="str">
        <f>VLOOKUP(Processes[[#This Row],[Document no SubProcess]],Processer280125!B:B,1,)</f>
        <v>SP07.50</v>
      </c>
    </row>
    <row r="81" spans="3:15" x14ac:dyDescent="0.25">
      <c r="C81" s="29" t="str">
        <f>_xlfn.CONCAT(Processes[[#This Row],[Document no]],"-",Processes[[#This Row],[Process]],"-",Processes[[#This Row],[Document no SubProcess]],"-",Processes[[#This Row],[SubProcess]])</f>
        <v>P07-Innovation &amp; Solution Development-SP07.51-New Meter Legislative Specifications</v>
      </c>
      <c r="D81" t="s">
        <v>6056</v>
      </c>
      <c r="E81" t="s">
        <v>6057</v>
      </c>
      <c r="F81" t="s">
        <v>6058</v>
      </c>
      <c r="G81" s="39" t="s">
        <v>6142</v>
      </c>
      <c r="H81" t="s">
        <v>6143</v>
      </c>
      <c r="I81" t="str">
        <f>VLOOKUP(Processes[[#This Row],[Document no SubProcess]],Processer280125!B:C,2,FALSE)</f>
        <v>jrmn@kamstrup.com - Jonas Skafte Madsen</v>
      </c>
      <c r="J81" t="str">
        <f>VLOOKUP(Processes[[#This Row],[Approver]],Tabels!BC:BF,3,FALSE)</f>
        <v xml:space="preserve"> Water</v>
      </c>
      <c r="L81" t="str">
        <f>VLOOKUP(Processes[[#This Row],[Document no SubProcess]],Processer280125!B:F,5,FALSE)</f>
        <v>Current</v>
      </c>
      <c r="M81" t="str">
        <f>VLOOKUP(Processes[[#This Row],[Document no SubProcess]],Processer280125!B:B,1,)</f>
        <v>SP07.51</v>
      </c>
    </row>
    <row r="82" spans="3:15" x14ac:dyDescent="0.25">
      <c r="C82" s="29" t="str">
        <f>_xlfn.CONCAT(Processes[[#This Row],[Document no]],"-",Processes[[#This Row],[Process]],"-",Processes[[#This Row],[Document no SubProcess]],"-",Processes[[#This Row],[SubProcess]])</f>
        <v>P07-Innovation &amp; Solution Development-SP07.52-Termination of Parts and Products</v>
      </c>
      <c r="D82" t="s">
        <v>6056</v>
      </c>
      <c r="E82" t="s">
        <v>6057</v>
      </c>
      <c r="F82" t="s">
        <v>6058</v>
      </c>
      <c r="G82" s="95" t="s">
        <v>6144</v>
      </c>
      <c r="H82" t="s">
        <v>6145</v>
      </c>
      <c r="I82" t="str">
        <f>VLOOKUP(Processes[[#This Row],[Document no SubProcess]],Processer280125!B:C,2,FALSE)</f>
        <v>anda@kamstrup.com - Anne Møller Dahl</v>
      </c>
      <c r="J82" t="str">
        <f>VLOOKUP(Processes[[#This Row],[Approver]],Tabels!BC:BF,3,FALSE)</f>
        <v xml:space="preserve"> Digitalization</v>
      </c>
      <c r="L82" t="str">
        <f>VLOOKUP(Processes[[#This Row],[Document no SubProcess]],Processer280125!B:F,5,FALSE)</f>
        <v>Current</v>
      </c>
      <c r="M82" t="str">
        <f>VLOOKUP(Processes[[#This Row],[Document no SubProcess]],Processer280125!B:B,1,)</f>
        <v>SP07.52</v>
      </c>
    </row>
    <row r="83" spans="3:15" x14ac:dyDescent="0.25">
      <c r="C83" s="29" t="str">
        <f>_xlfn.CONCAT(Processes[[#This Row],[Document no]],"-",Processes[[#This Row],[Process]],"-",Processes[[#This Row],[Document no SubProcess]],"-",Processes[[#This Row],[SubProcess]])</f>
        <v>P07-Innovation &amp; Solution Development-SP07.53-Solution Termination</v>
      </c>
      <c r="D83" t="s">
        <v>6056</v>
      </c>
      <c r="E83" t="s">
        <v>6057</v>
      </c>
      <c r="F83" t="s">
        <v>6058</v>
      </c>
      <c r="G83" s="39" t="s">
        <v>6146</v>
      </c>
      <c r="H83" t="s">
        <v>6147</v>
      </c>
      <c r="I83" t="str">
        <f>VLOOKUP(Processes[[#This Row],[Document no SubProcess]],Processer280125!B:C,2,FALSE)</f>
        <v>tsh@kamstrup.com - Tor Skjold</v>
      </c>
      <c r="J83" t="str">
        <f>VLOOKUP(Processes[[#This Row],[Approver]],Tabels!BC:BF,3,FALSE)</f>
        <v xml:space="preserve"> Sales &amp; Marketing</v>
      </c>
      <c r="L83" t="str">
        <f>VLOOKUP(Processes[[#This Row],[Document no SubProcess]],Processer280125!B:F,5,FALSE)</f>
        <v>Current</v>
      </c>
      <c r="M83" t="str">
        <f>VLOOKUP(Processes[[#This Row],[Document no SubProcess]],Processer280125!B:B,1,)</f>
        <v>SP07.53</v>
      </c>
    </row>
    <row r="84" spans="3:15" x14ac:dyDescent="0.25">
      <c r="C84" s="29" t="str">
        <f>_xlfn.CONCAT(Processes[[#This Row],[Document no]],"-",Processes[[#This Row],[Process]],"-",Processes[[#This Row],[Document no SubProcess]],"-",Processes[[#This Row],[SubProcess]])</f>
        <v>P07-Innovation &amp; Solution Development-SP07.54-Product Management</v>
      </c>
      <c r="D84" t="s">
        <v>6056</v>
      </c>
      <c r="E84" t="s">
        <v>6057</v>
      </c>
      <c r="F84" t="s">
        <v>6058</v>
      </c>
      <c r="G84" s="39" t="s">
        <v>6148</v>
      </c>
      <c r="H84" t="s">
        <v>106</v>
      </c>
      <c r="I84" t="str">
        <f>VLOOKUP(Processes[[#This Row],[Document no SubProcess]],Processer280125!B:C,2,FALSE)</f>
        <v>kri@kamstrup.com - Ketty Riis</v>
      </c>
      <c r="J84" t="str">
        <f>VLOOKUP(Processes[[#This Row],[Approver]],Tabels!BC:BF,3,FALSE)</f>
        <v xml:space="preserve"> Heat/Cooling</v>
      </c>
      <c r="L84" t="str">
        <f>VLOOKUP(Processes[[#This Row],[Document no SubProcess]],Processer280125!B:F,5,FALSE)</f>
        <v>Draft</v>
      </c>
      <c r="M84" t="str">
        <f>VLOOKUP(Processes[[#This Row],[Document no SubProcess]],Processer280125!B:B,1,)</f>
        <v>SP07.54</v>
      </c>
    </row>
    <row r="85" spans="3:15" x14ac:dyDescent="0.25">
      <c r="C85" s="29" t="str">
        <f>_xlfn.CONCAT(Processes[[#This Row],[Document no]],"-",Processes[[#This Row],[Process]],"-",Processes[[#This Row],[Document no SubProcess]],"-",Processes[[#This Row],[SubProcess]])</f>
        <v>P07-Innovation &amp; Solution Development-SP07.55-Creating and maintaining parts</v>
      </c>
      <c r="D85" t="s">
        <v>6056</v>
      </c>
      <c r="E85" t="s">
        <v>6057</v>
      </c>
      <c r="F85" t="s">
        <v>6058</v>
      </c>
      <c r="G85" s="95" t="s">
        <v>6149</v>
      </c>
      <c r="H85" t="s">
        <v>6150</v>
      </c>
      <c r="I85" t="str">
        <f>VLOOKUP(Processes[[#This Row],[Document no SubProcess]],Processer280125!B:C,2,FALSE)</f>
        <v>fhb@kamstrup.com - Freja Holm Betak</v>
      </c>
      <c r="J85" t="str">
        <f>VLOOKUP(Processes[[#This Row],[Approver]],Tabels!BC:BF,3,FALSE)</f>
        <v xml:space="preserve"> Digitalization</v>
      </c>
      <c r="L85" t="str">
        <f>VLOOKUP(Processes[[#This Row],[Document no SubProcess]],Processer280125!B:F,5,FALSE)</f>
        <v>Draft</v>
      </c>
      <c r="M85" t="str">
        <f>VLOOKUP(Processes[[#This Row],[Document no SubProcess]],Processer280125!B:B,1,)</f>
        <v>SP07.55</v>
      </c>
    </row>
    <row r="86" spans="3:15" x14ac:dyDescent="0.25">
      <c r="C86" s="29" t="str">
        <f>_xlfn.CONCAT(Processes[[#This Row],[Document no]],"-",Processes[[#This Row],[Process]],"-",Processes[[#This Row],[Document no SubProcess]],"-",Processes[[#This Row],[SubProcess]])</f>
        <v>P07-Innovation &amp; Solution Development-SP07.56-Part Verification Process (PVP)</v>
      </c>
      <c r="D86" t="s">
        <v>6056</v>
      </c>
      <c r="E86" t="s">
        <v>6057</v>
      </c>
      <c r="F86" t="s">
        <v>6058</v>
      </c>
      <c r="G86" s="95" t="s">
        <v>6151</v>
      </c>
      <c r="H86" t="s">
        <v>6152</v>
      </c>
      <c r="I86" t="str">
        <f>VLOOKUP(Processes[[#This Row],[Document no SubProcess]],Processer280125!B:C,2,FALSE)</f>
        <v>nlu@kamstrup.com - Nicolaj Lundtoft</v>
      </c>
      <c r="J86" t="str">
        <f>VLOOKUP(Processes[[#This Row],[Approver]],Tabels!BC:BF,3,FALSE)</f>
        <v xml:space="preserve"> Supply Chain</v>
      </c>
      <c r="L86" t="str">
        <f>VLOOKUP(Processes[[#This Row],[Document no SubProcess]],Processer280125!B:F,5,FALSE)</f>
        <v>Draft</v>
      </c>
      <c r="M86" t="str">
        <f>VLOOKUP(Processes[[#This Row],[Document no SubProcess]],Processer280125!B:B,1,)</f>
        <v>SP07.56</v>
      </c>
    </row>
    <row r="87" spans="3:15" x14ac:dyDescent="0.25">
      <c r="C87" s="29" t="str">
        <f>_xlfn.CONCAT(Processes[[#This Row],[Document no]],"-",Processes[[#This Row],[Process]],"-",Processes[[#This Row],[Document no SubProcess]],"-",Processes[[#This Row],[SubProcess]])</f>
        <v>P07-Innovation &amp; Solution Development-SP07.57-Kamstrup Packaging Strategy</v>
      </c>
      <c r="D87" t="s">
        <v>6056</v>
      </c>
      <c r="E87" t="s">
        <v>6057</v>
      </c>
      <c r="F87" t="s">
        <v>6058</v>
      </c>
      <c r="G87" s="95" t="s">
        <v>6153</v>
      </c>
      <c r="H87" t="s">
        <v>6154</v>
      </c>
      <c r="I87" t="str">
        <f>VLOOKUP(Processes[[#This Row],[Document no SubProcess]],Processer280125!B:C,2,FALSE)</f>
        <v>moqp@kamstrup.com - Morten Qvortrup</v>
      </c>
      <c r="J87" t="str">
        <f>VLOOKUP(Processes[[#This Row],[Approver]],Tabels!BC:BF,3,FALSE)</f>
        <v xml:space="preserve"> Supply Chain</v>
      </c>
      <c r="L87" t="str">
        <f>VLOOKUP(Processes[[#This Row],[Document no SubProcess]],Processer280125!B:F,5,FALSE)</f>
        <v>Current</v>
      </c>
      <c r="M87" t="str">
        <f>VLOOKUP(Processes[[#This Row],[Document no SubProcess]],Processer280125!B:B,1,)</f>
        <v>SP07.57</v>
      </c>
    </row>
    <row r="88" spans="3:15" x14ac:dyDescent="0.25">
      <c r="C88" s="29" t="str">
        <f>_xlfn.CONCAT(Processes[[#This Row],[Document no]],"-",Processes[[#This Row],[Process]],"-",Processes[[#This Row],[Document no SubProcess]],"-",Processes[[#This Row],[SubProcess]])</f>
        <v>P07-Innovation &amp; Solution Development-SP07.6-Development Documentation Management</v>
      </c>
      <c r="D88" t="s">
        <v>6056</v>
      </c>
      <c r="E88" t="s">
        <v>6057</v>
      </c>
      <c r="F88" t="s">
        <v>6058</v>
      </c>
      <c r="G88" s="95" t="s">
        <v>6155</v>
      </c>
      <c r="H88" t="s">
        <v>6156</v>
      </c>
      <c r="I88" t="str">
        <f>VLOOKUP(Processes[[#This Row],[Document no SubProcess]],Processer280125!B:C,2,FALSE)</f>
        <v>almn@kamstrup.com - Allan Mathiasen</v>
      </c>
      <c r="J88" t="str">
        <f>VLOOKUP(Processes[[#This Row],[Approver]],Tabels!BC:BF,3,FALSE)</f>
        <v xml:space="preserve"> Quality &amp; Sustainability</v>
      </c>
      <c r="L88" t="str">
        <f>VLOOKUP(Processes[[#This Row],[Document no SubProcess]],Processer280125!B:F,5,FALSE)</f>
        <v>Draft</v>
      </c>
      <c r="M88" t="str">
        <f>VLOOKUP(Processes[[#This Row],[Document no SubProcess]],Processer280125!B:B,1,)</f>
        <v>SP07.6</v>
      </c>
    </row>
    <row r="89" spans="3:15" x14ac:dyDescent="0.25">
      <c r="C89" s="29" t="str">
        <f>_xlfn.CONCAT(Processes[[#This Row],[Document no]],"-",Processes[[#This Row],[Process]],"-",Processes[[#This Row],[Document no SubProcess]],"-",Processes[[#This Row],[SubProcess]])</f>
        <v>P07-Innovation &amp; Solution Development-SP07.7-Agile Software Development</v>
      </c>
      <c r="D89" t="s">
        <v>6056</v>
      </c>
      <c r="E89" t="s">
        <v>6057</v>
      </c>
      <c r="F89" t="s">
        <v>6058</v>
      </c>
      <c r="G89" s="39" t="s">
        <v>6157</v>
      </c>
      <c r="H89" t="s">
        <v>6158</v>
      </c>
      <c r="I89" t="str">
        <f>VLOOKUP(Processes[[#This Row],[Document no SubProcess]],Processer280125!B:C,2,FALSE)</f>
        <v>moep@kamstrup.com - Morten Ørris Poulsen</v>
      </c>
      <c r="J89" t="str">
        <f>VLOOKUP(Processes[[#This Row],[Approver]],Tabels!BC:BF,3,FALSE)</f>
        <v xml:space="preserve"> Heat/Cooling</v>
      </c>
      <c r="L89" t="str">
        <f>VLOOKUP(Processes[[#This Row],[Document no SubProcess]],Processer280125!B:F,5,FALSE)</f>
        <v>Current</v>
      </c>
      <c r="M89" t="str">
        <f>VLOOKUP(Processes[[#This Row],[Document no SubProcess]],Processer280125!B:B,1,)</f>
        <v>SP07.7</v>
      </c>
      <c r="O89" t="s">
        <v>6109</v>
      </c>
    </row>
    <row r="90" spans="3:15" x14ac:dyDescent="0.25">
      <c r="C90" s="29" t="str">
        <f>_xlfn.CONCAT(Processes[[#This Row],[Document no]],"-",Processes[[#This Row],[Process]],"-",Processes[[#This Row],[Document no SubProcess]],"-",Processes[[#This Row],[SubProcess]])</f>
        <v>P07-Innovation &amp; Solution Development-SP07.8-Big Room Planning</v>
      </c>
      <c r="D90" t="s">
        <v>6056</v>
      </c>
      <c r="E90" t="s">
        <v>6057</v>
      </c>
      <c r="F90" t="s">
        <v>6058</v>
      </c>
      <c r="G90" s="39" t="s">
        <v>6159</v>
      </c>
      <c r="H90" t="s">
        <v>6160</v>
      </c>
      <c r="I90" t="str">
        <f>VLOOKUP(Processes[[#This Row],[Document no SubProcess]],Processer280125!B:C,2,FALSE)</f>
        <v>moep@kamstrup.com - Morten Ørris Poulsen</v>
      </c>
      <c r="J90" t="str">
        <f>VLOOKUP(Processes[[#This Row],[Approver]],Tabels!BC:BF,3,FALSE)</f>
        <v xml:space="preserve"> Heat/Cooling</v>
      </c>
      <c r="L90" t="str">
        <f>VLOOKUP(Processes[[#This Row],[Document no SubProcess]],Processer280125!B:F,5,FALSE)</f>
        <v>Current</v>
      </c>
      <c r="M90" t="str">
        <f>VLOOKUP(Processes[[#This Row],[Document no SubProcess]],Processer280125!B:B,1,)</f>
        <v>SP07.8</v>
      </c>
    </row>
    <row r="91" spans="3:15" x14ac:dyDescent="0.25">
      <c r="C91" s="29" t="str">
        <f>_xlfn.CONCAT(Processes[[#This Row],[Document no]],"-",Processes[[#This Row],[Process]],"-",Processes[[#This Row],[Document no SubProcess]],"-",Processes[[#This Row],[SubProcess]])</f>
        <v>P07-Innovation &amp; Solution Development-SP07.9-Create new data declaration (workflow)</v>
      </c>
      <c r="D91" t="s">
        <v>6056</v>
      </c>
      <c r="E91" t="s">
        <v>6057</v>
      </c>
      <c r="F91" t="s">
        <v>6058</v>
      </c>
      <c r="G91" s="95" t="s">
        <v>6161</v>
      </c>
      <c r="H91" t="s">
        <v>6162</v>
      </c>
      <c r="I91" t="str">
        <f>VLOOKUP(Processes[[#This Row],[Document no SubProcess]],Processer280125!B:C,2,FALSE)</f>
        <v>karn@kamstrup.com - Karsten Schou Nielsen</v>
      </c>
      <c r="J91" t="str">
        <f>VLOOKUP(Processes[[#This Row],[Approver]],Tabels!BC:BF,3,FALSE)</f>
        <v xml:space="preserve"> Heat/Cooling</v>
      </c>
      <c r="L91" t="str">
        <f>VLOOKUP(Processes[[#This Row],[Document no SubProcess]],Processer280125!B:F,5,FALSE)</f>
        <v>Draft</v>
      </c>
      <c r="M91" t="str">
        <f>VLOOKUP(Processes[[#This Row],[Document no SubProcess]],Processer280125!B:B,1,)</f>
        <v>SP07.9</v>
      </c>
    </row>
    <row r="92" spans="3:15" x14ac:dyDescent="0.25">
      <c r="C92" s="29" t="str">
        <f>_xlfn.CONCAT(Processes[[#This Row],[Document no]],"-",Processes[[#This Row],[Process]],"-",Processes[[#This Row],[Document no SubProcess]],"-",Processes[[#This Row],[SubProcess]])</f>
        <v>P07-Innovation &amp; Solution Development--</v>
      </c>
      <c r="D92" t="s">
        <v>6056</v>
      </c>
      <c r="E92" t="s">
        <v>6057</v>
      </c>
      <c r="F92" t="s">
        <v>6058</v>
      </c>
      <c r="I92" t="s">
        <v>3572</v>
      </c>
      <c r="J92">
        <f>VLOOKUP(Processes[[#This Row],[Approver]],Tabels!BC:BF,3,FALSE)</f>
        <v>0</v>
      </c>
      <c r="L92" t="s">
        <v>435</v>
      </c>
      <c r="M92" t="s">
        <v>435</v>
      </c>
    </row>
    <row r="93" spans="3:15" x14ac:dyDescent="0.25">
      <c r="C93" s="29" t="str">
        <f>_xlfn.CONCAT(Processes[[#This Row],[Document no]],"-",Processes[[#This Row],[Process]],"-",Processes[[#This Row],[Document no SubProcess]],"-",Processes[[#This Row],[SubProcess]])</f>
        <v>P08-Marketing-SP08.1-Brand Management</v>
      </c>
      <c r="D93" t="s">
        <v>6163</v>
      </c>
      <c r="E93" t="s">
        <v>6057</v>
      </c>
      <c r="F93" t="s">
        <v>416</v>
      </c>
      <c r="G93" s="39" t="s">
        <v>6164</v>
      </c>
      <c r="H93" t="s">
        <v>6165</v>
      </c>
      <c r="I93" t="str">
        <f>VLOOKUP(Processes[[#This Row],[Document no SubProcess]],Processer280125!B:C,2,FALSE)</f>
        <v>lvh@kamstrup.com - Louise Vestergaard-Hansen</v>
      </c>
      <c r="J93" t="str">
        <f>VLOOKUP(Processes[[#This Row],[Approver]],Tabels!BC:BF,3,FALSE)</f>
        <v xml:space="preserve"> Sales &amp; Marketing</v>
      </c>
      <c r="L93" t="str">
        <f>VLOOKUP(Processes[[#This Row],[Document no SubProcess]],Processer280125!B:F,5,FALSE)</f>
        <v>Pending approval</v>
      </c>
      <c r="M93" t="str">
        <f>VLOOKUP(Processes[[#This Row],[Document no SubProcess]],Processer280125!B:B,1,)</f>
        <v>SP08.1</v>
      </c>
    </row>
    <row r="94" spans="3:15" x14ac:dyDescent="0.25">
      <c r="C94" s="29" t="str">
        <f>_xlfn.CONCAT(Processes[[#This Row],[Document no]],"-",Processes[[#This Row],[Process]],"-",Processes[[#This Row],[Document no SubProcess]],"-",Processes[[#This Row],[SubProcess]])</f>
        <v>P08-Marketing-SP08.10-Kamstrup Brand positioning</v>
      </c>
      <c r="D94" t="s">
        <v>6163</v>
      </c>
      <c r="E94" t="s">
        <v>6057</v>
      </c>
      <c r="F94" t="s">
        <v>416</v>
      </c>
      <c r="G94" s="95" t="s">
        <v>6166</v>
      </c>
      <c r="H94" t="s">
        <v>6167</v>
      </c>
      <c r="I94" t="str">
        <f>VLOOKUP(Processes[[#This Row],[Document no SubProcess]],Processer280125!B:C,2,FALSE)</f>
        <v>lvh@kamstrup.com - Louise Vestergaard-Hansen</v>
      </c>
      <c r="J94" t="str">
        <f>VLOOKUP(Processes[[#This Row],[Approver]],Tabels!BC:BF,3,FALSE)</f>
        <v xml:space="preserve"> Sales &amp; Marketing</v>
      </c>
      <c r="L94" t="str">
        <f>VLOOKUP(Processes[[#This Row],[Document no SubProcess]],Processer280125!B:F,5,FALSE)</f>
        <v>Draft</v>
      </c>
      <c r="M94" t="str">
        <f>VLOOKUP(Processes[[#This Row],[Document no SubProcess]],Processer280125!B:B,1,)</f>
        <v>SP08.10</v>
      </c>
    </row>
    <row r="95" spans="3:15" x14ac:dyDescent="0.25">
      <c r="C95" s="29" t="str">
        <f>_xlfn.CONCAT(Processes[[#This Row],[Document no]],"-",Processes[[#This Row],[Process]],"-",Processes[[#This Row],[Document no SubProcess]],"-",Processes[[#This Row],[SubProcess]])</f>
        <v>P08-Marketing-SP08.11-Factbook Electricity</v>
      </c>
      <c r="D95" t="s">
        <v>6163</v>
      </c>
      <c r="E95" t="s">
        <v>6057</v>
      </c>
      <c r="F95" t="s">
        <v>416</v>
      </c>
      <c r="G95" s="95" t="s">
        <v>6168</v>
      </c>
      <c r="H95" t="s">
        <v>6169</v>
      </c>
      <c r="I95" t="str">
        <f>VLOOKUP(Processes[[#This Row],[Document no SubProcess]],Processer280125!B:C,2,FALSE)</f>
        <v>lvh@kamstrup.com - Louise Vestergaard-Hansen</v>
      </c>
      <c r="J95" t="str">
        <f>VLOOKUP(Processes[[#This Row],[Approver]],Tabels!BC:BF,3,FALSE)</f>
        <v xml:space="preserve"> Sales &amp; Marketing</v>
      </c>
      <c r="L95" t="str">
        <f>VLOOKUP(Processes[[#This Row],[Document no SubProcess]],Processer280125!B:F,5,FALSE)</f>
        <v>Draft</v>
      </c>
      <c r="M95" t="str">
        <f>VLOOKUP(Processes[[#This Row],[Document no SubProcess]],Processer280125!B:B,1,)</f>
        <v>SP08.11</v>
      </c>
    </row>
    <row r="96" spans="3:15" x14ac:dyDescent="0.25">
      <c r="C96" s="29" t="str">
        <f>_xlfn.CONCAT(Processes[[#This Row],[Document no]],"-",Processes[[#This Row],[Process]],"-",Processes[[#This Row],[Document no SubProcess]],"-",Processes[[#This Row],[SubProcess]])</f>
        <v>P08-Marketing-SP08.12-Factbook Heat</v>
      </c>
      <c r="D96" t="s">
        <v>6163</v>
      </c>
      <c r="E96" t="s">
        <v>6057</v>
      </c>
      <c r="F96" t="s">
        <v>416</v>
      </c>
      <c r="G96" s="95" t="s">
        <v>6170</v>
      </c>
      <c r="H96" t="s">
        <v>6171</v>
      </c>
      <c r="I96" t="str">
        <f>VLOOKUP(Processes[[#This Row],[Document no SubProcess]],Processer280125!B:C,2,FALSE)</f>
        <v>lvh@kamstrup.com - Louise Vestergaard-Hansen</v>
      </c>
      <c r="J96" t="str">
        <f>VLOOKUP(Processes[[#This Row],[Approver]],Tabels!BC:BF,3,FALSE)</f>
        <v xml:space="preserve"> Sales &amp; Marketing</v>
      </c>
      <c r="L96" t="str">
        <f>VLOOKUP(Processes[[#This Row],[Document no SubProcess]],Processer280125!B:F,5,FALSE)</f>
        <v>Draft</v>
      </c>
      <c r="M96" t="str">
        <f>VLOOKUP(Processes[[#This Row],[Document no SubProcess]],Processer280125!B:B,1,)</f>
        <v>SP08.12</v>
      </c>
    </row>
    <row r="97" spans="3:13" x14ac:dyDescent="0.25">
      <c r="C97" s="29" t="str">
        <f>_xlfn.CONCAT(Processes[[#This Row],[Document no]],"-",Processes[[#This Row],[Process]],"-",Processes[[#This Row],[Document no SubProcess]],"-",Processes[[#This Row],[SubProcess]])</f>
        <v>P08-Marketing-SP08.13-Factbook Submetering</v>
      </c>
      <c r="D97" t="s">
        <v>6163</v>
      </c>
      <c r="E97" t="s">
        <v>6057</v>
      </c>
      <c r="F97" t="s">
        <v>416</v>
      </c>
      <c r="G97" s="95" t="s">
        <v>6172</v>
      </c>
      <c r="H97" t="s">
        <v>6173</v>
      </c>
      <c r="I97" t="str">
        <f>VLOOKUP(Processes[[#This Row],[Document no SubProcess]],Processer280125!B:C,2,FALSE)</f>
        <v>lvh@kamstrup.com - Louise Vestergaard-Hansen</v>
      </c>
      <c r="J97" t="str">
        <f>VLOOKUP(Processes[[#This Row],[Approver]],Tabels!BC:BF,3,FALSE)</f>
        <v xml:space="preserve"> Sales &amp; Marketing</v>
      </c>
      <c r="L97" t="str">
        <f>VLOOKUP(Processes[[#This Row],[Document no SubProcess]],Processer280125!B:F,5,FALSE)</f>
        <v>Draft</v>
      </c>
      <c r="M97" t="str">
        <f>VLOOKUP(Processes[[#This Row],[Document no SubProcess]],Processer280125!B:B,1,)</f>
        <v>SP08.13</v>
      </c>
    </row>
    <row r="98" spans="3:13" x14ac:dyDescent="0.25">
      <c r="C98" s="29" t="str">
        <f>_xlfn.CONCAT(Processes[[#This Row],[Document no]],"-",Processes[[#This Row],[Process]],"-",Processes[[#This Row],[Document no SubProcess]],"-",Processes[[#This Row],[SubProcess]])</f>
        <v>P08-Marketing-SP08.14-Factbook Water EU</v>
      </c>
      <c r="D98" t="s">
        <v>6163</v>
      </c>
      <c r="E98" t="s">
        <v>6057</v>
      </c>
      <c r="F98" t="s">
        <v>416</v>
      </c>
      <c r="G98" s="95" t="s">
        <v>6174</v>
      </c>
      <c r="H98" t="s">
        <v>6175</v>
      </c>
      <c r="I98" t="str">
        <f>VLOOKUP(Processes[[#This Row],[Document no SubProcess]],Processer280125!B:C,2,FALSE)</f>
        <v>lvh@kamstrup.com - Louise Vestergaard-Hansen</v>
      </c>
      <c r="J98" t="str">
        <f>VLOOKUP(Processes[[#This Row],[Approver]],Tabels!BC:BF,3,FALSE)</f>
        <v xml:space="preserve"> Sales &amp; Marketing</v>
      </c>
      <c r="L98" t="str">
        <f>VLOOKUP(Processes[[#This Row],[Document no SubProcess]],Processer280125!B:F,5,FALSE)</f>
        <v>Draft</v>
      </c>
      <c r="M98" t="str">
        <f>VLOOKUP(Processes[[#This Row],[Document no SubProcess]],Processer280125!B:B,1,)</f>
        <v>SP08.14</v>
      </c>
    </row>
    <row r="99" spans="3:13" x14ac:dyDescent="0.25">
      <c r="C99" s="29" t="str">
        <f>_xlfn.CONCAT(Processes[[#This Row],[Document no]],"-",Processes[[#This Row],[Process]],"-",Processes[[#This Row],[Document no SubProcess]],"-",Processes[[#This Row],[SubProcess]])</f>
        <v>P08-Marketing-SP08.15-Factbook Water US</v>
      </c>
      <c r="D99" t="s">
        <v>6163</v>
      </c>
      <c r="E99" t="s">
        <v>6057</v>
      </c>
      <c r="F99" t="s">
        <v>416</v>
      </c>
      <c r="G99" s="95" t="s">
        <v>6176</v>
      </c>
      <c r="H99" t="s">
        <v>6177</v>
      </c>
      <c r="I99" t="str">
        <f>VLOOKUP(Processes[[#This Row],[Document no SubProcess]],Processer280125!B:C,2,FALSE)</f>
        <v>lvh@kamstrup.com - Louise Vestergaard-Hansen</v>
      </c>
      <c r="J99" t="str">
        <f>VLOOKUP(Processes[[#This Row],[Approver]],Tabels!BC:BF,3,FALSE)</f>
        <v xml:space="preserve"> Sales &amp; Marketing</v>
      </c>
      <c r="L99" t="str">
        <f>VLOOKUP(Processes[[#This Row],[Document no SubProcess]],Processer280125!B:F,5,FALSE)</f>
        <v>Draft</v>
      </c>
      <c r="M99" t="str">
        <f>VLOOKUP(Processes[[#This Row],[Document no SubProcess]],Processer280125!B:B,1,)</f>
        <v>SP08.15</v>
      </c>
    </row>
    <row r="100" spans="3:13" x14ac:dyDescent="0.25">
      <c r="C100" s="29" t="str">
        <f>_xlfn.CONCAT(Processes[[#This Row],[Document no]],"-",Processes[[#This Row],[Process]],"-",Processes[[#This Row],[Document no SubProcess]],"-",Processes[[#This Row],[SubProcess]])</f>
        <v>P08-Marketing-SP08.16-Messaging framework - Electricity</v>
      </c>
      <c r="D100" t="s">
        <v>6163</v>
      </c>
      <c r="E100" t="s">
        <v>6057</v>
      </c>
      <c r="F100" t="s">
        <v>416</v>
      </c>
      <c r="G100" s="95" t="s">
        <v>6178</v>
      </c>
      <c r="H100" t="s">
        <v>6179</v>
      </c>
      <c r="I100" t="str">
        <f>VLOOKUP(Processes[[#This Row],[Document no SubProcess]],Processer280125!B:C,2,FALSE)</f>
        <v>lvh@kamstrup.com - Louise Vestergaard-Hansen</v>
      </c>
      <c r="J100" t="str">
        <f>VLOOKUP(Processes[[#This Row],[Approver]],Tabels!BC:BF,3,FALSE)</f>
        <v xml:space="preserve"> Sales &amp; Marketing</v>
      </c>
      <c r="L100" t="str">
        <f>VLOOKUP(Processes[[#This Row],[Document no SubProcess]],Processer280125!B:F,5,FALSE)</f>
        <v>Draft</v>
      </c>
      <c r="M100" t="str">
        <f>VLOOKUP(Processes[[#This Row],[Document no SubProcess]],Processer280125!B:B,1,)</f>
        <v>SP08.16</v>
      </c>
    </row>
    <row r="101" spans="3:13" x14ac:dyDescent="0.25">
      <c r="C101" s="29" t="str">
        <f>_xlfn.CONCAT(Processes[[#This Row],[Document no]],"-",Processes[[#This Row],[Process]],"-",Processes[[#This Row],[Document no SubProcess]],"-",Processes[[#This Row],[SubProcess]])</f>
        <v>P08-Marketing-SP08.17-Messaging framework - Heat</v>
      </c>
      <c r="D101" t="s">
        <v>6163</v>
      </c>
      <c r="E101" t="s">
        <v>6057</v>
      </c>
      <c r="F101" t="s">
        <v>416</v>
      </c>
      <c r="G101" s="95" t="s">
        <v>6180</v>
      </c>
      <c r="H101" t="s">
        <v>6181</v>
      </c>
      <c r="I101" t="str">
        <f>VLOOKUP(Processes[[#This Row],[Document no SubProcess]],Processer280125!B:C,2,FALSE)</f>
        <v>lvh@kamstrup.com - Louise Vestergaard-Hansen</v>
      </c>
      <c r="J101" t="str">
        <f>VLOOKUP(Processes[[#This Row],[Approver]],Tabels!BC:BF,3,FALSE)</f>
        <v xml:space="preserve"> Sales &amp; Marketing</v>
      </c>
      <c r="L101" t="str">
        <f>VLOOKUP(Processes[[#This Row],[Document no SubProcess]],Processer280125!B:F,5,FALSE)</f>
        <v>Draft</v>
      </c>
      <c r="M101" t="str">
        <f>VLOOKUP(Processes[[#This Row],[Document no SubProcess]],Processer280125!B:B,1,)</f>
        <v>SP08.17</v>
      </c>
    </row>
    <row r="102" spans="3:13" x14ac:dyDescent="0.25">
      <c r="C102" s="29" t="str">
        <f>_xlfn.CONCAT(Processes[[#This Row],[Document no]],"-",Processes[[#This Row],[Process]],"-",Processes[[#This Row],[Document no SubProcess]],"-",Processes[[#This Row],[SubProcess]])</f>
        <v>P08-Marketing-SP08.18-Messaging framework - Water EU</v>
      </c>
      <c r="D102" t="s">
        <v>6163</v>
      </c>
      <c r="E102" t="s">
        <v>6057</v>
      </c>
      <c r="F102" t="s">
        <v>416</v>
      </c>
      <c r="G102" s="95" t="s">
        <v>6182</v>
      </c>
      <c r="H102" t="s">
        <v>6183</v>
      </c>
      <c r="I102" t="str">
        <f>VLOOKUP(Processes[[#This Row],[Document no SubProcess]],Processer280125!B:C,2,FALSE)</f>
        <v>lvh@kamstrup.com - Louise Vestergaard-Hansen</v>
      </c>
      <c r="J102" t="str">
        <f>VLOOKUP(Processes[[#This Row],[Approver]],Tabels!BC:BF,3,FALSE)</f>
        <v xml:space="preserve"> Sales &amp; Marketing</v>
      </c>
      <c r="L102" t="str">
        <f>VLOOKUP(Processes[[#This Row],[Document no SubProcess]],Processer280125!B:F,5,FALSE)</f>
        <v>Draft</v>
      </c>
      <c r="M102" t="str">
        <f>VLOOKUP(Processes[[#This Row],[Document no SubProcess]],Processer280125!B:B,1,)</f>
        <v>SP08.18</v>
      </c>
    </row>
    <row r="103" spans="3:13" x14ac:dyDescent="0.25">
      <c r="C103" s="29" t="str">
        <f>_xlfn.CONCAT(Processes[[#This Row],[Document no]],"-",Processes[[#This Row],[Process]],"-",Processes[[#This Row],[Document no SubProcess]],"-",Processes[[#This Row],[SubProcess]])</f>
        <v>P08-Marketing-SP08.19-Messaging framework - Water US</v>
      </c>
      <c r="D103" t="s">
        <v>6163</v>
      </c>
      <c r="E103" t="s">
        <v>6057</v>
      </c>
      <c r="F103" t="s">
        <v>416</v>
      </c>
      <c r="G103" s="95" t="s">
        <v>6184</v>
      </c>
      <c r="H103" t="s">
        <v>6185</v>
      </c>
      <c r="I103" t="str">
        <f>VLOOKUP(Processes[[#This Row],[Document no SubProcess]],Processer280125!B:C,2,FALSE)</f>
        <v>lvh@kamstrup.com - Louise Vestergaard-Hansen</v>
      </c>
      <c r="J103" t="str">
        <f>VLOOKUP(Processes[[#This Row],[Approver]],Tabels!BC:BF,3,FALSE)</f>
        <v xml:space="preserve"> Sales &amp; Marketing</v>
      </c>
      <c r="L103" t="str">
        <f>VLOOKUP(Processes[[#This Row],[Document no SubProcess]],Processer280125!B:F,5,FALSE)</f>
        <v>Draft</v>
      </c>
      <c r="M103" t="str">
        <f>VLOOKUP(Processes[[#This Row],[Document no SubProcess]],Processer280125!B:B,1,)</f>
        <v>SP08.19</v>
      </c>
    </row>
    <row r="104" spans="3:13" x14ac:dyDescent="0.25">
      <c r="C104" s="29" t="str">
        <f>_xlfn.CONCAT(Processes[[#This Row],[Document no]],"-",Processes[[#This Row],[Process]],"-",Processes[[#This Row],[Document no SubProcess]],"-",Processes[[#This Row],[SubProcess]])</f>
        <v>P08-Marketing-SP08.2-Offer Launch Marketing &amp; Commercialization</v>
      </c>
      <c r="D104" t="s">
        <v>6163</v>
      </c>
      <c r="E104" t="s">
        <v>6057</v>
      </c>
      <c r="F104" t="s">
        <v>416</v>
      </c>
      <c r="G104" s="39" t="s">
        <v>6186</v>
      </c>
      <c r="H104" t="s">
        <v>6187</v>
      </c>
      <c r="I104" t="str">
        <f>VLOOKUP(Processes[[#This Row],[Document no SubProcess]],Processer280125!B:C,2,FALSE)</f>
        <v>krro@kamstrup.com - Kristian Rokkjær</v>
      </c>
      <c r="J104" t="str">
        <f>VLOOKUP(Processes[[#This Row],[Approver]],Tabels!BC:BF,3,FALSE)</f>
        <v xml:space="preserve"> Sales &amp; Marketing</v>
      </c>
      <c r="L104" t="str">
        <f>VLOOKUP(Processes[[#This Row],[Document no SubProcess]],Processer280125!B:F,5,FALSE)</f>
        <v>Current</v>
      </c>
      <c r="M104" t="str">
        <f>VLOOKUP(Processes[[#This Row],[Document no SubProcess]],Processer280125!B:B,1,)</f>
        <v>SP08.2</v>
      </c>
    </row>
    <row r="105" spans="3:13" x14ac:dyDescent="0.25">
      <c r="C105" s="29" t="str">
        <f>_xlfn.CONCAT(Processes[[#This Row],[Document no]],"-",Processes[[#This Row],[Process]],"-",Processes[[#This Row],[Document no SubProcess]],"-",Processes[[#This Row],[SubProcess]])</f>
        <v>P08-Marketing-SP08.20-Messaging framework - Submetering</v>
      </c>
      <c r="D105" t="s">
        <v>6163</v>
      </c>
      <c r="E105" t="s">
        <v>6057</v>
      </c>
      <c r="F105" t="s">
        <v>416</v>
      </c>
      <c r="G105" s="95" t="s">
        <v>6188</v>
      </c>
      <c r="H105" t="s">
        <v>6189</v>
      </c>
      <c r="I105" t="str">
        <f>VLOOKUP(Processes[[#This Row],[Document no SubProcess]],Processer280125!B:C,2,FALSE)</f>
        <v>lvh@kamstrup.com - Louise Vestergaard-Hansen</v>
      </c>
      <c r="J105" t="str">
        <f>VLOOKUP(Processes[[#This Row],[Approver]],Tabels!BC:BF,3,FALSE)</f>
        <v xml:space="preserve"> Sales &amp; Marketing</v>
      </c>
      <c r="L105" t="str">
        <f>VLOOKUP(Processes[[#This Row],[Document no SubProcess]],Processer280125!B:F,5,FALSE)</f>
        <v>Draft</v>
      </c>
      <c r="M105" t="str">
        <f>VLOOKUP(Processes[[#This Row],[Document no SubProcess]],Processer280125!B:B,1,)</f>
        <v>SP08.20</v>
      </c>
    </row>
    <row r="106" spans="3:13" x14ac:dyDescent="0.25">
      <c r="C106" s="29" t="str">
        <f>_xlfn.CONCAT(Processes[[#This Row],[Document no]],"-",Processes[[#This Row],[Process]],"-",Processes[[#This Row],[Document no SubProcess]],"-",Processes[[#This Row],[SubProcess]])</f>
        <v>P08-Marketing-SP08.21-Interior Design Framework</v>
      </c>
      <c r="D106" t="s">
        <v>6163</v>
      </c>
      <c r="E106" t="s">
        <v>6057</v>
      </c>
      <c r="F106" t="s">
        <v>416</v>
      </c>
      <c r="G106" s="95" t="s">
        <v>6190</v>
      </c>
      <c r="H106" t="s">
        <v>6191</v>
      </c>
      <c r="I106" t="str">
        <f>VLOOKUP(Processes[[#This Row],[Document no SubProcess]],Processer280125!B:C,2,FALSE)</f>
        <v>lvh@kamstrup.com - Louise Vestergaard-Hansen</v>
      </c>
      <c r="J106" t="str">
        <f>VLOOKUP(Processes[[#This Row],[Approver]],Tabels!BC:BF,3,FALSE)</f>
        <v xml:space="preserve"> Sales &amp; Marketing</v>
      </c>
      <c r="L106" t="str">
        <f>VLOOKUP(Processes[[#This Row],[Document no SubProcess]],Processer280125!B:F,5,FALSE)</f>
        <v>Draft</v>
      </c>
      <c r="M106" t="str">
        <f>VLOOKUP(Processes[[#This Row],[Document no SubProcess]],Processer280125!B:B,1,)</f>
        <v>SP08.21</v>
      </c>
    </row>
    <row r="107" spans="3:13" x14ac:dyDescent="0.25">
      <c r="C107" s="29" t="str">
        <f>_xlfn.CONCAT(Processes[[#This Row],[Document no]],"-",Processes[[#This Row],[Process]],"-",Processes[[#This Row],[Document no SubProcess]],"-",Processes[[#This Row],[SubProcess]])</f>
        <v>P08-Marketing-SP08.22-Use and Approval of External Resources for Marketing Activities</v>
      </c>
      <c r="D107" t="s">
        <v>6163</v>
      </c>
      <c r="E107" t="s">
        <v>6057</v>
      </c>
      <c r="F107" t="s">
        <v>416</v>
      </c>
      <c r="G107" s="95" t="s">
        <v>6192</v>
      </c>
      <c r="H107" t="s">
        <v>6193</v>
      </c>
      <c r="I107" t="str">
        <f>VLOOKUP(Processes[[#This Row],[Document no SubProcess]],Processer280125!B:C,2,FALSE)</f>
        <v>lvh@kamstrup.com - Louise Vestergaard-Hansen</v>
      </c>
      <c r="J107" t="str">
        <f>VLOOKUP(Processes[[#This Row],[Approver]],Tabels!BC:BF,3,FALSE)</f>
        <v xml:space="preserve"> Sales &amp; Marketing</v>
      </c>
      <c r="L107" t="str">
        <f>VLOOKUP(Processes[[#This Row],[Document no SubProcess]],Processer280125!B:F,5,FALSE)</f>
        <v>Pending approval</v>
      </c>
      <c r="M107" t="str">
        <f>VLOOKUP(Processes[[#This Row],[Document no SubProcess]],Processer280125!B:B,1,)</f>
        <v>SP08.22</v>
      </c>
    </row>
    <row r="108" spans="3:13" x14ac:dyDescent="0.25">
      <c r="C108" s="29" t="str">
        <f>_xlfn.CONCAT(Processes[[#This Row],[Document no]],"-",Processes[[#This Row],[Process]],"-",Processes[[#This Row],[Document no SubProcess]],"-",Processes[[#This Row],[SubProcess]])</f>
        <v>P08-Marketing-SP08.23-Customer Experience Center</v>
      </c>
      <c r="D108" t="s">
        <v>6163</v>
      </c>
      <c r="E108" t="s">
        <v>6057</v>
      </c>
      <c r="F108" t="s">
        <v>416</v>
      </c>
      <c r="G108" s="95" t="s">
        <v>6194</v>
      </c>
      <c r="H108" t="s">
        <v>6195</v>
      </c>
      <c r="I108" t="str">
        <f>VLOOKUP(Processes[[#This Row],[Document no SubProcess]],Processer280125!B:C,2,FALSE)</f>
        <v>lvh@kamstrup.com - Louise Vestergaard-Hansen</v>
      </c>
      <c r="J108" t="str">
        <f>VLOOKUP(Processes[[#This Row],[Approver]],Tabels!BC:BF,3,FALSE)</f>
        <v xml:space="preserve"> Sales &amp; Marketing</v>
      </c>
      <c r="L108" t="str">
        <f>VLOOKUP(Processes[[#This Row],[Document no SubProcess]],Processer280125!B:F,5,FALSE)</f>
        <v>Draft</v>
      </c>
      <c r="M108" t="str">
        <f>VLOOKUP(Processes[[#This Row],[Document no SubProcess]],Processer280125!B:B,1,)</f>
        <v>SP08.23</v>
      </c>
    </row>
    <row r="109" spans="3:13" x14ac:dyDescent="0.25">
      <c r="C109" s="29" t="str">
        <f>_xlfn.CONCAT(Processes[[#This Row],[Document no]],"-",Processes[[#This Row],[Process]],"-",Processes[[#This Row],[Document no SubProcess]],"-",Processes[[#This Row],[SubProcess]])</f>
        <v>P08-Marketing-SP08.3-Marketing Programs</v>
      </c>
      <c r="D109" t="s">
        <v>6163</v>
      </c>
      <c r="E109" t="s">
        <v>6057</v>
      </c>
      <c r="F109" t="s">
        <v>416</v>
      </c>
      <c r="G109" s="39" t="s">
        <v>6196</v>
      </c>
      <c r="H109" t="s">
        <v>6197</v>
      </c>
      <c r="I109" t="str">
        <f>VLOOKUP(Processes[[#This Row],[Document no SubProcess]],Processer280125!B:C,2,FALSE)</f>
        <v>krro@kamstrup.com - Kristian Rokkjær</v>
      </c>
      <c r="J109" t="str">
        <f>VLOOKUP(Processes[[#This Row],[Approver]],Tabels!BC:BF,3,FALSE)</f>
        <v xml:space="preserve"> Sales &amp; Marketing</v>
      </c>
      <c r="L109" t="str">
        <f>VLOOKUP(Processes[[#This Row],[Document no SubProcess]],Processer280125!B:F,5,FALSE)</f>
        <v>Current</v>
      </c>
      <c r="M109" t="str">
        <f>VLOOKUP(Processes[[#This Row],[Document no SubProcess]],Processer280125!B:B,1,)</f>
        <v>SP08.3</v>
      </c>
    </row>
    <row r="110" spans="3:13" x14ac:dyDescent="0.25">
      <c r="C110" s="29" t="str">
        <f>_xlfn.CONCAT(Processes[[#This Row],[Document no]],"-",Processes[[#This Row],[Process]],"-",Processes[[#This Row],[Document no SubProcess]],"-",Processes[[#This Row],[SubProcess]])</f>
        <v>P08-Marketing-SP08.4-Digital Enablement and Channel Management</v>
      </c>
      <c r="D110" t="s">
        <v>6163</v>
      </c>
      <c r="E110" t="s">
        <v>6057</v>
      </c>
      <c r="F110" t="s">
        <v>416</v>
      </c>
      <c r="G110" s="39" t="s">
        <v>6198</v>
      </c>
      <c r="H110" t="s">
        <v>6199</v>
      </c>
      <c r="I110" t="str">
        <f>VLOOKUP(Processes[[#This Row],[Document no SubProcess]],Processer280125!B:C,2,FALSE)</f>
        <v>alk@kamstrup.com - Anne-Li Korsgaard</v>
      </c>
      <c r="J110" t="str">
        <f>VLOOKUP(Processes[[#This Row],[Approver]],Tabels!BC:BF,3,FALSE)</f>
        <v xml:space="preserve"> Digitalization</v>
      </c>
      <c r="L110" t="str">
        <f>VLOOKUP(Processes[[#This Row],[Document no SubProcess]],Processer280125!B:F,5,FALSE)</f>
        <v>Draft</v>
      </c>
      <c r="M110" t="str">
        <f>VLOOKUP(Processes[[#This Row],[Document no SubProcess]],Processer280125!B:B,1,)</f>
        <v>SP08.4</v>
      </c>
    </row>
    <row r="111" spans="3:13" x14ac:dyDescent="0.25">
      <c r="C111" s="29" t="str">
        <f>_xlfn.CONCAT(Processes[[#This Row],[Document no]],"-",Processes[[#This Row],[Process]],"-",Processes[[#This Row],[Document no SubProcess]],"-",Processes[[#This Row],[SubProcess]])</f>
        <v>P08-Marketing-SP08.5-Customer Case Story</v>
      </c>
      <c r="D111" t="s">
        <v>6163</v>
      </c>
      <c r="E111" t="s">
        <v>6057</v>
      </c>
      <c r="F111" t="s">
        <v>416</v>
      </c>
      <c r="G111" s="95" t="s">
        <v>6200</v>
      </c>
      <c r="H111" t="s">
        <v>6201</v>
      </c>
      <c r="I111" t="str">
        <f>VLOOKUP(Processes[[#This Row],[Document no SubProcess]],Processer280125!B:C,2,FALSE)</f>
        <v>krro@kamstrup.com - Kristian Rokkjær</v>
      </c>
      <c r="J111" t="str">
        <f>VLOOKUP(Processes[[#This Row],[Approver]],Tabels!BC:BF,3,FALSE)</f>
        <v xml:space="preserve"> Sales &amp; Marketing</v>
      </c>
      <c r="L111" t="str">
        <f>VLOOKUP(Processes[[#This Row],[Document no SubProcess]],Processer280125!B:F,5,FALSE)</f>
        <v>Draft</v>
      </c>
      <c r="M111" t="str">
        <f>VLOOKUP(Processes[[#This Row],[Document no SubProcess]],Processer280125!B:B,1,)</f>
        <v>SP08.5</v>
      </c>
    </row>
    <row r="112" spans="3:13" x14ac:dyDescent="0.25">
      <c r="C112" s="29" t="str">
        <f>_xlfn.CONCAT(Processes[[#This Row],[Document no]],"-",Processes[[#This Row],[Process]],"-",Processes[[#This Row],[Document no SubProcess]],"-",Processes[[#This Row],[SubProcess]])</f>
        <v>P08-Marketing-SP08.6-Marketing Campaign</v>
      </c>
      <c r="D112" t="s">
        <v>6163</v>
      </c>
      <c r="E112" t="s">
        <v>6057</v>
      </c>
      <c r="F112" t="s">
        <v>416</v>
      </c>
      <c r="G112" s="95" t="s">
        <v>6202</v>
      </c>
      <c r="H112" t="s">
        <v>6203</v>
      </c>
      <c r="I112" t="str">
        <f>VLOOKUP(Processes[[#This Row],[Document no SubProcess]],Processer280125!B:C,2,FALSE)</f>
        <v>krro@kamstrup.com - Kristian Rokkjær</v>
      </c>
      <c r="J112" t="str">
        <f>VLOOKUP(Processes[[#This Row],[Approver]],Tabels!BC:BF,3,FALSE)</f>
        <v xml:space="preserve"> Sales &amp; Marketing</v>
      </c>
      <c r="L112" t="str">
        <f>VLOOKUP(Processes[[#This Row],[Document no SubProcess]],Processer280125!B:F,5,FALSE)</f>
        <v>Draft</v>
      </c>
      <c r="M112" t="str">
        <f>VLOOKUP(Processes[[#This Row],[Document no SubProcess]],Processer280125!B:B,1,)</f>
        <v>SP08.6</v>
      </c>
    </row>
    <row r="113" spans="3:15" x14ac:dyDescent="0.25">
      <c r="C113" s="29" t="str">
        <f>_xlfn.CONCAT(Processes[[#This Row],[Document no]],"-",Processes[[#This Row],[Process]],"-",Processes[[#This Row],[Document no SubProcess]],"-",Processes[[#This Row],[SubProcess]])</f>
        <v>P08-Marketing-SP08.7-It's Time To Know (ITTK) Playbook</v>
      </c>
      <c r="D113" t="s">
        <v>6163</v>
      </c>
      <c r="E113" t="s">
        <v>6057</v>
      </c>
      <c r="F113" t="s">
        <v>416</v>
      </c>
      <c r="G113" s="95" t="s">
        <v>6204</v>
      </c>
      <c r="H113" t="s">
        <v>6205</v>
      </c>
      <c r="I113" t="str">
        <f>VLOOKUP(Processes[[#This Row],[Document no SubProcess]],Processer280125!B:C,2,FALSE)</f>
        <v>lvh@kamstrup.com - Louise Vestergaard-Hansen</v>
      </c>
      <c r="J113" t="str">
        <f>VLOOKUP(Processes[[#This Row],[Approver]],Tabels!BC:BF,3,FALSE)</f>
        <v xml:space="preserve"> Sales &amp; Marketing</v>
      </c>
      <c r="L113" t="str">
        <f>VLOOKUP(Processes[[#This Row],[Document no SubProcess]],Processer280125!B:F,5,FALSE)</f>
        <v>Current</v>
      </c>
      <c r="M113" t="str">
        <f>VLOOKUP(Processes[[#This Row],[Document no SubProcess]],Processer280125!B:B,1,)</f>
        <v>SP08.7</v>
      </c>
    </row>
    <row r="114" spans="3:15" x14ac:dyDescent="0.25">
      <c r="C114" s="29" t="str">
        <f>_xlfn.CONCAT(Processes[[#This Row],[Document no]],"-",Processes[[#This Row],[Process]],"-",Processes[[#This Row],[Document no SubProcess]],"-",Processes[[#This Row],[SubProcess]])</f>
        <v>P08-Marketing-SP08.8-Web shop - Ordering Merchandise and Company Clothing</v>
      </c>
      <c r="D114" t="s">
        <v>6163</v>
      </c>
      <c r="E114" t="s">
        <v>6057</v>
      </c>
      <c r="F114" t="s">
        <v>416</v>
      </c>
      <c r="G114" s="95" t="s">
        <v>6206</v>
      </c>
      <c r="H114" t="s">
        <v>6207</v>
      </c>
      <c r="I114" t="str">
        <f>VLOOKUP(Processes[[#This Row],[Document no SubProcess]],Processer280125!B:C,2,FALSE)</f>
        <v>melb@kamstrup.com - Mette Lund Lindbjerg</v>
      </c>
      <c r="J114" t="str">
        <f>VLOOKUP(Processes[[#This Row],[Approver]],Tabels!BC:BF,3,FALSE)</f>
        <v xml:space="preserve"> Sales &amp; Marketing</v>
      </c>
      <c r="L114" t="str">
        <f>VLOOKUP(Processes[[#This Row],[Document no SubProcess]],Processer280125!B:F,5,FALSE)</f>
        <v>Current</v>
      </c>
      <c r="M114" t="str">
        <f>VLOOKUP(Processes[[#This Row],[Document no SubProcess]],Processer280125!B:B,1,)</f>
        <v>SP08.8</v>
      </c>
    </row>
    <row r="115" spans="3:15" x14ac:dyDescent="0.25">
      <c r="C115" s="29" t="str">
        <f>_xlfn.CONCAT(Processes[[#This Row],[Document no]],"-",Processes[[#This Row],[Process]],"-",Processes[[#This Row],[Document no SubProcess]],"-",Processes[[#This Row],[SubProcess]])</f>
        <v>P08-Marketing-SP08.9-Creative Hub Briefing</v>
      </c>
      <c r="D115" t="s">
        <v>6163</v>
      </c>
      <c r="E115" t="s">
        <v>6057</v>
      </c>
      <c r="F115" t="s">
        <v>416</v>
      </c>
      <c r="G115" s="39" t="s">
        <v>6208</v>
      </c>
      <c r="H115" t="s">
        <v>6209</v>
      </c>
      <c r="I115" t="str">
        <f>VLOOKUP(Processes[[#This Row],[Document no SubProcess]],Processer280125!B:C,2,FALSE)</f>
        <v>lvh@kamstrup.com - Louise Vestergaard-Hansen</v>
      </c>
      <c r="J115" t="str">
        <f>VLOOKUP(Processes[[#This Row],[Approver]],Tabels!BC:BF,3,FALSE)</f>
        <v xml:space="preserve"> Sales &amp; Marketing</v>
      </c>
      <c r="L115" t="str">
        <f>VLOOKUP(Processes[[#This Row],[Document no SubProcess]],Processer280125!B:F,5,FALSE)</f>
        <v>Current</v>
      </c>
      <c r="M115" t="str">
        <f>VLOOKUP(Processes[[#This Row],[Document no SubProcess]],Processer280125!B:B,1,)</f>
        <v>SP08.9</v>
      </c>
    </row>
    <row r="116" spans="3:15" x14ac:dyDescent="0.25">
      <c r="C116" s="29" t="str">
        <f>_xlfn.CONCAT(Processes[[#This Row],[Document no]],"-",Processes[[#This Row],[Process]],"-",Processes[[#This Row],[Document no SubProcess]],"-",Processes[[#This Row],[SubProcess]])</f>
        <v>P08-Marketing--</v>
      </c>
      <c r="D116" t="s">
        <v>6163</v>
      </c>
      <c r="E116" t="s">
        <v>6057</v>
      </c>
      <c r="F116" t="s">
        <v>416</v>
      </c>
      <c r="I116" t="s">
        <v>3572</v>
      </c>
      <c r="J116">
        <f>VLOOKUP(Processes[[#This Row],[Approver]],Tabels!BC:BF,3,FALSE)</f>
        <v>0</v>
      </c>
      <c r="L116" t="s">
        <v>435</v>
      </c>
      <c r="M116" t="s">
        <v>435</v>
      </c>
    </row>
    <row r="117" spans="3:15" x14ac:dyDescent="0.25">
      <c r="C117" s="29" t="str">
        <f>_xlfn.CONCAT(Processes[[#This Row],[Document no]],"-",Processes[[#This Row],[Process]],"-",Processes[[#This Row],[Document no SubProcess]],"-",Processes[[#This Row],[SubProcess]])</f>
        <v>P09-Sales &amp; Business Development-SP09.1-General Sales</v>
      </c>
      <c r="D117" t="s">
        <v>6210</v>
      </c>
      <c r="E117" t="s">
        <v>6057</v>
      </c>
      <c r="F117" t="s">
        <v>6211</v>
      </c>
      <c r="G117" s="39" t="s">
        <v>6212</v>
      </c>
      <c r="H117" t="s">
        <v>6213</v>
      </c>
      <c r="I117" t="str">
        <f>VLOOKUP(Processes[[#This Row],[Document no SubProcess]],Processer280125!B:C,2,FALSE)</f>
        <v>abrb@kamstrup.com - Ann Brix Bjerregaard</v>
      </c>
      <c r="J117" t="str">
        <f>VLOOKUP(Processes[[#This Row],[Approver]],Tabels!BC:BF,3,FALSE)</f>
        <v xml:space="preserve"> Sales &amp; Marketing</v>
      </c>
      <c r="L117" t="str">
        <f>VLOOKUP(Processes[[#This Row],[Document no SubProcess]],Processer280125!B:F,5,FALSE)</f>
        <v>Draft</v>
      </c>
      <c r="M117" t="str">
        <f>VLOOKUP(Processes[[#This Row],[Document no SubProcess]],Processer280125!B:B,1,)</f>
        <v>SP09.1</v>
      </c>
    </row>
    <row r="118" spans="3:15" x14ac:dyDescent="0.25">
      <c r="C118" s="29" t="str">
        <f>_xlfn.CONCAT(Processes[[#This Row],[Document no]],"-",Processes[[#This Row],[Process]],"-",Processes[[#This Row],[Document no SubProcess]],"-",Processes[[#This Row],[SubProcess]])</f>
        <v>P09-Sales &amp; Business Development-SP09.10-Customer Classification</v>
      </c>
      <c r="D118" t="s">
        <v>6210</v>
      </c>
      <c r="E118" t="s">
        <v>6057</v>
      </c>
      <c r="F118" t="s">
        <v>6211</v>
      </c>
      <c r="G118" s="39" t="s">
        <v>6214</v>
      </c>
      <c r="H118" t="s">
        <v>6215</v>
      </c>
      <c r="I118" t="str">
        <f>VLOOKUP(Processes[[#This Row],[Document no SubProcess]],Processer280125!B:C,2,FALSE)</f>
        <v>abrb@kamstrup.com - Ann Brix Bjerregaard</v>
      </c>
      <c r="J118" t="str">
        <f>VLOOKUP(Processes[[#This Row],[Approver]],Tabels!BC:BF,3,FALSE)</f>
        <v xml:space="preserve"> Sales &amp; Marketing</v>
      </c>
      <c r="L118" t="str">
        <f>VLOOKUP(Processes[[#This Row],[Document no SubProcess]],Processer280125!B:F,5,FALSE)</f>
        <v>Draft</v>
      </c>
      <c r="M118" t="str">
        <f>VLOOKUP(Processes[[#This Row],[Document no SubProcess]],Processer280125!B:B,1,)</f>
        <v>SP09.10</v>
      </c>
    </row>
    <row r="119" spans="3:15" x14ac:dyDescent="0.25">
      <c r="C119" s="29" t="str">
        <f>_xlfn.CONCAT(Processes[[#This Row],[Document no]],"-",Processes[[#This Row],[Process]],"-",Processes[[#This Row],[Document no SubProcess]],"-",Processes[[#This Row],[SubProcess]])</f>
        <v>P09-Sales &amp; Business Development-SP09.11-Business Development</v>
      </c>
      <c r="D119" t="s">
        <v>6210</v>
      </c>
      <c r="E119" t="s">
        <v>6057</v>
      </c>
      <c r="F119" t="s">
        <v>6211</v>
      </c>
      <c r="G119" s="39" t="s">
        <v>6216</v>
      </c>
      <c r="H119" t="s">
        <v>6217</v>
      </c>
      <c r="I119" t="str">
        <f>VLOOKUP(Processes[[#This Row],[Document no SubProcess]],Processer280125!B:C,2,FALSE)</f>
        <v>abrb@kamstrup.com - Ann Brix Bjerregaard</v>
      </c>
      <c r="J119" t="str">
        <f>VLOOKUP(Processes[[#This Row],[Approver]],Tabels!BC:BF,3,FALSE)</f>
        <v xml:space="preserve"> Sales &amp; Marketing</v>
      </c>
      <c r="L119" t="str">
        <f>VLOOKUP(Processes[[#This Row],[Document no SubProcess]],Processer280125!B:F,5,FALSE)</f>
        <v>Draft</v>
      </c>
      <c r="M119" t="str">
        <f>VLOOKUP(Processes[[#This Row],[Document no SubProcess]],Processer280125!B:B,1,)</f>
        <v>SP09.11</v>
      </c>
      <c r="O119" t="s">
        <v>6109</v>
      </c>
    </row>
    <row r="120" spans="3:15" x14ac:dyDescent="0.25">
      <c r="C120" s="29" t="str">
        <f>_xlfn.CONCAT(Processes[[#This Row],[Document no]],"-",Processes[[#This Row],[Process]],"-",Processes[[#This Row],[Document no SubProcess]],"-",Processes[[#This Row],[SubProcess]])</f>
        <v>P09-Sales &amp; Business Development-SP09.12-Distributor Management - US</v>
      </c>
      <c r="D120" t="s">
        <v>6210</v>
      </c>
      <c r="E120" t="s">
        <v>6057</v>
      </c>
      <c r="F120" t="s">
        <v>6211</v>
      </c>
      <c r="G120" s="95" t="s">
        <v>6218</v>
      </c>
      <c r="H120" t="s">
        <v>6219</v>
      </c>
      <c r="I120" t="str">
        <f>VLOOKUP(Processes[[#This Row],[Document no SubProcess]],Processer280125!B:C,2,FALSE)</f>
        <v>trsm@kamstrup.com - Travis L Smith</v>
      </c>
      <c r="J120" t="str">
        <f>VLOOKUP(Processes[[#This Row],[Approver]],Tabels!BC:BF,3,FALSE)</f>
        <v xml:space="preserve"> Sales &amp; Marketing</v>
      </c>
      <c r="L120" t="str">
        <f>VLOOKUP(Processes[[#This Row],[Document no SubProcess]],Processer280125!B:F,5,FALSE)</f>
        <v>Draft</v>
      </c>
      <c r="M120" t="str">
        <f>VLOOKUP(Processes[[#This Row],[Document no SubProcess]],Processer280125!B:B,1,)</f>
        <v>SP09.12</v>
      </c>
    </row>
    <row r="121" spans="3:15" x14ac:dyDescent="0.25">
      <c r="C121" s="29" t="str">
        <f>_xlfn.CONCAT(Processes[[#This Row],[Document no]],"-",Processes[[#This Row],[Process]],"-",Processes[[#This Row],[Document no SubProcess]],"-",Processes[[#This Row],[SubProcess]])</f>
        <v>P09-Sales &amp; Business Development-SP09.15-Business Planning</v>
      </c>
      <c r="D121" t="s">
        <v>6210</v>
      </c>
      <c r="E121" t="s">
        <v>6057</v>
      </c>
      <c r="F121" t="s">
        <v>6211</v>
      </c>
      <c r="G121" s="39" t="s">
        <v>6220</v>
      </c>
      <c r="H121" t="s">
        <v>4979</v>
      </c>
      <c r="I121" t="str">
        <f>VLOOKUP(Processes[[#This Row],[Document no SubProcess]],Processer280125!B:C,2,FALSE)</f>
        <v>abrb@kamstrup.com - Ann Brix Bjerregaard</v>
      </c>
      <c r="J121" t="str">
        <f>VLOOKUP(Processes[[#This Row],[Approver]],Tabels!BC:BF,3,FALSE)</f>
        <v xml:space="preserve"> Sales &amp; Marketing</v>
      </c>
      <c r="L121" t="str">
        <f>VLOOKUP(Processes[[#This Row],[Document no SubProcess]],Processer280125!B:F,5,FALSE)</f>
        <v>Current</v>
      </c>
      <c r="M121" t="str">
        <f>VLOOKUP(Processes[[#This Row],[Document no SubProcess]],Processer280125!B:B,1,)</f>
        <v>SP09.15</v>
      </c>
    </row>
    <row r="122" spans="3:15" x14ac:dyDescent="0.25">
      <c r="C122" s="29" t="str">
        <f>_xlfn.CONCAT(Processes[[#This Row],[Document no]],"-",Processes[[#This Row],[Process]],"-",Processes[[#This Row],[Document no SubProcess]],"-",Processes[[#This Row],[SubProcess]])</f>
        <v>P09-Sales &amp; Business Development-SP09.16-Operational Sales Management</v>
      </c>
      <c r="D122" t="s">
        <v>6210</v>
      </c>
      <c r="E122" t="s">
        <v>6057</v>
      </c>
      <c r="F122" t="s">
        <v>6211</v>
      </c>
      <c r="G122" s="39" t="s">
        <v>6221</v>
      </c>
      <c r="H122" t="s">
        <v>6222</v>
      </c>
      <c r="I122" t="str">
        <f>VLOOKUP(Processes[[#This Row],[Document no SubProcess]],Processer280125!B:C,2,FALSE)</f>
        <v>abrb@kamstrup.com - Ann Brix Bjerregaard</v>
      </c>
      <c r="J122" t="str">
        <f>VLOOKUP(Processes[[#This Row],[Approver]],Tabels!BC:BF,3,FALSE)</f>
        <v xml:space="preserve"> Sales &amp; Marketing</v>
      </c>
      <c r="L122" t="str">
        <f>VLOOKUP(Processes[[#This Row],[Document no SubProcess]],Processer280125!B:F,5,FALSE)</f>
        <v>Draft</v>
      </c>
      <c r="M122" t="str">
        <f>VLOOKUP(Processes[[#This Row],[Document no SubProcess]],Processer280125!B:B,1,)</f>
        <v>SP09.16</v>
      </c>
    </row>
    <row r="123" spans="3:15" x14ac:dyDescent="0.25">
      <c r="C123" s="29" t="str">
        <f>_xlfn.CONCAT(Processes[[#This Row],[Document no]],"-",Processes[[#This Row],[Process]],"-",Processes[[#This Row],[Document no SubProcess]],"-",Processes[[#This Row],[SubProcess]])</f>
        <v>P09-Sales &amp; Business Development-SP09.17-Customer Account Management</v>
      </c>
      <c r="D123" t="s">
        <v>6210</v>
      </c>
      <c r="E123" t="s">
        <v>6057</v>
      </c>
      <c r="F123" t="s">
        <v>6211</v>
      </c>
      <c r="G123" s="39" t="s">
        <v>6223</v>
      </c>
      <c r="H123" t="s">
        <v>6224</v>
      </c>
      <c r="I123" t="str">
        <f>VLOOKUP(Processes[[#This Row],[Document no SubProcess]],Processer280125!B:C,2,FALSE)</f>
        <v>arps@kamstrup.com - ps Rajendra Sharma</v>
      </c>
      <c r="J123" t="str">
        <f>VLOOKUP(Processes[[#This Row],[Approver]],Tabels!BC:BF,3,FALSE)</f>
        <v xml:space="preserve"> No information found</v>
      </c>
      <c r="L123" t="str">
        <f>VLOOKUP(Processes[[#This Row],[Document no SubProcess]],Processer280125!B:F,5,FALSE)</f>
        <v>Draft</v>
      </c>
      <c r="M123" t="str">
        <f>VLOOKUP(Processes[[#This Row],[Document no SubProcess]],Processer280125!B:B,1,)</f>
        <v>SP09.17</v>
      </c>
      <c r="O123" t="s">
        <v>6109</v>
      </c>
    </row>
    <row r="124" spans="3:15" x14ac:dyDescent="0.25">
      <c r="C124" s="29" t="str">
        <f>_xlfn.CONCAT(Processes[[#This Row],[Document no]],"-",Processes[[#This Row],[Process]],"-",Processes[[#This Row],[Document no SubProcess]],"-",Processes[[#This Row],[SubProcess]])</f>
        <v>P09-Sales &amp; Business Development-SP09.18-Facilitate product training</v>
      </c>
      <c r="D124" t="s">
        <v>6210</v>
      </c>
      <c r="E124" t="s">
        <v>6057</v>
      </c>
      <c r="F124" t="s">
        <v>6211</v>
      </c>
      <c r="G124" s="95" t="s">
        <v>6225</v>
      </c>
      <c r="H124" t="s">
        <v>6226</v>
      </c>
      <c r="I124" t="str">
        <f>VLOOKUP(Processes[[#This Row],[Document no SubProcess]],Processer280125!B:C,2,FALSE)</f>
        <v>fgrs@kamstrup.com - Frederik Grandt Søndergaard</v>
      </c>
      <c r="J124" t="str">
        <f>VLOOKUP(Processes[[#This Row],[Approver]],Tabels!BC:BF,3,FALSE)</f>
        <v xml:space="preserve"> Water</v>
      </c>
      <c r="L124" t="str">
        <f>VLOOKUP(Processes[[#This Row],[Document no SubProcess]],Processer280125!B:F,5,FALSE)</f>
        <v>Draft</v>
      </c>
      <c r="M124" t="str">
        <f>VLOOKUP(Processes[[#This Row],[Document no SubProcess]],Processer280125!B:B,1,)</f>
        <v>SP09.18</v>
      </c>
    </row>
    <row r="125" spans="3:15" x14ac:dyDescent="0.25">
      <c r="C125" s="29" t="str">
        <f>_xlfn.CONCAT(Processes[[#This Row],[Document no]],"-",Processes[[#This Row],[Process]],"-",Processes[[#This Row],[Document no SubProcess]],"-",Processes[[#This Row],[SubProcess]])</f>
        <v>P09-Sales &amp; Business Development-SP09.19-Power Intelligence onboarding – handover from Sales to Solution &amp; Service Delivery (SSD)</v>
      </c>
      <c r="D125" t="s">
        <v>6210</v>
      </c>
      <c r="E125" t="s">
        <v>6057</v>
      </c>
      <c r="F125" t="s">
        <v>6211</v>
      </c>
      <c r="G125" s="95" t="s">
        <v>6227</v>
      </c>
      <c r="H125" t="s">
        <v>6228</v>
      </c>
      <c r="I125" t="str">
        <f>VLOOKUP(Processes[[#This Row],[Document no SubProcess]],Processer280125!B:C,2,FALSE)</f>
        <v>HTA@kamstrup.com - Henrik Tinggaard Andersen</v>
      </c>
      <c r="J125" t="str">
        <f>VLOOKUP(Processes[[#This Row],[Approver]],Tabels!BC:BF,3,FALSE)</f>
        <v xml:space="preserve"> Electricity</v>
      </c>
      <c r="L125" t="str">
        <f>VLOOKUP(Processes[[#This Row],[Document no SubProcess]],Processer280125!B:F,5,FALSE)</f>
        <v>Current</v>
      </c>
      <c r="M125" t="str">
        <f>VLOOKUP(Processes[[#This Row],[Document no SubProcess]],Processer280125!B:B,1,)</f>
        <v>SP09.19</v>
      </c>
    </row>
    <row r="126" spans="3:15" x14ac:dyDescent="0.25">
      <c r="C126" s="29" t="str">
        <f>_xlfn.CONCAT(Processes[[#This Row],[Document no]],"-",Processes[[#This Row],[Process]],"-",Processes[[#This Row],[Document no SubProcess]],"-",Processes[[#This Row],[SubProcess]])</f>
        <v>P09-Sales &amp; Business Development-SP09.2-Solution Sales Non-Standard</v>
      </c>
      <c r="D126" t="s">
        <v>6210</v>
      </c>
      <c r="E126" t="s">
        <v>6057</v>
      </c>
      <c r="F126" t="s">
        <v>6211</v>
      </c>
      <c r="G126" s="39" t="s">
        <v>6229</v>
      </c>
      <c r="H126" t="s">
        <v>6230</v>
      </c>
      <c r="I126" t="str">
        <f>VLOOKUP(Processes[[#This Row],[Document no SubProcess]],Processer280125!B:C,2,FALSE)</f>
        <v>abrb@kamstrup.com - Ann Brix Bjerregaard</v>
      </c>
      <c r="J126" t="str">
        <f>VLOOKUP(Processes[[#This Row],[Approver]],Tabels!BC:BF,3,FALSE)</f>
        <v xml:space="preserve"> Sales &amp; Marketing</v>
      </c>
      <c r="L126" t="str">
        <f>VLOOKUP(Processes[[#This Row],[Document no SubProcess]],Processer280125!B:F,5,FALSE)</f>
        <v>Pending approval</v>
      </c>
      <c r="M126" t="str">
        <f>VLOOKUP(Processes[[#This Row],[Document no SubProcess]],Processer280125!B:B,1,)</f>
        <v>SP09.2</v>
      </c>
    </row>
    <row r="127" spans="3:15" x14ac:dyDescent="0.25">
      <c r="C127" s="29" t="str">
        <f>_xlfn.CONCAT(Processes[[#This Row],[Document no]],"-",Processes[[#This Row],[Process]],"-",Processes[[#This Row],[Document no SubProcess]],"-",Processes[[#This Row],[SubProcess]])</f>
        <v>P09-Sales &amp; Business Development-SP09.20-Channel Partner Program</v>
      </c>
      <c r="D127" t="s">
        <v>6210</v>
      </c>
      <c r="E127" t="s">
        <v>6057</v>
      </c>
      <c r="F127" t="s">
        <v>6211</v>
      </c>
      <c r="G127" s="95" t="s">
        <v>6231</v>
      </c>
      <c r="H127" t="s">
        <v>6232</v>
      </c>
      <c r="I127" t="str">
        <f>VLOOKUP(Processes[[#This Row],[Document no SubProcess]],Processer280125!B:C,2,FALSE)</f>
        <v>anl@kamstrup.com - Annabelle Leray Jakobsen</v>
      </c>
      <c r="J127" t="str">
        <f>VLOOKUP(Processes[[#This Row],[Approver]],Tabels!BC:BF,3,FALSE)</f>
        <v xml:space="preserve"> Sales &amp; Marketing</v>
      </c>
      <c r="L127" t="str">
        <f>VLOOKUP(Processes[[#This Row],[Document no SubProcess]],Processer280125!B:F,5,FALSE)</f>
        <v>Current</v>
      </c>
      <c r="M127" t="str">
        <f>VLOOKUP(Processes[[#This Row],[Document no SubProcess]],Processer280125!B:B,1,)</f>
        <v>SP09.20</v>
      </c>
    </row>
    <row r="128" spans="3:15" x14ac:dyDescent="0.25">
      <c r="C128" s="29" t="str">
        <f>_xlfn.CONCAT(Processes[[#This Row],[Document no]],"-",Processes[[#This Row],[Process]],"-",Processes[[#This Row],[Document no SubProcess]],"-",Processes[[#This Row],[SubProcess]])</f>
        <v>P09-Sales &amp; Business Development-SP09.21-Solution Sales Distributors - North America</v>
      </c>
      <c r="D128" t="s">
        <v>6210</v>
      </c>
      <c r="E128" t="s">
        <v>6057</v>
      </c>
      <c r="F128" t="s">
        <v>6211</v>
      </c>
      <c r="G128" s="39" t="s">
        <v>6233</v>
      </c>
      <c r="H128" t="s">
        <v>6234</v>
      </c>
      <c r="I128" t="str">
        <f>VLOOKUP(Processes[[#This Row],[Document no SubProcess]],Processer280125!B:C,2,FALSE)</f>
        <v>jpba@kamstrup.com - Joe P Ball</v>
      </c>
      <c r="J128" t="str">
        <f>VLOOKUP(Processes[[#This Row],[Approver]],Tabels!BC:BF,3,FALSE)</f>
        <v>Product Management</v>
      </c>
      <c r="L128" t="str">
        <f>VLOOKUP(Processes[[#This Row],[Document no SubProcess]],Processer280125!B:F,5,FALSE)</f>
        <v>Current</v>
      </c>
      <c r="M128" t="str">
        <f>VLOOKUP(Processes[[#This Row],[Document no SubProcess]],Processer280125!B:B,1,)</f>
        <v>SP09.21</v>
      </c>
    </row>
    <row r="129" spans="3:15" x14ac:dyDescent="0.25">
      <c r="C129" s="29" t="str">
        <f>_xlfn.CONCAT(Processes[[#This Row],[Document no]],"-",Processes[[#This Row],[Process]],"-",Processes[[#This Row],[Document no SubProcess]],"-",Processes[[#This Row],[SubProcess]])</f>
        <v>P09-Sales &amp; Business Development-SP09.22-Internal Sales</v>
      </c>
      <c r="D129" t="s">
        <v>6210</v>
      </c>
      <c r="E129" t="s">
        <v>6057</v>
      </c>
      <c r="F129" t="s">
        <v>6211</v>
      </c>
      <c r="G129" s="39" t="s">
        <v>6235</v>
      </c>
      <c r="H129" t="s">
        <v>6236</v>
      </c>
      <c r="I129" t="str">
        <f>VLOOKUP(Processes[[#This Row],[Document no SubProcess]],Processer280125!B:C,2,FALSE)</f>
        <v>vlp@kamstrup.com - Villy Lynge Pedersen</v>
      </c>
      <c r="J129" t="str">
        <f>VLOOKUP(Processes[[#This Row],[Approver]],Tabels!BC:BF,3,FALSE)</f>
        <v xml:space="preserve"> Sales &amp; Marketing</v>
      </c>
      <c r="L129" t="str">
        <f>VLOOKUP(Processes[[#This Row],[Document no SubProcess]],Processer280125!B:F,5,FALSE)</f>
        <v>Pending approval</v>
      </c>
      <c r="M129" t="str">
        <f>VLOOKUP(Processes[[#This Row],[Document no SubProcess]],Processer280125!B:B,1,)</f>
        <v>SP09.22</v>
      </c>
    </row>
    <row r="130" spans="3:15" x14ac:dyDescent="0.25">
      <c r="C130" s="29" t="str">
        <f>_xlfn.CONCAT(Processes[[#This Row],[Document no]],"-",Processes[[#This Row],[Process]],"-",Processes[[#This Row],[Document no SubProcess]],"-",Processes[[#This Row],[SubProcess]])</f>
        <v>P09-Sales &amp; Business Development-SP09.23-General Sales Process - US</v>
      </c>
      <c r="D130" t="s">
        <v>6210</v>
      </c>
      <c r="E130" t="s">
        <v>6057</v>
      </c>
      <c r="F130" t="s">
        <v>6211</v>
      </c>
      <c r="G130" s="95" t="s">
        <v>6237</v>
      </c>
      <c r="H130" t="s">
        <v>6238</v>
      </c>
      <c r="I130" t="str">
        <f>VLOOKUP(Processes[[#This Row],[Document no SubProcess]],Processer280125!B:C,2,FALSE)</f>
        <v>tmpe@kamstrup.com - Tom Petrini</v>
      </c>
      <c r="J130" t="str">
        <f>VLOOKUP(Processes[[#This Row],[Approver]],Tabels!BC:BF,3,FALSE)</f>
        <v xml:space="preserve"> No information found</v>
      </c>
      <c r="L130" t="str">
        <f>VLOOKUP(Processes[[#This Row],[Document no SubProcess]],Processer280125!B:F,5,FALSE)</f>
        <v>Draft</v>
      </c>
      <c r="M130" t="str">
        <f>VLOOKUP(Processes[[#This Row],[Document no SubProcess]],Processer280125!B:B,1,)</f>
        <v>SP09.23</v>
      </c>
    </row>
    <row r="131" spans="3:15" x14ac:dyDescent="0.25">
      <c r="C131" s="29" t="str">
        <f>_xlfn.CONCAT(Processes[[#This Row],[Document no]],"-",Processes[[#This Row],[Process]],"-",Processes[[#This Row],[Document no SubProcess]],"-",Processes[[#This Row],[SubProcess]])</f>
        <v>P09-Sales &amp; Business Development-SP09.24-How to handle Water Meter Samples and Pilots</v>
      </c>
      <c r="D131" t="s">
        <v>6210</v>
      </c>
      <c r="E131" t="s">
        <v>6057</v>
      </c>
      <c r="F131" t="s">
        <v>6211</v>
      </c>
      <c r="G131" s="95" t="s">
        <v>6239</v>
      </c>
      <c r="H131" t="s">
        <v>6240</v>
      </c>
      <c r="I131" t="str">
        <f>VLOOKUP(Processes[[#This Row],[Document no SubProcess]],Processer280125!B:C,2,FALSE)</f>
        <v>KRK@kamstrup.com - Kris Kaagaard</v>
      </c>
      <c r="J131" t="str">
        <f>VLOOKUP(Processes[[#This Row],[Approver]],Tabels!BC:BF,3,FALSE)</f>
        <v xml:space="preserve"> Water</v>
      </c>
      <c r="L131" t="str">
        <f>VLOOKUP(Processes[[#This Row],[Document no SubProcess]],Processer280125!B:F,5,FALSE)</f>
        <v>Draft</v>
      </c>
      <c r="M131" t="str">
        <f>VLOOKUP(Processes[[#This Row],[Document no SubProcess]],Processer280125!B:B,1,)</f>
        <v>SP09.24</v>
      </c>
    </row>
    <row r="132" spans="3:15" x14ac:dyDescent="0.25">
      <c r="C132" s="29" t="str">
        <f>_xlfn.CONCAT(Processes[[#This Row],[Document no]],"-",Processes[[#This Row],[Process]],"-",Processes[[#This Row],[Document no SubProcess]],"-",Processes[[#This Row],[SubProcess]])</f>
        <v>P09-Sales &amp; Business Development-SP09.25-How to Order Elvaco LoRaWAN Module - Heat &amp; Cooling</v>
      </c>
      <c r="D132" t="s">
        <v>6210</v>
      </c>
      <c r="E132" t="s">
        <v>6057</v>
      </c>
      <c r="F132" t="s">
        <v>6211</v>
      </c>
      <c r="G132" s="95" t="s">
        <v>6241</v>
      </c>
      <c r="H132" t="s">
        <v>6242</v>
      </c>
      <c r="I132" t="str">
        <f>VLOOKUP(Processes[[#This Row],[Document no SubProcess]],Processer280125!B:C,2,FALSE)</f>
        <v>karn@kamstrup.com - Karsten Schou Nielsen</v>
      </c>
      <c r="J132" t="str">
        <f>VLOOKUP(Processes[[#This Row],[Approver]],Tabels!BC:BF,3,FALSE)</f>
        <v xml:space="preserve"> Heat/Cooling</v>
      </c>
      <c r="L132" t="str">
        <f>VLOOKUP(Processes[[#This Row],[Document no SubProcess]],Processer280125!B:F,5,FALSE)</f>
        <v>Draft</v>
      </c>
      <c r="M132" t="str">
        <f>VLOOKUP(Processes[[#This Row],[Document no SubProcess]],Processer280125!B:B,1,)</f>
        <v>SP09.25</v>
      </c>
    </row>
    <row r="133" spans="3:15" x14ac:dyDescent="0.25">
      <c r="C133" s="29" t="str">
        <f>_xlfn.CONCAT(Processes[[#This Row],[Document no]],"-",Processes[[#This Row],[Process]],"-",Processes[[#This Row],[Document no SubProcess]],"-",Processes[[#This Row],[SubProcess]])</f>
        <v>P09-Sales &amp; Business Development-SP09.26-Market-Driven Product and Service Requests</v>
      </c>
      <c r="D133" t="s">
        <v>6210</v>
      </c>
      <c r="E133" t="s">
        <v>6057</v>
      </c>
      <c r="F133" t="s">
        <v>6211</v>
      </c>
      <c r="G133" s="95" t="s">
        <v>6243</v>
      </c>
      <c r="H133" t="s">
        <v>6244</v>
      </c>
      <c r="I133" t="str">
        <f>VLOOKUP(Processes[[#This Row],[Document no SubProcess]],Processer280125!B:C,2,FALSE)</f>
        <v>phhr@kamstrup.com - Philip Harder</v>
      </c>
      <c r="J133" t="str">
        <f>VLOOKUP(Processes[[#This Row],[Approver]],Tabels!BC:BF,3,FALSE)</f>
        <v xml:space="preserve"> Sales &amp; Marketing</v>
      </c>
      <c r="L133" t="str">
        <f>VLOOKUP(Processes[[#This Row],[Document no SubProcess]],Processer280125!B:F,5,FALSE)</f>
        <v>Current</v>
      </c>
      <c r="M133" t="str">
        <f>VLOOKUP(Processes[[#This Row],[Document no SubProcess]],Processer280125!B:B,1,)</f>
        <v>SP09.26</v>
      </c>
    </row>
    <row r="134" spans="3:15" x14ac:dyDescent="0.25">
      <c r="C134" s="29" t="str">
        <f>_xlfn.CONCAT(Processes[[#This Row],[Document no]],"-",Processes[[#This Row],[Process]],"-",Processes[[#This Row],[Document no SubProcess]],"-",Processes[[#This Row],[SubProcess]])</f>
        <v>P09-Sales &amp; Business Development-SP09.3-Lead Management</v>
      </c>
      <c r="D134" t="s">
        <v>6210</v>
      </c>
      <c r="E134" t="s">
        <v>6057</v>
      </c>
      <c r="F134" t="s">
        <v>6211</v>
      </c>
      <c r="G134" s="39" t="s">
        <v>6245</v>
      </c>
      <c r="H134" t="s">
        <v>6246</v>
      </c>
      <c r="I134" t="str">
        <f>VLOOKUP(Processes[[#This Row],[Document no SubProcess]],Processer280125!B:C,2,FALSE)</f>
        <v>abrb@kamstrup.com - Ann Brix Bjerregaard</v>
      </c>
      <c r="J134" t="str">
        <f>VLOOKUP(Processes[[#This Row],[Approver]],Tabels!BC:BF,3,FALSE)</f>
        <v xml:space="preserve"> Sales &amp; Marketing</v>
      </c>
      <c r="L134" t="str">
        <f>VLOOKUP(Processes[[#This Row],[Document no SubProcess]],Processer280125!B:F,5,FALSE)</f>
        <v>Current</v>
      </c>
      <c r="M134" t="str">
        <f>VLOOKUP(Processes[[#This Row],[Document no SubProcess]],Processer280125!B:B,1,)</f>
        <v>SP09.3</v>
      </c>
      <c r="O134" t="s">
        <v>6109</v>
      </c>
    </row>
    <row r="135" spans="3:15" x14ac:dyDescent="0.25">
      <c r="C135" s="29" t="str">
        <f>_xlfn.CONCAT(Processes[[#This Row],[Document no]],"-",Processes[[#This Row],[Process]],"-",Processes[[#This Row],[Document no SubProcess]],"-",Processes[[#This Row],[SubProcess]])</f>
        <v>P09-Sales &amp; Business Development-SP09.4-Value Pricing</v>
      </c>
      <c r="D135" t="s">
        <v>6210</v>
      </c>
      <c r="E135" t="s">
        <v>6057</v>
      </c>
      <c r="F135" t="s">
        <v>6211</v>
      </c>
      <c r="G135" s="39" t="s">
        <v>6247</v>
      </c>
      <c r="H135" t="s">
        <v>6248</v>
      </c>
      <c r="I135" t="str">
        <f>VLOOKUP(Processes[[#This Row],[Document no SubProcess]],Processer280125!B:C,2,FALSE)</f>
        <v>msmn@kamstrup.com - Martin Schmücker Madsen</v>
      </c>
      <c r="J135" t="str">
        <f>VLOOKUP(Processes[[#This Row],[Approver]],Tabels!BC:BF,3,FALSE)</f>
        <v xml:space="preserve"> Sales &amp; Marketing</v>
      </c>
      <c r="L135" t="str">
        <f>VLOOKUP(Processes[[#This Row],[Document no SubProcess]],Processer280125!B:F,5,FALSE)</f>
        <v>Draft</v>
      </c>
      <c r="M135" t="str">
        <f>VLOOKUP(Processes[[#This Row],[Document no SubProcess]],Processer280125!B:B,1,)</f>
        <v>SP09.4</v>
      </c>
    </row>
    <row r="136" spans="3:15" x14ac:dyDescent="0.25">
      <c r="C136" s="29" t="str">
        <f>_xlfn.CONCAT(Processes[[#This Row],[Document no]],"-",Processes[[#This Row],[Process]],"-",Processes[[#This Row],[Document no SubProcess]],"-",Processes[[#This Row],[SubProcess]])</f>
        <v>P09-Sales &amp; Business Development-SP09.5-Channel Partner Sales</v>
      </c>
      <c r="D136" t="s">
        <v>6210</v>
      </c>
      <c r="E136" t="s">
        <v>6057</v>
      </c>
      <c r="F136" t="s">
        <v>6211</v>
      </c>
      <c r="G136" s="39" t="s">
        <v>6249</v>
      </c>
      <c r="H136" t="s">
        <v>6250</v>
      </c>
      <c r="I136" t="str">
        <f>VLOOKUP(Processes[[#This Row],[Document no SubProcess]],Processer280125!B:C,2,FALSE)</f>
        <v>anl@kamstrup.com - Annabelle Leray Jakobsen</v>
      </c>
      <c r="J136" t="str">
        <f>VLOOKUP(Processes[[#This Row],[Approver]],Tabels!BC:BF,3,FALSE)</f>
        <v xml:space="preserve"> Sales &amp; Marketing</v>
      </c>
      <c r="L136" t="str">
        <f>VLOOKUP(Processes[[#This Row],[Document no SubProcess]],Processer280125!B:F,5,FALSE)</f>
        <v>Current</v>
      </c>
      <c r="M136" t="str">
        <f>VLOOKUP(Processes[[#This Row],[Document no SubProcess]],Processer280125!B:B,1,)</f>
        <v>SP09.5</v>
      </c>
    </row>
    <row r="137" spans="3:15" x14ac:dyDescent="0.25">
      <c r="C137" s="29" t="str">
        <f>_xlfn.CONCAT(Processes[[#This Row],[Document no]],"-",Processes[[#This Row],[Process]],"-",Processes[[#This Row],[Document no SubProcess]],"-",Processes[[#This Row],[SubProcess]])</f>
        <v>P09-Sales &amp; Business Development-SP09.6-Customized customer label for Water meters</v>
      </c>
      <c r="D137" t="s">
        <v>6210</v>
      </c>
      <c r="E137" t="s">
        <v>6057</v>
      </c>
      <c r="F137" t="s">
        <v>6211</v>
      </c>
      <c r="G137" s="95" t="s">
        <v>6251</v>
      </c>
      <c r="H137" t="s">
        <v>6252</v>
      </c>
      <c r="I137" t="str">
        <f>VLOOKUP(Processes[[#This Row],[Document no SubProcess]],Processer280125!B:C,2,FALSE)</f>
        <v>grp@kamstrup.com - Grethe Rishøj Petersen</v>
      </c>
      <c r="J137" t="str">
        <f>VLOOKUP(Processes[[#This Row],[Approver]],Tabels!BC:BF,3,FALSE)</f>
        <v xml:space="preserve"> Water</v>
      </c>
      <c r="L137" t="str">
        <f>VLOOKUP(Processes[[#This Row],[Document no SubProcess]],Processer280125!B:F,5,FALSE)</f>
        <v>Draft</v>
      </c>
      <c r="M137" t="str">
        <f>VLOOKUP(Processes[[#This Row],[Document no SubProcess]],Processer280125!B:B,1,)</f>
        <v>SP09.6</v>
      </c>
    </row>
    <row r="138" spans="3:15" x14ac:dyDescent="0.25">
      <c r="C138" s="29" t="str">
        <f>_xlfn.CONCAT(Processes[[#This Row],[Document no]],"-",Processes[[#This Row],[Process]],"-",Processes[[#This Row],[Document no SubProcess]],"-",Processes[[#This Row],[SubProcess]])</f>
        <v>P09-Sales &amp; Business Development-SP09.7-Priority of ServiceNow requests in Configuration Management</v>
      </c>
      <c r="D138" t="s">
        <v>6210</v>
      </c>
      <c r="E138" t="s">
        <v>6057</v>
      </c>
      <c r="F138" t="s">
        <v>6211</v>
      </c>
      <c r="G138" s="95" t="s">
        <v>6253</v>
      </c>
      <c r="H138" t="s">
        <v>6254</v>
      </c>
      <c r="I138" t="str">
        <f>VLOOKUP(Processes[[#This Row],[Document no SubProcess]],Processer280125!B:C,2,FALSE)</f>
        <v>dbg@kamstrup.com - Dennis Breinholt Gylling</v>
      </c>
      <c r="J138" t="str">
        <f>VLOOKUP(Processes[[#This Row],[Approver]],Tabels!BC:BF,3,FALSE)</f>
        <v xml:space="preserve"> Digitalization</v>
      </c>
      <c r="L138" t="str">
        <f>VLOOKUP(Processes[[#This Row],[Document no SubProcess]],Processer280125!B:F,5,FALSE)</f>
        <v>Current</v>
      </c>
      <c r="M138" t="str">
        <f>VLOOKUP(Processes[[#This Row],[Document no SubProcess]],Processer280125!B:B,1,)</f>
        <v>SP09.7</v>
      </c>
    </row>
    <row r="139" spans="3:15" x14ac:dyDescent="0.25">
      <c r="C139" s="29" t="str">
        <f>_xlfn.CONCAT(Processes[[#This Row],[Document no]],"-",Processes[[#This Row],[Process]],"-",Processes[[#This Row],[Document no SubProcess]],"-",Processes[[#This Row],[SubProcess]])</f>
        <v>P09-Sales &amp; Business Development-SP09.8-Solution Sales Standard</v>
      </c>
      <c r="D139" t="s">
        <v>6210</v>
      </c>
      <c r="E139" t="s">
        <v>6057</v>
      </c>
      <c r="F139" t="s">
        <v>6211</v>
      </c>
      <c r="G139" s="39" t="s">
        <v>6255</v>
      </c>
      <c r="H139" t="s">
        <v>6256</v>
      </c>
      <c r="I139" t="str">
        <f>VLOOKUP(Processes[[#This Row],[Document no SubProcess]],Processer280125!B:C,2,FALSE)</f>
        <v>ancn@kamstrup.com - Anna Christiansen</v>
      </c>
      <c r="J139" t="str">
        <f>VLOOKUP(Processes[[#This Row],[Approver]],Tabels!BC:BF,3,FALSE)</f>
        <v xml:space="preserve"> Commercial &amp; Legal Services</v>
      </c>
      <c r="L139" t="str">
        <f>VLOOKUP(Processes[[#This Row],[Document no SubProcess]],Processer280125!B:F,5,FALSE)</f>
        <v>Draft</v>
      </c>
      <c r="M139" t="str">
        <f>VLOOKUP(Processes[[#This Row],[Document no SubProcess]],Processer280125!B:B,1,)</f>
        <v>SP09.8</v>
      </c>
    </row>
    <row r="140" spans="3:15" x14ac:dyDescent="0.25">
      <c r="C140" s="29" t="str">
        <f>_xlfn.CONCAT(Processes[[#This Row],[Document no]],"-",Processes[[#This Row],[Process]],"-",Processes[[#This Row],[Document no SubProcess]],"-",Processes[[#This Row],[SubProcess]])</f>
        <v>P09-Sales &amp; Business Development-SP09.9-Market Segmentation</v>
      </c>
      <c r="D140" t="s">
        <v>6210</v>
      </c>
      <c r="E140" t="s">
        <v>6057</v>
      </c>
      <c r="F140" t="s">
        <v>6211</v>
      </c>
      <c r="G140" s="39" t="s">
        <v>6257</v>
      </c>
      <c r="H140" t="s">
        <v>6258</v>
      </c>
      <c r="I140" t="str">
        <f>VLOOKUP(Processes[[#This Row],[Document no SubProcess]],Processer280125!B:C,2,FALSE)</f>
        <v>krro@kamstrup.com - Kristian Rokkjær</v>
      </c>
      <c r="J140" t="str">
        <f>VLOOKUP(Processes[[#This Row],[Approver]],Tabels!BC:BF,3,FALSE)</f>
        <v xml:space="preserve"> Sales &amp; Marketing</v>
      </c>
      <c r="L140" t="str">
        <f>VLOOKUP(Processes[[#This Row],[Document no SubProcess]],Processer280125!B:F,5,FALSE)</f>
        <v>Draft</v>
      </c>
      <c r="M140" t="str">
        <f>VLOOKUP(Processes[[#This Row],[Document no SubProcess]],Processer280125!B:B,1,)</f>
        <v>SP09.9</v>
      </c>
    </row>
    <row r="141" spans="3:15" x14ac:dyDescent="0.25">
      <c r="C141" s="29" t="str">
        <f>_xlfn.CONCAT(Processes[[#This Row],[Document no]],"-",Processes[[#This Row],[Process]],"-",Processes[[#This Row],[Document no SubProcess]],"-",Processes[[#This Row],[SubProcess]])</f>
        <v>P09-Sales &amp; Business Development--</v>
      </c>
      <c r="D141" t="s">
        <v>6210</v>
      </c>
      <c r="E141" t="s">
        <v>6057</v>
      </c>
      <c r="F141" t="s">
        <v>6211</v>
      </c>
      <c r="I141" t="s">
        <v>3572</v>
      </c>
      <c r="J141">
        <f>VLOOKUP(Processes[[#This Row],[Approver]],Tabels!BC:BF,3,FALSE)</f>
        <v>0</v>
      </c>
      <c r="L141" t="s">
        <v>435</v>
      </c>
      <c r="M141" t="s">
        <v>435</v>
      </c>
    </row>
    <row r="142" spans="3:15" x14ac:dyDescent="0.25">
      <c r="C142" s="29" t="str">
        <f>_xlfn.CONCAT(Processes[[#This Row],[Document no]],"-",Processes[[#This Row],[Process]],"-",Processes[[#This Row],[Document no SubProcess]],"-",Processes[[#This Row],[SubProcess]])</f>
        <v>P10-Sourcing-SP10.1-Supplier Introduction</v>
      </c>
      <c r="D142" t="s">
        <v>6259</v>
      </c>
      <c r="E142" t="s">
        <v>6057</v>
      </c>
      <c r="F142" t="s">
        <v>183</v>
      </c>
      <c r="G142" s="39" t="s">
        <v>6260</v>
      </c>
      <c r="H142" t="s">
        <v>6261</v>
      </c>
      <c r="I142" t="str">
        <f>VLOOKUP(Processes[[#This Row],[Document no SubProcess]],Processer280125!B:C,2,FALSE)</f>
        <v>sikr@kamstrup.com - Simon Kristensen</v>
      </c>
      <c r="J142" t="str">
        <f>VLOOKUP(Processes[[#This Row],[Approver]],Tabels!BC:BF,3,FALSE)</f>
        <v xml:space="preserve"> Supply Chain</v>
      </c>
      <c r="K142" t="s">
        <v>43</v>
      </c>
      <c r="L142" t="str">
        <f>VLOOKUP(Processes[[#This Row],[Document no SubProcess]],Processer280125!B:F,5,FALSE)</f>
        <v>Current</v>
      </c>
      <c r="M142" t="str">
        <f>VLOOKUP(Processes[[#This Row],[Document no SubProcess]],Processer280125!B:B,1,)</f>
        <v>SP10.1</v>
      </c>
    </row>
    <row r="143" spans="3:15" x14ac:dyDescent="0.25">
      <c r="C143" s="29" t="str">
        <f>_xlfn.CONCAT(Processes[[#This Row],[Document no]],"-",Processes[[#This Row],[Process]],"-",Processes[[#This Row],[Document no SubProcess]],"-",Processes[[#This Row],[SubProcess]])</f>
        <v>P10-Sourcing-SP10.10-Sourced Part Phase-Out</v>
      </c>
      <c r="D143" t="s">
        <v>6259</v>
      </c>
      <c r="E143" t="s">
        <v>6057</v>
      </c>
      <c r="F143" t="s">
        <v>183</v>
      </c>
      <c r="G143" s="39" t="s">
        <v>6262</v>
      </c>
      <c r="H143" t="s">
        <v>6263</v>
      </c>
      <c r="I143" t="str">
        <f>VLOOKUP(Processes[[#This Row],[Document no SubProcess]],Processer280125!B:C,2,FALSE)</f>
        <v>bekc@kamstrup.com - Benny Kildegaard Christiansen</v>
      </c>
      <c r="J143" t="str">
        <f>VLOOKUP(Processes[[#This Row],[Approver]],Tabels!BC:BF,3,FALSE)</f>
        <v xml:space="preserve"> Supply Chain</v>
      </c>
      <c r="K143" t="s">
        <v>43</v>
      </c>
      <c r="L143" t="str">
        <f>VLOOKUP(Processes[[#This Row],[Document no SubProcess]],Processer280125!B:F,5,FALSE)</f>
        <v>Current</v>
      </c>
      <c r="M143" t="str">
        <f>VLOOKUP(Processes[[#This Row],[Document no SubProcess]],Processer280125!B:B,1,)</f>
        <v>SP10.10</v>
      </c>
    </row>
    <row r="144" spans="3:15" x14ac:dyDescent="0.25">
      <c r="C144" s="29" t="str">
        <f>_xlfn.CONCAT(Processes[[#This Row],[Document no]],"-",Processes[[#This Row],[Process]],"-",Processes[[#This Row],[Document no SubProcess]],"-",Processes[[#This Row],[SubProcess]])</f>
        <v>P10-Sourcing-SP10.12-Requirements for Purchasing of Externally Provided Calibration - and Testing Services</v>
      </c>
      <c r="D144" t="s">
        <v>6259</v>
      </c>
      <c r="E144" t="s">
        <v>6057</v>
      </c>
      <c r="F144" t="s">
        <v>183</v>
      </c>
      <c r="G144" s="95" t="s">
        <v>6264</v>
      </c>
      <c r="H144" t="s">
        <v>6265</v>
      </c>
      <c r="I144" t="str">
        <f>VLOOKUP(Processes[[#This Row],[Document no SubProcess]],Processer280125!B:C,2,FALSE)</f>
        <v>Mek@kamstrup.com - Mette Birch Kristensen</v>
      </c>
      <c r="J144" t="str">
        <f>VLOOKUP(Processes[[#This Row],[Approver]],Tabels!BC:BF,3,FALSE)</f>
        <v xml:space="preserve"> Quality &amp; Sustainability</v>
      </c>
      <c r="L144" t="str">
        <f>VLOOKUP(Processes[[#This Row],[Document no SubProcess]],Processer280125!B:F,5,FALSE)</f>
        <v>Current</v>
      </c>
      <c r="M144" t="str">
        <f>VLOOKUP(Processes[[#This Row],[Document no SubProcess]],Processer280125!B:B,1,)</f>
        <v>SP10.12</v>
      </c>
    </row>
    <row r="145" spans="3:13" x14ac:dyDescent="0.25">
      <c r="C145" s="29" t="str">
        <f>_xlfn.CONCAT(Processes[[#This Row],[Document no]],"-",Processes[[#This Row],[Process]],"-",Processes[[#This Row],[Document no SubProcess]],"-",Processes[[#This Row],[SubProcess]])</f>
        <v>P10-Sourcing-SP10.2-Supplier Tendering</v>
      </c>
      <c r="D145" t="s">
        <v>6259</v>
      </c>
      <c r="E145" t="s">
        <v>6057</v>
      </c>
      <c r="F145" t="s">
        <v>183</v>
      </c>
      <c r="G145" s="39" t="s">
        <v>6266</v>
      </c>
      <c r="H145" t="s">
        <v>6267</v>
      </c>
      <c r="I145" t="str">
        <f>VLOOKUP(Processes[[#This Row],[Document no SubProcess]],Processer280125!B:C,2,FALSE)</f>
        <v>sikr@kamstrup.com - Simon Kristensen</v>
      </c>
      <c r="J145" t="str">
        <f>VLOOKUP(Processes[[#This Row],[Approver]],Tabels!BC:BF,3,FALSE)</f>
        <v xml:space="preserve"> Supply Chain</v>
      </c>
      <c r="K145" t="s">
        <v>43</v>
      </c>
      <c r="L145" t="str">
        <f>VLOOKUP(Processes[[#This Row],[Document no SubProcess]],Processer280125!B:F,5,FALSE)</f>
        <v>Current</v>
      </c>
      <c r="M145" t="str">
        <f>VLOOKUP(Processes[[#This Row],[Document no SubProcess]],Processer280125!B:B,1,)</f>
        <v>SP10.2</v>
      </c>
    </row>
    <row r="146" spans="3:13" x14ac:dyDescent="0.25">
      <c r="C146" s="29" t="str">
        <f>_xlfn.CONCAT(Processes[[#This Row],[Document no]],"-",Processes[[#This Row],[Process]],"-",Processes[[#This Row],[Document no SubProcess]],"-",Processes[[#This Row],[SubProcess]])</f>
        <v>P10-Sourcing-SP10.3-Sourced Part Introduction</v>
      </c>
      <c r="D146" t="s">
        <v>6259</v>
      </c>
      <c r="E146" t="s">
        <v>6057</v>
      </c>
      <c r="F146" t="s">
        <v>183</v>
      </c>
      <c r="G146" s="39" t="s">
        <v>6268</v>
      </c>
      <c r="H146" t="s">
        <v>6269</v>
      </c>
      <c r="I146" t="str">
        <f>VLOOKUP(Processes[[#This Row],[Document no SubProcess]],Processer280125!B:C,2,FALSE)</f>
        <v>bekc@kamstrup.com - Benny Kildegaard Christiansen</v>
      </c>
      <c r="J146" t="str">
        <f>VLOOKUP(Processes[[#This Row],[Approver]],Tabels!BC:BF,3,FALSE)</f>
        <v xml:space="preserve"> Supply Chain</v>
      </c>
      <c r="K146" t="s">
        <v>43</v>
      </c>
      <c r="L146" t="str">
        <f>VLOOKUP(Processes[[#This Row],[Document no SubProcess]],Processer280125!B:F,5,FALSE)</f>
        <v>Current</v>
      </c>
      <c r="M146" t="str">
        <f>VLOOKUP(Processes[[#This Row],[Document no SubProcess]],Processer280125!B:B,1,)</f>
        <v>SP10.3</v>
      </c>
    </row>
    <row r="147" spans="3:13" x14ac:dyDescent="0.25">
      <c r="C147" s="29" t="str">
        <f>_xlfn.CONCAT(Processes[[#This Row],[Document no]],"-",Processes[[#This Row],[Process]],"-",Processes[[#This Row],[Document no SubProcess]],"-",Processes[[#This Row],[SubProcess]])</f>
        <v>P10-Sourcing-SP10.4-Sourced Part Management</v>
      </c>
      <c r="D147" t="s">
        <v>6259</v>
      </c>
      <c r="E147" t="s">
        <v>6057</v>
      </c>
      <c r="F147" t="s">
        <v>183</v>
      </c>
      <c r="G147" s="39" t="s">
        <v>6270</v>
      </c>
      <c r="H147" t="s">
        <v>6271</v>
      </c>
      <c r="I147" t="str">
        <f>VLOOKUP(Processes[[#This Row],[Document no SubProcess]],Processer280125!B:C,2,FALSE)</f>
        <v>bekc@kamstrup.com - Benny Kildegaard Christiansen</v>
      </c>
      <c r="J147" t="str">
        <f>VLOOKUP(Processes[[#This Row],[Approver]],Tabels!BC:BF,3,FALSE)</f>
        <v xml:space="preserve"> Supply Chain</v>
      </c>
      <c r="K147" t="s">
        <v>43</v>
      </c>
      <c r="L147" t="str">
        <f>VLOOKUP(Processes[[#This Row],[Document no SubProcess]],Processer280125!B:F,5,FALSE)</f>
        <v>Current</v>
      </c>
      <c r="M147" t="str">
        <f>VLOOKUP(Processes[[#This Row],[Document no SubProcess]],Processer280125!B:B,1,)</f>
        <v>SP10.4</v>
      </c>
    </row>
    <row r="148" spans="3:13" x14ac:dyDescent="0.25">
      <c r="C148" s="29" t="str">
        <f>_xlfn.CONCAT(Processes[[#This Row],[Document no]],"-",Processes[[#This Row],[Process]],"-",Processes[[#This Row],[Document no SubProcess]],"-",Processes[[#This Row],[SubProcess]])</f>
        <v>P10-Sourcing-SP10.5-Category Management</v>
      </c>
      <c r="D148" t="s">
        <v>6259</v>
      </c>
      <c r="E148" t="s">
        <v>6057</v>
      </c>
      <c r="F148" t="s">
        <v>183</v>
      </c>
      <c r="G148" s="39" t="s">
        <v>6272</v>
      </c>
      <c r="H148" t="s">
        <v>6273</v>
      </c>
      <c r="I148" t="str">
        <f>VLOOKUP(Processes[[#This Row],[Document no SubProcess]],Processer280125!B:C,2,FALSE)</f>
        <v>caku@kamstrup.com - Carsten Kusk</v>
      </c>
      <c r="J148" t="str">
        <f>VLOOKUP(Processes[[#This Row],[Approver]],Tabels!BC:BF,3,FALSE)</f>
        <v xml:space="preserve"> Supply Chain</v>
      </c>
      <c r="K148" t="s">
        <v>43</v>
      </c>
      <c r="L148" t="str">
        <f>VLOOKUP(Processes[[#This Row],[Document no SubProcess]],Processer280125!B:F,5,FALSE)</f>
        <v>Current</v>
      </c>
      <c r="M148" t="str">
        <f>VLOOKUP(Processes[[#This Row],[Document no SubProcess]],Processer280125!B:B,1,)</f>
        <v>SP10.5</v>
      </c>
    </row>
    <row r="149" spans="3:13" x14ac:dyDescent="0.25">
      <c r="C149" s="29" t="str">
        <f>_xlfn.CONCAT(Processes[[#This Row],[Document no]],"-",Processes[[#This Row],[Process]],"-",Processes[[#This Row],[Document no SubProcess]],"-",Processes[[#This Row],[SubProcess]])</f>
        <v>P10-Sourcing-SP10.6-Sourcing Cost Management</v>
      </c>
      <c r="D149" t="s">
        <v>6259</v>
      </c>
      <c r="E149" t="s">
        <v>6057</v>
      </c>
      <c r="F149" t="s">
        <v>183</v>
      </c>
      <c r="G149" s="39" t="s">
        <v>6274</v>
      </c>
      <c r="H149" t="s">
        <v>6275</v>
      </c>
      <c r="I149" t="str">
        <f>VLOOKUP(Processes[[#This Row],[Document no SubProcess]],Processer280125!B:C,2,FALSE)</f>
        <v>jema@kamstrup.com - Jesper Madsen</v>
      </c>
      <c r="J149" t="str">
        <f>VLOOKUP(Processes[[#This Row],[Approver]],Tabels!BC:BF,3,FALSE)</f>
        <v xml:space="preserve"> Supply Chain</v>
      </c>
      <c r="K149" t="s">
        <v>43</v>
      </c>
      <c r="L149" t="str">
        <f>VLOOKUP(Processes[[#This Row],[Document no SubProcess]],Processer280125!B:F,5,FALSE)</f>
        <v>Current</v>
      </c>
      <c r="M149" t="str">
        <f>VLOOKUP(Processes[[#This Row],[Document no SubProcess]],Processer280125!B:B,1,)</f>
        <v>SP10.6</v>
      </c>
    </row>
    <row r="150" spans="3:13" x14ac:dyDescent="0.25">
      <c r="C150" s="29" t="str">
        <f>_xlfn.CONCAT(Processes[[#This Row],[Document no]],"-",Processes[[#This Row],[Process]],"-",Processes[[#This Row],[Document no SubProcess]],"-",Processes[[#This Row],[SubProcess]])</f>
        <v>P10-Sourcing-SP10.7-Supplier Management</v>
      </c>
      <c r="D150" t="s">
        <v>6259</v>
      </c>
      <c r="E150" t="s">
        <v>6057</v>
      </c>
      <c r="F150" t="s">
        <v>183</v>
      </c>
      <c r="G150" s="39" t="s">
        <v>6276</v>
      </c>
      <c r="H150" t="s">
        <v>6277</v>
      </c>
      <c r="I150" t="str">
        <f>VLOOKUP(Processes[[#This Row],[Document no SubProcess]],Processer280125!B:C,2,FALSE)</f>
        <v>bekc@kamstrup.com - Benny Kildegaard Christiansen</v>
      </c>
      <c r="J150" t="str">
        <f>VLOOKUP(Processes[[#This Row],[Approver]],Tabels!BC:BF,3,FALSE)</f>
        <v xml:space="preserve"> Supply Chain</v>
      </c>
      <c r="K150" t="s">
        <v>43</v>
      </c>
      <c r="L150" t="str">
        <f>VLOOKUP(Processes[[#This Row],[Document no SubProcess]],Processer280125!B:F,5,FALSE)</f>
        <v>Current</v>
      </c>
      <c r="M150" t="str">
        <f>VLOOKUP(Processes[[#This Row],[Document no SubProcess]],Processer280125!B:B,1,)</f>
        <v>SP10.7</v>
      </c>
    </row>
    <row r="151" spans="3:13" x14ac:dyDescent="0.25">
      <c r="C151" s="29" t="str">
        <f>_xlfn.CONCAT(Processes[[#This Row],[Document no]],"-",Processes[[#This Row],[Process]],"-",Processes[[#This Row],[Document no SubProcess]],"-",Processes[[#This Row],[SubProcess]])</f>
        <v>P10-Sourcing-SP10.9-Supplier Phase-Out</v>
      </c>
      <c r="D151" t="s">
        <v>6259</v>
      </c>
      <c r="E151" t="s">
        <v>6057</v>
      </c>
      <c r="F151" t="s">
        <v>183</v>
      </c>
      <c r="G151" s="39" t="s">
        <v>6278</v>
      </c>
      <c r="H151" t="s">
        <v>6279</v>
      </c>
      <c r="I151" t="str">
        <f>VLOOKUP(Processes[[#This Row],[Document no SubProcess]],Processer280125!B:C,2,FALSE)</f>
        <v>sikr@kamstrup.com - Simon Kristensen</v>
      </c>
      <c r="J151" t="str">
        <f>VLOOKUP(Processes[[#This Row],[Approver]],Tabels!BC:BF,3,FALSE)</f>
        <v xml:space="preserve"> Supply Chain</v>
      </c>
      <c r="K151" t="s">
        <v>43</v>
      </c>
      <c r="L151" t="str">
        <f>VLOOKUP(Processes[[#This Row],[Document no SubProcess]],Processer280125!B:F,5,FALSE)</f>
        <v>Current</v>
      </c>
      <c r="M151" t="str">
        <f>VLOOKUP(Processes[[#This Row],[Document no SubProcess]],Processer280125!B:B,1,)</f>
        <v>SP10.9</v>
      </c>
    </row>
    <row r="152" spans="3:13" x14ac:dyDescent="0.25">
      <c r="C152" s="29" t="str">
        <f>_xlfn.CONCAT(Processes[[#This Row],[Document no]],"-",Processes[[#This Row],[Process]],"-",Processes[[#This Row],[Document no SubProcess]],"-",Processes[[#This Row],[SubProcess]])</f>
        <v>P10-Sourcing--</v>
      </c>
      <c r="D152" t="s">
        <v>6259</v>
      </c>
      <c r="E152" t="s">
        <v>6057</v>
      </c>
      <c r="F152" t="s">
        <v>183</v>
      </c>
      <c r="I152" t="s">
        <v>3572</v>
      </c>
      <c r="J152">
        <f>VLOOKUP(Processes[[#This Row],[Approver]],Tabels!BC:BF,3,FALSE)</f>
        <v>0</v>
      </c>
      <c r="K152" t="s">
        <v>43</v>
      </c>
      <c r="L152" t="s">
        <v>435</v>
      </c>
      <c r="M152" t="s">
        <v>435</v>
      </c>
    </row>
    <row r="153" spans="3:13" x14ac:dyDescent="0.25">
      <c r="C153" s="29" t="str">
        <f>_xlfn.CONCAT(Processes[[#This Row],[Document no]],"-",Processes[[#This Row],[Process]],"-",Processes[[#This Row],[Document no SubProcess]],"-",Processes[[#This Row],[SubProcess]])</f>
        <v>P11-Operations-SP11.1-Purchasing</v>
      </c>
      <c r="D153" t="s">
        <v>6280</v>
      </c>
      <c r="E153" t="s">
        <v>6057</v>
      </c>
      <c r="F153" t="s">
        <v>4859</v>
      </c>
      <c r="G153" s="39" t="s">
        <v>6281</v>
      </c>
      <c r="H153" t="s">
        <v>5458</v>
      </c>
      <c r="I153" t="str">
        <f>VLOOKUP(Processes[[#This Row],[Document no SubProcess]],Processer280125!B:C,2,FALSE)</f>
        <v>FSC@kamstrup.com - Flemming Schnohr</v>
      </c>
      <c r="J153" t="str">
        <f>VLOOKUP(Processes[[#This Row],[Approver]],Tabels!BC:BF,3,FALSE)</f>
        <v xml:space="preserve"> Supply Chain</v>
      </c>
      <c r="K153" t="s">
        <v>43</v>
      </c>
      <c r="L153" t="str">
        <f>VLOOKUP(Processes[[#This Row],[Document no SubProcess]],Processer280125!B:F,5,FALSE)</f>
        <v>Current</v>
      </c>
      <c r="M153" t="str">
        <f>VLOOKUP(Processes[[#This Row],[Document no SubProcess]],Processer280125!B:B,1,)</f>
        <v>SP11.1</v>
      </c>
    </row>
    <row r="154" spans="3:13" x14ac:dyDescent="0.25">
      <c r="C154" s="29" t="str">
        <f>_xlfn.CONCAT(Processes[[#This Row],[Document no]],"-",Processes[[#This Row],[Process]],"-",Processes[[#This Row],[Document no SubProcess]],"-",Processes[[#This Row],[SubProcess]])</f>
        <v>P11-Operations-SP11.15-Final Inspection</v>
      </c>
      <c r="D154" t="s">
        <v>6280</v>
      </c>
      <c r="E154" t="s">
        <v>6057</v>
      </c>
      <c r="F154" t="s">
        <v>4859</v>
      </c>
      <c r="G154" s="39" t="s">
        <v>6282</v>
      </c>
      <c r="H154" t="s">
        <v>6283</v>
      </c>
      <c r="I154" t="str">
        <f>VLOOKUP(Processes[[#This Row],[Document no SubProcess]],Processer280125!B:C,2,FALSE)</f>
        <v>hajn@kamstrup.com - Hans Jørgen Nielsen</v>
      </c>
      <c r="J154" t="str">
        <f>VLOOKUP(Processes[[#This Row],[Approver]],Tabels!BC:BF,3,FALSE)</f>
        <v xml:space="preserve"> Supply Chain</v>
      </c>
      <c r="K154" t="s">
        <v>43</v>
      </c>
      <c r="L154" t="str">
        <f>VLOOKUP(Processes[[#This Row],[Document no SubProcess]],Processer280125!B:F,5,FALSE)</f>
        <v>Draft</v>
      </c>
      <c r="M154" t="str">
        <f>VLOOKUP(Processes[[#This Row],[Document no SubProcess]],Processer280125!B:B,1,)</f>
        <v>SP11.15</v>
      </c>
    </row>
    <row r="155" spans="3:13" x14ac:dyDescent="0.25">
      <c r="C155" s="29" t="str">
        <f>_xlfn.CONCAT(Processes[[#This Row],[Document no]],"-",Processes[[#This Row],[Process]],"-",Processes[[#This Row],[Document no SubProcess]],"-",Processes[[#This Row],[SubProcess]])</f>
        <v>P11-Operations-SP11.16-Inter company Order</v>
      </c>
      <c r="D155" t="s">
        <v>6280</v>
      </c>
      <c r="E155" t="s">
        <v>6057</v>
      </c>
      <c r="F155" t="s">
        <v>4859</v>
      </c>
      <c r="G155" s="39" t="s">
        <v>6284</v>
      </c>
      <c r="H155" t="s">
        <v>6285</v>
      </c>
      <c r="I155" t="str">
        <f>VLOOKUP(Processes[[#This Row],[Document no SubProcess]],Processer280125!B:C,2,FALSE)</f>
        <v>MODK@kamstrup.com - Morten Dragsbæk</v>
      </c>
      <c r="J155" t="str">
        <f>VLOOKUP(Processes[[#This Row],[Approver]],Tabels!BC:BF,3,FALSE)</f>
        <v xml:space="preserve"> Supply Chain</v>
      </c>
      <c r="K155" t="s">
        <v>43</v>
      </c>
      <c r="L155" t="str">
        <f>VLOOKUP(Processes[[#This Row],[Document no SubProcess]],Processer280125!B:F,5,FALSE)</f>
        <v>Current</v>
      </c>
      <c r="M155" t="str">
        <f>VLOOKUP(Processes[[#This Row],[Document no SubProcess]],Processer280125!B:B,1,)</f>
        <v>SP11.16</v>
      </c>
    </row>
    <row r="156" spans="3:13" x14ac:dyDescent="0.25">
      <c r="C156" s="29" t="str">
        <f>_xlfn.CONCAT(Processes[[#This Row],[Document no]],"-",Processes[[#This Row],[Process]],"-",Processes[[#This Row],[Document no SubProcess]],"-",Processes[[#This Row],[SubProcess]])</f>
        <v>P11-Operations-SP11.17-Lean Tool - Factory flow</v>
      </c>
      <c r="D156" t="s">
        <v>6280</v>
      </c>
      <c r="E156" t="s">
        <v>6057</v>
      </c>
      <c r="F156" t="s">
        <v>4859</v>
      </c>
      <c r="G156" s="95" t="s">
        <v>6286</v>
      </c>
      <c r="H156" t="s">
        <v>6287</v>
      </c>
      <c r="I156" t="str">
        <f>VLOOKUP(Processes[[#This Row],[Document no SubProcess]],Processer280125!B:C,2,FALSE)</f>
        <v>HNO@kamstrup.com - Hamid Norasi</v>
      </c>
      <c r="J156" t="str">
        <f>VLOOKUP(Processes[[#This Row],[Approver]],Tabels!BC:BF,3,FALSE)</f>
        <v xml:space="preserve"> Supply Chain</v>
      </c>
      <c r="L156" t="str">
        <f>VLOOKUP(Processes[[#This Row],[Document no SubProcess]],Processer280125!B:F,5,FALSE)</f>
        <v>Current</v>
      </c>
      <c r="M156" t="str">
        <f>VLOOKUP(Processes[[#This Row],[Document no SubProcess]],Processer280125!B:B,1,)</f>
        <v>SP11.17</v>
      </c>
    </row>
    <row r="157" spans="3:13" x14ac:dyDescent="0.25">
      <c r="C157" s="29" t="str">
        <f>_xlfn.CONCAT(Processes[[#This Row],[Document no]],"-",Processes[[#This Row],[Process]],"-",Processes[[#This Row],[Document no SubProcess]],"-",Processes[[#This Row],[SubProcess]])</f>
        <v>P11-Operations-SP11.18-Lean Tool - Kaizen</v>
      </c>
      <c r="D157" t="s">
        <v>6280</v>
      </c>
      <c r="E157" t="s">
        <v>6057</v>
      </c>
      <c r="F157" t="s">
        <v>4859</v>
      </c>
      <c r="G157" s="95" t="s">
        <v>6288</v>
      </c>
      <c r="H157" t="s">
        <v>6289</v>
      </c>
      <c r="I157" t="str">
        <f>VLOOKUP(Processes[[#This Row],[Document no SubProcess]],Processer280125!B:C,2,FALSE)</f>
        <v>HNO@kamstrup.com - Hamid Norasi</v>
      </c>
      <c r="J157" t="str">
        <f>VLOOKUP(Processes[[#This Row],[Approver]],Tabels!BC:BF,3,FALSE)</f>
        <v xml:space="preserve"> Supply Chain</v>
      </c>
      <c r="L157" t="str">
        <f>VLOOKUP(Processes[[#This Row],[Document no SubProcess]],Processer280125!B:F,5,FALSE)</f>
        <v>Current</v>
      </c>
      <c r="M157" t="str">
        <f>VLOOKUP(Processes[[#This Row],[Document no SubProcess]],Processer280125!B:B,1,)</f>
        <v>SP11.18</v>
      </c>
    </row>
    <row r="158" spans="3:13" x14ac:dyDescent="0.25">
      <c r="C158" s="29" t="str">
        <f>_xlfn.CONCAT(Processes[[#This Row],[Document no]],"-",Processes[[#This Row],[Process]],"-",Processes[[#This Row],[Document no SubProcess]],"-",Processes[[#This Row],[SubProcess]])</f>
        <v>P11-Operations-SP11.19-Lean tool - Practical Problem Solving (PPS)</v>
      </c>
      <c r="D158" t="s">
        <v>6280</v>
      </c>
      <c r="E158" t="s">
        <v>6057</v>
      </c>
      <c r="F158" t="s">
        <v>4859</v>
      </c>
      <c r="G158" s="95" t="s">
        <v>6290</v>
      </c>
      <c r="H158" t="s">
        <v>6291</v>
      </c>
      <c r="I158" t="str">
        <f>VLOOKUP(Processes[[#This Row],[Document no SubProcess]],Processer280125!B:C,2,FALSE)</f>
        <v>nitp@kamstrup.com - Nicolai Tranberg Pedersen</v>
      </c>
      <c r="J158" t="str">
        <f>VLOOKUP(Processes[[#This Row],[Approver]],Tabels!BC:BF,3,FALSE)</f>
        <v xml:space="preserve"> Supply Chain</v>
      </c>
      <c r="L158" t="str">
        <f>VLOOKUP(Processes[[#This Row],[Document no SubProcess]],Processer280125!B:F,5,FALSE)</f>
        <v>Current</v>
      </c>
      <c r="M158" t="str">
        <f>VLOOKUP(Processes[[#This Row],[Document no SubProcess]],Processer280125!B:B,1,)</f>
        <v>SP11.19</v>
      </c>
    </row>
    <row r="159" spans="3:13" x14ac:dyDescent="0.25">
      <c r="C159" s="29" t="str">
        <f>_xlfn.CONCAT(Processes[[#This Row],[Document no]],"-",Processes[[#This Row],[Process]],"-",Processes[[#This Row],[Document no SubProcess]],"-",Processes[[#This Row],[SubProcess]])</f>
        <v>P11-Operations-SP11.2-Incoming Inspection</v>
      </c>
      <c r="D159" t="s">
        <v>6280</v>
      </c>
      <c r="E159" t="s">
        <v>6057</v>
      </c>
      <c r="F159" t="s">
        <v>4859</v>
      </c>
      <c r="G159" s="39" t="s">
        <v>6292</v>
      </c>
      <c r="H159" t="s">
        <v>6293</v>
      </c>
      <c r="I159" t="str">
        <f>VLOOKUP(Processes[[#This Row],[Document no SubProcess]],Processer280125!B:C,2,FALSE)</f>
        <v>jmn@kamstrup.com - Jette Markussen</v>
      </c>
      <c r="J159" t="str">
        <f>VLOOKUP(Processes[[#This Row],[Approver]],Tabels!BC:BF,3,FALSE)</f>
        <v xml:space="preserve"> Supply Chain</v>
      </c>
      <c r="K159" t="s">
        <v>43</v>
      </c>
      <c r="L159" t="str">
        <f>VLOOKUP(Processes[[#This Row],[Document no SubProcess]],Processer280125!B:F,5,FALSE)</f>
        <v>Current</v>
      </c>
      <c r="M159" t="str">
        <f>VLOOKUP(Processes[[#This Row],[Document no SubProcess]],Processer280125!B:B,1,)</f>
        <v>SP11.2</v>
      </c>
    </row>
    <row r="160" spans="3:13" x14ac:dyDescent="0.25">
      <c r="C160" s="29" t="str">
        <f>_xlfn.CONCAT(Processes[[#This Row],[Document no]],"-",Processes[[#This Row],[Process]],"-",Processes[[#This Row],[Document no SubProcess]],"-",Processes[[#This Row],[SubProcess]])</f>
        <v>P11-Operations-SP11.20-Lean Tool - Single-Minute Exchange of Die (SMED)</v>
      </c>
      <c r="D160" t="s">
        <v>6280</v>
      </c>
      <c r="E160" t="s">
        <v>6057</v>
      </c>
      <c r="F160" t="s">
        <v>4859</v>
      </c>
      <c r="G160" s="95" t="s">
        <v>6294</v>
      </c>
      <c r="H160" t="s">
        <v>6295</v>
      </c>
      <c r="I160" t="str">
        <f>VLOOKUP(Processes[[#This Row],[Document no SubProcess]],Processer280125!B:C,2,FALSE)</f>
        <v>HNO@kamstrup.com - Hamid Norasi</v>
      </c>
      <c r="J160" t="str">
        <f>VLOOKUP(Processes[[#This Row],[Approver]],Tabels!BC:BF,3,FALSE)</f>
        <v xml:space="preserve"> Supply Chain</v>
      </c>
      <c r="L160" t="str">
        <f>VLOOKUP(Processes[[#This Row],[Document no SubProcess]],Processer280125!B:F,5,FALSE)</f>
        <v>Current</v>
      </c>
      <c r="M160" t="str">
        <f>VLOOKUP(Processes[[#This Row],[Document no SubProcess]],Processer280125!B:B,1,)</f>
        <v>SP11.20</v>
      </c>
    </row>
    <row r="161" spans="3:13" x14ac:dyDescent="0.25">
      <c r="C161" s="29" t="str">
        <f>_xlfn.CONCAT(Processes[[#This Row],[Document no]],"-",Processes[[#This Row],[Process]],"-",Processes[[#This Row],[Document no SubProcess]],"-",Processes[[#This Row],[SubProcess]])</f>
        <v>P11-Operations-SP11.21-Lean Tool - Value Stream Mapping (VSM)</v>
      </c>
      <c r="D161" t="s">
        <v>6280</v>
      </c>
      <c r="E161" t="s">
        <v>6057</v>
      </c>
      <c r="F161" t="s">
        <v>4859</v>
      </c>
      <c r="G161" s="95" t="s">
        <v>6296</v>
      </c>
      <c r="H161" t="s">
        <v>6297</v>
      </c>
      <c r="I161" t="str">
        <f>VLOOKUP(Processes[[#This Row],[Document no SubProcess]],Processer280125!B:C,2,FALSE)</f>
        <v>HNO@kamstrup.com - Hamid Norasi</v>
      </c>
      <c r="J161" t="str">
        <f>VLOOKUP(Processes[[#This Row],[Approver]],Tabels!BC:BF,3,FALSE)</f>
        <v xml:space="preserve"> Supply Chain</v>
      </c>
      <c r="L161" t="str">
        <f>VLOOKUP(Processes[[#This Row],[Document no SubProcess]],Processer280125!B:F,5,FALSE)</f>
        <v>Current</v>
      </c>
      <c r="M161" t="str">
        <f>VLOOKUP(Processes[[#This Row],[Document no SubProcess]],Processer280125!B:B,1,)</f>
        <v>SP11.21</v>
      </c>
    </row>
    <row r="162" spans="3:13" x14ac:dyDescent="0.25">
      <c r="C162" s="29" t="str">
        <f>_xlfn.CONCAT(Processes[[#This Row],[Document no]],"-",Processes[[#This Row],[Process]],"-",Processes[[#This Row],[Document no SubProcess]],"-",Processes[[#This Row],[SubProcess]])</f>
        <v>P11-Operations-SP11.22-Process Confirmation</v>
      </c>
      <c r="D162" t="s">
        <v>6280</v>
      </c>
      <c r="E162" t="s">
        <v>6057</v>
      </c>
      <c r="F162" t="s">
        <v>4859</v>
      </c>
      <c r="G162" s="95" t="s">
        <v>6298</v>
      </c>
      <c r="H162" t="s">
        <v>6299</v>
      </c>
      <c r="I162" t="str">
        <f>VLOOKUP(Processes[[#This Row],[Document no SubProcess]],Processer280125!B:C,2,FALSE)</f>
        <v>HNO@kamstrup.com - Hamid Norasi</v>
      </c>
      <c r="J162" t="str">
        <f>VLOOKUP(Processes[[#This Row],[Approver]],Tabels!BC:BF,3,FALSE)</f>
        <v xml:space="preserve"> Supply Chain</v>
      </c>
      <c r="L162" t="str">
        <f>VLOOKUP(Processes[[#This Row],[Document no SubProcess]],Processer280125!B:F,5,FALSE)</f>
        <v>Current</v>
      </c>
      <c r="M162" t="str">
        <f>VLOOKUP(Processes[[#This Row],[Document no SubProcess]],Processer280125!B:B,1,)</f>
        <v>SP11.22</v>
      </c>
    </row>
    <row r="163" spans="3:13" x14ac:dyDescent="0.25">
      <c r="C163" s="29" t="str">
        <f>_xlfn.CONCAT(Processes[[#This Row],[Document no]],"-",Processes[[#This Row],[Process]],"-",Processes[[#This Row],[Document no SubProcess]],"-",Processes[[#This Row],[SubProcess]])</f>
        <v>P11-Operations-SP11.23-Product Traceability</v>
      </c>
      <c r="D163" t="s">
        <v>6280</v>
      </c>
      <c r="E163" t="s">
        <v>6057</v>
      </c>
      <c r="F163" t="s">
        <v>4859</v>
      </c>
      <c r="G163" s="95" t="s">
        <v>6300</v>
      </c>
      <c r="H163" t="s">
        <v>6301</v>
      </c>
      <c r="I163" t="str">
        <f>VLOOKUP(Processes[[#This Row],[Document no SubProcess]],Processer280125!B:C,2,FALSE)</f>
        <v>abd@kamstrup.com - Andreas Bach Mørk Dam</v>
      </c>
      <c r="J163" t="str">
        <f>VLOOKUP(Processes[[#This Row],[Approver]],Tabels!BC:BF,3,FALSE)</f>
        <v xml:space="preserve"> Supply Chain</v>
      </c>
      <c r="L163" t="str">
        <f>VLOOKUP(Processes[[#This Row],[Document no SubProcess]],Processer280125!B:F,5,FALSE)</f>
        <v>Draft</v>
      </c>
      <c r="M163" t="str">
        <f>VLOOKUP(Processes[[#This Row],[Document no SubProcess]],Processer280125!B:B,1,)</f>
        <v>SP11.23</v>
      </c>
    </row>
    <row r="164" spans="3:13" x14ac:dyDescent="0.25">
      <c r="C164" s="29" t="str">
        <f>_xlfn.CONCAT(Processes[[#This Row],[Document no]],"-",Processes[[#This Row],[Process]],"-",Processes[[#This Row],[Document no SubProcess]],"-",Processes[[#This Row],[SubProcess]])</f>
        <v>P11-Operations-SP11.24-Electro Static discharge (ESD)</v>
      </c>
      <c r="D164" t="s">
        <v>6280</v>
      </c>
      <c r="E164" t="s">
        <v>6057</v>
      </c>
      <c r="F164" t="s">
        <v>4859</v>
      </c>
      <c r="G164" s="95" t="s">
        <v>6302</v>
      </c>
      <c r="H164" t="s">
        <v>6303</v>
      </c>
      <c r="I164" t="str">
        <f>VLOOKUP(Processes[[#This Row],[Document no SubProcess]],Processer280125!B:C,2,FALSE)</f>
        <v>laal@kamstrup.com - Lars Abel</v>
      </c>
      <c r="J164" t="str">
        <f>VLOOKUP(Processes[[#This Row],[Approver]],Tabels!BC:BF,3,FALSE)</f>
        <v xml:space="preserve"> Supply Chain</v>
      </c>
      <c r="L164" t="str">
        <f>VLOOKUP(Processes[[#This Row],[Document no SubProcess]],Processer280125!B:F,5,FALSE)</f>
        <v>Current</v>
      </c>
      <c r="M164" t="str">
        <f>VLOOKUP(Processes[[#This Row],[Document no SubProcess]],Processer280125!B:B,1,)</f>
        <v>SP11.24</v>
      </c>
    </row>
    <row r="165" spans="3:13" x14ac:dyDescent="0.25">
      <c r="C165" s="29" t="str">
        <f>_xlfn.CONCAT(Processes[[#This Row],[Document no]],"-",Processes[[#This Row],[Process]],"-",Processes[[#This Row],[Document no SubProcess]],"-",Processes[[#This Row],[SubProcess]])</f>
        <v>P11-Operations-SP11.25-Printed Circuit Board Assembly (PCBA) - IPC Standard Compliance</v>
      </c>
      <c r="D165" t="s">
        <v>6280</v>
      </c>
      <c r="E165" t="s">
        <v>6057</v>
      </c>
      <c r="F165" t="s">
        <v>4859</v>
      </c>
      <c r="G165" s="95" t="s">
        <v>6304</v>
      </c>
      <c r="H165" t="s">
        <v>6305</v>
      </c>
      <c r="I165" t="str">
        <f>VLOOKUP(Processes[[#This Row],[Document no SubProcess]],Processer280125!B:C,2,FALSE)</f>
        <v>fsh@kamstrup.com - Flemming Stenholt</v>
      </c>
      <c r="J165" t="str">
        <f>VLOOKUP(Processes[[#This Row],[Approver]],Tabels!BC:BF,3,FALSE)</f>
        <v xml:space="preserve"> Supply Chain</v>
      </c>
      <c r="L165" t="str">
        <f>VLOOKUP(Processes[[#This Row],[Document no SubProcess]],Processer280125!B:F,5,FALSE)</f>
        <v>Draft</v>
      </c>
      <c r="M165" t="str">
        <f>VLOOKUP(Processes[[#This Row],[Document no SubProcess]],Processer280125!B:B,1,)</f>
        <v>SP11.25</v>
      </c>
    </row>
    <row r="166" spans="3:13" x14ac:dyDescent="0.25">
      <c r="C166" s="29" t="str">
        <f>_xlfn.CONCAT(Processes[[#This Row],[Document no]],"-",Processes[[#This Row],[Process]],"-",Processes[[#This Row],[Document no SubProcess]],"-",Processes[[#This Row],[SubProcess]])</f>
        <v>P11-Operations-SP11.26-Process Verification</v>
      </c>
      <c r="D166" t="s">
        <v>6280</v>
      </c>
      <c r="E166" t="s">
        <v>6057</v>
      </c>
      <c r="F166" t="s">
        <v>4859</v>
      </c>
      <c r="G166" s="39" t="s">
        <v>6306</v>
      </c>
      <c r="H166" t="s">
        <v>6307</v>
      </c>
      <c r="I166" t="str">
        <f>VLOOKUP(Processes[[#This Row],[Document no SubProcess]],Processer280125!B:C,2,FALSE)</f>
        <v>jekk@kamstrup.com - Jens Konradsen</v>
      </c>
      <c r="J166" t="str">
        <f>VLOOKUP(Processes[[#This Row],[Approver]],Tabels!BC:BF,3,FALSE)</f>
        <v xml:space="preserve"> Supply Chain</v>
      </c>
      <c r="K166" t="s">
        <v>43</v>
      </c>
      <c r="L166" t="str">
        <f>VLOOKUP(Processes[[#This Row],[Document no SubProcess]],Processer280125!B:F,5,FALSE)</f>
        <v>Current</v>
      </c>
      <c r="M166" t="str">
        <f>VLOOKUP(Processes[[#This Row],[Document no SubProcess]],Processer280125!B:B,1,)</f>
        <v>SP11.26</v>
      </c>
    </row>
    <row r="167" spans="3:13" x14ac:dyDescent="0.25">
      <c r="C167" s="29" t="str">
        <f>_xlfn.CONCAT(Processes[[#This Row],[Document no]],"-",Processes[[#This Row],[Process]],"-",Processes[[#This Row],[Document no SubProcess]],"-",Processes[[#This Row],[SubProcess]])</f>
        <v>P11-Operations-SP11.27-Disinfection &amp; Bacterial Testing</v>
      </c>
      <c r="D167" t="s">
        <v>6280</v>
      </c>
      <c r="E167" t="s">
        <v>6057</v>
      </c>
      <c r="F167" t="s">
        <v>4859</v>
      </c>
      <c r="G167" s="95" t="s">
        <v>6308</v>
      </c>
      <c r="H167" t="s">
        <v>6309</v>
      </c>
      <c r="I167" t="str">
        <f>VLOOKUP(Processes[[#This Row],[Document no SubProcess]],Processer280125!B:C,2,FALSE)</f>
        <v>Mek@kamstrup.com - Mette Birch Kristensen</v>
      </c>
      <c r="J167" t="str">
        <f>VLOOKUP(Processes[[#This Row],[Approver]],Tabels!BC:BF,3,FALSE)</f>
        <v xml:space="preserve"> Quality &amp; Sustainability</v>
      </c>
      <c r="L167" t="str">
        <f>VLOOKUP(Processes[[#This Row],[Document no SubProcess]],Processer280125!B:F,5,FALSE)</f>
        <v>Current</v>
      </c>
      <c r="M167" t="str">
        <f>VLOOKUP(Processes[[#This Row],[Document no SubProcess]],Processer280125!B:B,1,)</f>
        <v>SP11.27</v>
      </c>
    </row>
    <row r="168" spans="3:13" x14ac:dyDescent="0.25">
      <c r="C168" s="29" t="str">
        <f>_xlfn.CONCAT(Processes[[#This Row],[Document no]],"-",Processes[[#This Row],[Process]],"-",Processes[[#This Row],[Document no SubProcess]],"-",Processes[[#This Row],[SubProcess]])</f>
        <v>P11-Operations-SP11.28-Operational Monitoring</v>
      </c>
      <c r="D168" t="s">
        <v>6280</v>
      </c>
      <c r="E168" t="s">
        <v>6057</v>
      </c>
      <c r="F168" t="s">
        <v>4859</v>
      </c>
      <c r="G168" s="95" t="s">
        <v>6310</v>
      </c>
      <c r="H168" t="s">
        <v>6311</v>
      </c>
      <c r="I168" t="str">
        <f>VLOOKUP(Processes[[#This Row],[Document no SubProcess]],Processer280125!B:C,2,FALSE)</f>
        <v>micb@kamstrup.com - Michael Breumsø</v>
      </c>
      <c r="J168" t="str">
        <f>VLOOKUP(Processes[[#This Row],[Approver]],Tabels!BC:BF,3,FALSE)</f>
        <v xml:space="preserve"> Electricity</v>
      </c>
      <c r="L168" t="str">
        <f>VLOOKUP(Processes[[#This Row],[Document no SubProcess]],Processer280125!B:F,5,FALSE)</f>
        <v>Draft</v>
      </c>
      <c r="M168" t="str">
        <f>VLOOKUP(Processes[[#This Row],[Document no SubProcess]],Processer280125!B:B,1,)</f>
        <v>SP11.28</v>
      </c>
    </row>
    <row r="169" spans="3:13" x14ac:dyDescent="0.25">
      <c r="C169" s="29" t="str">
        <f>_xlfn.CONCAT(Processes[[#This Row],[Document no]],"-",Processes[[#This Row],[Process]],"-",Processes[[#This Row],[Document no SubProcess]],"-",Processes[[#This Row],[SubProcess]])</f>
        <v>P11-Operations-SP11.3-Manufacturing Planning</v>
      </c>
      <c r="D169" t="s">
        <v>6280</v>
      </c>
      <c r="E169" t="s">
        <v>6057</v>
      </c>
      <c r="F169" t="s">
        <v>4859</v>
      </c>
      <c r="G169" s="39" t="s">
        <v>6312</v>
      </c>
      <c r="H169" t="s">
        <v>6313</v>
      </c>
      <c r="I169" t="str">
        <f>VLOOKUP(Processes[[#This Row],[Document no SubProcess]],Processer280125!B:C,2,FALSE)</f>
        <v>MIEN@kamstrup.com - Mia Ellegaard</v>
      </c>
      <c r="J169" t="str">
        <f>VLOOKUP(Processes[[#This Row],[Approver]],Tabels!BC:BF,3,FALSE)</f>
        <v xml:space="preserve"> Supply Chain</v>
      </c>
      <c r="K169" t="s">
        <v>43</v>
      </c>
      <c r="L169" t="str">
        <f>VLOOKUP(Processes[[#This Row],[Document no SubProcess]],Processer280125!B:F,5,FALSE)</f>
        <v>Draft</v>
      </c>
      <c r="M169" t="str">
        <f>VLOOKUP(Processes[[#This Row],[Document no SubProcess]],Processer280125!B:B,1,)</f>
        <v>SP11.3</v>
      </c>
    </row>
    <row r="170" spans="3:13" x14ac:dyDescent="0.25">
      <c r="C170" s="29" t="str">
        <f>_xlfn.CONCAT(Processes[[#This Row],[Document no]],"-",Processes[[#This Row],[Process]],"-",Processes[[#This Row],[Document no SubProcess]],"-",Processes[[#This Row],[SubProcess]])</f>
        <v>P11-Operations-SP11.30-Manufacturing Software</v>
      </c>
      <c r="D170" t="s">
        <v>6280</v>
      </c>
      <c r="E170" t="s">
        <v>6057</v>
      </c>
      <c r="F170" t="s">
        <v>4859</v>
      </c>
      <c r="G170" s="39" t="s">
        <v>6314</v>
      </c>
      <c r="H170" t="s">
        <v>5118</v>
      </c>
      <c r="I170" t="str">
        <f>VLOOKUP(Processes[[#This Row],[Document no SubProcess]],Processer280125!B:C,2,FALSE)</f>
        <v>KJN@kamstrup.com - Kelvin Væver Jensen</v>
      </c>
      <c r="J170" t="str">
        <f>VLOOKUP(Processes[[#This Row],[Approver]],Tabels!BC:BF,3,FALSE)</f>
        <v xml:space="preserve"> Supply Chain</v>
      </c>
      <c r="K170" t="s">
        <v>43</v>
      </c>
      <c r="L170" t="str">
        <f>VLOOKUP(Processes[[#This Row],[Document no SubProcess]],Processer280125!B:F,5,FALSE)</f>
        <v>Draft</v>
      </c>
      <c r="M170" t="str">
        <f>VLOOKUP(Processes[[#This Row],[Document no SubProcess]],Processer280125!B:B,1,)</f>
        <v>SP11.30</v>
      </c>
    </row>
    <row r="171" spans="3:13" x14ac:dyDescent="0.25">
      <c r="C171" s="29" t="str">
        <f>_xlfn.CONCAT(Processes[[#This Row],[Document no]],"-",Processes[[#This Row],[Process]],"-",Processes[[#This Row],[Document no SubProcess]],"-",Processes[[#This Row],[SubProcess]])</f>
        <v>P11-Operations-SP11.31-Sales and Operations Planning</v>
      </c>
      <c r="D171" t="s">
        <v>6280</v>
      </c>
      <c r="E171" t="s">
        <v>6057</v>
      </c>
      <c r="F171" t="s">
        <v>4859</v>
      </c>
      <c r="G171" s="39" t="s">
        <v>6315</v>
      </c>
      <c r="H171" t="s">
        <v>6316</v>
      </c>
      <c r="I171" t="str">
        <f>VLOOKUP(Processes[[#This Row],[Document no SubProcess]],Processer280125!B:C,2,FALSE)</f>
        <v>PEF@kamstrup.com - Peter Frølund</v>
      </c>
      <c r="J171" t="str">
        <f>VLOOKUP(Processes[[#This Row],[Approver]],Tabels!BC:BF,3,FALSE)</f>
        <v xml:space="preserve"> Supply Chain</v>
      </c>
      <c r="K171" t="s">
        <v>43</v>
      </c>
      <c r="L171" t="str">
        <f>VLOOKUP(Processes[[#This Row],[Document no SubProcess]],Processer280125!B:F,5,FALSE)</f>
        <v>Current</v>
      </c>
      <c r="M171" t="str">
        <f>VLOOKUP(Processes[[#This Row],[Document no SubProcess]],Processer280125!B:B,1,)</f>
        <v>SP11.31</v>
      </c>
    </row>
    <row r="172" spans="3:13" x14ac:dyDescent="0.25">
      <c r="C172" s="29" t="str">
        <f>_xlfn.CONCAT(Processes[[#This Row],[Document no]],"-",Processes[[#This Row],[Process]],"-",Processes[[#This Row],[Document no SubProcess]],"-",Processes[[#This Row],[SubProcess]])</f>
        <v>P11-Operations-SP11.32-Strategic Demand and Capacity Planning</v>
      </c>
      <c r="D172" t="s">
        <v>6280</v>
      </c>
      <c r="E172" t="s">
        <v>6057</v>
      </c>
      <c r="F172" t="s">
        <v>4859</v>
      </c>
      <c r="G172" s="39" t="s">
        <v>6317</v>
      </c>
      <c r="H172" t="s">
        <v>6318</v>
      </c>
      <c r="I172" t="str">
        <f>VLOOKUP(Processes[[#This Row],[Document no SubProcess]],Processer280125!B:C,2,FALSE)</f>
        <v>PEF@kamstrup.com - Peter Frølund</v>
      </c>
      <c r="J172" t="str">
        <f>VLOOKUP(Processes[[#This Row],[Approver]],Tabels!BC:BF,3,FALSE)</f>
        <v xml:space="preserve"> Supply Chain</v>
      </c>
      <c r="K172" t="s">
        <v>43</v>
      </c>
      <c r="L172" t="str">
        <f>VLOOKUP(Processes[[#This Row],[Document no SubProcess]],Processer280125!B:F,5,FALSE)</f>
        <v>Current</v>
      </c>
      <c r="M172" t="str">
        <f>VLOOKUP(Processes[[#This Row],[Document no SubProcess]],Processer280125!B:B,1,)</f>
        <v>SP11.32</v>
      </c>
    </row>
    <row r="173" spans="3:13" x14ac:dyDescent="0.25">
      <c r="C173" s="29" t="str">
        <f>_xlfn.CONCAT(Processes[[#This Row],[Document no]],"-",Processes[[#This Row],[Process]],"-",Processes[[#This Row],[Document no SubProcess]],"-",Processes[[#This Row],[SubProcess]])</f>
        <v>P11-Operations-SP11.33-Goods receive</v>
      </c>
      <c r="D173" t="s">
        <v>6280</v>
      </c>
      <c r="E173" t="s">
        <v>6057</v>
      </c>
      <c r="F173" t="s">
        <v>4859</v>
      </c>
      <c r="G173" s="39" t="s">
        <v>6319</v>
      </c>
      <c r="H173" t="s">
        <v>6320</v>
      </c>
      <c r="I173" t="str">
        <f>VLOOKUP(Processes[[#This Row],[Document no SubProcess]],Processer280125!B:C,2,FALSE)</f>
        <v>KEJ@kamstrup.com - Kirsten Ekkelund Juul</v>
      </c>
      <c r="J173">
        <f>VLOOKUP(Processes[[#This Row],[Approver]],Tabels!BC:BF,3,FALSE)</f>
        <v>0</v>
      </c>
      <c r="K173" t="s">
        <v>43</v>
      </c>
      <c r="L173" t="str">
        <f>VLOOKUP(Processes[[#This Row],[Document no SubProcess]],Processer280125!B:F,5,FALSE)</f>
        <v>Draft</v>
      </c>
      <c r="M173" t="str">
        <f>VLOOKUP(Processes[[#This Row],[Document no SubProcess]],Processer280125!B:B,1,)</f>
        <v>SP11.33</v>
      </c>
    </row>
    <row r="174" spans="3:13" x14ac:dyDescent="0.25">
      <c r="C174" s="29" t="str">
        <f>_xlfn.CONCAT(Processes[[#This Row],[Document no]],"-",Processes[[#This Row],[Process]],"-",Processes[[#This Row],[Document no SubProcess]],"-",Processes[[#This Row],[SubProcess]])</f>
        <v>P11-Operations-SP11.34-Pick for production</v>
      </c>
      <c r="D174" t="s">
        <v>6280</v>
      </c>
      <c r="E174" t="s">
        <v>6057</v>
      </c>
      <c r="F174" t="s">
        <v>4859</v>
      </c>
      <c r="G174" s="39" t="s">
        <v>6321</v>
      </c>
      <c r="H174" t="s">
        <v>6322</v>
      </c>
      <c r="I174" t="str">
        <f>VLOOKUP(Processes[[#This Row],[Document no SubProcess]],Processer280125!B:C,2,FALSE)</f>
        <v>KEJ@kamstrup.com - Kirsten Ekkelund Juul</v>
      </c>
      <c r="J174">
        <f>VLOOKUP(Processes[[#This Row],[Approver]],Tabels!BC:BF,3,FALSE)</f>
        <v>0</v>
      </c>
      <c r="K174" t="s">
        <v>43</v>
      </c>
      <c r="L174" t="str">
        <f>VLOOKUP(Processes[[#This Row],[Document no SubProcess]],Processer280125!B:F,5,FALSE)</f>
        <v>Current</v>
      </c>
      <c r="M174" t="str">
        <f>VLOOKUP(Processes[[#This Row],[Document no SubProcess]],Processer280125!B:B,1,)</f>
        <v>SP11.34</v>
      </c>
    </row>
    <row r="175" spans="3:13" x14ac:dyDescent="0.25">
      <c r="C175" s="29" t="str">
        <f>_xlfn.CONCAT(Processes[[#This Row],[Document no]],"-",Processes[[#This Row],[Process]],"-",Processes[[#This Row],[Document no SubProcess]],"-",Processes[[#This Row],[SubProcess]])</f>
        <v>P11-Operations-SP11.35-Warehouse Management</v>
      </c>
      <c r="D175" t="s">
        <v>6280</v>
      </c>
      <c r="E175" t="s">
        <v>6057</v>
      </c>
      <c r="F175" t="s">
        <v>4859</v>
      </c>
      <c r="G175" s="39" t="s">
        <v>6323</v>
      </c>
      <c r="H175" t="s">
        <v>5496</v>
      </c>
      <c r="I175" t="str">
        <f>VLOOKUP(Processes[[#This Row],[Document no SubProcess]],Processer280125!B:C,2,FALSE)</f>
        <v>KEJ@kamstrup.com - Kirsten Ekkelund Juul</v>
      </c>
      <c r="J175">
        <f>VLOOKUP(Processes[[#This Row],[Approver]],Tabels!BC:BF,3,FALSE)</f>
        <v>0</v>
      </c>
      <c r="K175" t="s">
        <v>43</v>
      </c>
      <c r="L175" t="str">
        <f>VLOOKUP(Processes[[#This Row],[Document no SubProcess]],Processer280125!B:F,5,FALSE)</f>
        <v>Current</v>
      </c>
      <c r="M175" t="str">
        <f>VLOOKUP(Processes[[#This Row],[Document no SubProcess]],Processer280125!B:B,1,)</f>
        <v>SP11.35</v>
      </c>
    </row>
    <row r="176" spans="3:13" x14ac:dyDescent="0.25">
      <c r="C176" s="29" t="str">
        <f>_xlfn.CONCAT(Processes[[#This Row],[Document no]],"-",Processes[[#This Row],[Process]],"-",Processes[[#This Row],[Document no SubProcess]],"-",Processes[[#This Row],[SubProcess]])</f>
        <v>P11-Operations-SP11.36-Manufacturing Execution Printed Circuit Board Assembly (PCBA) DK</v>
      </c>
      <c r="D176" t="s">
        <v>6280</v>
      </c>
      <c r="E176" t="s">
        <v>6057</v>
      </c>
      <c r="F176" t="s">
        <v>4859</v>
      </c>
      <c r="G176" s="39" t="s">
        <v>6324</v>
      </c>
      <c r="H176" t="s">
        <v>6325</v>
      </c>
      <c r="I176" t="str">
        <f>VLOOKUP(Processes[[#This Row],[Document no SubProcess]],Processer280125!B:C,2,FALSE)</f>
        <v>jvo@kamstrup.com - Joseph Vella Ottosen</v>
      </c>
      <c r="J176">
        <f>VLOOKUP(Processes[[#This Row],[Approver]],Tabels!BC:BF,3,FALSE)</f>
        <v>0</v>
      </c>
      <c r="K176" t="s">
        <v>43</v>
      </c>
      <c r="L176" t="str">
        <f>VLOOKUP(Processes[[#This Row],[Document no SubProcess]],Processer280125!B:F,5,FALSE)</f>
        <v>Current</v>
      </c>
      <c r="M176" t="str">
        <f>VLOOKUP(Processes[[#This Row],[Document no SubProcess]],Processer280125!B:B,1,)</f>
        <v>SP11.36</v>
      </c>
    </row>
    <row r="177" spans="3:13" x14ac:dyDescent="0.25">
      <c r="C177" s="29" t="str">
        <f>_xlfn.CONCAT(Processes[[#This Row],[Document no]],"-",Processes[[#This Row],[Process]],"-",Processes[[#This Row],[Document no SubProcess]],"-",Processes[[#This Row],[SubProcess]])</f>
        <v>P11-Operations-SP11.37-Pick and Packing</v>
      </c>
      <c r="D177" t="s">
        <v>6280</v>
      </c>
      <c r="E177" t="s">
        <v>6057</v>
      </c>
      <c r="F177" t="s">
        <v>4859</v>
      </c>
      <c r="G177" s="39" t="s">
        <v>6326</v>
      </c>
      <c r="H177" t="s">
        <v>6327</v>
      </c>
      <c r="I177" t="str">
        <f>VLOOKUP(Processes[[#This Row],[Document no SubProcess]],Processer280125!B:C,2,FALSE)</f>
        <v>KEJ@kamstrup.com - Kirsten Ekkelund Juul</v>
      </c>
      <c r="J177">
        <f>VLOOKUP(Processes[[#This Row],[Approver]],Tabels!BC:BF,3,FALSE)</f>
        <v>0</v>
      </c>
      <c r="K177" t="s">
        <v>43</v>
      </c>
      <c r="L177" t="str">
        <f>VLOOKUP(Processes[[#This Row],[Document no SubProcess]],Processer280125!B:F,5,FALSE)</f>
        <v>Current</v>
      </c>
      <c r="M177" t="str">
        <f>VLOOKUP(Processes[[#This Row],[Document no SubProcess]],Processer280125!B:B,1,)</f>
        <v>SP11.37</v>
      </c>
    </row>
    <row r="178" spans="3:13" x14ac:dyDescent="0.25">
      <c r="C178" s="29" t="str">
        <f>_xlfn.CONCAT(Processes[[#This Row],[Document no]],"-",Processes[[#This Row],[Process]],"-",Processes[[#This Row],[Document no SubProcess]],"-",Processes[[#This Row],[SubProcess]])</f>
        <v>P11-Operations-SP11.38-Shipping</v>
      </c>
      <c r="D178" t="s">
        <v>6280</v>
      </c>
      <c r="E178" t="s">
        <v>6057</v>
      </c>
      <c r="F178" t="s">
        <v>4859</v>
      </c>
      <c r="G178" s="39" t="s">
        <v>6328</v>
      </c>
      <c r="H178" t="s">
        <v>5512</v>
      </c>
      <c r="I178" t="str">
        <f>VLOOKUP(Processes[[#This Row],[Document no SubProcess]],Processer280125!B:C,2,FALSE)</f>
        <v>vimm@kamstrup.com - Vivian Møller Morthorst</v>
      </c>
      <c r="J178" t="str">
        <f>VLOOKUP(Processes[[#This Row],[Approver]],Tabels!BC:BF,3,FALSE)</f>
        <v>Supply</v>
      </c>
      <c r="K178" t="s">
        <v>43</v>
      </c>
      <c r="L178" t="str">
        <f>VLOOKUP(Processes[[#This Row],[Document no SubProcess]],Processer280125!B:F,5,FALSE)</f>
        <v>Draft</v>
      </c>
      <c r="M178" t="str">
        <f>VLOOKUP(Processes[[#This Row],[Document no SubProcess]],Processer280125!B:B,1,)</f>
        <v>SP11.38</v>
      </c>
    </row>
    <row r="179" spans="3:13" x14ac:dyDescent="0.25">
      <c r="C179" s="29" t="str">
        <f>_xlfn.CONCAT(Processes[[#This Row],[Document no]],"-",Processes[[#This Row],[Process]],"-",Processes[[#This Row],[Document no SubProcess]],"-",Processes[[#This Row],[SubProcess]])</f>
        <v>P11-Operations-SP11.39-Manufacturing Environment</v>
      </c>
      <c r="D179" t="s">
        <v>6280</v>
      </c>
      <c r="E179" t="s">
        <v>6057</v>
      </c>
      <c r="F179" t="s">
        <v>4859</v>
      </c>
      <c r="G179" s="95" t="s">
        <v>6329</v>
      </c>
      <c r="H179" t="s">
        <v>6330</v>
      </c>
      <c r="I179" t="str">
        <f>VLOOKUP(Processes[[#This Row],[Document no SubProcess]],Processer280125!B:C,2,FALSE)</f>
        <v>VIA@kamstrup.com - Viggo Søren Andersen</v>
      </c>
      <c r="J179" t="str">
        <f>VLOOKUP(Processes[[#This Row],[Approver]],Tabels!BC:BF,3,FALSE)</f>
        <v xml:space="preserve"> Quality &amp; Sustainability</v>
      </c>
      <c r="L179" t="str">
        <f>VLOOKUP(Processes[[#This Row],[Document no SubProcess]],Processer280125!B:F,5,FALSE)</f>
        <v>Current</v>
      </c>
      <c r="M179" t="str">
        <f>VLOOKUP(Processes[[#This Row],[Document no SubProcess]],Processer280125!B:B,1,)</f>
        <v>SP11.39</v>
      </c>
    </row>
    <row r="180" spans="3:13" x14ac:dyDescent="0.25">
      <c r="C180" s="29" t="str">
        <f>_xlfn.CONCAT(Processes[[#This Row],[Document no]],"-",Processes[[#This Row],[Process]],"-",Processes[[#This Row],[Document no SubProcess]],"-",Processes[[#This Row],[SubProcess]])</f>
        <v>P11-Operations-SP11.4-Manufacturing execution Heat &amp; Cooling Temperature Sensors DK</v>
      </c>
      <c r="D180" t="s">
        <v>6280</v>
      </c>
      <c r="E180" t="s">
        <v>6057</v>
      </c>
      <c r="F180" t="s">
        <v>4859</v>
      </c>
      <c r="G180" s="39" t="s">
        <v>6331</v>
      </c>
      <c r="H180" t="s">
        <v>6332</v>
      </c>
      <c r="I180" t="str">
        <f>VLOOKUP(Processes[[#This Row],[Document no SubProcess]],Processer280125!B:C,2,FALSE)</f>
        <v>frdl@kamstrup.com - Frederik Dirach Lauritzen</v>
      </c>
      <c r="J180" t="str">
        <f>VLOOKUP(Processes[[#This Row],[Approver]],Tabels!BC:BF,3,FALSE)</f>
        <v>Supply</v>
      </c>
      <c r="K180" t="s">
        <v>43</v>
      </c>
      <c r="L180" t="str">
        <f>VLOOKUP(Processes[[#This Row],[Document no SubProcess]],Processer280125!B:F,5,FALSE)</f>
        <v>Draft</v>
      </c>
      <c r="M180" t="str">
        <f>VLOOKUP(Processes[[#This Row],[Document no SubProcess]],Processer280125!B:B,1,)</f>
        <v>SP11.4</v>
      </c>
    </row>
    <row r="181" spans="3:13" x14ac:dyDescent="0.25">
      <c r="C181" s="29" t="str">
        <f>_xlfn.CONCAT(Processes[[#This Row],[Document no]],"-",Processes[[#This Row],[Process]],"-",Processes[[#This Row],[Document no SubProcess]],"-",Processes[[#This Row],[SubProcess]])</f>
        <v>P11-Operations-SP11.40-Product Reliability Test</v>
      </c>
      <c r="D181" t="s">
        <v>6280</v>
      </c>
      <c r="E181" t="s">
        <v>6057</v>
      </c>
      <c r="F181" t="s">
        <v>4859</v>
      </c>
      <c r="G181" s="95" t="s">
        <v>6333</v>
      </c>
      <c r="H181" t="s">
        <v>6334</v>
      </c>
      <c r="I181" t="str">
        <f>VLOOKUP(Processes[[#This Row],[Document no SubProcess]],Processer280125!B:C,2,FALSE)</f>
        <v>CNI@kamstrup.com - Carsten Svanberg Nielsen</v>
      </c>
      <c r="J181">
        <f>VLOOKUP(Processes[[#This Row],[Approver]],Tabels!BC:BF,3,FALSE)</f>
        <v>0</v>
      </c>
      <c r="L181" t="str">
        <f>VLOOKUP(Processes[[#This Row],[Document no SubProcess]],Processer280125!B:F,5,FALSE)</f>
        <v>Current</v>
      </c>
      <c r="M181" t="str">
        <f>VLOOKUP(Processes[[#This Row],[Document no SubProcess]],Processer280125!B:B,1,)</f>
        <v>SP11.40</v>
      </c>
    </row>
    <row r="182" spans="3:13" x14ac:dyDescent="0.25">
      <c r="C182" s="29" t="str">
        <f>_xlfn.CONCAT(Processes[[#This Row],[Document no]],"-",Processes[[#This Row],[Process]],"-",Processes[[#This Row],[Document no SubProcess]],"-",Processes[[#This Row],[SubProcess]])</f>
        <v>P11-Operations-SP11.41-Dangerous Goods</v>
      </c>
      <c r="D182" t="s">
        <v>6280</v>
      </c>
      <c r="E182" t="s">
        <v>6057</v>
      </c>
      <c r="F182" t="s">
        <v>4859</v>
      </c>
      <c r="G182" s="95" t="s">
        <v>6335</v>
      </c>
      <c r="H182" t="s">
        <v>6336</v>
      </c>
      <c r="I182" t="str">
        <f>VLOOKUP(Processes[[#This Row],[Document no SubProcess]],Processer280125!B:C,2,FALSE)</f>
        <v>rirg@kamstrup.com - Rie Winther Rusbjerg</v>
      </c>
      <c r="J182">
        <f>VLOOKUP(Processes[[#This Row],[Approver]],Tabels!BC:BF,3,FALSE)</f>
        <v>0</v>
      </c>
      <c r="L182" t="str">
        <f>VLOOKUP(Processes[[#This Row],[Document no SubProcess]],Processer280125!B:F,5,FALSE)</f>
        <v>Current</v>
      </c>
      <c r="M182" t="str">
        <f>VLOOKUP(Processes[[#This Row],[Document no SubProcess]],Processer280125!B:B,1,)</f>
        <v>SP11.41</v>
      </c>
    </row>
    <row r="183" spans="3:13" x14ac:dyDescent="0.25">
      <c r="C183" s="29" t="str">
        <f>_xlfn.CONCAT(Processes[[#This Row],[Document no]],"-",Processes[[#This Row],[Process]],"-",Processes[[#This Row],[Document no SubProcess]],"-",Processes[[#This Row],[SubProcess]])</f>
        <v>P11-Operations-SP11.5-Manufacturing execution Heat &amp; Cooling DK</v>
      </c>
      <c r="D183" t="s">
        <v>6280</v>
      </c>
      <c r="E183" t="s">
        <v>6057</v>
      </c>
      <c r="F183" t="s">
        <v>4859</v>
      </c>
      <c r="G183" s="39" t="s">
        <v>6337</v>
      </c>
      <c r="H183" t="s">
        <v>6338</v>
      </c>
      <c r="I183" t="str">
        <f>VLOOKUP(Processes[[#This Row],[Document no SubProcess]],Processer280125!B:C,2,FALSE)</f>
        <v>frdl@kamstrup.com - Frederik Dirach Lauritzen</v>
      </c>
      <c r="J183" t="str">
        <f>VLOOKUP(Processes[[#This Row],[Approver]],Tabels!BC:BF,3,FALSE)</f>
        <v>Supply</v>
      </c>
      <c r="K183" t="s">
        <v>43</v>
      </c>
      <c r="L183" t="str">
        <f>VLOOKUP(Processes[[#This Row],[Document no SubProcess]],Processer280125!B:F,5,FALSE)</f>
        <v>Current</v>
      </c>
      <c r="M183" t="str">
        <f>VLOOKUP(Processes[[#This Row],[Document no SubProcess]],Processer280125!B:B,1,)</f>
        <v>SP11.5</v>
      </c>
    </row>
    <row r="184" spans="3:13" x14ac:dyDescent="0.25">
      <c r="C184" s="29" t="str">
        <f>_xlfn.CONCAT(Processes[[#This Row],[Document no]],"-",Processes[[#This Row],[Process]],"-",Processes[[#This Row],[Document no SubProcess]],"-",Processes[[#This Row],[SubProcess]])</f>
        <v>P11-Operations-SP11.55-Inspection plan for incoming inspection</v>
      </c>
      <c r="D184" t="s">
        <v>6280</v>
      </c>
      <c r="E184" t="s">
        <v>6057</v>
      </c>
      <c r="F184" t="s">
        <v>4859</v>
      </c>
      <c r="G184" s="39" t="s">
        <v>6339</v>
      </c>
      <c r="H184" t="s">
        <v>6340</v>
      </c>
      <c r="I184" t="str">
        <f>VLOOKUP(Processes[[#This Row],[Document no SubProcess]],Processer280125!B:C,2,FALSE)</f>
        <v>jmn@kamstrup.com - Jette Markussen</v>
      </c>
      <c r="J184" t="str">
        <f>VLOOKUP(Processes[[#This Row],[Approver]],Tabels!BC:BF,3,FALSE)</f>
        <v xml:space="preserve"> Supply Chain</v>
      </c>
      <c r="K184" t="s">
        <v>43</v>
      </c>
      <c r="L184" t="str">
        <f>VLOOKUP(Processes[[#This Row],[Document no SubProcess]],Processer280125!B:F,5,FALSE)</f>
        <v>Current</v>
      </c>
      <c r="M184" t="str">
        <f>VLOOKUP(Processes[[#This Row],[Document no SubProcess]],Processer280125!B:B,1,)</f>
        <v>SP11.55</v>
      </c>
    </row>
    <row r="185" spans="3:13" x14ac:dyDescent="0.25">
      <c r="C185" s="29" t="str">
        <f>_xlfn.CONCAT(Processes[[#This Row],[Document no]],"-",Processes[[#This Row],[Process]],"-",Processes[[#This Row],[Document no SubProcess]],"-",Processes[[#This Row],[SubProcess]])</f>
        <v>P11-Operations-SP11.56-Manual Pick for Production</v>
      </c>
      <c r="D185" t="s">
        <v>6280</v>
      </c>
      <c r="E185" t="s">
        <v>6057</v>
      </c>
      <c r="F185" t="s">
        <v>4859</v>
      </c>
      <c r="G185" s="95" t="s">
        <v>6341</v>
      </c>
      <c r="H185" t="s">
        <v>6342</v>
      </c>
      <c r="I185" t="str">
        <f>VLOOKUP(Processes[[#This Row],[Document no SubProcess]],Processer280125!B:C,2,FALSE)</f>
        <v>KEJ@kamstrup.com - Kirsten Ekkelund Juul</v>
      </c>
      <c r="J185">
        <f>VLOOKUP(Processes[[#This Row],[Approver]],Tabels!BC:BF,3,FALSE)</f>
        <v>0</v>
      </c>
      <c r="L185" t="str">
        <f>VLOOKUP(Processes[[#This Row],[Document no SubProcess]],Processer280125!B:F,5,FALSE)</f>
        <v>Current</v>
      </c>
      <c r="M185" t="str">
        <f>VLOOKUP(Processes[[#This Row],[Document no SubProcess]],Processer280125!B:B,1,)</f>
        <v>SP11.56</v>
      </c>
    </row>
    <row r="186" spans="3:13" x14ac:dyDescent="0.25">
      <c r="C186" s="29" t="str">
        <f>_xlfn.CONCAT(Processes[[#This Row],[Document no]],"-",Processes[[#This Row],[Process]],"-",Processes[[#This Row],[Document no SubProcess]],"-",Processes[[#This Row],[SubProcess]])</f>
        <v>P11-Operations-SP11.57-Storage Time Requirements for Products and Materials</v>
      </c>
      <c r="D186" t="s">
        <v>6280</v>
      </c>
      <c r="E186" t="s">
        <v>6057</v>
      </c>
      <c r="F186" t="s">
        <v>4859</v>
      </c>
      <c r="G186" s="95" t="s">
        <v>6343</v>
      </c>
      <c r="H186" t="s">
        <v>6344</v>
      </c>
      <c r="I186" t="str">
        <f>VLOOKUP(Processes[[#This Row],[Document no SubProcess]],Processer280125!B:C,2,FALSE)</f>
        <v>VIA@kamstrup.com - Viggo Søren Andersen</v>
      </c>
      <c r="J186" t="str">
        <f>VLOOKUP(Processes[[#This Row],[Approver]],Tabels!BC:BF,3,FALSE)</f>
        <v xml:space="preserve"> Quality &amp; Sustainability</v>
      </c>
      <c r="L186" t="str">
        <f>VLOOKUP(Processes[[#This Row],[Document no SubProcess]],Processer280125!B:F,5,FALSE)</f>
        <v>Current</v>
      </c>
      <c r="M186" t="str">
        <f>VLOOKUP(Processes[[#This Row],[Document no SubProcess]],Processer280125!B:B,1,)</f>
        <v>SP11.57</v>
      </c>
    </row>
    <row r="187" spans="3:13" x14ac:dyDescent="0.25">
      <c r="C187" s="29" t="str">
        <f>_xlfn.CONCAT(Processes[[#This Row],[Document no]],"-",Processes[[#This Row],[Process]],"-",Processes[[#This Row],[Document no SubProcess]],"-",Processes[[#This Row],[SubProcess]])</f>
        <v>P11-Operations-SP11.58-Live Performance in Production</v>
      </c>
      <c r="D187" t="s">
        <v>6280</v>
      </c>
      <c r="E187" t="s">
        <v>6057</v>
      </c>
      <c r="F187" t="s">
        <v>4859</v>
      </c>
      <c r="G187" s="95" t="s">
        <v>6345</v>
      </c>
      <c r="H187" t="s">
        <v>6346</v>
      </c>
      <c r="I187" t="str">
        <f>VLOOKUP(Processes[[#This Row],[Document no SubProcess]],Processer280125!B:C,2,FALSE)</f>
        <v>nitp@kamstrup.com - Nicolai Tranberg Pedersen</v>
      </c>
      <c r="J187" t="str">
        <f>VLOOKUP(Processes[[#This Row],[Approver]],Tabels!BC:BF,3,FALSE)</f>
        <v xml:space="preserve"> Supply Chain</v>
      </c>
      <c r="L187" t="str">
        <f>VLOOKUP(Processes[[#This Row],[Document no SubProcess]],Processer280125!B:F,5,FALSE)</f>
        <v>Draft</v>
      </c>
      <c r="M187" t="str">
        <f>VLOOKUP(Processes[[#This Row],[Document no SubProcess]],Processer280125!B:B,1,)</f>
        <v>SP11.58</v>
      </c>
    </row>
    <row r="188" spans="3:13" x14ac:dyDescent="0.25">
      <c r="C188" s="29" t="str">
        <f>_xlfn.CONCAT(Processes[[#This Row],[Document no]],"-",Processes[[#This Row],[Process]],"-",Processes[[#This Row],[Document no SubProcess]],"-",Processes[[#This Row],[SubProcess]])</f>
        <v>P11-Operations-SP11.6-Manufacturing execution Electricity DK</v>
      </c>
      <c r="D188" t="s">
        <v>6280</v>
      </c>
      <c r="E188" t="s">
        <v>6057</v>
      </c>
      <c r="F188" t="s">
        <v>4859</v>
      </c>
      <c r="G188" s="39" t="s">
        <v>6347</v>
      </c>
      <c r="H188" t="s">
        <v>6348</v>
      </c>
      <c r="I188" t="str">
        <f>VLOOKUP(Processes[[#This Row],[Document no SubProcess]],Processer280125!B:C,2,FALSE)</f>
        <v>bbj@kamstrup.com - Birgitte Berg Jakobsen</v>
      </c>
      <c r="J188" t="str">
        <f>VLOOKUP(Processes[[#This Row],[Approver]],Tabels!BC:BF,3,FALSE)</f>
        <v>Supply</v>
      </c>
      <c r="K188" t="s">
        <v>43</v>
      </c>
      <c r="L188" t="str">
        <f>VLOOKUP(Processes[[#This Row],[Document no SubProcess]],Processer280125!B:F,5,FALSE)</f>
        <v>Current</v>
      </c>
      <c r="M188" t="str">
        <f>VLOOKUP(Processes[[#This Row],[Document no SubProcess]],Processer280125!B:B,1,)</f>
        <v>SP11.6</v>
      </c>
    </row>
    <row r="189" spans="3:13" x14ac:dyDescent="0.25">
      <c r="C189" s="29" t="str">
        <f>_xlfn.CONCAT(Processes[[#This Row],[Document no]],"-",Processes[[#This Row],[Process]],"-",Processes[[#This Row],[Document no SubProcess]],"-",Processes[[#This Row],[SubProcess]])</f>
        <v>P11-Operations-SP11.60-Lean Tool - 5S</v>
      </c>
      <c r="D189" t="s">
        <v>6280</v>
      </c>
      <c r="E189" t="s">
        <v>6057</v>
      </c>
      <c r="F189" t="s">
        <v>4859</v>
      </c>
      <c r="G189" s="39" t="s">
        <v>6349</v>
      </c>
      <c r="H189" t="s">
        <v>6350</v>
      </c>
      <c r="I189" t="str">
        <f>VLOOKUP(Processes[[#This Row],[Document no SubProcess]],Processer280125!B:C,2,FALSE)</f>
        <v>HNO@kamstrup.com - Hamid Norasi</v>
      </c>
      <c r="J189" t="str">
        <f>VLOOKUP(Processes[[#This Row],[Approver]],Tabels!BC:BF,3,FALSE)</f>
        <v xml:space="preserve"> Supply Chain</v>
      </c>
      <c r="K189" t="s">
        <v>43</v>
      </c>
      <c r="L189" t="str">
        <f>VLOOKUP(Processes[[#This Row],[Document no SubProcess]],Processer280125!B:F,5,FALSE)</f>
        <v>Current</v>
      </c>
      <c r="M189" t="str">
        <f>VLOOKUP(Processes[[#This Row],[Document no SubProcess]],Processer280125!B:B,1,)</f>
        <v>SP11.60</v>
      </c>
    </row>
    <row r="190" spans="3:13" x14ac:dyDescent="0.25">
      <c r="C190" s="29" t="str">
        <f>_xlfn.CONCAT(Processes[[#This Row],[Document no]],"-",Processes[[#This Row],[Process]],"-",Processes[[#This Row],[Document no SubProcess]],"-",Processes[[#This Row],[SubProcess]])</f>
        <v>P11-Operations-SP11.66-Escalation process regarding delays customer orders</v>
      </c>
      <c r="D190" t="s">
        <v>6280</v>
      </c>
      <c r="E190" t="s">
        <v>6057</v>
      </c>
      <c r="F190" t="s">
        <v>4859</v>
      </c>
      <c r="G190" s="95" t="s">
        <v>6351</v>
      </c>
      <c r="H190" t="s">
        <v>6352</v>
      </c>
      <c r="I190" t="str">
        <f>VLOOKUP(Processes[[#This Row],[Document no SubProcess]],Processer280125!B:C,2,FALSE)</f>
        <v>MIEN@kamstrup.com - Mia Ellegaard</v>
      </c>
      <c r="J190" t="str">
        <f>VLOOKUP(Processes[[#This Row],[Approver]],Tabels!BC:BF,3,FALSE)</f>
        <v xml:space="preserve"> Supply Chain</v>
      </c>
      <c r="L190" t="str">
        <f>VLOOKUP(Processes[[#This Row],[Document no SubProcess]],Processer280125!B:F,5,FALSE)</f>
        <v>Current</v>
      </c>
      <c r="M190" t="str">
        <f>VLOOKUP(Processes[[#This Row],[Document no SubProcess]],Processer280125!B:B,1,)</f>
        <v>SP11.66</v>
      </c>
    </row>
    <row r="191" spans="3:13" x14ac:dyDescent="0.25">
      <c r="C191" s="29" t="str">
        <f>_xlfn.CONCAT(Processes[[#This Row],[Document no]],"-",Processes[[#This Row],[Process]],"-",Processes[[#This Row],[Document no SubProcess]],"-",Processes[[#This Row],[SubProcess]])</f>
        <v>P11-Operations-SP11.7-Manufacturing execution Water DK</v>
      </c>
      <c r="D191" t="s">
        <v>6280</v>
      </c>
      <c r="E191" t="s">
        <v>6057</v>
      </c>
      <c r="F191" t="s">
        <v>4859</v>
      </c>
      <c r="G191" s="39" t="s">
        <v>6353</v>
      </c>
      <c r="H191" t="s">
        <v>6354</v>
      </c>
      <c r="I191" t="str">
        <f>VLOOKUP(Processes[[#This Row],[Document no SubProcess]],Processer280125!B:C,2,FALSE)</f>
        <v>madk@kamstrup.com - Marlene Damgaard Kristensen</v>
      </c>
      <c r="J191" t="str">
        <f>VLOOKUP(Processes[[#This Row],[Approver]],Tabels!BC:BF,3,FALSE)</f>
        <v>Water</v>
      </c>
      <c r="K191" t="s">
        <v>43</v>
      </c>
      <c r="L191" t="str">
        <f>VLOOKUP(Processes[[#This Row],[Document no SubProcess]],Processer280125!B:F,5,FALSE)</f>
        <v>Current</v>
      </c>
      <c r="M191" t="str">
        <f>VLOOKUP(Processes[[#This Row],[Document no SubProcess]],Processer280125!B:B,1,)</f>
        <v>SP11.7</v>
      </c>
    </row>
    <row r="192" spans="3:13" x14ac:dyDescent="0.25">
      <c r="C192" s="29" t="str">
        <f>_xlfn.CONCAT(Processes[[#This Row],[Document no]],"-",Processes[[#This Row],[Process]],"-",Processes[[#This Row],[Document no SubProcess]],"-",Processes[[#This Row],[SubProcess]])</f>
        <v>P11-Operations-SP11.72-Local Stock Concept</v>
      </c>
      <c r="D192" t="s">
        <v>6280</v>
      </c>
      <c r="E192" t="s">
        <v>6057</v>
      </c>
      <c r="F192" t="s">
        <v>4859</v>
      </c>
      <c r="G192" s="95" t="s">
        <v>6355</v>
      </c>
      <c r="H192" t="s">
        <v>6356</v>
      </c>
      <c r="I192" t="str">
        <f>VLOOKUP(Processes[[#This Row],[Document no SubProcess]],Processer280125!B:C,2,FALSE)</f>
        <v>MODK@kamstrup.com - Morten Dragsbæk</v>
      </c>
      <c r="J192" t="str">
        <f>VLOOKUP(Processes[[#This Row],[Approver]],Tabels!BC:BF,3,FALSE)</f>
        <v xml:space="preserve"> Supply Chain</v>
      </c>
      <c r="L192" t="str">
        <f>VLOOKUP(Processes[[#This Row],[Document no SubProcess]],Processer280125!B:F,5,FALSE)</f>
        <v>Current</v>
      </c>
      <c r="M192" t="str">
        <f>VLOOKUP(Processes[[#This Row],[Document no SubProcess]],Processer280125!B:B,1,)</f>
        <v>SP11.72</v>
      </c>
    </row>
    <row r="193" spans="3:13" x14ac:dyDescent="0.25">
      <c r="C193" s="29" t="str">
        <f>_xlfn.CONCAT(Processes[[#This Row],[Document no]],"-",Processes[[#This Row],[Process]],"-",Processes[[#This Row],[Document no SubProcess]],"-",Processes[[#This Row],[SubProcess]])</f>
        <v>P11-Operations-SP11.77-PCB Test Development</v>
      </c>
      <c r="D193" t="s">
        <v>6280</v>
      </c>
      <c r="E193" t="s">
        <v>6057</v>
      </c>
      <c r="F193" t="s">
        <v>4859</v>
      </c>
      <c r="G193" s="39" t="s">
        <v>6357</v>
      </c>
      <c r="H193" t="s">
        <v>6358</v>
      </c>
      <c r="I193" t="str">
        <f>VLOOKUP(Processes[[#This Row],[Document no SubProcess]],Processer280125!B:C,2,FALSE)</f>
        <v>KJN@kamstrup.com - Kelvin Væver Jensen</v>
      </c>
      <c r="J193" t="str">
        <f>VLOOKUP(Processes[[#This Row],[Approver]],Tabels!BC:BF,3,FALSE)</f>
        <v xml:space="preserve"> Supply Chain</v>
      </c>
      <c r="K193" t="s">
        <v>43</v>
      </c>
      <c r="L193" t="str">
        <f>VLOOKUP(Processes[[#This Row],[Document no SubProcess]],Processer280125!B:F,5,FALSE)</f>
        <v>Current</v>
      </c>
      <c r="M193" t="str">
        <f>VLOOKUP(Processes[[#This Row],[Document no SubProcess]],Processer280125!B:B,1,)</f>
        <v>SP11.77</v>
      </c>
    </row>
    <row r="194" spans="3:13" x14ac:dyDescent="0.25">
      <c r="C194" s="29" t="str">
        <f>_xlfn.CONCAT(Processes[[#This Row],[Document no]],"-",Processes[[#This Row],[Process]],"-",Processes[[#This Row],[Document no SubProcess]],"-",Processes[[#This Row],[SubProcess]])</f>
        <v>P11-Operations-SP11.78-Requirements for Flow Curve Calibration (Bigtest) - Heat, Cooling and Water Meters</v>
      </c>
      <c r="D194" t="s">
        <v>6280</v>
      </c>
      <c r="E194" t="s">
        <v>6057</v>
      </c>
      <c r="F194" t="s">
        <v>4859</v>
      </c>
      <c r="G194" s="95" t="s">
        <v>6359</v>
      </c>
      <c r="H194" t="s">
        <v>6360</v>
      </c>
      <c r="I194" t="str">
        <f>VLOOKUP(Processes[[#This Row],[Document no SubProcess]],Processer280125!B:C,2,FALSE)</f>
        <v>Mek@kamstrup.com - Mette Birch Kristensen</v>
      </c>
      <c r="J194" t="str">
        <f>VLOOKUP(Processes[[#This Row],[Approver]],Tabels!BC:BF,3,FALSE)</f>
        <v xml:space="preserve"> Quality &amp; Sustainability</v>
      </c>
      <c r="L194" t="str">
        <f>VLOOKUP(Processes[[#This Row],[Document no SubProcess]],Processer280125!B:F,5,FALSE)</f>
        <v>Draft</v>
      </c>
      <c r="M194" t="str">
        <f>VLOOKUP(Processes[[#This Row],[Document no SubProcess]],Processer280125!B:B,1,)</f>
        <v>SP11.78</v>
      </c>
    </row>
    <row r="195" spans="3:13" x14ac:dyDescent="0.25">
      <c r="C195" s="29" t="str">
        <f>_xlfn.CONCAT(Processes[[#This Row],[Document no]],"-",Processes[[#This Row],[Process]],"-",Processes[[#This Row],[Document no SubProcess]],"-",Processes[[#This Row],[SubProcess]])</f>
        <v>P11-Operations-SP11.79-Freight Governance</v>
      </c>
      <c r="D195" t="s">
        <v>6280</v>
      </c>
      <c r="E195" t="s">
        <v>6057</v>
      </c>
      <c r="F195" t="s">
        <v>4859</v>
      </c>
      <c r="G195" s="95" t="s">
        <v>6361</v>
      </c>
      <c r="H195" t="s">
        <v>6362</v>
      </c>
      <c r="I195" t="str">
        <f>VLOOKUP(Processes[[#This Row],[Document no SubProcess]],Processer280125!B:C,2,FALSE)</f>
        <v>PEF@kamstrup.com - Peter Frølund</v>
      </c>
      <c r="J195" t="str">
        <f>VLOOKUP(Processes[[#This Row],[Approver]],Tabels!BC:BF,3,FALSE)</f>
        <v xml:space="preserve"> Supply Chain</v>
      </c>
      <c r="L195" t="str">
        <f>VLOOKUP(Processes[[#This Row],[Document no SubProcess]],Processer280125!B:F,5,FALSE)</f>
        <v>Draft</v>
      </c>
      <c r="M195" t="str">
        <f>VLOOKUP(Processes[[#This Row],[Document no SubProcess]],Processer280125!B:B,1,)</f>
        <v>SP11.79</v>
      </c>
    </row>
    <row r="196" spans="3:13" x14ac:dyDescent="0.25">
      <c r="C196" s="29" t="str">
        <f>_xlfn.CONCAT(Processes[[#This Row],[Document no]],"-",Processes[[#This Row],[Process]],"-",Processes[[#This Row],[Document no SubProcess]],"-",Processes[[#This Row],[SubProcess]])</f>
        <v>P11-Operations-SP11.8-Manufacturing execution Water US</v>
      </c>
      <c r="D196" t="s">
        <v>6280</v>
      </c>
      <c r="E196" t="s">
        <v>6057</v>
      </c>
      <c r="F196" t="s">
        <v>4859</v>
      </c>
      <c r="G196" s="39" t="s">
        <v>6363</v>
      </c>
      <c r="H196" t="s">
        <v>6364</v>
      </c>
      <c r="I196" t="str">
        <f>VLOOKUP(Processes[[#This Row],[Document no SubProcess]],Processer280125!B:C,2,FALSE)</f>
        <v>jebn@kamstrup.com - Jeremy M Brown</v>
      </c>
      <c r="J196" t="str">
        <f>VLOOKUP(Processes[[#This Row],[Approver]],Tabels!BC:BF,3,FALSE)</f>
        <v>Water</v>
      </c>
      <c r="K196" t="s">
        <v>43</v>
      </c>
      <c r="L196" t="str">
        <f>VLOOKUP(Processes[[#This Row],[Document no SubProcess]],Processer280125!B:F,5,FALSE)</f>
        <v>Current</v>
      </c>
      <c r="M196" t="str">
        <f>VLOOKUP(Processes[[#This Row],[Document no SubProcess]],Processer280125!B:B,1,)</f>
        <v>SP11.8</v>
      </c>
    </row>
    <row r="197" spans="3:13" x14ac:dyDescent="0.25">
      <c r="C197" s="29" t="str">
        <f>_xlfn.CONCAT(Processes[[#This Row],[Document no]],"-",Processes[[#This Row],[Process]],"-",Processes[[#This Row],[Document no SubProcess]],"-",Processes[[#This Row],[SubProcess]])</f>
        <v>P11-Operations-SP11.80-Inventory Governance</v>
      </c>
      <c r="D197" t="s">
        <v>6280</v>
      </c>
      <c r="E197" t="s">
        <v>6057</v>
      </c>
      <c r="F197" t="s">
        <v>4859</v>
      </c>
      <c r="G197" s="95" t="s">
        <v>6365</v>
      </c>
      <c r="H197" t="s">
        <v>6366</v>
      </c>
      <c r="I197" t="str">
        <f>VLOOKUP(Processes[[#This Row],[Document no SubProcess]],Processer280125!B:C,2,FALSE)</f>
        <v>PEF@kamstrup.com - Peter Frølund</v>
      </c>
      <c r="J197" t="str">
        <f>VLOOKUP(Processes[[#This Row],[Approver]],Tabels!BC:BF,3,FALSE)</f>
        <v xml:space="preserve"> Supply Chain</v>
      </c>
      <c r="L197" t="str">
        <f>VLOOKUP(Processes[[#This Row],[Document no SubProcess]],Processer280125!B:F,5,FALSE)</f>
        <v>Current</v>
      </c>
      <c r="M197" t="str">
        <f>VLOOKUP(Processes[[#This Row],[Document no SubProcess]],Processer280125!B:B,1,)</f>
        <v>SP11.80</v>
      </c>
    </row>
    <row r="198" spans="3:13" x14ac:dyDescent="0.25">
      <c r="C198" s="29" t="str">
        <f>_xlfn.CONCAT(Processes[[#This Row],[Document no]],"-",Processes[[#This Row],[Process]],"-",Processes[[#This Row],[Document no SubProcess]],"-",Processes[[#This Row],[SubProcess]])</f>
        <v>P11-Operations-SP11.82-Software Access and User Rights to FlowBench Software and Related Programs</v>
      </c>
      <c r="D198" t="s">
        <v>6280</v>
      </c>
      <c r="E198" t="s">
        <v>6057</v>
      </c>
      <c r="F198" t="s">
        <v>4859</v>
      </c>
      <c r="G198" s="95" t="s">
        <v>6367</v>
      </c>
      <c r="H198" t="s">
        <v>6368</v>
      </c>
      <c r="I198" t="str">
        <f>VLOOKUP(Processes[[#This Row],[Document no SubProcess]],Processer280125!B:C,2,FALSE)</f>
        <v>Mek@kamstrup.com - Mette Birch Kristensen</v>
      </c>
      <c r="J198" t="str">
        <f>VLOOKUP(Processes[[#This Row],[Approver]],Tabels!BC:BF,3,FALSE)</f>
        <v xml:space="preserve"> Quality &amp; Sustainability</v>
      </c>
      <c r="L198" t="str">
        <f>VLOOKUP(Processes[[#This Row],[Document no SubProcess]],Processer280125!B:F,5,FALSE)</f>
        <v>Draft</v>
      </c>
      <c r="M198" t="str">
        <f>VLOOKUP(Processes[[#This Row],[Document no SubProcess]],Processer280125!B:B,1,)</f>
        <v>SP11.82</v>
      </c>
    </row>
    <row r="199" spans="3:13" x14ac:dyDescent="0.25">
      <c r="C199" s="29" t="str">
        <f>_xlfn.CONCAT(Processes[[#This Row],[Document no]],"-",Processes[[#This Row],[Process]],"-",Processes[[#This Row],[Document no SubProcess]],"-",Processes[[#This Row],[SubProcess]])</f>
        <v>P11-Operations-SP11.83-Tactical Implementation Plan - TIP</v>
      </c>
      <c r="D199" t="s">
        <v>6280</v>
      </c>
      <c r="E199" t="s">
        <v>6057</v>
      </c>
      <c r="F199" t="s">
        <v>4859</v>
      </c>
      <c r="G199" s="39" t="s">
        <v>6369</v>
      </c>
      <c r="H199" t="s">
        <v>6370</v>
      </c>
      <c r="I199" t="str">
        <f>VLOOKUP(Processes[[#This Row],[Document no SubProcess]],Processer280125!B:C,2,FALSE)</f>
        <v>mibc@kamstrup.com - Michael Bæk Christensen</v>
      </c>
      <c r="J199" t="str">
        <f>VLOOKUP(Processes[[#This Row],[Approver]],Tabels!BC:BF,3,FALSE)</f>
        <v>Supply</v>
      </c>
      <c r="K199" t="s">
        <v>43</v>
      </c>
      <c r="L199" t="str">
        <f>VLOOKUP(Processes[[#This Row],[Document no SubProcess]],Processer280125!B:F,5,FALSE)</f>
        <v>Current</v>
      </c>
      <c r="M199" t="str">
        <f>VLOOKUP(Processes[[#This Row],[Document no SubProcess]],Processer280125!B:B,1,)</f>
        <v>SP11.83</v>
      </c>
    </row>
    <row r="200" spans="3:13" x14ac:dyDescent="0.25">
      <c r="C200" s="29" t="str">
        <f>_xlfn.CONCAT(Processes[[#This Row],[Document no]],"-",Processes[[#This Row],[Process]],"-",Processes[[#This Row],[Document no SubProcess]],"-",Processes[[#This Row],[SubProcess]])</f>
        <v>P11-Operations-SP11.84-ESD Requirements - Trays and Boxes</v>
      </c>
      <c r="D200" t="s">
        <v>6280</v>
      </c>
      <c r="E200" t="s">
        <v>6057</v>
      </c>
      <c r="F200" t="s">
        <v>4859</v>
      </c>
      <c r="G200" s="95" t="s">
        <v>6371</v>
      </c>
      <c r="H200" t="s">
        <v>6372</v>
      </c>
      <c r="I200" t="str">
        <f>VLOOKUP(Processes[[#This Row],[Document no SubProcess]],Processer280125!B:C,2,FALSE)</f>
        <v>HJC@kamstrup.com - Henrik Jul Christensen</v>
      </c>
      <c r="J200" t="str">
        <f>VLOOKUP(Processes[[#This Row],[Approver]],Tabels!BC:BF,3,FALSE)</f>
        <v>Supply</v>
      </c>
      <c r="L200" t="str">
        <f>VLOOKUP(Processes[[#This Row],[Document no SubProcess]],Processer280125!B:F,5,FALSE)</f>
        <v>Current</v>
      </c>
      <c r="M200" t="str">
        <f>VLOOKUP(Processes[[#This Row],[Document no SubProcess]],Processer280125!B:B,1,)</f>
        <v>SP11.84</v>
      </c>
    </row>
    <row r="201" spans="3:13" x14ac:dyDescent="0.25">
      <c r="C201" s="29" t="str">
        <f>_xlfn.CONCAT(Processes[[#This Row],[Document no]],"-",Processes[[#This Row],[Process]],"-",Processes[[#This Row],[Document no SubProcess]],"-",Processes[[#This Row],[SubProcess]])</f>
        <v>P11-Operations-SP11.85-ESD Handbook - Requirements</v>
      </c>
      <c r="D201" t="s">
        <v>6280</v>
      </c>
      <c r="E201" t="s">
        <v>6057</v>
      </c>
      <c r="F201" t="s">
        <v>4859</v>
      </c>
      <c r="G201" s="95" t="s">
        <v>6373</v>
      </c>
      <c r="H201" t="s">
        <v>6374</v>
      </c>
      <c r="I201" t="str">
        <f>VLOOKUP(Processes[[#This Row],[Document no SubProcess]],Processer280125!B:C,2,FALSE)</f>
        <v>laal@kamstrup.com - Lars Abel</v>
      </c>
      <c r="J201" t="str">
        <f>VLOOKUP(Processes[[#This Row],[Approver]],Tabels!BC:BF,3,FALSE)</f>
        <v xml:space="preserve"> Supply Chain</v>
      </c>
      <c r="L201" t="str">
        <f>VLOOKUP(Processes[[#This Row],[Document no SubProcess]],Processer280125!B:F,5,FALSE)</f>
        <v>Current</v>
      </c>
      <c r="M201" t="str">
        <f>VLOOKUP(Processes[[#This Row],[Document no SubProcess]],Processer280125!B:B,1,)</f>
        <v>SP11.85</v>
      </c>
    </row>
    <row r="202" spans="3:13" x14ac:dyDescent="0.25">
      <c r="C202" s="29" t="str">
        <f>_xlfn.CONCAT(Processes[[#This Row],[Document no]],"-",Processes[[#This Row],[Process]],"-",Processes[[#This Row],[Document no SubProcess]],"-",Processes[[#This Row],[SubProcess]])</f>
        <v>P11-Operations-SP11.86-Outsourcing to Sub Supplier</v>
      </c>
      <c r="D202" t="s">
        <v>6280</v>
      </c>
      <c r="E202" t="s">
        <v>6057</v>
      </c>
      <c r="F202" t="s">
        <v>4859</v>
      </c>
      <c r="G202" s="39" t="s">
        <v>6375</v>
      </c>
      <c r="H202" t="s">
        <v>6376</v>
      </c>
      <c r="I202" t="str">
        <f>VLOOKUP(Processes[[#This Row],[Document no SubProcess]],Processer280125!B:C,2,FALSE)</f>
        <v>PEF@kamstrup.com - Peter Frølund</v>
      </c>
      <c r="J202" t="str">
        <f>VLOOKUP(Processes[[#This Row],[Approver]],Tabels!BC:BF,3,FALSE)</f>
        <v xml:space="preserve"> Supply Chain</v>
      </c>
      <c r="K202" t="s">
        <v>43</v>
      </c>
      <c r="L202" t="str">
        <f>VLOOKUP(Processes[[#This Row],[Document no SubProcess]],Processer280125!B:F,5,FALSE)</f>
        <v>Pending approval</v>
      </c>
      <c r="M202" t="str">
        <f>VLOOKUP(Processes[[#This Row],[Document no SubProcess]],Processer280125!B:B,1,)</f>
        <v>SP11.86</v>
      </c>
    </row>
    <row r="203" spans="3:13" x14ac:dyDescent="0.25">
      <c r="C203" s="29" t="str">
        <f>_xlfn.CONCAT(Processes[[#This Row],[Document no]],"-",Processes[[#This Row],[Process]],"-",Processes[[#This Row],[Document no SubProcess]],"-",Processes[[#This Row],[SubProcess]])</f>
        <v>P11-Operations-SP11.87-Escalation model for Purchased Part</v>
      </c>
      <c r="D203" t="s">
        <v>6280</v>
      </c>
      <c r="E203" t="s">
        <v>6057</v>
      </c>
      <c r="F203" t="s">
        <v>4859</v>
      </c>
      <c r="G203" s="39" t="s">
        <v>6377</v>
      </c>
      <c r="H203" t="s">
        <v>6378</v>
      </c>
      <c r="I203" t="str">
        <f>VLOOKUP(Processes[[#This Row],[Document no SubProcess]],Processer280125!B:C,2,FALSE)</f>
        <v>FSC@kamstrup.com - Flemming Schnohr</v>
      </c>
      <c r="J203" t="str">
        <f>VLOOKUP(Processes[[#This Row],[Approver]],Tabels!BC:BF,3,FALSE)</f>
        <v xml:space="preserve"> Supply Chain</v>
      </c>
      <c r="K203" t="s">
        <v>43</v>
      </c>
      <c r="L203" t="str">
        <f>VLOOKUP(Processes[[#This Row],[Document no SubProcess]],Processer280125!B:F,5,FALSE)</f>
        <v>Draft</v>
      </c>
      <c r="M203" t="str">
        <f>VLOOKUP(Processes[[#This Row],[Document no SubProcess]],Processer280125!B:B,1,)</f>
        <v>SP11.87</v>
      </c>
    </row>
    <row r="204" spans="3:13" x14ac:dyDescent="0.25">
      <c r="C204" s="29" t="str">
        <f>_xlfn.CONCAT(Processes[[#This Row],[Document no]],"-",Processes[[#This Row],[Process]],"-",Processes[[#This Row],[Document no SubProcess]],"-",Processes[[#This Row],[SubProcess]])</f>
        <v>P11-Operations-SP11.9-Manufacturing Test &amp; Verification</v>
      </c>
      <c r="D204" t="s">
        <v>6280</v>
      </c>
      <c r="E204" t="s">
        <v>6057</v>
      </c>
      <c r="F204" t="s">
        <v>4859</v>
      </c>
      <c r="G204" s="39" t="s">
        <v>6379</v>
      </c>
      <c r="H204" t="s">
        <v>6380</v>
      </c>
      <c r="I204" t="str">
        <f>VLOOKUP(Processes[[#This Row],[Document no SubProcess]],Processer280125!B:C,2,FALSE)</f>
        <v>jekk@kamstrup.com - Jens Konradsen</v>
      </c>
      <c r="J204" t="str">
        <f>VLOOKUP(Processes[[#This Row],[Approver]],Tabels!BC:BF,3,FALSE)</f>
        <v xml:space="preserve"> Supply Chain</v>
      </c>
      <c r="K204" t="s">
        <v>43</v>
      </c>
      <c r="L204" t="str">
        <f>VLOOKUP(Processes[[#This Row],[Document no SubProcess]],Processer280125!B:F,5,FALSE)</f>
        <v>Current</v>
      </c>
      <c r="M204" t="str">
        <f>VLOOKUP(Processes[[#This Row],[Document no SubProcess]],Processer280125!B:B,1,)</f>
        <v>SP11.9</v>
      </c>
    </row>
    <row r="205" spans="3:13" x14ac:dyDescent="0.25">
      <c r="C205" s="29" t="str">
        <f>_xlfn.CONCAT(Processes[[#This Row],[Document no]],"-",Processes[[#This Row],[Process]],"-",Processes[[#This Row],[Document no SubProcess]],"-",Processes[[#This Row],[SubProcess]])</f>
        <v>P11-Operations-SP11.90-Lean Tool - Focus Project - DK</v>
      </c>
      <c r="D205" t="s">
        <v>6280</v>
      </c>
      <c r="E205" t="s">
        <v>6057</v>
      </c>
      <c r="F205" t="s">
        <v>4859</v>
      </c>
      <c r="G205" s="39" t="s">
        <v>6381</v>
      </c>
      <c r="H205" t="s">
        <v>6382</v>
      </c>
      <c r="I205" t="str">
        <f>VLOOKUP(Processes[[#This Row],[Document no SubProcess]],Processer280125!B:C,2,FALSE)</f>
        <v>kvan@kamstrup.com - Kasper Vedel Andersen</v>
      </c>
      <c r="J205" t="str">
        <f>VLOOKUP(Processes[[#This Row],[Approver]],Tabels!BC:BF,3,FALSE)</f>
        <v>Water</v>
      </c>
      <c r="K205" t="s">
        <v>43</v>
      </c>
      <c r="L205" t="str">
        <f>VLOOKUP(Processes[[#This Row],[Document no SubProcess]],Processer280125!B:F,5,FALSE)</f>
        <v>Pending approval</v>
      </c>
      <c r="M205" t="str">
        <f>VLOOKUP(Processes[[#This Row],[Document no SubProcess]],Processer280125!B:B,1,)</f>
        <v>SP11.90</v>
      </c>
    </row>
    <row r="206" spans="3:13" x14ac:dyDescent="0.25">
      <c r="C206" s="29" t="str">
        <f>_xlfn.CONCAT(Processes[[#This Row],[Document no]],"-",Processes[[#This Row],[Process]],"-",Processes[[#This Row],[Document no SubProcess]],"-",Processes[[#This Row],[SubProcess]])</f>
        <v>P11-Operations-SP11.91-Productivity Program - Supply Chain</v>
      </c>
      <c r="D206" t="s">
        <v>6280</v>
      </c>
      <c r="E206" t="s">
        <v>6057</v>
      </c>
      <c r="F206" t="s">
        <v>4859</v>
      </c>
      <c r="G206" s="39" t="s">
        <v>6383</v>
      </c>
      <c r="H206" t="s">
        <v>6384</v>
      </c>
      <c r="I206" t="str">
        <f>VLOOKUP(Processes[[#This Row],[Document no SubProcess]],Processer280125!B:C,2,FALSE)</f>
        <v>mibc@kamstrup.com - Michael Bæk Christensen</v>
      </c>
      <c r="J206" t="str">
        <f>VLOOKUP(Processes[[#This Row],[Approver]],Tabels!BC:BF,3,FALSE)</f>
        <v>Supply</v>
      </c>
      <c r="K206" t="s">
        <v>43</v>
      </c>
      <c r="L206" t="str">
        <f>VLOOKUP(Processes[[#This Row],[Document no SubProcess]],Processer280125!B:F,5,FALSE)</f>
        <v>Current</v>
      </c>
      <c r="M206" t="str">
        <f>VLOOKUP(Processes[[#This Row],[Document no SubProcess]],Processer280125!B:B,1,)</f>
        <v>SP11.91</v>
      </c>
    </row>
    <row r="207" spans="3:13" x14ac:dyDescent="0.25">
      <c r="C207" s="29" t="str">
        <f>_xlfn.CONCAT(Processes[[#This Row],[Document no]],"-",Processes[[#This Row],[Process]],"-",Processes[[#This Row],[Document no SubProcess]],"-",Processes[[#This Row],[SubProcess]])</f>
        <v>P11-Operations--</v>
      </c>
      <c r="D207" t="s">
        <v>6280</v>
      </c>
      <c r="E207" t="s">
        <v>6057</v>
      </c>
      <c r="F207" t="s">
        <v>4859</v>
      </c>
      <c r="I207" t="s">
        <v>3572</v>
      </c>
      <c r="J207">
        <f>VLOOKUP(Processes[[#This Row],[Approver]],Tabels!BC:BF,3,FALSE)</f>
        <v>0</v>
      </c>
      <c r="K207" t="s">
        <v>43</v>
      </c>
      <c r="L207" t="s">
        <v>435</v>
      </c>
      <c r="M207" t="s">
        <v>435</v>
      </c>
    </row>
    <row r="208" spans="3:13" x14ac:dyDescent="0.25">
      <c r="C208" s="29" t="str">
        <f>_xlfn.CONCAT(Processes[[#This Row],[Document no]],"-",Processes[[#This Row],[Process]],"-",Processes[[#This Row],[Document no SubProcess]],"-",Processes[[#This Row],[SubProcess]])</f>
        <v>P12-Customer Solution Deployment-SP12.10-Partner Delivery Model</v>
      </c>
      <c r="D208" t="s">
        <v>6385</v>
      </c>
      <c r="E208" t="s">
        <v>6057</v>
      </c>
      <c r="F208" t="s">
        <v>6386</v>
      </c>
      <c r="G208" s="39" t="s">
        <v>6387</v>
      </c>
      <c r="H208" t="s">
        <v>6388</v>
      </c>
      <c r="I208" t="str">
        <f>VLOOKUP(Processes[[#This Row],[Document no SubProcess]],Processer280125!B:C,2,FALSE)</f>
        <v>piht@kamstrup.com - Pia Holst</v>
      </c>
      <c r="J208" t="str">
        <f>VLOOKUP(Processes[[#This Row],[Approver]],Tabels!BC:BF,3,FALSE)</f>
        <v>Water</v>
      </c>
      <c r="L208" t="str">
        <f>VLOOKUP(Processes[[#This Row],[Document no SubProcess]],Processer280125!B:F,5,FALSE)</f>
        <v>Draft</v>
      </c>
      <c r="M208" t="str">
        <f>VLOOKUP(Processes[[#This Row],[Document no SubProcess]],Processer280125!B:B,1,)</f>
        <v>SP12.10</v>
      </c>
    </row>
    <row r="209" spans="3:13" x14ac:dyDescent="0.25">
      <c r="C209" s="29" t="str">
        <f>_xlfn.CONCAT(Processes[[#This Row],[Document no]],"-",Processes[[#This Row],[Process]],"-",Processes[[#This Row],[Document no SubProcess]],"-",Processes[[#This Row],[SubProcess]])</f>
        <v>P12-Customer Solution Deployment-SP12.4-Customer Delivery Models</v>
      </c>
      <c r="D209" t="s">
        <v>6385</v>
      </c>
      <c r="E209" t="s">
        <v>6057</v>
      </c>
      <c r="F209" t="s">
        <v>6386</v>
      </c>
      <c r="G209" s="39" t="s">
        <v>6389</v>
      </c>
      <c r="H209" t="s">
        <v>6390</v>
      </c>
      <c r="I209" t="str">
        <f>VLOOKUP(Processes[[#This Row],[Document no SubProcess]],Processer280125!B:C,2,FALSE)</f>
        <v>fvje@kamstrup.com - Frank Vestergaard Jensen</v>
      </c>
      <c r="J209">
        <f>VLOOKUP(Processes[[#This Row],[Approver]],Tabels!BC:BF,3,FALSE)</f>
        <v>0</v>
      </c>
      <c r="L209" t="str">
        <f>VLOOKUP(Processes[[#This Row],[Document no SubProcess]],Processer280125!B:F,5,FALSE)</f>
        <v>Draft</v>
      </c>
      <c r="M209" t="str">
        <f>VLOOKUP(Processes[[#This Row],[Document no SubProcess]],Processer280125!B:B,1,)</f>
        <v>SP12.4</v>
      </c>
    </row>
    <row r="210" spans="3:13" x14ac:dyDescent="0.25">
      <c r="C210" s="29" t="str">
        <f>_xlfn.CONCAT(Processes[[#This Row],[Document no]],"-",Processes[[#This Row],[Process]],"-",Processes[[#This Row],[Document no SubProcess]],"-",Processes[[#This Row],[SubProcess]])</f>
        <v>P12-Customer Solution Deployment-SP12.5-Flowchart OMNIA network planning</v>
      </c>
      <c r="D210" t="s">
        <v>6385</v>
      </c>
      <c r="E210" t="s">
        <v>6057</v>
      </c>
      <c r="F210" t="s">
        <v>6386</v>
      </c>
      <c r="G210" s="95" t="s">
        <v>6391</v>
      </c>
      <c r="H210" t="s">
        <v>6392</v>
      </c>
      <c r="I210" t="str">
        <f>VLOOKUP(Processes[[#This Row],[Document no SubProcess]],Processer280125!B:C,2,FALSE)</f>
        <v>prr@kamstrup.com - Peter Friche Rodler</v>
      </c>
      <c r="J210" t="str">
        <f>VLOOKUP(Processes[[#This Row],[Approver]],Tabels!BC:BF,3,FALSE)</f>
        <v>Unknown</v>
      </c>
      <c r="L210" t="str">
        <f>VLOOKUP(Processes[[#This Row],[Document no SubProcess]],Processer280125!B:F,5,FALSE)</f>
        <v>Draft</v>
      </c>
      <c r="M210" t="str">
        <f>VLOOKUP(Processes[[#This Row],[Document no SubProcess]],Processer280125!B:B,1,)</f>
        <v>SP12.5</v>
      </c>
    </row>
    <row r="211" spans="3:13" x14ac:dyDescent="0.25">
      <c r="C211" s="29" t="str">
        <f>_xlfn.CONCAT(Processes[[#This Row],[Document no]],"-",Processes[[#This Row],[Process]],"-",Processes[[#This Row],[Document no SubProcess]],"-",Processes[[#This Row],[SubProcess]])</f>
        <v>P12-Customer Solution Deployment-SP12.7-Customer Project Factory Acceptance Test (FAT)</v>
      </c>
      <c r="D211" t="s">
        <v>6385</v>
      </c>
      <c r="E211" t="s">
        <v>6057</v>
      </c>
      <c r="F211" t="s">
        <v>6386</v>
      </c>
      <c r="G211" s="95" t="s">
        <v>6393</v>
      </c>
      <c r="H211" t="s">
        <v>6394</v>
      </c>
      <c r="I211" t="str">
        <f>VLOOKUP(Processes[[#This Row],[Document no SubProcess]],Processer280125!B:C,2,FALSE)</f>
        <v>jno@kamstrup.com - Jesper Freund Nothlev</v>
      </c>
      <c r="J211" t="str">
        <f>VLOOKUP(Processes[[#This Row],[Approver]],Tabels!BC:BF,3,FALSE)</f>
        <v>Electricity</v>
      </c>
      <c r="L211" t="str">
        <f>VLOOKUP(Processes[[#This Row],[Document no SubProcess]],Processer280125!B:F,5,FALSE)</f>
        <v>Current</v>
      </c>
      <c r="M211" t="str">
        <f>VLOOKUP(Processes[[#This Row],[Document no SubProcess]],Processer280125!B:B,1,)</f>
        <v>SP12.7</v>
      </c>
    </row>
    <row r="212" spans="3:13" x14ac:dyDescent="0.25">
      <c r="C212" s="29" t="str">
        <f>_xlfn.CONCAT(Processes[[#This Row],[Document no]],"-",Processes[[#This Row],[Process]],"-",Processes[[#This Row],[Document no SubProcess]],"-",Processes[[#This Row],[SubProcess]])</f>
        <v>P12-Customer Solution Deployment-SP12.8-Onboarding new ALD customers</v>
      </c>
      <c r="D212" t="s">
        <v>6385</v>
      </c>
      <c r="E212" t="s">
        <v>6057</v>
      </c>
      <c r="F212" t="s">
        <v>6386</v>
      </c>
      <c r="G212" s="95" t="s">
        <v>6395</v>
      </c>
      <c r="H212" t="s">
        <v>6396</v>
      </c>
      <c r="I212" t="str">
        <f>VLOOKUP(Processes[[#This Row],[Document no SubProcess]],Processer280125!B:C,2,FALSE)</f>
        <v>mdmb@kamstrup.com - Michael Due Munk Berg</v>
      </c>
      <c r="J212" t="str">
        <f>VLOOKUP(Processes[[#This Row],[Approver]],Tabels!BC:BF,3,FALSE)</f>
        <v>Water</v>
      </c>
      <c r="L212" t="str">
        <f>VLOOKUP(Processes[[#This Row],[Document no SubProcess]],Processer280125!B:F,5,FALSE)</f>
        <v>Draft</v>
      </c>
      <c r="M212" t="str">
        <f>VLOOKUP(Processes[[#This Row],[Document no SubProcess]],Processer280125!B:B,1,)</f>
        <v>SP12.8</v>
      </c>
    </row>
    <row r="213" spans="3:13" x14ac:dyDescent="0.25">
      <c r="C213" s="29" t="str">
        <f>_xlfn.CONCAT(Processes[[#This Row],[Document no]],"-",Processes[[#This Row],[Process]],"-",Processes[[#This Row],[Document no SubProcess]],"-",Processes[[#This Row],[SubProcess]])</f>
        <v>P12-Customer Solution Deployment-SP12.9-Handling Subscriptions in Customer Projects</v>
      </c>
      <c r="D213" t="s">
        <v>6385</v>
      </c>
      <c r="E213" t="s">
        <v>6057</v>
      </c>
      <c r="F213" t="s">
        <v>6386</v>
      </c>
      <c r="G213" s="39" t="s">
        <v>6397</v>
      </c>
      <c r="H213" t="s">
        <v>6398</v>
      </c>
      <c r="I213" t="str">
        <f>VLOOKUP(Processes[[#This Row],[Document no SubProcess]],Processer280125!B:C,2,FALSE)</f>
        <v>lpln@kamstrup.com - Liset Pank Laursen</v>
      </c>
      <c r="J213" t="str">
        <f>VLOOKUP(Processes[[#This Row],[Approver]],Tabels!BC:BF,3,FALSE)</f>
        <v>finans</v>
      </c>
      <c r="L213" t="str">
        <f>VLOOKUP(Processes[[#This Row],[Document no SubProcess]],Processer280125!B:F,5,FALSE)</f>
        <v>Current</v>
      </c>
      <c r="M213" t="str">
        <f>VLOOKUP(Processes[[#This Row],[Document no SubProcess]],Processer280125!B:B,1,)</f>
        <v>SP12.9</v>
      </c>
    </row>
    <row r="214" spans="3:13" x14ac:dyDescent="0.25">
      <c r="C214" s="29" t="str">
        <f>_xlfn.CONCAT(Processes[[#This Row],[Document no]],"-",Processes[[#This Row],[Process]],"-",Processes[[#This Row],[Document no SubProcess]],"-",Processes[[#This Row],[SubProcess]])</f>
        <v>P12-Customer Solution Deployment--</v>
      </c>
      <c r="D214" t="s">
        <v>6385</v>
      </c>
      <c r="E214" t="s">
        <v>6057</v>
      </c>
      <c r="F214" t="s">
        <v>6386</v>
      </c>
      <c r="I214" t="s">
        <v>3572</v>
      </c>
      <c r="J214">
        <f>VLOOKUP(Processes[[#This Row],[Approver]],Tabels!BC:BF,3,FALSE)</f>
        <v>0</v>
      </c>
      <c r="L214" t="s">
        <v>435</v>
      </c>
      <c r="M214" t="s">
        <v>435</v>
      </c>
    </row>
    <row r="215" spans="3:13" x14ac:dyDescent="0.25">
      <c r="C215" s="29" t="str">
        <f>_xlfn.CONCAT(Processes[[#This Row],[Document no]],"-",Processes[[#This Row],[Process]],"-",Processes[[#This Row],[Document no SubProcess]],"-",Processes[[#This Row],[SubProcess]])</f>
        <v>P13-Customer Service &amp; Operation-SP13.1-Customer Services - Case escalation process</v>
      </c>
      <c r="D215" t="s">
        <v>6399</v>
      </c>
      <c r="E215" t="s">
        <v>6057</v>
      </c>
      <c r="F215" t="s">
        <v>6400</v>
      </c>
      <c r="G215" s="39" t="s">
        <v>6401</v>
      </c>
      <c r="H215" t="s">
        <v>6402</v>
      </c>
      <c r="I215" t="str">
        <f>VLOOKUP(Processes[[#This Row],[Document no SubProcess]],Processer280125!B:C,2,FALSE)</f>
        <v>nidl@kamstrup.com - Niels Debel</v>
      </c>
      <c r="J215">
        <f>VLOOKUP(Processes[[#This Row],[Approver]],Tabels!BC:BF,3,FALSE)</f>
        <v>0</v>
      </c>
      <c r="L215" t="str">
        <f>VLOOKUP(Processes[[#This Row],[Document no SubProcess]],Processer280125!B:F,5,FALSE)</f>
        <v>Draft</v>
      </c>
      <c r="M215" t="str">
        <f>VLOOKUP(Processes[[#This Row],[Document no SubProcess]],Processer280125!B:B,1,)</f>
        <v>SP13.1</v>
      </c>
    </row>
    <row r="216" spans="3:13" x14ac:dyDescent="0.25">
      <c r="C216" s="29" t="str">
        <f>_xlfn.CONCAT(Processes[[#This Row],[Document no]],"-",Processes[[#This Row],[Process]],"-",Processes[[#This Row],[Document no SubProcess]],"-",Processes[[#This Row],[SubProcess]])</f>
        <v>P13-Customer Service &amp; Operation-SP13.10-OMNIA - Storing, deleting and returning data</v>
      </c>
      <c r="D216" t="s">
        <v>6399</v>
      </c>
      <c r="E216" t="s">
        <v>6057</v>
      </c>
      <c r="F216" t="s">
        <v>6400</v>
      </c>
      <c r="G216" s="95" t="s">
        <v>6403</v>
      </c>
      <c r="H216" t="s">
        <v>6404</v>
      </c>
      <c r="I216" t="str">
        <f>VLOOKUP(Processes[[#This Row],[Document no SubProcess]],Processer280125!B:C,2,FALSE)</f>
        <v>rbjp@kamstrup.com - Rasmus Bjerre Buch</v>
      </c>
      <c r="J216">
        <f>VLOOKUP(Processes[[#This Row],[Approver]],Tabels!BC:BF,3,FALSE)</f>
        <v>0</v>
      </c>
      <c r="L216" t="str">
        <f>VLOOKUP(Processes[[#This Row],[Document no SubProcess]],Processer280125!B:F,5,FALSE)</f>
        <v>Pending approval</v>
      </c>
      <c r="M216" t="str">
        <f>VLOOKUP(Processes[[#This Row],[Document no SubProcess]],Processer280125!B:B,1,)</f>
        <v>SP13.10</v>
      </c>
    </row>
    <row r="217" spans="3:13" x14ac:dyDescent="0.25">
      <c r="C217" s="29" t="str">
        <f>_xlfn.CONCAT(Processes[[#This Row],[Document no]],"-",Processes[[#This Row],[Process]],"-",Processes[[#This Row],[Document no SubProcess]],"-",Processes[[#This Row],[SubProcess]])</f>
        <v>P13-Customer Service &amp; Operation-SP13.11-Hosting - System Surveillance and logging</v>
      </c>
      <c r="D217" t="s">
        <v>6399</v>
      </c>
      <c r="E217" t="s">
        <v>6057</v>
      </c>
      <c r="F217" t="s">
        <v>6400</v>
      </c>
      <c r="G217" s="95" t="s">
        <v>6405</v>
      </c>
      <c r="H217" t="s">
        <v>6406</v>
      </c>
      <c r="I217" t="str">
        <f>VLOOKUP(Processes[[#This Row],[Document no SubProcess]],Processer280125!B:C,2,FALSE)</f>
        <v>rbjp@kamstrup.com - Rasmus Bjerre Buch</v>
      </c>
      <c r="J217">
        <f>VLOOKUP(Processes[[#This Row],[Approver]],Tabels!BC:BF,3,FALSE)</f>
        <v>0</v>
      </c>
      <c r="L217" t="str">
        <f>VLOOKUP(Processes[[#This Row],[Document no SubProcess]],Processer280125!B:F,5,FALSE)</f>
        <v>Pending approval</v>
      </c>
      <c r="M217" t="str">
        <f>VLOOKUP(Processes[[#This Row],[Document no SubProcess]],Processer280125!B:B,1,)</f>
        <v>SP13.11</v>
      </c>
    </row>
    <row r="218" spans="3:13" x14ac:dyDescent="0.25">
      <c r="C218" s="29" t="str">
        <f>_xlfn.CONCAT(Processes[[#This Row],[Document no]],"-",Processes[[#This Row],[Process]],"-",Processes[[#This Row],[Document no SubProcess]],"-",Processes[[#This Row],[SubProcess]])</f>
        <v>P13-Customer Service &amp; Operation-SP13.12-READy - Test environment</v>
      </c>
      <c r="D218" t="s">
        <v>6399</v>
      </c>
      <c r="E218" t="s">
        <v>6057</v>
      </c>
      <c r="F218" t="s">
        <v>6400</v>
      </c>
      <c r="G218" s="95" t="s">
        <v>6407</v>
      </c>
      <c r="H218" t="s">
        <v>6408</v>
      </c>
      <c r="I218" t="str">
        <f>VLOOKUP(Processes[[#This Row],[Document no SubProcess]],Processer280125!B:C,2,FALSE)</f>
        <v>jemr@kamstrup.com - Jesper Rieneck Milner</v>
      </c>
      <c r="J218">
        <f>VLOOKUP(Processes[[#This Row],[Approver]],Tabels!BC:BF,3,FALSE)</f>
        <v>0</v>
      </c>
      <c r="L218" t="str">
        <f>VLOOKUP(Processes[[#This Row],[Document no SubProcess]],Processer280125!B:F,5,FALSE)</f>
        <v>Current</v>
      </c>
      <c r="M218" t="str">
        <f>VLOOKUP(Processes[[#This Row],[Document no SubProcess]],Processer280125!B:B,1,)</f>
        <v>SP13.12</v>
      </c>
    </row>
    <row r="219" spans="3:13" x14ac:dyDescent="0.25">
      <c r="C219" s="29" t="str">
        <f>_xlfn.CONCAT(Processes[[#This Row],[Document no]],"-",Processes[[#This Row],[Process]],"-",Processes[[#This Row],[Document no SubProcess]],"-",Processes[[#This Row],[SubProcess]])</f>
        <v>P13-Customer Service &amp; Operation-SP13.13-READy - Procedure for Patch Management</v>
      </c>
      <c r="D219" t="s">
        <v>6399</v>
      </c>
      <c r="E219" t="s">
        <v>6057</v>
      </c>
      <c r="F219" t="s">
        <v>6400</v>
      </c>
      <c r="G219" s="95" t="s">
        <v>6409</v>
      </c>
      <c r="H219" t="s">
        <v>6410</v>
      </c>
      <c r="I219" t="str">
        <f>VLOOKUP(Processes[[#This Row],[Document no SubProcess]],Processer280125!B:C,2,FALSE)</f>
        <v>jemr@kamstrup.com - Jesper Rieneck Milner</v>
      </c>
      <c r="J219">
        <f>VLOOKUP(Processes[[#This Row],[Approver]],Tabels!BC:BF,3,FALSE)</f>
        <v>0</v>
      </c>
      <c r="L219" t="str">
        <f>VLOOKUP(Processes[[#This Row],[Document no SubProcess]],Processer280125!B:F,5,FALSE)</f>
        <v>Current</v>
      </c>
      <c r="M219" t="str">
        <f>VLOOKUP(Processes[[#This Row],[Document no SubProcess]],Processer280125!B:B,1,)</f>
        <v>SP13.13</v>
      </c>
    </row>
    <row r="220" spans="3:13" x14ac:dyDescent="0.25">
      <c r="C220" s="29" t="str">
        <f>_xlfn.CONCAT(Processes[[#This Row],[Document no]],"-",Processes[[#This Row],[Process]],"-",Processes[[#This Row],[Document no SubProcess]],"-",Processes[[#This Row],[SubProcess]])</f>
        <v>P13-Customer Service &amp; Operation-SP13.14-OMNIA and READy - Multifactor authentication on systems with low risk customer data</v>
      </c>
      <c r="D220" t="s">
        <v>6399</v>
      </c>
      <c r="E220" t="s">
        <v>6057</v>
      </c>
      <c r="F220" t="s">
        <v>6400</v>
      </c>
      <c r="G220" s="95" t="s">
        <v>6411</v>
      </c>
      <c r="H220" t="s">
        <v>6412</v>
      </c>
      <c r="I220" t="str">
        <f>VLOOKUP(Processes[[#This Row],[Document no SubProcess]],Processer280125!B:C,2,FALSE)</f>
        <v>rbjp@kamstrup.com - Rasmus Bjerre Buch</v>
      </c>
      <c r="J220">
        <f>VLOOKUP(Processes[[#This Row],[Approver]],Tabels!BC:BF,3,FALSE)</f>
        <v>0</v>
      </c>
      <c r="L220" t="str">
        <f>VLOOKUP(Processes[[#This Row],[Document no SubProcess]],Processer280125!B:F,5,FALSE)</f>
        <v>Draft</v>
      </c>
      <c r="M220" t="str">
        <f>VLOOKUP(Processes[[#This Row],[Document no SubProcess]],Processer280125!B:B,1,)</f>
        <v>SP13.14</v>
      </c>
    </row>
    <row r="221" spans="3:13" x14ac:dyDescent="0.25">
      <c r="C221" s="29" t="str">
        <f>_xlfn.CONCAT(Processes[[#This Row],[Document no]],"-",Processes[[#This Row],[Process]],"-",Processes[[#This Row],[Document no SubProcess]],"-",Processes[[#This Row],[SubProcess]])</f>
        <v>P13-Customer Service &amp; Operation-SP13.15-OMNIA and READy - Network segmentation, data security and firewalls</v>
      </c>
      <c r="D221" t="s">
        <v>6399</v>
      </c>
      <c r="E221" t="s">
        <v>6057</v>
      </c>
      <c r="F221" t="s">
        <v>6400</v>
      </c>
      <c r="G221" s="95" t="s">
        <v>6413</v>
      </c>
      <c r="H221" t="s">
        <v>6414</v>
      </c>
      <c r="I221" t="str">
        <f>VLOOKUP(Processes[[#This Row],[Document no SubProcess]],Processer280125!B:C,2,FALSE)</f>
        <v>rbjp@kamstrup.com - Rasmus Bjerre Buch</v>
      </c>
      <c r="J221">
        <f>VLOOKUP(Processes[[#This Row],[Approver]],Tabels!BC:BF,3,FALSE)</f>
        <v>0</v>
      </c>
      <c r="L221" t="str">
        <f>VLOOKUP(Processes[[#This Row],[Document no SubProcess]],Processer280125!B:F,5,FALSE)</f>
        <v>Pending approval</v>
      </c>
      <c r="M221" t="str">
        <f>VLOOKUP(Processes[[#This Row],[Document no SubProcess]],Processer280125!B:B,1,)</f>
        <v>SP13.15</v>
      </c>
    </row>
    <row r="222" spans="3:13" x14ac:dyDescent="0.25">
      <c r="C222" s="29" t="str">
        <f>_xlfn.CONCAT(Processes[[#This Row],[Document no]],"-",Processes[[#This Row],[Process]],"-",Processes[[#This Row],[Document no SubProcess]],"-",Processes[[#This Row],[SubProcess]])</f>
        <v>P13-Customer Service &amp; Operation-SP13.16-READy - Internal user access based on work related demands</v>
      </c>
      <c r="D222" t="s">
        <v>6399</v>
      </c>
      <c r="E222" t="s">
        <v>6057</v>
      </c>
      <c r="F222" t="s">
        <v>6400</v>
      </c>
      <c r="G222" s="95" t="s">
        <v>6415</v>
      </c>
      <c r="H222" t="s">
        <v>6416</v>
      </c>
      <c r="I222" t="str">
        <f>VLOOKUP(Processes[[#This Row],[Document no SubProcess]],Processer280125!B:C,2,FALSE)</f>
        <v>jemr@kamstrup.com - Jesper Rieneck Milner</v>
      </c>
      <c r="J222">
        <f>VLOOKUP(Processes[[#This Row],[Approver]],Tabels!BC:BF,3,FALSE)</f>
        <v>0</v>
      </c>
      <c r="L222" t="str">
        <f>VLOOKUP(Processes[[#This Row],[Document no SubProcess]],Processer280125!B:F,5,FALSE)</f>
        <v>Current</v>
      </c>
      <c r="M222" t="str">
        <f>VLOOKUP(Processes[[#This Row],[Document no SubProcess]],Processer280125!B:B,1,)</f>
        <v>SP13.16</v>
      </c>
    </row>
    <row r="223" spans="3:13" x14ac:dyDescent="0.25">
      <c r="C223" s="29" t="str">
        <f>_xlfn.CONCAT(Processes[[#This Row],[Document no]],"-",Processes[[#This Row],[Process]],"-",Processes[[#This Row],[Document no SubProcess]],"-",Processes[[#This Row],[SubProcess]])</f>
        <v>P13-Customer Service &amp; Operation-SP13.17-READy - Handling of Customer Data</v>
      </c>
      <c r="D223" t="s">
        <v>6399</v>
      </c>
      <c r="E223" t="s">
        <v>6057</v>
      </c>
      <c r="F223" t="s">
        <v>6400</v>
      </c>
      <c r="G223" s="95" t="s">
        <v>6417</v>
      </c>
      <c r="H223" t="s">
        <v>6418</v>
      </c>
      <c r="I223" t="str">
        <f>VLOOKUP(Processes[[#This Row],[Document no SubProcess]],Processer280125!B:C,2,FALSE)</f>
        <v>jemr@kamstrup.com - Jesper Rieneck Milner</v>
      </c>
      <c r="J223">
        <f>VLOOKUP(Processes[[#This Row],[Approver]],Tabels!BC:BF,3,FALSE)</f>
        <v>0</v>
      </c>
      <c r="L223" t="str">
        <f>VLOOKUP(Processes[[#This Row],[Document no SubProcess]],Processer280125!B:F,5,FALSE)</f>
        <v>Current</v>
      </c>
      <c r="M223" t="str">
        <f>VLOOKUP(Processes[[#This Row],[Document no SubProcess]],Processer280125!B:B,1,)</f>
        <v>SP13.17</v>
      </c>
    </row>
    <row r="224" spans="3:13" x14ac:dyDescent="0.25">
      <c r="C224" s="29" t="str">
        <f>_xlfn.CONCAT(Processes[[#This Row],[Document no]],"-",Processes[[#This Row],[Process]],"-",Processes[[#This Row],[Document no SubProcess]],"-",Processes[[#This Row],[SubProcess]])</f>
        <v>P13-Customer Service &amp; Operation-SP13.18-READy - TSM Backup of READy Manager Databases</v>
      </c>
      <c r="D224" t="s">
        <v>6399</v>
      </c>
      <c r="E224" t="s">
        <v>6057</v>
      </c>
      <c r="F224" t="s">
        <v>6400</v>
      </c>
      <c r="G224" s="95" t="s">
        <v>6419</v>
      </c>
      <c r="H224" t="s">
        <v>6420</v>
      </c>
      <c r="I224" t="str">
        <f>VLOOKUP(Processes[[#This Row],[Document no SubProcess]],Processer280125!B:C,2,FALSE)</f>
        <v>jemr@kamstrup.com - Jesper Rieneck Milner</v>
      </c>
      <c r="J224">
        <f>VLOOKUP(Processes[[#This Row],[Approver]],Tabels!BC:BF,3,FALSE)</f>
        <v>0</v>
      </c>
      <c r="L224" t="str">
        <f>VLOOKUP(Processes[[#This Row],[Document no SubProcess]],Processer280125!B:F,5,FALSE)</f>
        <v>Current</v>
      </c>
      <c r="M224" t="str">
        <f>VLOOKUP(Processes[[#This Row],[Document no SubProcess]],Processer280125!B:B,1,)</f>
        <v>SP13.18</v>
      </c>
    </row>
    <row r="225" spans="3:13" x14ac:dyDescent="0.25">
      <c r="C225" s="29" t="str">
        <f>_xlfn.CONCAT(Processes[[#This Row],[Document no]],"-",Processes[[#This Row],[Process]],"-",Processes[[#This Row],[Document no SubProcess]],"-",Processes[[#This Row],[SubProcess]])</f>
        <v>P13-Customer Service &amp; Operation-SP13.19-Product Service - Partner Concept</v>
      </c>
      <c r="D225" t="s">
        <v>6399</v>
      </c>
      <c r="E225" t="s">
        <v>6057</v>
      </c>
      <c r="F225" t="s">
        <v>6400</v>
      </c>
      <c r="G225" s="95" t="s">
        <v>6421</v>
      </c>
      <c r="H225" t="s">
        <v>6422</v>
      </c>
      <c r="I225" t="str">
        <f>VLOOKUP(Processes[[#This Row],[Document no SubProcess]],Processer280125!B:C,2,FALSE)</f>
        <v>THG@kamstrup.com - Thomas Peerstrup Graasten</v>
      </c>
      <c r="J225">
        <f>VLOOKUP(Processes[[#This Row],[Approver]],Tabels!BC:BF,3,FALSE)</f>
        <v>0</v>
      </c>
      <c r="L225" t="str">
        <f>VLOOKUP(Processes[[#This Row],[Document no SubProcess]],Processer280125!B:F,5,FALSE)</f>
        <v>Current</v>
      </c>
      <c r="M225" t="str">
        <f>VLOOKUP(Processes[[#This Row],[Document no SubProcess]],Processer280125!B:B,1,)</f>
        <v>SP13.19</v>
      </c>
    </row>
    <row r="226" spans="3:13" x14ac:dyDescent="0.25">
      <c r="C226" s="29" t="str">
        <f>_xlfn.CONCAT(Processes[[#This Row],[Document no]],"-",Processes[[#This Row],[Process]],"-",Processes[[#This Row],[Document no SubProcess]],"-",Processes[[#This Row],[SubProcess]])</f>
        <v>P13-Customer Service &amp; Operation-SP13.2-Operation of Customer Systems</v>
      </c>
      <c r="D226" t="s">
        <v>6399</v>
      </c>
      <c r="E226" t="s">
        <v>6057</v>
      </c>
      <c r="F226" t="s">
        <v>6400</v>
      </c>
      <c r="G226" s="39" t="s">
        <v>6423</v>
      </c>
      <c r="H226" t="s">
        <v>6424</v>
      </c>
      <c r="I226" t="str">
        <f>VLOOKUP(Processes[[#This Row],[Document no SubProcess]],Processer280125!B:C,2,FALSE)</f>
        <v>mive@kamstrup.com - Michael Vejen</v>
      </c>
      <c r="J226" t="str">
        <f>VLOOKUP(Processes[[#This Row],[Approver]],Tabels!BC:BF,3,FALSE)</f>
        <v>Heat</v>
      </c>
      <c r="L226" t="str">
        <f>VLOOKUP(Processes[[#This Row],[Document no SubProcess]],Processer280125!B:F,5,FALSE)</f>
        <v>Draft</v>
      </c>
      <c r="M226" t="str">
        <f>VLOOKUP(Processes[[#This Row],[Document no SubProcess]],Processer280125!B:B,1,)</f>
        <v>SP13.2</v>
      </c>
    </row>
    <row r="227" spans="3:13" x14ac:dyDescent="0.25">
      <c r="C227" s="29" t="str">
        <f>_xlfn.CONCAT(Processes[[#This Row],[Document no]],"-",Processes[[#This Row],[Process]],"-",Processes[[#This Row],[Document no SubProcess]],"-",Processes[[#This Row],[SubProcess]])</f>
        <v>P13-Customer Service &amp; Operation-SP13.20-Global warranty handling</v>
      </c>
      <c r="D227" t="s">
        <v>6399</v>
      </c>
      <c r="E227" t="s">
        <v>6057</v>
      </c>
      <c r="F227" t="s">
        <v>6400</v>
      </c>
      <c r="G227" s="95" t="s">
        <v>6425</v>
      </c>
      <c r="H227" t="s">
        <v>6426</v>
      </c>
      <c r="I227" t="str">
        <f>VLOOKUP(Processes[[#This Row],[Document no SubProcess]],Processer280125!B:C,2,FALSE)</f>
        <v>JKH@kamstrup.com - Jens Kristian Hørup Hildebrandt</v>
      </c>
      <c r="J227" t="str">
        <f>VLOOKUP(Processes[[#This Row],[Approver]],Tabels!BC:BF,3,FALSE)</f>
        <v>Water</v>
      </c>
      <c r="L227" t="str">
        <f>VLOOKUP(Processes[[#This Row],[Document no SubProcess]],Processer280125!B:F,5,FALSE)</f>
        <v>Current</v>
      </c>
      <c r="M227" t="str">
        <f>VLOOKUP(Processes[[#This Row],[Document no SubProcess]],Processer280125!B:B,1,)</f>
        <v>SP13.20</v>
      </c>
    </row>
    <row r="228" spans="3:13" x14ac:dyDescent="0.25">
      <c r="C228" s="29" t="str">
        <f>_xlfn.CONCAT(Processes[[#This Row],[Document no]],"-",Processes[[#This Row],[Process]],"-",Processes[[#This Row],[Document no SubProcess]],"-",Processes[[#This Row],[SubProcess]])</f>
        <v>P13-Customer Service &amp; Operation-SP13.21-OMNIA and READy - Antivirus protection on servers that handle personal data</v>
      </c>
      <c r="D228" t="s">
        <v>6399</v>
      </c>
      <c r="E228" t="s">
        <v>6057</v>
      </c>
      <c r="F228" t="s">
        <v>6400</v>
      </c>
      <c r="G228" s="95" t="s">
        <v>6427</v>
      </c>
      <c r="H228" t="s">
        <v>6428</v>
      </c>
      <c r="I228" t="str">
        <f>VLOOKUP(Processes[[#This Row],[Document no SubProcess]],Processer280125!B:C,2,FALSE)</f>
        <v>rbjp@kamstrup.com - Rasmus Bjerre Buch</v>
      </c>
      <c r="J228">
        <f>VLOOKUP(Processes[[#This Row],[Approver]],Tabels!BC:BF,3,FALSE)</f>
        <v>0</v>
      </c>
      <c r="L228" t="str">
        <f>VLOOKUP(Processes[[#This Row],[Document no SubProcess]],Processer280125!B:F,5,FALSE)</f>
        <v>Pending approval</v>
      </c>
      <c r="M228" t="str">
        <f>VLOOKUP(Processes[[#This Row],[Document no SubProcess]],Processer280125!B:B,1,)</f>
        <v>SP13.21</v>
      </c>
    </row>
    <row r="229" spans="3:13" x14ac:dyDescent="0.25">
      <c r="C229" s="29" t="str">
        <f>_xlfn.CONCAT(Processes[[#This Row],[Document no]],"-",Processes[[#This Row],[Process]],"-",Processes[[#This Row],[Document no SubProcess]],"-",Processes[[#This Row],[SubProcess]])</f>
        <v>P13-Customer Service &amp; Operation-SP13.22-OMNIA - Internal User Access Request Procedure</v>
      </c>
      <c r="D229" t="s">
        <v>6399</v>
      </c>
      <c r="E229" t="s">
        <v>6057</v>
      </c>
      <c r="F229" t="s">
        <v>6400</v>
      </c>
      <c r="G229" s="95" t="s">
        <v>6429</v>
      </c>
      <c r="H229" t="s">
        <v>6430</v>
      </c>
      <c r="I229" t="str">
        <f>VLOOKUP(Processes[[#This Row],[Document no SubProcess]],Processer280125!B:C,2,FALSE)</f>
        <v>rbjp@kamstrup.com - Rasmus Bjerre Buch</v>
      </c>
      <c r="J229">
        <f>VLOOKUP(Processes[[#This Row],[Approver]],Tabels!BC:BF,3,FALSE)</f>
        <v>0</v>
      </c>
      <c r="L229" t="str">
        <f>VLOOKUP(Processes[[#This Row],[Document no SubProcess]],Processer280125!B:F,5,FALSE)</f>
        <v>Pending approval</v>
      </c>
      <c r="M229" t="str">
        <f>VLOOKUP(Processes[[#This Row],[Document no SubProcess]],Processer280125!B:B,1,)</f>
        <v>SP13.22</v>
      </c>
    </row>
    <row r="230" spans="3:13" x14ac:dyDescent="0.25">
      <c r="C230" s="29" t="str">
        <f>_xlfn.CONCAT(Processes[[#This Row],[Document no]],"-",Processes[[#This Row],[Process]],"-",Processes[[#This Row],[Document no SubProcess]],"-",Processes[[#This Row],[SubProcess]])</f>
        <v>P13-Customer Service &amp; Operation-SP13.23-OMNIA - Logging administrative access and changes to systems and infrastructure</v>
      </c>
      <c r="D230" t="s">
        <v>6399</v>
      </c>
      <c r="E230" t="s">
        <v>6057</v>
      </c>
      <c r="F230" t="s">
        <v>6400</v>
      </c>
      <c r="G230" s="95" t="s">
        <v>6431</v>
      </c>
      <c r="H230" t="s">
        <v>6432</v>
      </c>
      <c r="I230" t="str">
        <f>VLOOKUP(Processes[[#This Row],[Document no SubProcess]],Processer280125!B:C,2,FALSE)</f>
        <v>rbjp@kamstrup.com - Rasmus Bjerre Buch</v>
      </c>
      <c r="J230">
        <f>VLOOKUP(Processes[[#This Row],[Approver]],Tabels!BC:BF,3,FALSE)</f>
        <v>0</v>
      </c>
      <c r="L230" t="str">
        <f>VLOOKUP(Processes[[#This Row],[Document no SubProcess]],Processer280125!B:F,5,FALSE)</f>
        <v>Pending approval</v>
      </c>
      <c r="M230" t="str">
        <f>VLOOKUP(Processes[[#This Row],[Document no SubProcess]],Processer280125!B:B,1,)</f>
        <v>SP13.23</v>
      </c>
    </row>
    <row r="231" spans="3:13" x14ac:dyDescent="0.25">
      <c r="C231" s="29" t="str">
        <f>_xlfn.CONCAT(Processes[[#This Row],[Document no]],"-",Processes[[#This Row],[Process]],"-",Processes[[#This Row],[Document no SubProcess]],"-",Processes[[#This Row],[SubProcess]])</f>
        <v>P13-Customer Service &amp; Operation-SP13.24-OMNIA - Test environment data responsibility and anonymity</v>
      </c>
      <c r="D231" t="s">
        <v>6399</v>
      </c>
      <c r="E231" t="s">
        <v>6057</v>
      </c>
      <c r="F231" t="s">
        <v>6400</v>
      </c>
      <c r="G231" s="95" t="s">
        <v>6433</v>
      </c>
      <c r="H231" t="s">
        <v>6434</v>
      </c>
      <c r="I231" t="str">
        <f>VLOOKUP(Processes[[#This Row],[Document no SubProcess]],Processer280125!B:C,2,FALSE)</f>
        <v>rbjp@kamstrup.com - Rasmus Bjerre Buch</v>
      </c>
      <c r="J231">
        <f>VLOOKUP(Processes[[#This Row],[Approver]],Tabels!BC:BF,3,FALSE)</f>
        <v>0</v>
      </c>
      <c r="L231" t="str">
        <f>VLOOKUP(Processes[[#This Row],[Document no SubProcess]],Processer280125!B:F,5,FALSE)</f>
        <v>Pending approval</v>
      </c>
      <c r="M231" t="str">
        <f>VLOOKUP(Processes[[#This Row],[Document no SubProcess]],Processer280125!B:B,1,)</f>
        <v>SP13.24</v>
      </c>
    </row>
    <row r="232" spans="3:13" x14ac:dyDescent="0.25">
      <c r="C232" s="29" t="str">
        <f>_xlfn.CONCAT(Processes[[#This Row],[Document no]],"-",Processes[[#This Row],[Process]],"-",Processes[[#This Row],[Document no SubProcess]],"-",Processes[[#This Row],[SubProcess]])</f>
        <v>P13-Customer Service &amp; Operation-SP13.25-Security Auditing and Penetration Testing</v>
      </c>
      <c r="D232" t="s">
        <v>6399</v>
      </c>
      <c r="E232" t="s">
        <v>6057</v>
      </c>
      <c r="F232" t="s">
        <v>6400</v>
      </c>
      <c r="G232" s="95" t="s">
        <v>6435</v>
      </c>
      <c r="H232" t="s">
        <v>6436</v>
      </c>
      <c r="I232" t="str">
        <f>VLOOKUP(Processes[[#This Row],[Document no SubProcess]],Processer280125!B:C,2,FALSE)</f>
        <v>rbjp@kamstrup.com - Rasmus Bjerre Buch</v>
      </c>
      <c r="J232">
        <f>VLOOKUP(Processes[[#This Row],[Approver]],Tabels!BC:BF,3,FALSE)</f>
        <v>0</v>
      </c>
      <c r="L232" t="str">
        <f>VLOOKUP(Processes[[#This Row],[Document no SubProcess]],Processer280125!B:F,5,FALSE)</f>
        <v>Pending approval</v>
      </c>
      <c r="M232" t="str">
        <f>VLOOKUP(Processes[[#This Row],[Document no SubProcess]],Processer280125!B:B,1,)</f>
        <v>SP13.25</v>
      </c>
    </row>
    <row r="233" spans="3:13" x14ac:dyDescent="0.25">
      <c r="C233" s="29" t="str">
        <f>_xlfn.CONCAT(Processes[[#This Row],[Document no]],"-",Processes[[#This Row],[Process]],"-",Processes[[#This Row],[Document no SubProcess]],"-",Processes[[#This Row],[SubProcess]])</f>
        <v>P13-Customer Service &amp; Operation-SP13.26-OMNIA - Procedure for system changes</v>
      </c>
      <c r="D233" t="s">
        <v>6399</v>
      </c>
      <c r="E233" t="s">
        <v>6057</v>
      </c>
      <c r="F233" t="s">
        <v>6400</v>
      </c>
      <c r="G233" s="95" t="s">
        <v>6437</v>
      </c>
      <c r="H233" t="s">
        <v>6438</v>
      </c>
      <c r="I233" t="str">
        <f>VLOOKUP(Processes[[#This Row],[Document no SubProcess]],Processer280125!B:C,2,FALSE)</f>
        <v>rbjp@kamstrup.com - Rasmus Bjerre Buch</v>
      </c>
      <c r="J233">
        <f>VLOOKUP(Processes[[#This Row],[Approver]],Tabels!BC:BF,3,FALSE)</f>
        <v>0</v>
      </c>
      <c r="L233" t="str">
        <f>VLOOKUP(Processes[[#This Row],[Document no SubProcess]],Processer280125!B:F,5,FALSE)</f>
        <v>Pending approval</v>
      </c>
      <c r="M233" t="str">
        <f>VLOOKUP(Processes[[#This Row],[Document no SubProcess]],Processer280125!B:B,1,)</f>
        <v>SP13.26</v>
      </c>
    </row>
    <row r="234" spans="3:13" x14ac:dyDescent="0.25">
      <c r="C234" s="29" t="str">
        <f>_xlfn.CONCAT(Processes[[#This Row],[Document no]],"-",Processes[[#This Row],[Process]],"-",Processes[[#This Row],[Document no SubProcess]],"-",Processes[[#This Row],[SubProcess]])</f>
        <v>P13-Customer Service &amp; Operation-SP13.27-OMNIA - Handling user access to personal data</v>
      </c>
      <c r="D234" t="s">
        <v>6399</v>
      </c>
      <c r="E234" t="s">
        <v>6057</v>
      </c>
      <c r="F234" t="s">
        <v>6400</v>
      </c>
      <c r="G234" s="95" t="s">
        <v>6439</v>
      </c>
      <c r="H234" t="s">
        <v>6440</v>
      </c>
      <c r="I234" t="str">
        <f>VLOOKUP(Processes[[#This Row],[Document no SubProcess]],Processer280125!B:C,2,FALSE)</f>
        <v>rbjp@kamstrup.com - Rasmus Bjerre Buch</v>
      </c>
      <c r="J234">
        <f>VLOOKUP(Processes[[#This Row],[Approver]],Tabels!BC:BF,3,FALSE)</f>
        <v>0</v>
      </c>
      <c r="L234" t="str">
        <f>VLOOKUP(Processes[[#This Row],[Document no SubProcess]],Processer280125!B:F,5,FALSE)</f>
        <v>Pending approval</v>
      </c>
      <c r="M234" t="str">
        <f>VLOOKUP(Processes[[#This Row],[Document no SubProcess]],Processer280125!B:B,1,)</f>
        <v>SP13.27</v>
      </c>
    </row>
    <row r="235" spans="3:13" x14ac:dyDescent="0.25">
      <c r="C235" s="29" t="str">
        <f>_xlfn.CONCAT(Processes[[#This Row],[Document no]],"-",Processes[[#This Row],[Process]],"-",Processes[[#This Row],[Document no SubProcess]],"-",Processes[[#This Row],[SubProcess]])</f>
        <v>P13-Customer Service &amp; Operation-SP13.28-Return Temperature Optimizer (RTO)</v>
      </c>
      <c r="D235" t="s">
        <v>6399</v>
      </c>
      <c r="E235" t="s">
        <v>6057</v>
      </c>
      <c r="F235" t="s">
        <v>6400</v>
      </c>
      <c r="G235" s="95" t="s">
        <v>6441</v>
      </c>
      <c r="H235" t="s">
        <v>6442</v>
      </c>
      <c r="I235" t="str">
        <f>VLOOKUP(Processes[[#This Row],[Document no SubProcess]],Processer280125!B:C,2,FALSE)</f>
        <v>CGL@kamstrup.com - Christian Glistrup</v>
      </c>
      <c r="J235" t="str">
        <f>VLOOKUP(Processes[[#This Row],[Approver]],Tabels!BC:BF,3,FALSE)</f>
        <v>Heat</v>
      </c>
      <c r="L235" t="str">
        <f>VLOOKUP(Processes[[#This Row],[Document no SubProcess]],Processer280125!B:F,5,FALSE)</f>
        <v>Draft</v>
      </c>
      <c r="M235" t="str">
        <f>VLOOKUP(Processes[[#This Row],[Document no SubProcess]],Processer280125!B:B,1,)</f>
        <v>SP13.28</v>
      </c>
    </row>
    <row r="236" spans="3:13" x14ac:dyDescent="0.25">
      <c r="C236" s="29" t="str">
        <f>_xlfn.CONCAT(Processes[[#This Row],[Document no]],"-",Processes[[#This Row],[Process]],"-",Processes[[#This Row],[Document no SubProcess]],"-",Processes[[#This Row],[SubProcess]])</f>
        <v>P13-Customer Service &amp; Operation-SP13.29-How to handle Sample test / Control Measurement / Reverification in Product Service - DK</v>
      </c>
      <c r="D236" t="s">
        <v>6399</v>
      </c>
      <c r="E236" t="s">
        <v>6057</v>
      </c>
      <c r="F236" t="s">
        <v>6400</v>
      </c>
      <c r="G236" s="95" t="s">
        <v>6443</v>
      </c>
      <c r="H236" t="s">
        <v>6444</v>
      </c>
      <c r="I236" t="str">
        <f>VLOOKUP(Processes[[#This Row],[Document no SubProcess]],Processer280125!B:C,2,FALSE)</f>
        <v>CNI@kamstrup.com - Carsten Svanberg Nielsen</v>
      </c>
      <c r="J236">
        <f>VLOOKUP(Processes[[#This Row],[Approver]],Tabels!BC:BF,3,FALSE)</f>
        <v>0</v>
      </c>
      <c r="L236" t="str">
        <f>VLOOKUP(Processes[[#This Row],[Document no SubProcess]],Processer280125!B:F,5,FALSE)</f>
        <v>Current</v>
      </c>
      <c r="M236" t="str">
        <f>VLOOKUP(Processes[[#This Row],[Document no SubProcess]],Processer280125!B:B,1,)</f>
        <v>SP13.29</v>
      </c>
    </row>
    <row r="237" spans="3:13" x14ac:dyDescent="0.25">
      <c r="C237" s="29" t="str">
        <f>_xlfn.CONCAT(Processes[[#This Row],[Document no]],"-",Processes[[#This Row],[Process]],"-",Processes[[#This Row],[Document no SubProcess]],"-",Processes[[#This Row],[SubProcess]])</f>
        <v>P13-Customer Service &amp; Operation-SP13.3-Customer Product Service</v>
      </c>
      <c r="D237" t="s">
        <v>6399</v>
      </c>
      <c r="E237" t="s">
        <v>6057</v>
      </c>
      <c r="F237" t="s">
        <v>6400</v>
      </c>
      <c r="G237" s="39" t="s">
        <v>6445</v>
      </c>
      <c r="H237" t="s">
        <v>6446</v>
      </c>
      <c r="I237" t="str">
        <f>VLOOKUP(Processes[[#This Row],[Document no SubProcess]],Processer280125!B:C,2,FALSE)</f>
        <v>THG@kamstrup.com - Thomas Peerstrup Graasten</v>
      </c>
      <c r="J237">
        <f>VLOOKUP(Processes[[#This Row],[Approver]],Tabels!BC:BF,3,FALSE)</f>
        <v>0</v>
      </c>
      <c r="L237" t="str">
        <f>VLOOKUP(Processes[[#This Row],[Document no SubProcess]],Processer280125!B:F,5,FALSE)</f>
        <v>Draft</v>
      </c>
      <c r="M237" t="str">
        <f>VLOOKUP(Processes[[#This Row],[Document no SubProcess]],Processer280125!B:B,1,)</f>
        <v>SP13.3</v>
      </c>
    </row>
    <row r="238" spans="3:13" x14ac:dyDescent="0.25">
      <c r="C238" s="29" t="str">
        <f>_xlfn.CONCAT(Processes[[#This Row],[Document no]],"-",Processes[[#This Row],[Process]],"-",Processes[[#This Row],[Document no SubProcess]],"-",Processes[[#This Row],[SubProcess]])</f>
        <v>P13-Customer Service &amp; Operation-SP13.31-Heat Intelligence services</v>
      </c>
      <c r="D238" t="s">
        <v>6399</v>
      </c>
      <c r="E238" t="s">
        <v>6057</v>
      </c>
      <c r="F238" t="s">
        <v>6400</v>
      </c>
      <c r="G238" s="95" t="s">
        <v>6447</v>
      </c>
      <c r="H238" t="s">
        <v>6448</v>
      </c>
      <c r="I238" t="str">
        <f>VLOOKUP(Processes[[#This Row],[Document no SubProcess]],Processer280125!B:C,2,FALSE)</f>
        <v>CGL@kamstrup.com - Christian Glistrup</v>
      </c>
      <c r="J238" t="str">
        <f>VLOOKUP(Processes[[#This Row],[Approver]],Tabels!BC:BF,3,FALSE)</f>
        <v>Heat</v>
      </c>
      <c r="L238" t="str">
        <f>VLOOKUP(Processes[[#This Row],[Document no SubProcess]],Processer280125!B:F,5,FALSE)</f>
        <v>Draft</v>
      </c>
      <c r="M238" t="str">
        <f>VLOOKUP(Processes[[#This Row],[Document no SubProcess]],Processer280125!B:B,1,)</f>
        <v>SP13.31</v>
      </c>
    </row>
    <row r="239" spans="3:13" x14ac:dyDescent="0.25">
      <c r="C239" s="29" t="str">
        <f>_xlfn.CONCAT(Processes[[#This Row],[Document no]],"-",Processes[[#This Row],[Process]],"-",Processes[[#This Row],[Document no SubProcess]],"-",Processes[[#This Row],[SubProcess]])</f>
        <v>P13-Customer Service &amp; Operation-SP13.32-Global Operation Control Center - Customer solution Governance</v>
      </c>
      <c r="D239" t="s">
        <v>6399</v>
      </c>
      <c r="E239" t="s">
        <v>6057</v>
      </c>
      <c r="F239" t="s">
        <v>6400</v>
      </c>
      <c r="G239" s="95" t="s">
        <v>6449</v>
      </c>
      <c r="H239" t="s">
        <v>6450</v>
      </c>
      <c r="I239" t="str">
        <f>VLOOKUP(Processes[[#This Row],[Document no SubProcess]],Processer280125!B:C,2,FALSE)</f>
        <v>CIV@kamstrup.com - Christian Norlyk Larsen</v>
      </c>
      <c r="J239" t="str">
        <f>VLOOKUP(Processes[[#This Row],[Approver]],Tabels!BC:BF,3,FALSE)</f>
        <v>Digitalization</v>
      </c>
      <c r="L239" t="str">
        <f>VLOOKUP(Processes[[#This Row],[Document no SubProcess]],Processer280125!B:F,5,FALSE)</f>
        <v>Draft</v>
      </c>
      <c r="M239" t="str">
        <f>VLOOKUP(Processes[[#This Row],[Document no SubProcess]],Processer280125!B:B,1,)</f>
        <v>SP13.32</v>
      </c>
    </row>
    <row r="240" spans="3:13" x14ac:dyDescent="0.25">
      <c r="C240" s="29" t="str">
        <f>_xlfn.CONCAT(Processes[[#This Row],[Document no]],"-",Processes[[#This Row],[Process]],"-",Processes[[#This Row],[Document no SubProcess]],"-",Processes[[#This Row],[SubProcess]])</f>
        <v>P13-Customer Service &amp; Operation-SP13.33-Performance of Verification of Installation - FR</v>
      </c>
      <c r="D240" t="s">
        <v>6399</v>
      </c>
      <c r="E240" t="s">
        <v>6057</v>
      </c>
      <c r="F240" t="s">
        <v>6400</v>
      </c>
      <c r="G240" s="95" t="s">
        <v>6451</v>
      </c>
      <c r="H240" t="s">
        <v>6452</v>
      </c>
      <c r="I240" t="str">
        <f>VLOOKUP(Processes[[#This Row],[Document no SubProcess]],Processer280125!B:C,2,FALSE)</f>
        <v>jfd@kamstrup.com - Julien Ferrand</v>
      </c>
      <c r="J240" t="str">
        <f>VLOOKUP(Processes[[#This Row],[Approver]],Tabels!BC:BF,3,FALSE)</f>
        <v xml:space="preserve"> Sales &amp; Marketing</v>
      </c>
      <c r="L240" t="str">
        <f>VLOOKUP(Processes[[#This Row],[Document no SubProcess]],Processer280125!B:F,5,FALSE)</f>
        <v>Current</v>
      </c>
      <c r="M240" t="str">
        <f>VLOOKUP(Processes[[#This Row],[Document no SubProcess]],Processer280125!B:B,1,)</f>
        <v>SP13.33</v>
      </c>
    </row>
    <row r="241" spans="3:13" x14ac:dyDescent="0.25">
      <c r="C241" s="29" t="str">
        <f>_xlfn.CONCAT(Processes[[#This Row],[Document no]],"-",Processes[[#This Row],[Process]],"-",Processes[[#This Row],[Document no SubProcess]],"-",Processes[[#This Row],[SubProcess]])</f>
        <v>P13-Customer Service &amp; Operation-SP13.34-Disinfection of Water Meters in Customer Service Processes (Reverification, Sample Testing etc.) - DK</v>
      </c>
      <c r="D241" t="s">
        <v>6399</v>
      </c>
      <c r="E241" t="s">
        <v>6057</v>
      </c>
      <c r="F241" t="s">
        <v>6400</v>
      </c>
      <c r="G241" s="95" t="s">
        <v>6453</v>
      </c>
      <c r="H241" t="s">
        <v>6454</v>
      </c>
      <c r="I241" t="str">
        <f>VLOOKUP(Processes[[#This Row],[Document no SubProcess]],Processer280125!B:C,2,FALSE)</f>
        <v>Mek@kamstrup.com - Mette Birch Kristensen</v>
      </c>
      <c r="J241" t="str">
        <f>VLOOKUP(Processes[[#This Row],[Approver]],Tabels!BC:BF,3,FALSE)</f>
        <v xml:space="preserve"> Quality &amp; Sustainability</v>
      </c>
      <c r="L241" t="str">
        <f>VLOOKUP(Processes[[#This Row],[Document no SubProcess]],Processer280125!B:F,5,FALSE)</f>
        <v>Draft</v>
      </c>
      <c r="M241" t="str">
        <f>VLOOKUP(Processes[[#This Row],[Document no SubProcess]],Processer280125!B:B,1,)</f>
        <v>SP13.34</v>
      </c>
    </row>
    <row r="242" spans="3:13" x14ac:dyDescent="0.25">
      <c r="C242" s="29" t="str">
        <f>_xlfn.CONCAT(Processes[[#This Row],[Document no]],"-",Processes[[#This Row],[Process]],"-",Processes[[#This Row],[Document no SubProcess]],"-",Processes[[#This Row],[SubProcess]])</f>
        <v>P13-Customer Service &amp; Operation-SP13.35-Delivering on Intelligence Services</v>
      </c>
      <c r="D242" t="s">
        <v>6399</v>
      </c>
      <c r="E242" t="s">
        <v>6057</v>
      </c>
      <c r="F242" t="s">
        <v>6400</v>
      </c>
      <c r="G242" s="39" t="s">
        <v>6455</v>
      </c>
      <c r="H242" t="s">
        <v>6456</v>
      </c>
      <c r="I242" t="str">
        <f>VLOOKUP(Processes[[#This Row],[Document no SubProcess]],Processer280125!B:C,2,FALSE)</f>
        <v>jote@kamstrup.com - Johanne Tange</v>
      </c>
      <c r="J242" t="str">
        <f>VLOOKUP(Processes[[#This Row],[Approver]],Tabels!BC:BF,3,FALSE)</f>
        <v>Water</v>
      </c>
      <c r="L242" t="str">
        <f>VLOOKUP(Processes[[#This Row],[Document no SubProcess]],Processer280125!B:F,5,FALSE)</f>
        <v>Draft</v>
      </c>
      <c r="M242" t="str">
        <f>VLOOKUP(Processes[[#This Row],[Document no SubProcess]],Processer280125!B:B,1,)</f>
        <v>SP13.35</v>
      </c>
    </row>
    <row r="243" spans="3:13" x14ac:dyDescent="0.25">
      <c r="C243" s="29" t="str">
        <f>_xlfn.CONCAT(Processes[[#This Row],[Document no]],"-",Processes[[#This Row],[Process]],"-",Processes[[#This Row],[Document no SubProcess]],"-",Processes[[#This Row],[SubProcess]])</f>
        <v>P13-Customer Service &amp; Operation-SP13.36-Supervision of meters operating – FR</v>
      </c>
      <c r="D243" t="s">
        <v>6399</v>
      </c>
      <c r="E243" t="s">
        <v>6057</v>
      </c>
      <c r="F243" t="s">
        <v>6400</v>
      </c>
      <c r="G243" s="95" t="s">
        <v>6457</v>
      </c>
      <c r="H243" t="s">
        <v>6458</v>
      </c>
      <c r="I243" t="str">
        <f>VLOOKUP(Processes[[#This Row],[Document no SubProcess]],Processer280125!B:C,2,FALSE)</f>
        <v>dcu@kamstrup.com - Damien Carreau</v>
      </c>
      <c r="J243">
        <f>VLOOKUP(Processes[[#This Row],[Approver]],Tabels!BC:BF,3,FALSE)</f>
        <v>0</v>
      </c>
      <c r="L243" t="str">
        <f>VLOOKUP(Processes[[#This Row],[Document no SubProcess]],Processer280125!B:F,5,FALSE)</f>
        <v>Current</v>
      </c>
      <c r="M243" t="str">
        <f>VLOOKUP(Processes[[#This Row],[Document no SubProcess]],Processer280125!B:B,1,)</f>
        <v>SP13.36</v>
      </c>
    </row>
    <row r="244" spans="3:13" x14ac:dyDescent="0.25">
      <c r="C244" s="29" t="str">
        <f>_xlfn.CONCAT(Processes[[#This Row],[Document no]],"-",Processes[[#This Row],[Process]],"-",Processes[[#This Row],[Document no SubProcess]],"-",Processes[[#This Row],[SubProcess]])</f>
        <v>P13-Customer Service &amp; Operation-SP13.37-Weekly Stand-up - Customer Enquiries and Claims</v>
      </c>
      <c r="D244" t="s">
        <v>6399</v>
      </c>
      <c r="E244" t="s">
        <v>6057</v>
      </c>
      <c r="F244" t="s">
        <v>6400</v>
      </c>
      <c r="G244" s="95" t="s">
        <v>6459</v>
      </c>
      <c r="H244" t="s">
        <v>6460</v>
      </c>
      <c r="I244" t="str">
        <f>VLOOKUP(Processes[[#This Row],[Document no SubProcess]],Processer280125!B:C,2,FALSE)</f>
        <v>nidl@kamstrup.com - Niels Debel</v>
      </c>
      <c r="J244">
        <f>VLOOKUP(Processes[[#This Row],[Approver]],Tabels!BC:BF,3,FALSE)</f>
        <v>0</v>
      </c>
      <c r="L244" t="str">
        <f>VLOOKUP(Processes[[#This Row],[Document no SubProcess]],Processer280125!B:F,5,FALSE)</f>
        <v>Current</v>
      </c>
      <c r="M244" t="str">
        <f>VLOOKUP(Processes[[#This Row],[Document no SubProcess]],Processer280125!B:B,1,)</f>
        <v>SP13.37</v>
      </c>
    </row>
    <row r="245" spans="3:13" x14ac:dyDescent="0.25">
      <c r="C245" s="29" t="str">
        <f>_xlfn.CONCAT(Processes[[#This Row],[Document no]],"-",Processes[[#This Row],[Process]],"-",Processes[[#This Row],[Document no SubProcess]],"-",Processes[[#This Row],[SubProcess]])</f>
        <v>P13-Customer Service &amp; Operation-SP13.38-OMNIA Migration Planning</v>
      </c>
      <c r="D245" t="s">
        <v>6399</v>
      </c>
      <c r="E245" t="s">
        <v>6057</v>
      </c>
      <c r="F245" t="s">
        <v>6400</v>
      </c>
      <c r="G245" s="39" t="s">
        <v>6461</v>
      </c>
      <c r="H245" t="s">
        <v>6462</v>
      </c>
      <c r="I245" t="str">
        <f>VLOOKUP(Processes[[#This Row],[Document no SubProcess]],Processer280125!B:C,2,FALSE)</f>
        <v>SST@kamstrup.com - Sarah Starheim</v>
      </c>
      <c r="J245">
        <f>VLOOKUP(Processes[[#This Row],[Approver]],Tabels!BC:BF,3,FALSE)</f>
        <v>0</v>
      </c>
      <c r="L245" t="str">
        <f>VLOOKUP(Processes[[#This Row],[Document no SubProcess]],Processer280125!B:F,5,FALSE)</f>
        <v>Draft</v>
      </c>
      <c r="M245" t="str">
        <f>VLOOKUP(Processes[[#This Row],[Document no SubProcess]],Processer280125!B:B,1,)</f>
        <v>SP13.38</v>
      </c>
    </row>
    <row r="246" spans="3:13" x14ac:dyDescent="0.25">
      <c r="C246" s="29" t="str">
        <f>_xlfn.CONCAT(Processes[[#This Row],[Document no]],"-",Processes[[#This Row],[Process]],"-",Processes[[#This Row],[Document no SubProcess]],"-",Processes[[#This Row],[SubProcess]])</f>
        <v>P13-Customer Service &amp; Operation-SP13.39-Return Temperature Optimizer (RTO) Services</v>
      </c>
      <c r="D246" t="s">
        <v>6399</v>
      </c>
      <c r="E246" t="s">
        <v>6057</v>
      </c>
      <c r="F246" t="s">
        <v>6400</v>
      </c>
      <c r="G246" s="95" t="s">
        <v>6463</v>
      </c>
      <c r="H246" t="s">
        <v>6464</v>
      </c>
      <c r="I246" t="str">
        <f>VLOOKUP(Processes[[#This Row],[Document no SubProcess]],Processer280125!B:C,2,FALSE)</f>
        <v>CGL@kamstrup.com - Christian Glistrup</v>
      </c>
      <c r="J246" t="str">
        <f>VLOOKUP(Processes[[#This Row],[Approver]],Tabels!BC:BF,3,FALSE)</f>
        <v>Heat</v>
      </c>
      <c r="L246" t="str">
        <f>VLOOKUP(Processes[[#This Row],[Document no SubProcess]],Processer280125!B:F,5,FALSE)</f>
        <v>Draft</v>
      </c>
      <c r="M246" t="str">
        <f>VLOOKUP(Processes[[#This Row],[Document no SubProcess]],Processer280125!B:B,1,)</f>
        <v>SP13.39</v>
      </c>
    </row>
    <row r="247" spans="3:13" x14ac:dyDescent="0.25">
      <c r="C247" s="29" t="str">
        <f>_xlfn.CONCAT(Processes[[#This Row],[Document no]],"-",Processes[[#This Row],[Process]],"-",Processes[[#This Row],[Document no SubProcess]],"-",Processes[[#This Row],[SubProcess]])</f>
        <v>P13-Customer Service &amp; Operation-SP13.4-Process landscape and interaction of Kamstrup Sp. z o.o. - PL</v>
      </c>
      <c r="D247" t="s">
        <v>6399</v>
      </c>
      <c r="E247" t="s">
        <v>6057</v>
      </c>
      <c r="F247" t="s">
        <v>6400</v>
      </c>
      <c r="G247" s="95" t="s">
        <v>6465</v>
      </c>
      <c r="H247" t="s">
        <v>6466</v>
      </c>
      <c r="I247" t="str">
        <f>VLOOKUP(Processes[[#This Row],[Document no SubProcess]],Processer280125!B:C,2,FALSE)</f>
        <v>MKW@kamstrup.com - Maciej Kwiatkowski</v>
      </c>
      <c r="J247" t="str">
        <f>VLOOKUP(Processes[[#This Row],[Approver]],Tabels!BC:BF,3,FALSE)</f>
        <v xml:space="preserve"> Sales &amp; Marketing</v>
      </c>
      <c r="L247" t="str">
        <f>VLOOKUP(Processes[[#This Row],[Document no SubProcess]],Processer280125!B:F,5,FALSE)</f>
        <v>Draft</v>
      </c>
      <c r="M247" t="str">
        <f>VLOOKUP(Processes[[#This Row],[Document no SubProcess]],Processer280125!B:B,1,)</f>
        <v>SP13.4</v>
      </c>
    </row>
    <row r="248" spans="3:13" x14ac:dyDescent="0.25">
      <c r="C248" s="29" t="str">
        <f>_xlfn.CONCAT(Processes[[#This Row],[Document no]],"-",Processes[[#This Row],[Process]],"-",Processes[[#This Row],[Document no SubProcess]],"-",Processes[[#This Row],[SubProcess]])</f>
        <v>P13-Customer Service &amp; Operation-SP13.5-Delivering Customer Consultancy Services</v>
      </c>
      <c r="D248" t="s">
        <v>6399</v>
      </c>
      <c r="E248" t="s">
        <v>6057</v>
      </c>
      <c r="F248" t="s">
        <v>6400</v>
      </c>
      <c r="G248" s="39" t="s">
        <v>6467</v>
      </c>
      <c r="H248" t="s">
        <v>6468</v>
      </c>
      <c r="I248" t="str">
        <f>VLOOKUP(Processes[[#This Row],[Document no SubProcess]],Processer280125!B:C,2,FALSE)</f>
        <v>SLA@kamstrup.com - Sebastian Løvbom Larsen</v>
      </c>
      <c r="J248" t="str">
        <f>VLOOKUP(Processes[[#This Row],[Approver]],Tabels!BC:BF,3,FALSE)</f>
        <v>Electricity</v>
      </c>
      <c r="L248" t="str">
        <f>VLOOKUP(Processes[[#This Row],[Document no SubProcess]],Processer280125!B:F,5,FALSE)</f>
        <v>Current</v>
      </c>
      <c r="M248" t="str">
        <f>VLOOKUP(Processes[[#This Row],[Document no SubProcess]],Processer280125!B:B,1,)</f>
        <v>SP13.5</v>
      </c>
    </row>
    <row r="249" spans="3:13" x14ac:dyDescent="0.25">
      <c r="C249" s="29" t="str">
        <f>_xlfn.CONCAT(Processes[[#This Row],[Document no]],"-",Processes[[#This Row],[Process]],"-",Processes[[#This Row],[Document no SubProcess]],"-",Processes[[#This Row],[SubProcess]])</f>
        <v>P13-Customer Service &amp; Operation-SP13.6-Hosting Services for Customers</v>
      </c>
      <c r="D249" t="s">
        <v>6399</v>
      </c>
      <c r="E249" t="s">
        <v>6057</v>
      </c>
      <c r="F249" t="s">
        <v>6400</v>
      </c>
      <c r="G249" s="39" t="s">
        <v>6469</v>
      </c>
      <c r="H249" t="s">
        <v>6470</v>
      </c>
      <c r="I249" t="str">
        <f>VLOOKUP(Processes[[#This Row],[Document no SubProcess]],Processer280125!B:C,2,FALSE)</f>
        <v>SST@kamstrup.com - Sarah Starheim</v>
      </c>
      <c r="J249">
        <f>VLOOKUP(Processes[[#This Row],[Approver]],Tabels!BC:BF,3,FALSE)</f>
        <v>0</v>
      </c>
      <c r="L249" t="str">
        <f>VLOOKUP(Processes[[#This Row],[Document no SubProcess]],Processer280125!B:F,5,FALSE)</f>
        <v>Current</v>
      </c>
      <c r="M249" t="str">
        <f>VLOOKUP(Processes[[#This Row],[Document no SubProcess]],Processer280125!B:B,1,)</f>
        <v>SP13.6</v>
      </c>
    </row>
    <row r="250" spans="3:13" x14ac:dyDescent="0.25">
      <c r="C250" s="29" t="str">
        <f>_xlfn.CONCAT(Processes[[#This Row],[Document no]],"-",Processes[[#This Row],[Process]],"-",Processes[[#This Row],[Document no SubProcess]],"-",Processes[[#This Row],[SubProcess]])</f>
        <v>P13-Customer Service &amp; Operation-SP13.7-Customer Service Management</v>
      </c>
      <c r="D250" t="s">
        <v>6399</v>
      </c>
      <c r="E250" t="s">
        <v>6057</v>
      </c>
      <c r="F250" t="s">
        <v>6400</v>
      </c>
      <c r="G250" s="39" t="s">
        <v>6471</v>
      </c>
      <c r="H250" t="s">
        <v>6472</v>
      </c>
      <c r="I250" t="str">
        <f>VLOOKUP(Processes[[#This Row],[Document no SubProcess]],Processer280125!B:C,2,FALSE)</f>
        <v>LSM@kamstrup.com - Lissen Sahl Møller</v>
      </c>
      <c r="J250" t="str">
        <f>VLOOKUP(Processes[[#This Row],[Approver]],Tabels!BC:BF,3,FALSE)</f>
        <v>Water</v>
      </c>
      <c r="L250" t="str">
        <f>VLOOKUP(Processes[[#This Row],[Document no SubProcess]],Processer280125!B:F,5,FALSE)</f>
        <v>Draft</v>
      </c>
      <c r="M250" t="str">
        <f>VLOOKUP(Processes[[#This Row],[Document no SubProcess]],Processer280125!B:B,1,)</f>
        <v>SP13.7</v>
      </c>
    </row>
    <row r="251" spans="3:13" x14ac:dyDescent="0.25">
      <c r="C251" s="29" t="str">
        <f>_xlfn.CONCAT(Processes[[#This Row],[Document no]],"-",Processes[[#This Row],[Process]],"-",Processes[[#This Row],[Document no SubProcess]],"-",Processes[[#This Row],[SubProcess]])</f>
        <v>P13-Customer Service &amp; Operation-SP13.8-Incident management - Customer Service &amp; Operation</v>
      </c>
      <c r="D251" t="s">
        <v>6399</v>
      </c>
      <c r="E251" t="s">
        <v>6057</v>
      </c>
      <c r="F251" t="s">
        <v>6400</v>
      </c>
      <c r="G251" s="39" t="s">
        <v>6473</v>
      </c>
      <c r="H251" t="s">
        <v>6474</v>
      </c>
      <c r="I251" t="str">
        <f>VLOOKUP(Processes[[#This Row],[Document no SubProcess]],Processer280125!B:C,2,FALSE)</f>
        <v>nidl@kamstrup.com - Niels Debel</v>
      </c>
      <c r="J251">
        <f>VLOOKUP(Processes[[#This Row],[Approver]],Tabels!BC:BF,3,FALSE)</f>
        <v>0</v>
      </c>
      <c r="L251" t="str">
        <f>VLOOKUP(Processes[[#This Row],[Document no SubProcess]],Processer280125!B:F,5,FALSE)</f>
        <v>Current</v>
      </c>
      <c r="M251" t="str">
        <f>VLOOKUP(Processes[[#This Row],[Document no SubProcess]],Processer280125!B:B,1,)</f>
        <v>SP13.8</v>
      </c>
    </row>
    <row r="252" spans="3:13" x14ac:dyDescent="0.25">
      <c r="C252" s="29" t="str">
        <f>_xlfn.CONCAT(Processes[[#This Row],[Document no]],"-",Processes[[#This Row],[Process]],"-",Processes[[#This Row],[Document no SubProcess]],"-",Processes[[#This Row],[SubProcess]])</f>
        <v>P13-Customer Service &amp; Operation-SP13.9-Managing Customer Service Contracts</v>
      </c>
      <c r="D252" t="s">
        <v>6399</v>
      </c>
      <c r="E252" t="s">
        <v>6057</v>
      </c>
      <c r="F252" t="s">
        <v>6400</v>
      </c>
      <c r="G252" s="39" t="s">
        <v>6475</v>
      </c>
      <c r="H252" t="s">
        <v>6476</v>
      </c>
      <c r="I252" t="str">
        <f>VLOOKUP(Processes[[#This Row],[Document no SubProcess]],Processer280125!B:C,2,FALSE)</f>
        <v>lpln@kamstrup.com - Liset Pank Laursen</v>
      </c>
      <c r="J252" t="str">
        <f>VLOOKUP(Processes[[#This Row],[Approver]],Tabels!BC:BF,3,FALSE)</f>
        <v>finans</v>
      </c>
      <c r="L252" t="str">
        <f>VLOOKUP(Processes[[#This Row],[Document no SubProcess]],Processer280125!B:F,5,FALSE)</f>
        <v>Current</v>
      </c>
      <c r="M252" t="str">
        <f>VLOOKUP(Processes[[#This Row],[Document no SubProcess]],Processer280125!B:B,1,)</f>
        <v>SP13.9</v>
      </c>
    </row>
    <row r="253" spans="3:13" x14ac:dyDescent="0.25">
      <c r="C253" s="29" t="str">
        <f>_xlfn.CONCAT(Processes[[#This Row],[Document no]],"-",Processes[[#This Row],[Process]],"-",Processes[[#This Row],[Document no SubProcess]],"-",Processes[[#This Row],[SubProcess]])</f>
        <v>P13-Customer Service &amp; Operation--</v>
      </c>
      <c r="D253" t="s">
        <v>6399</v>
      </c>
      <c r="E253" t="s">
        <v>6057</v>
      </c>
      <c r="F253" t="s">
        <v>6400</v>
      </c>
      <c r="I253" t="s">
        <v>3572</v>
      </c>
      <c r="J253">
        <f>VLOOKUP(Processes[[#This Row],[Approver]],Tabels!BC:BF,3,FALSE)</f>
        <v>0</v>
      </c>
      <c r="L253" t="s">
        <v>435</v>
      </c>
      <c r="M253" t="s">
        <v>435</v>
      </c>
    </row>
    <row r="254" spans="3:13" x14ac:dyDescent="0.25">
      <c r="C254" s="29" t="str">
        <f>_xlfn.CONCAT(Processes[[#This Row],[Document no]],"-",Processes[[#This Row],[Process]],"-",Processes[[#This Row],[Document no SubProcess]],"-",Processes[[#This Row],[SubProcess]])</f>
        <v>P14-Accounting-SP14.1-Procure to Pay</v>
      </c>
      <c r="D254" t="s">
        <v>6477</v>
      </c>
      <c r="E254" t="s">
        <v>6478</v>
      </c>
      <c r="F254" t="s">
        <v>4947</v>
      </c>
      <c r="G254" s="39" t="s">
        <v>6479</v>
      </c>
      <c r="H254" t="s">
        <v>6480</v>
      </c>
      <c r="I254" t="str">
        <f>VLOOKUP(Processes[[#This Row],[Document no SubProcess]],Processer280125!B:C,2,FALSE)</f>
        <v>lblt@kamstrup.com - Lone Bladt Tvede</v>
      </c>
      <c r="J254">
        <f>VLOOKUP(Processes[[#This Row],[Approver]],Tabels!BC:BF,3,FALSE)</f>
        <v>0</v>
      </c>
      <c r="L254" t="str">
        <f>VLOOKUP(Processes[[#This Row],[Document no SubProcess]],Processer280125!B:F,5,FALSE)</f>
        <v>Current</v>
      </c>
      <c r="M254" t="str">
        <f>VLOOKUP(Processes[[#This Row],[Document no SubProcess]],Processer280125!B:B,1,)</f>
        <v>SP14.1</v>
      </c>
    </row>
    <row r="255" spans="3:13" x14ac:dyDescent="0.25">
      <c r="C255" s="29" t="str">
        <f>_xlfn.CONCAT(Processes[[#This Row],[Document no]],"-",Processes[[#This Row],[Process]],"-",Processes[[#This Row],[Document no SubProcess]],"-",Processes[[#This Row],[SubProcess]])</f>
        <v>P14-Accounting-SP14.10-Pay Supplier Invoice</v>
      </c>
      <c r="D255" t="s">
        <v>6477</v>
      </c>
      <c r="E255" t="s">
        <v>6478</v>
      </c>
      <c r="F255" t="s">
        <v>4947</v>
      </c>
      <c r="G255" s="39" t="s">
        <v>6481</v>
      </c>
      <c r="H255" t="s">
        <v>6482</v>
      </c>
      <c r="I255" t="str">
        <f>VLOOKUP(Processes[[#This Row],[Document no SubProcess]],Processer280125!B:C,2,FALSE)</f>
        <v>lblt@kamstrup.com - Lone Bladt Tvede</v>
      </c>
      <c r="J255">
        <f>VLOOKUP(Processes[[#This Row],[Approver]],Tabels!BC:BF,3,FALSE)</f>
        <v>0</v>
      </c>
      <c r="L255" t="str">
        <f>VLOOKUP(Processes[[#This Row],[Document no SubProcess]],Processer280125!B:F,5,FALSE)</f>
        <v>Draft</v>
      </c>
      <c r="M255" t="str">
        <f>VLOOKUP(Processes[[#This Row],[Document no SubProcess]],Processer280125!B:B,1,)</f>
        <v>SP14.10</v>
      </c>
    </row>
    <row r="256" spans="3:13" x14ac:dyDescent="0.25">
      <c r="C256" s="29" t="str">
        <f>_xlfn.CONCAT(Processes[[#This Row],[Document no]],"-",Processes[[#This Row],[Process]],"-",Processes[[#This Row],[Document no SubProcess]],"-",Processes[[#This Row],[SubProcess]])</f>
        <v>P14-Accounting-SP14.11-</v>
      </c>
      <c r="D256" t="s">
        <v>6477</v>
      </c>
      <c r="E256" t="s">
        <v>6478</v>
      </c>
      <c r="F256" t="s">
        <v>4947</v>
      </c>
      <c r="G256" s="39" t="s">
        <v>6483</v>
      </c>
      <c r="I256" t="s">
        <v>3572</v>
      </c>
      <c r="J256">
        <f>VLOOKUP(Processes[[#This Row],[Approver]],Tabels!BC:BF,3,FALSE)</f>
        <v>0</v>
      </c>
      <c r="L256" t="s">
        <v>435</v>
      </c>
      <c r="M256" t="s">
        <v>435</v>
      </c>
    </row>
    <row r="257" spans="3:15" x14ac:dyDescent="0.25">
      <c r="C257" s="29" t="str">
        <f>_xlfn.CONCAT(Processes[[#This Row],[Document no]],"-",Processes[[#This Row],[Process]],"-",Processes[[#This Row],[Document no SubProcess]],"-",Processes[[#This Row],[SubProcess]])</f>
        <v>P14-Accounting-SP14.12-Accounting Principle</v>
      </c>
      <c r="D257" t="s">
        <v>6477</v>
      </c>
      <c r="E257" t="s">
        <v>6478</v>
      </c>
      <c r="F257" t="s">
        <v>4947</v>
      </c>
      <c r="G257" s="39" t="s">
        <v>6484</v>
      </c>
      <c r="H257" t="s">
        <v>6485</v>
      </c>
      <c r="I257" t="str">
        <f>VLOOKUP(Processes[[#This Row],[Document no SubProcess]],Processer280125!B:C,2,FALSE)</f>
        <v>suvl@kamstrup.com - Susanne Varrisboel</v>
      </c>
      <c r="J257" t="str">
        <f>VLOOKUP(Processes[[#This Row],[Approver]],Tabels!BC:BF,3,FALSE)</f>
        <v>Finance</v>
      </c>
      <c r="L257" t="str">
        <f>VLOOKUP(Processes[[#This Row],[Document no SubProcess]],Processer280125!B:F,5,FALSE)</f>
        <v>Draft</v>
      </c>
      <c r="M257" t="str">
        <f>VLOOKUP(Processes[[#This Row],[Document no SubProcess]],Processer280125!B:B,1,)</f>
        <v>SP14.12</v>
      </c>
    </row>
    <row r="258" spans="3:15" x14ac:dyDescent="0.25">
      <c r="C258" s="29" t="str">
        <f>_xlfn.CONCAT(Processes[[#This Row],[Document no]],"-",Processes[[#This Row],[Process]],"-",Processes[[#This Row],[Document no SubProcess]],"-",Processes[[#This Row],[SubProcess]])</f>
        <v>P14-Accounting-SP14.13-Consolidation and Cost Allocation Playbook</v>
      </c>
      <c r="D258" t="s">
        <v>6477</v>
      </c>
      <c r="E258" t="s">
        <v>6478</v>
      </c>
      <c r="F258" t="s">
        <v>4947</v>
      </c>
      <c r="G258" s="39" t="s">
        <v>6486</v>
      </c>
      <c r="H258" t="s">
        <v>6487</v>
      </c>
      <c r="I258" t="str">
        <f>VLOOKUP(Processes[[#This Row],[Document no SubProcess]],Processer280125!B:C,2,FALSE)</f>
        <v>sngn@kamstrup.com - Søren Gregersen</v>
      </c>
      <c r="J258" t="str">
        <f>VLOOKUP(Processes[[#This Row],[Approver]],Tabels!BC:BF,3,FALSE)</f>
        <v>finans</v>
      </c>
      <c r="L258" t="str">
        <f>VLOOKUP(Processes[[#This Row],[Document no SubProcess]],Processer280125!B:F,5,FALSE)</f>
        <v>Draft</v>
      </c>
      <c r="M258" t="str">
        <f>VLOOKUP(Processes[[#This Row],[Document no SubProcess]],Processer280125!B:B,1,)</f>
        <v>SP14.13</v>
      </c>
    </row>
    <row r="259" spans="3:15" x14ac:dyDescent="0.25">
      <c r="C259" s="29" t="str">
        <f>_xlfn.CONCAT(Processes[[#This Row],[Document no]],"-",Processes[[#This Row],[Process]],"-",Processes[[#This Row],[Document no SubProcess]],"-",Processes[[#This Row],[SubProcess]])</f>
        <v>P14-Accounting-SP14.14-Settle Supplier Payment</v>
      </c>
      <c r="D259" t="s">
        <v>6477</v>
      </c>
      <c r="E259" t="s">
        <v>6478</v>
      </c>
      <c r="F259" t="s">
        <v>4947</v>
      </c>
      <c r="G259" s="39" t="s">
        <v>6488</v>
      </c>
      <c r="H259" t="s">
        <v>6489</v>
      </c>
      <c r="I259" t="str">
        <f>VLOOKUP(Processes[[#This Row],[Document no SubProcess]],Processer280125!B:C,2,FALSE)</f>
        <v>lblt@kamstrup.com - Lone Bladt Tvede</v>
      </c>
      <c r="J259">
        <f>VLOOKUP(Processes[[#This Row],[Approver]],Tabels!BC:BF,3,FALSE)</f>
        <v>0</v>
      </c>
      <c r="L259" t="str">
        <f>VLOOKUP(Processes[[#This Row],[Document no SubProcess]],Processer280125!B:F,5,FALSE)</f>
        <v>Draft</v>
      </c>
      <c r="M259" t="str">
        <f>VLOOKUP(Processes[[#This Row],[Document no SubProcess]],Processer280125!B:B,1,)</f>
        <v>SP14.14</v>
      </c>
      <c r="O259" t="s">
        <v>6109</v>
      </c>
    </row>
    <row r="260" spans="3:15" x14ac:dyDescent="0.25">
      <c r="C260" s="29" t="str">
        <f>_xlfn.CONCAT(Processes[[#This Row],[Document no]],"-",Processes[[#This Row],[Process]],"-",Processes[[#This Row],[Document no SubProcess]],"-",Processes[[#This Row],[SubProcess]])</f>
        <v>P14-Accounting-SP14.15-</v>
      </c>
      <c r="D260" t="s">
        <v>6477</v>
      </c>
      <c r="E260" t="s">
        <v>6478</v>
      </c>
      <c r="F260" t="s">
        <v>4947</v>
      </c>
      <c r="G260" s="39" t="s">
        <v>6490</v>
      </c>
      <c r="I260" t="s">
        <v>3572</v>
      </c>
      <c r="J260">
        <f>VLOOKUP(Processes[[#This Row],[Approver]],Tabels!BC:BF,3,FALSE)</f>
        <v>0</v>
      </c>
      <c r="L260" t="s">
        <v>435</v>
      </c>
      <c r="M260" t="s">
        <v>435</v>
      </c>
    </row>
    <row r="261" spans="3:15" x14ac:dyDescent="0.25">
      <c r="C261" s="29" t="str">
        <f>_xlfn.CONCAT(Processes[[#This Row],[Document no]],"-",Processes[[#This Row],[Process]],"-",Processes[[#This Row],[Document no SubProcess]],"-",Processes[[#This Row],[SubProcess]])</f>
        <v>P14-Accounting-SP14.16-</v>
      </c>
      <c r="D261" t="s">
        <v>6477</v>
      </c>
      <c r="E261" t="s">
        <v>6478</v>
      </c>
      <c r="F261" t="s">
        <v>4947</v>
      </c>
      <c r="G261" s="39" t="s">
        <v>6491</v>
      </c>
      <c r="I261" t="s">
        <v>3572</v>
      </c>
      <c r="J261">
        <f>VLOOKUP(Processes[[#This Row],[Approver]],Tabels!BC:BF,3,FALSE)</f>
        <v>0</v>
      </c>
      <c r="L261" t="s">
        <v>435</v>
      </c>
      <c r="M261" t="s">
        <v>435</v>
      </c>
    </row>
    <row r="262" spans="3:15" x14ac:dyDescent="0.25">
      <c r="C262" s="29" t="str">
        <f>_xlfn.CONCAT(Processes[[#This Row],[Document no]],"-",Processes[[#This Row],[Process]],"-",Processes[[#This Row],[Document no SubProcess]],"-",Processes[[#This Row],[SubProcess]])</f>
        <v>P14-Accounting-SP14.17-Month End Activities - AP</v>
      </c>
      <c r="D262" t="s">
        <v>6477</v>
      </c>
      <c r="E262" t="s">
        <v>6478</v>
      </c>
      <c r="F262" t="s">
        <v>4947</v>
      </c>
      <c r="G262" s="39" t="s">
        <v>6492</v>
      </c>
      <c r="H262" t="s">
        <v>6493</v>
      </c>
      <c r="I262" t="str">
        <f>VLOOKUP(Processes[[#This Row],[Document no SubProcess]],Processer280125!B:C,2,FALSE)</f>
        <v>lblt@kamstrup.com - Lone Bladt Tvede</v>
      </c>
      <c r="J262">
        <f>VLOOKUP(Processes[[#This Row],[Approver]],Tabels!BC:BF,3,FALSE)</f>
        <v>0</v>
      </c>
      <c r="L262" t="str">
        <f>VLOOKUP(Processes[[#This Row],[Document no SubProcess]],Processer280125!B:F,5,FALSE)</f>
        <v>Current</v>
      </c>
      <c r="M262" t="str">
        <f>VLOOKUP(Processes[[#This Row],[Document no SubProcess]],Processer280125!B:B,1,)</f>
        <v>SP14.17</v>
      </c>
    </row>
    <row r="263" spans="3:15" x14ac:dyDescent="0.25">
      <c r="C263" s="29" t="str">
        <f>_xlfn.CONCAT(Processes[[#This Row],[Document no]],"-",Processes[[#This Row],[Process]],"-",Processes[[#This Row],[Document no SubProcess]],"-",Processes[[#This Row],[SubProcess]])</f>
        <v>P14-Accounting-SP14.18-Receive Customer Payment and Reconcile Bank Accounts</v>
      </c>
      <c r="D263" t="s">
        <v>6477</v>
      </c>
      <c r="E263" t="s">
        <v>6478</v>
      </c>
      <c r="F263" t="s">
        <v>4947</v>
      </c>
      <c r="G263" s="95" t="s">
        <v>6494</v>
      </c>
      <c r="H263" t="s">
        <v>6495</v>
      </c>
      <c r="I263" t="str">
        <f>VLOOKUP(Processes[[#This Row],[Document no SubProcess]],Processer280125!B:C,2,FALSE)</f>
        <v>lblt@kamstrup.com - Lone Bladt Tvede</v>
      </c>
      <c r="J263">
        <f>VLOOKUP(Processes[[#This Row],[Approver]],Tabels!BC:BF,3,FALSE)</f>
        <v>0</v>
      </c>
      <c r="L263" t="str">
        <f>VLOOKUP(Processes[[#This Row],[Document no SubProcess]],Processer280125!B:F,5,FALSE)</f>
        <v>Draft</v>
      </c>
      <c r="M263" t="str">
        <f>VLOOKUP(Processes[[#This Row],[Document no SubProcess]],Processer280125!B:B,1,)</f>
        <v>SP14.18</v>
      </c>
    </row>
    <row r="264" spans="3:15" x14ac:dyDescent="0.25">
      <c r="C264" s="29" t="str">
        <f>_xlfn.CONCAT(Processes[[#This Row],[Document no]],"-",Processes[[#This Row],[Process]],"-",Processes[[#This Row],[Document no SubProcess]],"-",Processes[[#This Row],[SubProcess]])</f>
        <v>P14-Accounting-SP14.19-Receive Supplier Invoice</v>
      </c>
      <c r="D264" t="s">
        <v>6477</v>
      </c>
      <c r="E264" t="s">
        <v>6478</v>
      </c>
      <c r="F264" t="s">
        <v>4947</v>
      </c>
      <c r="G264" s="95" t="s">
        <v>6496</v>
      </c>
      <c r="H264" t="s">
        <v>6497</v>
      </c>
      <c r="I264" t="str">
        <f>VLOOKUP(Processes[[#This Row],[Document no SubProcess]],Processer280125!B:C,2,FALSE)</f>
        <v>lblt@kamstrup.com - Lone Bladt Tvede</v>
      </c>
      <c r="J264">
        <f>VLOOKUP(Processes[[#This Row],[Approver]],Tabels!BC:BF,3,FALSE)</f>
        <v>0</v>
      </c>
      <c r="L264" t="str">
        <f>VLOOKUP(Processes[[#This Row],[Document no SubProcess]],Processer280125!B:F,5,FALSE)</f>
        <v>Current</v>
      </c>
      <c r="M264" t="str">
        <f>VLOOKUP(Processes[[#This Row],[Document no SubProcess]],Processer280125!B:B,1,)</f>
        <v>SP14.19</v>
      </c>
    </row>
    <row r="265" spans="3:15" x14ac:dyDescent="0.25">
      <c r="C265" s="29" t="str">
        <f>_xlfn.CONCAT(Processes[[#This Row],[Document no]],"-",Processes[[#This Row],[Process]],"-",Processes[[#This Row],[Document no SubProcess]],"-",Processes[[#This Row],[SubProcess]])</f>
        <v>P14-Accounting-SP14.2-Order to Cash</v>
      </c>
      <c r="D265" t="s">
        <v>6477</v>
      </c>
      <c r="E265" t="s">
        <v>6478</v>
      </c>
      <c r="F265" t="s">
        <v>4947</v>
      </c>
      <c r="G265" s="39" t="s">
        <v>6498</v>
      </c>
      <c r="H265" t="s">
        <v>6499</v>
      </c>
      <c r="I265" t="str">
        <f>VLOOKUP(Processes[[#This Row],[Document no SubProcess]],Processer280125!B:C,2,FALSE)</f>
        <v>lblt@kamstrup.com - Lone Bladt Tvede</v>
      </c>
      <c r="J265">
        <f>VLOOKUP(Processes[[#This Row],[Approver]],Tabels!BC:BF,3,FALSE)</f>
        <v>0</v>
      </c>
      <c r="L265" t="str">
        <f>VLOOKUP(Processes[[#This Row],[Document no SubProcess]],Processer280125!B:F,5,FALSE)</f>
        <v>Draft</v>
      </c>
      <c r="M265" t="str">
        <f>VLOOKUP(Processes[[#This Row],[Document no SubProcess]],Processer280125!B:B,1,)</f>
        <v>SP14.2</v>
      </c>
    </row>
    <row r="266" spans="3:15" x14ac:dyDescent="0.25">
      <c r="C266" s="29" t="str">
        <f>_xlfn.CONCAT(Processes[[#This Row],[Document no]],"-",Processes[[#This Row],[Process]],"-",Processes[[#This Row],[Document no SubProcess]],"-",Processes[[#This Row],[SubProcess]])</f>
        <v>P14-Accounting-SP14.21-Request Credit Note to Customer</v>
      </c>
      <c r="D266" t="s">
        <v>6477</v>
      </c>
      <c r="E266" t="s">
        <v>6478</v>
      </c>
      <c r="F266" t="s">
        <v>4947</v>
      </c>
      <c r="G266" s="95" t="s">
        <v>6500</v>
      </c>
      <c r="H266" t="s">
        <v>6501</v>
      </c>
      <c r="I266" t="str">
        <f>VLOOKUP(Processes[[#This Row],[Document no SubProcess]],Processer280125!B:C,2,FALSE)</f>
        <v>lblt@kamstrup.com - Lone Bladt Tvede</v>
      </c>
      <c r="J266">
        <f>VLOOKUP(Processes[[#This Row],[Approver]],Tabels!BC:BF,3,FALSE)</f>
        <v>0</v>
      </c>
      <c r="L266" t="str">
        <f>VLOOKUP(Processes[[#This Row],[Document no SubProcess]],Processer280125!B:F,5,FALSE)</f>
        <v>Draft</v>
      </c>
      <c r="M266" t="str">
        <f>VLOOKUP(Processes[[#This Row],[Document no SubProcess]],Processer280125!B:B,1,)</f>
        <v>SP14.21</v>
      </c>
    </row>
    <row r="267" spans="3:15" x14ac:dyDescent="0.25">
      <c r="C267" s="29" t="str">
        <f>_xlfn.CONCAT(Processes[[#This Row],[Document no]],"-",Processes[[#This Row],[Process]],"-",Processes[[#This Row],[Document no SubProcess]],"-",Processes[[#This Row],[SubProcess]])</f>
        <v>P14-Accounting-SP14.22-Account to report</v>
      </c>
      <c r="D267" t="s">
        <v>6477</v>
      </c>
      <c r="E267" t="s">
        <v>6478</v>
      </c>
      <c r="F267" t="s">
        <v>4947</v>
      </c>
      <c r="G267" s="95" t="s">
        <v>6502</v>
      </c>
      <c r="H267" t="s">
        <v>6503</v>
      </c>
      <c r="I267" t="str">
        <f>VLOOKUP(Processes[[#This Row],[Document no SubProcess]],Processer280125!B:C,2,FALSE)</f>
        <v>pstr@kamstrup.com - Peter Stenholt Randrup</v>
      </c>
      <c r="J267">
        <f>VLOOKUP(Processes[[#This Row],[Approver]],Tabels!BC:BF,3,FALSE)</f>
        <v>0</v>
      </c>
      <c r="L267" t="str">
        <f>VLOOKUP(Processes[[#This Row],[Document no SubProcess]],Processer280125!B:F,5,FALSE)</f>
        <v>Draft</v>
      </c>
      <c r="M267" t="str">
        <f>VLOOKUP(Processes[[#This Row],[Document no SubProcess]],Processer280125!B:B,1,)</f>
        <v>SP14.22</v>
      </c>
    </row>
    <row r="268" spans="3:15" x14ac:dyDescent="0.25">
      <c r="C268" s="29" t="str">
        <f>_xlfn.CONCAT(Processes[[#This Row],[Document no]],"-",Processes[[#This Row],[Process]],"-",Processes[[#This Row],[Document no SubProcess]],"-",Processes[[#This Row],[SubProcess]])</f>
        <v>P14-Accounting-SP14.23-Period-end close - Finance</v>
      </c>
      <c r="D268" t="s">
        <v>6477</v>
      </c>
      <c r="E268" t="s">
        <v>6478</v>
      </c>
      <c r="F268" t="s">
        <v>4947</v>
      </c>
      <c r="G268" s="95" t="s">
        <v>6504</v>
      </c>
      <c r="H268" t="s">
        <v>6505</v>
      </c>
      <c r="I268" t="str">
        <f>VLOOKUP(Processes[[#This Row],[Document no SubProcess]],Processer280125!B:C,2,FALSE)</f>
        <v>pstr@kamstrup.com - Peter Stenholt Randrup</v>
      </c>
      <c r="J268">
        <f>VLOOKUP(Processes[[#This Row],[Approver]],Tabels!BC:BF,3,FALSE)</f>
        <v>0</v>
      </c>
      <c r="L268" t="str">
        <f>VLOOKUP(Processes[[#This Row],[Document no SubProcess]],Processer280125!B:F,5,FALSE)</f>
        <v>Draft</v>
      </c>
      <c r="M268" t="str">
        <f>VLOOKUP(Processes[[#This Row],[Document no SubProcess]],Processer280125!B:B,1,)</f>
        <v>SP14.23</v>
      </c>
    </row>
    <row r="269" spans="3:15" x14ac:dyDescent="0.25">
      <c r="C269" s="29" t="str">
        <f>_xlfn.CONCAT(Processes[[#This Row],[Document no]],"-",Processes[[#This Row],[Process]],"-",Processes[[#This Row],[Document no SubProcess]],"-",Processes[[#This Row],[SubProcess]])</f>
        <v>P14-Accounting-SP14.24-Monthly Internal Financial Reporting</v>
      </c>
      <c r="D269" t="s">
        <v>6477</v>
      </c>
      <c r="E269" t="s">
        <v>6478</v>
      </c>
      <c r="F269" t="s">
        <v>4947</v>
      </c>
      <c r="G269" s="95" t="s">
        <v>6506</v>
      </c>
      <c r="H269" t="s">
        <v>6507</v>
      </c>
      <c r="I269" t="str">
        <f>VLOOKUP(Processes[[#This Row],[Document no SubProcess]],Processer280125!B:C,2,FALSE)</f>
        <v>pstr@kamstrup.com - Peter Stenholt Randrup</v>
      </c>
      <c r="J269">
        <f>VLOOKUP(Processes[[#This Row],[Approver]],Tabels!BC:BF,3,FALSE)</f>
        <v>0</v>
      </c>
      <c r="L269" t="str">
        <f>VLOOKUP(Processes[[#This Row],[Document no SubProcess]],Processer280125!B:F,5,FALSE)</f>
        <v>Draft</v>
      </c>
      <c r="M269" t="str">
        <f>VLOOKUP(Processes[[#This Row],[Document no SubProcess]],Processer280125!B:B,1,)</f>
        <v>SP14.24</v>
      </c>
    </row>
    <row r="270" spans="3:15" x14ac:dyDescent="0.25">
      <c r="C270" s="29" t="str">
        <f>_xlfn.CONCAT(Processes[[#This Row],[Document no]],"-",Processes[[#This Row],[Process]],"-",Processes[[#This Row],[Document no SubProcess]],"-",Processes[[#This Row],[SubProcess]])</f>
        <v>P14-Accounting-SP14.25-Annual report - Finance</v>
      </c>
      <c r="D270" t="s">
        <v>6477</v>
      </c>
      <c r="E270" t="s">
        <v>6478</v>
      </c>
      <c r="F270" t="s">
        <v>4947</v>
      </c>
      <c r="G270" s="95" t="s">
        <v>6508</v>
      </c>
      <c r="H270" t="s">
        <v>6509</v>
      </c>
      <c r="I270" t="str">
        <f>VLOOKUP(Processes[[#This Row],[Document no SubProcess]],Processer280125!B:C,2,FALSE)</f>
        <v>pstr@kamstrup.com - Peter Stenholt Randrup</v>
      </c>
      <c r="J270">
        <f>VLOOKUP(Processes[[#This Row],[Approver]],Tabels!BC:BF,3,FALSE)</f>
        <v>0</v>
      </c>
      <c r="L270" t="str">
        <f>VLOOKUP(Processes[[#This Row],[Document no SubProcess]],Processer280125!B:F,5,FALSE)</f>
        <v>Draft</v>
      </c>
      <c r="M270" t="str">
        <f>VLOOKUP(Processes[[#This Row],[Document no SubProcess]],Processer280125!B:B,1,)</f>
        <v>SP14.25</v>
      </c>
    </row>
    <row r="271" spans="3:15" x14ac:dyDescent="0.25">
      <c r="C271" s="29" t="str">
        <f>_xlfn.CONCAT(Processes[[#This Row],[Document no]],"-",Processes[[#This Row],[Process]],"-",Processes[[#This Row],[Document no SubProcess]],"-",Processes[[#This Row],[SubProcess]])</f>
        <v>P14-Accounting-SP14.26-Other external reporting - Finance</v>
      </c>
      <c r="D271" t="s">
        <v>6477</v>
      </c>
      <c r="E271" t="s">
        <v>6478</v>
      </c>
      <c r="F271" t="s">
        <v>4947</v>
      </c>
      <c r="G271" s="95" t="s">
        <v>6510</v>
      </c>
      <c r="H271" t="s">
        <v>6511</v>
      </c>
      <c r="I271" t="str">
        <f>VLOOKUP(Processes[[#This Row],[Document no SubProcess]],Processer280125!B:C,2,FALSE)</f>
        <v>pstr@kamstrup.com - Peter Stenholt Randrup</v>
      </c>
      <c r="J271">
        <f>VLOOKUP(Processes[[#This Row],[Approver]],Tabels!BC:BF,3,FALSE)</f>
        <v>0</v>
      </c>
      <c r="L271" t="str">
        <f>VLOOKUP(Processes[[#This Row],[Document no SubProcess]],Processer280125!B:F,5,FALSE)</f>
        <v>Draft</v>
      </c>
      <c r="M271" t="str">
        <f>VLOOKUP(Processes[[#This Row],[Document no SubProcess]],Processer280125!B:B,1,)</f>
        <v>SP14.26</v>
      </c>
    </row>
    <row r="272" spans="3:15" x14ac:dyDescent="0.25">
      <c r="C272" s="29" t="str">
        <f>_xlfn.CONCAT(Processes[[#This Row],[Document no]],"-",Processes[[#This Row],[Process]],"-",Processes[[#This Row],[Document no SubProcess]],"-",Processes[[#This Row],[SubProcess]])</f>
        <v>P14-Accounting-SP14.27-Treasury</v>
      </c>
      <c r="D272" t="s">
        <v>6477</v>
      </c>
      <c r="E272" t="s">
        <v>6478</v>
      </c>
      <c r="F272" t="s">
        <v>4947</v>
      </c>
      <c r="G272" s="95" t="s">
        <v>6512</v>
      </c>
      <c r="H272" t="s">
        <v>5021</v>
      </c>
      <c r="I272" t="str">
        <f>VLOOKUP(Processes[[#This Row],[Document no SubProcess]],Processer280125!B:C,2,FALSE)</f>
        <v>pstr@kamstrup.com - Peter Stenholt Randrup</v>
      </c>
      <c r="J272">
        <f>VLOOKUP(Processes[[#This Row],[Approver]],Tabels!BC:BF,3,FALSE)</f>
        <v>0</v>
      </c>
      <c r="L272" t="str">
        <f>VLOOKUP(Processes[[#This Row],[Document no SubProcess]],Processer280125!B:F,5,FALSE)</f>
        <v>Current</v>
      </c>
      <c r="M272" t="str">
        <f>VLOOKUP(Processes[[#This Row],[Document no SubProcess]],Processer280125!B:B,1,)</f>
        <v>SP14.27</v>
      </c>
    </row>
    <row r="273" spans="3:13" x14ac:dyDescent="0.25">
      <c r="C273" s="29" t="str">
        <f>_xlfn.CONCAT(Processes[[#This Row],[Document no]],"-",Processes[[#This Row],[Process]],"-",Processes[[#This Row],[Document no SubProcess]],"-",Processes[[#This Row],[SubProcess]])</f>
        <v>P14-Accounting-SP14.28-Tax and Transfer Pricing</v>
      </c>
      <c r="D273" t="s">
        <v>6477</v>
      </c>
      <c r="E273" t="s">
        <v>6478</v>
      </c>
      <c r="F273" t="s">
        <v>4947</v>
      </c>
      <c r="G273" s="95" t="s">
        <v>6513</v>
      </c>
      <c r="H273" t="s">
        <v>6514</v>
      </c>
      <c r="I273" t="str">
        <f>VLOOKUP(Processes[[#This Row],[Document no SubProcess]],Processer280125!B:C,2,FALSE)</f>
        <v>pstr@kamstrup.com - Peter Stenholt Randrup</v>
      </c>
      <c r="J273">
        <f>VLOOKUP(Processes[[#This Row],[Approver]],Tabels!BC:BF,3,FALSE)</f>
        <v>0</v>
      </c>
      <c r="L273" t="str">
        <f>VLOOKUP(Processes[[#This Row],[Document no SubProcess]],Processer280125!B:F,5,FALSE)</f>
        <v>Draft</v>
      </c>
      <c r="M273" t="str">
        <f>VLOOKUP(Processes[[#This Row],[Document no SubProcess]],Processer280125!B:B,1,)</f>
        <v>SP14.28</v>
      </c>
    </row>
    <row r="274" spans="3:13" x14ac:dyDescent="0.25">
      <c r="C274" s="29" t="str">
        <f>_xlfn.CONCAT(Processes[[#This Row],[Document no]],"-",Processes[[#This Row],[Process]],"-",Processes[[#This Row],[Document no SubProcess]],"-",Processes[[#This Row],[SubProcess]])</f>
        <v>P14-Accounting-SP14.29-Corporate Income Tax</v>
      </c>
      <c r="D274" t="s">
        <v>6477</v>
      </c>
      <c r="E274" t="s">
        <v>6478</v>
      </c>
      <c r="F274" t="s">
        <v>4947</v>
      </c>
      <c r="G274" s="95" t="s">
        <v>6515</v>
      </c>
      <c r="H274" t="s">
        <v>6516</v>
      </c>
      <c r="I274" t="str">
        <f>VLOOKUP(Processes[[#This Row],[Document no SubProcess]],Processer280125!B:C,2,FALSE)</f>
        <v>pstr@kamstrup.com - Peter Stenholt Randrup</v>
      </c>
      <c r="J274">
        <f>VLOOKUP(Processes[[#This Row],[Approver]],Tabels!BC:BF,3,FALSE)</f>
        <v>0</v>
      </c>
      <c r="L274" t="str">
        <f>VLOOKUP(Processes[[#This Row],[Document no SubProcess]],Processer280125!B:F,5,FALSE)</f>
        <v>Draft</v>
      </c>
      <c r="M274" t="str">
        <f>VLOOKUP(Processes[[#This Row],[Document no SubProcess]],Processer280125!B:B,1,)</f>
        <v>SP14.29</v>
      </c>
    </row>
    <row r="275" spans="3:13" x14ac:dyDescent="0.25">
      <c r="C275" s="29" t="str">
        <f>_xlfn.CONCAT(Processes[[#This Row],[Document no]],"-",Processes[[#This Row],[Process]],"-",Processes[[#This Row],[Document no SubProcess]],"-",Processes[[#This Row],[SubProcess]])</f>
        <v>P14-Accounting-SP14.3-Company Credit Card</v>
      </c>
      <c r="D275" t="s">
        <v>6477</v>
      </c>
      <c r="E275" t="s">
        <v>6478</v>
      </c>
      <c r="F275" t="s">
        <v>4947</v>
      </c>
      <c r="G275" s="39" t="s">
        <v>6517</v>
      </c>
      <c r="H275" t="s">
        <v>6518</v>
      </c>
      <c r="I275" t="str">
        <f>VLOOKUP(Processes[[#This Row],[Document no SubProcess]],Processer280125!B:C,2,FALSE)</f>
        <v>MHB@kamstrup.com - Margrethe Holub</v>
      </c>
      <c r="J275">
        <f>VLOOKUP(Processes[[#This Row],[Approver]],Tabels!BC:BF,3,FALSE)</f>
        <v>0</v>
      </c>
      <c r="L275" t="str">
        <f>VLOOKUP(Processes[[#This Row],[Document no SubProcess]],Processer280125!B:F,5,FALSE)</f>
        <v>Draft</v>
      </c>
      <c r="M275" t="str">
        <f>VLOOKUP(Processes[[#This Row],[Document no SubProcess]],Processer280125!B:B,1,)</f>
        <v>SP14.3</v>
      </c>
    </row>
    <row r="276" spans="3:13" x14ac:dyDescent="0.25">
      <c r="C276" s="29" t="str">
        <f>_xlfn.CONCAT(Processes[[#This Row],[Document no]],"-",Processes[[#This Row],[Process]],"-",Processes[[#This Row],[Document no SubProcess]],"-",Processes[[#This Row],[SubProcess]])</f>
        <v>P14-Accounting-SP14.30-Transfer Pricing</v>
      </c>
      <c r="D276" t="s">
        <v>6477</v>
      </c>
      <c r="E276" t="s">
        <v>6478</v>
      </c>
      <c r="F276" t="s">
        <v>4947</v>
      </c>
      <c r="G276" s="95" t="s">
        <v>6519</v>
      </c>
      <c r="H276" t="s">
        <v>6520</v>
      </c>
      <c r="I276" t="str">
        <f>VLOOKUP(Processes[[#This Row],[Document no SubProcess]],Processer280125!B:C,2,FALSE)</f>
        <v>pstr@kamstrup.com - Peter Stenholt Randrup</v>
      </c>
      <c r="J276">
        <f>VLOOKUP(Processes[[#This Row],[Approver]],Tabels!BC:BF,3,FALSE)</f>
        <v>0</v>
      </c>
      <c r="L276" t="str">
        <f>VLOOKUP(Processes[[#This Row],[Document no SubProcess]],Processer280125!B:F,5,FALSE)</f>
        <v>Draft</v>
      </c>
      <c r="M276" t="str">
        <f>VLOOKUP(Processes[[#This Row],[Document no SubProcess]],Processer280125!B:B,1,)</f>
        <v>SP14.30</v>
      </c>
    </row>
    <row r="277" spans="3:13" x14ac:dyDescent="0.25">
      <c r="C277" s="29" t="str">
        <f>_xlfn.CONCAT(Processes[[#This Row],[Document no]],"-",Processes[[#This Row],[Process]],"-",Processes[[#This Row],[Document no SubProcess]],"-",Processes[[#This Row],[SubProcess]])</f>
        <v>P14-Accounting-SP14.31-Cash Expenses</v>
      </c>
      <c r="D277" t="s">
        <v>6477</v>
      </c>
      <c r="E277" t="s">
        <v>6478</v>
      </c>
      <c r="F277" t="s">
        <v>4947</v>
      </c>
      <c r="G277" s="95" t="s">
        <v>6521</v>
      </c>
      <c r="H277" t="s">
        <v>6522</v>
      </c>
      <c r="I277" t="str">
        <f>VLOOKUP(Processes[[#This Row],[Document no SubProcess]],Processer280125!B:C,2,FALSE)</f>
        <v>fvje@kamstrup.com - Frank Vestergaard Jensen</v>
      </c>
      <c r="J277">
        <f>VLOOKUP(Processes[[#This Row],[Approver]],Tabels!BC:BF,3,FALSE)</f>
        <v>0</v>
      </c>
      <c r="L277" t="str">
        <f>VLOOKUP(Processes[[#This Row],[Document no SubProcess]],Processer280125!B:F,5,FALSE)</f>
        <v>Draft</v>
      </c>
      <c r="M277" t="str">
        <f>VLOOKUP(Processes[[#This Row],[Document no SubProcess]],Processer280125!B:B,1,)</f>
        <v>SP14.31</v>
      </c>
    </row>
    <row r="278" spans="3:13" x14ac:dyDescent="0.25">
      <c r="C278" s="29" t="str">
        <f>_xlfn.CONCAT(Processes[[#This Row],[Document no]],"-",Processes[[#This Row],[Process]],"-",Processes[[#This Row],[Document no SubProcess]],"-",Processes[[#This Row],[SubProcess]])</f>
        <v>P14-Accounting-SP14.32-Environmental, Social, and Governance (ESG) Yearly Reporting</v>
      </c>
      <c r="D278" t="s">
        <v>6477</v>
      </c>
      <c r="E278" t="s">
        <v>6478</v>
      </c>
      <c r="F278" t="s">
        <v>4947</v>
      </c>
      <c r="G278" s="95" t="s">
        <v>6523</v>
      </c>
      <c r="H278" t="s">
        <v>6524</v>
      </c>
      <c r="I278" t="str">
        <f>VLOOKUP(Processes[[#This Row],[Document no SubProcess]],Processer280125!B:C,2,FALSE)</f>
        <v>rusn@kamstrup.com - Rune Riis von Spreckelsen</v>
      </c>
      <c r="J278" t="str">
        <f>VLOOKUP(Processes[[#This Row],[Approver]],Tabels!BC:BF,3,FALSE)</f>
        <v>Finance</v>
      </c>
      <c r="L278" t="str">
        <f>VLOOKUP(Processes[[#This Row],[Document no SubProcess]],Processer280125!B:F,5,FALSE)</f>
        <v>Draft</v>
      </c>
      <c r="M278" t="str">
        <f>VLOOKUP(Processes[[#This Row],[Document no SubProcess]],Processer280125!B:B,1,)</f>
        <v>SP14.32</v>
      </c>
    </row>
    <row r="279" spans="3:13" x14ac:dyDescent="0.25">
      <c r="C279" s="29" t="str">
        <f>_xlfn.CONCAT(Processes[[#This Row],[Document no]],"-",Processes[[#This Row],[Process]],"-",Processes[[#This Row],[Document no SubProcess]],"-",Processes[[#This Row],[SubProcess]])</f>
        <v>P14-Accounting-SP14.4-Enroll Supplier</v>
      </c>
      <c r="D279" t="s">
        <v>6477</v>
      </c>
      <c r="E279" t="s">
        <v>6478</v>
      </c>
      <c r="F279" t="s">
        <v>4947</v>
      </c>
      <c r="G279" s="39" t="s">
        <v>6525</v>
      </c>
      <c r="H279" t="s">
        <v>6526</v>
      </c>
      <c r="I279" t="str">
        <f>VLOOKUP(Processes[[#This Row],[Document no SubProcess]],Processer280125!B:C,2,FALSE)</f>
        <v>lblt@kamstrup.com - Lone Bladt Tvede</v>
      </c>
      <c r="J279">
        <f>VLOOKUP(Processes[[#This Row],[Approver]],Tabels!BC:BF,3,FALSE)</f>
        <v>0</v>
      </c>
      <c r="L279" t="str">
        <f>VLOOKUP(Processes[[#This Row],[Document no SubProcess]],Processer280125!B:F,5,FALSE)</f>
        <v>Current</v>
      </c>
      <c r="M279" t="str">
        <f>VLOOKUP(Processes[[#This Row],[Document no SubProcess]],Processer280125!B:B,1,)</f>
        <v>SP14.4</v>
      </c>
    </row>
    <row r="280" spans="3:13" x14ac:dyDescent="0.25">
      <c r="C280" s="29" t="str">
        <f>_xlfn.CONCAT(Processes[[#This Row],[Document no]],"-",Processes[[#This Row],[Process]],"-",Processes[[#This Row],[Document no SubProcess]],"-",Processes[[#This Row],[SubProcess]])</f>
        <v>P14-Accounting-SP14.5-Import Supplier Invoices to IFS</v>
      </c>
      <c r="D280" t="s">
        <v>6477</v>
      </c>
      <c r="E280" t="s">
        <v>6478</v>
      </c>
      <c r="F280" t="s">
        <v>4947</v>
      </c>
      <c r="G280" s="39" t="s">
        <v>6527</v>
      </c>
      <c r="H280" t="s">
        <v>6528</v>
      </c>
      <c r="I280" t="str">
        <f>VLOOKUP(Processes[[#This Row],[Document no SubProcess]],Processer280125!B:C,2,FALSE)</f>
        <v>lblt@kamstrup.com - Lone Bladt Tvede</v>
      </c>
      <c r="J280">
        <f>VLOOKUP(Processes[[#This Row],[Approver]],Tabels!BC:BF,3,FALSE)</f>
        <v>0</v>
      </c>
      <c r="L280" t="str">
        <f>VLOOKUP(Processes[[#This Row],[Document no SubProcess]],Processer280125!B:F,5,FALSE)</f>
        <v>Current</v>
      </c>
      <c r="M280" t="str">
        <f>VLOOKUP(Processes[[#This Row],[Document no SubProcess]],Processer280125!B:B,1,)</f>
        <v>SP14.5</v>
      </c>
    </row>
    <row r="281" spans="3:13" x14ac:dyDescent="0.25">
      <c r="C281" s="29" t="str">
        <f>_xlfn.CONCAT(Processes[[#This Row],[Document no]],"-",Processes[[#This Row],[Process]],"-",Processes[[#This Row],[Document no SubProcess]],"-",Processes[[#This Row],[SubProcess]])</f>
        <v>P14-Accounting-SP14.6-Approval of Supplier Invoices</v>
      </c>
      <c r="D281" t="s">
        <v>6477</v>
      </c>
      <c r="E281" t="s">
        <v>6478</v>
      </c>
      <c r="F281" t="s">
        <v>4947</v>
      </c>
      <c r="G281" s="39" t="s">
        <v>6529</v>
      </c>
      <c r="H281" t="s">
        <v>6530</v>
      </c>
      <c r="I281" t="str">
        <f>VLOOKUP(Processes[[#This Row],[Document no SubProcess]],Processer280125!B:C,2,FALSE)</f>
        <v>lblt@kamstrup.com - Lone Bladt Tvede</v>
      </c>
      <c r="J281">
        <f>VLOOKUP(Processes[[#This Row],[Approver]],Tabels!BC:BF,3,FALSE)</f>
        <v>0</v>
      </c>
      <c r="L281" t="str">
        <f>VLOOKUP(Processes[[#This Row],[Document no SubProcess]],Processer280125!B:F,5,FALSE)</f>
        <v>Current</v>
      </c>
      <c r="M281" t="str">
        <f>VLOOKUP(Processes[[#This Row],[Document no SubProcess]],Processer280125!B:B,1,)</f>
        <v>SP14.6</v>
      </c>
    </row>
    <row r="282" spans="3:13" x14ac:dyDescent="0.25">
      <c r="C282" s="29" t="str">
        <f>_xlfn.CONCAT(Processes[[#This Row],[Document no]],"-",Processes[[#This Row],[Process]],"-",Processes[[#This Row],[Document no SubProcess]],"-",Processes[[#This Row],[SubProcess]])</f>
        <v>P14-Accounting-SP14.7-Send reminders to approvers</v>
      </c>
      <c r="D282" t="s">
        <v>6477</v>
      </c>
      <c r="E282" t="s">
        <v>6478</v>
      </c>
      <c r="F282" t="s">
        <v>4947</v>
      </c>
      <c r="G282" s="39" t="s">
        <v>6531</v>
      </c>
      <c r="H282" t="s">
        <v>6532</v>
      </c>
      <c r="I282" t="str">
        <f>VLOOKUP(Processes[[#This Row],[Document no SubProcess]],Processer280125!B:C,2,FALSE)</f>
        <v>lblt@kamstrup.com - Lone Bladt Tvede</v>
      </c>
      <c r="J282">
        <f>VLOOKUP(Processes[[#This Row],[Approver]],Tabels!BC:BF,3,FALSE)</f>
        <v>0</v>
      </c>
      <c r="L282" t="str">
        <f>VLOOKUP(Processes[[#This Row],[Document no SubProcess]],Processer280125!B:F,5,FALSE)</f>
        <v>Current</v>
      </c>
      <c r="M282" t="str">
        <f>VLOOKUP(Processes[[#This Row],[Document no SubProcess]],Processer280125!B:B,1,)</f>
        <v>SP14.7</v>
      </c>
    </row>
    <row r="283" spans="3:13" x14ac:dyDescent="0.25">
      <c r="C283" s="29" t="str">
        <f>_xlfn.CONCAT(Processes[[#This Row],[Document no]],"-",Processes[[#This Row],[Process]],"-",Processes[[#This Row],[Document no SubProcess]],"-",Processes[[#This Row],[SubProcess]])</f>
        <v>P14-Accounting-SP14.8-Post Supplier Invoices</v>
      </c>
      <c r="D283" t="s">
        <v>6477</v>
      </c>
      <c r="E283" t="s">
        <v>6478</v>
      </c>
      <c r="F283" t="s">
        <v>4947</v>
      </c>
      <c r="G283" s="39" t="s">
        <v>6533</v>
      </c>
      <c r="H283" t="s">
        <v>6534</v>
      </c>
      <c r="I283" t="str">
        <f>VLOOKUP(Processes[[#This Row],[Document no SubProcess]],Processer280125!B:C,2,FALSE)</f>
        <v>lblt@kamstrup.com - Lone Bladt Tvede</v>
      </c>
      <c r="J283">
        <f>VLOOKUP(Processes[[#This Row],[Approver]],Tabels!BC:BF,3,FALSE)</f>
        <v>0</v>
      </c>
      <c r="L283" t="str">
        <f>VLOOKUP(Processes[[#This Row],[Document no SubProcess]],Processer280125!B:F,5,FALSE)</f>
        <v>Current</v>
      </c>
      <c r="M283" t="str">
        <f>VLOOKUP(Processes[[#This Row],[Document no SubProcess]],Processer280125!B:B,1,)</f>
        <v>SP14.8</v>
      </c>
    </row>
    <row r="284" spans="3:13" x14ac:dyDescent="0.25">
      <c r="C284" s="29" t="str">
        <f>_xlfn.CONCAT(Processes[[#This Row],[Document no]],"-",Processes[[#This Row],[Process]],"-",Processes[[#This Row],[Document no SubProcess]],"-",Processes[[#This Row],[SubProcess]])</f>
        <v>P14-Accounting-SP14.9-</v>
      </c>
      <c r="D284" t="s">
        <v>6477</v>
      </c>
      <c r="E284" t="s">
        <v>6478</v>
      </c>
      <c r="F284" t="s">
        <v>4947</v>
      </c>
      <c r="G284" s="39" t="s">
        <v>6535</v>
      </c>
      <c r="I284" t="s">
        <v>3572</v>
      </c>
      <c r="J284">
        <f>VLOOKUP(Processes[[#This Row],[Approver]],Tabels!BC:BF,3,FALSE)</f>
        <v>0</v>
      </c>
      <c r="L284" t="s">
        <v>435</v>
      </c>
      <c r="M284" t="s">
        <v>435</v>
      </c>
    </row>
    <row r="285" spans="3:13" x14ac:dyDescent="0.25">
      <c r="C285" s="29" t="str">
        <f>_xlfn.CONCAT(Processes[[#This Row],[Document no]],"-",Processes[[#This Row],[Process]],"-",Processes[[#This Row],[Document no SubProcess]],"-",Processes[[#This Row],[SubProcess]])</f>
        <v>P14-Accounting--</v>
      </c>
      <c r="D285" t="s">
        <v>6477</v>
      </c>
      <c r="E285" t="s">
        <v>6478</v>
      </c>
      <c r="F285" t="s">
        <v>4947</v>
      </c>
      <c r="I285" t="s">
        <v>3572</v>
      </c>
      <c r="J285">
        <f>VLOOKUP(Processes[[#This Row],[Approver]],Tabels!BC:BF,3,FALSE)</f>
        <v>0</v>
      </c>
      <c r="L285" t="s">
        <v>435</v>
      </c>
      <c r="M285" t="s">
        <v>435</v>
      </c>
    </row>
    <row r="286" spans="3:13" x14ac:dyDescent="0.25">
      <c r="C286" s="29" t="str">
        <f>_xlfn.CONCAT(Processes[[#This Row],[Document no]],"-",Processes[[#This Row],[Process]],"-",Processes[[#This Row],[Document no SubProcess]],"-",Processes[[#This Row],[SubProcess]])</f>
        <v>P15-Accreditations &amp; Authorisation-SP15.1-Accreditation ISO 17025</v>
      </c>
      <c r="D286" t="s">
        <v>6536</v>
      </c>
      <c r="E286" t="s">
        <v>6478</v>
      </c>
      <c r="F286" t="s">
        <v>6537</v>
      </c>
      <c r="G286" s="39" t="s">
        <v>6538</v>
      </c>
      <c r="H286" t="s">
        <v>6539</v>
      </c>
      <c r="I286" t="str">
        <f>VLOOKUP(Processes[[#This Row],[Document no SubProcess]],Processer280125!B:C,2,FALSE)</f>
        <v>Mek@kamstrup.com - Mette Birch Kristensen</v>
      </c>
      <c r="J286" t="str">
        <f>VLOOKUP(Processes[[#This Row],[Approver]],Tabels!BC:BF,3,FALSE)</f>
        <v xml:space="preserve"> Quality &amp; Sustainability</v>
      </c>
      <c r="L286" t="str">
        <f>VLOOKUP(Processes[[#This Row],[Document no SubProcess]],Processer280125!B:F,5,FALSE)</f>
        <v>Current</v>
      </c>
      <c r="M286" t="str">
        <f>VLOOKUP(Processes[[#This Row],[Document no SubProcess]],Processer280125!B:B,1,)</f>
        <v>SP15.1</v>
      </c>
    </row>
    <row r="287" spans="3:13" x14ac:dyDescent="0.25">
      <c r="C287" s="29" t="str">
        <f>_xlfn.CONCAT(Processes[[#This Row],[Document no]],"-",Processes[[#This Row],[Process]],"-",Processes[[#This Row],[Document no SubProcess]],"-",Processes[[#This Row],[SubProcess]])</f>
        <v>P15-Accreditations &amp; Authorisation-SP15.10-Method for Accredited Calibration: Temperature</v>
      </c>
      <c r="D287" t="s">
        <v>6536</v>
      </c>
      <c r="E287" t="s">
        <v>6478</v>
      </c>
      <c r="F287" t="s">
        <v>6537</v>
      </c>
      <c r="G287" s="95" t="s">
        <v>6540</v>
      </c>
      <c r="H287" t="s">
        <v>6541</v>
      </c>
      <c r="I287" t="str">
        <f>VLOOKUP(Processes[[#This Row],[Document no SubProcess]],Processer280125!B:C,2,FALSE)</f>
        <v>jdo@kamstrup.com - John Domino</v>
      </c>
      <c r="J287">
        <f>VLOOKUP(Processes[[#This Row],[Approver]],Tabels!BC:BF,3,FALSE)</f>
        <v>0</v>
      </c>
      <c r="L287" t="str">
        <f>VLOOKUP(Processes[[#This Row],[Document no SubProcess]],Processer280125!B:F,5,FALSE)</f>
        <v>Current</v>
      </c>
      <c r="M287" t="str">
        <f>VLOOKUP(Processes[[#This Row],[Document no SubProcess]],Processer280125!B:B,1,)</f>
        <v>SP15.10</v>
      </c>
    </row>
    <row r="288" spans="3:13" x14ac:dyDescent="0.25">
      <c r="C288" s="29" t="str">
        <f>_xlfn.CONCAT(Processes[[#This Row],[Document no]],"-",Processes[[#This Row],[Process]],"-",Processes[[#This Row],[Document no SubProcess]],"-",Processes[[#This Row],[SubProcess]])</f>
        <v>P15-Accreditations &amp; Authorisation-SP15.11-Method for Accredited Calibration: Electricity</v>
      </c>
      <c r="D288" t="s">
        <v>6536</v>
      </c>
      <c r="E288" t="s">
        <v>6478</v>
      </c>
      <c r="F288" t="s">
        <v>6537</v>
      </c>
      <c r="G288" s="95" t="s">
        <v>6542</v>
      </c>
      <c r="H288" t="s">
        <v>6543</v>
      </c>
      <c r="I288" t="str">
        <f>VLOOKUP(Processes[[#This Row],[Document no SubProcess]],Processer280125!B:C,2,FALSE)</f>
        <v>CNI@kamstrup.com - Carsten Svanberg Nielsen</v>
      </c>
      <c r="J288">
        <f>VLOOKUP(Processes[[#This Row],[Approver]],Tabels!BC:BF,3,FALSE)</f>
        <v>0</v>
      </c>
      <c r="L288" t="str">
        <f>VLOOKUP(Processes[[#This Row],[Document no SubProcess]],Processer280125!B:F,5,FALSE)</f>
        <v>Current</v>
      </c>
      <c r="M288" t="str">
        <f>VLOOKUP(Processes[[#This Row],[Document no SubProcess]],Processer280125!B:B,1,)</f>
        <v>SP15.11</v>
      </c>
    </row>
    <row r="289" spans="3:13" x14ac:dyDescent="0.25">
      <c r="C289" s="29" t="str">
        <f>_xlfn.CONCAT(Processes[[#This Row],[Document no]],"-",Processes[[#This Row],[Process]],"-",Processes[[#This Row],[Document no SubProcess]],"-",Processes[[#This Row],[SubProcess]])</f>
        <v>P15-Accreditations &amp; Authorisation-SP15.12-Method for Accredited Calibration: Density</v>
      </c>
      <c r="D289" t="s">
        <v>6536</v>
      </c>
      <c r="E289" t="s">
        <v>6478</v>
      </c>
      <c r="F289" t="s">
        <v>6537</v>
      </c>
      <c r="G289" s="95" t="s">
        <v>6544</v>
      </c>
      <c r="H289" t="s">
        <v>6545</v>
      </c>
      <c r="I289" t="str">
        <f>VLOOKUP(Processes[[#This Row],[Document no SubProcess]],Processer280125!B:C,2,FALSE)</f>
        <v>jdo@kamstrup.com - John Domino</v>
      </c>
      <c r="J289">
        <f>VLOOKUP(Processes[[#This Row],[Approver]],Tabels!BC:BF,3,FALSE)</f>
        <v>0</v>
      </c>
      <c r="L289" t="str">
        <f>VLOOKUP(Processes[[#This Row],[Document no SubProcess]],Processer280125!B:F,5,FALSE)</f>
        <v>Current</v>
      </c>
      <c r="M289" t="str">
        <f>VLOOKUP(Processes[[#This Row],[Document no SubProcess]],Processer280125!B:B,1,)</f>
        <v>SP15.12</v>
      </c>
    </row>
    <row r="290" spans="3:13" x14ac:dyDescent="0.25">
      <c r="C290" s="29" t="str">
        <f>_xlfn.CONCAT(Processes[[#This Row],[Document no]],"-",Processes[[#This Row],[Process]],"-",Processes[[#This Row],[Document no SubProcess]],"-",Processes[[#This Row],[SubProcess]])</f>
        <v>P15-Accreditations &amp; Authorisation-SP15.13-Method for Accredited Calibration: Energy (Calculators)</v>
      </c>
      <c r="D290" t="s">
        <v>6536</v>
      </c>
      <c r="E290" t="s">
        <v>6478</v>
      </c>
      <c r="F290" t="s">
        <v>6537</v>
      </c>
      <c r="G290" s="95" t="s">
        <v>6546</v>
      </c>
      <c r="H290" t="s">
        <v>6547</v>
      </c>
      <c r="I290" t="str">
        <f>VLOOKUP(Processes[[#This Row],[Document no SubProcess]],Processer280125!B:C,2,FALSE)</f>
        <v>jdo@kamstrup.com - John Domino</v>
      </c>
      <c r="J290">
        <f>VLOOKUP(Processes[[#This Row],[Approver]],Tabels!BC:BF,3,FALSE)</f>
        <v>0</v>
      </c>
      <c r="L290" t="str">
        <f>VLOOKUP(Processes[[#This Row],[Document no SubProcess]],Processer280125!B:F,5,FALSE)</f>
        <v>Current</v>
      </c>
      <c r="M290" t="str">
        <f>VLOOKUP(Processes[[#This Row],[Document no SubProcess]],Processer280125!B:B,1,)</f>
        <v>SP15.13</v>
      </c>
    </row>
    <row r="291" spans="3:13" x14ac:dyDescent="0.25">
      <c r="C291" s="29" t="str">
        <f>_xlfn.CONCAT(Processes[[#This Row],[Document no]],"-",Processes[[#This Row],[Process]],"-",Processes[[#This Row],[Document no SubProcess]],"-",Processes[[#This Row],[SubProcess]])</f>
        <v>P15-Accreditations &amp; Authorisation-SP15.14-Method for Accredited Calibration: Temperature Sensor Difference</v>
      </c>
      <c r="D291" t="s">
        <v>6536</v>
      </c>
      <c r="E291" t="s">
        <v>6478</v>
      </c>
      <c r="F291" t="s">
        <v>6537</v>
      </c>
      <c r="G291" s="95" t="s">
        <v>6548</v>
      </c>
      <c r="H291" t="s">
        <v>6549</v>
      </c>
      <c r="I291" t="str">
        <f>VLOOKUP(Processes[[#This Row],[Document no SubProcess]],Processer280125!B:C,2,FALSE)</f>
        <v>jdo@kamstrup.com - John Domino</v>
      </c>
      <c r="J291">
        <f>VLOOKUP(Processes[[#This Row],[Approver]],Tabels!BC:BF,3,FALSE)</f>
        <v>0</v>
      </c>
      <c r="L291" t="str">
        <f>VLOOKUP(Processes[[#This Row],[Document no SubProcess]],Processer280125!B:F,5,FALSE)</f>
        <v>Current</v>
      </c>
      <c r="M291" t="str">
        <f>VLOOKUP(Processes[[#This Row],[Document no SubProcess]],Processer280125!B:B,1,)</f>
        <v>SP15.14</v>
      </c>
    </row>
    <row r="292" spans="3:13" x14ac:dyDescent="0.25">
      <c r="C292" s="29" t="str">
        <f>_xlfn.CONCAT(Processes[[#This Row],[Document no]],"-",Processes[[#This Row],[Process]],"-",Processes[[#This Row],[Document no SubProcess]],"-",Processes[[#This Row],[SubProcess]])</f>
        <v>P15-Accreditations &amp; Authorisation-SP15.15-Method for Accredited Calibration: Resistance</v>
      </c>
      <c r="D292" t="s">
        <v>6536</v>
      </c>
      <c r="E292" t="s">
        <v>6478</v>
      </c>
      <c r="F292" t="s">
        <v>6537</v>
      </c>
      <c r="G292" s="95" t="s">
        <v>6550</v>
      </c>
      <c r="H292" t="s">
        <v>6551</v>
      </c>
      <c r="I292" t="str">
        <f>VLOOKUP(Processes[[#This Row],[Document no SubProcess]],Processer280125!B:C,2,FALSE)</f>
        <v>jdo@kamstrup.com - John Domino</v>
      </c>
      <c r="J292">
        <f>VLOOKUP(Processes[[#This Row],[Approver]],Tabels!BC:BF,3,FALSE)</f>
        <v>0</v>
      </c>
      <c r="L292" t="str">
        <f>VLOOKUP(Processes[[#This Row],[Document no SubProcess]],Processer280125!B:F,5,FALSE)</f>
        <v>Current</v>
      </c>
      <c r="M292" t="str">
        <f>VLOOKUP(Processes[[#This Row],[Document no SubProcess]],Processer280125!B:B,1,)</f>
        <v>SP15.15</v>
      </c>
    </row>
    <row r="293" spans="3:13" x14ac:dyDescent="0.25">
      <c r="C293" s="29" t="str">
        <f>_xlfn.CONCAT(Processes[[#This Row],[Document no]],"-",Processes[[#This Row],[Process]],"-",Processes[[#This Row],[Document no SubProcess]],"-",Processes[[#This Row],[SubProcess]])</f>
        <v>P15-Accreditations &amp; Authorisation-SP15.16-Method for Accredited Testing: Leak Resistance for Temperature Sensors</v>
      </c>
      <c r="D293" t="s">
        <v>6536</v>
      </c>
      <c r="E293" t="s">
        <v>6478</v>
      </c>
      <c r="F293" t="s">
        <v>6537</v>
      </c>
      <c r="G293" s="95" t="s">
        <v>6552</v>
      </c>
      <c r="H293" t="s">
        <v>6553</v>
      </c>
      <c r="I293" t="str">
        <f>VLOOKUP(Processes[[#This Row],[Document no SubProcess]],Processer280125!B:C,2,FALSE)</f>
        <v>jdo@kamstrup.com - John Domino</v>
      </c>
      <c r="J293">
        <f>VLOOKUP(Processes[[#This Row],[Approver]],Tabels!BC:BF,3,FALSE)</f>
        <v>0</v>
      </c>
      <c r="L293" t="str">
        <f>VLOOKUP(Processes[[#This Row],[Document no SubProcess]],Processer280125!B:F,5,FALSE)</f>
        <v>Current</v>
      </c>
      <c r="M293" t="str">
        <f>VLOOKUP(Processes[[#This Row],[Document no SubProcess]],Processer280125!B:B,1,)</f>
        <v>SP15.16</v>
      </c>
    </row>
    <row r="294" spans="3:13" x14ac:dyDescent="0.25">
      <c r="C294" s="29" t="str">
        <f>_xlfn.CONCAT(Processes[[#This Row],[Document no]],"-",Processes[[#This Row],[Process]],"-",Processes[[#This Row],[Document no SubProcess]],"-",Processes[[#This Row],[SubProcess]])</f>
        <v>P15-Accreditations &amp; Authorisation-SP15.17-Method for Accredited Testing: AC Voltage Insulation for Electricity Meters</v>
      </c>
      <c r="D294" t="s">
        <v>6536</v>
      </c>
      <c r="E294" t="s">
        <v>6478</v>
      </c>
      <c r="F294" t="s">
        <v>6537</v>
      </c>
      <c r="G294" s="95" t="s">
        <v>6554</v>
      </c>
      <c r="H294" t="s">
        <v>6555</v>
      </c>
      <c r="I294" t="str">
        <f>VLOOKUP(Processes[[#This Row],[Document no SubProcess]],Processer280125!B:C,2,FALSE)</f>
        <v>CNI@kamstrup.com - Carsten Svanberg Nielsen</v>
      </c>
      <c r="J294">
        <f>VLOOKUP(Processes[[#This Row],[Approver]],Tabels!BC:BF,3,FALSE)</f>
        <v>0</v>
      </c>
      <c r="L294" t="str">
        <f>VLOOKUP(Processes[[#This Row],[Document no SubProcess]],Processer280125!B:F,5,FALSE)</f>
        <v>Current</v>
      </c>
      <c r="M294" t="str">
        <f>VLOOKUP(Processes[[#This Row],[Document no SubProcess]],Processer280125!B:B,1,)</f>
        <v>SP15.17</v>
      </c>
    </row>
    <row r="295" spans="3:13" x14ac:dyDescent="0.25">
      <c r="C295" s="29" t="str">
        <f>_xlfn.CONCAT(Processes[[#This Row],[Document no]],"-",Processes[[#This Row],[Process]],"-",Processes[[#This Row],[Document no SubProcess]],"-",Processes[[#This Row],[SubProcess]])</f>
        <v>P15-Accreditations &amp; Authorisation-SP15.18-Kamstrup Flow Meters: Measurement Uncertainty</v>
      </c>
      <c r="D295" t="s">
        <v>6536</v>
      </c>
      <c r="E295" t="s">
        <v>6478</v>
      </c>
      <c r="F295" t="s">
        <v>6537</v>
      </c>
      <c r="G295" s="95" t="s">
        <v>6556</v>
      </c>
      <c r="H295" t="s">
        <v>6557</v>
      </c>
      <c r="I295" t="str">
        <f>VLOOKUP(Processes[[#This Row],[Document no SubProcess]],Processer280125!B:C,2,FALSE)</f>
        <v>lahn@kamstrup.com - Lasse Holch Nielsen</v>
      </c>
      <c r="J295">
        <f>VLOOKUP(Processes[[#This Row],[Approver]],Tabels!BC:BF,3,FALSE)</f>
        <v>0</v>
      </c>
      <c r="L295" t="str">
        <f>VLOOKUP(Processes[[#This Row],[Document no SubProcess]],Processer280125!B:F,5,FALSE)</f>
        <v>Current</v>
      </c>
      <c r="M295" t="str">
        <f>VLOOKUP(Processes[[#This Row],[Document no SubProcess]],Processer280125!B:B,1,)</f>
        <v>SP15.18</v>
      </c>
    </row>
    <row r="296" spans="3:13" x14ac:dyDescent="0.25">
      <c r="C296" s="29" t="str">
        <f>_xlfn.CONCAT(Processes[[#This Row],[Document no]],"-",Processes[[#This Row],[Process]],"-",Processes[[#This Row],[Document no SubProcess]],"-",Processes[[#This Row],[SubProcess]])</f>
        <v>P15-Accreditations &amp; Authorisation-SP15.19-Uncertainty Budget Contributions for Flow Benches</v>
      </c>
      <c r="D296" t="s">
        <v>6536</v>
      </c>
      <c r="E296" t="s">
        <v>6478</v>
      </c>
      <c r="F296" t="s">
        <v>6537</v>
      </c>
      <c r="G296" s="95" t="s">
        <v>6558</v>
      </c>
      <c r="H296" t="s">
        <v>6559</v>
      </c>
      <c r="I296" t="str">
        <f>VLOOKUP(Processes[[#This Row],[Document no SubProcess]],Processer280125!B:C,2,FALSE)</f>
        <v>lahn@kamstrup.com - Lasse Holch Nielsen</v>
      </c>
      <c r="J296">
        <f>VLOOKUP(Processes[[#This Row],[Approver]],Tabels!BC:BF,3,FALSE)</f>
        <v>0</v>
      </c>
      <c r="L296" t="str">
        <f>VLOOKUP(Processes[[#This Row],[Document no SubProcess]],Processer280125!B:F,5,FALSE)</f>
        <v>Current</v>
      </c>
      <c r="M296" t="str">
        <f>VLOOKUP(Processes[[#This Row],[Document no SubProcess]],Processer280125!B:B,1,)</f>
        <v>SP15.19</v>
      </c>
    </row>
    <row r="297" spans="3:13" x14ac:dyDescent="0.25">
      <c r="C297" s="29" t="str">
        <f>_xlfn.CONCAT(Processes[[#This Row],[Document no]],"-",Processes[[#This Row],[Process]],"-",Processes[[#This Row],[Document no SubProcess]],"-",Processes[[#This Row],[SubProcess]])</f>
        <v>P15-Accreditations &amp; Authorisation-SP15.2-Requirements for Product Reverification in Denmark</v>
      </c>
      <c r="D297" t="s">
        <v>6536</v>
      </c>
      <c r="E297" t="s">
        <v>6478</v>
      </c>
      <c r="F297" t="s">
        <v>6537</v>
      </c>
      <c r="G297" s="39" t="s">
        <v>6560</v>
      </c>
      <c r="H297" t="s">
        <v>6561</v>
      </c>
      <c r="I297" t="str">
        <f>VLOOKUP(Processes[[#This Row],[Document no SubProcess]],Processer280125!B:C,2,FALSE)</f>
        <v>Mek@kamstrup.com - Mette Birch Kristensen</v>
      </c>
      <c r="J297" t="str">
        <f>VLOOKUP(Processes[[#This Row],[Approver]],Tabels!BC:BF,3,FALSE)</f>
        <v xml:space="preserve"> Quality &amp; Sustainability</v>
      </c>
      <c r="L297" t="str">
        <f>VLOOKUP(Processes[[#This Row],[Document no SubProcess]],Processer280125!B:F,5,FALSE)</f>
        <v>Current</v>
      </c>
      <c r="M297" t="str">
        <f>VLOOKUP(Processes[[#This Row],[Document no SubProcess]],Processer280125!B:B,1,)</f>
        <v>SP15.2</v>
      </c>
    </row>
    <row r="298" spans="3:13" x14ac:dyDescent="0.25">
      <c r="C298" s="29" t="str">
        <f>_xlfn.CONCAT(Processes[[#This Row],[Document no]],"-",Processes[[#This Row],[Process]],"-",Processes[[#This Row],[Document no SubProcess]],"-",Processes[[#This Row],[SubProcess]])</f>
        <v>P15-Accreditations &amp; Authorisation-SP15.20-Calibration and Testing Certificates (pdf) and Test Reports (Excel) from Kamstrup's Accredited Laboratory</v>
      </c>
      <c r="D298" t="s">
        <v>6536</v>
      </c>
      <c r="E298" t="s">
        <v>6478</v>
      </c>
      <c r="F298" t="s">
        <v>6537</v>
      </c>
      <c r="G298" s="95" t="s">
        <v>6562</v>
      </c>
      <c r="H298" t="s">
        <v>6563</v>
      </c>
      <c r="I298" t="str">
        <f>VLOOKUP(Processes[[#This Row],[Document no SubProcess]],Processer280125!B:C,2,FALSE)</f>
        <v>Mek@kamstrup.com - Mette Birch Kristensen</v>
      </c>
      <c r="J298" t="str">
        <f>VLOOKUP(Processes[[#This Row],[Approver]],Tabels!BC:BF,3,FALSE)</f>
        <v xml:space="preserve"> Quality &amp; Sustainability</v>
      </c>
      <c r="L298" t="str">
        <f>VLOOKUP(Processes[[#This Row],[Document no SubProcess]],Processer280125!B:F,5,FALSE)</f>
        <v>Current</v>
      </c>
      <c r="M298" t="str">
        <f>VLOOKUP(Processes[[#This Row],[Document no SubProcess]],Processer280125!B:B,1,)</f>
        <v>SP15.20</v>
      </c>
    </row>
    <row r="299" spans="3:13" x14ac:dyDescent="0.25">
      <c r="C299" s="29" t="str">
        <f>_xlfn.CONCAT(Processes[[#This Row],[Document no]],"-",Processes[[#This Row],[Process]],"-",Processes[[#This Row],[Document no SubProcess]],"-",Processes[[#This Row],[SubProcess]])</f>
        <v>P15-Accreditations &amp; Authorisation-SP15.21-Verification Settings on Accredited Equipment: Governance, Create and Maintain</v>
      </c>
      <c r="D299" t="s">
        <v>6536</v>
      </c>
      <c r="E299" t="s">
        <v>6478</v>
      </c>
      <c r="F299" t="s">
        <v>6537</v>
      </c>
      <c r="G299" s="95" t="s">
        <v>6564</v>
      </c>
      <c r="H299" t="s">
        <v>6565</v>
      </c>
      <c r="I299" t="str">
        <f>VLOOKUP(Processes[[#This Row],[Document no SubProcess]],Processer280125!B:C,2,FALSE)</f>
        <v>Mek@kamstrup.com - Mette Birch Kristensen</v>
      </c>
      <c r="J299" t="str">
        <f>VLOOKUP(Processes[[#This Row],[Approver]],Tabels!BC:BF,3,FALSE)</f>
        <v xml:space="preserve"> Quality &amp; Sustainability</v>
      </c>
      <c r="L299" t="str">
        <f>VLOOKUP(Processes[[#This Row],[Document no SubProcess]],Processer280125!B:F,5,FALSE)</f>
        <v>Draft</v>
      </c>
      <c r="M299" t="str">
        <f>VLOOKUP(Processes[[#This Row],[Document no SubProcess]],Processer280125!B:B,1,)</f>
        <v>SP15.21</v>
      </c>
    </row>
    <row r="300" spans="3:13" x14ac:dyDescent="0.25">
      <c r="C300" s="29" t="str">
        <f>_xlfn.CONCAT(Processes[[#This Row],[Document no]],"-",Processes[[#This Row],[Process]],"-",Processes[[#This Row],[Document no SubProcess]],"-",Processes[[#This Row],[SubProcess]])</f>
        <v>P15-Accreditations &amp; Authorisation-SP15.22-Ring Calibration (Intralaboratory Comparison) and Proficiency Testing</v>
      </c>
      <c r="D300" t="s">
        <v>6536</v>
      </c>
      <c r="E300" t="s">
        <v>6478</v>
      </c>
      <c r="F300" t="s">
        <v>6537</v>
      </c>
      <c r="G300" s="95" t="s">
        <v>6566</v>
      </c>
      <c r="H300" t="s">
        <v>6567</v>
      </c>
      <c r="I300" t="str">
        <f>VLOOKUP(Processes[[#This Row],[Document no SubProcess]],Processer280125!B:C,2,FALSE)</f>
        <v>Mek@kamstrup.com - Mette Birch Kristensen</v>
      </c>
      <c r="J300" t="str">
        <f>VLOOKUP(Processes[[#This Row],[Approver]],Tabels!BC:BF,3,FALSE)</f>
        <v xml:space="preserve"> Quality &amp; Sustainability</v>
      </c>
      <c r="L300" t="str">
        <f>VLOOKUP(Processes[[#This Row],[Document no SubProcess]],Processer280125!B:F,5,FALSE)</f>
        <v>Current</v>
      </c>
      <c r="M300" t="str">
        <f>VLOOKUP(Processes[[#This Row],[Document no SubProcess]],Processer280125!B:B,1,)</f>
        <v>SP15.22</v>
      </c>
    </row>
    <row r="301" spans="3:13" x14ac:dyDescent="0.25">
      <c r="C301" s="29" t="str">
        <f>_xlfn.CONCAT(Processes[[#This Row],[Document no]],"-",Processes[[#This Row],[Process]],"-",Processes[[#This Row],[Document no SubProcess]],"-",Processes[[#This Row],[SubProcess]])</f>
        <v>P15-Accreditations &amp; Authorisation-SP15.23-Uncertainty Budget Calculations for Piston Prover (3 Methods) on Flow Benches</v>
      </c>
      <c r="D301" t="s">
        <v>6536</v>
      </c>
      <c r="E301" t="s">
        <v>6478</v>
      </c>
      <c r="F301" t="s">
        <v>6537</v>
      </c>
      <c r="G301" s="95" t="s">
        <v>6568</v>
      </c>
      <c r="H301" t="s">
        <v>6569</v>
      </c>
      <c r="I301" t="str">
        <f>VLOOKUP(Processes[[#This Row],[Document no SubProcess]],Processer280125!B:C,2,FALSE)</f>
        <v>lahn@kamstrup.com - Lasse Holch Nielsen</v>
      </c>
      <c r="J301">
        <f>VLOOKUP(Processes[[#This Row],[Approver]],Tabels!BC:BF,3,FALSE)</f>
        <v>0</v>
      </c>
      <c r="L301" t="str">
        <f>VLOOKUP(Processes[[#This Row],[Document no SubProcess]],Processer280125!B:F,5,FALSE)</f>
        <v>Draft</v>
      </c>
      <c r="M301" t="str">
        <f>VLOOKUP(Processes[[#This Row],[Document no SubProcess]],Processer280125!B:B,1,)</f>
        <v>SP15.23</v>
      </c>
    </row>
    <row r="302" spans="3:13" x14ac:dyDescent="0.25">
      <c r="C302" s="29" t="str">
        <f>_xlfn.CONCAT(Processes[[#This Row],[Document no]],"-",Processes[[#This Row],[Process]],"-",Processes[[#This Row],[Document no SubProcess]],"-",Processes[[#This Row],[SubProcess]])</f>
        <v>P15-Accreditations &amp; Authorisation-SP15.3-Quality Assurance of Production Processes and MID Module D</v>
      </c>
      <c r="D302" t="s">
        <v>6536</v>
      </c>
      <c r="E302" t="s">
        <v>6478</v>
      </c>
      <c r="F302" t="s">
        <v>6537</v>
      </c>
      <c r="G302" s="39" t="s">
        <v>6570</v>
      </c>
      <c r="H302" t="s">
        <v>6571</v>
      </c>
      <c r="I302" t="str">
        <f>VLOOKUP(Processes[[#This Row],[Document no SubProcess]],Processer280125!B:C,2,FALSE)</f>
        <v>VIA@kamstrup.com - Viggo Søren Andersen</v>
      </c>
      <c r="J302" t="str">
        <f>VLOOKUP(Processes[[#This Row],[Approver]],Tabels!BC:BF,3,FALSE)</f>
        <v xml:space="preserve"> Quality &amp; Sustainability</v>
      </c>
      <c r="L302" t="str">
        <f>VLOOKUP(Processes[[#This Row],[Document no SubProcess]],Processer280125!B:F,5,FALSE)</f>
        <v>Current</v>
      </c>
      <c r="M302" t="str">
        <f>VLOOKUP(Processes[[#This Row],[Document no SubProcess]],Processer280125!B:B,1,)</f>
        <v>SP15.3</v>
      </c>
    </row>
    <row r="303" spans="3:13" x14ac:dyDescent="0.25">
      <c r="C303" s="29" t="str">
        <f>_xlfn.CONCAT(Processes[[#This Row],[Document no]],"-",Processes[[#This Row],[Process]],"-",Processes[[#This Row],[Document no SubProcess]],"-",Processes[[#This Row],[SubProcess]])</f>
        <v>P15-Accreditations &amp; Authorisation-SP15.4-Requirements for Initial Verification of Cooling Meters in Denmark</v>
      </c>
      <c r="D303" t="s">
        <v>6536</v>
      </c>
      <c r="E303" t="s">
        <v>6478</v>
      </c>
      <c r="F303" t="s">
        <v>6537</v>
      </c>
      <c r="G303" s="39" t="s">
        <v>6572</v>
      </c>
      <c r="H303" t="s">
        <v>6573</v>
      </c>
      <c r="I303" t="str">
        <f>VLOOKUP(Processes[[#This Row],[Document no SubProcess]],Processer280125!B:C,2,FALSE)</f>
        <v>VIA@kamstrup.com - Viggo Søren Andersen</v>
      </c>
      <c r="J303" t="str">
        <f>VLOOKUP(Processes[[#This Row],[Approver]],Tabels!BC:BF,3,FALSE)</f>
        <v xml:space="preserve"> Quality &amp; Sustainability</v>
      </c>
      <c r="L303" t="str">
        <f>VLOOKUP(Processes[[#This Row],[Document no SubProcess]],Processer280125!B:F,5,FALSE)</f>
        <v>Current</v>
      </c>
      <c r="M303" t="str">
        <f>VLOOKUP(Processes[[#This Row],[Document no SubProcess]],Processer280125!B:B,1,)</f>
        <v>SP15.4</v>
      </c>
    </row>
    <row r="304" spans="3:13" x14ac:dyDescent="0.25">
      <c r="C304" s="29" t="str">
        <f>_xlfn.CONCAT(Processes[[#This Row],[Document no]],"-",Processes[[#This Row],[Process]],"-",Processes[[#This Row],[Document no SubProcess]],"-",Processes[[#This Row],[SubProcess]])</f>
        <v>P15-Accreditations &amp; Authorisation-SP15.5-Authorization for Electrical and Plumbing Installations in Denmark</v>
      </c>
      <c r="D304" t="s">
        <v>6536</v>
      </c>
      <c r="E304" t="s">
        <v>6478</v>
      </c>
      <c r="F304" t="s">
        <v>6537</v>
      </c>
      <c r="G304" s="39" t="s">
        <v>6574</v>
      </c>
      <c r="H304" t="s">
        <v>6575</v>
      </c>
      <c r="I304" t="str">
        <f>VLOOKUP(Processes[[#This Row],[Document no SubProcess]],Processer280125!B:C,2,FALSE)</f>
        <v>VIA@kamstrup.com - Viggo Søren Andersen</v>
      </c>
      <c r="J304" t="str">
        <f>VLOOKUP(Processes[[#This Row],[Approver]],Tabels!BC:BF,3,FALSE)</f>
        <v xml:space="preserve"> Quality &amp; Sustainability</v>
      </c>
      <c r="L304" t="str">
        <f>VLOOKUP(Processes[[#This Row],[Document no SubProcess]],Processer280125!B:F,5,FALSE)</f>
        <v>Current</v>
      </c>
      <c r="M304" t="str">
        <f>VLOOKUP(Processes[[#This Row],[Document no SubProcess]],Processer280125!B:B,1,)</f>
        <v>SP15.5</v>
      </c>
    </row>
    <row r="305" spans="3:13" x14ac:dyDescent="0.25">
      <c r="C305" s="29" t="str">
        <f>_xlfn.CONCAT(Processes[[#This Row],[Document no]],"-",Processes[[#This Row],[Process]],"-",Processes[[#This Row],[Document no SubProcess]],"-",Processes[[#This Row],[SubProcess]])</f>
        <v>P15-Accreditations &amp; Authorisation-SP15.6-Verification of Meter Installations in France</v>
      </c>
      <c r="D305" t="s">
        <v>6536</v>
      </c>
      <c r="E305" t="s">
        <v>6478</v>
      </c>
      <c r="F305" t="s">
        <v>6537</v>
      </c>
      <c r="G305" s="39" t="s">
        <v>6576</v>
      </c>
      <c r="H305" t="s">
        <v>6577</v>
      </c>
      <c r="I305" t="str">
        <f>VLOOKUP(Processes[[#This Row],[Document no SubProcess]],Processer280125!B:C,2,FALSE)</f>
        <v>jfd@kamstrup.com - Julien Ferrand</v>
      </c>
      <c r="J305" t="str">
        <f>VLOOKUP(Processes[[#This Row],[Approver]],Tabels!BC:BF,3,FALSE)</f>
        <v xml:space="preserve"> Sales &amp; Marketing</v>
      </c>
      <c r="L305" t="str">
        <f>VLOOKUP(Processes[[#This Row],[Document no SubProcess]],Processer280125!B:F,5,FALSE)</f>
        <v>Current</v>
      </c>
      <c r="M305" t="str">
        <f>VLOOKUP(Processes[[#This Row],[Document no SubProcess]],Processer280125!B:B,1,)</f>
        <v>SP15.6</v>
      </c>
    </row>
    <row r="306" spans="3:13" x14ac:dyDescent="0.25">
      <c r="C306" s="29" t="str">
        <f>_xlfn.CONCAT(Processes[[#This Row],[Document no]],"-",Processes[[#This Row],[Process]],"-",Processes[[#This Row],[Document no SubProcess]],"-",Processes[[#This Row],[SubProcess]])</f>
        <v>P15-Accreditations &amp; Authorisation-SP15.7-Requirements for Product Reverification in Poland</v>
      </c>
      <c r="D306" t="s">
        <v>6536</v>
      </c>
      <c r="E306" t="s">
        <v>6478</v>
      </c>
      <c r="F306" t="s">
        <v>6537</v>
      </c>
      <c r="G306" s="39" t="s">
        <v>6578</v>
      </c>
      <c r="H306" t="s">
        <v>6579</v>
      </c>
      <c r="I306" t="str">
        <f>VLOOKUP(Processes[[#This Row],[Document no SubProcess]],Processer280125!B:C,2,FALSE)</f>
        <v>MKW@kamstrup.com - Maciej Kwiatkowski</v>
      </c>
      <c r="J306" t="str">
        <f>VLOOKUP(Processes[[#This Row],[Approver]],Tabels!BC:BF,3,FALSE)</f>
        <v xml:space="preserve"> Sales &amp; Marketing</v>
      </c>
      <c r="L306" t="str">
        <f>VLOOKUP(Processes[[#This Row],[Document no SubProcess]],Processer280125!B:F,5,FALSE)</f>
        <v>Current</v>
      </c>
      <c r="M306" t="str">
        <f>VLOOKUP(Processes[[#This Row],[Document no SubProcess]],Processer280125!B:B,1,)</f>
        <v>SP15.7</v>
      </c>
    </row>
    <row r="307" spans="3:13" x14ac:dyDescent="0.25">
      <c r="C307" s="29" t="str">
        <f>_xlfn.CONCAT(Processes[[#This Row],[Document no]],"-",Processes[[#This Row],[Process]],"-",Processes[[#This Row],[Document no SubProcess]],"-",Processes[[#This Row],[SubProcess]])</f>
        <v>P15-Accreditations &amp; Authorisation-SP15.9-Method for Accredited Calibration: Volume (Flow Benches)</v>
      </c>
      <c r="D307" t="s">
        <v>6536</v>
      </c>
      <c r="E307" t="s">
        <v>6478</v>
      </c>
      <c r="F307" t="s">
        <v>6537</v>
      </c>
      <c r="G307" s="95" t="s">
        <v>6580</v>
      </c>
      <c r="H307" t="s">
        <v>6581</v>
      </c>
      <c r="I307" t="str">
        <f>VLOOKUP(Processes[[#This Row],[Document no SubProcess]],Processer280125!B:C,2,FALSE)</f>
        <v>pmn@kamstrup.com - Preben Mønsted Nielsen</v>
      </c>
      <c r="J307">
        <f>VLOOKUP(Processes[[#This Row],[Approver]],Tabels!BC:BF,3,FALSE)</f>
        <v>0</v>
      </c>
      <c r="L307" t="str">
        <f>VLOOKUP(Processes[[#This Row],[Document no SubProcess]],Processer280125!B:F,5,FALSE)</f>
        <v>Current</v>
      </c>
      <c r="M307" t="str">
        <f>VLOOKUP(Processes[[#This Row],[Document no SubProcess]],Processer280125!B:B,1,)</f>
        <v>SP15.9</v>
      </c>
    </row>
    <row r="308" spans="3:13" x14ac:dyDescent="0.25">
      <c r="C308" s="29" t="str">
        <f>_xlfn.CONCAT(Processes[[#This Row],[Document no]],"-",Processes[[#This Row],[Process]],"-",Processes[[#This Row],[Document no SubProcess]],"-",Processes[[#This Row],[SubProcess]])</f>
        <v>P15-Accreditations &amp; Authorisation--</v>
      </c>
      <c r="D308" t="s">
        <v>6536</v>
      </c>
      <c r="E308" t="s">
        <v>6478</v>
      </c>
      <c r="F308" t="s">
        <v>6537</v>
      </c>
      <c r="I308" t="s">
        <v>3572</v>
      </c>
      <c r="J308">
        <f>VLOOKUP(Processes[[#This Row],[Approver]],Tabels!BC:BF,3,FALSE)</f>
        <v>0</v>
      </c>
      <c r="L308" t="s">
        <v>435</v>
      </c>
      <c r="M308" t="s">
        <v>435</v>
      </c>
    </row>
    <row r="309" spans="3:13" x14ac:dyDescent="0.25">
      <c r="C309" s="29" t="str">
        <f>_xlfn.CONCAT(Processes[[#This Row],[Document no]],"-",Processes[[#This Row],[Process]],"-",Processes[[#This Row],[Document no SubProcess]],"-",Processes[[#This Row],[SubProcess]])</f>
        <v>P16-Asset Management-SP16.1-Calibration</v>
      </c>
      <c r="D309" t="s">
        <v>6582</v>
      </c>
      <c r="E309" t="s">
        <v>6478</v>
      </c>
      <c r="F309" t="s">
        <v>4966</v>
      </c>
      <c r="G309" s="39" t="s">
        <v>6583</v>
      </c>
      <c r="H309" t="s">
        <v>6584</v>
      </c>
      <c r="I309" t="str">
        <f>VLOOKUP(Processes[[#This Row],[Document no SubProcess]],Processer280125!B:C,2,FALSE)</f>
        <v>jdo@kamstrup.com - John Domino</v>
      </c>
      <c r="J309">
        <f>VLOOKUP(Processes[[#This Row],[Approver]],Tabels!BC:BF,3,FALSE)</f>
        <v>0</v>
      </c>
      <c r="L309" t="str">
        <f>VLOOKUP(Processes[[#This Row],[Document no SubProcess]],Processer280125!B:F,5,FALSE)</f>
        <v>Current</v>
      </c>
      <c r="M309" t="str">
        <f>VLOOKUP(Processes[[#This Row],[Document no SubProcess]],Processer280125!B:B,1,)</f>
        <v>SP16.1</v>
      </c>
    </row>
    <row r="310" spans="3:13" x14ac:dyDescent="0.25">
      <c r="C310" s="29" t="str">
        <f>_xlfn.CONCAT(Processes[[#This Row],[Document no]],"-",Processes[[#This Row],[Process]],"-",Processes[[#This Row],[Document no SubProcess]],"-",Processes[[#This Row],[SubProcess]])</f>
        <v>P16-Asset Management-SP16.10-Vehicle Fleet</v>
      </c>
      <c r="D310" t="s">
        <v>6582</v>
      </c>
      <c r="E310" t="s">
        <v>6478</v>
      </c>
      <c r="F310" t="s">
        <v>4966</v>
      </c>
      <c r="G310" s="39" t="s">
        <v>6585</v>
      </c>
      <c r="H310" t="s">
        <v>6586</v>
      </c>
      <c r="I310" t="str">
        <f>VLOOKUP(Processes[[#This Row],[Document no SubProcess]],Processer280125!B:C,2,FALSE)</f>
        <v>mahg@kamstrup.com - Mariann Høeg</v>
      </c>
      <c r="J310">
        <f>VLOOKUP(Processes[[#This Row],[Approver]],Tabels!BC:BF,3,FALSE)</f>
        <v>0</v>
      </c>
      <c r="L310" t="str">
        <f>VLOOKUP(Processes[[#This Row],[Document no SubProcess]],Processer280125!B:F,5,FALSE)</f>
        <v>Draft</v>
      </c>
      <c r="M310" t="str">
        <f>VLOOKUP(Processes[[#This Row],[Document no SubProcess]],Processer280125!B:B,1,)</f>
        <v>SP16.10</v>
      </c>
    </row>
    <row r="311" spans="3:13" x14ac:dyDescent="0.25">
      <c r="C311" s="29" t="str">
        <f>_xlfn.CONCAT(Processes[[#This Row],[Document no]],"-",Processes[[#This Row],[Process]],"-",Processes[[#This Row],[Document no SubProcess]],"-",Processes[[#This Row],[SubProcess]])</f>
        <v>P16-Asset Management-SP16.11-Handling of accredited equipment used in GUM re-verification - PL</v>
      </c>
      <c r="D311" t="s">
        <v>6582</v>
      </c>
      <c r="E311" t="s">
        <v>6478</v>
      </c>
      <c r="F311" t="s">
        <v>4966</v>
      </c>
      <c r="G311" s="95" t="s">
        <v>6587</v>
      </c>
      <c r="H311" t="s">
        <v>6588</v>
      </c>
      <c r="I311" t="str">
        <f>VLOOKUP(Processes[[#This Row],[Document no SubProcess]],Processer280125!B:C,2,FALSE)</f>
        <v>MKW@kamstrup.com - Maciej Kwiatkowski</v>
      </c>
      <c r="J311" t="str">
        <f>VLOOKUP(Processes[[#This Row],[Approver]],Tabels!BC:BF,3,FALSE)</f>
        <v xml:space="preserve"> Sales &amp; Marketing</v>
      </c>
      <c r="L311" t="str">
        <f>VLOOKUP(Processes[[#This Row],[Document no SubProcess]],Processer280125!B:F,5,FALSE)</f>
        <v>Current</v>
      </c>
      <c r="M311" t="str">
        <f>VLOOKUP(Processes[[#This Row],[Document no SubProcess]],Processer280125!B:B,1,)</f>
        <v>SP16.11</v>
      </c>
    </row>
    <row r="312" spans="3:13" x14ac:dyDescent="0.25">
      <c r="C312" s="29" t="str">
        <f>_xlfn.CONCAT(Processes[[#This Row],[Document no]],"-",Processes[[#This Row],[Process]],"-",Processes[[#This Row],[Document no SubProcess]],"-",Processes[[#This Row],[SubProcess]])</f>
        <v>P16-Asset Management-SP16.12-Technology Software Dev. Equipment &amp; Tools</v>
      </c>
      <c r="D312" t="s">
        <v>6582</v>
      </c>
      <c r="E312" t="s">
        <v>6478</v>
      </c>
      <c r="F312" t="s">
        <v>4966</v>
      </c>
      <c r="G312" s="95" t="s">
        <v>6589</v>
      </c>
      <c r="H312" t="s">
        <v>6590</v>
      </c>
      <c r="I312" t="str">
        <f>VLOOKUP(Processes[[#This Row],[Document no SubProcess]],Processer280125!B:C,2,FALSE)</f>
        <v>pss@kamstrup.com - Peter Stegenborg Steiness</v>
      </c>
      <c r="J312" t="str">
        <f>VLOOKUP(Processes[[#This Row],[Approver]],Tabels!BC:BF,3,FALSE)</f>
        <v>Digitalization</v>
      </c>
      <c r="L312" t="str">
        <f>VLOOKUP(Processes[[#This Row],[Document no SubProcess]],Processer280125!B:F,5,FALSE)</f>
        <v>Current</v>
      </c>
      <c r="M312" t="str">
        <f>VLOOKUP(Processes[[#This Row],[Document no SubProcess]],Processer280125!B:B,1,)</f>
        <v>SP16.12</v>
      </c>
    </row>
    <row r="313" spans="3:13" x14ac:dyDescent="0.25">
      <c r="C313" s="29" t="str">
        <f>_xlfn.CONCAT(Processes[[#This Row],[Document no]],"-",Processes[[#This Row],[Process]],"-",Processes[[#This Row],[Document no SubProcess]],"-",Processes[[#This Row],[SubProcess]])</f>
        <v>P16-Asset Management-SP16.13-Service Equipment &amp; Tools</v>
      </c>
      <c r="D313" t="s">
        <v>6582</v>
      </c>
      <c r="E313" t="s">
        <v>6478</v>
      </c>
      <c r="F313" t="s">
        <v>4966</v>
      </c>
      <c r="G313" s="39" t="s">
        <v>6591</v>
      </c>
      <c r="H313" t="s">
        <v>6592</v>
      </c>
      <c r="I313" t="str">
        <f>VLOOKUP(Processes[[#This Row],[Document no SubProcess]],Processer280125!B:C,2,FALSE)</f>
        <v>THG@kamstrup.com - Thomas Peerstrup Graasten</v>
      </c>
      <c r="J313">
        <f>VLOOKUP(Processes[[#This Row],[Approver]],Tabels!BC:BF,3,FALSE)</f>
        <v>0</v>
      </c>
      <c r="L313" t="str">
        <f>VLOOKUP(Processes[[#This Row],[Document no SubProcess]],Processer280125!B:F,5,FALSE)</f>
        <v>Current</v>
      </c>
      <c r="M313" t="str">
        <f>VLOOKUP(Processes[[#This Row],[Document no SubProcess]],Processer280125!B:B,1,)</f>
        <v>SP16.13</v>
      </c>
    </row>
    <row r="314" spans="3:13" x14ac:dyDescent="0.25">
      <c r="C314" s="29" t="str">
        <f>_xlfn.CONCAT(Processes[[#This Row],[Document no]],"-",Processes[[#This Row],[Process]],"-",Processes[[#This Row],[Document no SubProcess]],"-",Processes[[#This Row],[SubProcess]])</f>
        <v>P16-Asset Management-SP16.14-Flow Bench 5504-931: Equipment Description and Uncertainty Budget (Flowbænk 5504-931: Udstyrsbeskrivelse og Usikkerhedsbudget)</v>
      </c>
      <c r="D314" t="s">
        <v>6582</v>
      </c>
      <c r="E314" t="s">
        <v>6478</v>
      </c>
      <c r="F314" t="s">
        <v>4966</v>
      </c>
      <c r="G314" s="95" t="s">
        <v>6593</v>
      </c>
      <c r="H314" t="s">
        <v>6594</v>
      </c>
      <c r="I314" t="str">
        <f>VLOOKUP(Processes[[#This Row],[Document no SubProcess]],Processer280125!B:C,2,FALSE)</f>
        <v>pmn@kamstrup.com - Preben Mønsted Nielsen</v>
      </c>
      <c r="J314">
        <f>VLOOKUP(Processes[[#This Row],[Approver]],Tabels!BC:BF,3,FALSE)</f>
        <v>0</v>
      </c>
      <c r="L314" t="str">
        <f>VLOOKUP(Processes[[#This Row],[Document no SubProcess]],Processer280125!B:F,5,FALSE)</f>
        <v>Current</v>
      </c>
      <c r="M314" t="str">
        <f>VLOOKUP(Processes[[#This Row],[Document no SubProcess]],Processer280125!B:B,1,)</f>
        <v>SP16.14</v>
      </c>
    </row>
    <row r="315" spans="3:13" x14ac:dyDescent="0.25">
      <c r="C315" s="29" t="str">
        <f>_xlfn.CONCAT(Processes[[#This Row],[Document no]],"-",Processes[[#This Row],[Process]],"-",Processes[[#This Row],[Document no SubProcess]],"-",Processes[[#This Row],[SubProcess]])</f>
        <v>P16-Asset Management-SP16.15-Flow Bench 5504-102x: Equipment Description and Uncertainty Budget (Flowbænk 5504-102x: Udstyrsbeskrivelse og Usikkerhedsbudget)</v>
      </c>
      <c r="D315" t="s">
        <v>6582</v>
      </c>
      <c r="E315" t="s">
        <v>6478</v>
      </c>
      <c r="F315" t="s">
        <v>4966</v>
      </c>
      <c r="G315" s="95" t="s">
        <v>6595</v>
      </c>
      <c r="H315" t="s">
        <v>6596</v>
      </c>
      <c r="I315" t="str">
        <f>VLOOKUP(Processes[[#This Row],[Document no SubProcess]],Processer280125!B:C,2,FALSE)</f>
        <v>pmn@kamstrup.com - Preben Mønsted Nielsen</v>
      </c>
      <c r="J315">
        <f>VLOOKUP(Processes[[#This Row],[Approver]],Tabels!BC:BF,3,FALSE)</f>
        <v>0</v>
      </c>
      <c r="L315" t="str">
        <f>VLOOKUP(Processes[[#This Row],[Document no SubProcess]],Processer280125!B:F,5,FALSE)</f>
        <v>Current</v>
      </c>
      <c r="M315" t="str">
        <f>VLOOKUP(Processes[[#This Row],[Document no SubProcess]],Processer280125!B:B,1,)</f>
        <v>SP16.15</v>
      </c>
    </row>
    <row r="316" spans="3:13" x14ac:dyDescent="0.25">
      <c r="C316" s="29" t="str">
        <f>_xlfn.CONCAT(Processes[[#This Row],[Document no]],"-",Processes[[#This Row],[Process]],"-",Processes[[#This Row],[Document no SubProcess]],"-",Processes[[#This Row],[SubProcess]])</f>
        <v>P16-Asset Management-SP16.16-Flow Bench 5504-103x, -153x: Equipment Description and Uncertainty Budget - US</v>
      </c>
      <c r="D316" t="s">
        <v>6582</v>
      </c>
      <c r="E316" t="s">
        <v>6478</v>
      </c>
      <c r="F316" t="s">
        <v>4966</v>
      </c>
      <c r="G316" s="95" t="s">
        <v>6597</v>
      </c>
      <c r="H316" t="s">
        <v>6598</v>
      </c>
      <c r="I316" t="str">
        <f>VLOOKUP(Processes[[#This Row],[Document no SubProcess]],Processer280125!B:C,2,FALSE)</f>
        <v>rymo@kamstrup.com - Ryan A Mosley</v>
      </c>
      <c r="J316" t="str">
        <f>VLOOKUP(Processes[[#This Row],[Approver]],Tabels!BC:BF,3,FALSE)</f>
        <v>quality</v>
      </c>
      <c r="L316" t="str">
        <f>VLOOKUP(Processes[[#This Row],[Document no SubProcess]],Processer280125!B:F,5,FALSE)</f>
        <v>Current</v>
      </c>
      <c r="M316" t="str">
        <f>VLOOKUP(Processes[[#This Row],[Document no SubProcess]],Processer280125!B:B,1,)</f>
        <v>SP16.16</v>
      </c>
    </row>
    <row r="317" spans="3:13" x14ac:dyDescent="0.25">
      <c r="C317" s="29" t="str">
        <f>_xlfn.CONCAT(Processes[[#This Row],[Document no]],"-",Processes[[#This Row],[Process]],"-",Processes[[#This Row],[Document no SubProcess]],"-",Processes[[#This Row],[SubProcess]])</f>
        <v>P16-Asset Management-SP16.17-Flow Bench 5504-1032: Equipment Description and Uncertainty Budget (Flowbænk 5504-1032: Udstyrsbeskrivelse og Usikkerhedsbudget)</v>
      </c>
      <c r="D317" t="s">
        <v>6582</v>
      </c>
      <c r="E317" t="s">
        <v>6478</v>
      </c>
      <c r="F317" t="s">
        <v>4966</v>
      </c>
      <c r="G317" s="95" t="s">
        <v>6599</v>
      </c>
      <c r="H317" t="s">
        <v>6600</v>
      </c>
      <c r="I317" t="str">
        <f>VLOOKUP(Processes[[#This Row],[Document no SubProcess]],Processer280125!B:C,2,FALSE)</f>
        <v>pmn@kamstrup.com - Preben Mønsted Nielsen</v>
      </c>
      <c r="J317">
        <f>VLOOKUP(Processes[[#This Row],[Approver]],Tabels!BC:BF,3,FALSE)</f>
        <v>0</v>
      </c>
      <c r="L317" t="str">
        <f>VLOOKUP(Processes[[#This Row],[Document no SubProcess]],Processer280125!B:F,5,FALSE)</f>
        <v>Current</v>
      </c>
      <c r="M317" t="str">
        <f>VLOOKUP(Processes[[#This Row],[Document no SubProcess]],Processer280125!B:B,1,)</f>
        <v>SP16.17</v>
      </c>
    </row>
    <row r="318" spans="3:13" x14ac:dyDescent="0.25">
      <c r="C318" s="29" t="str">
        <f>_xlfn.CONCAT(Processes[[#This Row],[Document no]],"-",Processes[[#This Row],[Process]],"-",Processes[[#This Row],[Document no SubProcess]],"-",Processes[[#This Row],[SubProcess]])</f>
        <v>P16-Asset Management-SP16.18-Flow Bench 5504-440A/B: Equipment Description and Uncertainty Budget (Flowbænk 5504-440A/B: Udstyrsbeskrivelse og Usikkerhedsbudget)</v>
      </c>
      <c r="D318" t="s">
        <v>6582</v>
      </c>
      <c r="E318" t="s">
        <v>6478</v>
      </c>
      <c r="F318" t="s">
        <v>4966</v>
      </c>
      <c r="G318" s="95" t="s">
        <v>6601</v>
      </c>
      <c r="H318" t="s">
        <v>6602</v>
      </c>
      <c r="I318" t="str">
        <f>VLOOKUP(Processes[[#This Row],[Document no SubProcess]],Processer280125!B:C,2,FALSE)</f>
        <v>pmn@kamstrup.com - Preben Mønsted Nielsen</v>
      </c>
      <c r="J318">
        <f>VLOOKUP(Processes[[#This Row],[Approver]],Tabels!BC:BF,3,FALSE)</f>
        <v>0</v>
      </c>
      <c r="L318" t="str">
        <f>VLOOKUP(Processes[[#This Row],[Document no SubProcess]],Processer280125!B:F,5,FALSE)</f>
        <v>Current</v>
      </c>
      <c r="M318" t="str">
        <f>VLOOKUP(Processes[[#This Row],[Document no SubProcess]],Processer280125!B:B,1,)</f>
        <v>SP16.18</v>
      </c>
    </row>
    <row r="319" spans="3:13" x14ac:dyDescent="0.25">
      <c r="C319" s="29" t="str">
        <f>_xlfn.CONCAT(Processes[[#This Row],[Document no]],"-",Processes[[#This Row],[Process]],"-",Processes[[#This Row],[Document no SubProcess]],"-",Processes[[#This Row],[SubProcess]])</f>
        <v>P16-Asset Management-SP16.19-Flow Bench 5504-547, -548, -549: Equipment Description and Uncertainty Budget (Flowbænk 5504-547, -548, -549: Udstyrsbeskrivelse og Usikkerhedsbudget)</v>
      </c>
      <c r="D319" t="s">
        <v>6582</v>
      </c>
      <c r="E319" t="s">
        <v>6478</v>
      </c>
      <c r="F319" t="s">
        <v>4966</v>
      </c>
      <c r="G319" s="95" t="s">
        <v>6603</v>
      </c>
      <c r="H319" t="s">
        <v>6604</v>
      </c>
      <c r="I319" t="str">
        <f>VLOOKUP(Processes[[#This Row],[Document no SubProcess]],Processer280125!B:C,2,FALSE)</f>
        <v>pmn@kamstrup.com - Preben Mønsted Nielsen</v>
      </c>
      <c r="J319">
        <f>VLOOKUP(Processes[[#This Row],[Approver]],Tabels!BC:BF,3,FALSE)</f>
        <v>0</v>
      </c>
      <c r="L319" t="str">
        <f>VLOOKUP(Processes[[#This Row],[Document no SubProcess]],Processer280125!B:F,5,FALSE)</f>
        <v>Current</v>
      </c>
      <c r="M319" t="str">
        <f>VLOOKUP(Processes[[#This Row],[Document no SubProcess]],Processer280125!B:B,1,)</f>
        <v>SP16.19</v>
      </c>
    </row>
    <row r="320" spans="3:13" x14ac:dyDescent="0.25">
      <c r="C320" s="29" t="str">
        <f>_xlfn.CONCAT(Processes[[#This Row],[Document no]],"-",Processes[[#This Row],[Process]],"-",Processes[[#This Row],[Document no SubProcess]],"-",Processes[[#This Row],[SubProcess]])</f>
        <v>P16-Asset Management-SP16.2-Calibration of Measuring Instruments</v>
      </c>
      <c r="D320" t="s">
        <v>6582</v>
      </c>
      <c r="E320" t="s">
        <v>6478</v>
      </c>
      <c r="F320" t="s">
        <v>4966</v>
      </c>
      <c r="G320" s="95" t="s">
        <v>6605</v>
      </c>
      <c r="H320" t="s">
        <v>6606</v>
      </c>
      <c r="I320" t="str">
        <f>VLOOKUP(Processes[[#This Row],[Document no SubProcess]],Processer280125!B:C,2,FALSE)</f>
        <v>jdo@kamstrup.com - John Domino</v>
      </c>
      <c r="J320">
        <f>VLOOKUP(Processes[[#This Row],[Approver]],Tabels!BC:BF,3,FALSE)</f>
        <v>0</v>
      </c>
      <c r="L320" t="str">
        <f>VLOOKUP(Processes[[#This Row],[Document no SubProcess]],Processer280125!B:F,5,FALSE)</f>
        <v>Draft</v>
      </c>
      <c r="M320" t="str">
        <f>VLOOKUP(Processes[[#This Row],[Document no SubProcess]],Processer280125!B:B,1,)</f>
        <v>SP16.2</v>
      </c>
    </row>
    <row r="321" spans="3:13" x14ac:dyDescent="0.25">
      <c r="C321" s="29" t="str">
        <f>_xlfn.CONCAT(Processes[[#This Row],[Document no]],"-",Processes[[#This Row],[Process]],"-",Processes[[#This Row],[Document no SubProcess]],"-",Processes[[#This Row],[SubProcess]])</f>
        <v>P16-Asset Management-SP16.20-Flow Bench 5504-810, -811: Equipment Description and Uncertainty Budget (Flowbænk 5504-810, -811: Udstyrsbeskrivelse og Usikkerhedsbudget)</v>
      </c>
      <c r="D321" t="s">
        <v>6582</v>
      </c>
      <c r="E321" t="s">
        <v>6478</v>
      </c>
      <c r="F321" t="s">
        <v>4966</v>
      </c>
      <c r="G321" s="95" t="s">
        <v>6607</v>
      </c>
      <c r="H321" t="s">
        <v>6608</v>
      </c>
      <c r="I321" t="str">
        <f>VLOOKUP(Processes[[#This Row],[Document no SubProcess]],Processer280125!B:C,2,FALSE)</f>
        <v>pmn@kamstrup.com - Preben Mønsted Nielsen</v>
      </c>
      <c r="J321">
        <f>VLOOKUP(Processes[[#This Row],[Approver]],Tabels!BC:BF,3,FALSE)</f>
        <v>0</v>
      </c>
      <c r="L321" t="str">
        <f>VLOOKUP(Processes[[#This Row],[Document no SubProcess]],Processer280125!B:F,5,FALSE)</f>
        <v>Current</v>
      </c>
      <c r="M321" t="str">
        <f>VLOOKUP(Processes[[#This Row],[Document no SubProcess]],Processer280125!B:B,1,)</f>
        <v>SP16.20</v>
      </c>
    </row>
    <row r="322" spans="3:13" x14ac:dyDescent="0.25">
      <c r="C322" s="29" t="str">
        <f>_xlfn.CONCAT(Processes[[#This Row],[Document no]],"-",Processes[[#This Row],[Process]],"-",Processes[[#This Row],[Document no SubProcess]],"-",Processes[[#This Row],[SubProcess]])</f>
        <v>P16-Asset Management-SP16.21-Flow Bench 5504-145: Equipment Description and Uncertainty Budget (Flowbænk 5504-145: Udstyrsbeskrivelse og Usikkerhedsbudget)</v>
      </c>
      <c r="D322" t="s">
        <v>6582</v>
      </c>
      <c r="E322" t="s">
        <v>6478</v>
      </c>
      <c r="F322" t="s">
        <v>4966</v>
      </c>
      <c r="G322" s="95" t="s">
        <v>6609</v>
      </c>
      <c r="H322" t="s">
        <v>6610</v>
      </c>
      <c r="I322" t="str">
        <f>VLOOKUP(Processes[[#This Row],[Document no SubProcess]],Processer280125!B:C,2,FALSE)</f>
        <v>pmn@kamstrup.com - Preben Mønsted Nielsen</v>
      </c>
      <c r="J322">
        <f>VLOOKUP(Processes[[#This Row],[Approver]],Tabels!BC:BF,3,FALSE)</f>
        <v>0</v>
      </c>
      <c r="L322" t="str">
        <f>VLOOKUP(Processes[[#This Row],[Document no SubProcess]],Processer280125!B:F,5,FALSE)</f>
        <v>Current</v>
      </c>
      <c r="M322" t="str">
        <f>VLOOKUP(Processes[[#This Row],[Document no SubProcess]],Processer280125!B:B,1,)</f>
        <v>SP16.21</v>
      </c>
    </row>
    <row r="323" spans="3:13" x14ac:dyDescent="0.25">
      <c r="C323" s="29" t="str">
        <f>_xlfn.CONCAT(Processes[[#This Row],[Document no]],"-",Processes[[#This Row],[Process]],"-",Processes[[#This Row],[Document no SubProcess]],"-",Processes[[#This Row],[SubProcess]])</f>
        <v>P16-Asset Management-SP16.22-Flow Bench 5504-135: Equipment Description and Uncertainty Budget (Flowbænk 5504-135: Udstyrsbeskrivelse og Usikkerhedsbudget)</v>
      </c>
      <c r="D323" t="s">
        <v>6582</v>
      </c>
      <c r="E323" t="s">
        <v>6478</v>
      </c>
      <c r="F323" t="s">
        <v>4966</v>
      </c>
      <c r="G323" s="95" t="s">
        <v>6611</v>
      </c>
      <c r="H323" t="s">
        <v>6612</v>
      </c>
      <c r="I323" t="str">
        <f>VLOOKUP(Processes[[#This Row],[Document no SubProcess]],Processer280125!B:C,2,FALSE)</f>
        <v>pmn@kamstrup.com - Preben Mønsted Nielsen</v>
      </c>
      <c r="J323">
        <f>VLOOKUP(Processes[[#This Row],[Approver]],Tabels!BC:BF,3,FALSE)</f>
        <v>0</v>
      </c>
      <c r="L323" t="str">
        <f>VLOOKUP(Processes[[#This Row],[Document no SubProcess]],Processer280125!B:F,5,FALSE)</f>
        <v>Current</v>
      </c>
      <c r="M323" t="str">
        <f>VLOOKUP(Processes[[#This Row],[Document no SubProcess]],Processer280125!B:B,1,)</f>
        <v>SP16.22</v>
      </c>
    </row>
    <row r="324" spans="3:13" x14ac:dyDescent="0.25">
      <c r="C324" s="29" t="str">
        <f>_xlfn.CONCAT(Processes[[#This Row],[Document no]],"-",Processes[[#This Row],[Process]],"-",Processes[[#This Row],[Document no SubProcess]],"-",Processes[[#This Row],[SubProcess]])</f>
        <v>P16-Asset Management-SP16.23-Flow Bench 5504-032: Equipment Description and Uncertainty Budget (Flowbænk 5504-032: Udstyrsbeskrivelse og Usikkerhedsbudget)</v>
      </c>
      <c r="D324" t="s">
        <v>6582</v>
      </c>
      <c r="E324" t="s">
        <v>6478</v>
      </c>
      <c r="F324" t="s">
        <v>4966</v>
      </c>
      <c r="G324" s="95" t="s">
        <v>6613</v>
      </c>
      <c r="H324" t="s">
        <v>6614</v>
      </c>
      <c r="I324" t="str">
        <f>VLOOKUP(Processes[[#This Row],[Document no SubProcess]],Processer280125!B:C,2,FALSE)</f>
        <v>pmn@kamstrup.com - Preben Mønsted Nielsen</v>
      </c>
      <c r="J324">
        <f>VLOOKUP(Processes[[#This Row],[Approver]],Tabels!BC:BF,3,FALSE)</f>
        <v>0</v>
      </c>
      <c r="L324" t="str">
        <f>VLOOKUP(Processes[[#This Row],[Document no SubProcess]],Processer280125!B:F,5,FALSE)</f>
        <v>Draft</v>
      </c>
      <c r="M324" t="str">
        <f>VLOOKUP(Processes[[#This Row],[Document no SubProcess]],Processer280125!B:B,1,)</f>
        <v>SP16.23</v>
      </c>
    </row>
    <row r="325" spans="3:13" x14ac:dyDescent="0.25">
      <c r="C325" s="29" t="str">
        <f>_xlfn.CONCAT(Processes[[#This Row],[Document no]],"-",Processes[[#This Row],[Process]],"-",Processes[[#This Row],[Document no SubProcess]],"-",Processes[[#This Row],[SubProcess]])</f>
        <v>P16-Asset Management-SP16.24-Flow Bench 5504-628: Equipment Description and Uncertainty Budget (Flowbænk 5504-628: Udstyrsbeskrivelse og Usikkerhedsbudget)</v>
      </c>
      <c r="D325" t="s">
        <v>6582</v>
      </c>
      <c r="E325" t="s">
        <v>6478</v>
      </c>
      <c r="F325" t="s">
        <v>4966</v>
      </c>
      <c r="G325" s="95" t="s">
        <v>6615</v>
      </c>
      <c r="H325" t="s">
        <v>6616</v>
      </c>
      <c r="I325" t="str">
        <f>VLOOKUP(Processes[[#This Row],[Document no SubProcess]],Processer280125!B:C,2,FALSE)</f>
        <v>pmn@kamstrup.com - Preben Mønsted Nielsen</v>
      </c>
      <c r="J325">
        <f>VLOOKUP(Processes[[#This Row],[Approver]],Tabels!BC:BF,3,FALSE)</f>
        <v>0</v>
      </c>
      <c r="L325" t="str">
        <f>VLOOKUP(Processes[[#This Row],[Document no SubProcess]],Processer280125!B:F,5,FALSE)</f>
        <v>Current</v>
      </c>
      <c r="M325" t="str">
        <f>VLOOKUP(Processes[[#This Row],[Document no SubProcess]],Processer280125!B:B,1,)</f>
        <v>SP16.24</v>
      </c>
    </row>
    <row r="326" spans="3:13" x14ac:dyDescent="0.25">
      <c r="C326" s="29" t="str">
        <f>_xlfn.CONCAT(Processes[[#This Row],[Document no]],"-",Processes[[#This Row],[Process]],"-",Processes[[#This Row],[Document no SubProcess]],"-",Processes[[#This Row],[SubProcess]])</f>
        <v>P16-Asset Management-SP16.25-Flow Bench 5504-1031: Equipment Description and Uncertainty Budget (Flowbænk 5504-1031: Udstyrsbeskrivelse og Usikkerhedsbudget)</v>
      </c>
      <c r="D326" t="s">
        <v>6582</v>
      </c>
      <c r="E326" t="s">
        <v>6478</v>
      </c>
      <c r="F326" t="s">
        <v>4966</v>
      </c>
      <c r="G326" s="95" t="s">
        <v>6617</v>
      </c>
      <c r="H326" t="s">
        <v>6618</v>
      </c>
      <c r="I326" t="str">
        <f>VLOOKUP(Processes[[#This Row],[Document no SubProcess]],Processer280125!B:C,2,FALSE)</f>
        <v>pmn@kamstrup.com - Preben Mønsted Nielsen</v>
      </c>
      <c r="J326">
        <f>VLOOKUP(Processes[[#This Row],[Approver]],Tabels!BC:BF,3,FALSE)</f>
        <v>0</v>
      </c>
      <c r="L326" t="str">
        <f>VLOOKUP(Processes[[#This Row],[Document no SubProcess]],Processer280125!B:F,5,FALSE)</f>
        <v>Draft</v>
      </c>
      <c r="M326" t="str">
        <f>VLOOKUP(Processes[[#This Row],[Document no SubProcess]],Processer280125!B:B,1,)</f>
        <v>SP16.25</v>
      </c>
    </row>
    <row r="327" spans="3:13" x14ac:dyDescent="0.25">
      <c r="C327" s="29" t="str">
        <f>_xlfn.CONCAT(Processes[[#This Row],[Document no]],"-",Processes[[#This Row],[Process]],"-",Processes[[#This Row],[Document no SubProcess]],"-",Processes[[#This Row],[SubProcess]])</f>
        <v>P16-Asset Management-SP16.26-Flow Bench 5504-181: Equipment Description and Uncertainty Budget (Flowbænk 5504-181: Udstyrsbeskrivelse og Usikkerhedsbudget)</v>
      </c>
      <c r="D327" t="s">
        <v>6582</v>
      </c>
      <c r="E327" t="s">
        <v>6478</v>
      </c>
      <c r="F327" t="s">
        <v>4966</v>
      </c>
      <c r="G327" s="95" t="s">
        <v>6619</v>
      </c>
      <c r="H327" t="s">
        <v>6620</v>
      </c>
      <c r="I327" t="str">
        <f>VLOOKUP(Processes[[#This Row],[Document no SubProcess]],Processer280125!B:C,2,FALSE)</f>
        <v>pmn@kamstrup.com - Preben Mønsted Nielsen</v>
      </c>
      <c r="J327">
        <f>VLOOKUP(Processes[[#This Row],[Approver]],Tabels!BC:BF,3,FALSE)</f>
        <v>0</v>
      </c>
      <c r="L327" t="str">
        <f>VLOOKUP(Processes[[#This Row],[Document no SubProcess]],Processer280125!B:F,5,FALSE)</f>
        <v>Draft</v>
      </c>
      <c r="M327" t="str">
        <f>VLOOKUP(Processes[[#This Row],[Document no SubProcess]],Processer280125!B:B,1,)</f>
        <v>SP16.26</v>
      </c>
    </row>
    <row r="328" spans="3:13" x14ac:dyDescent="0.25">
      <c r="C328" s="29" t="str">
        <f>_xlfn.CONCAT(Processes[[#This Row],[Document no]],"-",Processes[[#This Row],[Process]],"-",Processes[[#This Row],[Document no SubProcess]],"-",Processes[[#This Row],[SubProcess]])</f>
        <v>P16-Asset Management-SP16.27-Flow Bench 5504-036: Equipment Description and Uncertainty Budget (Flowbænk 5504-036: Udstyrsbeskrivelse og Usikkerhedsbudget)</v>
      </c>
      <c r="D328" t="s">
        <v>6582</v>
      </c>
      <c r="E328" t="s">
        <v>6478</v>
      </c>
      <c r="F328" t="s">
        <v>4966</v>
      </c>
      <c r="G328" s="95" t="s">
        <v>6621</v>
      </c>
      <c r="H328" t="s">
        <v>6622</v>
      </c>
      <c r="I328" t="str">
        <f>VLOOKUP(Processes[[#This Row],[Document no SubProcess]],Processer280125!B:C,2,FALSE)</f>
        <v>pmn@kamstrup.com - Preben Mønsted Nielsen</v>
      </c>
      <c r="J328">
        <f>VLOOKUP(Processes[[#This Row],[Approver]],Tabels!BC:BF,3,FALSE)</f>
        <v>0</v>
      </c>
      <c r="L328" t="str">
        <f>VLOOKUP(Processes[[#This Row],[Document no SubProcess]],Processer280125!B:F,5,FALSE)</f>
        <v>Current</v>
      </c>
      <c r="M328" t="str">
        <f>VLOOKUP(Processes[[#This Row],[Document no SubProcess]],Processer280125!B:B,1,)</f>
        <v>SP16.27</v>
      </c>
    </row>
    <row r="329" spans="3:13" x14ac:dyDescent="0.25">
      <c r="C329" s="29" t="str">
        <f>_xlfn.CONCAT(Processes[[#This Row],[Document no]],"-",Processes[[#This Row],[Process]],"-",Processes[[#This Row],[Document no SubProcess]],"-",Processes[[#This Row],[SubProcess]])</f>
        <v>P16-Asset Management-SP16.28-Density Meter 5504-1421: Equipment Description and Uncertainty Budget</v>
      </c>
      <c r="D329" t="s">
        <v>6582</v>
      </c>
      <c r="E329" t="s">
        <v>6478</v>
      </c>
      <c r="F329" t="s">
        <v>4966</v>
      </c>
      <c r="G329" s="95" t="s">
        <v>6623</v>
      </c>
      <c r="H329" t="s">
        <v>6624</v>
      </c>
      <c r="I329" t="str">
        <f>VLOOKUP(Processes[[#This Row],[Document no SubProcess]],Processer280125!B:C,2,FALSE)</f>
        <v>jdo@kamstrup.com - John Domino</v>
      </c>
      <c r="J329">
        <f>VLOOKUP(Processes[[#This Row],[Approver]],Tabels!BC:BF,3,FALSE)</f>
        <v>0</v>
      </c>
      <c r="L329" t="str">
        <f>VLOOKUP(Processes[[#This Row],[Document no SubProcess]],Processer280125!B:F,5,FALSE)</f>
        <v>Current</v>
      </c>
      <c r="M329" t="str">
        <f>VLOOKUP(Processes[[#This Row],[Document no SubProcess]],Processer280125!B:B,1,)</f>
        <v>SP16.28</v>
      </c>
    </row>
    <row r="330" spans="3:13" x14ac:dyDescent="0.25">
      <c r="C330" s="29" t="str">
        <f>_xlfn.CONCAT(Processes[[#This Row],[Document no]],"-",Processes[[#This Row],[Process]],"-",Processes[[#This Row],[Document no SubProcess]],"-",Processes[[#This Row],[SubProcess]])</f>
        <v>P16-Asset Management-SP16.29-Resistance 5504-836: Equipment Description and Uncertainty Budget (Resistans 5504-836: Udstyrsbeskrivelse og Usikkerhedsbudget) - DK</v>
      </c>
      <c r="D330" t="s">
        <v>6582</v>
      </c>
      <c r="E330" t="s">
        <v>6478</v>
      </c>
      <c r="F330" t="s">
        <v>4966</v>
      </c>
      <c r="G330" s="95" t="s">
        <v>6625</v>
      </c>
      <c r="H330" t="s">
        <v>6626</v>
      </c>
      <c r="I330" t="str">
        <f>VLOOKUP(Processes[[#This Row],[Document no SubProcess]],Processer280125!B:C,2,FALSE)</f>
        <v>jdo@kamstrup.com - John Domino</v>
      </c>
      <c r="J330">
        <f>VLOOKUP(Processes[[#This Row],[Approver]],Tabels!BC:BF,3,FALSE)</f>
        <v>0</v>
      </c>
      <c r="L330" t="str">
        <f>VLOOKUP(Processes[[#This Row],[Document no SubProcess]],Processer280125!B:F,5,FALSE)</f>
        <v>Current</v>
      </c>
      <c r="M330" t="str">
        <f>VLOOKUP(Processes[[#This Row],[Document no SubProcess]],Processer280125!B:B,1,)</f>
        <v>SP16.29</v>
      </c>
    </row>
    <row r="331" spans="3:13" x14ac:dyDescent="0.25">
      <c r="C331" s="29" t="str">
        <f>_xlfn.CONCAT(Processes[[#This Row],[Document no]],"-",Processes[[#This Row],[Process]],"-",Processes[[#This Row],[Document no SubProcess]],"-",Processes[[#This Row],[SubProcess]])</f>
        <v>P16-Asset Management-SP16.3-Manufacturing Asset Management</v>
      </c>
      <c r="D331" t="s">
        <v>6582</v>
      </c>
      <c r="E331" t="s">
        <v>6478</v>
      </c>
      <c r="F331" t="s">
        <v>4966</v>
      </c>
      <c r="G331" s="39" t="s">
        <v>6627</v>
      </c>
      <c r="H331" t="s">
        <v>455</v>
      </c>
      <c r="I331" t="str">
        <f>VLOOKUP(Processes[[#This Row],[Document no SubProcess]],Processer280125!B:C,2,FALSE)</f>
        <v>thlm@kamstrup.com - Thomas Langer Mørch</v>
      </c>
      <c r="J331" t="str">
        <f>VLOOKUP(Processes[[#This Row],[Approver]],Tabels!BC:BF,3,FALSE)</f>
        <v>quality</v>
      </c>
      <c r="K331" t="s">
        <v>43</v>
      </c>
      <c r="L331" t="str">
        <f>VLOOKUP(Processes[[#This Row],[Document no SubProcess]],Processer280125!B:F,5,FALSE)</f>
        <v>Current</v>
      </c>
      <c r="M331" t="str">
        <f>VLOOKUP(Processes[[#This Row],[Document no SubProcess]],Processer280125!B:B,1,)</f>
        <v>SP16.3</v>
      </c>
    </row>
    <row r="332" spans="3:13" x14ac:dyDescent="0.25">
      <c r="C332" s="29" t="str">
        <f>_xlfn.CONCAT(Processes[[#This Row],[Document no]],"-",Processes[[#This Row],[Process]],"-",Processes[[#This Row],[Document no SubProcess]],"-",Processes[[#This Row],[SubProcess]])</f>
        <v>P16-Asset Management-SP16.30-Verification Equipment: Equipment Description and Uncertainty Budget (Verifikationsbunde: Udstyrsbeskrivelse og Usikkerhedsbudget)</v>
      </c>
      <c r="D332" t="s">
        <v>6582</v>
      </c>
      <c r="E332" t="s">
        <v>6478</v>
      </c>
      <c r="F332" t="s">
        <v>4966</v>
      </c>
      <c r="G332" s="95" t="s">
        <v>6628</v>
      </c>
      <c r="H332" t="s">
        <v>6629</v>
      </c>
      <c r="I332" t="str">
        <f>VLOOKUP(Processes[[#This Row],[Document no SubProcess]],Processer280125!B:C,2,FALSE)</f>
        <v>jdo@kamstrup.com - John Domino</v>
      </c>
      <c r="J332">
        <f>VLOOKUP(Processes[[#This Row],[Approver]],Tabels!BC:BF,3,FALSE)</f>
        <v>0</v>
      </c>
      <c r="L332" t="str">
        <f>VLOOKUP(Processes[[#This Row],[Document no SubProcess]],Processer280125!B:F,5,FALSE)</f>
        <v>Current</v>
      </c>
      <c r="M332" t="str">
        <f>VLOOKUP(Processes[[#This Row],[Document no SubProcess]],Processer280125!B:B,1,)</f>
        <v>SP16.30</v>
      </c>
    </row>
    <row r="333" spans="3:13" x14ac:dyDescent="0.25">
      <c r="C333" s="29" t="str">
        <f>_xlfn.CONCAT(Processes[[#This Row],[Document no]],"-",Processes[[#This Row],[Process]],"-",Processes[[#This Row],[Document no SubProcess]],"-",Processes[[#This Row],[SubProcess]])</f>
        <v>P16-Asset Management-SP16.31-SACK III 5504-516: Equipment Description and Uncertainty Budget (SACK III 5504-516: Udstyrsbeskrivelse og Usikkerhedsbudget)</v>
      </c>
      <c r="D333" t="s">
        <v>6582</v>
      </c>
      <c r="E333" t="s">
        <v>6478</v>
      </c>
      <c r="F333" t="s">
        <v>4966</v>
      </c>
      <c r="G333" s="95" t="s">
        <v>6630</v>
      </c>
      <c r="H333" t="s">
        <v>6631</v>
      </c>
      <c r="I333" t="str">
        <f>VLOOKUP(Processes[[#This Row],[Document no SubProcess]],Processer280125!B:C,2,FALSE)</f>
        <v>jdo@kamstrup.com - John Domino</v>
      </c>
      <c r="J333">
        <f>VLOOKUP(Processes[[#This Row],[Approver]],Tabels!BC:BF,3,FALSE)</f>
        <v>0</v>
      </c>
      <c r="L333" t="str">
        <f>VLOOKUP(Processes[[#This Row],[Document no SubProcess]],Processer280125!B:F,5,FALSE)</f>
        <v>Current</v>
      </c>
      <c r="M333" t="str">
        <f>VLOOKUP(Processes[[#This Row],[Document no SubProcess]],Processer280125!B:B,1,)</f>
        <v>SP16.31</v>
      </c>
    </row>
    <row r="334" spans="3:13" x14ac:dyDescent="0.25">
      <c r="C334" s="29" t="str">
        <f>_xlfn.CONCAT(Processes[[#This Row],[Document no]],"-",Processes[[#This Row],[Process]],"-",Processes[[#This Row],[Document no SubProcess]],"-",Processes[[#This Row],[SubProcess]])</f>
        <v>P16-Asset Management-SP16.32-Leak Resistance Tester for Temperature Sensors 5504-217: Equipment Description and Uncertainty Budget (Isolationstester til Temperaturfølere 5504-217: Udstyrsbeskrivelse og Usikkerhedsbudget)</v>
      </c>
      <c r="D334" t="s">
        <v>6582</v>
      </c>
      <c r="E334" t="s">
        <v>6478</v>
      </c>
      <c r="F334" t="s">
        <v>4966</v>
      </c>
      <c r="G334" s="95" t="s">
        <v>6632</v>
      </c>
      <c r="H334" t="s">
        <v>6633</v>
      </c>
      <c r="I334" t="str">
        <f>VLOOKUP(Processes[[#This Row],[Document no SubProcess]],Processer280125!B:C,2,FALSE)</f>
        <v>jdo@kamstrup.com - John Domino</v>
      </c>
      <c r="J334">
        <f>VLOOKUP(Processes[[#This Row],[Approver]],Tabels!BC:BF,3,FALSE)</f>
        <v>0</v>
      </c>
      <c r="L334" t="str">
        <f>VLOOKUP(Processes[[#This Row],[Document no SubProcess]],Processer280125!B:F,5,FALSE)</f>
        <v>Current</v>
      </c>
      <c r="M334" t="str">
        <f>VLOOKUP(Processes[[#This Row],[Document no SubProcess]],Processer280125!B:B,1,)</f>
        <v>SP16.32</v>
      </c>
    </row>
    <row r="335" spans="3:13" x14ac:dyDescent="0.25">
      <c r="C335" s="29" t="str">
        <f>_xlfn.CONCAT(Processes[[#This Row],[Document no]],"-",Processes[[#This Row],[Process]],"-",Processes[[#This Row],[Document no SubProcess]],"-",Processes[[#This Row],[SubProcess]])</f>
        <v>P16-Asset Management-SP16.34-Reverification Equipment for MC803 Calculators: Equipment Description and Uncertainty Budget (Reverifikationsudstyr til MC803 Regneværker: Udstyrsbeskrivelse og Usikkerhedsbudget)</v>
      </c>
      <c r="D335" t="s">
        <v>6582</v>
      </c>
      <c r="E335" t="s">
        <v>6478</v>
      </c>
      <c r="F335" t="s">
        <v>4966</v>
      </c>
      <c r="G335" s="95" t="s">
        <v>6634</v>
      </c>
      <c r="H335" t="s">
        <v>6635</v>
      </c>
      <c r="I335" t="str">
        <f>VLOOKUP(Processes[[#This Row],[Document no SubProcess]],Processer280125!B:C,2,FALSE)</f>
        <v>jdo@kamstrup.com - John Domino</v>
      </c>
      <c r="J335">
        <f>VLOOKUP(Processes[[#This Row],[Approver]],Tabels!BC:BF,3,FALSE)</f>
        <v>0</v>
      </c>
      <c r="L335" t="str">
        <f>VLOOKUP(Processes[[#This Row],[Document no SubProcess]],Processer280125!B:F,5,FALSE)</f>
        <v>Current</v>
      </c>
      <c r="M335" t="str">
        <f>VLOOKUP(Processes[[#This Row],[Document no SubProcess]],Processer280125!B:B,1,)</f>
        <v>SP16.34</v>
      </c>
    </row>
    <row r="336" spans="3:13" x14ac:dyDescent="0.25">
      <c r="C336" s="29" t="str">
        <f>_xlfn.CONCAT(Processes[[#This Row],[Document no]],"-",Processes[[#This Row],[Process]],"-",Processes[[#This Row],[Document no SubProcess]],"-",Processes[[#This Row],[SubProcess]])</f>
        <v>P16-Asset Management-SP16.35-Electricity Benches: Equipment and Uncertainty budget(El-bænke: Udstyrsbeskrivelse og Usikkerhedsbudget)</v>
      </c>
      <c r="D336" t="s">
        <v>6582</v>
      </c>
      <c r="E336" t="s">
        <v>6478</v>
      </c>
      <c r="F336" t="s">
        <v>4966</v>
      </c>
      <c r="G336" s="95" t="s">
        <v>6636</v>
      </c>
      <c r="H336" t="s">
        <v>6637</v>
      </c>
      <c r="I336" t="str">
        <f>VLOOKUP(Processes[[#This Row],[Document no SubProcess]],Processer280125!B:C,2,FALSE)</f>
        <v>CNI@kamstrup.com - Carsten Svanberg Nielsen</v>
      </c>
      <c r="J336">
        <f>VLOOKUP(Processes[[#This Row],[Approver]],Tabels!BC:BF,3,FALSE)</f>
        <v>0</v>
      </c>
      <c r="L336" t="str">
        <f>VLOOKUP(Processes[[#This Row],[Document no SubProcess]],Processer280125!B:F,5,FALSE)</f>
        <v>Current</v>
      </c>
      <c r="M336" t="str">
        <f>VLOOKUP(Processes[[#This Row],[Document no SubProcess]],Processer280125!B:B,1,)</f>
        <v>SP16.35</v>
      </c>
    </row>
    <row r="337" spans="3:13" x14ac:dyDescent="0.25">
      <c r="C337" s="29" t="str">
        <f>_xlfn.CONCAT(Processes[[#This Row],[Document no]],"-",Processes[[#This Row],[Process]],"-",Processes[[#This Row],[Document no SubProcess]],"-",Processes[[#This Row],[SubProcess]])</f>
        <v>P16-Asset Management-SP16.36-FUP II (Temperature) 5504-241: Equipment Description and Uncertainty Budget (FUP II (Temperatur) 5504-241: Udstyrsbeskrivelse og Usikkerhedsbudget)</v>
      </c>
      <c r="D337" t="s">
        <v>6582</v>
      </c>
      <c r="E337" t="s">
        <v>6478</v>
      </c>
      <c r="F337" t="s">
        <v>4966</v>
      </c>
      <c r="G337" s="95" t="s">
        <v>6638</v>
      </c>
      <c r="H337" t="s">
        <v>6639</v>
      </c>
      <c r="I337" t="str">
        <f>VLOOKUP(Processes[[#This Row],[Document no SubProcess]],Processer280125!B:C,2,FALSE)</f>
        <v>jdo@kamstrup.com - John Domino</v>
      </c>
      <c r="J337">
        <f>VLOOKUP(Processes[[#This Row],[Approver]],Tabels!BC:BF,3,FALSE)</f>
        <v>0</v>
      </c>
      <c r="L337" t="str">
        <f>VLOOKUP(Processes[[#This Row],[Document no SubProcess]],Processer280125!B:F,5,FALSE)</f>
        <v>Current</v>
      </c>
      <c r="M337" t="str">
        <f>VLOOKUP(Processes[[#This Row],[Document no SubProcess]],Processer280125!B:B,1,)</f>
        <v>SP16.36</v>
      </c>
    </row>
    <row r="338" spans="3:13" x14ac:dyDescent="0.25">
      <c r="C338" s="29" t="str">
        <f>_xlfn.CONCAT(Processes[[#This Row],[Document no]],"-",Processes[[#This Row],[Process]],"-",Processes[[#This Row],[Document no SubProcess]],"-",Processes[[#This Row],[SubProcess]])</f>
        <v>P16-Asset Management-SP16.37-Temperature 5504-1000: Equipment Description (Temperatur 5504-1000: Udstyrsbeskrivelse)</v>
      </c>
      <c r="D338" t="s">
        <v>6582</v>
      </c>
      <c r="E338" t="s">
        <v>6478</v>
      </c>
      <c r="F338" t="s">
        <v>4966</v>
      </c>
      <c r="G338" s="95" t="s">
        <v>6640</v>
      </c>
      <c r="H338" t="s">
        <v>6641</v>
      </c>
      <c r="I338" t="str">
        <f>VLOOKUP(Processes[[#This Row],[Document no SubProcess]],Processer280125!B:C,2,FALSE)</f>
        <v>jdo@kamstrup.com - John Domino</v>
      </c>
      <c r="J338">
        <f>VLOOKUP(Processes[[#This Row],[Approver]],Tabels!BC:BF,3,FALSE)</f>
        <v>0</v>
      </c>
      <c r="L338" t="str">
        <f>VLOOKUP(Processes[[#This Row],[Document no SubProcess]],Processer280125!B:F,5,FALSE)</f>
        <v>Current</v>
      </c>
      <c r="M338" t="str">
        <f>VLOOKUP(Processes[[#This Row],[Document no SubProcess]],Processer280125!B:B,1,)</f>
        <v>SP16.37</v>
      </c>
    </row>
    <row r="339" spans="3:13" x14ac:dyDescent="0.25">
      <c r="C339" s="29" t="str">
        <f>_xlfn.CONCAT(Processes[[#This Row],[Document no]],"-",Processes[[#This Row],[Process]],"-",Processes[[#This Row],[Document no SubProcess]],"-",Processes[[#This Row],[SubProcess]])</f>
        <v>P16-Asset Management-SP16.38-Leak Resistance Tester for Electricity Meters 5504-1157: Equipment Description and Uncertainty Budget (Isolationstester til elmålere 5504-1157: Udstyrsbeskrivelse og Usikkerhedsbudget)</v>
      </c>
      <c r="D339" t="s">
        <v>6582</v>
      </c>
      <c r="E339" t="s">
        <v>6478</v>
      </c>
      <c r="F339" t="s">
        <v>4966</v>
      </c>
      <c r="G339" s="95" t="s">
        <v>6642</v>
      </c>
      <c r="H339" t="s">
        <v>6643</v>
      </c>
      <c r="I339" t="str">
        <f>VLOOKUP(Processes[[#This Row],[Document no SubProcess]],Processer280125!B:C,2,FALSE)</f>
        <v>CNI@kamstrup.com - Carsten Svanberg Nielsen</v>
      </c>
      <c r="J339">
        <f>VLOOKUP(Processes[[#This Row],[Approver]],Tabels!BC:BF,3,FALSE)</f>
        <v>0</v>
      </c>
      <c r="L339" t="str">
        <f>VLOOKUP(Processes[[#This Row],[Document no SubProcess]],Processer280125!B:F,5,FALSE)</f>
        <v>Current</v>
      </c>
      <c r="M339" t="str">
        <f>VLOOKUP(Processes[[#This Row],[Document no SubProcess]],Processer280125!B:B,1,)</f>
        <v>SP16.38</v>
      </c>
    </row>
    <row r="340" spans="3:13" x14ac:dyDescent="0.25">
      <c r="C340" s="29" t="str">
        <f>_xlfn.CONCAT(Processes[[#This Row],[Document no]],"-",Processes[[#This Row],[Process]],"-",Processes[[#This Row],[Document no SubProcess]],"-",Processes[[#This Row],[SubProcess]])</f>
        <v>P16-Asset Management-SP16.39-ASP II (Temperature) 5504-1231: Equipment Description and Uncertainty Budget</v>
      </c>
      <c r="D340" t="s">
        <v>6582</v>
      </c>
      <c r="E340" t="s">
        <v>6478</v>
      </c>
      <c r="F340" t="s">
        <v>4966</v>
      </c>
      <c r="G340" s="95" t="s">
        <v>6644</v>
      </c>
      <c r="H340" t="s">
        <v>6645</v>
      </c>
      <c r="I340" t="str">
        <f>VLOOKUP(Processes[[#This Row],[Document no SubProcess]],Processer280125!B:C,2,FALSE)</f>
        <v>jdo@kamstrup.com - John Domino</v>
      </c>
      <c r="J340">
        <f>VLOOKUP(Processes[[#This Row],[Approver]],Tabels!BC:BF,3,FALSE)</f>
        <v>0</v>
      </c>
      <c r="L340" t="str">
        <f>VLOOKUP(Processes[[#This Row],[Document no SubProcess]],Processer280125!B:F,5,FALSE)</f>
        <v>Current</v>
      </c>
      <c r="M340" t="str">
        <f>VLOOKUP(Processes[[#This Row],[Document no SubProcess]],Processer280125!B:B,1,)</f>
        <v>SP16.39</v>
      </c>
    </row>
    <row r="341" spans="3:13" x14ac:dyDescent="0.25">
      <c r="C341" s="29" t="str">
        <f>_xlfn.CONCAT(Processes[[#This Row],[Document no]],"-",Processes[[#This Row],[Process]],"-",Processes[[#This Row],[Document no SubProcess]],"-",Processes[[#This Row],[SubProcess]])</f>
        <v>P16-Asset Management-SP16.4-Manufacturing Equipment Maintenance</v>
      </c>
      <c r="D341" t="s">
        <v>6582</v>
      </c>
      <c r="E341" t="s">
        <v>6478</v>
      </c>
      <c r="F341" t="s">
        <v>4966</v>
      </c>
      <c r="G341" s="95" t="s">
        <v>6646</v>
      </c>
      <c r="H341" t="s">
        <v>6647</v>
      </c>
      <c r="I341" t="str">
        <f>VLOOKUP(Processes[[#This Row],[Document no SubProcess]],Processer280125!B:C,2,FALSE)</f>
        <v>kamn@kamstrup.com - Kasper M Nielsen</v>
      </c>
      <c r="J341" t="str">
        <f>VLOOKUP(Processes[[#This Row],[Approver]],Tabels!BC:BF,3,FALSE)</f>
        <v>Heat</v>
      </c>
      <c r="L341" t="str">
        <f>VLOOKUP(Processes[[#This Row],[Document no SubProcess]],Processer280125!B:F,5,FALSE)</f>
        <v>Current</v>
      </c>
      <c r="M341" t="str">
        <f>VLOOKUP(Processes[[#This Row],[Document no SubProcess]],Processer280125!B:B,1,)</f>
        <v>SP16.4</v>
      </c>
    </row>
    <row r="342" spans="3:13" x14ac:dyDescent="0.25">
      <c r="C342" s="29" t="str">
        <f>_xlfn.CONCAT(Processes[[#This Row],[Document no]],"-",Processes[[#This Row],[Process]],"-",Processes[[#This Row],[Document no SubProcess]],"-",Processes[[#This Row],[SubProcess]])</f>
        <v>P16-Asset Management-SP16.40-Leak Resistance Tester for Temperature Sensors 5504-1232: Equipment Description and Uncertainty Budget</v>
      </c>
      <c r="D342" t="s">
        <v>6582</v>
      </c>
      <c r="E342" t="s">
        <v>6478</v>
      </c>
      <c r="F342" t="s">
        <v>4966</v>
      </c>
      <c r="G342" s="95" t="s">
        <v>6648</v>
      </c>
      <c r="H342" t="s">
        <v>6649</v>
      </c>
      <c r="I342" t="str">
        <f>VLOOKUP(Processes[[#This Row],[Document no SubProcess]],Processer280125!B:C,2,FALSE)</f>
        <v>jdo@kamstrup.com - John Domino</v>
      </c>
      <c r="J342">
        <f>VLOOKUP(Processes[[#This Row],[Approver]],Tabels!BC:BF,3,FALSE)</f>
        <v>0</v>
      </c>
      <c r="L342" t="str">
        <f>VLOOKUP(Processes[[#This Row],[Document no SubProcess]],Processer280125!B:F,5,FALSE)</f>
        <v>Current</v>
      </c>
      <c r="M342" t="str">
        <f>VLOOKUP(Processes[[#This Row],[Document no SubProcess]],Processer280125!B:B,1,)</f>
        <v>SP16.40</v>
      </c>
    </row>
    <row r="343" spans="3:13" x14ac:dyDescent="0.25">
      <c r="C343" s="29" t="str">
        <f>_xlfn.CONCAT(Processes[[#This Row],[Document no]],"-",Processes[[#This Row],[Process]],"-",Processes[[#This Row],[Document no SubProcess]],"-",Processes[[#This Row],[SubProcess]])</f>
        <v>P16-Asset Management-SP16.41-IT Asset Life Cycle Management</v>
      </c>
      <c r="D343" t="s">
        <v>6582</v>
      </c>
      <c r="E343" t="s">
        <v>6478</v>
      </c>
      <c r="F343" t="s">
        <v>4966</v>
      </c>
      <c r="G343" s="39" t="s">
        <v>6650</v>
      </c>
      <c r="H343" t="s">
        <v>6651</v>
      </c>
      <c r="I343" t="str">
        <f>VLOOKUP(Processes[[#This Row],[Document no SubProcess]],Processer280125!B:C,2,FALSE)</f>
        <v>spov@kamstrup.com - Susanne Povlsen</v>
      </c>
      <c r="J343">
        <f>VLOOKUP(Processes[[#This Row],[Approver]],Tabels!BC:BF,3,FALSE)</f>
        <v>0</v>
      </c>
      <c r="L343" t="str">
        <f>VLOOKUP(Processes[[#This Row],[Document no SubProcess]],Processer280125!B:F,5,FALSE)</f>
        <v>Current</v>
      </c>
      <c r="M343" t="str">
        <f>VLOOKUP(Processes[[#This Row],[Document no SubProcess]],Processer280125!B:B,1,)</f>
        <v>SP16.41</v>
      </c>
    </row>
    <row r="344" spans="3:13" x14ac:dyDescent="0.25">
      <c r="C344" s="29" t="str">
        <f>_xlfn.CONCAT(Processes[[#This Row],[Document no]],"-",Processes[[#This Row],[Process]],"-",Processes[[#This Row],[Document no SubProcess]],"-",Processes[[#This Row],[SubProcess]])</f>
        <v>P16-Asset Management-SP16.42-System Life Cycle Management</v>
      </c>
      <c r="D344" t="s">
        <v>6582</v>
      </c>
      <c r="E344" t="s">
        <v>6478</v>
      </c>
      <c r="F344" t="s">
        <v>4966</v>
      </c>
      <c r="G344" s="39" t="s">
        <v>6652</v>
      </c>
      <c r="H344" t="s">
        <v>6653</v>
      </c>
      <c r="I344" t="str">
        <f>VLOOKUP(Processes[[#This Row],[Document no SubProcess]],Processer280125!B:C,2,FALSE)</f>
        <v>krno@kamstrup.com - Kristian Nørgaard</v>
      </c>
      <c r="J344">
        <f>VLOOKUP(Processes[[#This Row],[Approver]],Tabels!BC:BF,3,FALSE)</f>
        <v>0</v>
      </c>
      <c r="L344" t="str">
        <f>VLOOKUP(Processes[[#This Row],[Document no SubProcess]],Processer280125!B:F,5,FALSE)</f>
        <v>Current</v>
      </c>
      <c r="M344" t="str">
        <f>VLOOKUP(Processes[[#This Row],[Document no SubProcess]],Processer280125!B:B,1,)</f>
        <v>SP16.42</v>
      </c>
    </row>
    <row r="345" spans="3:13" x14ac:dyDescent="0.25">
      <c r="C345" s="29" t="str">
        <f>_xlfn.CONCAT(Processes[[#This Row],[Document no]],"-",Processes[[#This Row],[Process]],"-",Processes[[#This Row],[Document no SubProcess]],"-",Processes[[#This Row],[SubProcess]])</f>
        <v>P16-Asset Management-SP16.43-Asset management: Intellectual property rights (IPR)</v>
      </c>
      <c r="D345" t="s">
        <v>6582</v>
      </c>
      <c r="E345" t="s">
        <v>6478</v>
      </c>
      <c r="F345" t="s">
        <v>4966</v>
      </c>
      <c r="G345" s="95" t="s">
        <v>6654</v>
      </c>
      <c r="H345" t="s">
        <v>6655</v>
      </c>
      <c r="I345" t="str">
        <f>VLOOKUP(Processes[[#This Row],[Document no SubProcess]],Processer280125!B:C,2,FALSE)</f>
        <v>frpn@kamstrup.com - Frank Petersen</v>
      </c>
      <c r="J345" t="str">
        <f>VLOOKUP(Processes[[#This Row],[Approver]],Tabels!BC:BF,3,FALSE)</f>
        <v>Legal</v>
      </c>
      <c r="L345" t="str">
        <f>VLOOKUP(Processes[[#This Row],[Document no SubProcess]],Processer280125!B:F,5,FALSE)</f>
        <v>Current</v>
      </c>
      <c r="M345" t="str">
        <f>VLOOKUP(Processes[[#This Row],[Document no SubProcess]],Processer280125!B:B,1,)</f>
        <v>SP16.43</v>
      </c>
    </row>
    <row r="346" spans="3:13" x14ac:dyDescent="0.25">
      <c r="C346" s="29" t="str">
        <f>_xlfn.CONCAT(Processes[[#This Row],[Document no]],"-",Processes[[#This Row],[Process]],"-",Processes[[#This Row],[Document no SubProcess]],"-",Processes[[#This Row],[SubProcess]])</f>
        <v>P16-Asset Management-SP16.44-Operations Technology (OT) assets</v>
      </c>
      <c r="D346" t="s">
        <v>6582</v>
      </c>
      <c r="E346" t="s">
        <v>6478</v>
      </c>
      <c r="F346" t="s">
        <v>4966</v>
      </c>
      <c r="G346" s="39" t="s">
        <v>6656</v>
      </c>
      <c r="H346" t="s">
        <v>6657</v>
      </c>
      <c r="I346" t="str">
        <f>VLOOKUP(Processes[[#This Row],[Document no SubProcess]],Processer280125!B:C,2,FALSE)</f>
        <v>KJN@kamstrup.com - Kelvin Væver Jensen</v>
      </c>
      <c r="J346" t="str">
        <f>VLOOKUP(Processes[[#This Row],[Approver]],Tabels!BC:BF,3,FALSE)</f>
        <v xml:space="preserve"> Supply Chain</v>
      </c>
      <c r="K346" t="s">
        <v>43</v>
      </c>
      <c r="L346" t="str">
        <f>VLOOKUP(Processes[[#This Row],[Document no SubProcess]],Processer280125!B:F,5,FALSE)</f>
        <v>Current</v>
      </c>
      <c r="M346" t="str">
        <f>VLOOKUP(Processes[[#This Row],[Document no SubProcess]],Processer280125!B:B,1,)</f>
        <v>SP16.44</v>
      </c>
    </row>
    <row r="347" spans="3:13" x14ac:dyDescent="0.25">
      <c r="C347" s="29" t="str">
        <f>_xlfn.CONCAT(Processes[[#This Row],[Document no]],"-",Processes[[#This Row],[Process]],"-",Processes[[#This Row],[Document no SubProcess]],"-",Processes[[#This Row],[SubProcess]])</f>
        <v>P16-Asset Management-SP16.46-Company Cars - SE</v>
      </c>
      <c r="D347" t="s">
        <v>6582</v>
      </c>
      <c r="E347" t="s">
        <v>6478</v>
      </c>
      <c r="F347" t="s">
        <v>4966</v>
      </c>
      <c r="G347" s="95" t="s">
        <v>6658</v>
      </c>
      <c r="H347" t="s">
        <v>6659</v>
      </c>
      <c r="I347" t="str">
        <f>VLOOKUP(Processes[[#This Row],[Document no SubProcess]],Processer280125!B:C,2,FALSE)</f>
        <v>ULTE@kamstrup.com - Ulrika Teemant</v>
      </c>
      <c r="J347" t="str">
        <f>VLOOKUP(Processes[[#This Row],[Approver]],Tabels!BC:BF,3,FALSE)</f>
        <v>Finance</v>
      </c>
      <c r="L347" t="str">
        <f>VLOOKUP(Processes[[#This Row],[Document no SubProcess]],Processer280125!B:F,5,FALSE)</f>
        <v>Current</v>
      </c>
      <c r="M347" t="str">
        <f>VLOOKUP(Processes[[#This Row],[Document no SubProcess]],Processer280125!B:B,1,)</f>
        <v>SP16.46</v>
      </c>
    </row>
    <row r="348" spans="3:13" x14ac:dyDescent="0.25">
      <c r="C348" s="29" t="str">
        <f>_xlfn.CONCAT(Processes[[#This Row],[Document no]],"-",Processes[[#This Row],[Process]],"-",Processes[[#This Row],[Document no SubProcess]],"-",Processes[[#This Row],[SubProcess]])</f>
        <v>P16-Asset Management-SP16.47-Company Car - DK</v>
      </c>
      <c r="D348" t="s">
        <v>6582</v>
      </c>
      <c r="E348" t="s">
        <v>6478</v>
      </c>
      <c r="F348" t="s">
        <v>4966</v>
      </c>
      <c r="G348" s="95" t="s">
        <v>6660</v>
      </c>
      <c r="H348" t="s">
        <v>6661</v>
      </c>
      <c r="I348" t="str">
        <f>VLOOKUP(Processes[[#This Row],[Document no SubProcess]],Processer280125!B:C,2,FALSE)</f>
        <v>mcvb@kamstrup.com - Maria Cecilia Villa Albæk</v>
      </c>
      <c r="J348" t="str">
        <f>VLOOKUP(Processes[[#This Row],[Approver]],Tabels!BC:BF,3,FALSE)</f>
        <v>People</v>
      </c>
      <c r="L348" t="str">
        <f>VLOOKUP(Processes[[#This Row],[Document no SubProcess]],Processer280125!B:F,5,FALSE)</f>
        <v>Current</v>
      </c>
      <c r="M348" t="str">
        <f>VLOOKUP(Processes[[#This Row],[Document no SubProcess]],Processer280125!B:B,1,)</f>
        <v>SP16.47</v>
      </c>
    </row>
    <row r="349" spans="3:13" x14ac:dyDescent="0.25">
      <c r="C349" s="29" t="str">
        <f>_xlfn.CONCAT(Processes[[#This Row],[Document no]],"-",Processes[[#This Row],[Process]],"-",Processes[[#This Row],[Document no SubProcess]],"-",Processes[[#This Row],[SubProcess]])</f>
        <v>P16-Asset Management-SP16.48-Company Car - DE</v>
      </c>
      <c r="D349" t="s">
        <v>6582</v>
      </c>
      <c r="E349" t="s">
        <v>6478</v>
      </c>
      <c r="F349" t="s">
        <v>4966</v>
      </c>
      <c r="G349" s="95" t="s">
        <v>6662</v>
      </c>
      <c r="H349" t="s">
        <v>6663</v>
      </c>
      <c r="I349" t="str">
        <f>VLOOKUP(Processes[[#This Row],[Document no SubProcess]],Processer280125!B:C,2,FALSE)</f>
        <v>inhu@kamstrup.com - Ingo Hundhausen</v>
      </c>
      <c r="J349" t="str">
        <f>VLOOKUP(Processes[[#This Row],[Approver]],Tabels!BC:BF,3,FALSE)</f>
        <v>Marketing</v>
      </c>
      <c r="L349" t="str">
        <f>VLOOKUP(Processes[[#This Row],[Document no SubProcess]],Processer280125!B:F,5,FALSE)</f>
        <v>Current</v>
      </c>
      <c r="M349" t="str">
        <f>VLOOKUP(Processes[[#This Row],[Document no SubProcess]],Processer280125!B:B,1,)</f>
        <v>SP16.48</v>
      </c>
    </row>
    <row r="350" spans="3:13" x14ac:dyDescent="0.25">
      <c r="C350" s="29" t="str">
        <f>_xlfn.CONCAT(Processes[[#This Row],[Document no]],"-",Processes[[#This Row],[Process]],"-",Processes[[#This Row],[Document no SubProcess]],"-",Processes[[#This Row],[SubProcess]])</f>
        <v>P16-Asset Management-SP16.49-Operating Principle of Flow Benches</v>
      </c>
      <c r="D350" t="s">
        <v>6582</v>
      </c>
      <c r="E350" t="s">
        <v>6478</v>
      </c>
      <c r="F350" t="s">
        <v>4966</v>
      </c>
      <c r="G350" s="95" t="s">
        <v>6664</v>
      </c>
      <c r="H350" t="s">
        <v>6665</v>
      </c>
      <c r="I350" t="str">
        <f>VLOOKUP(Processes[[#This Row],[Document no SubProcess]],Processer280125!B:C,2,FALSE)</f>
        <v>marr@kamstrup.com - Martino Reclari</v>
      </c>
      <c r="J350">
        <f>VLOOKUP(Processes[[#This Row],[Approver]],Tabels!BC:BF,3,FALSE)</f>
        <v>0</v>
      </c>
      <c r="L350" t="str">
        <f>VLOOKUP(Processes[[#This Row],[Document no SubProcess]],Processer280125!B:F,5,FALSE)</f>
        <v>Draft</v>
      </c>
      <c r="M350" t="str">
        <f>VLOOKUP(Processes[[#This Row],[Document no SubProcess]],Processer280125!B:B,1,)</f>
        <v>SP16.49</v>
      </c>
    </row>
    <row r="351" spans="3:13" x14ac:dyDescent="0.25">
      <c r="C351" s="29" t="str">
        <f>_xlfn.CONCAT(Processes[[#This Row],[Document no]],"-",Processes[[#This Row],[Process]],"-",Processes[[#This Row],[Document no SubProcess]],"-",Processes[[#This Row],[SubProcess]])</f>
        <v>P16-Asset Management-SP16.50-Validation and Verification of Hardware (HW) and Software (SW) on Accredited Equipment</v>
      </c>
      <c r="D351" t="s">
        <v>6582</v>
      </c>
      <c r="E351" t="s">
        <v>6478</v>
      </c>
      <c r="F351" t="s">
        <v>4966</v>
      </c>
      <c r="G351" s="39" t="s">
        <v>6666</v>
      </c>
      <c r="H351" t="s">
        <v>6667</v>
      </c>
      <c r="I351" t="str">
        <f>VLOOKUP(Processes[[#This Row],[Document no SubProcess]],Processer280125!B:C,2,FALSE)</f>
        <v>CNI@kamstrup.com - Carsten Svanberg Nielsen</v>
      </c>
      <c r="J351">
        <f>VLOOKUP(Processes[[#This Row],[Approver]],Tabels!BC:BF,3,FALSE)</f>
        <v>0</v>
      </c>
      <c r="L351" t="str">
        <f>VLOOKUP(Processes[[#This Row],[Document no SubProcess]],Processer280125!B:F,5,FALSE)</f>
        <v>Current</v>
      </c>
      <c r="M351" t="str">
        <f>VLOOKUP(Processes[[#This Row],[Document no SubProcess]],Processer280125!B:B,1,)</f>
        <v>SP16.50</v>
      </c>
    </row>
    <row r="352" spans="3:13" x14ac:dyDescent="0.25">
      <c r="C352" s="29" t="str">
        <f>_xlfn.CONCAT(Processes[[#This Row],[Document no]],"-",Processes[[#This Row],[Process]],"-",Processes[[#This Row],[Document no SubProcess]],"-",Processes[[#This Row],[SubProcess]])</f>
        <v>P16-Asset Management-SP16.51-Company Cars - NL</v>
      </c>
      <c r="D352" t="s">
        <v>6582</v>
      </c>
      <c r="E352" t="s">
        <v>6478</v>
      </c>
      <c r="F352" t="s">
        <v>4966</v>
      </c>
      <c r="G352" s="39" t="s">
        <v>6668</v>
      </c>
      <c r="H352" t="s">
        <v>6669</v>
      </c>
      <c r="I352" t="str">
        <f>VLOOKUP(Processes[[#This Row],[Document no SubProcess]],Processer280125!B:C,2,FALSE)</f>
        <v>pas@kamstrup.com - Paul van Steenbrugge</v>
      </c>
      <c r="J352" t="str">
        <f>VLOOKUP(Processes[[#This Row],[Approver]],Tabels!BC:BF,3,FALSE)</f>
        <v>Finance</v>
      </c>
      <c r="L352" t="str">
        <f>VLOOKUP(Processes[[#This Row],[Document no SubProcess]],Processer280125!B:F,5,FALSE)</f>
        <v>Draft</v>
      </c>
      <c r="M352" t="str">
        <f>VLOOKUP(Processes[[#This Row],[Document no SubProcess]],Processer280125!B:B,1,)</f>
        <v>SP16.51</v>
      </c>
    </row>
    <row r="353" spans="3:13" x14ac:dyDescent="0.25">
      <c r="C353" s="29" t="str">
        <f>_xlfn.CONCAT(Processes[[#This Row],[Document no]],"-",Processes[[#This Row],[Process]],"-",Processes[[#This Row],[Document no SubProcess]],"-",Processes[[#This Row],[SubProcess]])</f>
        <v>P16-Asset Management-SP16.6-Patents and Trademarks</v>
      </c>
      <c r="D353" t="s">
        <v>6582</v>
      </c>
      <c r="E353" t="s">
        <v>6478</v>
      </c>
      <c r="F353" t="s">
        <v>4966</v>
      </c>
      <c r="G353" s="39" t="s">
        <v>6670</v>
      </c>
      <c r="H353" t="s">
        <v>6671</v>
      </c>
      <c r="I353" t="str">
        <f>VLOOKUP(Processes[[#This Row],[Document no SubProcess]],Processer280125!B:C,2,FALSE)</f>
        <v>frpn@kamstrup.com - Frank Petersen</v>
      </c>
      <c r="J353" t="str">
        <f>VLOOKUP(Processes[[#This Row],[Approver]],Tabels!BC:BF,3,FALSE)</f>
        <v>Legal</v>
      </c>
      <c r="L353" t="str">
        <f>VLOOKUP(Processes[[#This Row],[Document no SubProcess]],Processer280125!B:F,5,FALSE)</f>
        <v>Current</v>
      </c>
      <c r="M353" t="str">
        <f>VLOOKUP(Processes[[#This Row],[Document no SubProcess]],Processer280125!B:B,1,)</f>
        <v>SP16.6</v>
      </c>
    </row>
    <row r="354" spans="3:13" x14ac:dyDescent="0.25">
      <c r="C354" s="29" t="str">
        <f>_xlfn.CONCAT(Processes[[#This Row],[Document no]],"-",Processes[[#This Row],[Process]],"-",Processes[[#This Row],[Document no SubProcess]],"-",Processes[[#This Row],[SubProcess]])</f>
        <v>P16-Asset Management-SP16.7-Technology Hardware Dev. Equipment &amp; Tools</v>
      </c>
      <c r="D354" t="s">
        <v>6582</v>
      </c>
      <c r="E354" t="s">
        <v>6478</v>
      </c>
      <c r="F354" t="s">
        <v>4966</v>
      </c>
      <c r="G354" s="39" t="s">
        <v>6672</v>
      </c>
      <c r="H354" t="s">
        <v>6673</v>
      </c>
      <c r="I354" t="str">
        <f>VLOOKUP(Processes[[#This Row],[Document no SubProcess]],Processer280125!B:C,2,FALSE)</f>
        <v>jacl@kamstrup.com - Jan Clausen</v>
      </c>
      <c r="J354" t="str">
        <f>VLOOKUP(Processes[[#This Row],[Approver]],Tabels!BC:BF,3,FALSE)</f>
        <v>Electricity</v>
      </c>
      <c r="L354" t="str">
        <f>VLOOKUP(Processes[[#This Row],[Document no SubProcess]],Processer280125!B:F,5,FALSE)</f>
        <v>Draft</v>
      </c>
      <c r="M354" t="str">
        <f>VLOOKUP(Processes[[#This Row],[Document no SubProcess]],Processer280125!B:B,1,)</f>
        <v>SP16.7</v>
      </c>
    </row>
    <row r="355" spans="3:13" x14ac:dyDescent="0.25">
      <c r="C355" s="29" t="str">
        <f>_xlfn.CONCAT(Processes[[#This Row],[Document no]],"-",Processes[[#This Row],[Process]],"-",Processes[[#This Row],[Document no SubProcess]],"-",Processes[[#This Row],[SubProcess]])</f>
        <v>P16-Asset Management-SP16.8-Supplier Tools Management</v>
      </c>
      <c r="D355" t="s">
        <v>6582</v>
      </c>
      <c r="E355" t="s">
        <v>6478</v>
      </c>
      <c r="F355" t="s">
        <v>4966</v>
      </c>
      <c r="G355" s="39" t="s">
        <v>6674</v>
      </c>
      <c r="H355" t="s">
        <v>6675</v>
      </c>
      <c r="I355" t="str">
        <f>VLOOKUP(Processes[[#This Row],[Document no SubProcess]],Processer280125!B:C,2,FALSE)</f>
        <v>bekc@kamstrup.com - Benny Kildegaard Christiansen</v>
      </c>
      <c r="J355" t="str">
        <f>VLOOKUP(Processes[[#This Row],[Approver]],Tabels!BC:BF,3,FALSE)</f>
        <v xml:space="preserve"> Supply Chain</v>
      </c>
      <c r="K355" t="s">
        <v>43</v>
      </c>
      <c r="L355" t="str">
        <f>VLOOKUP(Processes[[#This Row],[Document no SubProcess]],Processer280125!B:F,5,FALSE)</f>
        <v>Current</v>
      </c>
      <c r="M355" t="str">
        <f>VLOOKUP(Processes[[#This Row],[Document no SubProcess]],Processer280125!B:B,1,)</f>
        <v>SP16.8</v>
      </c>
    </row>
    <row r="356" spans="3:13" x14ac:dyDescent="0.25">
      <c r="C356" s="29" t="str">
        <f>_xlfn.CONCAT(Processes[[#This Row],[Document no]],"-",Processes[[#This Row],[Process]],"-",Processes[[#This Row],[Document no SubProcess]],"-",Processes[[#This Row],[SubProcess]])</f>
        <v>P16-Asset Management-SP16.9-Facility and related installations</v>
      </c>
      <c r="D356" t="s">
        <v>6582</v>
      </c>
      <c r="E356" t="s">
        <v>6478</v>
      </c>
      <c r="F356" t="s">
        <v>4966</v>
      </c>
      <c r="G356" s="39" t="s">
        <v>6676</v>
      </c>
      <c r="H356" t="s">
        <v>6677</v>
      </c>
      <c r="I356" t="str">
        <f>VLOOKUP(Processes[[#This Row],[Document no SubProcess]],Processer280125!B:C,2,FALSE)</f>
        <v>ASO@kamstrup.com - Allan Søegaard</v>
      </c>
      <c r="J356">
        <f>VLOOKUP(Processes[[#This Row],[Approver]],Tabels!BC:BF,3,FALSE)</f>
        <v>0</v>
      </c>
      <c r="K356" t="s">
        <v>43</v>
      </c>
      <c r="L356" t="str">
        <f>VLOOKUP(Processes[[#This Row],[Document no SubProcess]],Processer280125!B:F,5,FALSE)</f>
        <v>Draft</v>
      </c>
      <c r="M356" t="str">
        <f>VLOOKUP(Processes[[#This Row],[Document no SubProcess]],Processer280125!B:B,1,)</f>
        <v>SP16.9</v>
      </c>
    </row>
    <row r="357" spans="3:13" x14ac:dyDescent="0.25">
      <c r="C357" s="29" t="str">
        <f>_xlfn.CONCAT(Processes[[#This Row],[Document no]],"-",Processes[[#This Row],[Process]],"-",Processes[[#This Row],[Document no SubProcess]],"-",Processes[[#This Row],[SubProcess]])</f>
        <v>P16-Asset Management--</v>
      </c>
      <c r="D357" t="s">
        <v>6582</v>
      </c>
      <c r="E357" t="s">
        <v>6478</v>
      </c>
      <c r="F357" t="s">
        <v>4966</v>
      </c>
      <c r="I357" t="s">
        <v>3572</v>
      </c>
      <c r="J357">
        <f>VLOOKUP(Processes[[#This Row],[Approver]],Tabels!BC:BF,3,FALSE)</f>
        <v>0</v>
      </c>
      <c r="L357" t="s">
        <v>435</v>
      </c>
      <c r="M357" t="s">
        <v>435</v>
      </c>
    </row>
    <row r="358" spans="3:13" x14ac:dyDescent="0.25">
      <c r="C358" s="29" t="str">
        <f>_xlfn.CONCAT(Processes[[#This Row],[Document no]],"-",Processes[[#This Row],[Process]],"-",Processes[[#This Row],[Document no SubProcess]],"-",Processes[[#This Row],[SubProcess]])</f>
        <v>P17-Audit-SP17.1-Process audit (Management system)</v>
      </c>
      <c r="D358" t="s">
        <v>6678</v>
      </c>
      <c r="E358" t="s">
        <v>6478</v>
      </c>
      <c r="F358" t="s">
        <v>6679</v>
      </c>
      <c r="G358" s="39" t="s">
        <v>6680</v>
      </c>
      <c r="H358" t="s">
        <v>6681</v>
      </c>
      <c r="I358" t="str">
        <f>VLOOKUP(Processes[[#This Row],[Document no SubProcess]],Processer280125!B:C,2,FALSE)</f>
        <v>almn@kamstrup.com - Allan Mathiasen</v>
      </c>
      <c r="J358" t="str">
        <f>VLOOKUP(Processes[[#This Row],[Approver]],Tabels!BC:BF,3,FALSE)</f>
        <v xml:space="preserve"> Quality &amp; Sustainability</v>
      </c>
      <c r="L358" t="str">
        <f>VLOOKUP(Processes[[#This Row],[Document no SubProcess]],Processer280125!B:F,5,FALSE)</f>
        <v>Draft</v>
      </c>
      <c r="M358" t="str">
        <f>VLOOKUP(Processes[[#This Row],[Document no SubProcess]],Processer280125!B:B,1,)</f>
        <v>SP17.1</v>
      </c>
    </row>
    <row r="359" spans="3:13" x14ac:dyDescent="0.25">
      <c r="C359" s="29" t="str">
        <f>_xlfn.CONCAT(Processes[[#This Row],[Document no]],"-",Processes[[#This Row],[Process]],"-",Processes[[#This Row],[Document no SubProcess]],"-",Processes[[#This Row],[SubProcess]])</f>
        <v>P17-Audit-SP17.10-Factory Acceptance Test (FAT) - Water meters</v>
      </c>
      <c r="D359" t="s">
        <v>6678</v>
      </c>
      <c r="E359" t="s">
        <v>6478</v>
      </c>
      <c r="F359" t="s">
        <v>6679</v>
      </c>
      <c r="G359" s="39" t="s">
        <v>6682</v>
      </c>
      <c r="H359" t="s">
        <v>6683</v>
      </c>
      <c r="I359" t="str">
        <f>VLOOKUP(Processes[[#This Row],[Document no SubProcess]],Processer280125!B:C,2,FALSE)</f>
        <v>jrmn@kamstrup.com - Jonas Skafte Madsen</v>
      </c>
      <c r="J359" t="str">
        <f>VLOOKUP(Processes[[#This Row],[Approver]],Tabels!BC:BF,3,FALSE)</f>
        <v xml:space="preserve"> Water</v>
      </c>
      <c r="L359" t="str">
        <f>VLOOKUP(Processes[[#This Row],[Document no SubProcess]],Processer280125!B:F,5,FALSE)</f>
        <v>Current</v>
      </c>
      <c r="M359" t="str">
        <f>VLOOKUP(Processes[[#This Row],[Document no SubProcess]],Processer280125!B:B,1,)</f>
        <v>SP17.10</v>
      </c>
    </row>
    <row r="360" spans="3:13" x14ac:dyDescent="0.25">
      <c r="C360" s="29" t="str">
        <f>_xlfn.CONCAT(Processes[[#This Row],[Document no]],"-",Processes[[#This Row],[Process]],"-",Processes[[#This Row],[Document no SubProcess]],"-",Processes[[#This Row],[SubProcess]])</f>
        <v>P17-Audit-SP17.11-Audit Team Onboarding and Offboarding</v>
      </c>
      <c r="D360" t="s">
        <v>6678</v>
      </c>
      <c r="E360" t="s">
        <v>6478</v>
      </c>
      <c r="F360" t="s">
        <v>6679</v>
      </c>
      <c r="G360" s="95" t="s">
        <v>6684</v>
      </c>
      <c r="H360" t="s">
        <v>6685</v>
      </c>
      <c r="I360" t="str">
        <f>VLOOKUP(Processes[[#This Row],[Document no SubProcess]],Processer280125!B:C,2,FALSE)</f>
        <v>almn@kamstrup.com - Allan Mathiasen</v>
      </c>
      <c r="J360" t="str">
        <f>VLOOKUP(Processes[[#This Row],[Approver]],Tabels!BC:BF,3,FALSE)</f>
        <v xml:space="preserve"> Quality &amp; Sustainability</v>
      </c>
      <c r="L360" t="str">
        <f>VLOOKUP(Processes[[#This Row],[Document no SubProcess]],Processer280125!B:F,5,FALSE)</f>
        <v>Draft</v>
      </c>
      <c r="M360" t="str">
        <f>VLOOKUP(Processes[[#This Row],[Document no SubProcess]],Processer280125!B:B,1,)</f>
        <v>SP17.11</v>
      </c>
    </row>
    <row r="361" spans="3:13" x14ac:dyDescent="0.25">
      <c r="C361" s="29" t="str">
        <f>_xlfn.CONCAT(Processes[[#This Row],[Document no]],"-",Processes[[#This Row],[Process]],"-",Processes[[#This Row],[Document no SubProcess]],"-",Processes[[#This Row],[SubProcess]])</f>
        <v>P17-Audit-SP17.12-DNV Audit planning</v>
      </c>
      <c r="D361" t="s">
        <v>6678</v>
      </c>
      <c r="E361" t="s">
        <v>6478</v>
      </c>
      <c r="F361" t="s">
        <v>6679</v>
      </c>
      <c r="G361" s="95" t="s">
        <v>6686</v>
      </c>
      <c r="H361" t="s">
        <v>6687</v>
      </c>
      <c r="I361" t="str">
        <f>VLOOKUP(Processes[[#This Row],[Document no SubProcess]],Processer280125!B:C,2,FALSE)</f>
        <v>almn@kamstrup.com - Allan Mathiasen</v>
      </c>
      <c r="J361" t="str">
        <f>VLOOKUP(Processes[[#This Row],[Approver]],Tabels!BC:BF,3,FALSE)</f>
        <v xml:space="preserve"> Quality &amp; Sustainability</v>
      </c>
      <c r="L361" t="str">
        <f>VLOOKUP(Processes[[#This Row],[Document no SubProcess]],Processer280125!B:F,5,FALSE)</f>
        <v>Draft</v>
      </c>
      <c r="M361" t="str">
        <f>VLOOKUP(Processes[[#This Row],[Document no SubProcess]],Processer280125!B:B,1,)</f>
        <v>SP17.12</v>
      </c>
    </row>
    <row r="362" spans="3:13" x14ac:dyDescent="0.25">
      <c r="C362" s="29" t="str">
        <f>_xlfn.CONCAT(Processes[[#This Row],[Document no]],"-",Processes[[#This Row],[Process]],"-",Processes[[#This Row],[Document no SubProcess]],"-",Processes[[#This Row],[SubProcess]])</f>
        <v>P17-Audit-SP17.13-Security Auditing (incl. Penetration Testing) as a Service</v>
      </c>
      <c r="D362" t="s">
        <v>6678</v>
      </c>
      <c r="E362" t="s">
        <v>6478</v>
      </c>
      <c r="F362" t="s">
        <v>6679</v>
      </c>
      <c r="G362" s="95" t="s">
        <v>6688</v>
      </c>
      <c r="H362" t="s">
        <v>6689</v>
      </c>
      <c r="I362" t="str">
        <f>VLOOKUP(Processes[[#This Row],[Document no SubProcess]],Processer280125!B:C,2,FALSE)</f>
        <v>kytw@kamstrup.com - Katy Thurlow</v>
      </c>
      <c r="J362" t="str">
        <f>VLOOKUP(Processes[[#This Row],[Approver]],Tabels!BC:BF,3,FALSE)</f>
        <v xml:space="preserve"> Digitalization</v>
      </c>
      <c r="L362" t="str">
        <f>VLOOKUP(Processes[[#This Row],[Document no SubProcess]],Processer280125!B:F,5,FALSE)</f>
        <v>Draft</v>
      </c>
      <c r="M362" t="str">
        <f>VLOOKUP(Processes[[#This Row],[Document no SubProcess]],Processer280125!B:B,1,)</f>
        <v>SP17.13</v>
      </c>
    </row>
    <row r="363" spans="3:13" x14ac:dyDescent="0.25">
      <c r="C363" s="29" t="str">
        <f>_xlfn.CONCAT(Processes[[#This Row],[Document no]],"-",Processes[[#This Row],[Process]],"-",Processes[[#This Row],[Document no SubProcess]],"-",Processes[[#This Row],[SubProcess]])</f>
        <v>P17-Audit-SP17.2-Product Process verification audit</v>
      </c>
      <c r="D363" t="s">
        <v>6678</v>
      </c>
      <c r="E363" t="s">
        <v>6478</v>
      </c>
      <c r="F363" t="s">
        <v>6679</v>
      </c>
      <c r="G363" s="95" t="s">
        <v>6690</v>
      </c>
      <c r="H363" t="s">
        <v>6691</v>
      </c>
      <c r="I363" t="str">
        <f>VLOOKUP(Processes[[#This Row],[Document no SubProcess]],Processer280125!B:C,2,FALSE)</f>
        <v>almn@kamstrup.com - Allan Mathiasen</v>
      </c>
      <c r="J363" t="str">
        <f>VLOOKUP(Processes[[#This Row],[Approver]],Tabels!BC:BF,3,FALSE)</f>
        <v xml:space="preserve"> Quality &amp; Sustainability</v>
      </c>
      <c r="L363" t="str">
        <f>VLOOKUP(Processes[[#This Row],[Document no SubProcess]],Processer280125!B:F,5,FALSE)</f>
        <v>Current</v>
      </c>
      <c r="M363" t="str">
        <f>VLOOKUP(Processes[[#This Row],[Document no SubProcess]],Processer280125!B:B,1,)</f>
        <v>SP17.2</v>
      </c>
    </row>
    <row r="364" spans="3:13" x14ac:dyDescent="0.25">
      <c r="C364" s="29" t="str">
        <f>_xlfn.CONCAT(Processes[[#This Row],[Document no]],"-",Processes[[#This Row],[Process]],"-",Processes[[#This Row],[Document no SubProcess]],"-",Processes[[#This Row],[SubProcess]])</f>
        <v>P17-Audit-SP17.3-Supplier Audit</v>
      </c>
      <c r="D364" t="s">
        <v>6678</v>
      </c>
      <c r="E364" t="s">
        <v>6478</v>
      </c>
      <c r="F364" t="s">
        <v>6679</v>
      </c>
      <c r="G364" s="95" t="s">
        <v>6692</v>
      </c>
      <c r="H364" t="s">
        <v>6693</v>
      </c>
      <c r="I364" t="str">
        <f>VLOOKUP(Processes[[#This Row],[Document no SubProcess]],Processer280125!B:C,2,FALSE)</f>
        <v>smsd@kamstrup.com - Shawn Mosby</v>
      </c>
      <c r="J364" t="str">
        <f>VLOOKUP(Processes[[#This Row],[Approver]],Tabels!BC:BF,3,FALSE)</f>
        <v>heat customer</v>
      </c>
      <c r="L364" t="str">
        <f>VLOOKUP(Processes[[#This Row],[Document no SubProcess]],Processer280125!B:F,5,FALSE)</f>
        <v>Draft</v>
      </c>
      <c r="M364" t="str">
        <f>VLOOKUP(Processes[[#This Row],[Document no SubProcess]],Processer280125!B:B,1,)</f>
        <v>SP17.3</v>
      </c>
    </row>
    <row r="365" spans="3:13" x14ac:dyDescent="0.25">
      <c r="C365" s="29" t="str">
        <f>_xlfn.CONCAT(Processes[[#This Row],[Document no]],"-",Processes[[#This Row],[Process]],"-",Processes[[#This Row],[Document no SubProcess]],"-",Processes[[#This Row],[SubProcess]])</f>
        <v>P17-Audit-SP17.4-Lean 5S audit</v>
      </c>
      <c r="D365" t="s">
        <v>6678</v>
      </c>
      <c r="E365" t="s">
        <v>6478</v>
      </c>
      <c r="F365" t="s">
        <v>6679</v>
      </c>
      <c r="G365" s="39" t="s">
        <v>6694</v>
      </c>
      <c r="H365" t="s">
        <v>6695</v>
      </c>
      <c r="I365" t="str">
        <f>VLOOKUP(Processes[[#This Row],[Document no SubProcess]],Processer280125!B:C,2,FALSE)</f>
        <v>nitp@kamstrup.com - Nicolai Tranberg Pedersen</v>
      </c>
      <c r="J365" t="str">
        <f>VLOOKUP(Processes[[#This Row],[Approver]],Tabels!BC:BF,3,FALSE)</f>
        <v xml:space="preserve"> Supply Chain</v>
      </c>
      <c r="L365" t="str">
        <f>VLOOKUP(Processes[[#This Row],[Document no SubProcess]],Processer280125!B:F,5,FALSE)</f>
        <v>Current</v>
      </c>
      <c r="M365" t="str">
        <f>VLOOKUP(Processes[[#This Row],[Document no SubProcess]],Processer280125!B:B,1,)</f>
        <v>SP17.4</v>
      </c>
    </row>
    <row r="366" spans="3:13" x14ac:dyDescent="0.25">
      <c r="C366" s="29" t="str">
        <f>_xlfn.CONCAT(Processes[[#This Row],[Document no]],"-",Processes[[#This Row],[Process]],"-",Processes[[#This Row],[Document no SubProcess]],"-",Processes[[#This Row],[SubProcess]])</f>
        <v>P17-Audit-SP17.5-Health &amp; Safety inspections</v>
      </c>
      <c r="D366" t="s">
        <v>6678</v>
      </c>
      <c r="E366" t="s">
        <v>6478</v>
      </c>
      <c r="F366" t="s">
        <v>6679</v>
      </c>
      <c r="G366" s="39" t="s">
        <v>6696</v>
      </c>
      <c r="H366" t="s">
        <v>6697</v>
      </c>
      <c r="I366" t="str">
        <f>VLOOKUP(Processes[[#This Row],[Document no SubProcess]],Processer280125!B:C,2,FALSE)</f>
        <v>tumn@kamstrup.com - Tue Hedegaard Madsen</v>
      </c>
      <c r="J366">
        <f>VLOOKUP(Processes[[#This Row],[Approver]],Tabels!BC:BF,3,FALSE)</f>
        <v>0</v>
      </c>
      <c r="L366" t="str">
        <f>VLOOKUP(Processes[[#This Row],[Document no SubProcess]],Processer280125!B:F,5,FALSE)</f>
        <v>Current</v>
      </c>
      <c r="M366" t="str">
        <f>VLOOKUP(Processes[[#This Row],[Document no SubProcess]],Processer280125!B:B,1,)</f>
        <v>SP17.5</v>
      </c>
    </row>
    <row r="367" spans="3:13" x14ac:dyDescent="0.25">
      <c r="C367" s="29" t="str">
        <f>_xlfn.CONCAT(Processes[[#This Row],[Document no]],"-",Processes[[#This Row],[Process]],"-",Processes[[#This Row],[Document no SubProcess]],"-",Processes[[#This Row],[SubProcess]])</f>
        <v>P17-Audit-SP17.6-Certification, Accreditation &amp; Authorization audit</v>
      </c>
      <c r="D367" t="s">
        <v>6678</v>
      </c>
      <c r="E367" t="s">
        <v>6478</v>
      </c>
      <c r="F367" t="s">
        <v>6679</v>
      </c>
      <c r="G367" s="95" t="s">
        <v>6698</v>
      </c>
      <c r="H367" t="s">
        <v>6699</v>
      </c>
      <c r="I367" t="str">
        <f>VLOOKUP(Processes[[#This Row],[Document no SubProcess]],Processer280125!B:C,2,FALSE)</f>
        <v>almn@kamstrup.com - Allan Mathiasen</v>
      </c>
      <c r="J367" t="str">
        <f>VLOOKUP(Processes[[#This Row],[Approver]],Tabels!BC:BF,3,FALSE)</f>
        <v xml:space="preserve"> Quality &amp; Sustainability</v>
      </c>
      <c r="L367" t="str">
        <f>VLOOKUP(Processes[[#This Row],[Document no SubProcess]],Processer280125!B:F,5,FALSE)</f>
        <v>Current</v>
      </c>
      <c r="M367" t="str">
        <f>VLOOKUP(Processes[[#This Row],[Document no SubProcess]],Processer280125!B:B,1,)</f>
        <v>SP17.6</v>
      </c>
    </row>
    <row r="368" spans="3:13" x14ac:dyDescent="0.25">
      <c r="C368" s="29" t="str">
        <f>_xlfn.CONCAT(Processes[[#This Row],[Document no]],"-",Processes[[#This Row],[Process]],"-",Processes[[#This Row],[Document no SubProcess]],"-",Processes[[#This Row],[SubProcess]])</f>
        <v>P17-Audit-SP17.7-Product &amp; Process Approval audit</v>
      </c>
      <c r="D368" t="s">
        <v>6678</v>
      </c>
      <c r="E368" t="s">
        <v>6478</v>
      </c>
      <c r="F368" t="s">
        <v>6679</v>
      </c>
      <c r="G368" s="95" t="s">
        <v>6700</v>
      </c>
      <c r="H368" t="s">
        <v>6701</v>
      </c>
      <c r="I368" t="str">
        <f>VLOOKUP(Processes[[#This Row],[Document no SubProcess]],Processer280125!B:C,2,FALSE)</f>
        <v>almn@kamstrup.com - Allan Mathiasen</v>
      </c>
      <c r="J368" t="str">
        <f>VLOOKUP(Processes[[#This Row],[Approver]],Tabels!BC:BF,3,FALSE)</f>
        <v xml:space="preserve"> Quality &amp; Sustainability</v>
      </c>
      <c r="L368" t="str">
        <f>VLOOKUP(Processes[[#This Row],[Document no SubProcess]],Processer280125!B:F,5,FALSE)</f>
        <v>Draft</v>
      </c>
      <c r="M368" t="str">
        <f>VLOOKUP(Processes[[#This Row],[Document no SubProcess]],Processer280125!B:B,1,)</f>
        <v>SP17.7</v>
      </c>
    </row>
    <row r="369" spans="3:13" x14ac:dyDescent="0.25">
      <c r="C369" s="29" t="str">
        <f>_xlfn.CONCAT(Processes[[#This Row],[Document no]],"-",Processes[[#This Row],[Process]],"-",Processes[[#This Row],[Document no SubProcess]],"-",Processes[[#This Row],[SubProcess]])</f>
        <v>P17-Audit-SP17.8-Authority inspection audit</v>
      </c>
      <c r="D369" t="s">
        <v>6678</v>
      </c>
      <c r="E369" t="s">
        <v>6478</v>
      </c>
      <c r="F369" t="s">
        <v>6679</v>
      </c>
      <c r="G369" s="39" t="s">
        <v>6702</v>
      </c>
      <c r="H369" t="s">
        <v>6703</v>
      </c>
      <c r="I369" t="str">
        <f>VLOOKUP(Processes[[#This Row],[Document no SubProcess]],Processer280125!B:C,2,FALSE)</f>
        <v>almn@kamstrup.com - Allan Mathiasen</v>
      </c>
      <c r="J369" t="str">
        <f>VLOOKUP(Processes[[#This Row],[Approver]],Tabels!BC:BF,3,FALSE)</f>
        <v xml:space="preserve"> Quality &amp; Sustainability</v>
      </c>
      <c r="L369" t="str">
        <f>VLOOKUP(Processes[[#This Row],[Document no SubProcess]],Processer280125!B:F,5,FALSE)</f>
        <v>Draft</v>
      </c>
      <c r="M369" t="str">
        <f>VLOOKUP(Processes[[#This Row],[Document no SubProcess]],Processer280125!B:B,1,)</f>
        <v>SP17.8</v>
      </c>
    </row>
    <row r="370" spans="3:13" x14ac:dyDescent="0.25">
      <c r="C370" s="29" t="str">
        <f>_xlfn.CONCAT(Processes[[#This Row],[Document no]],"-",Processes[[#This Row],[Process]],"-",Processes[[#This Row],[Document no SubProcess]],"-",Processes[[#This Row],[SubProcess]])</f>
        <v>P17-Audit-SP17.9-Customer audit</v>
      </c>
      <c r="D370" t="s">
        <v>6678</v>
      </c>
      <c r="E370" t="s">
        <v>6478</v>
      </c>
      <c r="F370" t="s">
        <v>6679</v>
      </c>
      <c r="G370" s="39" t="s">
        <v>6704</v>
      </c>
      <c r="H370" t="s">
        <v>6705</v>
      </c>
      <c r="I370" t="str">
        <f>VLOOKUP(Processes[[#This Row],[Document no SubProcess]],Processer280125!B:C,2,FALSE)</f>
        <v>almn@kamstrup.com - Allan Mathiasen</v>
      </c>
      <c r="J370" t="str">
        <f>VLOOKUP(Processes[[#This Row],[Approver]],Tabels!BC:BF,3,FALSE)</f>
        <v xml:space="preserve"> Quality &amp; Sustainability</v>
      </c>
      <c r="L370" t="str">
        <f>VLOOKUP(Processes[[#This Row],[Document no SubProcess]],Processer280125!B:F,5,FALSE)</f>
        <v>Current</v>
      </c>
      <c r="M370" t="str">
        <f>VLOOKUP(Processes[[#This Row],[Document no SubProcess]],Processer280125!B:B,1,)</f>
        <v>SP17.9</v>
      </c>
    </row>
    <row r="371" spans="3:13" x14ac:dyDescent="0.25">
      <c r="C371" s="29" t="str">
        <f>_xlfn.CONCAT(Processes[[#This Row],[Document no]],"-",Processes[[#This Row],[Process]],"-",Processes[[#This Row],[Document no SubProcess]],"-",Processes[[#This Row],[SubProcess]])</f>
        <v>P17-Audit--</v>
      </c>
      <c r="D371" t="s">
        <v>6678</v>
      </c>
      <c r="E371" t="s">
        <v>6478</v>
      </c>
      <c r="F371" t="s">
        <v>6679</v>
      </c>
      <c r="I371" t="s">
        <v>3572</v>
      </c>
      <c r="J371">
        <f>VLOOKUP(Processes[[#This Row],[Approver]],Tabels!BC:BF,3,FALSE)</f>
        <v>0</v>
      </c>
      <c r="L371" t="s">
        <v>435</v>
      </c>
      <c r="M371" t="s">
        <v>435</v>
      </c>
    </row>
    <row r="372" spans="3:13" x14ac:dyDescent="0.25">
      <c r="C372" s="29" t="str">
        <f>_xlfn.CONCAT(Processes[[#This Row],[Document no]],"-",Processes[[#This Row],[Process]],"-",Processes[[#This Row],[Document no SubProcess]],"-",Processes[[#This Row],[SubProcess]])</f>
        <v>P18-Budget--</v>
      </c>
      <c r="D372" t="s">
        <v>6706</v>
      </c>
      <c r="E372" t="s">
        <v>6478</v>
      </c>
      <c r="F372" t="s">
        <v>4597</v>
      </c>
      <c r="I372" t="s">
        <v>3572</v>
      </c>
      <c r="J372">
        <f>VLOOKUP(Processes[[#This Row],[Approver]],Tabels!BC:BF,3,FALSE)</f>
        <v>0</v>
      </c>
      <c r="L372" t="s">
        <v>435</v>
      </c>
      <c r="M372" t="s">
        <v>435</v>
      </c>
    </row>
    <row r="373" spans="3:13" x14ac:dyDescent="0.25">
      <c r="C373" s="29" t="str">
        <f>_xlfn.CONCAT(Processes[[#This Row],[Document no]],"-",Processes[[#This Row],[Process]],"-",Processes[[#This Row],[Document no SubProcess]],"-",Processes[[#This Row],[SubProcess]])</f>
        <v>P19-Change Management-SP19.1-Engineering Change Management (ECM)</v>
      </c>
      <c r="D373" t="s">
        <v>6707</v>
      </c>
      <c r="E373" t="s">
        <v>6478</v>
      </c>
      <c r="F373" t="s">
        <v>5060</v>
      </c>
      <c r="G373" s="39" t="s">
        <v>6708</v>
      </c>
      <c r="H373" t="s">
        <v>6709</v>
      </c>
      <c r="I373" t="str">
        <f>VLOOKUP(Processes[[#This Row],[Document no SubProcess]],Processer280125!B:C,2,FALSE)</f>
        <v>lst@kamstrup.com - Lasse Steensen</v>
      </c>
      <c r="J373" t="str">
        <f>VLOOKUP(Processes[[#This Row],[Approver]],Tabels!BC:BF,3,FALSE)</f>
        <v xml:space="preserve"> Digitalization</v>
      </c>
      <c r="L373" t="str">
        <f>VLOOKUP(Processes[[#This Row],[Document no SubProcess]],Processer280125!B:F,5,FALSE)</f>
        <v>Current</v>
      </c>
      <c r="M373" t="str">
        <f>VLOOKUP(Processes[[#This Row],[Document no SubProcess]],Processer280125!B:B,1,)</f>
        <v>SP19.1</v>
      </c>
    </row>
    <row r="374" spans="3:13" x14ac:dyDescent="0.25">
      <c r="C374" s="29" t="str">
        <f>_xlfn.CONCAT(Processes[[#This Row],[Document no]],"-",Processes[[#This Row],[Process]],"-",Processes[[#This Row],[Document no SubProcess]],"-",Processes[[#This Row],[SubProcess]])</f>
        <v>P19-Change Management-SP19.2-Equipment and Process Changes</v>
      </c>
      <c r="D374" t="s">
        <v>6707</v>
      </c>
      <c r="E374" t="s">
        <v>6478</v>
      </c>
      <c r="F374" t="s">
        <v>5060</v>
      </c>
      <c r="G374" s="95" t="s">
        <v>6710</v>
      </c>
      <c r="H374" t="s">
        <v>6711</v>
      </c>
      <c r="I374" t="str">
        <f>VLOOKUP(Processes[[#This Row],[Document no SubProcess]],Processer280125!B:C,2,FALSE)</f>
        <v>thlm@kamstrup.com - Thomas Langer Mørch</v>
      </c>
      <c r="J374" t="str">
        <f>VLOOKUP(Processes[[#This Row],[Approver]],Tabels!BC:BF,3,FALSE)</f>
        <v>quality</v>
      </c>
      <c r="L374" t="str">
        <f>VLOOKUP(Processes[[#This Row],[Document no SubProcess]],Processer280125!B:F,5,FALSE)</f>
        <v>Current</v>
      </c>
      <c r="M374" t="str">
        <f>VLOOKUP(Processes[[#This Row],[Document no SubProcess]],Processer280125!B:B,1,)</f>
        <v>SP19.2</v>
      </c>
    </row>
    <row r="375" spans="3:13" x14ac:dyDescent="0.25">
      <c r="C375" s="29" t="str">
        <f>_xlfn.CONCAT(Processes[[#This Row],[Document no]],"-",Processes[[#This Row],[Process]],"-",Processes[[#This Row],[Document no SubProcess]],"-",Processes[[#This Row],[SubProcess]])</f>
        <v>P19-Change Management-SP19.3-Software Change Management</v>
      </c>
      <c r="D375" t="s">
        <v>6707</v>
      </c>
      <c r="E375" t="s">
        <v>6478</v>
      </c>
      <c r="F375" t="s">
        <v>5060</v>
      </c>
      <c r="G375" s="39" t="s">
        <v>6712</v>
      </c>
      <c r="H375" t="s">
        <v>6713</v>
      </c>
      <c r="I375" t="str">
        <f>VLOOKUP(Processes[[#This Row],[Document no SubProcess]],Processer280125!B:C,2,FALSE)</f>
        <v>pss@kamstrup.com - Peter Stegenborg Steiness</v>
      </c>
      <c r="J375" t="str">
        <f>VLOOKUP(Processes[[#This Row],[Approver]],Tabels!BC:BF,3,FALSE)</f>
        <v>Digitalization</v>
      </c>
      <c r="L375" t="str">
        <f>VLOOKUP(Processes[[#This Row],[Document no SubProcess]],Processer280125!B:F,5,FALSE)</f>
        <v>Draft</v>
      </c>
      <c r="M375" t="str">
        <f>VLOOKUP(Processes[[#This Row],[Document no SubProcess]],Processer280125!B:B,1,)</f>
        <v>SP19.3</v>
      </c>
    </row>
    <row r="376" spans="3:13" x14ac:dyDescent="0.25">
      <c r="C376" s="29" t="str">
        <f>_xlfn.CONCAT(Processes[[#This Row],[Document no]],"-",Processes[[#This Row],[Process]],"-",Processes[[#This Row],[Document no SubProcess]],"-",Processes[[#This Row],[SubProcess]])</f>
        <v>P19-Change Management-SP19.4-Customer Service &amp; Operation Change Management</v>
      </c>
      <c r="D376" t="s">
        <v>6707</v>
      </c>
      <c r="E376" t="s">
        <v>6478</v>
      </c>
      <c r="F376" t="s">
        <v>5060</v>
      </c>
      <c r="G376" s="39" t="s">
        <v>6714</v>
      </c>
      <c r="H376" t="s">
        <v>6715</v>
      </c>
      <c r="I376" t="str">
        <f>VLOOKUP(Processes[[#This Row],[Document no SubProcess]],Processer280125!B:C,2,FALSE)</f>
        <v>SST@kamstrup.com - Sarah Starheim</v>
      </c>
      <c r="J376">
        <f>VLOOKUP(Processes[[#This Row],[Approver]],Tabels!BC:BF,3,FALSE)</f>
        <v>0</v>
      </c>
      <c r="L376" t="str">
        <f>VLOOKUP(Processes[[#This Row],[Document no SubProcess]],Processer280125!B:F,5,FALSE)</f>
        <v>Draft</v>
      </c>
      <c r="M376" t="str">
        <f>VLOOKUP(Processes[[#This Row],[Document no SubProcess]],Processer280125!B:B,1,)</f>
        <v>SP19.4</v>
      </c>
    </row>
    <row r="377" spans="3:13" x14ac:dyDescent="0.25">
      <c r="C377" s="29" t="str">
        <f>_xlfn.CONCAT(Processes[[#This Row],[Document no]],"-",Processes[[#This Row],[Process]],"-",Processes[[#This Row],[Document no SubProcess]],"-",Processes[[#This Row],[SubProcess]])</f>
        <v>P19-Change Management-SP19.5-Environmental review of equipment and process changes</v>
      </c>
      <c r="D377" t="s">
        <v>6707</v>
      </c>
      <c r="E377" t="s">
        <v>6478</v>
      </c>
      <c r="F377" t="s">
        <v>5060</v>
      </c>
      <c r="G377" s="39" t="s">
        <v>6716</v>
      </c>
      <c r="H377" t="s">
        <v>6717</v>
      </c>
      <c r="I377" t="str">
        <f>VLOOKUP(Processes[[#This Row],[Document no SubProcess]],Processer280125!B:C,2,FALSE)</f>
        <v>rirg@kamstrup.com - Rie Winther Rusbjerg</v>
      </c>
      <c r="J377">
        <f>VLOOKUP(Processes[[#This Row],[Approver]],Tabels!BC:BF,3,FALSE)</f>
        <v>0</v>
      </c>
      <c r="L377" t="str">
        <f>VLOOKUP(Processes[[#This Row],[Document no SubProcess]],Processer280125!B:F,5,FALSE)</f>
        <v>Current</v>
      </c>
      <c r="M377" t="str">
        <f>VLOOKUP(Processes[[#This Row],[Document no SubProcess]],Processer280125!B:B,1,)</f>
        <v>SP19.5</v>
      </c>
    </row>
    <row r="378" spans="3:13" x14ac:dyDescent="0.25">
      <c r="C378" s="29" t="str">
        <f>_xlfn.CONCAT(Processes[[#This Row],[Document no]],"-",Processes[[#This Row],[Process]],"-",Processes[[#This Row],[Document no SubProcess]],"-",Processes[[#This Row],[SubProcess]])</f>
        <v>P19-Change Management-SP19.6-Control and maintenance of installations</v>
      </c>
      <c r="D378" t="s">
        <v>6707</v>
      </c>
      <c r="E378" t="s">
        <v>6478</v>
      </c>
      <c r="F378" t="s">
        <v>5060</v>
      </c>
      <c r="G378" s="39" t="s">
        <v>6718</v>
      </c>
      <c r="H378" t="s">
        <v>6719</v>
      </c>
      <c r="I378" t="str">
        <f>VLOOKUP(Processes[[#This Row],[Document no SubProcess]],Processer280125!B:C,2,FALSE)</f>
        <v>ASO@kamstrup.com - Allan Søegaard</v>
      </c>
      <c r="J378">
        <f>VLOOKUP(Processes[[#This Row],[Approver]],Tabels!BC:BF,3,FALSE)</f>
        <v>0</v>
      </c>
      <c r="L378" t="str">
        <f>VLOOKUP(Processes[[#This Row],[Document no SubProcess]],Processer280125!B:F,5,FALSE)</f>
        <v>Draft</v>
      </c>
      <c r="M378" t="str">
        <f>VLOOKUP(Processes[[#This Row],[Document no SubProcess]],Processer280125!B:B,1,)</f>
        <v>SP19.6</v>
      </c>
    </row>
    <row r="379" spans="3:13" x14ac:dyDescent="0.25">
      <c r="C379" s="29" t="str">
        <f>_xlfn.CONCAT(Processes[[#This Row],[Document no]],"-",Processes[[#This Row],[Process]],"-",Processes[[#This Row],[Document no SubProcess]],"-",Processes[[#This Row],[SubProcess]])</f>
        <v>P19-Change Management--</v>
      </c>
      <c r="D379" t="s">
        <v>6707</v>
      </c>
      <c r="E379" t="s">
        <v>6478</v>
      </c>
      <c r="F379" t="s">
        <v>5060</v>
      </c>
      <c r="I379" t="s">
        <v>3572</v>
      </c>
      <c r="J379">
        <f>VLOOKUP(Processes[[#This Row],[Approver]],Tabels!BC:BF,3,FALSE)</f>
        <v>0</v>
      </c>
      <c r="L379" t="s">
        <v>435</v>
      </c>
      <c r="M379" t="s">
        <v>435</v>
      </c>
    </row>
    <row r="380" spans="3:13" x14ac:dyDescent="0.25">
      <c r="C380" s="29" t="str">
        <f>_xlfn.CONCAT(Processes[[#This Row],[Document no]],"-",Processes[[#This Row],[Process]],"-",Processes[[#This Row],[Document no SubProcess]],"-",Processes[[#This Row],[SubProcess]])</f>
        <v>P20-Communication Management-SP20.1-Kamstrup Corporate Language</v>
      </c>
      <c r="D380" t="s">
        <v>6720</v>
      </c>
      <c r="E380" t="s">
        <v>6478</v>
      </c>
      <c r="F380" t="s">
        <v>6721</v>
      </c>
      <c r="G380" s="95" t="s">
        <v>6722</v>
      </c>
      <c r="H380" t="s">
        <v>6723</v>
      </c>
      <c r="I380" t="str">
        <f>VLOOKUP(Processes[[#This Row],[Document no SubProcess]],Processer280125!B:C,2,FALSE)</f>
        <v>jhd@kamstrup.com - Jens Hørdum</v>
      </c>
      <c r="J380">
        <f>VLOOKUP(Processes[[#This Row],[Approver]],Tabels!BC:BF,3,FALSE)</f>
        <v>0</v>
      </c>
      <c r="L380" t="str">
        <f>VLOOKUP(Processes[[#This Row],[Document no SubProcess]],Processer280125!B:F,5,FALSE)</f>
        <v>Current</v>
      </c>
      <c r="M380" t="str">
        <f>VLOOKUP(Processes[[#This Row],[Document no SubProcess]],Processer280125!B:B,1,)</f>
        <v>SP20.1</v>
      </c>
    </row>
    <row r="381" spans="3:13" x14ac:dyDescent="0.25">
      <c r="C381" s="29" t="str">
        <f>_xlfn.CONCAT(Processes[[#This Row],[Document no]],"-",Processes[[#This Row],[Process]],"-",Processes[[#This Row],[Document no SubProcess]],"-",Processes[[#This Row],[SubProcess]])</f>
        <v>P20-Communication Management-SP20.2-Sustainability communication &amp; reporting</v>
      </c>
      <c r="D381" t="s">
        <v>6720</v>
      </c>
      <c r="E381" t="s">
        <v>6478</v>
      </c>
      <c r="F381" t="s">
        <v>6721</v>
      </c>
      <c r="G381" s="39" t="s">
        <v>6724</v>
      </c>
      <c r="H381" t="s">
        <v>6725</v>
      </c>
      <c r="I381" t="str">
        <f>VLOOKUP(Processes[[#This Row],[Document no SubProcess]],Processer280125!B:C,2,FALSE)</f>
        <v>tikn@kamstrup.com - Tina Kaysen</v>
      </c>
      <c r="J381">
        <f>VLOOKUP(Processes[[#This Row],[Approver]],Tabels!BC:BF,3,FALSE)</f>
        <v>0</v>
      </c>
      <c r="L381" t="str">
        <f>VLOOKUP(Processes[[#This Row],[Document no SubProcess]],Processer280125!B:F,5,FALSE)</f>
        <v>Current</v>
      </c>
      <c r="M381" t="str">
        <f>VLOOKUP(Processes[[#This Row],[Document no SubProcess]],Processer280125!B:B,1,)</f>
        <v>SP20.2</v>
      </c>
    </row>
    <row r="382" spans="3:13" x14ac:dyDescent="0.25">
      <c r="C382" s="29" t="str">
        <f>_xlfn.CONCAT(Processes[[#This Row],[Document no]],"-",Processes[[#This Row],[Process]],"-",Processes[[#This Row],[Document no SubProcess]],"-",Processes[[#This Row],[SubProcess]])</f>
        <v>P20-Communication Management-SP20.3-Communication governance</v>
      </c>
      <c r="D382" t="s">
        <v>6720</v>
      </c>
      <c r="E382" t="s">
        <v>6478</v>
      </c>
      <c r="F382" t="s">
        <v>6721</v>
      </c>
      <c r="G382" s="95" t="s">
        <v>6726</v>
      </c>
      <c r="H382" t="s">
        <v>6727</v>
      </c>
      <c r="I382" t="str">
        <f>VLOOKUP(Processes[[#This Row],[Document no SubProcess]],Processer280125!B:C,2,FALSE)</f>
        <v>mahd@kamstrup.com - Mads Husted Nielsen</v>
      </c>
      <c r="J382" t="str">
        <f>VLOOKUP(Processes[[#This Row],[Approver]],Tabels!BC:BF,3,FALSE)</f>
        <v>Marketing</v>
      </c>
      <c r="L382" t="str">
        <f>VLOOKUP(Processes[[#This Row],[Document no SubProcess]],Processer280125!B:F,5,FALSE)</f>
        <v>Current</v>
      </c>
      <c r="M382" t="str">
        <f>VLOOKUP(Processes[[#This Row],[Document no SubProcess]],Processer280125!B:B,1,)</f>
        <v>SP20.3</v>
      </c>
    </row>
    <row r="383" spans="3:13" x14ac:dyDescent="0.25">
      <c r="C383" s="29" t="str">
        <f>_xlfn.CONCAT(Processes[[#This Row],[Document no]],"-",Processes[[#This Row],[Process]],"-",Processes[[#This Row],[Document no SubProcess]],"-",Processes[[#This Row],[SubProcess]])</f>
        <v>P20-Communication Management-SP20.4-Kamstrup Tone of Voice</v>
      </c>
      <c r="D383" t="s">
        <v>6720</v>
      </c>
      <c r="E383" t="s">
        <v>6478</v>
      </c>
      <c r="F383" t="s">
        <v>6721</v>
      </c>
      <c r="G383" s="95" t="s">
        <v>6728</v>
      </c>
      <c r="H383" t="s">
        <v>6729</v>
      </c>
      <c r="I383" t="str">
        <f>VLOOKUP(Processes[[#This Row],[Document no SubProcess]],Processer280125!B:C,2,FALSE)</f>
        <v>lvh@kamstrup.com - Louise Vestergaard-Hansen</v>
      </c>
      <c r="J383" t="str">
        <f>VLOOKUP(Processes[[#This Row],[Approver]],Tabels!BC:BF,3,FALSE)</f>
        <v xml:space="preserve"> Sales &amp; Marketing</v>
      </c>
      <c r="L383" t="str">
        <f>VLOOKUP(Processes[[#This Row],[Document no SubProcess]],Processer280125!B:F,5,FALSE)</f>
        <v>Draft</v>
      </c>
      <c r="M383" t="str">
        <f>VLOOKUP(Processes[[#This Row],[Document no SubProcess]],Processer280125!B:B,1,)</f>
        <v>SP20.4</v>
      </c>
    </row>
    <row r="384" spans="3:13" x14ac:dyDescent="0.25">
      <c r="C384" s="29" t="str">
        <f>_xlfn.CONCAT(Processes[[#This Row],[Document no]],"-",Processes[[#This Row],[Process]],"-",Processes[[#This Row],[Document no SubProcess]],"-",Processes[[#This Row],[SubProcess]])</f>
        <v>P20-Communication Management-SP20.5-Kamstrup Media Management</v>
      </c>
      <c r="D384" t="s">
        <v>6720</v>
      </c>
      <c r="E384" t="s">
        <v>6478</v>
      </c>
      <c r="F384" t="s">
        <v>6721</v>
      </c>
      <c r="G384" s="95" t="s">
        <v>6730</v>
      </c>
      <c r="H384" t="s">
        <v>6731</v>
      </c>
      <c r="I384" t="str">
        <f>VLOOKUP(Processes[[#This Row],[Document no SubProcess]],Processer280125!B:C,2,FALSE)</f>
        <v>lvh@kamstrup.com - Louise Vestergaard-Hansen</v>
      </c>
      <c r="J384" t="str">
        <f>VLOOKUP(Processes[[#This Row],[Approver]],Tabels!BC:BF,3,FALSE)</f>
        <v xml:space="preserve"> Sales &amp; Marketing</v>
      </c>
      <c r="L384" t="str">
        <f>VLOOKUP(Processes[[#This Row],[Document no SubProcess]],Processer280125!B:F,5,FALSE)</f>
        <v>Draft</v>
      </c>
      <c r="M384" t="str">
        <f>VLOOKUP(Processes[[#This Row],[Document no SubProcess]],Processer280125!B:B,1,)</f>
        <v>SP20.5</v>
      </c>
    </row>
    <row r="385" spans="3:13" x14ac:dyDescent="0.25">
      <c r="C385" s="29" t="str">
        <f>_xlfn.CONCAT(Processes[[#This Row],[Document no]],"-",Processes[[#This Row],[Process]],"-",Processes[[#This Row],[Document no SubProcess]],"-",Processes[[#This Row],[SubProcess]])</f>
        <v>P20-Communication Management-SP20.6-Regional Social Media Governance</v>
      </c>
      <c r="D385" t="s">
        <v>6720</v>
      </c>
      <c r="E385" t="s">
        <v>6478</v>
      </c>
      <c r="F385" t="s">
        <v>6721</v>
      </c>
      <c r="G385" s="95" t="s">
        <v>6732</v>
      </c>
      <c r="H385" t="s">
        <v>6733</v>
      </c>
      <c r="I385" t="str">
        <f>VLOOKUP(Processes[[#This Row],[Document no SubProcess]],Processer280125!B:C,2,FALSE)</f>
        <v>mahd@kamstrup.com - Mads Husted Nielsen</v>
      </c>
      <c r="J385" t="str">
        <f>VLOOKUP(Processes[[#This Row],[Approver]],Tabels!BC:BF,3,FALSE)</f>
        <v>Marketing</v>
      </c>
      <c r="L385" t="str">
        <f>VLOOKUP(Processes[[#This Row],[Document no SubProcess]],Processer280125!B:F,5,FALSE)</f>
        <v>Current</v>
      </c>
      <c r="M385" t="str">
        <f>VLOOKUP(Processes[[#This Row],[Document no SubProcess]],Processer280125!B:B,1,)</f>
        <v>SP20.6</v>
      </c>
    </row>
    <row r="386" spans="3:13" x14ac:dyDescent="0.25">
      <c r="C386" s="29" t="str">
        <f>_xlfn.CONCAT(Processes[[#This Row],[Document no]],"-",Processes[[#This Row],[Process]],"-",Processes[[#This Row],[Document no SubProcess]],"-",Processes[[#This Row],[SubProcess]])</f>
        <v>P20-Communication Management--</v>
      </c>
      <c r="D386" t="s">
        <v>6720</v>
      </c>
      <c r="E386" t="s">
        <v>6478</v>
      </c>
      <c r="F386" t="s">
        <v>6721</v>
      </c>
      <c r="I386" t="s">
        <v>3572</v>
      </c>
      <c r="J386">
        <f>VLOOKUP(Processes[[#This Row],[Approver]],Tabels!BC:BF,3,FALSE)</f>
        <v>0</v>
      </c>
      <c r="L386" t="s">
        <v>435</v>
      </c>
      <c r="M386" t="s">
        <v>435</v>
      </c>
    </row>
    <row r="387" spans="3:13" x14ac:dyDescent="0.25">
      <c r="C387" s="29" t="str">
        <f>_xlfn.CONCAT(Processes[[#This Row],[Document no]],"-",Processes[[#This Row],[Process]],"-",Processes[[#This Row],[Document no SubProcess]],"-",Processes[[#This Row],[SubProcess]])</f>
        <v>P21-Compliance-SP21.1-Contract Lifecycle Management</v>
      </c>
      <c r="D387" t="s">
        <v>6734</v>
      </c>
      <c r="E387" t="s">
        <v>6478</v>
      </c>
      <c r="F387" t="s">
        <v>581</v>
      </c>
      <c r="G387" s="39" t="s">
        <v>6735</v>
      </c>
      <c r="H387" t="s">
        <v>6736</v>
      </c>
      <c r="I387" t="str">
        <f>VLOOKUP(Processes[[#This Row],[Document no SubProcess]],Processer280125!B:C,2,FALSE)</f>
        <v>tkb@kamstrup.com - Tina Kirkeby</v>
      </c>
      <c r="J387" t="str">
        <f>VLOOKUP(Processes[[#This Row],[Approver]],Tabels!BC:BF,3,FALSE)</f>
        <v xml:space="preserve"> Commercial &amp; Legal Services</v>
      </c>
      <c r="L387" t="str">
        <f>VLOOKUP(Processes[[#This Row],[Document no SubProcess]],Processer280125!B:F,5,FALSE)</f>
        <v>Current</v>
      </c>
      <c r="M387" t="str">
        <f>VLOOKUP(Processes[[#This Row],[Document no SubProcess]],Processer280125!B:B,1,)</f>
        <v>SP21.1</v>
      </c>
    </row>
    <row r="388" spans="3:13" x14ac:dyDescent="0.25">
      <c r="C388" s="29" t="str">
        <f>_xlfn.CONCAT(Processes[[#This Row],[Document no]],"-",Processes[[#This Row],[Process]],"-",Processes[[#This Row],[Document no SubProcess]],"-",Processes[[#This Row],[SubProcess]])</f>
        <v>P21-Compliance-SP21.10-Open Source Software Compliance</v>
      </c>
      <c r="D388" t="s">
        <v>6734</v>
      </c>
      <c r="E388" t="s">
        <v>6478</v>
      </c>
      <c r="F388" t="s">
        <v>581</v>
      </c>
      <c r="G388" s="95" t="s">
        <v>6737</v>
      </c>
      <c r="H388" t="s">
        <v>6738</v>
      </c>
      <c r="I388" t="str">
        <f>VLOOKUP(Processes[[#This Row],[Document no SubProcess]],Processer280125!B:C,2,FALSE)</f>
        <v>frpn@kamstrup.com - Frank Petersen</v>
      </c>
      <c r="J388" t="str">
        <f>VLOOKUP(Processes[[#This Row],[Approver]],Tabels!BC:BF,3,FALSE)</f>
        <v>Legal</v>
      </c>
      <c r="L388" t="str">
        <f>VLOOKUP(Processes[[#This Row],[Document no SubProcess]],Processer280125!B:F,5,FALSE)</f>
        <v>Current</v>
      </c>
      <c r="M388" t="str">
        <f>VLOOKUP(Processes[[#This Row],[Document no SubProcess]],Processer280125!B:B,1,)</f>
        <v>SP21.10</v>
      </c>
    </row>
    <row r="389" spans="3:13" x14ac:dyDescent="0.25">
      <c r="C389" s="29" t="str">
        <f>_xlfn.CONCAT(Processes[[#This Row],[Document no]],"-",Processes[[#This Row],[Process]],"-",Processes[[#This Row],[Document no SubProcess]],"-",Processes[[#This Row],[SubProcess]])</f>
        <v>P21-Compliance-SP21.12-Privacy compliance Program</v>
      </c>
      <c r="D389" t="s">
        <v>6734</v>
      </c>
      <c r="E389" t="s">
        <v>6478</v>
      </c>
      <c r="F389" t="s">
        <v>581</v>
      </c>
      <c r="G389" s="39" t="s">
        <v>6739</v>
      </c>
      <c r="H389" t="s">
        <v>6740</v>
      </c>
      <c r="I389" t="str">
        <f>VLOOKUP(Processes[[#This Row],[Document no SubProcess]],Processer280125!B:C,2,FALSE)</f>
        <v>cahs@kamstrup.com - Camilla Hovgaard Svare</v>
      </c>
      <c r="J389">
        <f>VLOOKUP(Processes[[#This Row],[Approver]],Tabels!BC:BF,3,FALSE)</f>
        <v>0</v>
      </c>
      <c r="L389" t="str">
        <f>VLOOKUP(Processes[[#This Row],[Document no SubProcess]],Processer280125!B:F,5,FALSE)</f>
        <v>Draft</v>
      </c>
      <c r="M389" t="str">
        <f>VLOOKUP(Processes[[#This Row],[Document no SubProcess]],Processer280125!B:B,1,)</f>
        <v>SP21.12</v>
      </c>
    </row>
    <row r="390" spans="3:13" x14ac:dyDescent="0.25">
      <c r="C390" s="29" t="str">
        <f>_xlfn.CONCAT(Processes[[#This Row],[Document no]],"-",Processes[[#This Row],[Process]],"-",Processes[[#This Row],[Document no SubProcess]],"-",Processes[[#This Row],[SubProcess]])</f>
        <v>P21-Compliance-SP21.14-Competition law compliance</v>
      </c>
      <c r="D390" t="s">
        <v>6734</v>
      </c>
      <c r="E390" t="s">
        <v>6478</v>
      </c>
      <c r="F390" t="s">
        <v>581</v>
      </c>
      <c r="G390" s="39" t="s">
        <v>6741</v>
      </c>
      <c r="H390" t="s">
        <v>6742</v>
      </c>
      <c r="I390" t="str">
        <f>VLOOKUP(Processes[[#This Row],[Document no SubProcess]],Processer280125!B:C,2,FALSE)</f>
        <v>medg@kamstrup.com - Mette Damgaard</v>
      </c>
      <c r="J390" t="str">
        <f>VLOOKUP(Processes[[#This Row],[Approver]],Tabels!BC:BF,3,FALSE)</f>
        <v>Legal</v>
      </c>
      <c r="L390" t="str">
        <f>VLOOKUP(Processes[[#This Row],[Document no SubProcess]],Processer280125!B:F,5,FALSE)</f>
        <v>Draft</v>
      </c>
      <c r="M390" t="str">
        <f>VLOOKUP(Processes[[#This Row],[Document no SubProcess]],Processer280125!B:B,1,)</f>
        <v>SP21.14</v>
      </c>
    </row>
    <row r="391" spans="3:13" x14ac:dyDescent="0.25">
      <c r="C391" s="29" t="str">
        <f>_xlfn.CONCAT(Processes[[#This Row],[Document no]],"-",Processes[[#This Row],[Process]],"-",Processes[[#This Row],[Document no SubProcess]],"-",Processes[[#This Row],[SubProcess]])</f>
        <v>P21-Compliance-SP21.16-Financial compliance</v>
      </c>
      <c r="D391" t="s">
        <v>6734</v>
      </c>
      <c r="E391" t="s">
        <v>6478</v>
      </c>
      <c r="F391" t="s">
        <v>581</v>
      </c>
      <c r="G391" s="95" t="s">
        <v>6743</v>
      </c>
      <c r="H391" t="s">
        <v>6744</v>
      </c>
      <c r="I391" t="str">
        <f>VLOOKUP(Processes[[#This Row],[Document no SubProcess]],Processer280125!B:C,2,FALSE)</f>
        <v>suvl@kamstrup.com - Susanne Varrisboel</v>
      </c>
      <c r="J391" t="str">
        <f>VLOOKUP(Processes[[#This Row],[Approver]],Tabels!BC:BF,3,FALSE)</f>
        <v>Finance</v>
      </c>
      <c r="L391" t="str">
        <f>VLOOKUP(Processes[[#This Row],[Document no SubProcess]],Processer280125!B:F,5,FALSE)</f>
        <v>Draft</v>
      </c>
      <c r="M391" t="str">
        <f>VLOOKUP(Processes[[#This Row],[Document no SubProcess]],Processer280125!B:B,1,)</f>
        <v>SP21.16</v>
      </c>
    </row>
    <row r="392" spans="3:13" x14ac:dyDescent="0.25">
      <c r="C392" s="29" t="str">
        <f>_xlfn.CONCAT(Processes[[#This Row],[Document no]],"-",Processes[[#This Row],[Process]],"-",Processes[[#This Row],[Document no SubProcess]],"-",Processes[[#This Row],[SubProcess]])</f>
        <v>P21-Compliance-SP21.17-Tax compliance</v>
      </c>
      <c r="D392" t="s">
        <v>6734</v>
      </c>
      <c r="E392" t="s">
        <v>6478</v>
      </c>
      <c r="F392" t="s">
        <v>581</v>
      </c>
      <c r="G392" s="95" t="s">
        <v>6745</v>
      </c>
      <c r="H392" t="s">
        <v>6746</v>
      </c>
      <c r="I392" t="str">
        <f>VLOOKUP(Processes[[#This Row],[Document no SubProcess]],Processer280125!B:C,2,FALSE)</f>
        <v>suvl@kamstrup.com - Susanne Varrisboel</v>
      </c>
      <c r="J392" t="str">
        <f>VLOOKUP(Processes[[#This Row],[Approver]],Tabels!BC:BF,3,FALSE)</f>
        <v>Finance</v>
      </c>
      <c r="L392" t="str">
        <f>VLOOKUP(Processes[[#This Row],[Document no SubProcess]],Processer280125!B:F,5,FALSE)</f>
        <v>Draft</v>
      </c>
      <c r="M392" t="str">
        <f>VLOOKUP(Processes[[#This Row],[Document no SubProcess]],Processer280125!B:B,1,)</f>
        <v>SP21.17</v>
      </c>
    </row>
    <row r="393" spans="3:13" x14ac:dyDescent="0.25">
      <c r="C393" s="29" t="str">
        <f>_xlfn.CONCAT(Processes[[#This Row],[Document no]],"-",Processes[[#This Row],[Process]],"-",Processes[[#This Row],[Document no SubProcess]],"-",Processes[[#This Row],[SubProcess]])</f>
        <v>P21-Compliance-SP21.19-Legal metrology compliance / MID Module D</v>
      </c>
      <c r="D393" t="s">
        <v>6734</v>
      </c>
      <c r="E393" t="s">
        <v>6478</v>
      </c>
      <c r="F393" t="s">
        <v>581</v>
      </c>
      <c r="G393" s="95" t="s">
        <v>6747</v>
      </c>
      <c r="H393" t="s">
        <v>6748</v>
      </c>
      <c r="I393" t="str">
        <f>VLOOKUP(Processes[[#This Row],[Document no SubProcess]],Processer280125!B:C,2,FALSE)</f>
        <v>marr@kamstrup.com - Martino Reclari</v>
      </c>
      <c r="J393">
        <f>VLOOKUP(Processes[[#This Row],[Approver]],Tabels!BC:BF,3,FALSE)</f>
        <v>0</v>
      </c>
      <c r="L393" t="str">
        <f>VLOOKUP(Processes[[#This Row],[Document no SubProcess]],Processer280125!B:F,5,FALSE)</f>
        <v>Draft</v>
      </c>
      <c r="M393" t="str">
        <f>VLOOKUP(Processes[[#This Row],[Document no SubProcess]],Processer280125!B:B,1,)</f>
        <v>SP21.19</v>
      </c>
    </row>
    <row r="394" spans="3:13" x14ac:dyDescent="0.25">
      <c r="C394" s="29" t="str">
        <f>_xlfn.CONCAT(Processes[[#This Row],[Document no]],"-",Processes[[#This Row],[Process]],"-",Processes[[#This Row],[Document no SubProcess]],"-",Processes[[#This Row],[SubProcess]])</f>
        <v>P21-Compliance-SP21.2-Health &amp; Safety and Environment compliance obligations</v>
      </c>
      <c r="D394" t="s">
        <v>6734</v>
      </c>
      <c r="E394" t="s">
        <v>6478</v>
      </c>
      <c r="F394" t="s">
        <v>581</v>
      </c>
      <c r="G394" s="39" t="s">
        <v>6749</v>
      </c>
      <c r="H394" t="s">
        <v>6750</v>
      </c>
      <c r="I394" t="str">
        <f>VLOOKUP(Processes[[#This Row],[Document no SubProcess]],Processer280125!B:C,2,FALSE)</f>
        <v>rirg@kamstrup.com - Rie Winther Rusbjerg</v>
      </c>
      <c r="J394">
        <f>VLOOKUP(Processes[[#This Row],[Approver]],Tabels!BC:BF,3,FALSE)</f>
        <v>0</v>
      </c>
      <c r="L394" t="str">
        <f>VLOOKUP(Processes[[#This Row],[Document no SubProcess]],Processer280125!B:F,5,FALSE)</f>
        <v>Current</v>
      </c>
      <c r="M394" t="str">
        <f>VLOOKUP(Processes[[#This Row],[Document no SubProcess]],Processer280125!B:B,1,)</f>
        <v>SP21.2</v>
      </c>
    </row>
    <row r="395" spans="3:13" x14ac:dyDescent="0.25">
      <c r="C395" s="29" t="str">
        <f>_xlfn.CONCAT(Processes[[#This Row],[Document no]],"-",Processes[[#This Row],[Process]],"-",Processes[[#This Row],[Document no SubProcess]],"-",Processes[[#This Row],[SubProcess]])</f>
        <v>P21-Compliance-SP21.21-Product Market Compliance Risk Assessment</v>
      </c>
      <c r="D395" t="s">
        <v>6734</v>
      </c>
      <c r="E395" t="s">
        <v>6478</v>
      </c>
      <c r="F395" t="s">
        <v>581</v>
      </c>
      <c r="G395" s="95" t="s">
        <v>6751</v>
      </c>
      <c r="H395" t="s">
        <v>6752</v>
      </c>
      <c r="I395" t="str">
        <f>VLOOKUP(Processes[[#This Row],[Document no SubProcess]],Processer280125!B:C,2,FALSE)</f>
        <v>afr@kamstrup.com - Anders Fiilsøe Falkeborg</v>
      </c>
      <c r="J395">
        <f>VLOOKUP(Processes[[#This Row],[Approver]],Tabels!BC:BF,3,FALSE)</f>
        <v>0</v>
      </c>
      <c r="L395" t="str">
        <f>VLOOKUP(Processes[[#This Row],[Document no SubProcess]],Processer280125!B:F,5,FALSE)</f>
        <v>Pending approval</v>
      </c>
      <c r="M395" t="str">
        <f>VLOOKUP(Processes[[#This Row],[Document no SubProcess]],Processer280125!B:B,1,)</f>
        <v>SP21.21</v>
      </c>
    </row>
    <row r="396" spans="3:13" x14ac:dyDescent="0.25">
      <c r="C396" s="29" t="str">
        <f>_xlfn.CONCAT(Processes[[#This Row],[Document no]],"-",Processes[[#This Row],[Process]],"-",Processes[[#This Row],[Document no SubProcess]],"-",Processes[[#This Row],[SubProcess]])</f>
        <v>P21-Compliance-SP21.22-Privacy Notice - Employee</v>
      </c>
      <c r="D396" t="s">
        <v>6734</v>
      </c>
      <c r="E396" t="s">
        <v>6478</v>
      </c>
      <c r="F396" t="s">
        <v>581</v>
      </c>
      <c r="G396" s="95" t="s">
        <v>6753</v>
      </c>
      <c r="H396" t="s">
        <v>6754</v>
      </c>
      <c r="I396" t="str">
        <f>VLOOKUP(Processes[[#This Row],[Document no SubProcess]],Processer280125!B:C,2,FALSE)</f>
        <v>cahs@kamstrup.com - Camilla Hovgaard Svare</v>
      </c>
      <c r="J396">
        <f>VLOOKUP(Processes[[#This Row],[Approver]],Tabels!BC:BF,3,FALSE)</f>
        <v>0</v>
      </c>
      <c r="L396" t="str">
        <f>VLOOKUP(Processes[[#This Row],[Document no SubProcess]],Processer280125!B:F,5,FALSE)</f>
        <v>Draft</v>
      </c>
      <c r="M396" t="str">
        <f>VLOOKUP(Processes[[#This Row],[Document no SubProcess]],Processer280125!B:B,1,)</f>
        <v>SP21.22</v>
      </c>
    </row>
    <row r="397" spans="3:13" x14ac:dyDescent="0.25">
      <c r="C397" s="29" t="str">
        <f>_xlfn.CONCAT(Processes[[#This Row],[Document no]],"-",Processes[[#This Row],[Process]],"-",Processes[[#This Row],[Document no SubProcess]],"-",Processes[[#This Row],[SubProcess]])</f>
        <v>P21-Compliance-SP21.23-Product Chemical Compliance</v>
      </c>
      <c r="D397" t="s">
        <v>6734</v>
      </c>
      <c r="E397" t="s">
        <v>6478</v>
      </c>
      <c r="F397" t="s">
        <v>581</v>
      </c>
      <c r="G397" s="95" t="s">
        <v>6755</v>
      </c>
      <c r="H397" t="s">
        <v>6756</v>
      </c>
      <c r="I397" t="str">
        <f>VLOOKUP(Processes[[#This Row],[Document no SubProcess]],Processer280125!B:C,2,FALSE)</f>
        <v>tikn@kamstrup.com - Tina Kaysen</v>
      </c>
      <c r="J397">
        <f>VLOOKUP(Processes[[#This Row],[Approver]],Tabels!BC:BF,3,FALSE)</f>
        <v>0</v>
      </c>
      <c r="L397" t="str">
        <f>VLOOKUP(Processes[[#This Row],[Document no SubProcess]],Processer280125!B:F,5,FALSE)</f>
        <v>Draft</v>
      </c>
      <c r="M397" t="str">
        <f>VLOOKUP(Processes[[#This Row],[Document no SubProcess]],Processer280125!B:B,1,)</f>
        <v>SP21.23</v>
      </c>
    </row>
    <row r="398" spans="3:13" x14ac:dyDescent="0.25">
      <c r="C398" s="29" t="str">
        <f>_xlfn.CONCAT(Processes[[#This Row],[Document no]],"-",Processes[[#This Row],[Process]],"-",Processes[[#This Row],[Document no SubProcess]],"-",Processes[[#This Row],[SubProcess]])</f>
        <v>P21-Compliance-SP21.24-Management and Usage of Verification - , Year - , Security - and Calibration Labels</v>
      </c>
      <c r="D398" t="s">
        <v>6734</v>
      </c>
      <c r="E398" t="s">
        <v>6478</v>
      </c>
      <c r="F398" t="s">
        <v>581</v>
      </c>
      <c r="G398" s="95" t="s">
        <v>6757</v>
      </c>
      <c r="H398" t="s">
        <v>6758</v>
      </c>
      <c r="I398" t="str">
        <f>VLOOKUP(Processes[[#This Row],[Document no SubProcess]],Processer280125!B:C,2,FALSE)</f>
        <v>JJB@kamstrup.com - John Jessen Brandt</v>
      </c>
      <c r="J398" t="str">
        <f>VLOOKUP(Processes[[#This Row],[Approver]],Tabels!BC:BF,3,FALSE)</f>
        <v>water customer</v>
      </c>
      <c r="L398" t="str">
        <f>VLOOKUP(Processes[[#This Row],[Document no SubProcess]],Processer280125!B:F,5,FALSE)</f>
        <v>Current</v>
      </c>
      <c r="M398" t="str">
        <f>VLOOKUP(Processes[[#This Row],[Document no SubProcess]],Processer280125!B:B,1,)</f>
        <v>SP21.24</v>
      </c>
    </row>
    <row r="399" spans="3:13" x14ac:dyDescent="0.25">
      <c r="C399" s="29" t="str">
        <f>_xlfn.CONCAT(Processes[[#This Row],[Document no]],"-",Processes[[#This Row],[Process]],"-",Processes[[#This Row],[Document no SubProcess]],"-",Processes[[#This Row],[SubProcess]])</f>
        <v>P21-Compliance-SP21.25-Obtain Measuring Instrument Directive (MID) applications</v>
      </c>
      <c r="D399" t="s">
        <v>6734</v>
      </c>
      <c r="E399" t="s">
        <v>6478</v>
      </c>
      <c r="F399" t="s">
        <v>581</v>
      </c>
      <c r="G399" s="95" t="s">
        <v>6759</v>
      </c>
      <c r="H399" t="s">
        <v>6760</v>
      </c>
      <c r="I399" t="str">
        <f>VLOOKUP(Processes[[#This Row],[Document no SubProcess]],Processer280125!B:C,2,FALSE)</f>
        <v>APS@kamstrup.com - Allan Svendsen</v>
      </c>
      <c r="J399" t="str">
        <f>VLOOKUP(Processes[[#This Row],[Approver]],Tabels!BC:BF,3,FALSE)</f>
        <v>Water</v>
      </c>
      <c r="L399" t="str">
        <f>VLOOKUP(Processes[[#This Row],[Document no SubProcess]],Processer280125!B:F,5,FALSE)</f>
        <v>Draft</v>
      </c>
      <c r="M399" t="str">
        <f>VLOOKUP(Processes[[#This Row],[Document no SubProcess]],Processer280125!B:B,1,)</f>
        <v>SP21.25</v>
      </c>
    </row>
    <row r="400" spans="3:13" x14ac:dyDescent="0.25">
      <c r="C400" s="29" t="str">
        <f>_xlfn.CONCAT(Processes[[#This Row],[Document no]],"-",Processes[[#This Row],[Process]],"-",Processes[[#This Row],[Document no SubProcess]],"-",Processes[[#This Row],[SubProcess]])</f>
        <v>P21-Compliance-SP21.26-Privacy Notice - Kamstrup.com - US</v>
      </c>
      <c r="D400" t="s">
        <v>6734</v>
      </c>
      <c r="E400" t="s">
        <v>6478</v>
      </c>
      <c r="F400" t="s">
        <v>581</v>
      </c>
      <c r="G400" s="95" t="s">
        <v>6761</v>
      </c>
      <c r="H400" t="s">
        <v>6762</v>
      </c>
      <c r="I400" t="str">
        <f>VLOOKUP(Processes[[#This Row],[Document no SubProcess]],Processer280125!B:C,2,FALSE)</f>
        <v>cahs@kamstrup.com - Camilla Hovgaard Svare</v>
      </c>
      <c r="J400">
        <f>VLOOKUP(Processes[[#This Row],[Approver]],Tabels!BC:BF,3,FALSE)</f>
        <v>0</v>
      </c>
      <c r="L400" t="str">
        <f>VLOOKUP(Processes[[#This Row],[Document no SubProcess]],Processer280125!B:F,5,FALSE)</f>
        <v>Current</v>
      </c>
      <c r="M400" t="str">
        <f>VLOOKUP(Processes[[#This Row],[Document no SubProcess]],Processer280125!B:B,1,)</f>
        <v>SP21.26</v>
      </c>
    </row>
    <row r="401" spans="3:13" x14ac:dyDescent="0.25">
      <c r="C401" s="29" t="str">
        <f>_xlfn.CONCAT(Processes[[#This Row],[Document no]],"-",Processes[[#This Row],[Process]],"-",Processes[[#This Row],[Document no SubProcess]],"-",Processes[[#This Row],[SubProcess]])</f>
        <v>P21-Compliance-SP21.29-Kamstrup's 'Internal Measurement Instructions' based on Customer or Market Specific Requirements</v>
      </c>
      <c r="D401" t="s">
        <v>6734</v>
      </c>
      <c r="E401" t="s">
        <v>6478</v>
      </c>
      <c r="F401" t="s">
        <v>581</v>
      </c>
      <c r="G401" s="95" t="s">
        <v>6763</v>
      </c>
      <c r="H401" t="s">
        <v>6764</v>
      </c>
      <c r="I401" t="str">
        <f>VLOOKUP(Processes[[#This Row],[Document no SubProcess]],Processer280125!B:C,2,FALSE)</f>
        <v>Mek@kamstrup.com - Mette Birch Kristensen</v>
      </c>
      <c r="J401" t="str">
        <f>VLOOKUP(Processes[[#This Row],[Approver]],Tabels!BC:BF,3,FALSE)</f>
        <v xml:space="preserve"> Quality &amp; Sustainability</v>
      </c>
      <c r="L401" t="str">
        <f>VLOOKUP(Processes[[#This Row],[Document no SubProcess]],Processer280125!B:F,5,FALSE)</f>
        <v>Current</v>
      </c>
      <c r="M401" t="str">
        <f>VLOOKUP(Processes[[#This Row],[Document no SubProcess]],Processer280125!B:B,1,)</f>
        <v>SP21.29</v>
      </c>
    </row>
    <row r="402" spans="3:13" x14ac:dyDescent="0.25">
      <c r="C402" s="29" t="str">
        <f>_xlfn.CONCAT(Processes[[#This Row],[Document no]],"-",Processes[[#This Row],[Process]],"-",Processes[[#This Row],[Document no SubProcess]],"-",Processes[[#This Row],[SubProcess]])</f>
        <v>P21-Compliance-SP21.3-Company law compliance</v>
      </c>
      <c r="D402" t="s">
        <v>6734</v>
      </c>
      <c r="E402" t="s">
        <v>6478</v>
      </c>
      <c r="F402" t="s">
        <v>581</v>
      </c>
      <c r="G402" s="39" t="s">
        <v>6765</v>
      </c>
      <c r="H402" t="s">
        <v>6766</v>
      </c>
      <c r="I402" t="str">
        <f>VLOOKUP(Processes[[#This Row],[Document no SubProcess]],Processer280125!B:C,2,FALSE)</f>
        <v>tkb@kamstrup.com - Tina Kirkeby</v>
      </c>
      <c r="J402" t="str">
        <f>VLOOKUP(Processes[[#This Row],[Approver]],Tabels!BC:BF,3,FALSE)</f>
        <v xml:space="preserve"> Commercial &amp; Legal Services</v>
      </c>
      <c r="L402" t="str">
        <f>VLOOKUP(Processes[[#This Row],[Document no SubProcess]],Processer280125!B:F,5,FALSE)</f>
        <v>Current</v>
      </c>
      <c r="M402" t="str">
        <f>VLOOKUP(Processes[[#This Row],[Document no SubProcess]],Processer280125!B:B,1,)</f>
        <v>SP21.3</v>
      </c>
    </row>
    <row r="403" spans="3:13" x14ac:dyDescent="0.25">
      <c r="C403" s="29" t="str">
        <f>_xlfn.CONCAT(Processes[[#This Row],[Document no]],"-",Processes[[#This Row],[Process]],"-",Processes[[#This Row],[Document no SubProcess]],"-",Processes[[#This Row],[SubProcess]])</f>
        <v>P21-Compliance-SP21.30-Export control and sanctions compliance program</v>
      </c>
      <c r="D403" t="s">
        <v>6734</v>
      </c>
      <c r="E403" t="s">
        <v>6478</v>
      </c>
      <c r="F403" t="s">
        <v>581</v>
      </c>
      <c r="G403" s="39" t="s">
        <v>6767</v>
      </c>
      <c r="H403" t="s">
        <v>6768</v>
      </c>
      <c r="I403" t="str">
        <f>VLOOKUP(Processes[[#This Row],[Document no SubProcess]],Processer280125!B:C,2,FALSE)</f>
        <v>mets@kamstrup.com - Mette Thejl Sørensen</v>
      </c>
      <c r="J403" t="str">
        <f>VLOOKUP(Processes[[#This Row],[Approver]],Tabels!BC:BF,3,FALSE)</f>
        <v>Legal</v>
      </c>
      <c r="L403" t="str">
        <f>VLOOKUP(Processes[[#This Row],[Document no SubProcess]],Processer280125!B:F,5,FALSE)</f>
        <v>Current</v>
      </c>
      <c r="M403" t="str">
        <f>VLOOKUP(Processes[[#This Row],[Document no SubProcess]],Processer280125!B:B,1,)</f>
        <v>SP21.30</v>
      </c>
    </row>
    <row r="404" spans="3:13" x14ac:dyDescent="0.25">
      <c r="C404" s="29" t="str">
        <f>_xlfn.CONCAT(Processes[[#This Row],[Document no]],"-",Processes[[#This Row],[Process]],"-",Processes[[#This Row],[Document no SubProcess]],"-",Processes[[#This Row],[SubProcess]])</f>
        <v>P21-Compliance-SP21.31-Order handling  - export control</v>
      </c>
      <c r="D404" t="s">
        <v>6734</v>
      </c>
      <c r="E404" t="s">
        <v>6478</v>
      </c>
      <c r="F404" t="s">
        <v>581</v>
      </c>
      <c r="G404" s="95" t="s">
        <v>6769</v>
      </c>
      <c r="H404" t="s">
        <v>6770</v>
      </c>
      <c r="I404" t="str">
        <f>VLOOKUP(Processes[[#This Row],[Document no SubProcess]],Processer280125!B:C,2,FALSE)</f>
        <v>pabt@kamstrup.com - Peter Abraham Thiele</v>
      </c>
      <c r="J404">
        <f>VLOOKUP(Processes[[#This Row],[Approver]],Tabels!BC:BF,3,FALSE)</f>
        <v>0</v>
      </c>
      <c r="L404" t="str">
        <f>VLOOKUP(Processes[[#This Row],[Document no SubProcess]],Processer280125!B:F,5,FALSE)</f>
        <v>Current</v>
      </c>
      <c r="M404" t="str">
        <f>VLOOKUP(Processes[[#This Row],[Document no SubProcess]],Processer280125!B:B,1,)</f>
        <v>SP21.31</v>
      </c>
    </row>
    <row r="405" spans="3:13" x14ac:dyDescent="0.25">
      <c r="C405" s="29" t="str">
        <f>_xlfn.CONCAT(Processes[[#This Row],[Document no]],"-",Processes[[#This Row],[Process]],"-",Processes[[#This Row],[Document no SubProcess]],"-",Processes[[#This Row],[SubProcess]])</f>
        <v>P21-Compliance-SP21.32-Overview - Products and countries subject to trade restrictions</v>
      </c>
      <c r="D405" t="s">
        <v>6734</v>
      </c>
      <c r="E405" t="s">
        <v>6478</v>
      </c>
      <c r="F405" t="s">
        <v>581</v>
      </c>
      <c r="G405" s="95" t="s">
        <v>6771</v>
      </c>
      <c r="H405" t="s">
        <v>6772</v>
      </c>
      <c r="I405" t="str">
        <f>VLOOKUP(Processes[[#This Row],[Document no SubProcess]],Processer280125!B:C,2,FALSE)</f>
        <v>mets@kamstrup.com - Mette Thejl Sørensen</v>
      </c>
      <c r="J405" t="str">
        <f>VLOOKUP(Processes[[#This Row],[Approver]],Tabels!BC:BF,3,FALSE)</f>
        <v>Legal</v>
      </c>
      <c r="L405" t="str">
        <f>VLOOKUP(Processes[[#This Row],[Document no SubProcess]],Processer280125!B:F,5,FALSE)</f>
        <v>Current</v>
      </c>
      <c r="M405" t="str">
        <f>VLOOKUP(Processes[[#This Row],[Document no SubProcess]],Processer280125!B:B,1,)</f>
        <v>SP21.32</v>
      </c>
    </row>
    <row r="406" spans="3:13" x14ac:dyDescent="0.25">
      <c r="C406" s="29" t="str">
        <f>_xlfn.CONCAT(Processes[[#This Row],[Document no]],"-",Processes[[#This Row],[Process]],"-",Processes[[#This Row],[Document no SubProcess]],"-",Processes[[#This Row],[SubProcess]])</f>
        <v>P21-Compliance-SP21.34-Framework on data processing agreements</v>
      </c>
      <c r="D406" t="s">
        <v>6734</v>
      </c>
      <c r="E406" t="s">
        <v>6478</v>
      </c>
      <c r="F406" t="s">
        <v>581</v>
      </c>
      <c r="G406" s="95" t="s">
        <v>6773</v>
      </c>
      <c r="H406" t="s">
        <v>6774</v>
      </c>
      <c r="I406" t="str">
        <f>VLOOKUP(Processes[[#This Row],[Document no SubProcess]],Processer280125!B:C,2,FALSE)</f>
        <v>cahs@kamstrup.com - Camilla Hovgaard Svare</v>
      </c>
      <c r="J406">
        <f>VLOOKUP(Processes[[#This Row],[Approver]],Tabels!BC:BF,3,FALSE)</f>
        <v>0</v>
      </c>
      <c r="L406" t="str">
        <f>VLOOKUP(Processes[[#This Row],[Document no SubProcess]],Processer280125!B:F,5,FALSE)</f>
        <v>Current</v>
      </c>
      <c r="M406" t="str">
        <f>VLOOKUP(Processes[[#This Row],[Document no SubProcess]],Processer280125!B:B,1,)</f>
        <v>SP21.34</v>
      </c>
    </row>
    <row r="407" spans="3:13" x14ac:dyDescent="0.25">
      <c r="C407" s="29" t="str">
        <f>_xlfn.CONCAT(Processes[[#This Row],[Document no]],"-",Processes[[#This Row],[Process]],"-",Processes[[#This Row],[Document no SubProcess]],"-",Processes[[#This Row],[SubProcess]])</f>
        <v>P21-Compliance-SP21.35-Framework for processors and subprocessors</v>
      </c>
      <c r="D407" t="s">
        <v>6734</v>
      </c>
      <c r="E407" t="s">
        <v>6478</v>
      </c>
      <c r="F407" t="s">
        <v>581</v>
      </c>
      <c r="G407" s="95" t="s">
        <v>6775</v>
      </c>
      <c r="H407" t="s">
        <v>6776</v>
      </c>
      <c r="I407" t="str">
        <f>VLOOKUP(Processes[[#This Row],[Document no SubProcess]],Processer280125!B:C,2,FALSE)</f>
        <v>cahs@kamstrup.com - Camilla Hovgaard Svare</v>
      </c>
      <c r="J407">
        <f>VLOOKUP(Processes[[#This Row],[Approver]],Tabels!BC:BF,3,FALSE)</f>
        <v>0</v>
      </c>
      <c r="L407" t="str">
        <f>VLOOKUP(Processes[[#This Row],[Document no SubProcess]],Processer280125!B:F,5,FALSE)</f>
        <v>Current</v>
      </c>
      <c r="M407" t="str">
        <f>VLOOKUP(Processes[[#This Row],[Document no SubProcess]],Processer280125!B:B,1,)</f>
        <v>SP21.35</v>
      </c>
    </row>
    <row r="408" spans="3:13" x14ac:dyDescent="0.25">
      <c r="C408" s="29" t="str">
        <f>_xlfn.CONCAT(Processes[[#This Row],[Document no]],"-",Processes[[#This Row],[Process]],"-",Processes[[#This Row],[Document no SubProcess]],"-",Processes[[#This Row],[SubProcess]])</f>
        <v>P21-Compliance-SP21.36-Framework for data subject rights</v>
      </c>
      <c r="D408" t="s">
        <v>6734</v>
      </c>
      <c r="E408" t="s">
        <v>6478</v>
      </c>
      <c r="F408" t="s">
        <v>581</v>
      </c>
      <c r="G408" s="95" t="s">
        <v>6777</v>
      </c>
      <c r="H408" t="s">
        <v>6778</v>
      </c>
      <c r="I408" t="str">
        <f>VLOOKUP(Processes[[#This Row],[Document no SubProcess]],Processer280125!B:C,2,FALSE)</f>
        <v>cahs@kamstrup.com - Camilla Hovgaard Svare</v>
      </c>
      <c r="J408">
        <f>VLOOKUP(Processes[[#This Row],[Approver]],Tabels!BC:BF,3,FALSE)</f>
        <v>0</v>
      </c>
      <c r="L408" t="str">
        <f>VLOOKUP(Processes[[#This Row],[Document no SubProcess]],Processer280125!B:F,5,FALSE)</f>
        <v>Current</v>
      </c>
      <c r="M408" t="str">
        <f>VLOOKUP(Processes[[#This Row],[Document no SubProcess]],Processer280125!B:B,1,)</f>
        <v>SP21.36</v>
      </c>
    </row>
    <row r="409" spans="3:13" x14ac:dyDescent="0.25">
      <c r="C409" s="29" t="str">
        <f>_xlfn.CONCAT(Processes[[#This Row],[Document no]],"-",Processes[[#This Row],[Process]],"-",Processes[[#This Row],[Document no SubProcess]],"-",Processes[[#This Row],[SubProcess]])</f>
        <v>P21-Compliance-SP21.37-Framework for personal data breaches</v>
      </c>
      <c r="D409" t="s">
        <v>6734</v>
      </c>
      <c r="E409" t="s">
        <v>6478</v>
      </c>
      <c r="F409" t="s">
        <v>581</v>
      </c>
      <c r="G409" s="95" t="s">
        <v>6779</v>
      </c>
      <c r="H409" t="s">
        <v>6780</v>
      </c>
      <c r="I409" t="str">
        <f>VLOOKUP(Processes[[#This Row],[Document no SubProcess]],Processer280125!B:C,2,FALSE)</f>
        <v>cahs@kamstrup.com - Camilla Hovgaard Svare</v>
      </c>
      <c r="J409">
        <f>VLOOKUP(Processes[[#This Row],[Approver]],Tabels!BC:BF,3,FALSE)</f>
        <v>0</v>
      </c>
      <c r="L409" t="str">
        <f>VLOOKUP(Processes[[#This Row],[Document no SubProcess]],Processer280125!B:F,5,FALSE)</f>
        <v>Current</v>
      </c>
      <c r="M409" t="str">
        <f>VLOOKUP(Processes[[#This Row],[Document no SubProcess]],Processer280125!B:B,1,)</f>
        <v>SP21.37</v>
      </c>
    </row>
    <row r="410" spans="3:13" x14ac:dyDescent="0.25">
      <c r="C410" s="29" t="str">
        <f>_xlfn.CONCAT(Processes[[#This Row],[Document no]],"-",Processes[[#This Row],[Process]],"-",Processes[[#This Row],[Document no SubProcess]],"-",Processes[[#This Row],[SubProcess]])</f>
        <v>P21-Compliance-SP21.38-Framework for data processing records</v>
      </c>
      <c r="D410" t="s">
        <v>6734</v>
      </c>
      <c r="E410" t="s">
        <v>6478</v>
      </c>
      <c r="F410" t="s">
        <v>581</v>
      </c>
      <c r="G410" s="95" t="s">
        <v>6781</v>
      </c>
      <c r="H410" t="s">
        <v>6782</v>
      </c>
      <c r="I410" t="str">
        <f>VLOOKUP(Processes[[#This Row],[Document no SubProcess]],Processer280125!B:C,2,FALSE)</f>
        <v>cahs@kamstrup.com - Camilla Hovgaard Svare</v>
      </c>
      <c r="J410">
        <f>VLOOKUP(Processes[[#This Row],[Approver]],Tabels!BC:BF,3,FALSE)</f>
        <v>0</v>
      </c>
      <c r="L410" t="str">
        <f>VLOOKUP(Processes[[#This Row],[Document no SubProcess]],Processer280125!B:F,5,FALSE)</f>
        <v>Draft</v>
      </c>
      <c r="M410" t="str">
        <f>VLOOKUP(Processes[[#This Row],[Document no SubProcess]],Processer280125!B:B,1,)</f>
        <v>SP21.38</v>
      </c>
    </row>
    <row r="411" spans="3:13" x14ac:dyDescent="0.25">
      <c r="C411" s="29" t="str">
        <f>_xlfn.CONCAT(Processes[[#This Row],[Document no]],"-",Processes[[#This Row],[Process]],"-",Processes[[#This Row],[Document no SubProcess]],"-",Processes[[#This Row],[SubProcess]])</f>
        <v>P21-Compliance-SP21.39-Framework for protection of personal data</v>
      </c>
      <c r="D411" t="s">
        <v>6734</v>
      </c>
      <c r="E411" t="s">
        <v>6478</v>
      </c>
      <c r="F411" t="s">
        <v>581</v>
      </c>
      <c r="G411" s="95" t="s">
        <v>6783</v>
      </c>
      <c r="H411" t="s">
        <v>6784</v>
      </c>
      <c r="I411" t="str">
        <f>VLOOKUP(Processes[[#This Row],[Document no SubProcess]],Processer280125!B:C,2,FALSE)</f>
        <v>cahs@kamstrup.com - Camilla Hovgaard Svare</v>
      </c>
      <c r="J411">
        <f>VLOOKUP(Processes[[#This Row],[Approver]],Tabels!BC:BF,3,FALSE)</f>
        <v>0</v>
      </c>
      <c r="L411" t="str">
        <f>VLOOKUP(Processes[[#This Row],[Document no SubProcess]],Processer280125!B:F,5,FALSE)</f>
        <v>Draft</v>
      </c>
      <c r="M411" t="str">
        <f>VLOOKUP(Processes[[#This Row],[Document no SubProcess]],Processer280125!B:B,1,)</f>
        <v>SP21.39</v>
      </c>
    </row>
    <row r="412" spans="3:13" x14ac:dyDescent="0.25">
      <c r="C412" s="29" t="str">
        <f>_xlfn.CONCAT(Processes[[#This Row],[Document no]],"-",Processes[[#This Row],[Process]],"-",Processes[[#This Row],[Document no SubProcess]],"-",Processes[[#This Row],[SubProcess]])</f>
        <v>P21-Compliance-SP21.4-Corporate Insurance</v>
      </c>
      <c r="D412" t="s">
        <v>6734</v>
      </c>
      <c r="E412" t="s">
        <v>6478</v>
      </c>
      <c r="F412" t="s">
        <v>581</v>
      </c>
      <c r="G412" s="39" t="s">
        <v>6785</v>
      </c>
      <c r="H412" t="s">
        <v>6786</v>
      </c>
      <c r="I412" t="str">
        <f>VLOOKUP(Processes[[#This Row],[Document no SubProcess]],Processer280125!B:C,2,FALSE)</f>
        <v>tkb@kamstrup.com - Tina Kirkeby</v>
      </c>
      <c r="J412" t="str">
        <f>VLOOKUP(Processes[[#This Row],[Approver]],Tabels!BC:BF,3,FALSE)</f>
        <v xml:space="preserve"> Commercial &amp; Legal Services</v>
      </c>
      <c r="L412" t="str">
        <f>VLOOKUP(Processes[[#This Row],[Document no SubProcess]],Processer280125!B:F,5,FALSE)</f>
        <v>Current</v>
      </c>
      <c r="M412" t="str">
        <f>VLOOKUP(Processes[[#This Row],[Document no SubProcess]],Processer280125!B:B,1,)</f>
        <v>SP21.4</v>
      </c>
    </row>
    <row r="413" spans="3:13" x14ac:dyDescent="0.25">
      <c r="C413" s="29" t="str">
        <f>_xlfn.CONCAT(Processes[[#This Row],[Document no]],"-",Processes[[#This Row],[Process]],"-",Processes[[#This Row],[Document no SubProcess]],"-",Processes[[#This Row],[SubProcess]])</f>
        <v>P21-Compliance-SP21.41-Framework for privacy retention</v>
      </c>
      <c r="D413" t="s">
        <v>6734</v>
      </c>
      <c r="E413" t="s">
        <v>6478</v>
      </c>
      <c r="F413" t="s">
        <v>581</v>
      </c>
      <c r="G413" s="95" t="s">
        <v>6787</v>
      </c>
      <c r="H413" t="s">
        <v>6788</v>
      </c>
      <c r="I413" t="str">
        <f>VLOOKUP(Processes[[#This Row],[Document no SubProcess]],Processer280125!B:C,2,FALSE)</f>
        <v>cahs@kamstrup.com - Camilla Hovgaard Svare</v>
      </c>
      <c r="J413">
        <f>VLOOKUP(Processes[[#This Row],[Approver]],Tabels!BC:BF,3,FALSE)</f>
        <v>0</v>
      </c>
      <c r="L413" t="str">
        <f>VLOOKUP(Processes[[#This Row],[Document no SubProcess]],Processer280125!B:F,5,FALSE)</f>
        <v>Current</v>
      </c>
      <c r="M413" t="str">
        <f>VLOOKUP(Processes[[#This Row],[Document no SubProcess]],Processer280125!B:B,1,)</f>
        <v>SP21.41</v>
      </c>
    </row>
    <row r="414" spans="3:13" x14ac:dyDescent="0.25">
      <c r="C414" s="29" t="str">
        <f>_xlfn.CONCAT(Processes[[#This Row],[Document no]],"-",Processes[[#This Row],[Process]],"-",Processes[[#This Row],[Document no SubProcess]],"-",Processes[[#This Row],[SubProcess]])</f>
        <v>P21-Compliance-SP21.42-Framework for privacy awareness</v>
      </c>
      <c r="D414" t="s">
        <v>6734</v>
      </c>
      <c r="E414" t="s">
        <v>6478</v>
      </c>
      <c r="F414" t="s">
        <v>581</v>
      </c>
      <c r="G414" s="95" t="s">
        <v>6789</v>
      </c>
      <c r="H414" t="s">
        <v>6790</v>
      </c>
      <c r="I414" t="str">
        <f>VLOOKUP(Processes[[#This Row],[Document no SubProcess]],Processer280125!B:C,2,FALSE)</f>
        <v>cahs@kamstrup.com - Camilla Hovgaard Svare</v>
      </c>
      <c r="J414">
        <f>VLOOKUP(Processes[[#This Row],[Approver]],Tabels!BC:BF,3,FALSE)</f>
        <v>0</v>
      </c>
      <c r="L414" t="str">
        <f>VLOOKUP(Processes[[#This Row],[Document no SubProcess]],Processer280125!B:F,5,FALSE)</f>
        <v>Current</v>
      </c>
      <c r="M414" t="str">
        <f>VLOOKUP(Processes[[#This Row],[Document no SubProcess]],Processer280125!B:B,1,)</f>
        <v>SP21.42</v>
      </c>
    </row>
    <row r="415" spans="3:13" x14ac:dyDescent="0.25">
      <c r="C415" s="29" t="str">
        <f>_xlfn.CONCAT(Processes[[#This Row],[Document no]],"-",Processes[[#This Row],[Process]],"-",Processes[[#This Row],[Document no SubProcess]],"-",Processes[[#This Row],[SubProcess]])</f>
        <v>P21-Compliance-SP21.43-Framework for third country transfer of personal data</v>
      </c>
      <c r="D415" t="s">
        <v>6734</v>
      </c>
      <c r="E415" t="s">
        <v>6478</v>
      </c>
      <c r="F415" t="s">
        <v>581</v>
      </c>
      <c r="G415" s="95" t="s">
        <v>6791</v>
      </c>
      <c r="H415" t="s">
        <v>6792</v>
      </c>
      <c r="I415" t="str">
        <f>VLOOKUP(Processes[[#This Row],[Document no SubProcess]],Processer280125!B:C,2,FALSE)</f>
        <v>cahs@kamstrup.com - Camilla Hovgaard Svare</v>
      </c>
      <c r="J415">
        <f>VLOOKUP(Processes[[#This Row],[Approver]],Tabels!BC:BF,3,FALSE)</f>
        <v>0</v>
      </c>
      <c r="L415" t="str">
        <f>VLOOKUP(Processes[[#This Row],[Document no SubProcess]],Processer280125!B:F,5,FALSE)</f>
        <v>Current</v>
      </c>
      <c r="M415" t="str">
        <f>VLOOKUP(Processes[[#This Row],[Document no SubProcess]],Processer280125!B:B,1,)</f>
        <v>SP21.43</v>
      </c>
    </row>
    <row r="416" spans="3:13" x14ac:dyDescent="0.25">
      <c r="C416" s="29" t="str">
        <f>_xlfn.CONCAT(Processes[[#This Row],[Document no]],"-",Processes[[#This Row],[Process]],"-",Processes[[#This Row],[Document no SubProcess]],"-",Processes[[#This Row],[SubProcess]])</f>
        <v>P21-Compliance-SP21.44-Regulatory monitoring</v>
      </c>
      <c r="D416" t="s">
        <v>6734</v>
      </c>
      <c r="E416" t="s">
        <v>6478</v>
      </c>
      <c r="F416" t="s">
        <v>581</v>
      </c>
      <c r="G416" s="95" t="s">
        <v>6793</v>
      </c>
      <c r="H416" t="s">
        <v>6794</v>
      </c>
      <c r="I416" t="str">
        <f>VLOOKUP(Processes[[#This Row],[Document no SubProcess]],Processer280125!B:C,2,FALSE)</f>
        <v>medg@kamstrup.com - Mette Damgaard</v>
      </c>
      <c r="J416" t="str">
        <f>VLOOKUP(Processes[[#This Row],[Approver]],Tabels!BC:BF,3,FALSE)</f>
        <v>Legal</v>
      </c>
      <c r="L416" t="str">
        <f>VLOOKUP(Processes[[#This Row],[Document no SubProcess]],Processer280125!B:F,5,FALSE)</f>
        <v>Current</v>
      </c>
      <c r="M416" t="str">
        <f>VLOOKUP(Processes[[#This Row],[Document no SubProcess]],Processer280125!B:B,1,)</f>
        <v>SP21.44</v>
      </c>
    </row>
    <row r="417" spans="3:13" x14ac:dyDescent="0.25">
      <c r="C417" s="29" t="str">
        <f>_xlfn.CONCAT(Processes[[#This Row],[Document no]],"-",Processes[[#This Row],[Process]],"-",Processes[[#This Row],[Document no SubProcess]],"-",Processes[[#This Row],[SubProcess]])</f>
        <v>P21-Compliance-SP21.46-Retention and deletion (privacy) - Bid management</v>
      </c>
      <c r="D417" t="s">
        <v>6734</v>
      </c>
      <c r="E417" t="s">
        <v>6478</v>
      </c>
      <c r="F417" t="s">
        <v>581</v>
      </c>
      <c r="G417" s="95" t="s">
        <v>6795</v>
      </c>
      <c r="H417" t="s">
        <v>6796</v>
      </c>
      <c r="I417" t="str">
        <f>VLOOKUP(Processes[[#This Row],[Document no SubProcess]],Processer280125!B:C,2,FALSE)</f>
        <v>cahs@kamstrup.com - Camilla Hovgaard Svare</v>
      </c>
      <c r="J417">
        <f>VLOOKUP(Processes[[#This Row],[Approver]],Tabels!BC:BF,3,FALSE)</f>
        <v>0</v>
      </c>
      <c r="L417" t="str">
        <f>VLOOKUP(Processes[[#This Row],[Document no SubProcess]],Processer280125!B:F,5,FALSE)</f>
        <v>Current</v>
      </c>
      <c r="M417" t="str">
        <f>VLOOKUP(Processes[[#This Row],[Document no SubProcess]],Processer280125!B:B,1,)</f>
        <v>SP21.46</v>
      </c>
    </row>
    <row r="418" spans="3:13" x14ac:dyDescent="0.25">
      <c r="C418" s="29" t="str">
        <f>_xlfn.CONCAT(Processes[[#This Row],[Document no]],"-",Processes[[#This Row],[Process]],"-",Processes[[#This Row],[Document no SubProcess]],"-",Processes[[#This Row],[SubProcess]])</f>
        <v>P21-Compliance-SP21.47-Retention and deletion (privacy) - Contract management</v>
      </c>
      <c r="D418" t="s">
        <v>6734</v>
      </c>
      <c r="E418" t="s">
        <v>6478</v>
      </c>
      <c r="F418" t="s">
        <v>581</v>
      </c>
      <c r="G418" s="95" t="s">
        <v>6797</v>
      </c>
      <c r="H418" t="s">
        <v>6798</v>
      </c>
      <c r="I418" t="str">
        <f>VLOOKUP(Processes[[#This Row],[Document no SubProcess]],Processer280125!B:C,2,FALSE)</f>
        <v>cahs@kamstrup.com - Camilla Hovgaard Svare</v>
      </c>
      <c r="J418">
        <f>VLOOKUP(Processes[[#This Row],[Approver]],Tabels!BC:BF,3,FALSE)</f>
        <v>0</v>
      </c>
      <c r="L418" t="str">
        <f>VLOOKUP(Processes[[#This Row],[Document no SubProcess]],Processer280125!B:F,5,FALSE)</f>
        <v>Current</v>
      </c>
      <c r="M418" t="str">
        <f>VLOOKUP(Processes[[#This Row],[Document no SubProcess]],Processer280125!B:B,1,)</f>
        <v>SP21.47</v>
      </c>
    </row>
    <row r="419" spans="3:13" x14ac:dyDescent="0.25">
      <c r="C419" s="29" t="str">
        <f>_xlfn.CONCAT(Processes[[#This Row],[Document no]],"-",Processes[[#This Row],[Process]],"-",Processes[[#This Row],[Document no SubProcess]],"-",Processes[[#This Row],[SubProcess]])</f>
        <v>P21-Compliance-SP21.48-Retention and deletion (privacy) - Intellectual property</v>
      </c>
      <c r="D419" t="s">
        <v>6734</v>
      </c>
      <c r="E419" t="s">
        <v>6478</v>
      </c>
      <c r="F419" t="s">
        <v>581</v>
      </c>
      <c r="G419" s="95" t="s">
        <v>6799</v>
      </c>
      <c r="H419" t="s">
        <v>6800</v>
      </c>
      <c r="I419" t="str">
        <f>VLOOKUP(Processes[[#This Row],[Document no SubProcess]],Processer280125!B:C,2,FALSE)</f>
        <v>cahs@kamstrup.com - Camilla Hovgaard Svare</v>
      </c>
      <c r="J419">
        <f>VLOOKUP(Processes[[#This Row],[Approver]],Tabels!BC:BF,3,FALSE)</f>
        <v>0</v>
      </c>
      <c r="L419" t="str">
        <f>VLOOKUP(Processes[[#This Row],[Document no SubProcess]],Processer280125!B:F,5,FALSE)</f>
        <v>Current</v>
      </c>
      <c r="M419" t="str">
        <f>VLOOKUP(Processes[[#This Row],[Document no SubProcess]],Processer280125!B:B,1,)</f>
        <v>SP21.48</v>
      </c>
    </row>
    <row r="420" spans="3:13" x14ac:dyDescent="0.25">
      <c r="C420" s="29" t="str">
        <f>_xlfn.CONCAT(Processes[[#This Row],[Document no]],"-",Processes[[#This Row],[Process]],"-",Processes[[#This Row],[Document no SubProcess]],"-",Processes[[#This Row],[SubProcess]])</f>
        <v>P21-Compliance-SP21.49-Retention and deletion (privacy) - Regulatory Compliance</v>
      </c>
      <c r="D420" t="s">
        <v>6734</v>
      </c>
      <c r="E420" t="s">
        <v>6478</v>
      </c>
      <c r="F420" t="s">
        <v>581</v>
      </c>
      <c r="G420" s="95" t="s">
        <v>6801</v>
      </c>
      <c r="H420" t="s">
        <v>6802</v>
      </c>
      <c r="I420" t="str">
        <f>VLOOKUP(Processes[[#This Row],[Document no SubProcess]],Processer280125!B:C,2,FALSE)</f>
        <v>cahs@kamstrup.com - Camilla Hovgaard Svare</v>
      </c>
      <c r="J420">
        <f>VLOOKUP(Processes[[#This Row],[Approver]],Tabels!BC:BF,3,FALSE)</f>
        <v>0</v>
      </c>
      <c r="L420" t="str">
        <f>VLOOKUP(Processes[[#This Row],[Document no SubProcess]],Processer280125!B:F,5,FALSE)</f>
        <v>Current</v>
      </c>
      <c r="M420" t="str">
        <f>VLOOKUP(Processes[[#This Row],[Document no SubProcess]],Processer280125!B:B,1,)</f>
        <v>SP21.49</v>
      </c>
    </row>
    <row r="421" spans="3:13" x14ac:dyDescent="0.25">
      <c r="C421" s="29" t="str">
        <f>_xlfn.CONCAT(Processes[[#This Row],[Document no]],"-",Processes[[#This Row],[Process]],"-",Processes[[#This Row],[Document no SubProcess]],"-",Processes[[#This Row],[SubProcess]])</f>
        <v>P21-Compliance-SP21.5-Kamstrup insurance</v>
      </c>
      <c r="D421" t="s">
        <v>6734</v>
      </c>
      <c r="E421" t="s">
        <v>6478</v>
      </c>
      <c r="F421" t="s">
        <v>581</v>
      </c>
      <c r="G421" s="39" t="s">
        <v>6803</v>
      </c>
      <c r="H421" t="s">
        <v>6804</v>
      </c>
      <c r="I421" t="str">
        <f>VLOOKUP(Processes[[#This Row],[Document no SubProcess]],Processer280125!B:C,2,FALSE)</f>
        <v>tkb@kamstrup.com - Tina Kirkeby</v>
      </c>
      <c r="J421" t="str">
        <f>VLOOKUP(Processes[[#This Row],[Approver]],Tabels!BC:BF,3,FALSE)</f>
        <v xml:space="preserve"> Commercial &amp; Legal Services</v>
      </c>
      <c r="L421" t="str">
        <f>VLOOKUP(Processes[[#This Row],[Document no SubProcess]],Processer280125!B:F,5,FALSE)</f>
        <v>Draft</v>
      </c>
      <c r="M421" t="str">
        <f>VLOOKUP(Processes[[#This Row],[Document no SubProcess]],Processer280125!B:B,1,)</f>
        <v>SP21.5</v>
      </c>
    </row>
    <row r="422" spans="3:13" x14ac:dyDescent="0.25">
      <c r="C422" s="29" t="str">
        <f>_xlfn.CONCAT(Processes[[#This Row],[Document no]],"-",Processes[[#This Row],[Process]],"-",Processes[[#This Row],[Document no SubProcess]],"-",Processes[[#This Row],[SubProcess]])</f>
        <v>P21-Compliance-SP21.50-Retention and deletion (privacy) - Facility</v>
      </c>
      <c r="D422" t="s">
        <v>6734</v>
      </c>
      <c r="E422" t="s">
        <v>6478</v>
      </c>
      <c r="F422" t="s">
        <v>581</v>
      </c>
      <c r="G422" s="95" t="s">
        <v>6805</v>
      </c>
      <c r="H422" t="s">
        <v>6806</v>
      </c>
      <c r="I422" t="str">
        <f>VLOOKUP(Processes[[#This Row],[Document no SubProcess]],Processer280125!B:C,2,FALSE)</f>
        <v>cahs@kamstrup.com - Camilla Hovgaard Svare</v>
      </c>
      <c r="J422">
        <f>VLOOKUP(Processes[[#This Row],[Approver]],Tabels!BC:BF,3,FALSE)</f>
        <v>0</v>
      </c>
      <c r="L422" t="str">
        <f>VLOOKUP(Processes[[#This Row],[Document no SubProcess]],Processer280125!B:F,5,FALSE)</f>
        <v>Current</v>
      </c>
      <c r="M422" t="str">
        <f>VLOOKUP(Processes[[#This Row],[Document no SubProcess]],Processer280125!B:B,1,)</f>
        <v>SP21.50</v>
      </c>
    </row>
    <row r="423" spans="3:13" x14ac:dyDescent="0.25">
      <c r="C423" s="29" t="str">
        <f>_xlfn.CONCAT(Processes[[#This Row],[Document no]],"-",Processes[[#This Row],[Process]],"-",Processes[[#This Row],[Document no SubProcess]],"-",Processes[[#This Row],[SubProcess]])</f>
        <v>P21-Compliance-SP21.51-Retention and deletion (privacy) - Group Management</v>
      </c>
      <c r="D423" t="s">
        <v>6734</v>
      </c>
      <c r="E423" t="s">
        <v>6478</v>
      </c>
      <c r="F423" t="s">
        <v>581</v>
      </c>
      <c r="G423" s="95" t="s">
        <v>6807</v>
      </c>
      <c r="H423" t="s">
        <v>6808</v>
      </c>
      <c r="I423" t="str">
        <f>VLOOKUP(Processes[[#This Row],[Document no SubProcess]],Processer280125!B:C,2,FALSE)</f>
        <v>cahs@kamstrup.com - Camilla Hovgaard Svare</v>
      </c>
      <c r="J423">
        <f>VLOOKUP(Processes[[#This Row],[Approver]],Tabels!BC:BF,3,FALSE)</f>
        <v>0</v>
      </c>
      <c r="L423" t="str">
        <f>VLOOKUP(Processes[[#This Row],[Document no SubProcess]],Processer280125!B:F,5,FALSE)</f>
        <v>Current</v>
      </c>
      <c r="M423" t="str">
        <f>VLOOKUP(Processes[[#This Row],[Document no SubProcess]],Processer280125!B:B,1,)</f>
        <v>SP21.51</v>
      </c>
    </row>
    <row r="424" spans="3:13" x14ac:dyDescent="0.25">
      <c r="C424" s="29" t="str">
        <f>_xlfn.CONCAT(Processes[[#This Row],[Document no]],"-",Processes[[#This Row],[Process]],"-",Processes[[#This Row],[Document no SubProcess]],"-",Processes[[#This Row],[SubProcess]])</f>
        <v>P21-Compliance-SP21.52-Retention and deletion (privacy) - Core IT services, including helpdesk</v>
      </c>
      <c r="D424" t="s">
        <v>6734</v>
      </c>
      <c r="E424" t="s">
        <v>6478</v>
      </c>
      <c r="F424" t="s">
        <v>581</v>
      </c>
      <c r="G424" s="95" t="s">
        <v>6809</v>
      </c>
      <c r="H424" t="s">
        <v>6810</v>
      </c>
      <c r="I424" t="str">
        <f>VLOOKUP(Processes[[#This Row],[Document no SubProcess]],Processer280125!B:C,2,FALSE)</f>
        <v>cahs@kamstrup.com - Camilla Hovgaard Svare</v>
      </c>
      <c r="J424">
        <f>VLOOKUP(Processes[[#This Row],[Approver]],Tabels!BC:BF,3,FALSE)</f>
        <v>0</v>
      </c>
      <c r="L424" t="str">
        <f>VLOOKUP(Processes[[#This Row],[Document no SubProcess]],Processer280125!B:F,5,FALSE)</f>
        <v>Current</v>
      </c>
      <c r="M424" t="str">
        <f>VLOOKUP(Processes[[#This Row],[Document no SubProcess]],Processer280125!B:B,1,)</f>
        <v>SP21.52</v>
      </c>
    </row>
    <row r="425" spans="3:13" x14ac:dyDescent="0.25">
      <c r="C425" s="29" t="str">
        <f>_xlfn.CONCAT(Processes[[#This Row],[Document no]],"-",Processes[[#This Row],[Process]],"-",Processes[[#This Row],[Document no SubProcess]],"-",Processes[[#This Row],[SubProcess]])</f>
        <v>P21-Compliance-SP21.53-Retention and deletion (privacy) - Payroll</v>
      </c>
      <c r="D425" t="s">
        <v>6734</v>
      </c>
      <c r="E425" t="s">
        <v>6478</v>
      </c>
      <c r="F425" t="s">
        <v>581</v>
      </c>
      <c r="G425" s="95" t="s">
        <v>6811</v>
      </c>
      <c r="H425" t="s">
        <v>6812</v>
      </c>
      <c r="I425" t="str">
        <f>VLOOKUP(Processes[[#This Row],[Document no SubProcess]],Processer280125!B:C,2,FALSE)</f>
        <v>cahs@kamstrup.com - Camilla Hovgaard Svare</v>
      </c>
      <c r="J425">
        <f>VLOOKUP(Processes[[#This Row],[Approver]],Tabels!BC:BF,3,FALSE)</f>
        <v>0</v>
      </c>
      <c r="L425" t="str">
        <f>VLOOKUP(Processes[[#This Row],[Document no SubProcess]],Processer280125!B:F,5,FALSE)</f>
        <v>Current</v>
      </c>
      <c r="M425" t="str">
        <f>VLOOKUP(Processes[[#This Row],[Document no SubProcess]],Processer280125!B:B,1,)</f>
        <v>SP21.53</v>
      </c>
    </row>
    <row r="426" spans="3:13" x14ac:dyDescent="0.25">
      <c r="C426" s="29" t="str">
        <f>_xlfn.CONCAT(Processes[[#This Row],[Document no]],"-",Processes[[#This Row],[Process]],"-",Processes[[#This Row],[Document no SubProcess]],"-",Processes[[#This Row],[SubProcess]])</f>
        <v>P21-Compliance-SP21.54-Retention and deletion (privacy) - Metrology and Accreditation</v>
      </c>
      <c r="D426" t="s">
        <v>6734</v>
      </c>
      <c r="E426" t="s">
        <v>6478</v>
      </c>
      <c r="F426" t="s">
        <v>581</v>
      </c>
      <c r="G426" s="95" t="s">
        <v>6813</v>
      </c>
      <c r="H426" t="s">
        <v>6814</v>
      </c>
      <c r="I426" t="str">
        <f>VLOOKUP(Processes[[#This Row],[Document no SubProcess]],Processer280125!B:C,2,FALSE)</f>
        <v>cahs@kamstrup.com - Camilla Hovgaard Svare</v>
      </c>
      <c r="J426">
        <f>VLOOKUP(Processes[[#This Row],[Approver]],Tabels!BC:BF,3,FALSE)</f>
        <v>0</v>
      </c>
      <c r="L426" t="str">
        <f>VLOOKUP(Processes[[#This Row],[Document no SubProcess]],Processer280125!B:F,5,FALSE)</f>
        <v>Draft</v>
      </c>
      <c r="M426" t="str">
        <f>VLOOKUP(Processes[[#This Row],[Document no SubProcess]],Processer280125!B:B,1,)</f>
        <v>SP21.54</v>
      </c>
    </row>
    <row r="427" spans="3:13" x14ac:dyDescent="0.25">
      <c r="C427" s="29" t="str">
        <f>_xlfn.CONCAT(Processes[[#This Row],[Document no]],"-",Processes[[#This Row],[Process]],"-",Processes[[#This Row],[Document no SubProcess]],"-",Processes[[#This Row],[SubProcess]])</f>
        <v>P21-Compliance-SP21.55-Retention and deletion (privacy) - Health and safety</v>
      </c>
      <c r="D427" t="s">
        <v>6734</v>
      </c>
      <c r="E427" t="s">
        <v>6478</v>
      </c>
      <c r="F427" t="s">
        <v>581</v>
      </c>
      <c r="G427" s="95" t="s">
        <v>6815</v>
      </c>
      <c r="H427" t="s">
        <v>6816</v>
      </c>
      <c r="I427" t="str">
        <f>VLOOKUP(Processes[[#This Row],[Document no SubProcess]],Processer280125!B:C,2,FALSE)</f>
        <v>cahs@kamstrup.com - Camilla Hovgaard Svare</v>
      </c>
      <c r="J427">
        <f>VLOOKUP(Processes[[#This Row],[Approver]],Tabels!BC:BF,3,FALSE)</f>
        <v>0</v>
      </c>
      <c r="L427" t="str">
        <f>VLOOKUP(Processes[[#This Row],[Document no SubProcess]],Processer280125!B:F,5,FALSE)</f>
        <v>Current</v>
      </c>
      <c r="M427" t="str">
        <f>VLOOKUP(Processes[[#This Row],[Document no SubProcess]],Processer280125!B:B,1,)</f>
        <v>SP21.55</v>
      </c>
    </row>
    <row r="428" spans="3:13" x14ac:dyDescent="0.25">
      <c r="C428" s="29" t="str">
        <f>_xlfn.CONCAT(Processes[[#This Row],[Document no]],"-",Processes[[#This Row],[Process]],"-",Processes[[#This Row],[Document no SubProcess]],"-",Processes[[#This Row],[SubProcess]])</f>
        <v>P21-Compliance-SP21.56-Retention and deletion (privacy) - Solutions and services</v>
      </c>
      <c r="D428" t="s">
        <v>6734</v>
      </c>
      <c r="E428" t="s">
        <v>6478</v>
      </c>
      <c r="F428" t="s">
        <v>581</v>
      </c>
      <c r="G428" s="95" t="s">
        <v>6817</v>
      </c>
      <c r="H428" t="s">
        <v>6818</v>
      </c>
      <c r="I428" t="str">
        <f>VLOOKUP(Processes[[#This Row],[Document no SubProcess]],Processer280125!B:C,2,FALSE)</f>
        <v>cahs@kamstrup.com - Camilla Hovgaard Svare</v>
      </c>
      <c r="J428">
        <f>VLOOKUP(Processes[[#This Row],[Approver]],Tabels!BC:BF,3,FALSE)</f>
        <v>0</v>
      </c>
      <c r="L428" t="str">
        <f>VLOOKUP(Processes[[#This Row],[Document no SubProcess]],Processer280125!B:F,5,FALSE)</f>
        <v>Current</v>
      </c>
      <c r="M428" t="str">
        <f>VLOOKUP(Processes[[#This Row],[Document no SubProcess]],Processer280125!B:B,1,)</f>
        <v>SP21.56</v>
      </c>
    </row>
    <row r="429" spans="3:13" x14ac:dyDescent="0.25">
      <c r="C429" s="29" t="str">
        <f>_xlfn.CONCAT(Processes[[#This Row],[Document no]],"-",Processes[[#This Row],[Process]],"-",Processes[[#This Row],[Document no SubProcess]],"-",Processes[[#This Row],[SubProcess]])</f>
        <v>P21-Compliance-SP21.57-Retention and deletion (privacy) - Lean</v>
      </c>
      <c r="D429" t="s">
        <v>6734</v>
      </c>
      <c r="E429" t="s">
        <v>6478</v>
      </c>
      <c r="F429" t="s">
        <v>581</v>
      </c>
      <c r="G429" s="95" t="s">
        <v>6819</v>
      </c>
      <c r="H429" t="s">
        <v>6820</v>
      </c>
      <c r="I429" t="str">
        <f>VLOOKUP(Processes[[#This Row],[Document no SubProcess]],Processer280125!B:C,2,FALSE)</f>
        <v>cahs@kamstrup.com - Camilla Hovgaard Svare</v>
      </c>
      <c r="J429">
        <f>VLOOKUP(Processes[[#This Row],[Approver]],Tabels!BC:BF,3,FALSE)</f>
        <v>0</v>
      </c>
      <c r="L429" t="str">
        <f>VLOOKUP(Processes[[#This Row],[Document no SubProcess]],Processer280125!B:F,5,FALSE)</f>
        <v>Current</v>
      </c>
      <c r="M429" t="str">
        <f>VLOOKUP(Processes[[#This Row],[Document no SubProcess]],Processer280125!B:B,1,)</f>
        <v>SP21.57</v>
      </c>
    </row>
    <row r="430" spans="3:13" x14ac:dyDescent="0.25">
      <c r="C430" s="29" t="str">
        <f>_xlfn.CONCAT(Processes[[#This Row],[Document no]],"-",Processes[[#This Row],[Process]],"-",Processes[[#This Row],[Document no SubProcess]],"-",Processes[[#This Row],[SubProcess]])</f>
        <v>P21-Compliance-SP21.58-Retention and deletion (privacy) - Production</v>
      </c>
      <c r="D430" t="s">
        <v>6734</v>
      </c>
      <c r="E430" t="s">
        <v>6478</v>
      </c>
      <c r="F430" t="s">
        <v>581</v>
      </c>
      <c r="G430" s="95" t="s">
        <v>6821</v>
      </c>
      <c r="H430" t="s">
        <v>6822</v>
      </c>
      <c r="I430" t="str">
        <f>VLOOKUP(Processes[[#This Row],[Document no SubProcess]],Processer280125!B:C,2,FALSE)</f>
        <v>cahs@kamstrup.com - Camilla Hovgaard Svare</v>
      </c>
      <c r="J430">
        <f>VLOOKUP(Processes[[#This Row],[Approver]],Tabels!BC:BF,3,FALSE)</f>
        <v>0</v>
      </c>
      <c r="L430" t="str">
        <f>VLOOKUP(Processes[[#This Row],[Document no SubProcess]],Processer280125!B:F,5,FALSE)</f>
        <v>Current</v>
      </c>
      <c r="M430" t="str">
        <f>VLOOKUP(Processes[[#This Row],[Document no SubProcess]],Processer280125!B:B,1,)</f>
        <v>SP21.58</v>
      </c>
    </row>
    <row r="431" spans="3:13" x14ac:dyDescent="0.25">
      <c r="C431" s="29" t="str">
        <f>_xlfn.CONCAT(Processes[[#This Row],[Document no]],"-",Processes[[#This Row],[Process]],"-",Processes[[#This Row],[Document no SubProcess]],"-",Processes[[#This Row],[SubProcess]])</f>
        <v>P21-Compliance-SP21.59-Retention and deletion (privacy) - SC Test  Software Systems</v>
      </c>
      <c r="D431" t="s">
        <v>6734</v>
      </c>
      <c r="E431" t="s">
        <v>6478</v>
      </c>
      <c r="F431" t="s">
        <v>581</v>
      </c>
      <c r="G431" s="95" t="s">
        <v>6823</v>
      </c>
      <c r="H431" t="s">
        <v>6824</v>
      </c>
      <c r="I431" t="str">
        <f>VLOOKUP(Processes[[#This Row],[Document no SubProcess]],Processer280125!B:C,2,FALSE)</f>
        <v>cahs@kamstrup.com - Camilla Hovgaard Svare</v>
      </c>
      <c r="J431">
        <f>VLOOKUP(Processes[[#This Row],[Approver]],Tabels!BC:BF,3,FALSE)</f>
        <v>0</v>
      </c>
      <c r="L431" t="str">
        <f>VLOOKUP(Processes[[#This Row],[Document no SubProcess]],Processer280125!B:F,5,FALSE)</f>
        <v>Current</v>
      </c>
      <c r="M431" t="str">
        <f>VLOOKUP(Processes[[#This Row],[Document no SubProcess]],Processer280125!B:B,1,)</f>
        <v>SP21.59</v>
      </c>
    </row>
    <row r="432" spans="3:13" x14ac:dyDescent="0.25">
      <c r="C432" s="29" t="str">
        <f>_xlfn.CONCAT(Processes[[#This Row],[Document no]],"-",Processes[[#This Row],[Process]],"-",Processes[[#This Row],[Document no SubProcess]],"-",Processes[[#This Row],[SubProcess]])</f>
        <v>P21-Compliance-SP21.6-Information Security compliance</v>
      </c>
      <c r="D432" t="s">
        <v>6734</v>
      </c>
      <c r="E432" t="s">
        <v>6478</v>
      </c>
      <c r="F432" t="s">
        <v>581</v>
      </c>
      <c r="G432" s="39" t="s">
        <v>6825</v>
      </c>
      <c r="H432" t="s">
        <v>6826</v>
      </c>
      <c r="I432" t="str">
        <f>VLOOKUP(Processes[[#This Row],[Document no SubProcess]],Processer280125!B:C,2,FALSE)</f>
        <v>kytw@kamstrup.com - Katy Thurlow</v>
      </c>
      <c r="J432" t="str">
        <f>VLOOKUP(Processes[[#This Row],[Approver]],Tabels!BC:BF,3,FALSE)</f>
        <v xml:space="preserve"> Digitalization</v>
      </c>
      <c r="L432" t="str">
        <f>VLOOKUP(Processes[[#This Row],[Document no SubProcess]],Processer280125!B:F,5,FALSE)</f>
        <v>Current</v>
      </c>
      <c r="M432" t="str">
        <f>VLOOKUP(Processes[[#This Row],[Document no SubProcess]],Processer280125!B:B,1,)</f>
        <v>SP21.6</v>
      </c>
    </row>
    <row r="433" spans="3:13" x14ac:dyDescent="0.25">
      <c r="C433" s="29" t="str">
        <f>_xlfn.CONCAT(Processes[[#This Row],[Document no]],"-",Processes[[#This Row],[Process]],"-",Processes[[#This Row],[Document no SubProcess]],"-",Processes[[#This Row],[SubProcess]])</f>
        <v>P21-Compliance-SP21.60-Retention and deletion (privacy) - Sourcing</v>
      </c>
      <c r="D433" t="s">
        <v>6734</v>
      </c>
      <c r="E433" t="s">
        <v>6478</v>
      </c>
      <c r="F433" t="s">
        <v>581</v>
      </c>
      <c r="G433" s="95" t="s">
        <v>6827</v>
      </c>
      <c r="H433" t="s">
        <v>6828</v>
      </c>
      <c r="I433" t="str">
        <f>VLOOKUP(Processes[[#This Row],[Document no SubProcess]],Processer280125!B:C,2,FALSE)</f>
        <v>cahs@kamstrup.com - Camilla Hovgaard Svare</v>
      </c>
      <c r="J433">
        <f>VLOOKUP(Processes[[#This Row],[Approver]],Tabels!BC:BF,3,FALSE)</f>
        <v>0</v>
      </c>
      <c r="L433" t="str">
        <f>VLOOKUP(Processes[[#This Row],[Document no SubProcess]],Processer280125!B:F,5,FALSE)</f>
        <v>Current</v>
      </c>
      <c r="M433" t="str">
        <f>VLOOKUP(Processes[[#This Row],[Document no SubProcess]],Processer280125!B:B,1,)</f>
        <v>SP21.60</v>
      </c>
    </row>
    <row r="434" spans="3:13" x14ac:dyDescent="0.25">
      <c r="C434" s="29" t="str">
        <f>_xlfn.CONCAT(Processes[[#This Row],[Document no]],"-",Processes[[#This Row],[Process]],"-",Processes[[#This Row],[Document no SubProcess]],"-",Processes[[#This Row],[SubProcess]])</f>
        <v>P21-Compliance-SP21.61-Retention and deletion (privacy) - Water</v>
      </c>
      <c r="D434" t="s">
        <v>6734</v>
      </c>
      <c r="E434" t="s">
        <v>6478</v>
      </c>
      <c r="F434" t="s">
        <v>581</v>
      </c>
      <c r="G434" s="95" t="s">
        <v>6829</v>
      </c>
      <c r="H434" t="s">
        <v>6830</v>
      </c>
      <c r="I434" t="str">
        <f>VLOOKUP(Processes[[#This Row],[Document no SubProcess]],Processer280125!B:C,2,FALSE)</f>
        <v>cahs@kamstrup.com - Camilla Hovgaard Svare</v>
      </c>
      <c r="J434">
        <f>VLOOKUP(Processes[[#This Row],[Approver]],Tabels!BC:BF,3,FALSE)</f>
        <v>0</v>
      </c>
      <c r="L434" t="str">
        <f>VLOOKUP(Processes[[#This Row],[Document no SubProcess]],Processer280125!B:F,5,FALSE)</f>
        <v>Current</v>
      </c>
      <c r="M434" t="str">
        <f>VLOOKUP(Processes[[#This Row],[Document no SubProcess]],Processer280125!B:B,1,)</f>
        <v>SP21.61</v>
      </c>
    </row>
    <row r="435" spans="3:13" x14ac:dyDescent="0.25">
      <c r="C435" s="29" t="str">
        <f>_xlfn.CONCAT(Processes[[#This Row],[Document no]],"-",Processes[[#This Row],[Process]],"-",Processes[[#This Row],[Document no SubProcess]],"-",Processes[[#This Row],[SubProcess]])</f>
        <v>P21-Compliance-SP21.62-Privacy Notice - Applicants</v>
      </c>
      <c r="D435" t="s">
        <v>6734</v>
      </c>
      <c r="E435" t="s">
        <v>6478</v>
      </c>
      <c r="F435" t="s">
        <v>581</v>
      </c>
      <c r="G435" s="95" t="s">
        <v>6831</v>
      </c>
      <c r="H435" t="s">
        <v>6832</v>
      </c>
      <c r="I435" t="str">
        <f>VLOOKUP(Processes[[#This Row],[Document no SubProcess]],Processer280125!B:C,2,FALSE)</f>
        <v>cahs@kamstrup.com - Camilla Hovgaard Svare</v>
      </c>
      <c r="J435">
        <f>VLOOKUP(Processes[[#This Row],[Approver]],Tabels!BC:BF,3,FALSE)</f>
        <v>0</v>
      </c>
      <c r="L435" t="str">
        <f>VLOOKUP(Processes[[#This Row],[Document no SubProcess]],Processer280125!B:F,5,FALSE)</f>
        <v>Draft</v>
      </c>
      <c r="M435" t="str">
        <f>VLOOKUP(Processes[[#This Row],[Document no SubProcess]],Processer280125!B:B,1,)</f>
        <v>SP21.62</v>
      </c>
    </row>
    <row r="436" spans="3:13" x14ac:dyDescent="0.25">
      <c r="C436" s="29" t="str">
        <f>_xlfn.CONCAT(Processes[[#This Row],[Document no]],"-",Processes[[#This Row],[Process]],"-",Processes[[#This Row],[Document no SubProcess]],"-",Processes[[#This Row],[SubProcess]])</f>
        <v>P21-Compliance-SP21.64-Privacy Notice - Engagement survey</v>
      </c>
      <c r="D436" t="s">
        <v>6734</v>
      </c>
      <c r="E436" t="s">
        <v>6478</v>
      </c>
      <c r="F436" t="s">
        <v>581</v>
      </c>
      <c r="G436" s="95" t="s">
        <v>6833</v>
      </c>
      <c r="H436" t="s">
        <v>6834</v>
      </c>
      <c r="I436" t="str">
        <f>VLOOKUP(Processes[[#This Row],[Document no SubProcess]],Processer280125!B:C,2,FALSE)</f>
        <v>cahs@kamstrup.com - Camilla Hovgaard Svare</v>
      </c>
      <c r="J436">
        <f>VLOOKUP(Processes[[#This Row],[Approver]],Tabels!BC:BF,3,FALSE)</f>
        <v>0</v>
      </c>
      <c r="L436" t="str">
        <f>VLOOKUP(Processes[[#This Row],[Document no SubProcess]],Processer280125!B:F,5,FALSE)</f>
        <v>Current</v>
      </c>
      <c r="M436" t="str">
        <f>VLOOKUP(Processes[[#This Row],[Document no SubProcess]],Processer280125!B:B,1,)</f>
        <v>SP21.64</v>
      </c>
    </row>
    <row r="437" spans="3:13" x14ac:dyDescent="0.25">
      <c r="C437" s="29" t="str">
        <f>_xlfn.CONCAT(Processes[[#This Row],[Document no]],"-",Processes[[#This Row],[Process]],"-",Processes[[#This Row],[Document no SubProcess]],"-",Processes[[#This Row],[SubProcess]])</f>
        <v>P21-Compliance-SP21.65-Privacy Notice - READy Application</v>
      </c>
      <c r="D437" t="s">
        <v>6734</v>
      </c>
      <c r="E437" t="s">
        <v>6478</v>
      </c>
      <c r="F437" t="s">
        <v>581</v>
      </c>
      <c r="G437" s="95" t="s">
        <v>6835</v>
      </c>
      <c r="H437" t="s">
        <v>6836</v>
      </c>
      <c r="I437" t="str">
        <f>VLOOKUP(Processes[[#This Row],[Document no SubProcess]],Processer280125!B:C,2,FALSE)</f>
        <v>cahs@kamstrup.com - Camilla Hovgaard Svare</v>
      </c>
      <c r="J437">
        <f>VLOOKUP(Processes[[#This Row],[Approver]],Tabels!BC:BF,3,FALSE)</f>
        <v>0</v>
      </c>
      <c r="L437" t="str">
        <f>VLOOKUP(Processes[[#This Row],[Document no SubProcess]],Processer280125!B:F,5,FALSE)</f>
        <v>Current</v>
      </c>
      <c r="M437" t="str">
        <f>VLOOKUP(Processes[[#This Row],[Document no SubProcess]],Processer280125!B:B,1,)</f>
        <v>SP21.65</v>
      </c>
    </row>
    <row r="438" spans="3:13" x14ac:dyDescent="0.25">
      <c r="C438" s="29" t="str">
        <f>_xlfn.CONCAT(Processes[[#This Row],[Document no]],"-",Processes[[#This Row],[Process]],"-",Processes[[#This Row],[Document no SubProcess]],"-",Processes[[#This Row],[SubProcess]])</f>
        <v>P21-Compliance-SP21.66-Privacy Notice - Kamstrup.com</v>
      </c>
      <c r="D438" t="s">
        <v>6734</v>
      </c>
      <c r="E438" t="s">
        <v>6478</v>
      </c>
      <c r="F438" t="s">
        <v>581</v>
      </c>
      <c r="G438" s="95" t="s">
        <v>6837</v>
      </c>
      <c r="H438" t="s">
        <v>6838</v>
      </c>
      <c r="I438" t="str">
        <f>VLOOKUP(Processes[[#This Row],[Document no SubProcess]],Processer280125!B:C,2,FALSE)</f>
        <v>cahs@kamstrup.com - Camilla Hovgaard Svare</v>
      </c>
      <c r="J438">
        <f>VLOOKUP(Processes[[#This Row],[Approver]],Tabels!BC:BF,3,FALSE)</f>
        <v>0</v>
      </c>
      <c r="L438" t="str">
        <f>VLOOKUP(Processes[[#This Row],[Document no SubProcess]],Processer280125!B:F,5,FALSE)</f>
        <v>Draft</v>
      </c>
      <c r="M438" t="str">
        <f>VLOOKUP(Processes[[#This Row],[Document no SubProcess]],Processer280125!B:B,1,)</f>
        <v>SP21.66</v>
      </c>
    </row>
    <row r="439" spans="3:13" x14ac:dyDescent="0.25">
      <c r="C439" s="29" t="str">
        <f>_xlfn.CONCAT(Processes[[#This Row],[Document no]],"-",Processes[[#This Row],[Process]],"-",Processes[[#This Row],[Document no SubProcess]],"-",Processes[[#This Row],[SubProcess]])</f>
        <v>P21-Compliance-SP21.67-Privacy Notice - Kamstrup.com - CZ</v>
      </c>
      <c r="D439" t="s">
        <v>6734</v>
      </c>
      <c r="E439" t="s">
        <v>6478</v>
      </c>
      <c r="F439" t="s">
        <v>581</v>
      </c>
      <c r="G439" s="95" t="s">
        <v>6839</v>
      </c>
      <c r="H439" t="s">
        <v>6840</v>
      </c>
      <c r="I439" t="str">
        <f>VLOOKUP(Processes[[#This Row],[Document no SubProcess]],Processer280125!B:C,2,FALSE)</f>
        <v>cahs@kamstrup.com - Camilla Hovgaard Svare</v>
      </c>
      <c r="J439">
        <f>VLOOKUP(Processes[[#This Row],[Approver]],Tabels!BC:BF,3,FALSE)</f>
        <v>0</v>
      </c>
      <c r="L439" t="str">
        <f>VLOOKUP(Processes[[#This Row],[Document no SubProcess]],Processer280125!B:F,5,FALSE)</f>
        <v>Current</v>
      </c>
      <c r="M439" t="str">
        <f>VLOOKUP(Processes[[#This Row],[Document no SubProcess]],Processer280125!B:B,1,)</f>
        <v>SP21.67</v>
      </c>
    </row>
    <row r="440" spans="3:13" x14ac:dyDescent="0.25">
      <c r="C440" s="29" t="str">
        <f>_xlfn.CONCAT(Processes[[#This Row],[Document no]],"-",Processes[[#This Row],[Process]],"-",Processes[[#This Row],[Document no SubProcess]],"-",Processes[[#This Row],[SubProcess]])</f>
        <v>P21-Compliance-SP21.68-Privacy Notice - Kamstrup.com - DK</v>
      </c>
      <c r="D440" t="s">
        <v>6734</v>
      </c>
      <c r="E440" t="s">
        <v>6478</v>
      </c>
      <c r="F440" t="s">
        <v>581</v>
      </c>
      <c r="G440" s="95" t="s">
        <v>6841</v>
      </c>
      <c r="H440" t="s">
        <v>6842</v>
      </c>
      <c r="I440" t="str">
        <f>VLOOKUP(Processes[[#This Row],[Document no SubProcess]],Processer280125!B:C,2,FALSE)</f>
        <v>cahs@kamstrup.com - Camilla Hovgaard Svare</v>
      </c>
      <c r="J440">
        <f>VLOOKUP(Processes[[#This Row],[Approver]],Tabels!BC:BF,3,FALSE)</f>
        <v>0</v>
      </c>
      <c r="L440" t="str">
        <f>VLOOKUP(Processes[[#This Row],[Document no SubProcess]],Processer280125!B:F,5,FALSE)</f>
        <v>Draft</v>
      </c>
      <c r="M440" t="str">
        <f>VLOOKUP(Processes[[#This Row],[Document no SubProcess]],Processer280125!B:B,1,)</f>
        <v>SP21.68</v>
      </c>
    </row>
    <row r="441" spans="3:13" x14ac:dyDescent="0.25">
      <c r="C441" s="29" t="str">
        <f>_xlfn.CONCAT(Processes[[#This Row],[Document no]],"-",Processes[[#This Row],[Process]],"-",Processes[[#This Row],[Document no SubProcess]],"-",Processes[[#This Row],[SubProcess]])</f>
        <v>P21-Compliance-SP21.69-Privacy Notice - Kamstrup.com - DE</v>
      </c>
      <c r="D441" t="s">
        <v>6734</v>
      </c>
      <c r="E441" t="s">
        <v>6478</v>
      </c>
      <c r="F441" t="s">
        <v>581</v>
      </c>
      <c r="G441" s="95" t="s">
        <v>6843</v>
      </c>
      <c r="H441" t="s">
        <v>6844</v>
      </c>
      <c r="I441" t="str">
        <f>VLOOKUP(Processes[[#This Row],[Document no SubProcess]],Processer280125!B:C,2,FALSE)</f>
        <v>cahs@kamstrup.com - Camilla Hovgaard Svare</v>
      </c>
      <c r="J441">
        <f>VLOOKUP(Processes[[#This Row],[Approver]],Tabels!BC:BF,3,FALSE)</f>
        <v>0</v>
      </c>
      <c r="L441" t="str">
        <f>VLOOKUP(Processes[[#This Row],[Document no SubProcess]],Processer280125!B:F,5,FALSE)</f>
        <v>Current</v>
      </c>
      <c r="M441" t="str">
        <f>VLOOKUP(Processes[[#This Row],[Document no SubProcess]],Processer280125!B:B,1,)</f>
        <v>SP21.69</v>
      </c>
    </row>
    <row r="442" spans="3:13" x14ac:dyDescent="0.25">
      <c r="C442" s="29" t="str">
        <f>_xlfn.CONCAT(Processes[[#This Row],[Document no]],"-",Processes[[#This Row],[Process]],"-",Processes[[#This Row],[Document no SubProcess]],"-",Processes[[#This Row],[SubProcess]])</f>
        <v>P21-Compliance-SP21.7-Trade classification compliance</v>
      </c>
      <c r="D442" t="s">
        <v>6734</v>
      </c>
      <c r="E442" t="s">
        <v>6478</v>
      </c>
      <c r="F442" t="s">
        <v>581</v>
      </c>
      <c r="G442" s="95" t="s">
        <v>6845</v>
      </c>
      <c r="H442" t="s">
        <v>6846</v>
      </c>
      <c r="I442" t="str">
        <f>VLOOKUP(Processes[[#This Row],[Document no SubProcess]],Processer280125!B:C,2,FALSE)</f>
        <v>mobi@kamstrup.com - Morten Krabbe Bisgaard</v>
      </c>
      <c r="J442" t="str">
        <f>VLOOKUP(Processes[[#This Row],[Approver]],Tabels!BC:BF,3,FALSE)</f>
        <v>heat customer</v>
      </c>
      <c r="L442" t="str">
        <f>VLOOKUP(Processes[[#This Row],[Document no SubProcess]],Processer280125!B:F,5,FALSE)</f>
        <v>Draft</v>
      </c>
      <c r="M442" t="str">
        <f>VLOOKUP(Processes[[#This Row],[Document no SubProcess]],Processer280125!B:B,1,)</f>
        <v>SP21.7</v>
      </c>
    </row>
    <row r="443" spans="3:13" x14ac:dyDescent="0.25">
      <c r="C443" s="29" t="str">
        <f>_xlfn.CONCAT(Processes[[#This Row],[Document no]],"-",Processes[[#This Row],[Process]],"-",Processes[[#This Row],[Document no SubProcess]],"-",Processes[[#This Row],[SubProcess]])</f>
        <v>P21-Compliance-SP21.70-Privacy Notice - Kamstrup.com - ES</v>
      </c>
      <c r="D443" t="s">
        <v>6734</v>
      </c>
      <c r="E443" t="s">
        <v>6478</v>
      </c>
      <c r="F443" t="s">
        <v>581</v>
      </c>
      <c r="G443" s="95" t="s">
        <v>6847</v>
      </c>
      <c r="H443" t="s">
        <v>6848</v>
      </c>
      <c r="I443" t="str">
        <f>VLOOKUP(Processes[[#This Row],[Document no SubProcess]],Processer280125!B:C,2,FALSE)</f>
        <v>cahs@kamstrup.com - Camilla Hovgaard Svare</v>
      </c>
      <c r="J443">
        <f>VLOOKUP(Processes[[#This Row],[Approver]],Tabels!BC:BF,3,FALSE)</f>
        <v>0</v>
      </c>
      <c r="L443" t="str">
        <f>VLOOKUP(Processes[[#This Row],[Document no SubProcess]],Processer280125!B:F,5,FALSE)</f>
        <v>Current</v>
      </c>
      <c r="M443" t="str">
        <f>VLOOKUP(Processes[[#This Row],[Document no SubProcess]],Processer280125!B:B,1,)</f>
        <v>SP21.70</v>
      </c>
    </row>
    <row r="444" spans="3:13" x14ac:dyDescent="0.25">
      <c r="C444" s="29" t="str">
        <f>_xlfn.CONCAT(Processes[[#This Row],[Document no]],"-",Processes[[#This Row],[Process]],"-",Processes[[#This Row],[Document no SubProcess]],"-",Processes[[#This Row],[SubProcess]])</f>
        <v>P21-Compliance-SP21.71-Privacy Notice - Kamstrup.com - FI</v>
      </c>
      <c r="D444" t="s">
        <v>6734</v>
      </c>
      <c r="E444" t="s">
        <v>6478</v>
      </c>
      <c r="F444" t="s">
        <v>581</v>
      </c>
      <c r="G444" s="95" t="s">
        <v>6849</v>
      </c>
      <c r="H444" t="s">
        <v>6850</v>
      </c>
      <c r="I444" t="str">
        <f>VLOOKUP(Processes[[#This Row],[Document no SubProcess]],Processer280125!B:C,2,FALSE)</f>
        <v>cahs@kamstrup.com - Camilla Hovgaard Svare</v>
      </c>
      <c r="J444">
        <f>VLOOKUP(Processes[[#This Row],[Approver]],Tabels!BC:BF,3,FALSE)</f>
        <v>0</v>
      </c>
      <c r="L444" t="str">
        <f>VLOOKUP(Processes[[#This Row],[Document no SubProcess]],Processer280125!B:F,5,FALSE)</f>
        <v>Current</v>
      </c>
      <c r="M444" t="str">
        <f>VLOOKUP(Processes[[#This Row],[Document no SubProcess]],Processer280125!B:B,1,)</f>
        <v>SP21.71</v>
      </c>
    </row>
    <row r="445" spans="3:13" x14ac:dyDescent="0.25">
      <c r="C445" s="29" t="str">
        <f>_xlfn.CONCAT(Processes[[#This Row],[Document no]],"-",Processes[[#This Row],[Process]],"-",Processes[[#This Row],[Document no SubProcess]],"-",Processes[[#This Row],[SubProcess]])</f>
        <v>P21-Compliance-SP21.72-Privacy Notice - Kamstrup.com - FR</v>
      </c>
      <c r="D445" t="s">
        <v>6734</v>
      </c>
      <c r="E445" t="s">
        <v>6478</v>
      </c>
      <c r="F445" t="s">
        <v>581</v>
      </c>
      <c r="G445" s="95" t="s">
        <v>6851</v>
      </c>
      <c r="H445" t="s">
        <v>6852</v>
      </c>
      <c r="I445" t="str">
        <f>VLOOKUP(Processes[[#This Row],[Document no SubProcess]],Processer280125!B:C,2,FALSE)</f>
        <v>cahs@kamstrup.com - Camilla Hovgaard Svare</v>
      </c>
      <c r="J445">
        <f>VLOOKUP(Processes[[#This Row],[Approver]],Tabels!BC:BF,3,FALSE)</f>
        <v>0</v>
      </c>
      <c r="L445" t="str">
        <f>VLOOKUP(Processes[[#This Row],[Document no SubProcess]],Processer280125!B:F,5,FALSE)</f>
        <v>Current</v>
      </c>
      <c r="M445" t="str">
        <f>VLOOKUP(Processes[[#This Row],[Document no SubProcess]],Processer280125!B:B,1,)</f>
        <v>SP21.72</v>
      </c>
    </row>
    <row r="446" spans="3:13" x14ac:dyDescent="0.25">
      <c r="C446" s="29" t="str">
        <f>_xlfn.CONCAT(Processes[[#This Row],[Document no]],"-",Processes[[#This Row],[Process]],"-",Processes[[#This Row],[Document no SubProcess]],"-",Processes[[#This Row],[SubProcess]])</f>
        <v>P21-Compliance-SP21.73-Privacy Notice - Kamstrup.com - IT</v>
      </c>
      <c r="D446" t="s">
        <v>6734</v>
      </c>
      <c r="E446" t="s">
        <v>6478</v>
      </c>
      <c r="F446" t="s">
        <v>581</v>
      </c>
      <c r="G446" s="95" t="s">
        <v>6853</v>
      </c>
      <c r="H446" t="s">
        <v>6854</v>
      </c>
      <c r="I446" t="str">
        <f>VLOOKUP(Processes[[#This Row],[Document no SubProcess]],Processer280125!B:C,2,FALSE)</f>
        <v>cahs@kamstrup.com - Camilla Hovgaard Svare</v>
      </c>
      <c r="J446">
        <f>VLOOKUP(Processes[[#This Row],[Approver]],Tabels!BC:BF,3,FALSE)</f>
        <v>0</v>
      </c>
      <c r="L446" t="str">
        <f>VLOOKUP(Processes[[#This Row],[Document no SubProcess]],Processer280125!B:F,5,FALSE)</f>
        <v>Current</v>
      </c>
      <c r="M446" t="str">
        <f>VLOOKUP(Processes[[#This Row],[Document no SubProcess]],Processer280125!B:B,1,)</f>
        <v>SP21.73</v>
      </c>
    </row>
    <row r="447" spans="3:13" x14ac:dyDescent="0.25">
      <c r="C447" s="29" t="str">
        <f>_xlfn.CONCAT(Processes[[#This Row],[Document no]],"-",Processes[[#This Row],[Process]],"-",Processes[[#This Row],[Document no SubProcess]],"-",Processes[[#This Row],[SubProcess]])</f>
        <v>P21-Compliance-SP21.74-Privacy Notice - Kamstrup.com - NL</v>
      </c>
      <c r="D447" t="s">
        <v>6734</v>
      </c>
      <c r="E447" t="s">
        <v>6478</v>
      </c>
      <c r="F447" t="s">
        <v>581</v>
      </c>
      <c r="G447" s="95" t="s">
        <v>6855</v>
      </c>
      <c r="H447" t="s">
        <v>6856</v>
      </c>
      <c r="I447" t="str">
        <f>VLOOKUP(Processes[[#This Row],[Document no SubProcess]],Processer280125!B:C,2,FALSE)</f>
        <v>cahs@kamstrup.com - Camilla Hovgaard Svare</v>
      </c>
      <c r="J447">
        <f>VLOOKUP(Processes[[#This Row],[Approver]],Tabels!BC:BF,3,FALSE)</f>
        <v>0</v>
      </c>
      <c r="L447" t="str">
        <f>VLOOKUP(Processes[[#This Row],[Document no SubProcess]],Processer280125!B:F,5,FALSE)</f>
        <v>Current</v>
      </c>
      <c r="M447" t="str">
        <f>VLOOKUP(Processes[[#This Row],[Document no SubProcess]],Processer280125!B:B,1,)</f>
        <v>SP21.74</v>
      </c>
    </row>
    <row r="448" spans="3:13" x14ac:dyDescent="0.25">
      <c r="C448" s="29" t="str">
        <f>_xlfn.CONCAT(Processes[[#This Row],[Document no]],"-",Processes[[#This Row],[Process]],"-",Processes[[#This Row],[Document no SubProcess]],"-",Processes[[#This Row],[SubProcess]])</f>
        <v>P21-Compliance-SP21.75-Privacy Notice - Kamstrup.com - NO</v>
      </c>
      <c r="D448" t="s">
        <v>6734</v>
      </c>
      <c r="E448" t="s">
        <v>6478</v>
      </c>
      <c r="F448" t="s">
        <v>581</v>
      </c>
      <c r="G448" s="95" t="s">
        <v>6857</v>
      </c>
      <c r="H448" t="s">
        <v>6858</v>
      </c>
      <c r="I448" t="str">
        <f>VLOOKUP(Processes[[#This Row],[Document no SubProcess]],Processer280125!B:C,2,FALSE)</f>
        <v>cahs@kamstrup.com - Camilla Hovgaard Svare</v>
      </c>
      <c r="J448">
        <f>VLOOKUP(Processes[[#This Row],[Approver]],Tabels!BC:BF,3,FALSE)</f>
        <v>0</v>
      </c>
      <c r="L448" t="str">
        <f>VLOOKUP(Processes[[#This Row],[Document no SubProcess]],Processer280125!B:F,5,FALSE)</f>
        <v>Current</v>
      </c>
      <c r="M448" t="str">
        <f>VLOOKUP(Processes[[#This Row],[Document no SubProcess]],Processer280125!B:B,1,)</f>
        <v>SP21.75</v>
      </c>
    </row>
    <row r="449" spans="3:13" x14ac:dyDescent="0.25">
      <c r="C449" s="29" t="str">
        <f>_xlfn.CONCAT(Processes[[#This Row],[Document no]],"-",Processes[[#This Row],[Process]],"-",Processes[[#This Row],[Document no SubProcess]],"-",Processes[[#This Row],[SubProcess]])</f>
        <v>P21-Compliance-SP21.76-Privacy Notice - Kamstrup.com - PL</v>
      </c>
      <c r="D449" t="s">
        <v>6734</v>
      </c>
      <c r="E449" t="s">
        <v>6478</v>
      </c>
      <c r="F449" t="s">
        <v>581</v>
      </c>
      <c r="G449" s="95" t="s">
        <v>6859</v>
      </c>
      <c r="H449" t="s">
        <v>6860</v>
      </c>
      <c r="I449" t="str">
        <f>VLOOKUP(Processes[[#This Row],[Document no SubProcess]],Processer280125!B:C,2,FALSE)</f>
        <v>cahs@kamstrup.com - Camilla Hovgaard Svare</v>
      </c>
      <c r="J449">
        <f>VLOOKUP(Processes[[#This Row],[Approver]],Tabels!BC:BF,3,FALSE)</f>
        <v>0</v>
      </c>
      <c r="L449" t="str">
        <f>VLOOKUP(Processes[[#This Row],[Document no SubProcess]],Processer280125!B:F,5,FALSE)</f>
        <v>Current</v>
      </c>
      <c r="M449" t="str">
        <f>VLOOKUP(Processes[[#This Row],[Document no SubProcess]],Processer280125!B:B,1,)</f>
        <v>SP21.76</v>
      </c>
    </row>
    <row r="450" spans="3:13" x14ac:dyDescent="0.25">
      <c r="C450" s="29" t="str">
        <f>_xlfn.CONCAT(Processes[[#This Row],[Document no]],"-",Processes[[#This Row],[Process]],"-",Processes[[#This Row],[Document no SubProcess]],"-",Processes[[#This Row],[SubProcess]])</f>
        <v>P21-Compliance-SP21.77-Privacy Notice - Kamstrup.com - SE</v>
      </c>
      <c r="D450" t="s">
        <v>6734</v>
      </c>
      <c r="E450" t="s">
        <v>6478</v>
      </c>
      <c r="F450" t="s">
        <v>581</v>
      </c>
      <c r="G450" s="95" t="s">
        <v>6861</v>
      </c>
      <c r="H450" t="s">
        <v>6862</v>
      </c>
      <c r="I450" t="str">
        <f>VLOOKUP(Processes[[#This Row],[Document no SubProcess]],Processer280125!B:C,2,FALSE)</f>
        <v>cahs@kamstrup.com - Camilla Hovgaard Svare</v>
      </c>
      <c r="J450">
        <f>VLOOKUP(Processes[[#This Row],[Approver]],Tabels!BC:BF,3,FALSE)</f>
        <v>0</v>
      </c>
      <c r="L450" t="str">
        <f>VLOOKUP(Processes[[#This Row],[Document no SubProcess]],Processer280125!B:F,5,FALSE)</f>
        <v>Current</v>
      </c>
      <c r="M450" t="str">
        <f>VLOOKUP(Processes[[#This Row],[Document no SubProcess]],Processer280125!B:B,1,)</f>
        <v>SP21.77</v>
      </c>
    </row>
    <row r="451" spans="3:13" x14ac:dyDescent="0.25">
      <c r="C451" s="29" t="str">
        <f>_xlfn.CONCAT(Processes[[#This Row],[Document no]],"-",Processes[[#This Row],[Process]],"-",Processes[[#This Row],[Document no SubProcess]],"-",Processes[[#This Row],[SubProcess]])</f>
        <v>P21-Compliance-SP21.78-Privacy Notice - Kamstrup.com - CN</v>
      </c>
      <c r="D451" t="s">
        <v>6734</v>
      </c>
      <c r="E451" t="s">
        <v>6478</v>
      </c>
      <c r="F451" t="s">
        <v>581</v>
      </c>
      <c r="G451" s="95" t="s">
        <v>6863</v>
      </c>
      <c r="H451" t="s">
        <v>6864</v>
      </c>
      <c r="I451" t="str">
        <f>VLOOKUP(Processes[[#This Row],[Document no SubProcess]],Processer280125!B:C,2,FALSE)</f>
        <v>cahs@kamstrup.com - Camilla Hovgaard Svare</v>
      </c>
      <c r="J451">
        <f>VLOOKUP(Processes[[#This Row],[Approver]],Tabels!BC:BF,3,FALSE)</f>
        <v>0</v>
      </c>
      <c r="L451" t="str">
        <f>VLOOKUP(Processes[[#This Row],[Document no SubProcess]],Processer280125!B:F,5,FALSE)</f>
        <v>Current</v>
      </c>
      <c r="M451" t="str">
        <f>VLOOKUP(Processes[[#This Row],[Document no SubProcess]],Processer280125!B:B,1,)</f>
        <v>SP21.78</v>
      </c>
    </row>
    <row r="452" spans="3:13" x14ac:dyDescent="0.25">
      <c r="C452" s="29" t="str">
        <f>_xlfn.CONCAT(Processes[[#This Row],[Document no]],"-",Processes[[#This Row],[Process]],"-",Processes[[#This Row],[Document no SubProcess]],"-",Processes[[#This Row],[SubProcess]])</f>
        <v>P21-Compliance-SP21.79-Privacy Notice - Production of marketing material</v>
      </c>
      <c r="D452" t="s">
        <v>6734</v>
      </c>
      <c r="E452" t="s">
        <v>6478</v>
      </c>
      <c r="F452" t="s">
        <v>581</v>
      </c>
      <c r="G452" s="95" t="s">
        <v>6865</v>
      </c>
      <c r="H452" t="s">
        <v>6866</v>
      </c>
      <c r="I452" t="str">
        <f>VLOOKUP(Processes[[#This Row],[Document no SubProcess]],Processer280125!B:C,2,FALSE)</f>
        <v>cahs@kamstrup.com - Camilla Hovgaard Svare</v>
      </c>
      <c r="J452">
        <f>VLOOKUP(Processes[[#This Row],[Approver]],Tabels!BC:BF,3,FALSE)</f>
        <v>0</v>
      </c>
      <c r="L452" t="str">
        <f>VLOOKUP(Processes[[#This Row],[Document no SubProcess]],Processer280125!B:F,5,FALSE)</f>
        <v>Current</v>
      </c>
      <c r="M452" t="str">
        <f>VLOOKUP(Processes[[#This Row],[Document no SubProcess]],Processer280125!B:B,1,)</f>
        <v>SP21.79</v>
      </c>
    </row>
    <row r="453" spans="3:13" x14ac:dyDescent="0.25">
      <c r="C453" s="29" t="str">
        <f>_xlfn.CONCAT(Processes[[#This Row],[Document no]],"-",Processes[[#This Row],[Process]],"-",Processes[[#This Row],[Document no SubProcess]],"-",Processes[[#This Row],[SubProcess]])</f>
        <v>P21-Compliance-SP21.8-Customs duty compliance</v>
      </c>
      <c r="D453" t="s">
        <v>6734</v>
      </c>
      <c r="E453" t="s">
        <v>6478</v>
      </c>
      <c r="F453" t="s">
        <v>581</v>
      </c>
      <c r="G453" s="95" t="s">
        <v>6867</v>
      </c>
      <c r="H453" t="s">
        <v>6868</v>
      </c>
      <c r="I453" t="str">
        <f>VLOOKUP(Processes[[#This Row],[Document no SubProcess]],Processer280125!B:C,2,FALSE)</f>
        <v>pabt@kamstrup.com - Peter Abraham Thiele</v>
      </c>
      <c r="J453">
        <f>VLOOKUP(Processes[[#This Row],[Approver]],Tabels!BC:BF,3,FALSE)</f>
        <v>0</v>
      </c>
      <c r="L453" t="str">
        <f>VLOOKUP(Processes[[#This Row],[Document no SubProcess]],Processer280125!B:F,5,FALSE)</f>
        <v>Current</v>
      </c>
      <c r="M453" t="str">
        <f>VLOOKUP(Processes[[#This Row],[Document no SubProcess]],Processer280125!B:B,1,)</f>
        <v>SP21.8</v>
      </c>
    </row>
    <row r="454" spans="3:13" x14ac:dyDescent="0.25">
      <c r="C454" s="29" t="str">
        <f>_xlfn.CONCAT(Processes[[#This Row],[Document no]],"-",Processes[[#This Row],[Process]],"-",Processes[[#This Row],[Document no SubProcess]],"-",Processes[[#This Row],[SubProcess]])</f>
        <v>P21-Compliance-SP21.80-Privacy Notice - Kamstrup.com - RU</v>
      </c>
      <c r="D454" t="s">
        <v>6734</v>
      </c>
      <c r="E454" t="s">
        <v>6478</v>
      </c>
      <c r="F454" t="s">
        <v>581</v>
      </c>
      <c r="G454" s="95" t="s">
        <v>6869</v>
      </c>
      <c r="H454" t="s">
        <v>6870</v>
      </c>
      <c r="I454" t="str">
        <f>VLOOKUP(Processes[[#This Row],[Document no SubProcess]],Processer280125!B:C,2,FALSE)</f>
        <v>cahs@kamstrup.com - Camilla Hovgaard Svare</v>
      </c>
      <c r="J454">
        <f>VLOOKUP(Processes[[#This Row],[Approver]],Tabels!BC:BF,3,FALSE)</f>
        <v>0</v>
      </c>
      <c r="L454" t="str">
        <f>VLOOKUP(Processes[[#This Row],[Document no SubProcess]],Processer280125!B:F,5,FALSE)</f>
        <v>Draft</v>
      </c>
      <c r="M454" t="str">
        <f>VLOOKUP(Processes[[#This Row],[Document no SubProcess]],Processer280125!B:B,1,)</f>
        <v>SP21.80</v>
      </c>
    </row>
    <row r="455" spans="3:13" x14ac:dyDescent="0.25">
      <c r="C455" s="29" t="str">
        <f>_xlfn.CONCAT(Processes[[#This Row],[Document no]],"-",Processes[[#This Row],[Process]],"-",Processes[[#This Row],[Document no SubProcess]],"-",Processes[[#This Row],[SubProcess]])</f>
        <v>P21-Compliance-SP21.81-Security and verification seal for products</v>
      </c>
      <c r="D455" t="s">
        <v>6734</v>
      </c>
      <c r="E455" t="s">
        <v>6478</v>
      </c>
      <c r="F455" t="s">
        <v>581</v>
      </c>
      <c r="G455" s="39" t="s">
        <v>6871</v>
      </c>
      <c r="H455" t="s">
        <v>6872</v>
      </c>
      <c r="I455" t="str">
        <f>VLOOKUP(Processes[[#This Row],[Document no SubProcess]],Processer280125!B:C,2,FALSE)</f>
        <v>GHA@kamstrup.com - Gitte Hyltoft Andersen</v>
      </c>
      <c r="J455" t="str">
        <f>VLOOKUP(Processes[[#This Row],[Approver]],Tabels!BC:BF,3,FALSE)</f>
        <v>Unknown</v>
      </c>
      <c r="L455" t="str">
        <f>VLOOKUP(Processes[[#This Row],[Document no SubProcess]],Processer280125!B:F,5,FALSE)</f>
        <v>Current</v>
      </c>
      <c r="M455" t="str">
        <f>VLOOKUP(Processes[[#This Row],[Document no SubProcess]],Processer280125!B:B,1,)</f>
        <v>SP21.81</v>
      </c>
    </row>
    <row r="456" spans="3:13" x14ac:dyDescent="0.25">
      <c r="C456" s="29" t="str">
        <f>_xlfn.CONCAT(Processes[[#This Row],[Document no]],"-",Processes[[#This Row],[Process]],"-",Processes[[#This Row],[Document no SubProcess]],"-",Processes[[#This Row],[SubProcess]])</f>
        <v>P21-Compliance-SP21.82-Retention and deletion (privacy) - Finance</v>
      </c>
      <c r="D456" t="s">
        <v>6734</v>
      </c>
      <c r="E456" t="s">
        <v>6478</v>
      </c>
      <c r="F456" t="s">
        <v>581</v>
      </c>
      <c r="G456" s="95" t="s">
        <v>6873</v>
      </c>
      <c r="H456" t="s">
        <v>6874</v>
      </c>
      <c r="I456" t="str">
        <f>VLOOKUP(Processes[[#This Row],[Document no SubProcess]],Processer280125!B:C,2,FALSE)</f>
        <v>cahs@kamstrup.com - Camilla Hovgaard Svare</v>
      </c>
      <c r="J456">
        <f>VLOOKUP(Processes[[#This Row],[Approver]],Tabels!BC:BF,3,FALSE)</f>
        <v>0</v>
      </c>
      <c r="L456" t="str">
        <f>VLOOKUP(Processes[[#This Row],[Document no SubProcess]],Processer280125!B:F,5,FALSE)</f>
        <v>Draft</v>
      </c>
      <c r="M456" t="str">
        <f>VLOOKUP(Processes[[#This Row],[Document no SubProcess]],Processer280125!B:B,1,)</f>
        <v>SP21.82</v>
      </c>
    </row>
    <row r="457" spans="3:13" x14ac:dyDescent="0.25">
      <c r="C457" s="29" t="str">
        <f>_xlfn.CONCAT(Processes[[#This Row],[Document no]],"-",Processes[[#This Row],[Process]],"-",Processes[[#This Row],[Document no SubProcess]],"-",Processes[[#This Row],[SubProcess]])</f>
        <v>P21-Compliance-SP21.83-Retention and deletion (privacy) - People &amp; Culture</v>
      </c>
      <c r="D457" t="s">
        <v>6734</v>
      </c>
      <c r="E457" t="s">
        <v>6478</v>
      </c>
      <c r="F457" t="s">
        <v>581</v>
      </c>
      <c r="G457" s="95" t="s">
        <v>6875</v>
      </c>
      <c r="H457" t="s">
        <v>6876</v>
      </c>
      <c r="I457" t="str">
        <f>VLOOKUP(Processes[[#This Row],[Document no SubProcess]],Processer280125!B:C,2,FALSE)</f>
        <v>lobr@kamstrup.com - Lotte Blanner</v>
      </c>
      <c r="J457">
        <f>VLOOKUP(Processes[[#This Row],[Approver]],Tabels!BC:BF,3,FALSE)</f>
        <v>0</v>
      </c>
      <c r="L457" t="str">
        <f>VLOOKUP(Processes[[#This Row],[Document no SubProcess]],Processer280125!B:F,5,FALSE)</f>
        <v>Current</v>
      </c>
      <c r="M457" t="str">
        <f>VLOOKUP(Processes[[#This Row],[Document no SubProcess]],Processer280125!B:B,1,)</f>
        <v>SP21.83</v>
      </c>
    </row>
    <row r="458" spans="3:13" x14ac:dyDescent="0.25">
      <c r="C458" s="29" t="str">
        <f>_xlfn.CONCAT(Processes[[#This Row],[Document no]],"-",Processes[[#This Row],[Process]],"-",Processes[[#This Row],[Document no SubProcess]],"-",Processes[[#This Row],[SubProcess]])</f>
        <v>P21-Compliance-SP21.84-Privacy Notice -for data subjects who are a subject of a whistleblower report</v>
      </c>
      <c r="D458" t="s">
        <v>6734</v>
      </c>
      <c r="E458" t="s">
        <v>6478</v>
      </c>
      <c r="F458" t="s">
        <v>581</v>
      </c>
      <c r="G458" s="95" t="s">
        <v>6877</v>
      </c>
      <c r="H458" t="s">
        <v>6878</v>
      </c>
      <c r="I458" t="str">
        <f>VLOOKUP(Processes[[#This Row],[Document no SubProcess]],Processer280125!B:C,2,FALSE)</f>
        <v>cahs@kamstrup.com - Camilla Hovgaard Svare</v>
      </c>
      <c r="J458">
        <f>VLOOKUP(Processes[[#This Row],[Approver]],Tabels!BC:BF,3,FALSE)</f>
        <v>0</v>
      </c>
      <c r="L458" t="str">
        <f>VLOOKUP(Processes[[#This Row],[Document no SubProcess]],Processer280125!B:F,5,FALSE)</f>
        <v>Draft</v>
      </c>
      <c r="M458" t="str">
        <f>VLOOKUP(Processes[[#This Row],[Document no SubProcess]],Processer280125!B:B,1,)</f>
        <v>SP21.84</v>
      </c>
    </row>
    <row r="459" spans="3:13" x14ac:dyDescent="0.25">
      <c r="C459" s="29" t="str">
        <f>_xlfn.CONCAT(Processes[[#This Row],[Document no]],"-",Processes[[#This Row],[Process]],"-",Processes[[#This Row],[Document no SubProcess]],"-",Processes[[#This Row],[SubProcess]])</f>
        <v>P21-Compliance-SP21.85-People &amp; Culture Data Handling</v>
      </c>
      <c r="D459" t="s">
        <v>6734</v>
      </c>
      <c r="E459" t="s">
        <v>6478</v>
      </c>
      <c r="F459" t="s">
        <v>581</v>
      </c>
      <c r="G459" s="39" t="s">
        <v>6879</v>
      </c>
      <c r="H459" t="s">
        <v>6880</v>
      </c>
      <c r="I459" t="str">
        <f>VLOOKUP(Processes[[#This Row],[Document no SubProcess]],Processer280125!B:C,2,FALSE)</f>
        <v>mnt@kamstrup.com - Mathilde Rønnow Thomsen</v>
      </c>
      <c r="J459" t="str">
        <f>VLOOKUP(Processes[[#This Row],[Approver]],Tabels!BC:BF,3,FALSE)</f>
        <v xml:space="preserve"> People &amp; Culture</v>
      </c>
      <c r="L459" t="str">
        <f>VLOOKUP(Processes[[#This Row],[Document no SubProcess]],Processer280125!B:F,5,FALSE)</f>
        <v>Current</v>
      </c>
      <c r="M459" t="str">
        <f>VLOOKUP(Processes[[#This Row],[Document no SubProcess]],Processer280125!B:B,1,)</f>
        <v>SP21.85</v>
      </c>
    </row>
    <row r="460" spans="3:13" x14ac:dyDescent="0.25">
      <c r="C460" s="29" t="str">
        <f>_xlfn.CONCAT(Processes[[#This Row],[Document no]],"-",Processes[[#This Row],[Process]],"-",Processes[[#This Row],[Document no SubProcess]],"-",Processes[[#This Row],[SubProcess]])</f>
        <v>P21-Compliance-SP21.86-Requirements for Initial Product Verification</v>
      </c>
      <c r="D460" t="s">
        <v>6734</v>
      </c>
      <c r="E460" t="s">
        <v>6478</v>
      </c>
      <c r="F460" t="s">
        <v>581</v>
      </c>
      <c r="G460" s="95" t="s">
        <v>6881</v>
      </c>
      <c r="H460" t="s">
        <v>6882</v>
      </c>
      <c r="I460" t="str">
        <f>VLOOKUP(Processes[[#This Row],[Document no SubProcess]],Processer280125!B:C,2,FALSE)</f>
        <v>marr@kamstrup.com - Martino Reclari</v>
      </c>
      <c r="J460">
        <f>VLOOKUP(Processes[[#This Row],[Approver]],Tabels!BC:BF,3,FALSE)</f>
        <v>0</v>
      </c>
      <c r="L460" t="str">
        <f>VLOOKUP(Processes[[#This Row],[Document no SubProcess]],Processer280125!B:F,5,FALSE)</f>
        <v>Draft</v>
      </c>
      <c r="M460" t="str">
        <f>VLOOKUP(Processes[[#This Row],[Document no SubProcess]],Processer280125!B:B,1,)</f>
        <v>SP21.86</v>
      </c>
    </row>
    <row r="461" spans="3:13" x14ac:dyDescent="0.25">
      <c r="C461" s="29" t="str">
        <f>_xlfn.CONCAT(Processes[[#This Row],[Document no]],"-",Processes[[#This Row],[Process]],"-",Processes[[#This Row],[Document no SubProcess]],"-",Processes[[#This Row],[SubProcess]])</f>
        <v>P21-Compliance-SP21.87-Field Service Subcontractor Selection and Contract Management - Solution &amp; Service Delivery</v>
      </c>
      <c r="D461" t="s">
        <v>6734</v>
      </c>
      <c r="E461" t="s">
        <v>6478</v>
      </c>
      <c r="F461" t="s">
        <v>581</v>
      </c>
      <c r="G461" s="39" t="s">
        <v>6883</v>
      </c>
      <c r="H461" t="s">
        <v>6884</v>
      </c>
      <c r="I461" t="str">
        <f>VLOOKUP(Processes[[#This Row],[Document no SubProcess]],Processer280125!B:C,2,FALSE)</f>
        <v>pbi@kamstrup.com - Peter Birk</v>
      </c>
      <c r="J461" t="str">
        <f>VLOOKUP(Processes[[#This Row],[Approver]],Tabels!BC:BF,3,FALSE)</f>
        <v>Heat</v>
      </c>
      <c r="L461" t="str">
        <f>VLOOKUP(Processes[[#This Row],[Document no SubProcess]],Processer280125!B:F,5,FALSE)</f>
        <v>Draft</v>
      </c>
      <c r="M461" t="str">
        <f>VLOOKUP(Processes[[#This Row],[Document no SubProcess]],Processer280125!B:B,1,)</f>
        <v>SP21.87</v>
      </c>
    </row>
    <row r="462" spans="3:13" x14ac:dyDescent="0.25">
      <c r="C462" s="29" t="str">
        <f>_xlfn.CONCAT(Processes[[#This Row],[Document no]],"-",Processes[[#This Row],[Process]],"-",Processes[[#This Row],[Document no SubProcess]],"-",Processes[[#This Row],[SubProcess]])</f>
        <v>P21-Compliance-SP21.88-Product Market Compliance - Hardware and Communication</v>
      </c>
      <c r="D462" t="s">
        <v>6734</v>
      </c>
      <c r="E462" t="s">
        <v>6478</v>
      </c>
      <c r="F462" t="s">
        <v>581</v>
      </c>
      <c r="G462" s="39" t="s">
        <v>6885</v>
      </c>
      <c r="H462" t="s">
        <v>6886</v>
      </c>
      <c r="I462" t="str">
        <f>VLOOKUP(Processes[[#This Row],[Document no SubProcess]],Processer280125!B:C,2,FALSE)</f>
        <v>aanh@kamstrup.com - Annica Sharma Nørmølle-Hansen</v>
      </c>
      <c r="J462" t="str">
        <f>VLOOKUP(Processes[[#This Row],[Approver]],Tabels!BC:BF,3,FALSE)</f>
        <v>quality</v>
      </c>
      <c r="L462" t="str">
        <f>VLOOKUP(Processes[[#This Row],[Document no SubProcess]],Processer280125!B:F,5,FALSE)</f>
        <v>Draft</v>
      </c>
      <c r="M462" t="str">
        <f>VLOOKUP(Processes[[#This Row],[Document no SubProcess]],Processer280125!B:B,1,)</f>
        <v>SP21.88</v>
      </c>
    </row>
    <row r="463" spans="3:13" x14ac:dyDescent="0.25">
      <c r="C463" s="29" t="str">
        <f>_xlfn.CONCAT(Processes[[#This Row],[Document no]],"-",Processes[[#This Row],[Process]],"-",Processes[[#This Row],[Document no SubProcess]],"-",Processes[[#This Row],[SubProcess]])</f>
        <v>P21-Compliance-SP21.89-Product and Market Compliance</v>
      </c>
      <c r="D463" t="s">
        <v>6734</v>
      </c>
      <c r="E463" t="s">
        <v>6478</v>
      </c>
      <c r="F463" t="s">
        <v>581</v>
      </c>
      <c r="G463" s="39" t="s">
        <v>6887</v>
      </c>
      <c r="H463" t="s">
        <v>6888</v>
      </c>
      <c r="I463" t="str">
        <f>VLOOKUP(Processes[[#This Row],[Document no SubProcess]],Processer280125!B:C,2,FALSE)</f>
        <v>jhd@kamstrup.com - Jens Hørdum</v>
      </c>
      <c r="J463">
        <f>VLOOKUP(Processes[[#This Row],[Approver]],Tabels!BC:BF,3,FALSE)</f>
        <v>0</v>
      </c>
      <c r="L463" t="str">
        <f>VLOOKUP(Processes[[#This Row],[Document no SubProcess]],Processer280125!B:F,5,FALSE)</f>
        <v>Draft</v>
      </c>
      <c r="M463" t="str">
        <f>VLOOKUP(Processes[[#This Row],[Document no SubProcess]],Processer280125!B:B,1,)</f>
        <v>SP21.89</v>
      </c>
    </row>
    <row r="464" spans="3:13" x14ac:dyDescent="0.25">
      <c r="C464" s="29" t="str">
        <f>_xlfn.CONCAT(Processes[[#This Row],[Document no]],"-",Processes[[#This Row],[Process]],"-",Processes[[#This Row],[Document no SubProcess]],"-",Processes[[#This Row],[SubProcess]])</f>
        <v>P21-Compliance--</v>
      </c>
      <c r="D464" t="s">
        <v>6734</v>
      </c>
      <c r="E464" t="s">
        <v>6478</v>
      </c>
      <c r="F464" t="s">
        <v>581</v>
      </c>
      <c r="G464" s="39"/>
      <c r="I464" t="s">
        <v>3572</v>
      </c>
      <c r="J464">
        <f>VLOOKUP(Processes[[#This Row],[Approver]],Tabels!BC:BF,3,FALSE)</f>
        <v>0</v>
      </c>
      <c r="L464" t="s">
        <v>435</v>
      </c>
      <c r="M464" t="s">
        <v>435</v>
      </c>
    </row>
    <row r="465" spans="3:13" x14ac:dyDescent="0.25">
      <c r="C465" s="29" t="str">
        <f>_xlfn.CONCAT(Processes[[#This Row],[Document no]],"-",Processes[[#This Row],[Process]],"-",Processes[[#This Row],[Document no SubProcess]],"-",Processes[[#This Row],[SubProcess]])</f>
        <v>P22-Continuous Improvement-SP22.1-Lessons Learned for Customer Projects</v>
      </c>
      <c r="D465" t="s">
        <v>6889</v>
      </c>
      <c r="E465" t="s">
        <v>6478</v>
      </c>
      <c r="F465" t="s">
        <v>6890</v>
      </c>
      <c r="G465" s="39" t="s">
        <v>6891</v>
      </c>
      <c r="H465" t="s">
        <v>6892</v>
      </c>
      <c r="I465" t="str">
        <f>VLOOKUP(Processes[[#This Row],[Document no SubProcess]],Processer280125!B:C,2,FALSE)</f>
        <v>SMS@kamstrup.com - Søren Martin Sørensen</v>
      </c>
      <c r="J465" t="str">
        <f>VLOOKUP(Processes[[#This Row],[Approver]],Tabels!BC:BF,3,FALSE)</f>
        <v>Heat</v>
      </c>
      <c r="L465" t="str">
        <f>VLOOKUP(Processes[[#This Row],[Document no SubProcess]],Processer280125!B:F,5,FALSE)</f>
        <v>Current</v>
      </c>
      <c r="M465" t="str">
        <f>VLOOKUP(Processes[[#This Row],[Document no SubProcess]],Processer280125!B:B,1,)</f>
        <v>SP22.1</v>
      </c>
    </row>
    <row r="466" spans="3:13" x14ac:dyDescent="0.25">
      <c r="C466" s="29" t="str">
        <f>_xlfn.CONCAT(Processes[[#This Row],[Document no]],"-",Processes[[#This Row],[Process]],"-",Processes[[#This Row],[Document no SubProcess]],"-",Processes[[#This Row],[SubProcess]])</f>
        <v>P22-Continuous Improvement--</v>
      </c>
      <c r="D466" t="s">
        <v>6889</v>
      </c>
      <c r="E466" t="s">
        <v>6478</v>
      </c>
      <c r="F466" t="s">
        <v>6890</v>
      </c>
      <c r="I466" t="s">
        <v>3572</v>
      </c>
      <c r="J466">
        <f>VLOOKUP(Processes[[#This Row],[Approver]],Tabels!BC:BF,3,FALSE)</f>
        <v>0</v>
      </c>
      <c r="L466" t="s">
        <v>435</v>
      </c>
      <c r="M466" t="s">
        <v>435</v>
      </c>
    </row>
    <row r="467" spans="3:13" x14ac:dyDescent="0.25">
      <c r="C467" s="29" t="str">
        <f>_xlfn.CONCAT(Processes[[#This Row],[Document no]],"-",Processes[[#This Row],[Process]],"-",Processes[[#This Row],[Document no SubProcess]],"-",Processes[[#This Row],[SubProcess]])</f>
        <v>P23-Customer Experience-SP23.1-Customer Perception Study (CPS)</v>
      </c>
      <c r="D467" t="s">
        <v>6893</v>
      </c>
      <c r="E467" t="s">
        <v>6478</v>
      </c>
      <c r="F467" t="s">
        <v>3233</v>
      </c>
      <c r="G467" s="39" t="s">
        <v>6894</v>
      </c>
      <c r="H467" t="s">
        <v>6895</v>
      </c>
      <c r="I467" t="str">
        <f>VLOOKUP(Processes[[#This Row],[Document no SubProcess]],Processer280125!B:C,2,FALSE)</f>
        <v>hafm@kamstrup.com - Hans Steffens</v>
      </c>
      <c r="J467">
        <f>VLOOKUP(Processes[[#This Row],[Approver]],Tabels!BC:BF,3,FALSE)</f>
        <v>0</v>
      </c>
      <c r="L467" t="str">
        <f>VLOOKUP(Processes[[#This Row],[Document no SubProcess]],Processer280125!B:F,5,FALSE)</f>
        <v>Current</v>
      </c>
      <c r="M467" t="str">
        <f>VLOOKUP(Processes[[#This Row],[Document no SubProcess]],Processer280125!B:B,1,)</f>
        <v>SP23.1</v>
      </c>
    </row>
    <row r="468" spans="3:13" x14ac:dyDescent="0.25">
      <c r="C468" s="29" t="str">
        <f>_xlfn.CONCAT(Processes[[#This Row],[Document no]],"-",Processes[[#This Row],[Process]],"-",Processes[[#This Row],[Document no SubProcess]],"-",Processes[[#This Row],[SubProcess]])</f>
        <v>P23-Customer Experience-SP23.2-Service Recovery of Dissatisfied Customers</v>
      </c>
      <c r="D468" t="s">
        <v>6893</v>
      </c>
      <c r="E468" t="s">
        <v>6478</v>
      </c>
      <c r="F468" t="s">
        <v>3233</v>
      </c>
      <c r="G468" s="39" t="s">
        <v>6896</v>
      </c>
      <c r="H468" t="s">
        <v>6897</v>
      </c>
      <c r="I468" t="str">
        <f>VLOOKUP(Processes[[#This Row],[Document no SubProcess]],Processer280125!B:C,2,FALSE)</f>
        <v>hafm@kamstrup.com - Hans Steffens</v>
      </c>
      <c r="J468">
        <f>VLOOKUP(Processes[[#This Row],[Approver]],Tabels!BC:BF,3,FALSE)</f>
        <v>0</v>
      </c>
      <c r="L468" t="str">
        <f>VLOOKUP(Processes[[#This Row],[Document no SubProcess]],Processer280125!B:F,5,FALSE)</f>
        <v>Draft</v>
      </c>
      <c r="M468" t="str">
        <f>VLOOKUP(Processes[[#This Row],[Document no SubProcess]],Processer280125!B:B,1,)</f>
        <v>SP23.2</v>
      </c>
    </row>
    <row r="469" spans="3:13" x14ac:dyDescent="0.25">
      <c r="C469" s="29" t="str">
        <f>_xlfn.CONCAT(Processes[[#This Row],[Document no]],"-",Processes[[#This Row],[Process]],"-",Processes[[#This Row],[Document no SubProcess]],"-",Processes[[#This Row],[SubProcess]])</f>
        <v>P23-Customer Experience-SP23.3-Touch Point Customer Surveys</v>
      </c>
      <c r="D469" t="s">
        <v>6893</v>
      </c>
      <c r="E469" t="s">
        <v>6478</v>
      </c>
      <c r="F469" t="s">
        <v>3233</v>
      </c>
      <c r="G469" s="39" t="s">
        <v>6898</v>
      </c>
      <c r="H469" t="s">
        <v>6899</v>
      </c>
      <c r="I469" t="str">
        <f>VLOOKUP(Processes[[#This Row],[Document no SubProcess]],Processer280125!B:C,2,FALSE)</f>
        <v>hafm@kamstrup.com - Hans Steffens</v>
      </c>
      <c r="J469">
        <f>VLOOKUP(Processes[[#This Row],[Approver]],Tabels!BC:BF,3,FALSE)</f>
        <v>0</v>
      </c>
      <c r="L469" t="str">
        <f>VLOOKUP(Processes[[#This Row],[Document no SubProcess]],Processer280125!B:F,5,FALSE)</f>
        <v>Current</v>
      </c>
      <c r="M469" t="str">
        <f>VLOOKUP(Processes[[#This Row],[Document no SubProcess]],Processer280125!B:B,1,)</f>
        <v>SP23.3</v>
      </c>
    </row>
    <row r="470" spans="3:13" x14ac:dyDescent="0.25">
      <c r="C470" s="29" t="str">
        <f>_xlfn.CONCAT(Processes[[#This Row],[Document no]],"-",Processes[[#This Row],[Process]],"-",Processes[[#This Row],[Document no SubProcess]],"-",Processes[[#This Row],[SubProcess]])</f>
        <v>P23-Customer Experience-SP23.4-Web Survey - User experience</v>
      </c>
      <c r="D470" t="s">
        <v>6893</v>
      </c>
      <c r="E470" t="s">
        <v>6478</v>
      </c>
      <c r="F470" t="s">
        <v>3233</v>
      </c>
      <c r="G470" s="39" t="s">
        <v>6900</v>
      </c>
      <c r="H470" t="s">
        <v>6901</v>
      </c>
      <c r="I470" t="str">
        <f>VLOOKUP(Processes[[#This Row],[Document no SubProcess]],Processer280125!B:C,2,FALSE)</f>
        <v>hafm@kamstrup.com - Hans Steffens</v>
      </c>
      <c r="J470">
        <f>VLOOKUP(Processes[[#This Row],[Approver]],Tabels!BC:BF,3,FALSE)</f>
        <v>0</v>
      </c>
      <c r="L470" t="str">
        <f>VLOOKUP(Processes[[#This Row],[Document no SubProcess]],Processer280125!B:F,5,FALSE)</f>
        <v>Current</v>
      </c>
      <c r="M470" t="str">
        <f>VLOOKUP(Processes[[#This Row],[Document no SubProcess]],Processer280125!B:B,1,)</f>
        <v>SP23.4</v>
      </c>
    </row>
    <row r="471" spans="3:13" x14ac:dyDescent="0.25">
      <c r="C471" s="29" t="str">
        <f>_xlfn.CONCAT(Processes[[#This Row],[Document no]],"-",Processes[[#This Row],[Process]],"-",Processes[[#This Row],[Document no SubProcess]],"-",Processes[[#This Row],[SubProcess]])</f>
        <v>P23-Customer Experience-SP23.5-Customer Experience - Continuous Improvement</v>
      </c>
      <c r="D471" t="s">
        <v>6893</v>
      </c>
      <c r="E471" t="s">
        <v>6478</v>
      </c>
      <c r="F471" t="s">
        <v>3233</v>
      </c>
      <c r="G471" s="39" t="s">
        <v>6902</v>
      </c>
      <c r="H471" t="s">
        <v>6903</v>
      </c>
      <c r="I471" t="str">
        <f>VLOOKUP(Processes[[#This Row],[Document no SubProcess]],Processer280125!B:C,2,FALSE)</f>
        <v>hafm@kamstrup.com - Hans Steffens</v>
      </c>
      <c r="J471">
        <f>VLOOKUP(Processes[[#This Row],[Approver]],Tabels!BC:BF,3,FALSE)</f>
        <v>0</v>
      </c>
      <c r="L471" t="str">
        <f>VLOOKUP(Processes[[#This Row],[Document no SubProcess]],Processer280125!B:F,5,FALSE)</f>
        <v>Current</v>
      </c>
      <c r="M471" t="str">
        <f>VLOOKUP(Processes[[#This Row],[Document no SubProcess]],Processer280125!B:B,1,)</f>
        <v>SP23.5</v>
      </c>
    </row>
    <row r="472" spans="3:13" x14ac:dyDescent="0.25">
      <c r="C472" s="29" t="str">
        <f>_xlfn.CONCAT(Processes[[#This Row],[Document no]],"-",Processes[[#This Row],[Process]],"-",Processes[[#This Row],[Document no SubProcess]],"-",Processes[[#This Row],[SubProcess]])</f>
        <v>P23-Customer Experience--</v>
      </c>
      <c r="D472" t="s">
        <v>6893</v>
      </c>
      <c r="E472" t="s">
        <v>6478</v>
      </c>
      <c r="F472" t="s">
        <v>3233</v>
      </c>
      <c r="I472" t="s">
        <v>3572</v>
      </c>
      <c r="J472">
        <f>VLOOKUP(Processes[[#This Row],[Approver]],Tabels!BC:BF,3,FALSE)</f>
        <v>0</v>
      </c>
      <c r="L472" t="s">
        <v>435</v>
      </c>
      <c r="M472" t="s">
        <v>435</v>
      </c>
    </row>
    <row r="473" spans="3:13" x14ac:dyDescent="0.25">
      <c r="C473" s="29" t="str">
        <f>_xlfn.CONCAT(Processes[[#This Row],[Document no]],"-",Processes[[#This Row],[Process]],"-",Processes[[#This Row],[Document no SubProcess]],"-",Processes[[#This Row],[SubProcess]])</f>
        <v>P24-Document Control &amp; Registrations-SP24.1-KamWay - Document Control</v>
      </c>
      <c r="D473" t="s">
        <v>6904</v>
      </c>
      <c r="E473" t="s">
        <v>6478</v>
      </c>
      <c r="F473" t="s">
        <v>6905</v>
      </c>
      <c r="G473" s="39" t="s">
        <v>6906</v>
      </c>
      <c r="H473" t="s">
        <v>6907</v>
      </c>
      <c r="I473" t="str">
        <f>VLOOKUP(Processes[[#This Row],[Document no SubProcess]],Processer280125!B:C,2,FALSE)</f>
        <v>ahat@kamstrup.com - Annie Hattesen</v>
      </c>
      <c r="J473">
        <f>VLOOKUP(Processes[[#This Row],[Approver]],Tabels!BC:BF,3,FALSE)</f>
        <v>0</v>
      </c>
      <c r="L473" t="str">
        <f>VLOOKUP(Processes[[#This Row],[Document no SubProcess]],Processer280125!B:F,5,FALSE)</f>
        <v>Draft</v>
      </c>
      <c r="M473" t="str">
        <f>VLOOKUP(Processes[[#This Row],[Document no SubProcess]],Processer280125!B:B,1,)</f>
        <v>SP24.1</v>
      </c>
    </row>
    <row r="474" spans="3:13" x14ac:dyDescent="0.25">
      <c r="C474" s="29" t="str">
        <f>_xlfn.CONCAT(Processes[[#This Row],[Document no]],"-",Processes[[#This Row],[Process]],"-",Processes[[#This Row],[Document no SubProcess]],"-",Processes[[#This Row],[SubProcess]])</f>
        <v>P24-Document Control &amp; Registrations-SP24.10-Classification of information</v>
      </c>
      <c r="D474" t="s">
        <v>6904</v>
      </c>
      <c r="E474" t="s">
        <v>6478</v>
      </c>
      <c r="F474" t="s">
        <v>6905</v>
      </c>
      <c r="G474" s="95" t="s">
        <v>6908</v>
      </c>
      <c r="H474" t="s">
        <v>6909</v>
      </c>
      <c r="I474" t="str">
        <f>VLOOKUP(Processes[[#This Row],[Document no SubProcess]],Processer280125!B:C,2,FALSE)</f>
        <v>frpn@kamstrup.com - Frank Petersen</v>
      </c>
      <c r="J474" t="str">
        <f>VLOOKUP(Processes[[#This Row],[Approver]],Tabels!BC:BF,3,FALSE)</f>
        <v>Legal</v>
      </c>
      <c r="L474" t="str">
        <f>VLOOKUP(Processes[[#This Row],[Document no SubProcess]],Processer280125!B:F,5,FALSE)</f>
        <v>Current</v>
      </c>
      <c r="M474" t="str">
        <f>VLOOKUP(Processes[[#This Row],[Document no SubProcess]],Processer280125!B:B,1,)</f>
        <v>SP24.10</v>
      </c>
    </row>
    <row r="475" spans="3:13" x14ac:dyDescent="0.25">
      <c r="C475" s="29" t="str">
        <f>_xlfn.CONCAT(Processes[[#This Row],[Document no]],"-",Processes[[#This Row],[Process]],"-",Processes[[#This Row],[Document no SubProcess]],"-",Processes[[#This Row],[SubProcess]])</f>
        <v>P24-Document Control &amp; Registrations-SP24.11-Creating and updating manufacturing declarations and letters</v>
      </c>
      <c r="D475" t="s">
        <v>6904</v>
      </c>
      <c r="E475" t="s">
        <v>6478</v>
      </c>
      <c r="F475" t="s">
        <v>6905</v>
      </c>
      <c r="G475" s="39" t="s">
        <v>6910</v>
      </c>
      <c r="H475" t="s">
        <v>6911</v>
      </c>
      <c r="I475" t="str">
        <f>VLOOKUP(Processes[[#This Row],[Document no SubProcess]],Processer280125!B:C,2,FALSE)</f>
        <v>grp@kamstrup.com - Grethe Rishøj Petersen</v>
      </c>
      <c r="J475" t="str">
        <f>VLOOKUP(Processes[[#This Row],[Approver]],Tabels!BC:BF,3,FALSE)</f>
        <v xml:space="preserve"> Water</v>
      </c>
      <c r="L475" t="str">
        <f>VLOOKUP(Processes[[#This Row],[Document no SubProcess]],Processer280125!B:F,5,FALSE)</f>
        <v>Draft</v>
      </c>
      <c r="M475" t="str">
        <f>VLOOKUP(Processes[[#This Row],[Document no SubProcess]],Processer280125!B:B,1,)</f>
        <v>SP24.11</v>
      </c>
    </row>
    <row r="476" spans="3:13" x14ac:dyDescent="0.25">
      <c r="C476" s="29" t="str">
        <f>_xlfn.CONCAT(Processes[[#This Row],[Document no]],"-",Processes[[#This Row],[Process]],"-",Processes[[#This Row],[Document no SubProcess]],"-",Processes[[#This Row],[SubProcess]])</f>
        <v>P24-Document Control &amp; Registrations-SP24.12-Creating and updating product documentation types - Electricity</v>
      </c>
      <c r="D476" t="s">
        <v>6904</v>
      </c>
      <c r="E476" t="s">
        <v>6478</v>
      </c>
      <c r="F476" t="s">
        <v>6905</v>
      </c>
      <c r="G476" s="39" t="s">
        <v>6912</v>
      </c>
      <c r="H476" t="s">
        <v>6913</v>
      </c>
      <c r="I476" t="str">
        <f>VLOOKUP(Processes[[#This Row],[Document no SubProcess]],Processer280125!B:C,2,FALSE)</f>
        <v>PLS@kamstrup.com - Pia Lykke Schumacher</v>
      </c>
      <c r="J476" t="str">
        <f>VLOOKUP(Processes[[#This Row],[Approver]],Tabels!BC:BF,3,FALSE)</f>
        <v>Unknown</v>
      </c>
      <c r="L476" t="str">
        <f>VLOOKUP(Processes[[#This Row],[Document no SubProcess]],Processer280125!B:F,5,FALSE)</f>
        <v>Draft</v>
      </c>
      <c r="M476" t="str">
        <f>VLOOKUP(Processes[[#This Row],[Document no SubProcess]],Processer280125!B:B,1,)</f>
        <v>SP24.12</v>
      </c>
    </row>
    <row r="477" spans="3:13" x14ac:dyDescent="0.25">
      <c r="C477" s="29" t="str">
        <f>_xlfn.CONCAT(Processes[[#This Row],[Document no]],"-",Processes[[#This Row],[Process]],"-",Processes[[#This Row],[Document no SubProcess]],"-",Processes[[#This Row],[SubProcess]])</f>
        <v>P24-Document Control &amp; Registrations-SP24.13-Handling of Trade Secrets</v>
      </c>
      <c r="D477" t="s">
        <v>6904</v>
      </c>
      <c r="E477" t="s">
        <v>6478</v>
      </c>
      <c r="F477" t="s">
        <v>6905</v>
      </c>
      <c r="G477" s="95" t="s">
        <v>6914</v>
      </c>
      <c r="H477" t="s">
        <v>6915</v>
      </c>
      <c r="I477" t="str">
        <f>VLOOKUP(Processes[[#This Row],[Document no SubProcess]],Processer280125!B:C,2,FALSE)</f>
        <v>frpn@kamstrup.com - Frank Petersen</v>
      </c>
      <c r="J477" t="str">
        <f>VLOOKUP(Processes[[#This Row],[Approver]],Tabels!BC:BF,3,FALSE)</f>
        <v>Legal</v>
      </c>
      <c r="L477" t="str">
        <f>VLOOKUP(Processes[[#This Row],[Document no SubProcess]],Processer280125!B:F,5,FALSE)</f>
        <v>Draft</v>
      </c>
      <c r="M477" t="str">
        <f>VLOOKUP(Processes[[#This Row],[Document no SubProcess]],Processer280125!B:B,1,)</f>
        <v>SP24.13</v>
      </c>
    </row>
    <row r="478" spans="3:13" x14ac:dyDescent="0.25">
      <c r="C478" s="29" t="str">
        <f>_xlfn.CONCAT(Processes[[#This Row],[Document no]],"-",Processes[[#This Row],[Process]],"-",Processes[[#This Row],[Document no SubProcess]],"-",Processes[[#This Row],[SubProcess]])</f>
        <v>P24-Document Control &amp; Registrations-SP24.14-KamWay - Naming Convention</v>
      </c>
      <c r="D478" t="s">
        <v>6904</v>
      </c>
      <c r="E478" t="s">
        <v>6478</v>
      </c>
      <c r="F478" t="s">
        <v>6905</v>
      </c>
      <c r="G478" s="95" t="s">
        <v>6916</v>
      </c>
      <c r="H478" t="s">
        <v>6917</v>
      </c>
      <c r="I478" t="str">
        <f>VLOOKUP(Processes[[#This Row],[Document no SubProcess]],Processer280125!B:C,2,FALSE)</f>
        <v>ahat@kamstrup.com - Annie Hattesen</v>
      </c>
      <c r="J478">
        <f>VLOOKUP(Processes[[#This Row],[Approver]],Tabels!BC:BF,3,FALSE)</f>
        <v>0</v>
      </c>
      <c r="L478" t="str">
        <f>VLOOKUP(Processes[[#This Row],[Document no SubProcess]],Processer280125!B:F,5,FALSE)</f>
        <v>Current</v>
      </c>
      <c r="M478" t="str">
        <f>VLOOKUP(Processes[[#This Row],[Document no SubProcess]],Processer280125!B:B,1,)</f>
        <v>SP24.14</v>
      </c>
    </row>
    <row r="479" spans="3:13" x14ac:dyDescent="0.25">
      <c r="C479" s="29" t="str">
        <f>_xlfn.CONCAT(Processes[[#This Row],[Document no]],"-",Processes[[#This Row],[Process]],"-",Processes[[#This Row],[Document no SubProcess]],"-",Processes[[#This Row],[SubProcess]])</f>
        <v>P24-Document Control &amp; Registrations-SP24.15-Technical Considerations for Controlled Information in Solution and Service Delivery</v>
      </c>
      <c r="D479" t="s">
        <v>6904</v>
      </c>
      <c r="E479" t="s">
        <v>6478</v>
      </c>
      <c r="F479" t="s">
        <v>6905</v>
      </c>
      <c r="G479" s="95" t="s">
        <v>6918</v>
      </c>
      <c r="H479" t="s">
        <v>6919</v>
      </c>
      <c r="I479" t="str">
        <f>VLOOKUP(Processes[[#This Row],[Document no SubProcess]],Processer280125!B:C,2,FALSE)</f>
        <v>jemr@kamstrup.com - Jesper Rieneck Milner</v>
      </c>
      <c r="J479">
        <f>VLOOKUP(Processes[[#This Row],[Approver]],Tabels!BC:BF,3,FALSE)</f>
        <v>0</v>
      </c>
      <c r="L479" t="str">
        <f>VLOOKUP(Processes[[#This Row],[Document no SubProcess]],Processer280125!B:F,5,FALSE)</f>
        <v>Current</v>
      </c>
      <c r="M479" t="str">
        <f>VLOOKUP(Processes[[#This Row],[Document no SubProcess]],Processer280125!B:B,1,)</f>
        <v>SP24.15</v>
      </c>
    </row>
    <row r="480" spans="3:13" x14ac:dyDescent="0.25">
      <c r="C480" s="29" t="str">
        <f>_xlfn.CONCAT(Processes[[#This Row],[Document no]],"-",Processes[[#This Row],[Process]],"-",Processes[[#This Row],[Document no SubProcess]],"-",Processes[[#This Row],[SubProcess]])</f>
        <v>P24-Document Control &amp; Registrations-SP24.16-External Distribution Channels Approved by IT - Classification of information</v>
      </c>
      <c r="D480" t="s">
        <v>6904</v>
      </c>
      <c r="E480" t="s">
        <v>6478</v>
      </c>
      <c r="F480" t="s">
        <v>6905</v>
      </c>
      <c r="G480" s="95" t="s">
        <v>6920</v>
      </c>
      <c r="H480" t="s">
        <v>6921</v>
      </c>
      <c r="I480" t="str">
        <f>VLOOKUP(Processes[[#This Row],[Document no SubProcess]],Processer280125!B:C,2,FALSE)</f>
        <v>kytw@kamstrup.com - Katy Thurlow</v>
      </c>
      <c r="J480" t="str">
        <f>VLOOKUP(Processes[[#This Row],[Approver]],Tabels!BC:BF,3,FALSE)</f>
        <v xml:space="preserve"> Digitalization</v>
      </c>
      <c r="L480" t="str">
        <f>VLOOKUP(Processes[[#This Row],[Document no SubProcess]],Processer280125!B:F,5,FALSE)</f>
        <v>Current</v>
      </c>
      <c r="M480" t="str">
        <f>VLOOKUP(Processes[[#This Row],[Document no SubProcess]],Processer280125!B:B,1,)</f>
        <v>SP24.16</v>
      </c>
    </row>
    <row r="481" spans="3:13" x14ac:dyDescent="0.25">
      <c r="C481" s="29" t="str">
        <f>_xlfn.CONCAT(Processes[[#This Row],[Document no]],"-",Processes[[#This Row],[Process]],"-",Processes[[#This Row],[Document no SubProcess]],"-",Processes[[#This Row],[SubProcess]])</f>
        <v>P24-Document Control &amp; Registrations-SP24.17-Revision Management in Aras Innovator</v>
      </c>
      <c r="D481" t="s">
        <v>6904</v>
      </c>
      <c r="E481" t="s">
        <v>6478</v>
      </c>
      <c r="F481" t="s">
        <v>6905</v>
      </c>
      <c r="G481" s="95" t="s">
        <v>6922</v>
      </c>
      <c r="H481" t="s">
        <v>6923</v>
      </c>
      <c r="I481" t="str">
        <f>VLOOKUP(Processes[[#This Row],[Document no SubProcess]],Processer280125!B:C,2,FALSE)</f>
        <v>fhb@kamstrup.com - Freja Holm Betak</v>
      </c>
      <c r="J481" t="str">
        <f>VLOOKUP(Processes[[#This Row],[Approver]],Tabels!BC:BF,3,FALSE)</f>
        <v xml:space="preserve"> Digitalization</v>
      </c>
      <c r="L481" t="str">
        <f>VLOOKUP(Processes[[#This Row],[Document no SubProcess]],Processer280125!B:F,5,FALSE)</f>
        <v>Current</v>
      </c>
      <c r="M481" t="str">
        <f>VLOOKUP(Processes[[#This Row],[Document no SubProcess]],Processer280125!B:B,1,)</f>
        <v>SP24.17</v>
      </c>
    </row>
    <row r="482" spans="3:13" x14ac:dyDescent="0.25">
      <c r="C482" s="29" t="str">
        <f>_xlfn.CONCAT(Processes[[#This Row],[Document no]],"-",Processes[[#This Row],[Process]],"-",Processes[[#This Row],[Document no SubProcess]],"-",Processes[[#This Row],[SubProcess]])</f>
        <v>P24-Document Control &amp; Registrations-SP24.18-KamWay - Admin team relation to SuperUser role</v>
      </c>
      <c r="D482" t="s">
        <v>6904</v>
      </c>
      <c r="E482" t="s">
        <v>6478</v>
      </c>
      <c r="F482" t="s">
        <v>6905</v>
      </c>
      <c r="G482" s="95" t="s">
        <v>6924</v>
      </c>
      <c r="H482" t="s">
        <v>6925</v>
      </c>
      <c r="I482" t="str">
        <f>VLOOKUP(Processes[[#This Row],[Document no SubProcess]],Processer280125!B:C,2,FALSE)</f>
        <v>ahat@kamstrup.com - Annie Hattesen</v>
      </c>
      <c r="J482">
        <f>VLOOKUP(Processes[[#This Row],[Approver]],Tabels!BC:BF,3,FALSE)</f>
        <v>0</v>
      </c>
      <c r="L482" t="str">
        <f>VLOOKUP(Processes[[#This Row],[Document no SubProcess]],Processer280125!B:F,5,FALSE)</f>
        <v>Draft</v>
      </c>
      <c r="M482" t="str">
        <f>VLOOKUP(Processes[[#This Row],[Document no SubProcess]],Processer280125!B:B,1,)</f>
        <v>SP24.18</v>
      </c>
    </row>
    <row r="483" spans="3:13" x14ac:dyDescent="0.25">
      <c r="C483" s="29" t="str">
        <f>_xlfn.CONCAT(Processes[[#This Row],[Document no]],"-",Processes[[#This Row],[Process]],"-",Processes[[#This Row],[Document no SubProcess]],"-",Processes[[#This Row],[SubProcess]])</f>
        <v>P24-Document Control &amp; Registrations-SP24.19-KamWay System - structure &amp; maintenance</v>
      </c>
      <c r="D483" t="s">
        <v>6904</v>
      </c>
      <c r="E483" t="s">
        <v>6478</v>
      </c>
      <c r="F483" t="s">
        <v>6905</v>
      </c>
      <c r="G483" s="95" t="s">
        <v>6926</v>
      </c>
      <c r="H483" t="s">
        <v>6927</v>
      </c>
      <c r="I483" t="str">
        <f>VLOOKUP(Processes[[#This Row],[Document no SubProcess]],Processer280125!B:C,2,FALSE)</f>
        <v>ahat@kamstrup.com - Annie Hattesen</v>
      </c>
      <c r="J483">
        <f>VLOOKUP(Processes[[#This Row],[Approver]],Tabels!BC:BF,3,FALSE)</f>
        <v>0</v>
      </c>
      <c r="L483" t="str">
        <f>VLOOKUP(Processes[[#This Row],[Document no SubProcess]],Processer280125!B:F,5,FALSE)</f>
        <v>Draft</v>
      </c>
      <c r="M483" t="str">
        <f>VLOOKUP(Processes[[#This Row],[Document no SubProcess]],Processer280125!B:B,1,)</f>
        <v>SP24.19</v>
      </c>
    </row>
    <row r="484" spans="3:13" x14ac:dyDescent="0.25">
      <c r="C484" s="29" t="str">
        <f>_xlfn.CONCAT(Processes[[#This Row],[Document no]],"-",Processes[[#This Row],[Process]],"-",Processes[[#This Row],[Document no SubProcess]],"-",Processes[[#This Row],[SubProcess]])</f>
        <v>P24-Document Control &amp; Registrations-SP24.2-Documentation Records Governance</v>
      </c>
      <c r="D484" t="s">
        <v>6904</v>
      </c>
      <c r="E484" t="s">
        <v>6478</v>
      </c>
      <c r="F484" t="s">
        <v>6905</v>
      </c>
      <c r="G484" s="95" t="s">
        <v>6928</v>
      </c>
      <c r="H484" t="s">
        <v>6929</v>
      </c>
      <c r="I484" t="str">
        <f>VLOOKUP(Processes[[#This Row],[Document no SubProcess]],Processer280125!B:C,2,FALSE)</f>
        <v>almn@kamstrup.com - Allan Mathiasen</v>
      </c>
      <c r="J484" t="str">
        <f>VLOOKUP(Processes[[#This Row],[Approver]],Tabels!BC:BF,3,FALSE)</f>
        <v xml:space="preserve"> Quality &amp; Sustainability</v>
      </c>
      <c r="L484" t="str">
        <f>VLOOKUP(Processes[[#This Row],[Document no SubProcess]],Processer280125!B:F,5,FALSE)</f>
        <v>Draft</v>
      </c>
      <c r="M484" t="str">
        <f>VLOOKUP(Processes[[#This Row],[Document no SubProcess]],Processer280125!B:B,1,)</f>
        <v>SP24.2</v>
      </c>
    </row>
    <row r="485" spans="3:13" x14ac:dyDescent="0.25">
      <c r="C485" s="29" t="str">
        <f>_xlfn.CONCAT(Processes[[#This Row],[Document no]],"-",Processes[[#This Row],[Process]],"-",Processes[[#This Row],[Document no SubProcess]],"-",Processes[[#This Row],[SubProcess]])</f>
        <v>P24-Document Control &amp; Registrations-SP24.5-Knowledge Base Document Control</v>
      </c>
      <c r="D485" t="s">
        <v>6904</v>
      </c>
      <c r="E485" t="s">
        <v>6478</v>
      </c>
      <c r="F485" t="s">
        <v>6905</v>
      </c>
      <c r="G485" s="39" t="s">
        <v>6930</v>
      </c>
      <c r="H485" t="s">
        <v>6931</v>
      </c>
      <c r="I485" t="str">
        <f>VLOOKUP(Processes[[#This Row],[Document no SubProcess]],Processer280125!B:C,2,FALSE)</f>
        <v>CIV@kamstrup.com - Christian Norlyk Larsen</v>
      </c>
      <c r="J485" t="str">
        <f>VLOOKUP(Processes[[#This Row],[Approver]],Tabels!BC:BF,3,FALSE)</f>
        <v>Digitalization</v>
      </c>
      <c r="L485" t="str">
        <f>VLOOKUP(Processes[[#This Row],[Document no SubProcess]],Processer280125!B:F,5,FALSE)</f>
        <v>Current</v>
      </c>
      <c r="M485" t="str">
        <f>VLOOKUP(Processes[[#This Row],[Document no SubProcess]],Processer280125!B:B,1,)</f>
        <v>SP24.5</v>
      </c>
    </row>
    <row r="486" spans="3:13" x14ac:dyDescent="0.25">
      <c r="C486" s="29" t="str">
        <f>_xlfn.CONCAT(Processes[[#This Row],[Document no]],"-",Processes[[#This Row],[Process]],"-",Processes[[#This Row],[Document no SubProcess]],"-",Processes[[#This Row],[SubProcess]])</f>
        <v>P24-Document Control &amp; Registrations-SP24.6-Documentation Management in Technology</v>
      </c>
      <c r="D486" t="s">
        <v>6904</v>
      </c>
      <c r="E486" t="s">
        <v>6478</v>
      </c>
      <c r="F486" t="s">
        <v>6905</v>
      </c>
      <c r="G486" s="39" t="s">
        <v>6932</v>
      </c>
      <c r="H486" t="s">
        <v>6933</v>
      </c>
      <c r="I486" t="str">
        <f>VLOOKUP(Processes[[#This Row],[Document no SubProcess]],Processer280125!B:C,2,FALSE)</f>
        <v>lst@kamstrup.com - Lasse Steensen</v>
      </c>
      <c r="J486" t="str">
        <f>VLOOKUP(Processes[[#This Row],[Approver]],Tabels!BC:BF,3,FALSE)</f>
        <v xml:space="preserve"> Digitalization</v>
      </c>
      <c r="L486" t="str">
        <f>VLOOKUP(Processes[[#This Row],[Document no SubProcess]],Processer280125!B:F,5,FALSE)</f>
        <v>Current</v>
      </c>
      <c r="M486" t="str">
        <f>VLOOKUP(Processes[[#This Row],[Document no SubProcess]],Processer280125!B:B,1,)</f>
        <v>SP24.6</v>
      </c>
    </row>
    <row r="487" spans="3:13" x14ac:dyDescent="0.25">
      <c r="C487" s="29" t="str">
        <f>_xlfn.CONCAT(Processes[[#This Row],[Document no]],"-",Processes[[#This Row],[Process]],"-",Processes[[#This Row],[Document no SubProcess]],"-",Processes[[#This Row],[SubProcess]])</f>
        <v>P24-Document Control &amp; Registrations-SP24.7-Technical Product Documentation</v>
      </c>
      <c r="D487" t="s">
        <v>6904</v>
      </c>
      <c r="E487" t="s">
        <v>6478</v>
      </c>
      <c r="F487" t="s">
        <v>6905</v>
      </c>
      <c r="G487" s="95" t="s">
        <v>6934</v>
      </c>
      <c r="H487" t="s">
        <v>6935</v>
      </c>
      <c r="I487" t="str">
        <f>VLOOKUP(Processes[[#This Row],[Document no SubProcess]],Processer280125!B:C,2,FALSE)</f>
        <v>fhb@kamstrup.com - Freja Holm Betak</v>
      </c>
      <c r="J487" t="str">
        <f>VLOOKUP(Processes[[#This Row],[Approver]],Tabels!BC:BF,3,FALSE)</f>
        <v xml:space="preserve"> Digitalization</v>
      </c>
      <c r="L487" t="str">
        <f>VLOOKUP(Processes[[#This Row],[Document no SubProcess]],Processer280125!B:F,5,FALSE)</f>
        <v>Current</v>
      </c>
      <c r="M487" t="str">
        <f>VLOOKUP(Processes[[#This Row],[Document no SubProcess]],Processer280125!B:B,1,)</f>
        <v>SP24.7</v>
      </c>
    </row>
    <row r="488" spans="3:13" x14ac:dyDescent="0.25">
      <c r="C488" s="29" t="str">
        <f>_xlfn.CONCAT(Processes[[#This Row],[Document no]],"-",Processes[[#This Row],[Process]],"-",Processes[[#This Row],[Document no SubProcess]],"-",Processes[[#This Row],[SubProcess]])</f>
        <v>P24-Document Control &amp; Registrations-SP24.8-Documentation in Technology Software</v>
      </c>
      <c r="D488" t="s">
        <v>6904</v>
      </c>
      <c r="E488" t="s">
        <v>6478</v>
      </c>
      <c r="F488" t="s">
        <v>6905</v>
      </c>
      <c r="G488" s="95" t="s">
        <v>6936</v>
      </c>
      <c r="H488" t="s">
        <v>6937</v>
      </c>
      <c r="I488" t="str">
        <f>VLOOKUP(Processes[[#This Row],[Document no SubProcess]],Processer280125!B:C,2,FALSE)</f>
        <v>pss@kamstrup.com - Peter Stegenborg Steiness</v>
      </c>
      <c r="J488" t="str">
        <f>VLOOKUP(Processes[[#This Row],[Approver]],Tabels!BC:BF,3,FALSE)</f>
        <v>Digitalization</v>
      </c>
      <c r="L488" t="str">
        <f>VLOOKUP(Processes[[#This Row],[Document no SubProcess]],Processer280125!B:F,5,FALSE)</f>
        <v>Pending approval</v>
      </c>
      <c r="M488" t="str">
        <f>VLOOKUP(Processes[[#This Row],[Document no SubProcess]],Processer280125!B:B,1,)</f>
        <v>SP24.8</v>
      </c>
    </row>
    <row r="489" spans="3:13" x14ac:dyDescent="0.25">
      <c r="C489" s="29" t="str">
        <f>_xlfn.CONCAT(Processes[[#This Row],[Document no]],"-",Processes[[#This Row],[Process]],"-",Processes[[#This Row],[Document no SubProcess]],"-",Processes[[#This Row],[SubProcess]])</f>
        <v>P24-Document Control &amp; Registrations-SP24.85-Privacy Notice - Board members</v>
      </c>
      <c r="D489" t="s">
        <v>6904</v>
      </c>
      <c r="E489" t="s">
        <v>6478</v>
      </c>
      <c r="F489" t="s">
        <v>6905</v>
      </c>
      <c r="G489" s="95" t="s">
        <v>6938</v>
      </c>
      <c r="H489" t="s">
        <v>6939</v>
      </c>
      <c r="I489" t="str">
        <f>VLOOKUP(Processes[[#This Row],[Document no SubProcess]],Processer280125!B:C,2,FALSE)</f>
        <v>cahs@kamstrup.com - Camilla Hovgaard Svare</v>
      </c>
      <c r="J489">
        <f>VLOOKUP(Processes[[#This Row],[Approver]],Tabels!BC:BF,3,FALSE)</f>
        <v>0</v>
      </c>
      <c r="L489" t="str">
        <f>VLOOKUP(Processes[[#This Row],[Document no SubProcess]],Processer280125!B:F,5,FALSE)</f>
        <v>Current</v>
      </c>
      <c r="M489" t="str">
        <f>VLOOKUP(Processes[[#This Row],[Document no SubProcess]],Processer280125!B:B,1,)</f>
        <v>SP24.85</v>
      </c>
    </row>
    <row r="490" spans="3:13" x14ac:dyDescent="0.25">
      <c r="C490" s="29" t="str">
        <f>_xlfn.CONCAT(Processes[[#This Row],[Document no]],"-",Processes[[#This Row],[Process]],"-",Processes[[#This Row],[Document no SubProcess]],"-",Processes[[#This Row],[SubProcess]])</f>
        <v>P24-Document Control &amp; Registrations-SP24.9-Classification Framework for technical documentation in Aras Innovator</v>
      </c>
      <c r="D490" t="s">
        <v>6904</v>
      </c>
      <c r="E490" t="s">
        <v>6478</v>
      </c>
      <c r="F490" t="s">
        <v>6905</v>
      </c>
      <c r="G490" s="95" t="s">
        <v>6940</v>
      </c>
      <c r="H490" t="s">
        <v>6941</v>
      </c>
      <c r="I490" t="str">
        <f>VLOOKUP(Processes[[#This Row],[Document no SubProcess]],Processer280125!B:C,2,FALSE)</f>
        <v>fhb@kamstrup.com - Freja Holm Betak</v>
      </c>
      <c r="J490" t="str">
        <f>VLOOKUP(Processes[[#This Row],[Approver]],Tabels!BC:BF,3,FALSE)</f>
        <v xml:space="preserve"> Digitalization</v>
      </c>
      <c r="L490" t="str">
        <f>VLOOKUP(Processes[[#This Row],[Document no SubProcess]],Processer280125!B:F,5,FALSE)</f>
        <v>Current</v>
      </c>
      <c r="M490" t="str">
        <f>VLOOKUP(Processes[[#This Row],[Document no SubProcess]],Processer280125!B:B,1,)</f>
        <v>SP24.9</v>
      </c>
    </row>
    <row r="491" spans="3:13" x14ac:dyDescent="0.25">
      <c r="C491" s="29" t="str">
        <f>_xlfn.CONCAT(Processes[[#This Row],[Document no]],"-",Processes[[#This Row],[Process]],"-",Processes[[#This Row],[Document no SubProcess]],"-",Processes[[#This Row],[SubProcess]])</f>
        <v>P24-Document Control &amp; Registrations--</v>
      </c>
      <c r="D491" t="s">
        <v>6904</v>
      </c>
      <c r="E491" t="s">
        <v>6478</v>
      </c>
      <c r="F491" t="s">
        <v>6905</v>
      </c>
      <c r="I491" t="s">
        <v>3572</v>
      </c>
      <c r="J491">
        <f>VLOOKUP(Processes[[#This Row],[Approver]],Tabels!BC:BF,3,FALSE)</f>
        <v>0</v>
      </c>
      <c r="L491" t="s">
        <v>435</v>
      </c>
      <c r="M491" t="s">
        <v>435</v>
      </c>
    </row>
    <row r="492" spans="3:13" x14ac:dyDescent="0.25">
      <c r="C492" s="29" t="str">
        <f>_xlfn.CONCAT(Processes[[#This Row],[Document no]],"-",Processes[[#This Row],[Process]],"-",Processes[[#This Row],[Document no SubProcess]],"-",Processes[[#This Row],[SubProcess]])</f>
        <v>P25-Emergency Preparedness-SP25.10-Emergency Preparedness &amp; Business Continuity Contacts Management</v>
      </c>
      <c r="D492" t="s">
        <v>6942</v>
      </c>
      <c r="E492" t="s">
        <v>6478</v>
      </c>
      <c r="F492" t="s">
        <v>6943</v>
      </c>
      <c r="G492" s="95" t="s">
        <v>6944</v>
      </c>
      <c r="H492" t="s">
        <v>6945</v>
      </c>
      <c r="I492" t="str">
        <f>VLOOKUP(Processes[[#This Row],[Document no SubProcess]],Processer280125!B:C,2,FALSE)</f>
        <v>jhd@kamstrup.com - Jens Hørdum</v>
      </c>
      <c r="J492">
        <f>VLOOKUP(Processes[[#This Row],[Approver]],Tabels!BC:BF,3,FALSE)</f>
        <v>0</v>
      </c>
      <c r="L492" t="str">
        <f>VLOOKUP(Processes[[#This Row],[Document no SubProcess]],Processer280125!B:F,5,FALSE)</f>
        <v>Current</v>
      </c>
      <c r="M492" t="str">
        <f>VLOOKUP(Processes[[#This Row],[Document no SubProcess]],Processer280125!B:B,1,)</f>
        <v>SP25.10</v>
      </c>
    </row>
    <row r="493" spans="3:13" x14ac:dyDescent="0.25">
      <c r="C493" s="29" t="str">
        <f>_xlfn.CONCAT(Processes[[#This Row],[Document no]],"-",Processes[[#This Row],[Process]],"-",Processes[[#This Row],[Document no SubProcess]],"-",Processes[[#This Row],[SubProcess]])</f>
        <v>P25-Emergency Preparedness-SP25.11-Crisis Communication</v>
      </c>
      <c r="D493" t="s">
        <v>6942</v>
      </c>
      <c r="E493" t="s">
        <v>6478</v>
      </c>
      <c r="F493" t="s">
        <v>6943</v>
      </c>
      <c r="G493" s="95" t="s">
        <v>6946</v>
      </c>
      <c r="H493" t="s">
        <v>6947</v>
      </c>
      <c r="I493" t="str">
        <f>VLOOKUP(Processes[[#This Row],[Document no SubProcess]],Processer280125!B:C,2,FALSE)</f>
        <v>krro@kamstrup.com - Kristian Rokkjær</v>
      </c>
      <c r="J493" t="str">
        <f>VLOOKUP(Processes[[#This Row],[Approver]],Tabels!BC:BF,3,FALSE)</f>
        <v xml:space="preserve"> Sales &amp; Marketing</v>
      </c>
      <c r="L493" t="str">
        <f>VLOOKUP(Processes[[#This Row],[Document no SubProcess]],Processer280125!B:F,5,FALSE)</f>
        <v>Draft</v>
      </c>
      <c r="M493" t="str">
        <f>VLOOKUP(Processes[[#This Row],[Document no SubProcess]],Processer280125!B:B,1,)</f>
        <v>SP25.11</v>
      </c>
    </row>
    <row r="494" spans="3:13" x14ac:dyDescent="0.25">
      <c r="C494" s="29" t="str">
        <f>_xlfn.CONCAT(Processes[[#This Row],[Document no]],"-",Processes[[#This Row],[Process]],"-",Processes[[#This Row],[Document no SubProcess]],"-",Processes[[#This Row],[SubProcess]])</f>
        <v>P25-Emergency Preparedness-SP25.2-Business Continuity Plan - IT</v>
      </c>
      <c r="D494" t="s">
        <v>6942</v>
      </c>
      <c r="E494" t="s">
        <v>6478</v>
      </c>
      <c r="F494" t="s">
        <v>6943</v>
      </c>
      <c r="G494" s="95" t="s">
        <v>6948</v>
      </c>
      <c r="H494" t="s">
        <v>6949</v>
      </c>
      <c r="I494" t="str">
        <f>VLOOKUP(Processes[[#This Row],[Document no SubProcess]],Processer280125!B:C,2,FALSE)</f>
        <v>anjl@kamstrup.com - Annette Jelle</v>
      </c>
      <c r="J494">
        <f>VLOOKUP(Processes[[#This Row],[Approver]],Tabels!BC:BF,3,FALSE)</f>
        <v>0</v>
      </c>
      <c r="L494" t="str">
        <f>VLOOKUP(Processes[[#This Row],[Document no SubProcess]],Processer280125!B:F,5,FALSE)</f>
        <v>Current</v>
      </c>
      <c r="M494" t="str">
        <f>VLOOKUP(Processes[[#This Row],[Document no SubProcess]],Processer280125!B:B,1,)</f>
        <v>SP25.2</v>
      </c>
    </row>
    <row r="495" spans="3:13" x14ac:dyDescent="0.25">
      <c r="C495" s="29" t="str">
        <f>_xlfn.CONCAT(Processes[[#This Row],[Document no]],"-",Processes[[#This Row],[Process]],"-",Processes[[#This Row],[Document no SubProcess]],"-",Processes[[#This Row],[SubProcess]])</f>
        <v>P25-Emergency Preparedness-SP25.3-Business Continuity Plan - Service Solution Delivery</v>
      </c>
      <c r="D495" t="s">
        <v>6942</v>
      </c>
      <c r="E495" t="s">
        <v>6478</v>
      </c>
      <c r="F495" t="s">
        <v>6943</v>
      </c>
      <c r="G495" s="95" t="s">
        <v>6950</v>
      </c>
      <c r="H495" t="s">
        <v>6951</v>
      </c>
      <c r="I495" t="str">
        <f>VLOOKUP(Processes[[#This Row],[Document no SubProcess]],Processer280125!B:C,2,FALSE)</f>
        <v>todp@kamstrup.com - Torben Duvald Prang</v>
      </c>
      <c r="J495">
        <f>VLOOKUP(Processes[[#This Row],[Approver]],Tabels!BC:BF,3,FALSE)</f>
        <v>0</v>
      </c>
      <c r="L495" t="str">
        <f>VLOOKUP(Processes[[#This Row],[Document no SubProcess]],Processer280125!B:F,5,FALSE)</f>
        <v>Draft</v>
      </c>
      <c r="M495" t="str">
        <f>VLOOKUP(Processes[[#This Row],[Document no SubProcess]],Processer280125!B:B,1,)</f>
        <v>SP25.3</v>
      </c>
    </row>
    <row r="496" spans="3:13" x14ac:dyDescent="0.25">
      <c r="C496" s="29" t="str">
        <f>_xlfn.CONCAT(Processes[[#This Row],[Document no]],"-",Processes[[#This Row],[Process]],"-",Processes[[#This Row],[Document no SubProcess]],"-",Processes[[#This Row],[SubProcess]])</f>
        <v>P25-Emergency Preparedness-SP25.4-Business Continuity Plan - Supply Chain</v>
      </c>
      <c r="D496" t="s">
        <v>6942</v>
      </c>
      <c r="E496" t="s">
        <v>6478</v>
      </c>
      <c r="F496" t="s">
        <v>6943</v>
      </c>
      <c r="G496" s="95" t="s">
        <v>6952</v>
      </c>
      <c r="H496" t="s">
        <v>6953</v>
      </c>
      <c r="I496" t="str">
        <f>VLOOKUP(Processes[[#This Row],[Document no SubProcess]],Processer280125!B:C,2,FALSE)</f>
        <v>KJN@kamstrup.com - Kelvin Væver Jensen</v>
      </c>
      <c r="J496" t="str">
        <f>VLOOKUP(Processes[[#This Row],[Approver]],Tabels!BC:BF,3,FALSE)</f>
        <v xml:space="preserve"> Supply Chain</v>
      </c>
      <c r="L496" t="str">
        <f>VLOOKUP(Processes[[#This Row],[Document no SubProcess]],Processer280125!B:F,5,FALSE)</f>
        <v>Current</v>
      </c>
      <c r="M496" t="str">
        <f>VLOOKUP(Processes[[#This Row],[Document no SubProcess]],Processer280125!B:B,1,)</f>
        <v>SP25.4</v>
      </c>
    </row>
    <row r="497" spans="3:13" x14ac:dyDescent="0.25">
      <c r="C497" s="29" t="str">
        <f>_xlfn.CONCAT(Processes[[#This Row],[Document no]],"-",Processes[[#This Row],[Process]],"-",Processes[[#This Row],[Document no SubProcess]],"-",Processes[[#This Row],[SubProcess]])</f>
        <v>P25-Emergency Preparedness-SP25.5-IT Disaster Recovery</v>
      </c>
      <c r="D497" t="s">
        <v>6942</v>
      </c>
      <c r="E497" t="s">
        <v>6478</v>
      </c>
      <c r="F497" t="s">
        <v>6943</v>
      </c>
      <c r="G497" s="95" t="s">
        <v>6954</v>
      </c>
      <c r="H497" t="s">
        <v>6955</v>
      </c>
      <c r="I497" t="str">
        <f>VLOOKUP(Processes[[#This Row],[Document no SubProcess]],Processer280125!B:C,2,FALSE)</f>
        <v>anjl@kamstrup.com - Annette Jelle</v>
      </c>
      <c r="J497">
        <f>VLOOKUP(Processes[[#This Row],[Approver]],Tabels!BC:BF,3,FALSE)</f>
        <v>0</v>
      </c>
      <c r="L497" t="str">
        <f>VLOOKUP(Processes[[#This Row],[Document no SubProcess]],Processer280125!B:F,5,FALSE)</f>
        <v>Pending approval</v>
      </c>
      <c r="M497" t="str">
        <f>VLOOKUP(Processes[[#This Row],[Document no SubProcess]],Processer280125!B:B,1,)</f>
        <v>SP25.5</v>
      </c>
    </row>
    <row r="498" spans="3:13" x14ac:dyDescent="0.25">
      <c r="C498" s="29" t="str">
        <f>_xlfn.CONCAT(Processes[[#This Row],[Document no]],"-",Processes[[#This Row],[Process]],"-",Processes[[#This Row],[Document no SubProcess]],"-",Processes[[#This Row],[SubProcess]])</f>
        <v>P25-Emergency Preparedness-SP25.6-Handling the Escrow Service</v>
      </c>
      <c r="D498" t="s">
        <v>6942</v>
      </c>
      <c r="E498" t="s">
        <v>6478</v>
      </c>
      <c r="F498" t="s">
        <v>6943</v>
      </c>
      <c r="G498" s="39" t="s">
        <v>6956</v>
      </c>
      <c r="H498" t="s">
        <v>6957</v>
      </c>
      <c r="I498" t="str">
        <f>VLOOKUP(Processes[[#This Row],[Document no SubProcess]],Processer280125!B:C,2,FALSE)</f>
        <v>SST@kamstrup.com - Sarah Starheim</v>
      </c>
      <c r="J498">
        <f>VLOOKUP(Processes[[#This Row],[Approver]],Tabels!BC:BF,3,FALSE)</f>
        <v>0</v>
      </c>
      <c r="L498" t="str">
        <f>VLOOKUP(Processes[[#This Row],[Document no SubProcess]],Processer280125!B:F,5,FALSE)</f>
        <v>Draft</v>
      </c>
      <c r="M498" t="str">
        <f>VLOOKUP(Processes[[#This Row],[Document no SubProcess]],Processer280125!B:B,1,)</f>
        <v>SP25.6</v>
      </c>
    </row>
    <row r="499" spans="3:13" x14ac:dyDescent="0.25">
      <c r="C499" s="29" t="str">
        <f>_xlfn.CONCAT(Processes[[#This Row],[Document no]],"-",Processes[[#This Row],[Process]],"-",Processes[[#This Row],[Document no SubProcess]],"-",Processes[[#This Row],[SubProcess]])</f>
        <v>P25-Emergency Preparedness-SP25.7-Incident Response Plan for Production - Crisis Management</v>
      </c>
      <c r="D499" t="s">
        <v>6942</v>
      </c>
      <c r="E499" t="s">
        <v>6478</v>
      </c>
      <c r="F499" t="s">
        <v>6943</v>
      </c>
      <c r="G499" s="95" t="s">
        <v>6958</v>
      </c>
      <c r="H499" t="s">
        <v>6959</v>
      </c>
      <c r="I499" t="str">
        <f>VLOOKUP(Processes[[#This Row],[Document no SubProcess]],Processer280125!B:C,2,FALSE)</f>
        <v>KJN@kamstrup.com - Kelvin Væver Jensen</v>
      </c>
      <c r="J499" t="str">
        <f>VLOOKUP(Processes[[#This Row],[Approver]],Tabels!BC:BF,3,FALSE)</f>
        <v xml:space="preserve"> Supply Chain</v>
      </c>
      <c r="L499" t="str">
        <f>VLOOKUP(Processes[[#This Row],[Document no SubProcess]],Processer280125!B:F,5,FALSE)</f>
        <v>Draft</v>
      </c>
      <c r="M499" t="str">
        <f>VLOOKUP(Processes[[#This Row],[Document no SubProcess]],Processer280125!B:B,1,)</f>
        <v>SP25.7</v>
      </c>
    </row>
    <row r="500" spans="3:13" x14ac:dyDescent="0.25">
      <c r="C500" s="29" t="str">
        <f>_xlfn.CONCAT(Processes[[#This Row],[Document no]],"-",Processes[[#This Row],[Process]],"-",Processes[[#This Row],[Document no SubProcess]],"-",Processes[[#This Row],[SubProcess]])</f>
        <v>P25-Emergency Preparedness-SP25.8-Emergency Preparedness - related to information security</v>
      </c>
      <c r="D500" t="s">
        <v>6942</v>
      </c>
      <c r="E500" t="s">
        <v>6478</v>
      </c>
      <c r="F500" t="s">
        <v>6943</v>
      </c>
      <c r="G500" s="95" t="s">
        <v>6960</v>
      </c>
      <c r="H500" t="s">
        <v>6961</v>
      </c>
      <c r="I500" t="str">
        <f>VLOOKUP(Processes[[#This Row],[Document no SubProcess]],Processer280125!B:C,2,FALSE)</f>
        <v>todp@kamstrup.com - Torben Duvald Prang</v>
      </c>
      <c r="J500">
        <f>VLOOKUP(Processes[[#This Row],[Approver]],Tabels!BC:BF,3,FALSE)</f>
        <v>0</v>
      </c>
      <c r="L500" t="str">
        <f>VLOOKUP(Processes[[#This Row],[Document no SubProcess]],Processer280125!B:F,5,FALSE)</f>
        <v>Draft</v>
      </c>
      <c r="M500" t="str">
        <f>VLOOKUP(Processes[[#This Row],[Document no SubProcess]],Processer280125!B:B,1,)</f>
        <v>SP25.8</v>
      </c>
    </row>
    <row r="501" spans="3:13" x14ac:dyDescent="0.25">
      <c r="C501" s="29" t="str">
        <f>_xlfn.CONCAT(Processes[[#This Row],[Document no]],"-",Processes[[#This Row],[Process]],"-",Processes[[#This Row],[Document no SubProcess]],"-",Processes[[#This Row],[SubProcess]])</f>
        <v>P25-Emergency Preparedness-SP25.9-Business Continuity Plans</v>
      </c>
      <c r="D501" t="s">
        <v>6942</v>
      </c>
      <c r="E501" t="s">
        <v>6478</v>
      </c>
      <c r="F501" t="s">
        <v>6943</v>
      </c>
      <c r="G501" s="95" t="s">
        <v>6962</v>
      </c>
      <c r="H501" t="s">
        <v>6963</v>
      </c>
      <c r="I501" t="str">
        <f>VLOOKUP(Processes[[#This Row],[Document no SubProcess]],Processer280125!B:C,2,FALSE)</f>
        <v>jhd@kamstrup.com - Jens Hørdum</v>
      </c>
      <c r="J501">
        <f>VLOOKUP(Processes[[#This Row],[Approver]],Tabels!BC:BF,3,FALSE)</f>
        <v>0</v>
      </c>
      <c r="L501" t="str">
        <f>VLOOKUP(Processes[[#This Row],[Document no SubProcess]],Processer280125!B:F,5,FALSE)</f>
        <v>Current</v>
      </c>
      <c r="M501" t="str">
        <f>VLOOKUP(Processes[[#This Row],[Document no SubProcess]],Processer280125!B:B,1,)</f>
        <v>SP25.9</v>
      </c>
    </row>
    <row r="502" spans="3:13" x14ac:dyDescent="0.25">
      <c r="C502" s="29" t="str">
        <f>_xlfn.CONCAT(Processes[[#This Row],[Document no]],"-",Processes[[#This Row],[Process]],"-",Processes[[#This Row],[Document no SubProcess]],"-",Processes[[#This Row],[SubProcess]])</f>
        <v>P25-Emergency Preparedness--</v>
      </c>
      <c r="D502" t="s">
        <v>6942</v>
      </c>
      <c r="E502" t="s">
        <v>6478</v>
      </c>
      <c r="F502" t="s">
        <v>6943</v>
      </c>
      <c r="I502" t="s">
        <v>3572</v>
      </c>
      <c r="J502">
        <f>VLOOKUP(Processes[[#This Row],[Approver]],Tabels!BC:BF,3,FALSE)</f>
        <v>0</v>
      </c>
      <c r="L502" t="s">
        <v>435</v>
      </c>
      <c r="M502" t="s">
        <v>435</v>
      </c>
    </row>
    <row r="503" spans="3:13" x14ac:dyDescent="0.25">
      <c r="C503" s="29" t="str">
        <f>_xlfn.CONCAT(Processes[[#This Row],[Document no]],"-",Processes[[#This Row],[Process]],"-",Processes[[#This Row],[Document no SubProcess]],"-",Processes[[#This Row],[SubProcess]])</f>
        <v>P26-Enterprise Risk Management-SP26.1-Sourcing Risk Management</v>
      </c>
      <c r="D503" t="s">
        <v>6964</v>
      </c>
      <c r="E503" t="s">
        <v>6478</v>
      </c>
      <c r="F503" t="s">
        <v>4898</v>
      </c>
      <c r="G503" s="39" t="s">
        <v>6965</v>
      </c>
      <c r="H503" t="s">
        <v>6966</v>
      </c>
      <c r="I503" t="str">
        <f>VLOOKUP(Processes[[#This Row],[Document no SubProcess]],Processer280125!B:C,2,FALSE)</f>
        <v>bekc@kamstrup.com - Benny Kildegaard Christiansen</v>
      </c>
      <c r="J503" t="str">
        <f>VLOOKUP(Processes[[#This Row],[Approver]],Tabels!BC:BF,3,FALSE)</f>
        <v xml:space="preserve"> Supply Chain</v>
      </c>
      <c r="K503" t="s">
        <v>43</v>
      </c>
      <c r="L503" t="str">
        <f>VLOOKUP(Processes[[#This Row],[Document no SubProcess]],Processer280125!B:F,5,FALSE)</f>
        <v>Draft</v>
      </c>
      <c r="M503" t="str">
        <f>VLOOKUP(Processes[[#This Row],[Document no SubProcess]],Processer280125!B:B,1,)</f>
        <v>SP26.1</v>
      </c>
    </row>
    <row r="504" spans="3:13" x14ac:dyDescent="0.25">
      <c r="C504" s="29" t="str">
        <f>_xlfn.CONCAT(Processes[[#This Row],[Document no]],"-",Processes[[#This Row],[Process]],"-",Processes[[#This Row],[Document no SubProcess]],"-",Processes[[#This Row],[SubProcess]])</f>
        <v>P26-Enterprise Risk Management-SP26.2-Environmental risk and opportunities</v>
      </c>
      <c r="D504" t="s">
        <v>6964</v>
      </c>
      <c r="E504" t="s">
        <v>6478</v>
      </c>
      <c r="F504" t="s">
        <v>4898</v>
      </c>
      <c r="G504" s="39" t="s">
        <v>6967</v>
      </c>
      <c r="H504" t="s">
        <v>6968</v>
      </c>
      <c r="I504" t="str">
        <f>VLOOKUP(Processes[[#This Row],[Document no SubProcess]],Processer280125!B:C,2,FALSE)</f>
        <v>rirg@kamstrup.com - Rie Winther Rusbjerg</v>
      </c>
      <c r="J504">
        <f>VLOOKUP(Processes[[#This Row],[Approver]],Tabels!BC:BF,3,FALSE)</f>
        <v>0</v>
      </c>
      <c r="L504" t="str">
        <f>VLOOKUP(Processes[[#This Row],[Document no SubProcess]],Processer280125!B:F,5,FALSE)</f>
        <v>Current</v>
      </c>
      <c r="M504" t="str">
        <f>VLOOKUP(Processes[[#This Row],[Document no SubProcess]],Processer280125!B:B,1,)</f>
        <v>SP26.2</v>
      </c>
    </row>
    <row r="505" spans="3:13" x14ac:dyDescent="0.25">
      <c r="C505" s="29" t="str">
        <f>_xlfn.CONCAT(Processes[[#This Row],[Document no]],"-",Processes[[#This Row],[Process]],"-",Processes[[#This Row],[Document no SubProcess]],"-",Processes[[#This Row],[SubProcess]])</f>
        <v>P26-Enterprise Risk Management-SP26.3-Quality Risk Management</v>
      </c>
      <c r="D505" t="s">
        <v>6964</v>
      </c>
      <c r="E505" t="s">
        <v>6478</v>
      </c>
      <c r="F505" t="s">
        <v>4898</v>
      </c>
      <c r="G505" s="39" t="s">
        <v>6969</v>
      </c>
      <c r="H505" t="s">
        <v>6970</v>
      </c>
      <c r="I505" t="str">
        <f>VLOOKUP(Processes[[#This Row],[Document no SubProcess]],Processer280125!B:C,2,FALSE)</f>
        <v>hajn@kamstrup.com - Hans Jørgen Nielsen</v>
      </c>
      <c r="J505" t="str">
        <f>VLOOKUP(Processes[[#This Row],[Approver]],Tabels!BC:BF,3,FALSE)</f>
        <v xml:space="preserve"> Supply Chain</v>
      </c>
      <c r="K505" t="s">
        <v>43</v>
      </c>
      <c r="L505" t="str">
        <f>VLOOKUP(Processes[[#This Row],[Document no SubProcess]],Processer280125!B:F,5,FALSE)</f>
        <v>Current</v>
      </c>
      <c r="M505" t="str">
        <f>VLOOKUP(Processes[[#This Row],[Document no SubProcess]],Processer280125!B:B,1,)</f>
        <v>SP26.3</v>
      </c>
    </row>
    <row r="506" spans="3:13" x14ac:dyDescent="0.25">
      <c r="C506" s="29" t="str">
        <f>_xlfn.CONCAT(Processes[[#This Row],[Document no]],"-",Processes[[#This Row],[Process]],"-",Processes[[#This Row],[Document no SubProcess]],"-",Processes[[#This Row],[SubProcess]])</f>
        <v>P26-Enterprise Risk Management-SP26.4-Threat intelligence</v>
      </c>
      <c r="D506" t="s">
        <v>6964</v>
      </c>
      <c r="E506" t="s">
        <v>6478</v>
      </c>
      <c r="F506" t="s">
        <v>4898</v>
      </c>
      <c r="G506" s="95" t="s">
        <v>6971</v>
      </c>
      <c r="H506" t="s">
        <v>6972</v>
      </c>
      <c r="I506" t="str">
        <f>VLOOKUP(Processes[[#This Row],[Document no SubProcess]],Processer280125!B:C,2,FALSE)</f>
        <v>kytw@kamstrup.com - Katy Thurlow</v>
      </c>
      <c r="J506" t="str">
        <f>VLOOKUP(Processes[[#This Row],[Approver]],Tabels!BC:BF,3,FALSE)</f>
        <v xml:space="preserve"> Digitalization</v>
      </c>
      <c r="L506" t="str">
        <f>VLOOKUP(Processes[[#This Row],[Document no SubProcess]],Processer280125!B:F,5,FALSE)</f>
        <v>Current</v>
      </c>
      <c r="M506" t="str">
        <f>VLOOKUP(Processes[[#This Row],[Document no SubProcess]],Processer280125!B:B,1,)</f>
        <v>SP26.4</v>
      </c>
    </row>
    <row r="507" spans="3:13" x14ac:dyDescent="0.25">
      <c r="C507" s="29" t="str">
        <f>_xlfn.CONCAT(Processes[[#This Row],[Document no]],"-",Processes[[#This Row],[Process]],"-",Processes[[#This Row],[Document no SubProcess]],"-",Processes[[#This Row],[SubProcess]])</f>
        <v>P26-Enterprise Risk Management-SP26.5-Health &amp; Safety risk management</v>
      </c>
      <c r="D507" t="s">
        <v>6964</v>
      </c>
      <c r="E507" t="s">
        <v>6478</v>
      </c>
      <c r="F507" t="s">
        <v>4898</v>
      </c>
      <c r="G507" s="39" t="s">
        <v>6973</v>
      </c>
      <c r="H507" t="s">
        <v>6974</v>
      </c>
      <c r="I507" t="str">
        <f>VLOOKUP(Processes[[#This Row],[Document no SubProcess]],Processer280125!B:C,2,FALSE)</f>
        <v>tumn@kamstrup.com - Tue Hedegaard Madsen</v>
      </c>
      <c r="J507">
        <f>VLOOKUP(Processes[[#This Row],[Approver]],Tabels!BC:BF,3,FALSE)</f>
        <v>0</v>
      </c>
      <c r="L507" t="str">
        <f>VLOOKUP(Processes[[#This Row],[Document no SubProcess]],Processer280125!B:F,5,FALSE)</f>
        <v>Draft</v>
      </c>
      <c r="M507" t="str">
        <f>VLOOKUP(Processes[[#This Row],[Document no SubProcess]],Processer280125!B:B,1,)</f>
        <v>SP26.5</v>
      </c>
    </row>
    <row r="508" spans="3:13" x14ac:dyDescent="0.25">
      <c r="C508" s="29" t="str">
        <f>_xlfn.CONCAT(Processes[[#This Row],[Document no]],"-",Processes[[#This Row],[Process]],"-",Processes[[#This Row],[Document no SubProcess]],"-",Processes[[#This Row],[SubProcess]])</f>
        <v>P26-Enterprise Risk Management-SP26.6-Context of the organization incl. stakeholder requirements</v>
      </c>
      <c r="D508" t="s">
        <v>6964</v>
      </c>
      <c r="E508" t="s">
        <v>6478</v>
      </c>
      <c r="F508" t="s">
        <v>4898</v>
      </c>
      <c r="G508" s="39" t="s">
        <v>6975</v>
      </c>
      <c r="H508" t="s">
        <v>6976</v>
      </c>
      <c r="I508" t="str">
        <f>VLOOKUP(Processes[[#This Row],[Document no SubProcess]],Processer280125!B:C,2,FALSE)</f>
        <v>almn@kamstrup.com - Allan Mathiasen</v>
      </c>
      <c r="J508" t="str">
        <f>VLOOKUP(Processes[[#This Row],[Approver]],Tabels!BC:BF,3,FALSE)</f>
        <v xml:space="preserve"> Quality &amp; Sustainability</v>
      </c>
      <c r="L508" t="str">
        <f>VLOOKUP(Processes[[#This Row],[Document no SubProcess]],Processer280125!B:F,5,FALSE)</f>
        <v>Current</v>
      </c>
      <c r="M508" t="str">
        <f>VLOOKUP(Processes[[#This Row],[Document no SubProcess]],Processer280125!B:B,1,)</f>
        <v>SP26.6</v>
      </c>
    </row>
    <row r="509" spans="3:13" x14ac:dyDescent="0.25">
      <c r="C509" s="29" t="str">
        <f>_xlfn.CONCAT(Processes[[#This Row],[Document no]],"-",Processes[[#This Row],[Process]],"-",Processes[[#This Row],[Document no SubProcess]],"-",Processes[[#This Row],[SubProcess]])</f>
        <v>P26-Enterprise Risk Management-SP26.7-Information Security Risk Management</v>
      </c>
      <c r="D509" t="s">
        <v>6964</v>
      </c>
      <c r="E509" t="s">
        <v>6478</v>
      </c>
      <c r="F509" t="s">
        <v>4898</v>
      </c>
      <c r="G509" s="39" t="s">
        <v>6977</v>
      </c>
      <c r="H509" t="s">
        <v>6978</v>
      </c>
      <c r="I509" t="str">
        <f>VLOOKUP(Processes[[#This Row],[Document no SubProcess]],Processer280125!B:C,2,FALSE)</f>
        <v>kytw@kamstrup.com - Katy Thurlow</v>
      </c>
      <c r="J509" t="str">
        <f>VLOOKUP(Processes[[#This Row],[Approver]],Tabels!BC:BF,3,FALSE)</f>
        <v xml:space="preserve"> Digitalization</v>
      </c>
      <c r="L509" t="str">
        <f>VLOOKUP(Processes[[#This Row],[Document no SubProcess]],Processer280125!B:F,5,FALSE)</f>
        <v>Draft</v>
      </c>
      <c r="M509" t="str">
        <f>VLOOKUP(Processes[[#This Row],[Document no SubProcess]],Processer280125!B:B,1,)</f>
        <v>SP26.7</v>
      </c>
    </row>
    <row r="510" spans="3:13" x14ac:dyDescent="0.25">
      <c r="C510" s="29" t="str">
        <f>_xlfn.CONCAT(Processes[[#This Row],[Document no]],"-",Processes[[#This Row],[Process]],"-",Processes[[#This Row],[Document no SubProcess]],"-",Processes[[#This Row],[SubProcess]])</f>
        <v>P26-Enterprise Risk Management--</v>
      </c>
      <c r="D510" t="s">
        <v>6964</v>
      </c>
      <c r="E510" t="s">
        <v>6478</v>
      </c>
      <c r="F510" t="s">
        <v>4898</v>
      </c>
      <c r="I510" t="s">
        <v>3572</v>
      </c>
      <c r="J510">
        <f>VLOOKUP(Processes[[#This Row],[Approver]],Tabels!BC:BF,3,FALSE)</f>
        <v>0</v>
      </c>
      <c r="L510" t="s">
        <v>435</v>
      </c>
      <c r="M510" t="s">
        <v>435</v>
      </c>
    </row>
    <row r="511" spans="3:13" x14ac:dyDescent="0.25">
      <c r="C511" s="29" t="str">
        <f>_xlfn.CONCAT(Processes[[#This Row],[Document no]],"-",Processes[[#This Row],[Process]],"-",Processes[[#This Row],[Document no SubProcess]],"-",Processes[[#This Row],[SubProcess]])</f>
        <v>P27-Environment-SP27.1-Environmental mapping</v>
      </c>
      <c r="D511" t="s">
        <v>6979</v>
      </c>
      <c r="E511" t="s">
        <v>6478</v>
      </c>
      <c r="F511" t="s">
        <v>6980</v>
      </c>
      <c r="G511" s="39" t="s">
        <v>6981</v>
      </c>
      <c r="H511" t="s">
        <v>6982</v>
      </c>
      <c r="I511" t="str">
        <f>VLOOKUP(Processes[[#This Row],[Document no SubProcess]],Processer280125!B:C,2,FALSE)</f>
        <v>rirg@kamstrup.com - Rie Winther Rusbjerg</v>
      </c>
      <c r="J511">
        <f>VLOOKUP(Processes[[#This Row],[Approver]],Tabels!BC:BF,3,FALSE)</f>
        <v>0</v>
      </c>
      <c r="L511" t="str">
        <f>VLOOKUP(Processes[[#This Row],[Document no SubProcess]],Processer280125!B:F,5,FALSE)</f>
        <v>Draft</v>
      </c>
      <c r="M511" t="str">
        <f>VLOOKUP(Processes[[#This Row],[Document no SubProcess]],Processer280125!B:B,1,)</f>
        <v>SP27.1</v>
      </c>
    </row>
    <row r="512" spans="3:13" x14ac:dyDescent="0.25">
      <c r="C512" s="29" t="str">
        <f>_xlfn.CONCAT(Processes[[#This Row],[Document no]],"-",Processes[[#This Row],[Process]],"-",Processes[[#This Row],[Document no SubProcess]],"-",Processes[[#This Row],[SubProcess]])</f>
        <v>P27-Environment-SP27.2-Environmental Monitoring and operational control</v>
      </c>
      <c r="D512" t="s">
        <v>6979</v>
      </c>
      <c r="E512" t="s">
        <v>6478</v>
      </c>
      <c r="F512" t="s">
        <v>6980</v>
      </c>
      <c r="G512" s="39" t="s">
        <v>6983</v>
      </c>
      <c r="H512" t="s">
        <v>6984</v>
      </c>
      <c r="I512" t="str">
        <f>VLOOKUP(Processes[[#This Row],[Document no SubProcess]],Processer280125!B:C,2,FALSE)</f>
        <v>rirg@kamstrup.com - Rie Winther Rusbjerg</v>
      </c>
      <c r="J512">
        <f>VLOOKUP(Processes[[#This Row],[Approver]],Tabels!BC:BF,3,FALSE)</f>
        <v>0</v>
      </c>
      <c r="L512" t="str">
        <f>VLOOKUP(Processes[[#This Row],[Document no SubProcess]],Processer280125!B:F,5,FALSE)</f>
        <v>Current</v>
      </c>
      <c r="M512" t="str">
        <f>VLOOKUP(Processes[[#This Row],[Document no SubProcess]],Processer280125!B:B,1,)</f>
        <v>SP27.2</v>
      </c>
    </row>
    <row r="513" spans="3:13" x14ac:dyDescent="0.25">
      <c r="C513" s="29" t="str">
        <f>_xlfn.CONCAT(Processes[[#This Row],[Document no]],"-",Processes[[#This Row],[Process]],"-",Processes[[#This Row],[Document no SubProcess]],"-",Processes[[#This Row],[SubProcess]])</f>
        <v>P27-Environment-SP27.3-Energy mapping and monitoring</v>
      </c>
      <c r="D513" t="s">
        <v>6979</v>
      </c>
      <c r="E513" t="s">
        <v>6478</v>
      </c>
      <c r="F513" t="s">
        <v>6980</v>
      </c>
      <c r="G513" s="39" t="s">
        <v>6985</v>
      </c>
      <c r="H513" t="s">
        <v>6986</v>
      </c>
      <c r="I513" t="str">
        <f>VLOOKUP(Processes[[#This Row],[Document no SubProcess]],Processer280125!B:C,2,FALSE)</f>
        <v>rirg@kamstrup.com - Rie Winther Rusbjerg</v>
      </c>
      <c r="J513">
        <f>VLOOKUP(Processes[[#This Row],[Approver]],Tabels!BC:BF,3,FALSE)</f>
        <v>0</v>
      </c>
      <c r="L513" t="str">
        <f>VLOOKUP(Processes[[#This Row],[Document no SubProcess]],Processer280125!B:F,5,FALSE)</f>
        <v>Draft</v>
      </c>
      <c r="M513" t="str">
        <f>VLOOKUP(Processes[[#This Row],[Document no SubProcess]],Processer280125!B:B,1,)</f>
        <v>SP27.3</v>
      </c>
    </row>
    <row r="514" spans="3:13" x14ac:dyDescent="0.25">
      <c r="C514" s="29" t="str">
        <f>_xlfn.CONCAT(Processes[[#This Row],[Document no]],"-",Processes[[#This Row],[Process]],"-",Processes[[#This Row],[Document no SubProcess]],"-",Processes[[#This Row],[SubProcess]])</f>
        <v>P27-Environment-SP27.5-Substances of Concern In Products (SCIP) registration EU</v>
      </c>
      <c r="D514" t="s">
        <v>6979</v>
      </c>
      <c r="E514" t="s">
        <v>6478</v>
      </c>
      <c r="F514" t="s">
        <v>6980</v>
      </c>
      <c r="G514" s="95" t="s">
        <v>6987</v>
      </c>
      <c r="H514" t="s">
        <v>6988</v>
      </c>
      <c r="I514" t="str">
        <f>VLOOKUP(Processes[[#This Row],[Document no SubProcess]],Processer280125!B:C,2,FALSE)</f>
        <v>rirg@kamstrup.com - Rie Winther Rusbjerg</v>
      </c>
      <c r="J514">
        <f>VLOOKUP(Processes[[#This Row],[Approver]],Tabels!BC:BF,3,FALSE)</f>
        <v>0</v>
      </c>
      <c r="L514" t="str">
        <f>VLOOKUP(Processes[[#This Row],[Document no SubProcess]],Processer280125!B:F,5,FALSE)</f>
        <v>Draft</v>
      </c>
      <c r="M514" t="str">
        <f>VLOOKUP(Processes[[#This Row],[Document no SubProcess]],Processer280125!B:B,1,)</f>
        <v>SP27.5</v>
      </c>
    </row>
    <row r="515" spans="3:13" x14ac:dyDescent="0.25">
      <c r="C515" s="29" t="str">
        <f>_xlfn.CONCAT(Processes[[#This Row],[Document no]],"-",Processes[[#This Row],[Process]],"-",Processes[[#This Row],[Document no SubProcess]],"-",Processes[[#This Row],[SubProcess]])</f>
        <v>P27-Environment-SP27.6-Extended Producer Responsibility (EPR)</v>
      </c>
      <c r="D515" t="s">
        <v>6979</v>
      </c>
      <c r="E515" t="s">
        <v>6478</v>
      </c>
      <c r="F515" t="s">
        <v>6980</v>
      </c>
      <c r="G515" s="39" t="s">
        <v>6989</v>
      </c>
      <c r="H515" t="s">
        <v>6990</v>
      </c>
      <c r="I515" t="str">
        <f>VLOOKUP(Processes[[#This Row],[Document no SubProcess]],Processer280125!B:C,2,FALSE)</f>
        <v>rirg@kamstrup.com - Rie Winther Rusbjerg</v>
      </c>
      <c r="J515">
        <f>VLOOKUP(Processes[[#This Row],[Approver]],Tabels!BC:BF,3,FALSE)</f>
        <v>0</v>
      </c>
      <c r="L515" t="str">
        <f>VLOOKUP(Processes[[#This Row],[Document no SubProcess]],Processer280125!B:F,5,FALSE)</f>
        <v>Current</v>
      </c>
      <c r="M515" t="str">
        <f>VLOOKUP(Processes[[#This Row],[Document no SubProcess]],Processer280125!B:B,1,)</f>
        <v>SP27.6</v>
      </c>
    </row>
    <row r="516" spans="3:13" x14ac:dyDescent="0.25">
      <c r="C516" s="29" t="str">
        <f>_xlfn.CONCAT(Processes[[#This Row],[Document no]],"-",Processes[[#This Row],[Process]],"-",Processes[[#This Row],[Document no SubProcess]],"-",Processes[[#This Row],[SubProcess]])</f>
        <v>P27-Environment-SP27.7-Greenhouse Gas mapping</v>
      </c>
      <c r="D516" t="s">
        <v>6979</v>
      </c>
      <c r="E516" t="s">
        <v>6478</v>
      </c>
      <c r="F516" t="s">
        <v>6980</v>
      </c>
      <c r="G516" s="39" t="s">
        <v>6991</v>
      </c>
      <c r="H516" t="s">
        <v>6992</v>
      </c>
      <c r="I516" t="str">
        <f>VLOOKUP(Processes[[#This Row],[Document no SubProcess]],Processer280125!B:C,2,FALSE)</f>
        <v>rirg@kamstrup.com - Rie Winther Rusbjerg</v>
      </c>
      <c r="J516">
        <f>VLOOKUP(Processes[[#This Row],[Approver]],Tabels!BC:BF,3,FALSE)</f>
        <v>0</v>
      </c>
      <c r="L516" t="str">
        <f>VLOOKUP(Processes[[#This Row],[Document no SubProcess]],Processer280125!B:F,5,FALSE)</f>
        <v>Draft</v>
      </c>
      <c r="M516" t="str">
        <f>VLOOKUP(Processes[[#This Row],[Document no SubProcess]],Processer280125!B:B,1,)</f>
        <v>SP27.7</v>
      </c>
    </row>
    <row r="517" spans="3:13" x14ac:dyDescent="0.25">
      <c r="C517" s="29" t="str">
        <f>_xlfn.CONCAT(Processes[[#This Row],[Document no]],"-",Processes[[#This Row],[Process]],"-",Processes[[#This Row],[Document no SubProcess]],"-",Processes[[#This Row],[SubProcess]])</f>
        <v>P27-Environment-SP27.8-Significant Environmental Aspects</v>
      </c>
      <c r="D517" t="s">
        <v>6979</v>
      </c>
      <c r="E517" t="s">
        <v>6478</v>
      </c>
      <c r="F517" t="s">
        <v>6980</v>
      </c>
      <c r="G517" s="95" t="s">
        <v>6993</v>
      </c>
      <c r="H517" t="s">
        <v>6994</v>
      </c>
      <c r="I517" t="str">
        <f>VLOOKUP(Processes[[#This Row],[Document no SubProcess]],Processer280125!B:C,2,FALSE)</f>
        <v>rirg@kamstrup.com - Rie Winther Rusbjerg</v>
      </c>
      <c r="J517">
        <f>VLOOKUP(Processes[[#This Row],[Approver]],Tabels!BC:BF,3,FALSE)</f>
        <v>0</v>
      </c>
      <c r="L517" t="str">
        <f>VLOOKUP(Processes[[#This Row],[Document no SubProcess]],Processer280125!B:F,5,FALSE)</f>
        <v>Draft</v>
      </c>
      <c r="M517" t="str">
        <f>VLOOKUP(Processes[[#This Row],[Document no SubProcess]],Processer280125!B:B,1,)</f>
        <v>SP27.8</v>
      </c>
    </row>
    <row r="518" spans="3:13" x14ac:dyDescent="0.25">
      <c r="C518" s="29" t="str">
        <f>_xlfn.CONCAT(Processes[[#This Row],[Document no]],"-",Processes[[#This Row],[Process]],"-",Processes[[#This Row],[Document no SubProcess]],"-",Processes[[#This Row],[SubProcess]])</f>
        <v>P27-Environment-SP27.9-</v>
      </c>
      <c r="D518" t="s">
        <v>6979</v>
      </c>
      <c r="E518" t="s">
        <v>6478</v>
      </c>
      <c r="F518" t="s">
        <v>6980</v>
      </c>
      <c r="G518" s="39" t="s">
        <v>6995</v>
      </c>
      <c r="I518" t="s">
        <v>3572</v>
      </c>
      <c r="J518">
        <f>VLOOKUP(Processes[[#This Row],[Approver]],Tabels!BC:BF,3,FALSE)</f>
        <v>0</v>
      </c>
      <c r="L518" t="s">
        <v>435</v>
      </c>
      <c r="M518" t="s">
        <v>435</v>
      </c>
    </row>
    <row r="519" spans="3:13" x14ac:dyDescent="0.25">
      <c r="C519" s="29" t="str">
        <f>_xlfn.CONCAT(Processes[[#This Row],[Document no]],"-",Processes[[#This Row],[Process]],"-",Processes[[#This Row],[Document no SubProcess]],"-",Processes[[#This Row],[SubProcess]])</f>
        <v>P27-Environment--</v>
      </c>
      <c r="D519" t="s">
        <v>6979</v>
      </c>
      <c r="E519" t="s">
        <v>6478</v>
      </c>
      <c r="F519" t="s">
        <v>6980</v>
      </c>
      <c r="I519" t="s">
        <v>3572</v>
      </c>
      <c r="J519">
        <f>VLOOKUP(Processes[[#This Row],[Approver]],Tabels!BC:BF,3,FALSE)</f>
        <v>0</v>
      </c>
      <c r="L519" t="s">
        <v>435</v>
      </c>
      <c r="M519" t="s">
        <v>435</v>
      </c>
    </row>
    <row r="520" spans="3:13" x14ac:dyDescent="0.25">
      <c r="C520" s="29" t="str">
        <f>_xlfn.CONCAT(Processes[[#This Row],[Document no]],"-",Processes[[#This Row],[Process]],"-",Processes[[#This Row],[Document no SubProcess]],"-",Processes[[#This Row],[SubProcess]])</f>
        <v>P28-Health &amp; Safety-SP28.1-Working from home</v>
      </c>
      <c r="D520" t="s">
        <v>6996</v>
      </c>
      <c r="E520" t="s">
        <v>6478</v>
      </c>
      <c r="F520" t="s">
        <v>6997</v>
      </c>
      <c r="G520" s="95" t="s">
        <v>6998</v>
      </c>
      <c r="H520" t="s">
        <v>6999</v>
      </c>
      <c r="I520" t="str">
        <f>VLOOKUP(Processes[[#This Row],[Document no SubProcess]],Processer280125!B:C,2,FALSE)</f>
        <v>tumn@kamstrup.com - Tue Hedegaard Madsen</v>
      </c>
      <c r="J520">
        <f>VLOOKUP(Processes[[#This Row],[Approver]],Tabels!BC:BF,3,FALSE)</f>
        <v>0</v>
      </c>
      <c r="L520" t="str">
        <f>VLOOKUP(Processes[[#This Row],[Document no SubProcess]],Processer280125!B:F,5,FALSE)</f>
        <v>Current</v>
      </c>
      <c r="M520" t="str">
        <f>VLOOKUP(Processes[[#This Row],[Document no SubProcess]],Processer280125!B:B,1,)</f>
        <v>SP28.1</v>
      </c>
    </row>
    <row r="521" spans="3:13" x14ac:dyDescent="0.25">
      <c r="C521" s="29" t="str">
        <f>_xlfn.CONCAT(Processes[[#This Row],[Document no]],"-",Processes[[#This Row],[Process]],"-",Processes[[#This Row],[Document no SubProcess]],"-",Processes[[#This Row],[SubProcess]])</f>
        <v>P28-Health &amp; Safety-SP28.10-Hot work (Drilling, Soldering, Welding, Grinding etc.)</v>
      </c>
      <c r="D521" t="s">
        <v>6996</v>
      </c>
      <c r="E521" t="s">
        <v>6478</v>
      </c>
      <c r="F521" t="s">
        <v>6997</v>
      </c>
      <c r="G521" s="95" t="s">
        <v>7000</v>
      </c>
      <c r="H521" t="s">
        <v>7001</v>
      </c>
      <c r="I521" t="str">
        <f>VLOOKUP(Processes[[#This Row],[Document no SubProcess]],Processer280125!B:C,2,FALSE)</f>
        <v>tumn@kamstrup.com - Tue Hedegaard Madsen</v>
      </c>
      <c r="J521">
        <f>VLOOKUP(Processes[[#This Row],[Approver]],Tabels!BC:BF,3,FALSE)</f>
        <v>0</v>
      </c>
      <c r="L521" t="str">
        <f>VLOOKUP(Processes[[#This Row],[Document no SubProcess]],Processer280125!B:F,5,FALSE)</f>
        <v>Draft</v>
      </c>
      <c r="M521" t="str">
        <f>VLOOKUP(Processes[[#This Row],[Document no SubProcess]],Processer280125!B:B,1,)</f>
        <v>SP28.10</v>
      </c>
    </row>
    <row r="522" spans="3:13" x14ac:dyDescent="0.25">
      <c r="C522" s="29" t="str">
        <f>_xlfn.CONCAT(Processes[[#This Row],[Document no]],"-",Processes[[#This Row],[Process]],"-",Processes[[#This Row],[Document no SubProcess]],"-",Processes[[#This Row],[SubProcess]])</f>
        <v>P28-Health &amp; Safety-SP28.11-Health checks</v>
      </c>
      <c r="D522" t="s">
        <v>6996</v>
      </c>
      <c r="E522" t="s">
        <v>6478</v>
      </c>
      <c r="F522" t="s">
        <v>6997</v>
      </c>
      <c r="G522" s="95" t="s">
        <v>7002</v>
      </c>
      <c r="H522" t="s">
        <v>7003</v>
      </c>
      <c r="I522" t="str">
        <f>VLOOKUP(Processes[[#This Row],[Document no SubProcess]],Processer280125!B:C,2,FALSE)</f>
        <v>tumn@kamstrup.com - Tue Hedegaard Madsen</v>
      </c>
      <c r="J522">
        <f>VLOOKUP(Processes[[#This Row],[Approver]],Tabels!BC:BF,3,FALSE)</f>
        <v>0</v>
      </c>
      <c r="L522" t="str">
        <f>VLOOKUP(Processes[[#This Row],[Document no SubProcess]],Processer280125!B:F,5,FALSE)</f>
        <v>Draft</v>
      </c>
      <c r="M522" t="str">
        <f>VLOOKUP(Processes[[#This Row],[Document no SubProcess]],Processer280125!B:B,1,)</f>
        <v>SP28.11</v>
      </c>
    </row>
    <row r="523" spans="3:13" x14ac:dyDescent="0.25">
      <c r="C523" s="29" t="str">
        <f>_xlfn.CONCAT(Processes[[#This Row],[Document no]],"-",Processes[[#This Row],[Process]],"-",Processes[[#This Row],[Document no SubProcess]],"-",Processes[[#This Row],[SubProcess]])</f>
        <v>P28-Health &amp; Safety-SP28.12-Internal traffic</v>
      </c>
      <c r="D523" t="s">
        <v>6996</v>
      </c>
      <c r="E523" t="s">
        <v>6478</v>
      </c>
      <c r="F523" t="s">
        <v>6997</v>
      </c>
      <c r="G523" s="95" t="s">
        <v>7004</v>
      </c>
      <c r="H523" t="s">
        <v>7005</v>
      </c>
      <c r="I523" t="str">
        <f>VLOOKUP(Processes[[#This Row],[Document no SubProcess]],Processer280125!B:C,2,FALSE)</f>
        <v>tumn@kamstrup.com - Tue Hedegaard Madsen</v>
      </c>
      <c r="J523">
        <f>VLOOKUP(Processes[[#This Row],[Approver]],Tabels!BC:BF,3,FALSE)</f>
        <v>0</v>
      </c>
      <c r="L523" t="str">
        <f>VLOOKUP(Processes[[#This Row],[Document no SubProcess]],Processer280125!B:F,5,FALSE)</f>
        <v>Draft</v>
      </c>
      <c r="M523" t="str">
        <f>VLOOKUP(Processes[[#This Row],[Document no SubProcess]],Processer280125!B:B,1,)</f>
        <v>SP28.12</v>
      </c>
    </row>
    <row r="524" spans="3:13" x14ac:dyDescent="0.25">
      <c r="C524" s="29" t="str">
        <f>_xlfn.CONCAT(Processes[[#This Row],[Document no]],"-",Processes[[#This Row],[Process]],"-",Processes[[#This Row],[Document no SubProcess]],"-",Processes[[#This Row],[SubProcess]])</f>
        <v>P28-Health &amp; Safety-SP28.13-Use of knives &amp; scissors</v>
      </c>
      <c r="D524" t="s">
        <v>6996</v>
      </c>
      <c r="E524" t="s">
        <v>6478</v>
      </c>
      <c r="F524" t="s">
        <v>6997</v>
      </c>
      <c r="G524" s="95" t="s">
        <v>7006</v>
      </c>
      <c r="H524" t="s">
        <v>7007</v>
      </c>
      <c r="I524" t="str">
        <f>VLOOKUP(Processes[[#This Row],[Document no SubProcess]],Processer280125!B:C,2,FALSE)</f>
        <v>tumn@kamstrup.com - Tue Hedegaard Madsen</v>
      </c>
      <c r="J524">
        <f>VLOOKUP(Processes[[#This Row],[Approver]],Tabels!BC:BF,3,FALSE)</f>
        <v>0</v>
      </c>
      <c r="L524" t="str">
        <f>VLOOKUP(Processes[[#This Row],[Document no SubProcess]],Processer280125!B:F,5,FALSE)</f>
        <v>Draft</v>
      </c>
      <c r="M524" t="str">
        <f>VLOOKUP(Processes[[#This Row],[Document no SubProcess]],Processer280125!B:B,1,)</f>
        <v>SP28.13</v>
      </c>
    </row>
    <row r="525" spans="3:13" x14ac:dyDescent="0.25">
      <c r="C525" s="29" t="str">
        <f>_xlfn.CONCAT(Processes[[#This Row],[Document no]],"-",Processes[[#This Row],[Process]],"-",Processes[[#This Row],[Document no SubProcess]],"-",Processes[[#This Row],[SubProcess]])</f>
        <v>P28-Health &amp; Safety-SP28.14-External subcontractors - Health &amp; Safety and Environment Requirements</v>
      </c>
      <c r="D525" t="s">
        <v>6996</v>
      </c>
      <c r="E525" t="s">
        <v>6478</v>
      </c>
      <c r="F525" t="s">
        <v>6997</v>
      </c>
      <c r="G525" s="95" t="s">
        <v>7008</v>
      </c>
      <c r="H525" t="s">
        <v>7009</v>
      </c>
      <c r="I525" t="str">
        <f>VLOOKUP(Processes[[#This Row],[Document no SubProcess]],Processer280125!B:C,2,FALSE)</f>
        <v>tumn@kamstrup.com - Tue Hedegaard Madsen</v>
      </c>
      <c r="J525">
        <f>VLOOKUP(Processes[[#This Row],[Approver]],Tabels!BC:BF,3,FALSE)</f>
        <v>0</v>
      </c>
      <c r="L525" t="str">
        <f>VLOOKUP(Processes[[#This Row],[Document no SubProcess]],Processer280125!B:F,5,FALSE)</f>
        <v>Draft</v>
      </c>
      <c r="M525" t="str">
        <f>VLOOKUP(Processes[[#This Row],[Document no SubProcess]],Processer280125!B:B,1,)</f>
        <v>SP28.14</v>
      </c>
    </row>
    <row r="526" spans="3:13" x14ac:dyDescent="0.25">
      <c r="C526" s="29" t="str">
        <f>_xlfn.CONCAT(Processes[[#This Row],[Document no]],"-",Processes[[#This Row],[Process]],"-",Processes[[#This Row],[Document no SubProcess]],"-",Processes[[#This Row],[SubProcess]])</f>
        <v>P28-Health &amp; Safety-SP28.15-Customer on Site Safety and Environment</v>
      </c>
      <c r="D526" t="s">
        <v>6996</v>
      </c>
      <c r="E526" t="s">
        <v>6478</v>
      </c>
      <c r="F526" t="s">
        <v>6997</v>
      </c>
      <c r="G526" s="95" t="s">
        <v>7010</v>
      </c>
      <c r="H526" t="s">
        <v>7011</v>
      </c>
      <c r="I526" t="str">
        <f>VLOOKUP(Processes[[#This Row],[Document no SubProcess]],Processer280125!B:C,2,FALSE)</f>
        <v>tumn@kamstrup.com - Tue Hedegaard Madsen</v>
      </c>
      <c r="J526">
        <f>VLOOKUP(Processes[[#This Row],[Approver]],Tabels!BC:BF,3,FALSE)</f>
        <v>0</v>
      </c>
      <c r="L526" t="str">
        <f>VLOOKUP(Processes[[#This Row],[Document no SubProcess]],Processer280125!B:F,5,FALSE)</f>
        <v>Current</v>
      </c>
      <c r="M526" t="str">
        <f>VLOOKUP(Processes[[#This Row],[Document no SubProcess]],Processer280125!B:B,1,)</f>
        <v>SP28.15</v>
      </c>
    </row>
    <row r="527" spans="3:13" x14ac:dyDescent="0.25">
      <c r="C527" s="29" t="str">
        <f>_xlfn.CONCAT(Processes[[#This Row],[Document no]],"-",Processes[[#This Row],[Process]],"-",Processes[[#This Row],[Document no SubProcess]],"-",Processes[[#This Row],[SubProcess]])</f>
        <v>P28-Health &amp; Safety-SP28.16-Working at heights</v>
      </c>
      <c r="D527" t="s">
        <v>6996</v>
      </c>
      <c r="E527" t="s">
        <v>6478</v>
      </c>
      <c r="F527" t="s">
        <v>6997</v>
      </c>
      <c r="G527" s="95" t="s">
        <v>7012</v>
      </c>
      <c r="H527" t="s">
        <v>7013</v>
      </c>
      <c r="I527" t="str">
        <f>VLOOKUP(Processes[[#This Row],[Document no SubProcess]],Processer280125!B:C,2,FALSE)</f>
        <v>tumn@kamstrup.com - Tue Hedegaard Madsen</v>
      </c>
      <c r="J527">
        <f>VLOOKUP(Processes[[#This Row],[Approver]],Tabels!BC:BF,3,FALSE)</f>
        <v>0</v>
      </c>
      <c r="L527" t="str">
        <f>VLOOKUP(Processes[[#This Row],[Document no SubProcess]],Processer280125!B:F,5,FALSE)</f>
        <v>Draft</v>
      </c>
      <c r="M527" t="str">
        <f>VLOOKUP(Processes[[#This Row],[Document no SubProcess]],Processer280125!B:B,1,)</f>
        <v>SP28.16</v>
      </c>
    </row>
    <row r="528" spans="3:13" x14ac:dyDescent="0.25">
      <c r="C528" s="29" t="str">
        <f>_xlfn.CONCAT(Processes[[#This Row],[Document no]],"-",Processes[[#This Row],[Process]],"-",Processes[[#This Row],[Document no SubProcess]],"-",Processes[[#This Row],[SubProcess]])</f>
        <v>P28-Health &amp; Safety-SP28.17-Machine Safety</v>
      </c>
      <c r="D528" t="s">
        <v>6996</v>
      </c>
      <c r="E528" t="s">
        <v>6478</v>
      </c>
      <c r="F528" t="s">
        <v>6997</v>
      </c>
      <c r="G528" s="95" t="s">
        <v>7014</v>
      </c>
      <c r="H528" t="s">
        <v>7015</v>
      </c>
      <c r="I528" t="str">
        <f>VLOOKUP(Processes[[#This Row],[Document no SubProcess]],Processer280125!B:C,2,FALSE)</f>
        <v>tumn@kamstrup.com - Tue Hedegaard Madsen</v>
      </c>
      <c r="J528">
        <f>VLOOKUP(Processes[[#This Row],[Approver]],Tabels!BC:BF,3,FALSE)</f>
        <v>0</v>
      </c>
      <c r="L528" t="str">
        <f>VLOOKUP(Processes[[#This Row],[Document no SubProcess]],Processer280125!B:F,5,FALSE)</f>
        <v>Draft</v>
      </c>
      <c r="M528" t="str">
        <f>VLOOKUP(Processes[[#This Row],[Document no SubProcess]],Processer280125!B:B,1,)</f>
        <v>SP28.17</v>
      </c>
    </row>
    <row r="529" spans="3:13" x14ac:dyDescent="0.25">
      <c r="C529" s="29" t="str">
        <f>_xlfn.CONCAT(Processes[[#This Row],[Document no]],"-",Processes[[#This Row],[Process]],"-",Processes[[#This Row],[Document no SubProcess]],"-",Processes[[#This Row],[SubProcess]])</f>
        <v>P28-Health &amp; Safety-SP28.18-Machinery - Safety override</v>
      </c>
      <c r="D529" t="s">
        <v>6996</v>
      </c>
      <c r="E529" t="s">
        <v>6478</v>
      </c>
      <c r="F529" t="s">
        <v>6997</v>
      </c>
      <c r="G529" s="95" t="s">
        <v>7016</v>
      </c>
      <c r="H529" t="s">
        <v>7017</v>
      </c>
      <c r="I529" t="str">
        <f>VLOOKUP(Processes[[#This Row],[Document no SubProcess]],Processer280125!B:C,2,FALSE)</f>
        <v>tumn@kamstrup.com - Tue Hedegaard Madsen</v>
      </c>
      <c r="J529">
        <f>VLOOKUP(Processes[[#This Row],[Approver]],Tabels!BC:BF,3,FALSE)</f>
        <v>0</v>
      </c>
      <c r="L529" t="str">
        <f>VLOOKUP(Processes[[#This Row],[Document no SubProcess]],Processer280125!B:F,5,FALSE)</f>
        <v>Draft</v>
      </c>
      <c r="M529" t="str">
        <f>VLOOKUP(Processes[[#This Row],[Document no SubProcess]],Processer280125!B:B,1,)</f>
        <v>SP28.18</v>
      </c>
    </row>
    <row r="530" spans="3:13" x14ac:dyDescent="0.25">
      <c r="C530" s="29" t="str">
        <f>_xlfn.CONCAT(Processes[[#This Row],[Document no]],"-",Processes[[#This Row],[Process]],"-",Processes[[#This Row],[Document no SubProcess]],"-",Processes[[#This Row],[SubProcess]])</f>
        <v>P28-Health &amp; Safety-SP28.19-Safety Signs</v>
      </c>
      <c r="D530" t="s">
        <v>6996</v>
      </c>
      <c r="E530" t="s">
        <v>6478</v>
      </c>
      <c r="F530" t="s">
        <v>6997</v>
      </c>
      <c r="G530" s="95" t="s">
        <v>7018</v>
      </c>
      <c r="H530" t="s">
        <v>7019</v>
      </c>
      <c r="I530" t="str">
        <f>VLOOKUP(Processes[[#This Row],[Document no SubProcess]],Processer280125!B:C,2,FALSE)</f>
        <v>tumn@kamstrup.com - Tue Hedegaard Madsen</v>
      </c>
      <c r="J530">
        <f>VLOOKUP(Processes[[#This Row],[Approver]],Tabels!BC:BF,3,FALSE)</f>
        <v>0</v>
      </c>
      <c r="L530" t="str">
        <f>VLOOKUP(Processes[[#This Row],[Document no SubProcess]],Processer280125!B:F,5,FALSE)</f>
        <v>Current</v>
      </c>
      <c r="M530" t="str">
        <f>VLOOKUP(Processes[[#This Row],[Document no SubProcess]],Processer280125!B:B,1,)</f>
        <v>SP28.19</v>
      </c>
    </row>
    <row r="531" spans="3:13" x14ac:dyDescent="0.25">
      <c r="C531" s="29" t="str">
        <f>_xlfn.CONCAT(Processes[[#This Row],[Document no]],"-",Processes[[#This Row],[Process]],"-",Processes[[#This Row],[Document no SubProcess]],"-",Processes[[#This Row],[SubProcess]])</f>
        <v>P28-Health &amp; Safety-SP28.2-Workplace Assessment</v>
      </c>
      <c r="D531" t="s">
        <v>6996</v>
      </c>
      <c r="E531" t="s">
        <v>6478</v>
      </c>
      <c r="F531" t="s">
        <v>6997</v>
      </c>
      <c r="G531" s="95" t="s">
        <v>7020</v>
      </c>
      <c r="H531" t="s">
        <v>7021</v>
      </c>
      <c r="I531" t="str">
        <f>VLOOKUP(Processes[[#This Row],[Document no SubProcess]],Processer280125!B:C,2,FALSE)</f>
        <v>tumn@kamstrup.com - Tue Hedegaard Madsen</v>
      </c>
      <c r="J531">
        <f>VLOOKUP(Processes[[#This Row],[Approver]],Tabels!BC:BF,3,FALSE)</f>
        <v>0</v>
      </c>
      <c r="L531" t="str">
        <f>VLOOKUP(Processes[[#This Row],[Document no SubProcess]],Processer280125!B:F,5,FALSE)</f>
        <v>Draft</v>
      </c>
      <c r="M531" t="str">
        <f>VLOOKUP(Processes[[#This Row],[Document no SubProcess]],Processer280125!B:B,1,)</f>
        <v>SP28.2</v>
      </c>
    </row>
    <row r="532" spans="3:13" x14ac:dyDescent="0.25">
      <c r="C532" s="29" t="str">
        <f>_xlfn.CONCAT(Processes[[#This Row],[Document no]],"-",Processes[[#This Row],[Process]],"-",Processes[[#This Row],[Document no SubProcess]],"-",Processes[[#This Row],[SubProcess]])</f>
        <v>P28-Health &amp; Safety-SP28.20-Safe working with X-ray machines</v>
      </c>
      <c r="D532" t="s">
        <v>6996</v>
      </c>
      <c r="E532" t="s">
        <v>6478</v>
      </c>
      <c r="F532" t="s">
        <v>6997</v>
      </c>
      <c r="G532" s="95" t="s">
        <v>7022</v>
      </c>
      <c r="H532" t="s">
        <v>7023</v>
      </c>
      <c r="I532" t="str">
        <f>VLOOKUP(Processes[[#This Row],[Document no SubProcess]],Processer280125!B:C,2,FALSE)</f>
        <v>tumn@kamstrup.com - Tue Hedegaard Madsen</v>
      </c>
      <c r="J532">
        <f>VLOOKUP(Processes[[#This Row],[Approver]],Tabels!BC:BF,3,FALSE)</f>
        <v>0</v>
      </c>
      <c r="L532" t="str">
        <f>VLOOKUP(Processes[[#This Row],[Document no SubProcess]],Processer280125!B:F,5,FALSE)</f>
        <v>Draft</v>
      </c>
      <c r="M532" t="str">
        <f>VLOOKUP(Processes[[#This Row],[Document no SubProcess]],Processer280125!B:B,1,)</f>
        <v>SP28.20</v>
      </c>
    </row>
    <row r="533" spans="3:13" x14ac:dyDescent="0.25">
      <c r="C533" s="29" t="str">
        <f>_xlfn.CONCAT(Processes[[#This Row],[Document no]],"-",Processes[[#This Row],[Process]],"-",Processes[[#This Row],[Document no SubProcess]],"-",Processes[[#This Row],[SubProcess]])</f>
        <v>P28-Health &amp; Safety-SP28.21-Working hours rules</v>
      </c>
      <c r="D533" t="s">
        <v>6996</v>
      </c>
      <c r="E533" t="s">
        <v>6478</v>
      </c>
      <c r="F533" t="s">
        <v>6997</v>
      </c>
      <c r="G533" s="95" t="s">
        <v>7024</v>
      </c>
      <c r="H533" t="s">
        <v>7025</v>
      </c>
      <c r="I533" t="str">
        <f>VLOOKUP(Processes[[#This Row],[Document no SubProcess]],Processer280125!B:C,2,FALSE)</f>
        <v>tumn@kamstrup.com - Tue Hedegaard Madsen</v>
      </c>
      <c r="J533">
        <f>VLOOKUP(Processes[[#This Row],[Approver]],Tabels!BC:BF,3,FALSE)</f>
        <v>0</v>
      </c>
      <c r="L533" t="str">
        <f>VLOOKUP(Processes[[#This Row],[Document no SubProcess]],Processer280125!B:F,5,FALSE)</f>
        <v>Draft</v>
      </c>
      <c r="M533" t="str">
        <f>VLOOKUP(Processes[[#This Row],[Document no SubProcess]],Processer280125!B:B,1,)</f>
        <v>SP28.21</v>
      </c>
    </row>
    <row r="534" spans="3:13" x14ac:dyDescent="0.25">
      <c r="C534" s="29" t="str">
        <f>_xlfn.CONCAT(Processes[[#This Row],[Document no]],"-",Processes[[#This Row],[Process]],"-",Processes[[#This Row],[Document no SubProcess]],"-",Processes[[#This Row],[SubProcess]])</f>
        <v>P28-Health &amp; Safety-SP28.23-Working alone</v>
      </c>
      <c r="D534" t="s">
        <v>6996</v>
      </c>
      <c r="E534" t="s">
        <v>6478</v>
      </c>
      <c r="F534" t="s">
        <v>6997</v>
      </c>
      <c r="G534" s="95" t="s">
        <v>7026</v>
      </c>
      <c r="H534" t="s">
        <v>7027</v>
      </c>
      <c r="I534" t="str">
        <f>VLOOKUP(Processes[[#This Row],[Document no SubProcess]],Processer280125!B:C,2,FALSE)</f>
        <v>tumn@kamstrup.com - Tue Hedegaard Madsen</v>
      </c>
      <c r="J534">
        <f>VLOOKUP(Processes[[#This Row],[Approver]],Tabels!BC:BF,3,FALSE)</f>
        <v>0</v>
      </c>
      <c r="L534" t="str">
        <f>VLOOKUP(Processes[[#This Row],[Document no SubProcess]],Processer280125!B:F,5,FALSE)</f>
        <v>Draft</v>
      </c>
      <c r="M534" t="str">
        <f>VLOOKUP(Processes[[#This Row],[Document no SubProcess]],Processer280125!B:B,1,)</f>
        <v>SP28.23</v>
      </c>
    </row>
    <row r="535" spans="3:13" x14ac:dyDescent="0.25">
      <c r="C535" s="29" t="str">
        <f>_xlfn.CONCAT(Processes[[#This Row],[Document no]],"-",Processes[[#This Row],[Process]],"-",Processes[[#This Row],[Document no SubProcess]],"-",Processes[[#This Row],[SubProcess]])</f>
        <v>P28-Health &amp; Safety-SP28.24-Office layout - DK</v>
      </c>
      <c r="D535" t="s">
        <v>6996</v>
      </c>
      <c r="E535" t="s">
        <v>6478</v>
      </c>
      <c r="F535" t="s">
        <v>6997</v>
      </c>
      <c r="G535" s="95" t="s">
        <v>7028</v>
      </c>
      <c r="H535" t="s">
        <v>7029</v>
      </c>
      <c r="I535" t="str">
        <f>VLOOKUP(Processes[[#This Row],[Document no SubProcess]],Processer280125!B:C,2,FALSE)</f>
        <v>ASO@kamstrup.com - Allan Søegaard</v>
      </c>
      <c r="J535">
        <f>VLOOKUP(Processes[[#This Row],[Approver]],Tabels!BC:BF,3,FALSE)</f>
        <v>0</v>
      </c>
      <c r="L535" t="str">
        <f>VLOOKUP(Processes[[#This Row],[Document no SubProcess]],Processer280125!B:F,5,FALSE)</f>
        <v>Current</v>
      </c>
      <c r="M535" t="str">
        <f>VLOOKUP(Processes[[#This Row],[Document no SubProcess]],Processer280125!B:B,1,)</f>
        <v>SP28.24</v>
      </c>
    </row>
    <row r="536" spans="3:13" x14ac:dyDescent="0.25">
      <c r="C536" s="29" t="str">
        <f>_xlfn.CONCAT(Processes[[#This Row],[Document no]],"-",Processes[[#This Row],[Process]],"-",Processes[[#This Row],[Document no SubProcess]],"-",Processes[[#This Row],[SubProcess]])</f>
        <v>P28-Health &amp; Safety-SP28.25-Storage - Lithium batteries - DK</v>
      </c>
      <c r="D536" t="s">
        <v>6996</v>
      </c>
      <c r="E536" t="s">
        <v>6478</v>
      </c>
      <c r="F536" t="s">
        <v>6997</v>
      </c>
      <c r="G536" s="95" t="s">
        <v>7030</v>
      </c>
      <c r="H536" t="s">
        <v>7031</v>
      </c>
      <c r="I536" t="str">
        <f>VLOOKUP(Processes[[#This Row],[Document no SubProcess]],Processer280125!B:C,2,FALSE)</f>
        <v>jlha@kamstrup.com - Jonas Linschou Hannibal</v>
      </c>
      <c r="J536" t="str">
        <f>VLOOKUP(Processes[[#This Row],[Approver]],Tabels!BC:BF,3,FALSE)</f>
        <v>quality</v>
      </c>
      <c r="L536" t="str">
        <f>VLOOKUP(Processes[[#This Row],[Document no SubProcess]],Processer280125!B:F,5,FALSE)</f>
        <v>Draft</v>
      </c>
      <c r="M536" t="str">
        <f>VLOOKUP(Processes[[#This Row],[Document no SubProcess]],Processer280125!B:B,1,)</f>
        <v>SP28.25</v>
      </c>
    </row>
    <row r="537" spans="3:13" x14ac:dyDescent="0.25">
      <c r="C537" s="29" t="str">
        <f>_xlfn.CONCAT(Processes[[#This Row],[Document no]],"-",Processes[[#This Row],[Process]],"-",Processes[[#This Row],[Document no SubProcess]],"-",Processes[[#This Row],[SubProcess]])</f>
        <v>P28-Health &amp; Safety-SP28.26-Safe Shut Down of Technical Equipment - Lock Out Tack Out Try Out (LOTOTO)</v>
      </c>
      <c r="D537" t="s">
        <v>6996</v>
      </c>
      <c r="E537" t="s">
        <v>6478</v>
      </c>
      <c r="F537" t="s">
        <v>6997</v>
      </c>
      <c r="G537" s="95" t="s">
        <v>7032</v>
      </c>
      <c r="H537" t="s">
        <v>7033</v>
      </c>
      <c r="I537" t="str">
        <f>VLOOKUP(Processes[[#This Row],[Document no SubProcess]],Processer280125!B:C,2,FALSE)</f>
        <v>tumn@kamstrup.com - Tue Hedegaard Madsen</v>
      </c>
      <c r="J537">
        <f>VLOOKUP(Processes[[#This Row],[Approver]],Tabels!BC:BF,3,FALSE)</f>
        <v>0</v>
      </c>
      <c r="L537" t="str">
        <f>VLOOKUP(Processes[[#This Row],[Document no SubProcess]],Processer280125!B:F,5,FALSE)</f>
        <v>Draft</v>
      </c>
      <c r="M537" t="str">
        <f>VLOOKUP(Processes[[#This Row],[Document no SubProcess]],Processer280125!B:B,1,)</f>
        <v>SP28.26</v>
      </c>
    </row>
    <row r="538" spans="3:13" x14ac:dyDescent="0.25">
      <c r="C538" s="29" t="str">
        <f>_xlfn.CONCAT(Processes[[#This Row],[Document no]],"-",Processes[[#This Row],[Process]],"-",Processes[[#This Row],[Document no SubProcess]],"-",Processes[[#This Row],[SubProcess]])</f>
        <v>P28-Health &amp; Safety-SP28.27-Admittance to production areas</v>
      </c>
      <c r="D538" t="s">
        <v>6996</v>
      </c>
      <c r="E538" t="s">
        <v>6478</v>
      </c>
      <c r="F538" t="s">
        <v>6997</v>
      </c>
      <c r="G538" s="39" t="s">
        <v>7034</v>
      </c>
      <c r="H538" t="s">
        <v>7035</v>
      </c>
      <c r="I538" t="str">
        <f>VLOOKUP(Processes[[#This Row],[Document no SubProcess]],Processer280125!B:C,2,FALSE)</f>
        <v>tumn@kamstrup.com - Tue Hedegaard Madsen</v>
      </c>
      <c r="J538">
        <f>VLOOKUP(Processes[[#This Row],[Approver]],Tabels!BC:BF,3,FALSE)</f>
        <v>0</v>
      </c>
      <c r="L538" t="str">
        <f>VLOOKUP(Processes[[#This Row],[Document no SubProcess]],Processer280125!B:F,5,FALSE)</f>
        <v>Current</v>
      </c>
      <c r="M538" t="str">
        <f>VLOOKUP(Processes[[#This Row],[Document no SubProcess]],Processer280125!B:B,1,)</f>
        <v>SP28.27</v>
      </c>
    </row>
    <row r="539" spans="3:13" x14ac:dyDescent="0.25">
      <c r="C539" s="29" t="str">
        <f>_xlfn.CONCAT(Processes[[#This Row],[Document no]],"-",Processes[[#This Row],[Process]],"-",Processes[[#This Row],[Document no SubProcess]],"-",Processes[[#This Row],[SubProcess]])</f>
        <v>P28-Health &amp; Safety-SP28.28-Annual Work Environment Dialogue</v>
      </c>
      <c r="D539" t="s">
        <v>6996</v>
      </c>
      <c r="E539" t="s">
        <v>6478</v>
      </c>
      <c r="F539" t="s">
        <v>6997</v>
      </c>
      <c r="G539" s="39" t="s">
        <v>7036</v>
      </c>
      <c r="H539" t="s">
        <v>7037</v>
      </c>
      <c r="I539" t="str">
        <f>VLOOKUP(Processes[[#This Row],[Document no SubProcess]],Processer280125!B:C,2,FALSE)</f>
        <v>amsc@kamstrup.com - Amalie Schüsler</v>
      </c>
      <c r="J539" t="str">
        <f>VLOOKUP(Processes[[#This Row],[Approver]],Tabels!BC:BF,3,FALSE)</f>
        <v>quality</v>
      </c>
      <c r="L539" t="str">
        <f>VLOOKUP(Processes[[#This Row],[Document no SubProcess]],Processer280125!B:F,5,FALSE)</f>
        <v>Current</v>
      </c>
      <c r="M539" t="str">
        <f>VLOOKUP(Processes[[#This Row],[Document no SubProcess]],Processer280125!B:B,1,)</f>
        <v>SP28.28</v>
      </c>
    </row>
    <row r="540" spans="3:13" x14ac:dyDescent="0.25">
      <c r="C540" s="29" t="str">
        <f>_xlfn.CONCAT(Processes[[#This Row],[Document no]],"-",Processes[[#This Row],[Process]],"-",Processes[[#This Row],[Document no SubProcess]],"-",Processes[[#This Row],[SubProcess]])</f>
        <v>P28-Health &amp; Safety-SP28.29-Health &amp; Safety Organizational Structure</v>
      </c>
      <c r="D540" t="s">
        <v>6996</v>
      </c>
      <c r="E540" t="s">
        <v>6478</v>
      </c>
      <c r="F540" t="s">
        <v>6997</v>
      </c>
      <c r="G540" s="95" t="s">
        <v>7038</v>
      </c>
      <c r="H540" t="s">
        <v>7039</v>
      </c>
      <c r="I540" t="str">
        <f>VLOOKUP(Processes[[#This Row],[Document no SubProcess]],Processer280125!B:C,2,FALSE)</f>
        <v>tumn@kamstrup.com - Tue Hedegaard Madsen</v>
      </c>
      <c r="J540">
        <f>VLOOKUP(Processes[[#This Row],[Approver]],Tabels!BC:BF,3,FALSE)</f>
        <v>0</v>
      </c>
      <c r="L540" t="str">
        <f>VLOOKUP(Processes[[#This Row],[Document no SubProcess]],Processer280125!B:F,5,FALSE)</f>
        <v>Draft</v>
      </c>
      <c r="M540" t="str">
        <f>VLOOKUP(Processes[[#This Row],[Document no SubProcess]],Processer280125!B:B,1,)</f>
        <v>SP28.29</v>
      </c>
    </row>
    <row r="541" spans="3:13" x14ac:dyDescent="0.25">
      <c r="C541" s="29" t="str">
        <f>_xlfn.CONCAT(Processes[[#This Row],[Document no]],"-",Processes[[#This Row],[Process]],"-",Processes[[#This Row],[Document no SubProcess]],"-",Processes[[#This Row],[SubProcess]])</f>
        <v>P28-Health &amp; Safety-SP28.3-Office Workplace</v>
      </c>
      <c r="D541" t="s">
        <v>6996</v>
      </c>
      <c r="E541" t="s">
        <v>6478</v>
      </c>
      <c r="F541" t="s">
        <v>6997</v>
      </c>
      <c r="G541" s="95" t="s">
        <v>7040</v>
      </c>
      <c r="H541" t="s">
        <v>7041</v>
      </c>
      <c r="I541" t="str">
        <f>VLOOKUP(Processes[[#This Row],[Document no SubProcess]],Processer280125!B:C,2,FALSE)</f>
        <v>tumn@kamstrup.com - Tue Hedegaard Madsen</v>
      </c>
      <c r="J541">
        <f>VLOOKUP(Processes[[#This Row],[Approver]],Tabels!BC:BF,3,FALSE)</f>
        <v>0</v>
      </c>
      <c r="L541" t="str">
        <f>VLOOKUP(Processes[[#This Row],[Document no SubProcess]],Processer280125!B:F,5,FALSE)</f>
        <v>Current</v>
      </c>
      <c r="M541" t="str">
        <f>VLOOKUP(Processes[[#This Row],[Document no SubProcess]],Processer280125!B:B,1,)</f>
        <v>SP28.3</v>
      </c>
    </row>
    <row r="542" spans="3:13" x14ac:dyDescent="0.25">
      <c r="C542" s="29" t="str">
        <f>_xlfn.CONCAT(Processes[[#This Row],[Document no]],"-",Processes[[#This Row],[Process]],"-",Processes[[#This Row],[Document no SubProcess]],"-",Processes[[#This Row],[SubProcess]])</f>
        <v>P28-Health &amp; Safety-SP28.4-Air Quality, Light, Temperature &amp; Noise</v>
      </c>
      <c r="D542" t="s">
        <v>6996</v>
      </c>
      <c r="E542" t="s">
        <v>6478</v>
      </c>
      <c r="F542" t="s">
        <v>6997</v>
      </c>
      <c r="G542" s="95" t="s">
        <v>7042</v>
      </c>
      <c r="H542" t="s">
        <v>7043</v>
      </c>
      <c r="I542" t="str">
        <f>VLOOKUP(Processes[[#This Row],[Document no SubProcess]],Processer280125!B:C,2,FALSE)</f>
        <v>tumn@kamstrup.com - Tue Hedegaard Madsen</v>
      </c>
      <c r="J542">
        <f>VLOOKUP(Processes[[#This Row],[Approver]],Tabels!BC:BF,3,FALSE)</f>
        <v>0</v>
      </c>
      <c r="L542" t="str">
        <f>VLOOKUP(Processes[[#This Row],[Document no SubProcess]],Processer280125!B:F,5,FALSE)</f>
        <v>Draft</v>
      </c>
      <c r="M542" t="str">
        <f>VLOOKUP(Processes[[#This Row],[Document no SubProcess]],Processer280125!B:B,1,)</f>
        <v>SP28.4</v>
      </c>
    </row>
    <row r="543" spans="3:13" x14ac:dyDescent="0.25">
      <c r="C543" s="29" t="str">
        <f>_xlfn.CONCAT(Processes[[#This Row],[Document no]],"-",Processes[[#This Row],[Process]],"-",Processes[[#This Row],[Document no SubProcess]],"-",Processes[[#This Row],[SubProcess]])</f>
        <v>P28-Health &amp; Safety-SP28.5-Ergonomics</v>
      </c>
      <c r="D543" t="s">
        <v>6996</v>
      </c>
      <c r="E543" t="s">
        <v>6478</v>
      </c>
      <c r="F543" t="s">
        <v>6997</v>
      </c>
      <c r="G543" s="95" t="s">
        <v>7044</v>
      </c>
      <c r="H543" t="s">
        <v>7045</v>
      </c>
      <c r="I543" t="str">
        <f>VLOOKUP(Processes[[#This Row],[Document no SubProcess]],Processer280125!B:C,2,FALSE)</f>
        <v>jlha@kamstrup.com - Jonas Linschou Hannibal</v>
      </c>
      <c r="J543" t="str">
        <f>VLOOKUP(Processes[[#This Row],[Approver]],Tabels!BC:BF,3,FALSE)</f>
        <v>quality</v>
      </c>
      <c r="L543" t="str">
        <f>VLOOKUP(Processes[[#This Row],[Document no SubProcess]],Processer280125!B:F,5,FALSE)</f>
        <v>Draft</v>
      </c>
      <c r="M543" t="str">
        <f>VLOOKUP(Processes[[#This Row],[Document no SubProcess]],Processer280125!B:B,1,)</f>
        <v>SP28.5</v>
      </c>
    </row>
    <row r="544" spans="3:13" x14ac:dyDescent="0.25">
      <c r="C544" s="29" t="str">
        <f>_xlfn.CONCAT(Processes[[#This Row],[Document no]],"-",Processes[[#This Row],[Process]],"-",Processes[[#This Row],[Document no SubProcess]],"-",Processes[[#This Row],[SubProcess]])</f>
        <v>P28-Health &amp; Safety-SP28.6-Electrical safety</v>
      </c>
      <c r="D544" t="s">
        <v>6996</v>
      </c>
      <c r="E544" t="s">
        <v>6478</v>
      </c>
      <c r="F544" t="s">
        <v>6997</v>
      </c>
      <c r="G544" s="95" t="s">
        <v>7046</v>
      </c>
      <c r="H544" t="s">
        <v>7047</v>
      </c>
      <c r="I544" t="str">
        <f>VLOOKUP(Processes[[#This Row],[Document no SubProcess]],Processer280125!B:C,2,FALSE)</f>
        <v>tumn@kamstrup.com - Tue Hedegaard Madsen</v>
      </c>
      <c r="J544">
        <f>VLOOKUP(Processes[[#This Row],[Approver]],Tabels!BC:BF,3,FALSE)</f>
        <v>0</v>
      </c>
      <c r="L544" t="str">
        <f>VLOOKUP(Processes[[#This Row],[Document no SubProcess]],Processer280125!B:F,5,FALSE)</f>
        <v>Draft</v>
      </c>
      <c r="M544" t="str">
        <f>VLOOKUP(Processes[[#This Row],[Document no SubProcess]],Processer280125!B:B,1,)</f>
        <v>SP28.6</v>
      </c>
    </row>
    <row r="545" spans="3:13" x14ac:dyDescent="0.25">
      <c r="C545" s="29" t="str">
        <f>_xlfn.CONCAT(Processes[[#This Row],[Document no]],"-",Processes[[#This Row],[Process]],"-",Processes[[#This Row],[Document no SubProcess]],"-",Processes[[#This Row],[SubProcess]])</f>
        <v>P28-Health &amp; Safety-SP28.7-Chemical Management</v>
      </c>
      <c r="D545" t="s">
        <v>6996</v>
      </c>
      <c r="E545" t="s">
        <v>6478</v>
      </c>
      <c r="F545" t="s">
        <v>6997</v>
      </c>
      <c r="G545" s="39" t="s">
        <v>7048</v>
      </c>
      <c r="H545" t="s">
        <v>7049</v>
      </c>
      <c r="I545" t="str">
        <f>VLOOKUP(Processes[[#This Row],[Document no SubProcess]],Processer280125!B:C,2,FALSE)</f>
        <v>tumn@kamstrup.com - Tue Hedegaard Madsen</v>
      </c>
      <c r="J545">
        <f>VLOOKUP(Processes[[#This Row],[Approver]],Tabels!BC:BF,3,FALSE)</f>
        <v>0</v>
      </c>
      <c r="L545" t="str">
        <f>VLOOKUP(Processes[[#This Row],[Document no SubProcess]],Processer280125!B:F,5,FALSE)</f>
        <v>Draft</v>
      </c>
      <c r="M545" t="str">
        <f>VLOOKUP(Processes[[#This Row],[Document no SubProcess]],Processer280125!B:B,1,)</f>
        <v>SP28.7</v>
      </c>
    </row>
    <row r="546" spans="3:13" x14ac:dyDescent="0.25">
      <c r="C546" s="29" t="str">
        <f>_xlfn.CONCAT(Processes[[#This Row],[Document no]],"-",Processes[[#This Row],[Process]],"-",Processes[[#This Row],[Document no SubProcess]],"-",Processes[[#This Row],[SubProcess]])</f>
        <v>P28-Health &amp; Safety-SP28.8-Personal Protective Equipment</v>
      </c>
      <c r="D546" t="s">
        <v>6996</v>
      </c>
      <c r="E546" t="s">
        <v>6478</v>
      </c>
      <c r="F546" t="s">
        <v>6997</v>
      </c>
      <c r="G546" s="95" t="s">
        <v>7050</v>
      </c>
      <c r="H546" t="s">
        <v>7051</v>
      </c>
      <c r="I546" t="str">
        <f>VLOOKUP(Processes[[#This Row],[Document no SubProcess]],Processer280125!B:C,2,FALSE)</f>
        <v>tumn@kamstrup.com - Tue Hedegaard Madsen</v>
      </c>
      <c r="J546">
        <f>VLOOKUP(Processes[[#This Row],[Approver]],Tabels!BC:BF,3,FALSE)</f>
        <v>0</v>
      </c>
      <c r="L546" t="str">
        <f>VLOOKUP(Processes[[#This Row],[Document no SubProcess]],Processer280125!B:F,5,FALSE)</f>
        <v>Draft</v>
      </c>
      <c r="M546" t="str">
        <f>VLOOKUP(Processes[[#This Row],[Document no SubProcess]],Processer280125!B:B,1,)</f>
        <v>SP28.8</v>
      </c>
    </row>
    <row r="547" spans="3:13" x14ac:dyDescent="0.25">
      <c r="C547" s="29" t="str">
        <f>_xlfn.CONCAT(Processes[[#This Row],[Document no]],"-",Processes[[#This Row],[Process]],"-",Processes[[#This Row],[Document no SubProcess]],"-",Processes[[#This Row],[SubProcess]])</f>
        <v>P28-Health &amp; Safety-SP28.9-Stress Management</v>
      </c>
      <c r="D547" t="s">
        <v>6996</v>
      </c>
      <c r="E547" t="s">
        <v>6478</v>
      </c>
      <c r="F547" t="s">
        <v>6997</v>
      </c>
      <c r="G547" s="95" t="s">
        <v>7052</v>
      </c>
      <c r="H547" t="s">
        <v>7053</v>
      </c>
      <c r="I547" t="str">
        <f>VLOOKUP(Processes[[#This Row],[Document no SubProcess]],Processer280125!B:C,2,FALSE)</f>
        <v>tumn@kamstrup.com - Tue Hedegaard Madsen</v>
      </c>
      <c r="J547">
        <f>VLOOKUP(Processes[[#This Row],[Approver]],Tabels!BC:BF,3,FALSE)</f>
        <v>0</v>
      </c>
      <c r="L547" t="str">
        <f>VLOOKUP(Processes[[#This Row],[Document no SubProcess]],Processer280125!B:F,5,FALSE)</f>
        <v>Draft</v>
      </c>
      <c r="M547" t="str">
        <f>VLOOKUP(Processes[[#This Row],[Document no SubProcess]],Processer280125!B:B,1,)</f>
        <v>SP28.9</v>
      </c>
    </row>
    <row r="548" spans="3:13" x14ac:dyDescent="0.25">
      <c r="C548" s="29" t="str">
        <f>_xlfn.CONCAT(Processes[[#This Row],[Document no]],"-",Processes[[#This Row],[Process]],"-",Processes[[#This Row],[Document no SubProcess]],"-",Processes[[#This Row],[SubProcess]])</f>
        <v>P28-Health &amp; Safety--</v>
      </c>
      <c r="D548" t="s">
        <v>6996</v>
      </c>
      <c r="E548" t="s">
        <v>6478</v>
      </c>
      <c r="F548" t="s">
        <v>6997</v>
      </c>
      <c r="I548" t="s">
        <v>3572</v>
      </c>
      <c r="J548">
        <f>VLOOKUP(Processes[[#This Row],[Approver]],Tabels!BC:BF,3,FALSE)</f>
        <v>0</v>
      </c>
      <c r="L548" t="s">
        <v>435</v>
      </c>
      <c r="M548" t="s">
        <v>435</v>
      </c>
    </row>
    <row r="549" spans="3:13" x14ac:dyDescent="0.25">
      <c r="C549" s="29" t="str">
        <f>_xlfn.CONCAT(Processes[[#This Row],[Document no]],"-",Processes[[#This Row],[Process]],"-",Processes[[#This Row],[Document no SubProcess]],"-",Processes[[#This Row],[SubProcess]])</f>
        <v>P29-IT Services &amp; Support-SP29.1-IT Enhancement &amp; Optimization</v>
      </c>
      <c r="D549" t="s">
        <v>7054</v>
      </c>
      <c r="E549" t="s">
        <v>6478</v>
      </c>
      <c r="F549" t="s">
        <v>7055</v>
      </c>
      <c r="G549" s="39" t="s">
        <v>7056</v>
      </c>
      <c r="H549" t="s">
        <v>7057</v>
      </c>
      <c r="I549" t="str">
        <f>VLOOKUP(Processes[[#This Row],[Document no SubProcess]],Processer280125!B:C,2,FALSE)</f>
        <v>krno@kamstrup.com - Kristian Nørgaard</v>
      </c>
      <c r="J549">
        <f>VLOOKUP(Processes[[#This Row],[Approver]],Tabels!BC:BF,3,FALSE)</f>
        <v>0</v>
      </c>
      <c r="L549" t="str">
        <f>VLOOKUP(Processes[[#This Row],[Document no SubProcess]],Processer280125!B:F,5,FALSE)</f>
        <v>Current</v>
      </c>
      <c r="M549" t="str">
        <f>VLOOKUP(Processes[[#This Row],[Document no SubProcess]],Processer280125!B:B,1,)</f>
        <v>SP29.1</v>
      </c>
    </row>
    <row r="550" spans="3:13" x14ac:dyDescent="0.25">
      <c r="C550" s="29" t="str">
        <f>_xlfn.CONCAT(Processes[[#This Row],[Document no]],"-",Processes[[#This Row],[Process]],"-",Processes[[#This Row],[Document no SubProcess]],"-",Processes[[#This Row],[SubProcess]])</f>
        <v>P29-IT Services &amp; Support-SP29.10-IT Application Landscape</v>
      </c>
      <c r="D550" t="s">
        <v>7054</v>
      </c>
      <c r="E550" t="s">
        <v>6478</v>
      </c>
      <c r="F550" t="s">
        <v>7055</v>
      </c>
      <c r="G550" s="95" t="s">
        <v>7058</v>
      </c>
      <c r="H550" t="s">
        <v>7059</v>
      </c>
      <c r="I550" t="str">
        <f>VLOOKUP(Processes[[#This Row],[Document no SubProcess]],Processer280125!B:C,2,FALSE)</f>
        <v>krno@kamstrup.com - Kristian Nørgaard</v>
      </c>
      <c r="J550">
        <f>VLOOKUP(Processes[[#This Row],[Approver]],Tabels!BC:BF,3,FALSE)</f>
        <v>0</v>
      </c>
      <c r="L550" t="str">
        <f>VLOOKUP(Processes[[#This Row],[Document no SubProcess]],Processer280125!B:F,5,FALSE)</f>
        <v>Current</v>
      </c>
      <c r="M550" t="str">
        <f>VLOOKUP(Processes[[#This Row],[Document no SubProcess]],Processer280125!B:B,1,)</f>
        <v>SP29.10</v>
      </c>
    </row>
    <row r="551" spans="3:13" x14ac:dyDescent="0.25">
      <c r="C551" s="29" t="str">
        <f>_xlfn.CONCAT(Processes[[#This Row],[Document no]],"-",Processes[[#This Row],[Process]],"-",Processes[[#This Row],[Document no SubProcess]],"-",Processes[[#This Row],[SubProcess]])</f>
        <v>P29-IT Services &amp; Support-SP29.11-IT Governance Model</v>
      </c>
      <c r="D551" t="s">
        <v>7054</v>
      </c>
      <c r="E551" t="s">
        <v>6478</v>
      </c>
      <c r="F551" t="s">
        <v>7055</v>
      </c>
      <c r="G551" s="95" t="s">
        <v>7060</v>
      </c>
      <c r="H551" t="s">
        <v>7061</v>
      </c>
      <c r="I551" t="str">
        <f>VLOOKUP(Processes[[#This Row],[Document no SubProcess]],Processer280125!B:C,2,FALSE)</f>
        <v>tinr@kamstrup.com - Tina Rosholm</v>
      </c>
      <c r="J551">
        <f>VLOOKUP(Processes[[#This Row],[Approver]],Tabels!BC:BF,3,FALSE)</f>
        <v>0</v>
      </c>
      <c r="L551" t="str">
        <f>VLOOKUP(Processes[[#This Row],[Document no SubProcess]],Processer280125!B:F,5,FALSE)</f>
        <v>Draft</v>
      </c>
      <c r="M551" t="str">
        <f>VLOOKUP(Processes[[#This Row],[Document no SubProcess]],Processer280125!B:B,1,)</f>
        <v>SP29.11</v>
      </c>
    </row>
    <row r="552" spans="3:13" x14ac:dyDescent="0.25">
      <c r="C552" s="29" t="str">
        <f>_xlfn.CONCAT(Processes[[#This Row],[Document no]],"-",Processes[[#This Row],[Process]],"-",Processes[[#This Row],[Document no SubProcess]],"-",Processes[[#This Row],[SubProcess]])</f>
        <v>P29-IT Services &amp; Support-SP29.12-KamWay - System Ownership &amp; Governance</v>
      </c>
      <c r="D552" t="s">
        <v>7054</v>
      </c>
      <c r="E552" t="s">
        <v>6478</v>
      </c>
      <c r="F552" t="s">
        <v>7055</v>
      </c>
      <c r="G552" s="95" t="s">
        <v>7062</v>
      </c>
      <c r="H552" t="s">
        <v>7063</v>
      </c>
      <c r="I552" t="str">
        <f>VLOOKUP(Processes[[#This Row],[Document no SubProcess]],Processer280125!B:C,2,FALSE)</f>
        <v>krti@kamstrup.com - Kristian Tingleff</v>
      </c>
      <c r="J552">
        <f>VLOOKUP(Processes[[#This Row],[Approver]],Tabels!BC:BF,3,FALSE)</f>
        <v>0</v>
      </c>
      <c r="L552" t="str">
        <f>VLOOKUP(Processes[[#This Row],[Document no SubProcess]],Processer280125!B:F,5,FALSE)</f>
        <v>Current</v>
      </c>
      <c r="M552" t="str">
        <f>VLOOKUP(Processes[[#This Row],[Document no SubProcess]],Processer280125!B:B,1,)</f>
        <v>SP29.12</v>
      </c>
    </row>
    <row r="553" spans="3:13" x14ac:dyDescent="0.25">
      <c r="C553" s="29" t="str">
        <f>_xlfn.CONCAT(Processes[[#This Row],[Document no]],"-",Processes[[#This Row],[Process]],"-",Processes[[#This Row],[Document no SubProcess]],"-",Processes[[#This Row],[SubProcess]])</f>
        <v>P29-IT Services &amp; Support-SP29.13-Vulnerability Management</v>
      </c>
      <c r="D553" t="s">
        <v>7054</v>
      </c>
      <c r="E553" t="s">
        <v>6478</v>
      </c>
      <c r="F553" t="s">
        <v>7055</v>
      </c>
      <c r="G553" s="95" t="s">
        <v>7064</v>
      </c>
      <c r="H553" t="s">
        <v>7065</v>
      </c>
      <c r="I553" t="str">
        <f>VLOOKUP(Processes[[#This Row],[Document no SubProcess]],Processer280125!B:C,2,FALSE)</f>
        <v>krwi@kamstrup.com - Kristian Wilbrink</v>
      </c>
      <c r="J553" t="str">
        <f>VLOOKUP(Processes[[#This Row],[Approver]],Tabels!BC:BF,3,FALSE)</f>
        <v>Digitalization</v>
      </c>
      <c r="L553" t="str">
        <f>VLOOKUP(Processes[[#This Row],[Document no SubProcess]],Processer280125!B:F,5,FALSE)</f>
        <v>Current</v>
      </c>
      <c r="M553" t="str">
        <f>VLOOKUP(Processes[[#This Row],[Document no SubProcess]],Processer280125!B:B,1,)</f>
        <v>SP29.13</v>
      </c>
    </row>
    <row r="554" spans="3:13" x14ac:dyDescent="0.25">
      <c r="C554" s="29" t="str">
        <f>_xlfn.CONCAT(Processes[[#This Row],[Document no]],"-",Processes[[#This Row],[Process]],"-",Processes[[#This Row],[Document no SubProcess]],"-",Processes[[#This Row],[SubProcess]])</f>
        <v>P29-IT Services &amp; Support-SP29.14-Windows Patch Management</v>
      </c>
      <c r="D554" t="s">
        <v>7054</v>
      </c>
      <c r="E554" t="s">
        <v>6478</v>
      </c>
      <c r="F554" t="s">
        <v>7055</v>
      </c>
      <c r="G554" s="95" t="s">
        <v>7066</v>
      </c>
      <c r="H554" t="s">
        <v>7067</v>
      </c>
      <c r="I554" t="str">
        <f>VLOOKUP(Processes[[#This Row],[Document no SubProcess]],Processer280125!B:C,2,FALSE)</f>
        <v>pedn@kamstrup.com - Peter Ditlevsen</v>
      </c>
      <c r="J554">
        <f>VLOOKUP(Processes[[#This Row],[Approver]],Tabels!BC:BF,3,FALSE)</f>
        <v>0</v>
      </c>
      <c r="L554" t="str">
        <f>VLOOKUP(Processes[[#This Row],[Document no SubProcess]],Processer280125!B:F,5,FALSE)</f>
        <v>Current</v>
      </c>
      <c r="M554" t="str">
        <f>VLOOKUP(Processes[[#This Row],[Document no SubProcess]],Processer280125!B:B,1,)</f>
        <v>SP29.14</v>
      </c>
    </row>
    <row r="555" spans="3:13" x14ac:dyDescent="0.25">
      <c r="C555" s="29" t="str">
        <f>_xlfn.CONCAT(Processes[[#This Row],[Document no]],"-",Processes[[#This Row],[Process]],"-",Processes[[#This Row],[Document no SubProcess]],"-",Processes[[#This Row],[SubProcess]])</f>
        <v>P29-IT Services &amp; Support-SP29.15-Management of IT Records - FR</v>
      </c>
      <c r="D555" t="s">
        <v>7054</v>
      </c>
      <c r="E555" t="s">
        <v>6478</v>
      </c>
      <c r="F555" t="s">
        <v>7055</v>
      </c>
      <c r="G555" s="95" t="s">
        <v>7068</v>
      </c>
      <c r="H555" t="s">
        <v>7069</v>
      </c>
      <c r="I555" t="str">
        <f>VLOOKUP(Processes[[#This Row],[Document no SubProcess]],Processer280125!B:C,2,FALSE)</f>
        <v>jfd@kamstrup.com - Julien Ferrand</v>
      </c>
      <c r="J555" t="str">
        <f>VLOOKUP(Processes[[#This Row],[Approver]],Tabels!BC:BF,3,FALSE)</f>
        <v xml:space="preserve"> Sales &amp; Marketing</v>
      </c>
      <c r="L555" t="str">
        <f>VLOOKUP(Processes[[#This Row],[Document no SubProcess]],Processer280125!B:F,5,FALSE)</f>
        <v>Current</v>
      </c>
      <c r="M555" t="str">
        <f>VLOOKUP(Processes[[#This Row],[Document no SubProcess]],Processer280125!B:B,1,)</f>
        <v>SP29.15</v>
      </c>
    </row>
    <row r="556" spans="3:13" x14ac:dyDescent="0.25">
      <c r="C556" s="29" t="str">
        <f>_xlfn.CONCAT(Processes[[#This Row],[Document no]],"-",Processes[[#This Row],[Process]],"-",Processes[[#This Row],[Document no SubProcess]],"-",Processes[[#This Row],[SubProcess]])</f>
        <v>P29-IT Services &amp; Support-SP29.16-Backup and Restore of IT Systems</v>
      </c>
      <c r="D556" t="s">
        <v>7054</v>
      </c>
      <c r="E556" t="s">
        <v>6478</v>
      </c>
      <c r="F556" t="s">
        <v>7055</v>
      </c>
      <c r="G556" s="95" t="s">
        <v>7070</v>
      </c>
      <c r="H556" t="s">
        <v>7071</v>
      </c>
      <c r="I556" t="str">
        <f>VLOOKUP(Processes[[#This Row],[Document no SubProcess]],Processer280125!B:C,2,FALSE)</f>
        <v>mkje@kamstrup.com - Mikael Korsgaard Jensen</v>
      </c>
      <c r="J556">
        <f>VLOOKUP(Processes[[#This Row],[Approver]],Tabels!BC:BF,3,FALSE)</f>
        <v>0</v>
      </c>
      <c r="L556" t="str">
        <f>VLOOKUP(Processes[[#This Row],[Document no SubProcess]],Processer280125!B:F,5,FALSE)</f>
        <v>Current</v>
      </c>
      <c r="M556" t="str">
        <f>VLOOKUP(Processes[[#This Row],[Document no SubProcess]],Processer280125!B:B,1,)</f>
        <v>SP29.16</v>
      </c>
    </row>
    <row r="557" spans="3:13" x14ac:dyDescent="0.25">
      <c r="C557" s="29" t="str">
        <f>_xlfn.CONCAT(Processes[[#This Row],[Document no]],"-",Processes[[#This Row],[Process]],"-",Processes[[#This Row],[Document no SubProcess]],"-",Processes[[#This Row],[SubProcess]])</f>
        <v>P29-IT Services &amp; Support-SP29.17-ServiceNow - Ordering Privileged access groups</v>
      </c>
      <c r="D557" t="s">
        <v>7054</v>
      </c>
      <c r="E557" t="s">
        <v>6478</v>
      </c>
      <c r="F557" t="s">
        <v>7055</v>
      </c>
      <c r="G557" s="95" t="s">
        <v>7072</v>
      </c>
      <c r="H557" t="s">
        <v>7073</v>
      </c>
      <c r="I557" t="str">
        <f>VLOOKUP(Processes[[#This Row],[Document no SubProcess]],Processer280125!B:C,2,FALSE)</f>
        <v>SAL@kamstrup.com - Simon Alexander Alsing</v>
      </c>
      <c r="J557" t="str">
        <f>VLOOKUP(Processes[[#This Row],[Approver]],Tabels!BC:BF,3,FALSE)</f>
        <v xml:space="preserve"> El/Combi Communication</v>
      </c>
      <c r="L557" t="str">
        <f>VLOOKUP(Processes[[#This Row],[Document no SubProcess]],Processer280125!B:F,5,FALSE)</f>
        <v>Current</v>
      </c>
      <c r="M557" t="str">
        <f>VLOOKUP(Processes[[#This Row],[Document no SubProcess]],Processer280125!B:B,1,)</f>
        <v>SP29.17</v>
      </c>
    </row>
    <row r="558" spans="3:13" x14ac:dyDescent="0.25">
      <c r="C558" s="29" t="str">
        <f>_xlfn.CONCAT(Processes[[#This Row],[Document no]],"-",Processes[[#This Row],[Process]],"-",Processes[[#This Row],[Document no SubProcess]],"-",Processes[[#This Row],[SubProcess]])</f>
        <v>P29-IT Services &amp; Support-SP29.18-IT Enhancement Request</v>
      </c>
      <c r="D558" t="s">
        <v>7054</v>
      </c>
      <c r="E558" t="s">
        <v>6478</v>
      </c>
      <c r="F558" t="s">
        <v>7055</v>
      </c>
      <c r="G558" s="95" t="s">
        <v>7074</v>
      </c>
      <c r="H558" t="s">
        <v>7075</v>
      </c>
      <c r="I558" t="str">
        <f>VLOOKUP(Processes[[#This Row],[Document no SubProcess]],Processer280125!B:C,2,FALSE)</f>
        <v>krno@kamstrup.com - Kristian Nørgaard</v>
      </c>
      <c r="J558">
        <f>VLOOKUP(Processes[[#This Row],[Approver]],Tabels!BC:BF,3,FALSE)</f>
        <v>0</v>
      </c>
      <c r="L558" t="str">
        <f>VLOOKUP(Processes[[#This Row],[Document no SubProcess]],Processer280125!B:F,5,FALSE)</f>
        <v>Current</v>
      </c>
      <c r="M558" t="str">
        <f>VLOOKUP(Processes[[#This Row],[Document no SubProcess]],Processer280125!B:B,1,)</f>
        <v>SP29.18</v>
      </c>
    </row>
    <row r="559" spans="3:13" x14ac:dyDescent="0.25">
      <c r="C559" s="29" t="str">
        <f>_xlfn.CONCAT(Processes[[#This Row],[Document no]],"-",Processes[[#This Row],[Process]],"-",Processes[[#This Row],[Document no SubProcess]],"-",Processes[[#This Row],[SubProcess]])</f>
        <v>P29-IT Services &amp; Support-SP29.19-IT Standard Request</v>
      </c>
      <c r="D559" t="s">
        <v>7054</v>
      </c>
      <c r="E559" t="s">
        <v>6478</v>
      </c>
      <c r="F559" t="s">
        <v>7055</v>
      </c>
      <c r="G559" s="95" t="s">
        <v>7076</v>
      </c>
      <c r="H559" t="s">
        <v>7077</v>
      </c>
      <c r="I559" t="str">
        <f>VLOOKUP(Processes[[#This Row],[Document no SubProcess]],Processer280125!B:C,2,FALSE)</f>
        <v>krno@kamstrup.com - Kristian Nørgaard</v>
      </c>
      <c r="J559">
        <f>VLOOKUP(Processes[[#This Row],[Approver]],Tabels!BC:BF,3,FALSE)</f>
        <v>0</v>
      </c>
      <c r="L559" t="str">
        <f>VLOOKUP(Processes[[#This Row],[Document no SubProcess]],Processer280125!B:F,5,FALSE)</f>
        <v>Current</v>
      </c>
      <c r="M559" t="str">
        <f>VLOOKUP(Processes[[#This Row],[Document no SubProcess]],Processer280125!B:B,1,)</f>
        <v>SP29.19</v>
      </c>
    </row>
    <row r="560" spans="3:13" x14ac:dyDescent="0.25">
      <c r="C560" s="29" t="str">
        <f>_xlfn.CONCAT(Processes[[#This Row],[Document no]],"-",Processes[[#This Row],[Process]],"-",Processes[[#This Row],[Document no SubProcess]],"-",Processes[[#This Row],[SubProcess]])</f>
        <v>P29-IT Services &amp; Support-SP29.2-IT Operations &amp; Maintenance</v>
      </c>
      <c r="D560" t="s">
        <v>7054</v>
      </c>
      <c r="E560" t="s">
        <v>6478</v>
      </c>
      <c r="F560" t="s">
        <v>7055</v>
      </c>
      <c r="G560" s="39" t="s">
        <v>7078</v>
      </c>
      <c r="H560" t="s">
        <v>7079</v>
      </c>
      <c r="I560" t="str">
        <f>VLOOKUP(Processes[[#This Row],[Document no SubProcess]],Processer280125!B:C,2,FALSE)</f>
        <v>spov@kamstrup.com - Susanne Povlsen</v>
      </c>
      <c r="J560">
        <f>VLOOKUP(Processes[[#This Row],[Approver]],Tabels!BC:BF,3,FALSE)</f>
        <v>0</v>
      </c>
      <c r="L560" t="str">
        <f>VLOOKUP(Processes[[#This Row],[Document no SubProcess]],Processer280125!B:F,5,FALSE)</f>
        <v>Current</v>
      </c>
      <c r="M560" t="str">
        <f>VLOOKUP(Processes[[#This Row],[Document no SubProcess]],Processer280125!B:B,1,)</f>
        <v>SP29.2</v>
      </c>
    </row>
    <row r="561" spans="3:13" x14ac:dyDescent="0.25">
      <c r="C561" s="29" t="str">
        <f>_xlfn.CONCAT(Processes[[#This Row],[Document no]],"-",Processes[[#This Row],[Process]],"-",Processes[[#This Row],[Document no SubProcess]],"-",Processes[[#This Row],[SubProcess]])</f>
        <v>P29-IT Services &amp; Support-SP29.20-CPQ - Quote Lines Explained</v>
      </c>
      <c r="D561" t="s">
        <v>7054</v>
      </c>
      <c r="E561" t="s">
        <v>6478</v>
      </c>
      <c r="F561" t="s">
        <v>7055</v>
      </c>
      <c r="G561" s="95" t="s">
        <v>7080</v>
      </c>
      <c r="H561" t="s">
        <v>7081</v>
      </c>
      <c r="I561" t="str">
        <f>VLOOKUP(Processes[[#This Row],[Document no SubProcess]],Processer280125!B:C,2,FALSE)</f>
        <v>juh@kamstrup.com - Julie Hald</v>
      </c>
      <c r="J561" t="str">
        <f>VLOOKUP(Processes[[#This Row],[Approver]],Tabels!BC:BF,3,FALSE)</f>
        <v>Heat</v>
      </c>
      <c r="L561" t="str">
        <f>VLOOKUP(Processes[[#This Row],[Document no SubProcess]],Processer280125!B:F,5,FALSE)</f>
        <v>Current</v>
      </c>
      <c r="M561" t="str">
        <f>VLOOKUP(Processes[[#This Row],[Document no SubProcess]],Processer280125!B:B,1,)</f>
        <v>SP29.20</v>
      </c>
    </row>
    <row r="562" spans="3:13" x14ac:dyDescent="0.25">
      <c r="C562" s="29" t="str">
        <f>_xlfn.CONCAT(Processes[[#This Row],[Document no]],"-",Processes[[#This Row],[Process]],"-",Processes[[#This Row],[Document no SubProcess]],"-",Processes[[#This Row],[SubProcess]])</f>
        <v>P29-IT Services &amp; Support-SP29.21-CPQ - How to copy Orders and Quotes</v>
      </c>
      <c r="D562" t="s">
        <v>7054</v>
      </c>
      <c r="E562" t="s">
        <v>6478</v>
      </c>
      <c r="F562" t="s">
        <v>7055</v>
      </c>
      <c r="G562" s="95" t="s">
        <v>7082</v>
      </c>
      <c r="H562" t="s">
        <v>7083</v>
      </c>
      <c r="I562" t="str">
        <f>VLOOKUP(Processes[[#This Row],[Document no SubProcess]],Processer280125!B:C,2,FALSE)</f>
        <v>juh@kamstrup.com - Julie Hald</v>
      </c>
      <c r="J562" t="str">
        <f>VLOOKUP(Processes[[#This Row],[Approver]],Tabels!BC:BF,3,FALSE)</f>
        <v>Heat</v>
      </c>
      <c r="L562" t="str">
        <f>VLOOKUP(Processes[[#This Row],[Document no SubProcess]],Processer280125!B:F,5,FALSE)</f>
        <v>Current</v>
      </c>
      <c r="M562" t="str">
        <f>VLOOKUP(Processes[[#This Row],[Document no SubProcess]],Processer280125!B:B,1,)</f>
        <v>SP29.21</v>
      </c>
    </row>
    <row r="563" spans="3:13" x14ac:dyDescent="0.25">
      <c r="C563" s="29" t="str">
        <f>_xlfn.CONCAT(Processes[[#This Row],[Document no]],"-",Processes[[#This Row],[Process]],"-",Processes[[#This Row],[Document no SubProcess]],"-",Processes[[#This Row],[SubProcess]])</f>
        <v>P29-IT Services &amp; Support-SP29.22-CRM - How to track from Outlook to CRM</v>
      </c>
      <c r="D563" t="s">
        <v>7054</v>
      </c>
      <c r="E563" t="s">
        <v>6478</v>
      </c>
      <c r="F563" t="s">
        <v>7055</v>
      </c>
      <c r="G563" s="95" t="s">
        <v>7084</v>
      </c>
      <c r="H563" t="s">
        <v>7085</v>
      </c>
      <c r="I563" t="str">
        <f>VLOOKUP(Processes[[#This Row],[Document no SubProcess]],Processer280125!B:C,2,FALSE)</f>
        <v>bepl@kamstrup.com - Benedita Leopoldo Portugal</v>
      </c>
      <c r="J563">
        <f>VLOOKUP(Processes[[#This Row],[Approver]],Tabels!BC:BF,3,FALSE)</f>
        <v>0</v>
      </c>
      <c r="L563" t="str">
        <f>VLOOKUP(Processes[[#This Row],[Document no SubProcess]],Processer280125!B:F,5,FALSE)</f>
        <v>Current</v>
      </c>
      <c r="M563" t="str">
        <f>VLOOKUP(Processes[[#This Row],[Document no SubProcess]],Processer280125!B:B,1,)</f>
        <v>SP29.22</v>
      </c>
    </row>
    <row r="564" spans="3:13" x14ac:dyDescent="0.25">
      <c r="C564" s="29" t="str">
        <f>_xlfn.CONCAT(Processes[[#This Row],[Document no]],"-",Processes[[#This Row],[Process]],"-",Processes[[#This Row],[Document no SubProcess]],"-",Processes[[#This Row],[SubProcess]])</f>
        <v>P29-IT Services &amp; Support-SP29.23-Handover to operation in IT</v>
      </c>
      <c r="D564" t="s">
        <v>7054</v>
      </c>
      <c r="E564" t="s">
        <v>6478</v>
      </c>
      <c r="F564" t="s">
        <v>7055</v>
      </c>
      <c r="G564" s="39" t="s">
        <v>7086</v>
      </c>
      <c r="H564" t="s">
        <v>7087</v>
      </c>
      <c r="I564" t="str">
        <f>VLOOKUP(Processes[[#This Row],[Document no SubProcess]],Processer280125!B:C,2,FALSE)</f>
        <v>krno@kamstrup.com - Kristian Nørgaard</v>
      </c>
      <c r="J564">
        <f>VLOOKUP(Processes[[#This Row],[Approver]],Tabels!BC:BF,3,FALSE)</f>
        <v>0</v>
      </c>
      <c r="L564" t="str">
        <f>VLOOKUP(Processes[[#This Row],[Document no SubProcess]],Processer280125!B:F,5,FALSE)</f>
        <v>Current</v>
      </c>
      <c r="M564" t="str">
        <f>VLOOKUP(Processes[[#This Row],[Document no SubProcess]],Processer280125!B:B,1,)</f>
        <v>SP29.23</v>
      </c>
    </row>
    <row r="565" spans="3:13" x14ac:dyDescent="0.25">
      <c r="C565" s="29" t="str">
        <f>_xlfn.CONCAT(Processes[[#This Row],[Document no]],"-",Processes[[#This Row],[Process]],"-",Processes[[#This Row],[Document no SubProcess]],"-",Processes[[#This Row],[SubProcess]])</f>
        <v>P29-IT Services &amp; Support-SP29.24-DocuSign Ownership &amp; Governance</v>
      </c>
      <c r="D565" t="s">
        <v>7054</v>
      </c>
      <c r="E565" t="s">
        <v>6478</v>
      </c>
      <c r="F565" t="s">
        <v>7055</v>
      </c>
      <c r="G565" s="95" t="s">
        <v>7088</v>
      </c>
      <c r="H565" t="s">
        <v>7089</v>
      </c>
      <c r="I565" t="str">
        <f>VLOOKUP(Processes[[#This Row],[Document no SubProcess]],Processer280125!B:C,2,FALSE)</f>
        <v>jsst@kamstrup.com - Jonas Engelsbak Stampe</v>
      </c>
      <c r="J565">
        <f>VLOOKUP(Processes[[#This Row],[Approver]],Tabels!BC:BF,3,FALSE)</f>
        <v>0</v>
      </c>
      <c r="L565" t="str">
        <f>VLOOKUP(Processes[[#This Row],[Document no SubProcess]],Processer280125!B:F,5,FALSE)</f>
        <v>Draft</v>
      </c>
      <c r="M565" t="str">
        <f>VLOOKUP(Processes[[#This Row],[Document no SubProcess]],Processer280125!B:B,1,)</f>
        <v>SP29.24</v>
      </c>
    </row>
    <row r="566" spans="3:13" x14ac:dyDescent="0.25">
      <c r="C566" s="29" t="str">
        <f>_xlfn.CONCAT(Processes[[#This Row],[Document no]],"-",Processes[[#This Row],[Process]],"-",Processes[[#This Row],[Document no SubProcess]],"-",Processes[[#This Row],[SubProcess]])</f>
        <v>P29-IT Services &amp; Support-SP29.25-Content Hub Ownership &amp; Governance</v>
      </c>
      <c r="D566" t="s">
        <v>7054</v>
      </c>
      <c r="E566" t="s">
        <v>6478</v>
      </c>
      <c r="F566" t="s">
        <v>7055</v>
      </c>
      <c r="G566" s="95" t="s">
        <v>7090</v>
      </c>
      <c r="H566" t="s">
        <v>7091</v>
      </c>
      <c r="I566" t="str">
        <f>VLOOKUP(Processes[[#This Row],[Document no SubProcess]],Processer280125!B:C,2,FALSE)</f>
        <v>sksr@kamstrup.com - Søren Kjær Sommer</v>
      </c>
      <c r="J566">
        <f>VLOOKUP(Processes[[#This Row],[Approver]],Tabels!BC:BF,3,FALSE)</f>
        <v>0</v>
      </c>
      <c r="L566" t="str">
        <f>VLOOKUP(Processes[[#This Row],[Document no SubProcess]],Processer280125!B:F,5,FALSE)</f>
        <v>Current</v>
      </c>
      <c r="M566" t="str">
        <f>VLOOKUP(Processes[[#This Row],[Document no SubProcess]],Processer280125!B:B,1,)</f>
        <v>SP29.25</v>
      </c>
    </row>
    <row r="567" spans="3:13" x14ac:dyDescent="0.25">
      <c r="C567" s="29" t="str">
        <f>_xlfn.CONCAT(Processes[[#This Row],[Document no]],"-",Processes[[#This Row],[Process]],"-",Processes[[#This Row],[Document no SubProcess]],"-",Processes[[#This Row],[SubProcess]])</f>
        <v>P29-IT Services &amp; Support-SP29.26-CMDB Governance - Solution &amp; Service Delivery</v>
      </c>
      <c r="D567" t="s">
        <v>7054</v>
      </c>
      <c r="E567" t="s">
        <v>6478</v>
      </c>
      <c r="F567" t="s">
        <v>7055</v>
      </c>
      <c r="G567" s="95" t="s">
        <v>7092</v>
      </c>
      <c r="H567" t="s">
        <v>7093</v>
      </c>
      <c r="I567" t="str">
        <f>VLOOKUP(Processes[[#This Row],[Document no SubProcess]],Processer280125!B:C,2,FALSE)</f>
        <v>AKB@kamstrup.com - Anders Kirkholm Bøgh Mortensen</v>
      </c>
      <c r="J567">
        <f>VLOOKUP(Processes[[#This Row],[Approver]],Tabels!BC:BF,3,FALSE)</f>
        <v>0</v>
      </c>
      <c r="L567" t="str">
        <f>VLOOKUP(Processes[[#This Row],[Document no SubProcess]],Processer280125!B:F,5,FALSE)</f>
        <v>Draft</v>
      </c>
      <c r="M567" t="str">
        <f>VLOOKUP(Processes[[#This Row],[Document no SubProcess]],Processer280125!B:B,1,)</f>
        <v>SP29.26</v>
      </c>
    </row>
    <row r="568" spans="3:13" x14ac:dyDescent="0.25">
      <c r="C568" s="29" t="str">
        <f>_xlfn.CONCAT(Processes[[#This Row],[Document no]],"-",Processes[[#This Row],[Process]],"-",Processes[[#This Row],[Document no SubProcess]],"-",Processes[[#This Row],[SubProcess]])</f>
        <v>P29-IT Services &amp; Support-SP29.27-KamWay - Usergroup Ownership and Governance</v>
      </c>
      <c r="D568" t="s">
        <v>7054</v>
      </c>
      <c r="E568" t="s">
        <v>6478</v>
      </c>
      <c r="F568" t="s">
        <v>7055</v>
      </c>
      <c r="G568" s="95" t="s">
        <v>7094</v>
      </c>
      <c r="H568" t="s">
        <v>7095</v>
      </c>
      <c r="I568" t="str">
        <f>VLOOKUP(Processes[[#This Row],[Document no SubProcess]],Processer280125!B:C,2,FALSE)</f>
        <v>zoms@kamstrup.com - Zoe Marie Sanchez</v>
      </c>
      <c r="J568">
        <f>VLOOKUP(Processes[[#This Row],[Approver]],Tabels!BC:BF,3,FALSE)</f>
        <v>0</v>
      </c>
      <c r="L568" t="str">
        <f>VLOOKUP(Processes[[#This Row],[Document no SubProcess]],Processer280125!B:F,5,FALSE)</f>
        <v>Current</v>
      </c>
      <c r="M568" t="str">
        <f>VLOOKUP(Processes[[#This Row],[Document no SubProcess]],Processer280125!B:B,1,)</f>
        <v>SP29.27</v>
      </c>
    </row>
    <row r="569" spans="3:13" x14ac:dyDescent="0.25">
      <c r="C569" s="29" t="str">
        <f>_xlfn.CONCAT(Processes[[#This Row],[Document no]],"-",Processes[[#This Row],[Process]],"-",Processes[[#This Row],[Document no SubProcess]],"-",Processes[[#This Row],[SubProcess]])</f>
        <v>P29-IT Services &amp; Support-SP29.28-Kamstrup Connect - SIM Management - Merging Of Customers</v>
      </c>
      <c r="D569" t="s">
        <v>7054</v>
      </c>
      <c r="E569" t="s">
        <v>6478</v>
      </c>
      <c r="F569" t="s">
        <v>7055</v>
      </c>
      <c r="G569" s="39" t="s">
        <v>7096</v>
      </c>
      <c r="H569" t="s">
        <v>7097</v>
      </c>
      <c r="I569" t="str">
        <f>VLOOKUP(Processes[[#This Row],[Document no SubProcess]],Processer280125!B:C,2,FALSE)</f>
        <v>mrst@kamstrup.com - Mark Stokkebæk</v>
      </c>
      <c r="J569" t="str">
        <f>VLOOKUP(Processes[[#This Row],[Approver]],Tabels!BC:BF,3,FALSE)</f>
        <v>Water</v>
      </c>
      <c r="L569" t="str">
        <f>VLOOKUP(Processes[[#This Row],[Document no SubProcess]],Processer280125!B:F,5,FALSE)</f>
        <v>Draft</v>
      </c>
      <c r="M569" t="str">
        <f>VLOOKUP(Processes[[#This Row],[Document no SubProcess]],Processer280125!B:B,1,)</f>
        <v>SP29.28</v>
      </c>
    </row>
    <row r="570" spans="3:13" x14ac:dyDescent="0.25">
      <c r="C570" s="29" t="str">
        <f>_xlfn.CONCAT(Processes[[#This Row],[Document no]],"-",Processes[[#This Row],[Process]],"-",Processes[[#This Row],[Document no SubProcess]],"-",Processes[[#This Row],[SubProcess]])</f>
        <v>P29-IT Services &amp; Support-SP29.29-Termination of SIM / eSIM for production devices</v>
      </c>
      <c r="D570" t="s">
        <v>7054</v>
      </c>
      <c r="E570" t="s">
        <v>6478</v>
      </c>
      <c r="F570" t="s">
        <v>7055</v>
      </c>
      <c r="G570" s="39" t="s">
        <v>7098</v>
      </c>
      <c r="H570" t="s">
        <v>7099</v>
      </c>
      <c r="I570" t="str">
        <f>VLOOKUP(Processes[[#This Row],[Document no SubProcess]],Processer280125!B:C,2,FALSE)</f>
        <v>mrst@kamstrup.com - Mark Stokkebæk</v>
      </c>
      <c r="J570" t="str">
        <f>VLOOKUP(Processes[[#This Row],[Approver]],Tabels!BC:BF,3,FALSE)</f>
        <v>Water</v>
      </c>
      <c r="L570" t="str">
        <f>VLOOKUP(Processes[[#This Row],[Document no SubProcess]],Processer280125!B:F,5,FALSE)</f>
        <v>Current</v>
      </c>
      <c r="M570" t="str">
        <f>VLOOKUP(Processes[[#This Row],[Document no SubProcess]],Processer280125!B:B,1,)</f>
        <v>SP29.29</v>
      </c>
    </row>
    <row r="571" spans="3:13" x14ac:dyDescent="0.25">
      <c r="C571" s="29" t="str">
        <f>_xlfn.CONCAT(Processes[[#This Row],[Document no]],"-",Processes[[#This Row],[Process]],"-",Processes[[#This Row],[Document no SubProcess]],"-",Processes[[#This Row],[SubProcess]])</f>
        <v>P29-IT Services &amp; Support-SP29.3-IT Support and Equipment Delivery</v>
      </c>
      <c r="D571" t="s">
        <v>7054</v>
      </c>
      <c r="E571" t="s">
        <v>6478</v>
      </c>
      <c r="F571" t="s">
        <v>7055</v>
      </c>
      <c r="G571" s="39" t="s">
        <v>7100</v>
      </c>
      <c r="H571" t="s">
        <v>7101</v>
      </c>
      <c r="I571" t="str">
        <f>VLOOKUP(Processes[[#This Row],[Document no SubProcess]],Processer280125!B:C,2,FALSE)</f>
        <v>bwlh@kamstrup.com - Brian Würtz Leth</v>
      </c>
      <c r="J571">
        <f>VLOOKUP(Processes[[#This Row],[Approver]],Tabels!BC:BF,3,FALSE)</f>
        <v>0</v>
      </c>
      <c r="L571" t="str">
        <f>VLOOKUP(Processes[[#This Row],[Document no SubProcess]],Processer280125!B:F,5,FALSE)</f>
        <v>Current</v>
      </c>
      <c r="M571" t="str">
        <f>VLOOKUP(Processes[[#This Row],[Document no SubProcess]],Processer280125!B:B,1,)</f>
        <v>SP29.3</v>
      </c>
    </row>
    <row r="572" spans="3:13" x14ac:dyDescent="0.25">
      <c r="C572" s="29" t="str">
        <f>_xlfn.CONCAT(Processes[[#This Row],[Document no]],"-",Processes[[#This Row],[Process]],"-",Processes[[#This Row],[Document no SubProcess]],"-",Processes[[#This Row],[SubProcess]])</f>
        <v>P29-IT Services &amp; Support-SP29.30-Software Intake</v>
      </c>
      <c r="D572" t="s">
        <v>7054</v>
      </c>
      <c r="E572" t="s">
        <v>6478</v>
      </c>
      <c r="F572" t="s">
        <v>7055</v>
      </c>
      <c r="G572" s="95" t="s">
        <v>7102</v>
      </c>
      <c r="H572" t="s">
        <v>7103</v>
      </c>
      <c r="I572" t="str">
        <f>VLOOKUP(Processes[[#This Row],[Document no SubProcess]],Processer280125!B:C,2,FALSE)</f>
        <v>mibt@kamstrup.com - Michael Bladt Tvede</v>
      </c>
      <c r="J572">
        <f>VLOOKUP(Processes[[#This Row],[Approver]],Tabels!BC:BF,3,FALSE)</f>
        <v>0</v>
      </c>
      <c r="L572" t="str">
        <f>VLOOKUP(Processes[[#This Row],[Document no SubProcess]],Processer280125!B:F,5,FALSE)</f>
        <v>Draft</v>
      </c>
      <c r="M572" t="str">
        <f>VLOOKUP(Processes[[#This Row],[Document no SubProcess]],Processer280125!B:B,1,)</f>
        <v>SP29.30</v>
      </c>
    </row>
    <row r="573" spans="3:13" x14ac:dyDescent="0.25">
      <c r="C573" s="29" t="str">
        <f>_xlfn.CONCAT(Processes[[#This Row],[Document no]],"-",Processes[[#This Row],[Process]],"-",Processes[[#This Row],[Document no SubProcess]],"-",Processes[[#This Row],[SubProcess]])</f>
        <v>P29-IT Services &amp; Support-SP29.4-User Life Cycle Management</v>
      </c>
      <c r="D573" t="s">
        <v>7054</v>
      </c>
      <c r="E573" t="s">
        <v>6478</v>
      </c>
      <c r="F573" t="s">
        <v>7055</v>
      </c>
      <c r="G573" s="39" t="s">
        <v>7104</v>
      </c>
      <c r="H573" t="s">
        <v>7105</v>
      </c>
      <c r="I573" t="str">
        <f>VLOOKUP(Processes[[#This Row],[Document no SubProcess]],Processer280125!B:C,2,FALSE)</f>
        <v>bwlh@kamstrup.com - Brian Würtz Leth</v>
      </c>
      <c r="J573">
        <f>VLOOKUP(Processes[[#This Row],[Approver]],Tabels!BC:BF,3,FALSE)</f>
        <v>0</v>
      </c>
      <c r="L573" t="str">
        <f>VLOOKUP(Processes[[#This Row],[Document no SubProcess]],Processer280125!B:F,5,FALSE)</f>
        <v>Current</v>
      </c>
      <c r="M573" t="str">
        <f>VLOOKUP(Processes[[#This Row],[Document no SubProcess]],Processer280125!B:B,1,)</f>
        <v>SP29.4</v>
      </c>
    </row>
    <row r="574" spans="3:13" x14ac:dyDescent="0.25">
      <c r="C574" s="29" t="str">
        <f>_xlfn.CONCAT(Processes[[#This Row],[Document no]],"-",Processes[[#This Row],[Process]],"-",Processes[[#This Row],[Document no SubProcess]],"-",Processes[[#This Row],[SubProcess]])</f>
        <v>P29-IT Services &amp; Support-SP29.6-Learning Management System (LMS)</v>
      </c>
      <c r="D574" t="s">
        <v>7054</v>
      </c>
      <c r="E574" t="s">
        <v>6478</v>
      </c>
      <c r="F574" t="s">
        <v>7055</v>
      </c>
      <c r="G574" s="39" t="s">
        <v>7106</v>
      </c>
      <c r="H574" t="s">
        <v>7107</v>
      </c>
      <c r="I574" t="str">
        <f>VLOOKUP(Processes[[#This Row],[Document no SubProcess]],Processer280125!B:C,2,FALSE)</f>
        <v>lobr@kamstrup.com - Lotte Blanner</v>
      </c>
      <c r="J574">
        <f>VLOOKUP(Processes[[#This Row],[Approver]],Tabels!BC:BF,3,FALSE)</f>
        <v>0</v>
      </c>
      <c r="L574" t="str">
        <f>VLOOKUP(Processes[[#This Row],[Document no SubProcess]],Processer280125!B:F,5,FALSE)</f>
        <v>Current</v>
      </c>
      <c r="M574" t="str">
        <f>VLOOKUP(Processes[[#This Row],[Document no SubProcess]],Processer280125!B:B,1,)</f>
        <v>SP29.6</v>
      </c>
    </row>
    <row r="575" spans="3:13" x14ac:dyDescent="0.25">
      <c r="C575" s="29" t="str">
        <f>_xlfn.CONCAT(Processes[[#This Row],[Document no]],"-",Processes[[#This Row],[Process]],"-",Processes[[#This Row],[Document no SubProcess]],"-",Processes[[#This Row],[SubProcess]])</f>
        <v>P29-IT Services &amp; Support-SP29.8-ServiceNow – How to Handover Customer Service related Case or Incident</v>
      </c>
      <c r="D575" t="s">
        <v>7054</v>
      </c>
      <c r="E575" t="s">
        <v>6478</v>
      </c>
      <c r="F575" t="s">
        <v>7055</v>
      </c>
      <c r="G575" s="95" t="s">
        <v>7108</v>
      </c>
      <c r="H575" t="s">
        <v>7109</v>
      </c>
      <c r="I575" t="str">
        <f>VLOOKUP(Processes[[#This Row],[Document no SubProcess]],Processer280125!B:C,2,FALSE)</f>
        <v>nidl@kamstrup.com - Niels Debel</v>
      </c>
      <c r="J575">
        <f>VLOOKUP(Processes[[#This Row],[Approver]],Tabels!BC:BF,3,FALSE)</f>
        <v>0</v>
      </c>
      <c r="L575" t="str">
        <f>VLOOKUP(Processes[[#This Row],[Document no SubProcess]],Processer280125!B:F,5,FALSE)</f>
        <v>Current</v>
      </c>
      <c r="M575" t="str">
        <f>VLOOKUP(Processes[[#This Row],[Document no SubProcess]],Processer280125!B:B,1,)</f>
        <v>SP29.8</v>
      </c>
    </row>
    <row r="576" spans="3:13" x14ac:dyDescent="0.25">
      <c r="C576" s="29" t="str">
        <f>_xlfn.CONCAT(Processes[[#This Row],[Document no]],"-",Processes[[#This Row],[Process]],"-",Processes[[#This Row],[Document no SubProcess]],"-",Processes[[#This Row],[SubProcess]])</f>
        <v>P29-IT Services &amp; Support--</v>
      </c>
      <c r="D576" t="s">
        <v>7054</v>
      </c>
      <c r="E576" t="s">
        <v>6478</v>
      </c>
      <c r="F576" t="s">
        <v>7055</v>
      </c>
      <c r="I576" t="s">
        <v>3572</v>
      </c>
      <c r="J576">
        <f>VLOOKUP(Processes[[#This Row],[Approver]],Tabels!BC:BF,3,FALSE)</f>
        <v>0</v>
      </c>
      <c r="L576" t="s">
        <v>435</v>
      </c>
      <c r="M576" t="s">
        <v>435</v>
      </c>
    </row>
    <row r="577" spans="3:13" x14ac:dyDescent="0.25">
      <c r="C577" s="29" t="str">
        <f>_xlfn.CONCAT(Processes[[#This Row],[Document no]],"-",Processes[[#This Row],[Process]],"-",Processes[[#This Row],[Document no SubProcess]],"-",Processes[[#This Row],[SubProcess]])</f>
        <v>P30-Master Data Management-SP30.1-Classification Framework for Parts &amp; Products in Aras Innovator</v>
      </c>
      <c r="D577" t="s">
        <v>7110</v>
      </c>
      <c r="E577" t="s">
        <v>6478</v>
      </c>
      <c r="F577" t="s">
        <v>4807</v>
      </c>
      <c r="G577" s="95" t="s">
        <v>7111</v>
      </c>
      <c r="H577" t="s">
        <v>7112</v>
      </c>
      <c r="I577" t="str">
        <f>VLOOKUP(Processes[[#This Row],[Document no SubProcess]],Processer280125!B:C,2,FALSE)</f>
        <v>fhb@kamstrup.com - Freja Holm Betak</v>
      </c>
      <c r="J577" t="str">
        <f>VLOOKUP(Processes[[#This Row],[Approver]],Tabels!BC:BF,3,FALSE)</f>
        <v xml:space="preserve"> Digitalization</v>
      </c>
      <c r="L577" t="str">
        <f>VLOOKUP(Processes[[#This Row],[Document no SubProcess]],Processer280125!B:F,5,FALSE)</f>
        <v>Current</v>
      </c>
      <c r="M577" t="str">
        <f>VLOOKUP(Processes[[#This Row],[Document no SubProcess]],Processer280125!B:B,1,)</f>
        <v>SP30.1</v>
      </c>
    </row>
    <row r="578" spans="3:13" x14ac:dyDescent="0.25">
      <c r="C578" s="29" t="str">
        <f>_xlfn.CONCAT(Processes[[#This Row],[Document no]],"-",Processes[[#This Row],[Process]],"-",Processes[[#This Row],[Document no SubProcess]],"-",Processes[[#This Row],[SubProcess]])</f>
        <v>P30-Master Data Management-SP30.2-Strategic Product Lifecycle (SPL) Master Data - DK</v>
      </c>
      <c r="D578" t="s">
        <v>7110</v>
      </c>
      <c r="E578" t="s">
        <v>6478</v>
      </c>
      <c r="F578" t="s">
        <v>4807</v>
      </c>
      <c r="G578" s="95" t="s">
        <v>7113</v>
      </c>
      <c r="H578" t="s">
        <v>7114</v>
      </c>
      <c r="I578" t="str">
        <f>VLOOKUP(Processes[[#This Row],[Document no SubProcess]],Processer280125!B:C,2,FALSE)</f>
        <v>kri@kamstrup.com - Ketty Riis</v>
      </c>
      <c r="J578" t="str">
        <f>VLOOKUP(Processes[[#This Row],[Approver]],Tabels!BC:BF,3,FALSE)</f>
        <v xml:space="preserve"> Heat/Cooling</v>
      </c>
      <c r="L578" t="str">
        <f>VLOOKUP(Processes[[#This Row],[Document no SubProcess]],Processer280125!B:F,5,FALSE)</f>
        <v>Draft</v>
      </c>
      <c r="M578" t="str">
        <f>VLOOKUP(Processes[[#This Row],[Document no SubProcess]],Processer280125!B:B,1,)</f>
        <v>SP30.2</v>
      </c>
    </row>
    <row r="579" spans="3:13" x14ac:dyDescent="0.25">
      <c r="C579" s="29" t="str">
        <f>_xlfn.CONCAT(Processes[[#This Row],[Document no]],"-",Processes[[#This Row],[Process]],"-",Processes[[#This Row],[Document no SubProcess]],"-",Processes[[#This Row],[SubProcess]])</f>
        <v>P30-Master Data Management-SP30.3-Product line hierarchy Master Data - Heat &amp; Cooling</v>
      </c>
      <c r="D579" t="s">
        <v>7110</v>
      </c>
      <c r="E579" t="s">
        <v>6478</v>
      </c>
      <c r="F579" t="s">
        <v>4807</v>
      </c>
      <c r="G579" s="95" t="s">
        <v>7115</v>
      </c>
      <c r="H579" t="s">
        <v>7116</v>
      </c>
      <c r="I579" t="str">
        <f>VLOOKUP(Processes[[#This Row],[Document no SubProcess]],Processer280125!B:C,2,FALSE)</f>
        <v>kri@kamstrup.com - Ketty Riis</v>
      </c>
      <c r="J579" t="str">
        <f>VLOOKUP(Processes[[#This Row],[Approver]],Tabels!BC:BF,3,FALSE)</f>
        <v xml:space="preserve"> Heat/Cooling</v>
      </c>
      <c r="L579" t="str">
        <f>VLOOKUP(Processes[[#This Row],[Document no SubProcess]],Processer280125!B:F,5,FALSE)</f>
        <v>Current</v>
      </c>
      <c r="M579" t="str">
        <f>VLOOKUP(Processes[[#This Row],[Document no SubProcess]],Processer280125!B:B,1,)</f>
        <v>SP30.3</v>
      </c>
    </row>
    <row r="580" spans="3:13" x14ac:dyDescent="0.25">
      <c r="C580" s="29" t="str">
        <f>_xlfn.CONCAT(Processes[[#This Row],[Document no]],"-",Processes[[#This Row],[Process]],"-",Processes[[#This Row],[Document no SubProcess]],"-",Processes[[#This Row],[SubProcess]])</f>
        <v>P30-Master Data Management-SP30.4-Maintenance of master data</v>
      </c>
      <c r="D580" t="s">
        <v>7110</v>
      </c>
      <c r="E580" t="s">
        <v>6478</v>
      </c>
      <c r="F580" t="s">
        <v>4807</v>
      </c>
      <c r="G580" s="95" t="s">
        <v>7117</v>
      </c>
      <c r="H580" t="s">
        <v>7118</v>
      </c>
      <c r="I580" t="str">
        <f>VLOOKUP(Processes[[#This Row],[Document no SubProcess]],Processer280125!B:C,2,FALSE)</f>
        <v>kif@kamstrup.com - Kim Frederiksen</v>
      </c>
      <c r="J580">
        <f>VLOOKUP(Processes[[#This Row],[Approver]],Tabels!BC:BF,3,FALSE)</f>
        <v>0</v>
      </c>
      <c r="L580" t="str">
        <f>VLOOKUP(Processes[[#This Row],[Document no SubProcess]],Processer280125!B:F,5,FALSE)</f>
        <v>Current</v>
      </c>
      <c r="M580" t="str">
        <f>VLOOKUP(Processes[[#This Row],[Document no SubProcess]],Processer280125!B:B,1,)</f>
        <v>SP30.4</v>
      </c>
    </row>
    <row r="581" spans="3:13" x14ac:dyDescent="0.25">
      <c r="C581" s="29" t="str">
        <f>_xlfn.CONCAT(Processes[[#This Row],[Document no]],"-",Processes[[#This Row],[Process]],"-",Processes[[#This Row],[Document no SubProcess]],"-",Processes[[#This Row],[SubProcess]])</f>
        <v>P30-Master Data Management-SP30.8-Item Number Groups</v>
      </c>
      <c r="D581" t="s">
        <v>7110</v>
      </c>
      <c r="E581" t="s">
        <v>6478</v>
      </c>
      <c r="F581" t="s">
        <v>4807</v>
      </c>
      <c r="G581" s="95" t="s">
        <v>7119</v>
      </c>
      <c r="H581" t="s">
        <v>7120</v>
      </c>
      <c r="I581" t="str">
        <f>VLOOKUP(Processes[[#This Row],[Document no SubProcess]],Processer280125!B:C,2,FALSE)</f>
        <v>fhb@kamstrup.com - Freja Holm Betak</v>
      </c>
      <c r="J581" t="str">
        <f>VLOOKUP(Processes[[#This Row],[Approver]],Tabels!BC:BF,3,FALSE)</f>
        <v xml:space="preserve"> Digitalization</v>
      </c>
      <c r="L581" t="str">
        <f>VLOOKUP(Processes[[#This Row],[Document no SubProcess]],Processer280125!B:F,5,FALSE)</f>
        <v>Current</v>
      </c>
      <c r="M581" t="str">
        <f>VLOOKUP(Processes[[#This Row],[Document no SubProcess]],Processer280125!B:B,1,)</f>
        <v>SP30.8</v>
      </c>
    </row>
    <row r="582" spans="3:13" x14ac:dyDescent="0.25">
      <c r="C582" s="29" t="str">
        <f>_xlfn.CONCAT(Processes[[#This Row],[Document no]],"-",Processes[[#This Row],[Process]],"-",Processes[[#This Row],[Document no SubProcess]],"-",Processes[[#This Row],[SubProcess]])</f>
        <v>P30-Master Data Management--</v>
      </c>
      <c r="D582" t="s">
        <v>7110</v>
      </c>
      <c r="E582" t="s">
        <v>6478</v>
      </c>
      <c r="F582" t="s">
        <v>4807</v>
      </c>
      <c r="I582" t="s">
        <v>3572</v>
      </c>
      <c r="J582">
        <f>VLOOKUP(Processes[[#This Row],[Approver]],Tabels!BC:BF,3,FALSE)</f>
        <v>0</v>
      </c>
      <c r="L582" t="s">
        <v>435</v>
      </c>
      <c r="M582" t="s">
        <v>435</v>
      </c>
    </row>
    <row r="583" spans="3:13" x14ac:dyDescent="0.25">
      <c r="C583" s="29" t="str">
        <f>_xlfn.CONCAT(Processes[[#This Row],[Document no]],"-",Processes[[#This Row],[Process]],"-",Processes[[#This Row],[Document no SubProcess]],"-",Processes[[#This Row],[SubProcess]])</f>
        <v>P31-Non-Conformance Management-SP31.1-Order and Delivery Claims</v>
      </c>
      <c r="D583" t="s">
        <v>7121</v>
      </c>
      <c r="E583" t="s">
        <v>6478</v>
      </c>
      <c r="F583" t="s">
        <v>7122</v>
      </c>
      <c r="G583" s="95" t="s">
        <v>7123</v>
      </c>
      <c r="H583" t="s">
        <v>7124</v>
      </c>
      <c r="I583" t="str">
        <f>VLOOKUP(Processes[[#This Row],[Document no SubProcess]],Processer280125!B:C,2,FALSE)</f>
        <v>THG@kamstrup.com - Thomas Peerstrup Graasten</v>
      </c>
      <c r="J583">
        <f>VLOOKUP(Processes[[#This Row],[Approver]],Tabels!BC:BF,3,FALSE)</f>
        <v>0</v>
      </c>
      <c r="L583" t="str">
        <f>VLOOKUP(Processes[[#This Row],[Document no SubProcess]],Processer280125!B:F,5,FALSE)</f>
        <v>Current</v>
      </c>
      <c r="M583" t="str">
        <f>VLOOKUP(Processes[[#This Row],[Document no SubProcess]],Processer280125!B:B,1,)</f>
        <v>SP31.1</v>
      </c>
    </row>
    <row r="584" spans="3:13" x14ac:dyDescent="0.25">
      <c r="C584" s="29" t="str">
        <f>_xlfn.CONCAT(Processes[[#This Row],[Document no]],"-",Processes[[#This Row],[Process]],"-",Processes[[#This Row],[Document no SubProcess]],"-",Processes[[#This Row],[SubProcess]])</f>
        <v>P31-Non-Conformance Management-SP31.10-Health &amp; Safety Incident Management</v>
      </c>
      <c r="D584" t="s">
        <v>7121</v>
      </c>
      <c r="E584" t="s">
        <v>6478</v>
      </c>
      <c r="F584" t="s">
        <v>7122</v>
      </c>
      <c r="G584" s="39" t="s">
        <v>7125</v>
      </c>
      <c r="H584" t="s">
        <v>7126</v>
      </c>
      <c r="I584" t="str">
        <f>VLOOKUP(Processes[[#This Row],[Document no SubProcess]],Processer280125!B:C,2,FALSE)</f>
        <v>tumn@kamstrup.com - Tue Hedegaard Madsen</v>
      </c>
      <c r="J584">
        <f>VLOOKUP(Processes[[#This Row],[Approver]],Tabels!BC:BF,3,FALSE)</f>
        <v>0</v>
      </c>
      <c r="L584" t="str">
        <f>VLOOKUP(Processes[[#This Row],[Document no SubProcess]],Processer280125!B:F,5,FALSE)</f>
        <v>Current</v>
      </c>
      <c r="M584" t="str">
        <f>VLOOKUP(Processes[[#This Row],[Document no SubProcess]],Processer280125!B:B,1,)</f>
        <v>SP31.10</v>
      </c>
    </row>
    <row r="585" spans="3:13" x14ac:dyDescent="0.25">
      <c r="C585" s="29" t="str">
        <f>_xlfn.CONCAT(Processes[[#This Row],[Document no]],"-",Processes[[#This Row],[Process]],"-",Processes[[#This Row],[Document no SubProcess]],"-",Processes[[#This Row],[SubProcess]])</f>
        <v>P31-Non-Conformance Management-SP31.11-Reporting a non-conformance to Supplier Compliance Management (non-released parts) - DK</v>
      </c>
      <c r="D585" t="s">
        <v>7121</v>
      </c>
      <c r="E585" t="s">
        <v>6478</v>
      </c>
      <c r="F585" t="s">
        <v>7122</v>
      </c>
      <c r="G585" s="95" t="s">
        <v>7127</v>
      </c>
      <c r="H585" t="s">
        <v>7128</v>
      </c>
      <c r="I585" t="str">
        <f>VLOOKUP(Processes[[#This Row],[Document no SubProcess]],Processer280125!B:C,2,FALSE)</f>
        <v>jvo@kamstrup.com - Joseph Vella Ottosen</v>
      </c>
      <c r="J585">
        <f>VLOOKUP(Processes[[#This Row],[Approver]],Tabels!BC:BF,3,FALSE)</f>
        <v>0</v>
      </c>
      <c r="L585" t="str">
        <f>VLOOKUP(Processes[[#This Row],[Document no SubProcess]],Processer280125!B:F,5,FALSE)</f>
        <v>Current</v>
      </c>
      <c r="M585" t="str">
        <f>VLOOKUP(Processes[[#This Row],[Document no SubProcess]],Processer280125!B:B,1,)</f>
        <v>SP31.11</v>
      </c>
    </row>
    <row r="586" spans="3:13" x14ac:dyDescent="0.25">
      <c r="C586" s="29" t="str">
        <f>_xlfn.CONCAT(Processes[[#This Row],[Document no]],"-",Processes[[#This Row],[Process]],"-",Processes[[#This Row],[Document no SubProcess]],"-",Processes[[#This Row],[SubProcess]])</f>
        <v>P31-Non-Conformance Management-SP31.12-IT/Security Incidents</v>
      </c>
      <c r="D586" t="s">
        <v>7121</v>
      </c>
      <c r="E586" t="s">
        <v>6478</v>
      </c>
      <c r="F586" t="s">
        <v>7122</v>
      </c>
      <c r="G586" s="39" t="s">
        <v>7129</v>
      </c>
      <c r="H586" t="s">
        <v>7130</v>
      </c>
      <c r="I586" t="str">
        <f>VLOOKUP(Processes[[#This Row],[Document no SubProcess]],Processer280125!B:C,2,FALSE)</f>
        <v>spov@kamstrup.com - Susanne Povlsen</v>
      </c>
      <c r="J586">
        <f>VLOOKUP(Processes[[#This Row],[Approver]],Tabels!BC:BF,3,FALSE)</f>
        <v>0</v>
      </c>
      <c r="L586" t="str">
        <f>VLOOKUP(Processes[[#This Row],[Document no SubProcess]],Processer280125!B:F,5,FALSE)</f>
        <v>Pending approval</v>
      </c>
      <c r="M586" t="str">
        <f>VLOOKUP(Processes[[#This Row],[Document no SubProcess]],Processer280125!B:B,1,)</f>
        <v>SP31.12</v>
      </c>
    </row>
    <row r="587" spans="3:13" x14ac:dyDescent="0.25">
      <c r="C587" s="29" t="str">
        <f>_xlfn.CONCAT(Processes[[#This Row],[Document no]],"-",Processes[[#This Row],[Process]],"-",Processes[[#This Row],[Document no SubProcess]],"-",Processes[[#This Row],[SubProcess]])</f>
        <v>P31-Non-Conformance Management-SP31.13-Handling of an IT incident</v>
      </c>
      <c r="D587" t="s">
        <v>7121</v>
      </c>
      <c r="E587" t="s">
        <v>6478</v>
      </c>
      <c r="F587" t="s">
        <v>7122</v>
      </c>
      <c r="G587" s="95" t="s">
        <v>7131</v>
      </c>
      <c r="H587" t="s">
        <v>7132</v>
      </c>
      <c r="I587" t="str">
        <f>VLOOKUP(Processes[[#This Row],[Document no SubProcess]],Processer280125!B:C,2,FALSE)</f>
        <v>mibt@kamstrup.com - Michael Bladt Tvede</v>
      </c>
      <c r="J587">
        <f>VLOOKUP(Processes[[#This Row],[Approver]],Tabels!BC:BF,3,FALSE)</f>
        <v>0</v>
      </c>
      <c r="L587" t="str">
        <f>VLOOKUP(Processes[[#This Row],[Document no SubProcess]],Processer280125!B:F,5,FALSE)</f>
        <v>Current</v>
      </c>
      <c r="M587" t="str">
        <f>VLOOKUP(Processes[[#This Row],[Document no SubProcess]],Processer280125!B:B,1,)</f>
        <v>SP31.13</v>
      </c>
    </row>
    <row r="588" spans="3:13" x14ac:dyDescent="0.25">
      <c r="C588" s="29" t="str">
        <f>_xlfn.CONCAT(Processes[[#This Row],[Document no]],"-",Processes[[#This Row],[Process]],"-",Processes[[#This Row],[Document no SubProcess]],"-",Processes[[#This Row],[SubProcess]])</f>
        <v>P31-Non-Conformance Management-SP31.15-Product Recall</v>
      </c>
      <c r="D588" t="s">
        <v>7121</v>
      </c>
      <c r="E588" t="s">
        <v>6478</v>
      </c>
      <c r="F588" t="s">
        <v>7122</v>
      </c>
      <c r="G588" s="95" t="s">
        <v>7133</v>
      </c>
      <c r="H588" t="s">
        <v>7134</v>
      </c>
      <c r="I588" t="str">
        <f>VLOOKUP(Processes[[#This Row],[Document no SubProcess]],Processer280125!B:C,2,FALSE)</f>
        <v>kevr@kamstrup.com - Kenneth Vinther</v>
      </c>
      <c r="J588">
        <f>VLOOKUP(Processes[[#This Row],[Approver]],Tabels!BC:BF,3,FALSE)</f>
        <v>0</v>
      </c>
      <c r="L588" t="str">
        <f>VLOOKUP(Processes[[#This Row],[Document no SubProcess]],Processer280125!B:F,5,FALSE)</f>
        <v>Current</v>
      </c>
      <c r="M588" t="str">
        <f>VLOOKUP(Processes[[#This Row],[Document no SubProcess]],Processer280125!B:B,1,)</f>
        <v>SP31.15</v>
      </c>
    </row>
    <row r="589" spans="3:13" x14ac:dyDescent="0.25">
      <c r="C589" s="29" t="str">
        <f>_xlfn.CONCAT(Processes[[#This Row],[Document no]],"-",Processes[[#This Row],[Process]],"-",Processes[[#This Row],[Document no SubProcess]],"-",Processes[[#This Row],[SubProcess]])</f>
        <v>P31-Non-Conformance Management-SP31.16-IT Major Incident Management</v>
      </c>
      <c r="D589" t="s">
        <v>7121</v>
      </c>
      <c r="E589" t="s">
        <v>6478</v>
      </c>
      <c r="F589" t="s">
        <v>7122</v>
      </c>
      <c r="G589" s="95" t="s">
        <v>7135</v>
      </c>
      <c r="H589" t="s">
        <v>7136</v>
      </c>
      <c r="I589" t="str">
        <f>VLOOKUP(Processes[[#This Row],[Document no SubProcess]],Processer280125!B:C,2,FALSE)</f>
        <v>stnu@kamstrup.com - Stamatia Ntonopoulou</v>
      </c>
      <c r="J589">
        <f>VLOOKUP(Processes[[#This Row],[Approver]],Tabels!BC:BF,3,FALSE)</f>
        <v>0</v>
      </c>
      <c r="L589" t="str">
        <f>VLOOKUP(Processes[[#This Row],[Document no SubProcess]],Processer280125!B:F,5,FALSE)</f>
        <v>Current</v>
      </c>
      <c r="M589" t="str">
        <f>VLOOKUP(Processes[[#This Row],[Document no SubProcess]],Processer280125!B:B,1,)</f>
        <v>SP31.16</v>
      </c>
    </row>
    <row r="590" spans="3:13" x14ac:dyDescent="0.25">
      <c r="C590" s="29" t="str">
        <f>_xlfn.CONCAT(Processes[[#This Row],[Document no]],"-",Processes[[#This Row],[Process]],"-",Processes[[#This Row],[Document no SubProcess]],"-",Processes[[#This Row],[SubProcess]])</f>
        <v>P31-Non-Conformance Management-SP31.17-IT Incident Priority and Response Matrix</v>
      </c>
      <c r="D590" t="s">
        <v>7121</v>
      </c>
      <c r="E590" t="s">
        <v>6478</v>
      </c>
      <c r="F590" t="s">
        <v>7122</v>
      </c>
      <c r="G590" s="95" t="s">
        <v>7137</v>
      </c>
      <c r="H590" t="s">
        <v>7138</v>
      </c>
      <c r="I590" t="str">
        <f>VLOOKUP(Processes[[#This Row],[Document no SubProcess]],Processer280125!B:C,2,FALSE)</f>
        <v>stnu@kamstrup.com - Stamatia Ntonopoulou</v>
      </c>
      <c r="J590">
        <f>VLOOKUP(Processes[[#This Row],[Approver]],Tabels!BC:BF,3,FALSE)</f>
        <v>0</v>
      </c>
      <c r="L590" t="str">
        <f>VLOOKUP(Processes[[#This Row],[Document no SubProcess]],Processer280125!B:F,5,FALSE)</f>
        <v>Current</v>
      </c>
      <c r="M590" t="str">
        <f>VLOOKUP(Processes[[#This Row],[Document no SubProcess]],Processer280125!B:B,1,)</f>
        <v>SP31.17</v>
      </c>
    </row>
    <row r="591" spans="3:13" x14ac:dyDescent="0.25">
      <c r="C591" s="29" t="str">
        <f>_xlfn.CONCAT(Processes[[#This Row],[Document no]],"-",Processes[[#This Row],[Process]],"-",Processes[[#This Row],[Document no SubProcess]],"-",Processes[[#This Row],[SubProcess]])</f>
        <v>P31-Non-Conformance Management-SP31.18-Communication During Major Incident Management - Solution &amp; Service Delivery</v>
      </c>
      <c r="D591" t="s">
        <v>7121</v>
      </c>
      <c r="E591" t="s">
        <v>6478</v>
      </c>
      <c r="F591" t="s">
        <v>7122</v>
      </c>
      <c r="G591" s="95" t="s">
        <v>7139</v>
      </c>
      <c r="H591" t="s">
        <v>7140</v>
      </c>
      <c r="I591" t="str">
        <f>VLOOKUP(Processes[[#This Row],[Document no SubProcess]],Processer280125!B:C,2,FALSE)</f>
        <v>bsta@kamstrup.com - Berit Stenholt Andersen</v>
      </c>
      <c r="J591">
        <f>VLOOKUP(Processes[[#This Row],[Approver]],Tabels!BC:BF,3,FALSE)</f>
        <v>0</v>
      </c>
      <c r="L591" t="str">
        <f>VLOOKUP(Processes[[#This Row],[Document no SubProcess]],Processer280125!B:F,5,FALSE)</f>
        <v>Current</v>
      </c>
      <c r="M591" t="str">
        <f>VLOOKUP(Processes[[#This Row],[Document no SubProcess]],Processer280125!B:B,1,)</f>
        <v>SP31.18</v>
      </c>
    </row>
    <row r="592" spans="3:13" x14ac:dyDescent="0.25">
      <c r="C592" s="29" t="str">
        <f>_xlfn.CONCAT(Processes[[#This Row],[Document no]],"-",Processes[[#This Row],[Process]],"-",Processes[[#This Row],[Document no SubProcess]],"-",Processes[[#This Row],[SubProcess]])</f>
        <v>P31-Non-Conformance Management-SP31.19-Major Incident Customer Communication Process</v>
      </c>
      <c r="D592" t="s">
        <v>7121</v>
      </c>
      <c r="E592" t="s">
        <v>6478</v>
      </c>
      <c r="F592" t="s">
        <v>7122</v>
      </c>
      <c r="G592" s="95" t="s">
        <v>7141</v>
      </c>
      <c r="H592" t="s">
        <v>7142</v>
      </c>
      <c r="I592" t="str">
        <f>VLOOKUP(Processes[[#This Row],[Document no SubProcess]],Processer280125!B:C,2,FALSE)</f>
        <v>nidl@kamstrup.com - Niels Debel</v>
      </c>
      <c r="J592">
        <f>VLOOKUP(Processes[[#This Row],[Approver]],Tabels!BC:BF,3,FALSE)</f>
        <v>0</v>
      </c>
      <c r="L592" t="str">
        <f>VLOOKUP(Processes[[#This Row],[Document no SubProcess]],Processer280125!B:F,5,FALSE)</f>
        <v>Draft</v>
      </c>
      <c r="M592" t="str">
        <f>VLOOKUP(Processes[[#This Row],[Document no SubProcess]],Processer280125!B:B,1,)</f>
        <v>SP31.19</v>
      </c>
    </row>
    <row r="593" spans="3:13" x14ac:dyDescent="0.25">
      <c r="C593" s="29" t="str">
        <f>_xlfn.CONCAT(Processes[[#This Row],[Document no]],"-",Processes[[#This Row],[Process]],"-",Processes[[#This Row],[Document no SubProcess]],"-",Processes[[#This Row],[SubProcess]])</f>
        <v>P31-Non-Conformance Management-SP31.2-Hardware Related Claims</v>
      </c>
      <c r="D593" t="s">
        <v>7121</v>
      </c>
      <c r="E593" t="s">
        <v>6478</v>
      </c>
      <c r="F593" t="s">
        <v>7122</v>
      </c>
      <c r="G593" s="39" t="s">
        <v>7143</v>
      </c>
      <c r="H593" t="s">
        <v>7144</v>
      </c>
      <c r="I593" t="str">
        <f>VLOOKUP(Processes[[#This Row],[Document no SubProcess]],Processer280125!B:C,2,FALSE)</f>
        <v>kevr@kamstrup.com - Kenneth Vinther</v>
      </c>
      <c r="J593">
        <f>VLOOKUP(Processes[[#This Row],[Approver]],Tabels!BC:BF,3,FALSE)</f>
        <v>0</v>
      </c>
      <c r="L593" t="str">
        <f>VLOOKUP(Processes[[#This Row],[Document no SubProcess]],Processer280125!B:F,5,FALSE)</f>
        <v>Draft</v>
      </c>
      <c r="M593" t="str">
        <f>VLOOKUP(Processes[[#This Row],[Document no SubProcess]],Processer280125!B:B,1,)</f>
        <v>SP31.2</v>
      </c>
    </row>
    <row r="594" spans="3:13" x14ac:dyDescent="0.25">
      <c r="C594" s="29" t="str">
        <f>_xlfn.CONCAT(Processes[[#This Row],[Document no]],"-",Processes[[#This Row],[Process]],"-",Processes[[#This Row],[Document no SubProcess]],"-",Processes[[#This Row],[SubProcess]])</f>
        <v>P31-Non-Conformance Management-SP31.3-Software Related Claims/Incidents</v>
      </c>
      <c r="D594" t="s">
        <v>7121</v>
      </c>
      <c r="E594" t="s">
        <v>6478</v>
      </c>
      <c r="F594" t="s">
        <v>7122</v>
      </c>
      <c r="G594" s="39" t="s">
        <v>7145</v>
      </c>
      <c r="H594" t="s">
        <v>7146</v>
      </c>
      <c r="I594" t="str">
        <f>VLOOKUP(Processes[[#This Row],[Document no SubProcess]],Processer280125!B:C,2,FALSE)</f>
        <v>fvje@kamstrup.com - Frank Vestergaard Jensen</v>
      </c>
      <c r="J594">
        <f>VLOOKUP(Processes[[#This Row],[Approver]],Tabels!BC:BF,3,FALSE)</f>
        <v>0</v>
      </c>
      <c r="L594" t="str">
        <f>VLOOKUP(Processes[[#This Row],[Document no SubProcess]],Processer280125!B:F,5,FALSE)</f>
        <v>Current</v>
      </c>
      <c r="M594" t="str">
        <f>VLOOKUP(Processes[[#This Row],[Document no SubProcess]],Processer280125!B:B,1,)</f>
        <v>SP31.3</v>
      </c>
    </row>
    <row r="595" spans="3:13" x14ac:dyDescent="0.25">
      <c r="C595" s="29" t="str">
        <f>_xlfn.CONCAT(Processes[[#This Row],[Document no]],"-",Processes[[#This Row],[Process]],"-",Processes[[#This Row],[Document no SubProcess]],"-",Processes[[#This Row],[SubProcess]])</f>
        <v>P31-Non-Conformance Management-SP31.4-Supplier Claims (direct sourcing)</v>
      </c>
      <c r="D595" t="s">
        <v>7121</v>
      </c>
      <c r="E595" t="s">
        <v>6478</v>
      </c>
      <c r="F595" t="s">
        <v>7122</v>
      </c>
      <c r="G595" s="39" t="s">
        <v>7147</v>
      </c>
      <c r="H595" t="s">
        <v>7148</v>
      </c>
      <c r="I595" t="str">
        <f>VLOOKUP(Processes[[#This Row],[Document no SubProcess]],Processer280125!B:C,2,FALSE)</f>
        <v>jmn@kamstrup.com - Jette Markussen</v>
      </c>
      <c r="J595" t="str">
        <f>VLOOKUP(Processes[[#This Row],[Approver]],Tabels!BC:BF,3,FALSE)</f>
        <v xml:space="preserve"> Supply Chain</v>
      </c>
      <c r="K595" t="s">
        <v>43</v>
      </c>
      <c r="L595" t="str">
        <f>VLOOKUP(Processes[[#This Row],[Document no SubProcess]],Processer280125!B:F,5,FALSE)</f>
        <v>Draft</v>
      </c>
      <c r="M595" t="str">
        <f>VLOOKUP(Processes[[#This Row],[Document no SubProcess]],Processer280125!B:B,1,)</f>
        <v>SP31.4</v>
      </c>
    </row>
    <row r="596" spans="3:13" x14ac:dyDescent="0.25">
      <c r="C596" s="29" t="str">
        <f>_xlfn.CONCAT(Processes[[#This Row],[Document no]],"-",Processes[[#This Row],[Process]],"-",Processes[[#This Row],[Document no SubProcess]],"-",Processes[[#This Row],[SubProcess]])</f>
        <v>P31-Non-Conformance Management-SP31.5-Handling of deviating products</v>
      </c>
      <c r="D596" t="s">
        <v>7121</v>
      </c>
      <c r="E596" t="s">
        <v>6478</v>
      </c>
      <c r="F596" t="s">
        <v>7122</v>
      </c>
      <c r="G596" s="95" t="s">
        <v>7149</v>
      </c>
      <c r="H596" t="s">
        <v>7150</v>
      </c>
      <c r="I596" t="str">
        <f>VLOOKUP(Processes[[#This Row],[Document no SubProcess]],Processer280125!B:C,2,FALSE)</f>
        <v>abd@kamstrup.com - Andreas Bach Mørk Dam</v>
      </c>
      <c r="J596" t="str">
        <f>VLOOKUP(Processes[[#This Row],[Approver]],Tabels!BC:BF,3,FALSE)</f>
        <v xml:space="preserve"> Supply Chain</v>
      </c>
      <c r="L596" t="str">
        <f>VLOOKUP(Processes[[#This Row],[Document no SubProcess]],Processer280125!B:F,5,FALSE)</f>
        <v>Current</v>
      </c>
      <c r="M596" t="str">
        <f>VLOOKUP(Processes[[#This Row],[Document no SubProcess]],Processer280125!B:B,1,)</f>
        <v>SP31.5</v>
      </c>
    </row>
    <row r="597" spans="3:13" x14ac:dyDescent="0.25">
      <c r="C597" s="29" t="str">
        <f>_xlfn.CONCAT(Processes[[#This Row],[Document no]],"-",Processes[[#This Row],[Process]],"-",Processes[[#This Row],[Document no SubProcess]],"-",Processes[[#This Row],[SubProcess]])</f>
        <v>P31-Non-Conformance Management-SP31.6-Major Incident Management - Solution &amp; Service Delivery</v>
      </c>
      <c r="D597" t="s">
        <v>7121</v>
      </c>
      <c r="E597" t="s">
        <v>6478</v>
      </c>
      <c r="F597" t="s">
        <v>7122</v>
      </c>
      <c r="G597" s="95" t="s">
        <v>7151</v>
      </c>
      <c r="H597" t="s">
        <v>7152</v>
      </c>
      <c r="I597" t="str">
        <f>VLOOKUP(Processes[[#This Row],[Document no SubProcess]],Processer280125!B:C,2,FALSE)</f>
        <v>bsta@kamstrup.com - Berit Stenholt Andersen</v>
      </c>
      <c r="J597">
        <f>VLOOKUP(Processes[[#This Row],[Approver]],Tabels!BC:BF,3,FALSE)</f>
        <v>0</v>
      </c>
      <c r="L597" t="str">
        <f>VLOOKUP(Processes[[#This Row],[Document no SubProcess]],Processer280125!B:F,5,FALSE)</f>
        <v>Current</v>
      </c>
      <c r="M597" t="str">
        <f>VLOOKUP(Processes[[#This Row],[Document no SubProcess]],Processer280125!B:B,1,)</f>
        <v>SP31.6</v>
      </c>
    </row>
    <row r="598" spans="3:13" x14ac:dyDescent="0.25">
      <c r="C598" s="29" t="str">
        <f>_xlfn.CONCAT(Processes[[#This Row],[Document no]],"-",Processes[[#This Row],[Process]],"-",Processes[[#This Row],[Document no SubProcess]],"-",Processes[[#This Row],[SubProcess]])</f>
        <v>P31-Non-Conformance Management-SP31.7-Internal Non Conformance</v>
      </c>
      <c r="D598" t="s">
        <v>7121</v>
      </c>
      <c r="E598" t="s">
        <v>6478</v>
      </c>
      <c r="F598" t="s">
        <v>7122</v>
      </c>
      <c r="G598" s="39" t="s">
        <v>7153</v>
      </c>
      <c r="H598" t="s">
        <v>7154</v>
      </c>
      <c r="I598" t="str">
        <f>VLOOKUP(Processes[[#This Row],[Document no SubProcess]],Processer280125!B:C,2,FALSE)</f>
        <v>kevr@kamstrup.com - Kenneth Vinther</v>
      </c>
      <c r="J598">
        <f>VLOOKUP(Processes[[#This Row],[Approver]],Tabels!BC:BF,3,FALSE)</f>
        <v>0</v>
      </c>
      <c r="L598" t="str">
        <f>VLOOKUP(Processes[[#This Row],[Document no SubProcess]],Processer280125!B:F,5,FALSE)</f>
        <v>Current</v>
      </c>
      <c r="M598" t="str">
        <f>VLOOKUP(Processes[[#This Row],[Document no SubProcess]],Processer280125!B:B,1,)</f>
        <v>SP31.7</v>
      </c>
    </row>
    <row r="599" spans="3:13" x14ac:dyDescent="0.25">
      <c r="C599" s="29" t="str">
        <f>_xlfn.CONCAT(Processes[[#This Row],[Document no]],"-",Processes[[#This Row],[Process]],"-",Processes[[#This Row],[Document no SubProcess]],"-",Processes[[#This Row],[SubProcess]])</f>
        <v>P31-Non-Conformance Management-SP31.9-Production Dispensation</v>
      </c>
      <c r="D599" t="s">
        <v>7121</v>
      </c>
      <c r="E599" t="s">
        <v>6478</v>
      </c>
      <c r="F599" t="s">
        <v>7122</v>
      </c>
      <c r="G599" s="39" t="s">
        <v>7155</v>
      </c>
      <c r="H599" t="s">
        <v>7156</v>
      </c>
      <c r="I599" t="str">
        <f>VLOOKUP(Processes[[#This Row],[Document no SubProcess]],Processer280125!B:C,2,FALSE)</f>
        <v>laal@kamstrup.com - Lars Abel</v>
      </c>
      <c r="J599" t="str">
        <f>VLOOKUP(Processes[[#This Row],[Approver]],Tabels!BC:BF,3,FALSE)</f>
        <v xml:space="preserve"> Supply Chain</v>
      </c>
      <c r="K599" t="s">
        <v>43</v>
      </c>
      <c r="L599" t="str">
        <f>VLOOKUP(Processes[[#This Row],[Document no SubProcess]],Processer280125!B:F,5,FALSE)</f>
        <v>Current</v>
      </c>
      <c r="M599" t="str">
        <f>VLOOKUP(Processes[[#This Row],[Document no SubProcess]],Processer280125!B:B,1,)</f>
        <v>SP31.9</v>
      </c>
    </row>
    <row r="600" spans="3:13" x14ac:dyDescent="0.25">
      <c r="C600" s="29" t="str">
        <f>_xlfn.CONCAT(Processes[[#This Row],[Document no]],"-",Processes[[#This Row],[Process]],"-",Processes[[#This Row],[Document no SubProcess]],"-",Processes[[#This Row],[SubProcess]])</f>
        <v>P31-Non-Conformance Management--</v>
      </c>
      <c r="D600" t="s">
        <v>7121</v>
      </c>
      <c r="E600" t="s">
        <v>6478</v>
      </c>
      <c r="F600" t="s">
        <v>7122</v>
      </c>
      <c r="I600" t="s">
        <v>3572</v>
      </c>
      <c r="J600">
        <f>VLOOKUP(Processes[[#This Row],[Approver]],Tabels!BC:BF,3,FALSE)</f>
        <v>0</v>
      </c>
      <c r="L600" t="s">
        <v>435</v>
      </c>
      <c r="M600" t="s">
        <v>435</v>
      </c>
    </row>
    <row r="601" spans="3:13" x14ac:dyDescent="0.25">
      <c r="C601" s="29" t="str">
        <f>_xlfn.CONCAT(Processes[[#This Row],[Document no]],"-",Processes[[#This Row],[Process]],"-",Processes[[#This Row],[Document no SubProcess]],"-",Processes[[#This Row],[SubProcess]])</f>
        <v>P32-People Development-SP32.1-Employee development &amp; performance dialogue - office employees</v>
      </c>
      <c r="D601" t="s">
        <v>7157</v>
      </c>
      <c r="E601" t="s">
        <v>6478</v>
      </c>
      <c r="F601" t="s">
        <v>7158</v>
      </c>
      <c r="G601" s="95" t="s">
        <v>7159</v>
      </c>
      <c r="H601" t="s">
        <v>7160</v>
      </c>
      <c r="I601" t="str">
        <f>VLOOKUP(Processes[[#This Row],[Document no SubProcess]],Processer280125!B:C,2,FALSE)</f>
        <v>lobr@kamstrup.com - Lotte Blanner</v>
      </c>
      <c r="J601">
        <f>VLOOKUP(Processes[[#This Row],[Approver]],Tabels!BC:BF,3,FALSE)</f>
        <v>0</v>
      </c>
      <c r="L601" t="str">
        <f>VLOOKUP(Processes[[#This Row],[Document no SubProcess]],Processer280125!B:F,5,FALSE)</f>
        <v>Draft</v>
      </c>
      <c r="M601" t="str">
        <f>VLOOKUP(Processes[[#This Row],[Document no SubProcess]],Processer280125!B:B,1,)</f>
        <v>SP32.1</v>
      </c>
    </row>
    <row r="602" spans="3:13" x14ac:dyDescent="0.25">
      <c r="C602" s="29" t="str">
        <f>_xlfn.CONCAT(Processes[[#This Row],[Document no]],"-",Processes[[#This Row],[Process]],"-",Processes[[#This Row],[Document no SubProcess]],"-",Processes[[#This Row],[SubProcess]])</f>
        <v>P32-People Development-SP32.2-Employee development &amp; performance dialogue - production employees</v>
      </c>
      <c r="D602" t="s">
        <v>7157</v>
      </c>
      <c r="E602" t="s">
        <v>6478</v>
      </c>
      <c r="F602" t="s">
        <v>7158</v>
      </c>
      <c r="G602" s="95" t="s">
        <v>7161</v>
      </c>
      <c r="H602" t="s">
        <v>7162</v>
      </c>
      <c r="I602" t="str">
        <f>VLOOKUP(Processes[[#This Row],[Document no SubProcess]],Processer280125!B:C,2,FALSE)</f>
        <v>lobr@kamstrup.com - Lotte Blanner</v>
      </c>
      <c r="J602">
        <f>VLOOKUP(Processes[[#This Row],[Approver]],Tabels!BC:BF,3,FALSE)</f>
        <v>0</v>
      </c>
      <c r="L602" t="str">
        <f>VLOOKUP(Processes[[#This Row],[Document no SubProcess]],Processer280125!B:F,5,FALSE)</f>
        <v>Current</v>
      </c>
      <c r="M602" t="str">
        <f>VLOOKUP(Processes[[#This Row],[Document no SubProcess]],Processer280125!B:B,1,)</f>
        <v>SP32.2</v>
      </c>
    </row>
    <row r="603" spans="3:13" x14ac:dyDescent="0.25">
      <c r="C603" s="29" t="str">
        <f>_xlfn.CONCAT(Processes[[#This Row],[Document no]],"-",Processes[[#This Row],[Process]],"-",Processes[[#This Row],[Document no SubProcess]],"-",Processes[[#This Row],[SubProcess]])</f>
        <v>P32-People Development-SP32.3-Legally required training</v>
      </c>
      <c r="D603" t="s">
        <v>7157</v>
      </c>
      <c r="E603" t="s">
        <v>6478</v>
      </c>
      <c r="F603" t="s">
        <v>7158</v>
      </c>
      <c r="G603" s="39" t="s">
        <v>7163</v>
      </c>
      <c r="H603" t="s">
        <v>7164</v>
      </c>
      <c r="I603" t="str">
        <f>VLOOKUP(Processes[[#This Row],[Document no SubProcess]],Processer280125!B:C,2,FALSE)</f>
        <v>tumn@kamstrup.com - Tue Hedegaard Madsen</v>
      </c>
      <c r="J603">
        <f>VLOOKUP(Processes[[#This Row],[Approver]],Tabels!BC:BF,3,FALSE)</f>
        <v>0</v>
      </c>
      <c r="L603" t="str">
        <f>VLOOKUP(Processes[[#This Row],[Document no SubProcess]],Processer280125!B:F,5,FALSE)</f>
        <v>Current</v>
      </c>
      <c r="M603" t="str">
        <f>VLOOKUP(Processes[[#This Row],[Document no SubProcess]],Processer280125!B:B,1,)</f>
        <v>SP32.3</v>
      </c>
    </row>
    <row r="604" spans="3:13" x14ac:dyDescent="0.25">
      <c r="C604" s="29" t="str">
        <f>_xlfn.CONCAT(Processes[[#This Row],[Document no]],"-",Processes[[#This Row],[Process]],"-",Processes[[#This Row],[Document no SubProcess]],"-",Processes[[#This Row],[SubProcess]])</f>
        <v>P32-People Development-SP32.4-Education and Competences for Personnel Working in Accredited Areas</v>
      </c>
      <c r="D604" t="s">
        <v>7157</v>
      </c>
      <c r="E604" t="s">
        <v>6478</v>
      </c>
      <c r="F604" t="s">
        <v>7158</v>
      </c>
      <c r="G604" s="95" t="s">
        <v>7165</v>
      </c>
      <c r="H604" t="s">
        <v>7166</v>
      </c>
      <c r="I604" t="str">
        <f>VLOOKUP(Processes[[#This Row],[Document no SubProcess]],Processer280125!B:C,2,FALSE)</f>
        <v>Mek@kamstrup.com - Mette Birch Kristensen</v>
      </c>
      <c r="J604" t="str">
        <f>VLOOKUP(Processes[[#This Row],[Approver]],Tabels!BC:BF,3,FALSE)</f>
        <v xml:space="preserve"> Quality &amp; Sustainability</v>
      </c>
      <c r="L604" t="str">
        <f>VLOOKUP(Processes[[#This Row],[Document no SubProcess]],Processer280125!B:F,5,FALSE)</f>
        <v>Current</v>
      </c>
      <c r="M604" t="str">
        <f>VLOOKUP(Processes[[#This Row],[Document no SubProcess]],Processer280125!B:B,1,)</f>
        <v>SP32.4</v>
      </c>
    </row>
    <row r="605" spans="3:13" x14ac:dyDescent="0.25">
      <c r="C605" s="29" t="str">
        <f>_xlfn.CONCAT(Processes[[#This Row],[Document no]],"-",Processes[[#This Row],[Process]],"-",Processes[[#This Row],[Document no SubProcess]],"-",Processes[[#This Row],[SubProcess]])</f>
        <v>P32-People Development-SP32.5-Monitoring of Competences for Personnel Associated with Accredited Equipment</v>
      </c>
      <c r="D605" t="s">
        <v>7157</v>
      </c>
      <c r="E605" t="s">
        <v>6478</v>
      </c>
      <c r="F605" t="s">
        <v>7158</v>
      </c>
      <c r="G605" s="95" t="s">
        <v>7167</v>
      </c>
      <c r="H605" t="s">
        <v>7168</v>
      </c>
      <c r="I605" t="str">
        <f>VLOOKUP(Processes[[#This Row],[Document no SubProcess]],Processer280125!B:C,2,FALSE)</f>
        <v>Mek@kamstrup.com - Mette Birch Kristensen</v>
      </c>
      <c r="J605" t="str">
        <f>VLOOKUP(Processes[[#This Row],[Approver]],Tabels!BC:BF,3,FALSE)</f>
        <v xml:space="preserve"> Quality &amp; Sustainability</v>
      </c>
      <c r="L605" t="str">
        <f>VLOOKUP(Processes[[#This Row],[Document no SubProcess]],Processer280125!B:F,5,FALSE)</f>
        <v>Current</v>
      </c>
      <c r="M605" t="str">
        <f>VLOOKUP(Processes[[#This Row],[Document no SubProcess]],Processer280125!B:B,1,)</f>
        <v>SP32.5</v>
      </c>
    </row>
    <row r="606" spans="3:13" x14ac:dyDescent="0.25">
      <c r="C606" s="29" t="str">
        <f>_xlfn.CONCAT(Processes[[#This Row],[Document no]],"-",Processes[[#This Row],[Process]],"-",Processes[[#This Row],[Document no SubProcess]],"-",Processes[[#This Row],[SubProcess]])</f>
        <v>P32-People Development-SP32.6-Educational Curriculum for Authorized Signatories on Accredited Equipment</v>
      </c>
      <c r="D606" t="s">
        <v>7157</v>
      </c>
      <c r="E606" t="s">
        <v>6478</v>
      </c>
      <c r="F606" t="s">
        <v>7158</v>
      </c>
      <c r="G606" s="95" t="s">
        <v>7169</v>
      </c>
      <c r="H606" t="s">
        <v>7170</v>
      </c>
      <c r="I606" t="str">
        <f>VLOOKUP(Processes[[#This Row],[Document no SubProcess]],Processer280125!B:C,2,FALSE)</f>
        <v>Mek@kamstrup.com - Mette Birch Kristensen</v>
      </c>
      <c r="J606" t="str">
        <f>VLOOKUP(Processes[[#This Row],[Approver]],Tabels!BC:BF,3,FALSE)</f>
        <v xml:space="preserve"> Quality &amp; Sustainability</v>
      </c>
      <c r="L606" t="str">
        <f>VLOOKUP(Processes[[#This Row],[Document no SubProcess]],Processer280125!B:F,5,FALSE)</f>
        <v>Draft</v>
      </c>
      <c r="M606" t="str">
        <f>VLOOKUP(Processes[[#This Row],[Document no SubProcess]],Processer280125!B:B,1,)</f>
        <v>SP32.6</v>
      </c>
    </row>
    <row r="607" spans="3:13" x14ac:dyDescent="0.25">
      <c r="C607" s="29" t="str">
        <f>_xlfn.CONCAT(Processes[[#This Row],[Document no]],"-",Processes[[#This Row],[Process]],"-",Processes[[#This Row],[Document no SubProcess]],"-",Processes[[#This Row],[SubProcess]])</f>
        <v>P32-People Development-SP32.8-Education and Competences for Personnel Working with Product Compliance in Supply Chain</v>
      </c>
      <c r="D607" t="s">
        <v>7157</v>
      </c>
      <c r="E607" t="s">
        <v>6478</v>
      </c>
      <c r="F607" t="s">
        <v>7158</v>
      </c>
      <c r="G607" s="95" t="s">
        <v>7171</v>
      </c>
      <c r="H607" t="s">
        <v>7172</v>
      </c>
      <c r="I607" t="str">
        <f>VLOOKUP(Processes[[#This Row],[Document no SubProcess]],Processer280125!B:C,2,FALSE)</f>
        <v>VIA@kamstrup.com - Viggo Søren Andersen</v>
      </c>
      <c r="J607" t="str">
        <f>VLOOKUP(Processes[[#This Row],[Approver]],Tabels!BC:BF,3,FALSE)</f>
        <v xml:space="preserve"> Quality &amp; Sustainability</v>
      </c>
      <c r="L607" t="str">
        <f>VLOOKUP(Processes[[#This Row],[Document no SubProcess]],Processer280125!B:F,5,FALSE)</f>
        <v>Current</v>
      </c>
      <c r="M607" t="str">
        <f>VLOOKUP(Processes[[#This Row],[Document no SubProcess]],Processer280125!B:B,1,)</f>
        <v>SP32.8</v>
      </c>
    </row>
    <row r="608" spans="3:13" x14ac:dyDescent="0.25">
      <c r="C608" s="29" t="str">
        <f>_xlfn.CONCAT(Processes[[#This Row],[Document no]],"-",Processes[[#This Row],[Process]],"-",Processes[[#This Row],[Document no SubProcess]],"-",Processes[[#This Row],[SubProcess]])</f>
        <v>P32-People Development--</v>
      </c>
      <c r="D608" t="s">
        <v>7157</v>
      </c>
      <c r="E608" t="s">
        <v>6478</v>
      </c>
      <c r="F608" t="s">
        <v>7158</v>
      </c>
      <c r="I608" t="s">
        <v>3572</v>
      </c>
      <c r="J608">
        <f>VLOOKUP(Processes[[#This Row],[Approver]],Tabels!BC:BF,3,FALSE)</f>
        <v>0</v>
      </c>
      <c r="L608" t="s">
        <v>435</v>
      </c>
      <c r="M608" t="s">
        <v>435</v>
      </c>
    </row>
    <row r="609" spans="3:13" x14ac:dyDescent="0.25">
      <c r="C609" s="29" t="str">
        <f>_xlfn.CONCAT(Processes[[#This Row],[Document no]],"-",Processes[[#This Row],[Process]],"-",Processes[[#This Row],[Document no SubProcess]],"-",Processes[[#This Row],[SubProcess]])</f>
        <v>P33-Project Management-SP33.10-Onboarding of New Countries &amp; New ISO Certificates</v>
      </c>
      <c r="D609" t="s">
        <v>7173</v>
      </c>
      <c r="E609" t="s">
        <v>6478</v>
      </c>
      <c r="F609" t="s">
        <v>4694</v>
      </c>
      <c r="G609" s="39" t="s">
        <v>7174</v>
      </c>
      <c r="H609" t="s">
        <v>7175</v>
      </c>
      <c r="I609" t="str">
        <f>VLOOKUP(Processes[[#This Row],[Document no SubProcess]],Processer280125!B:C,2,FALSE)</f>
        <v>almn@kamstrup.com - Allan Mathiasen</v>
      </c>
      <c r="J609" t="str">
        <f>VLOOKUP(Processes[[#This Row],[Approver]],Tabels!BC:BF,3,FALSE)</f>
        <v xml:space="preserve"> Quality &amp; Sustainability</v>
      </c>
      <c r="L609" t="str">
        <f>VLOOKUP(Processes[[#This Row],[Document no SubProcess]],Processer280125!B:F,5,FALSE)</f>
        <v>Draft</v>
      </c>
      <c r="M609" t="str">
        <f>VLOOKUP(Processes[[#This Row],[Document no SubProcess]],Processer280125!B:B,1,)</f>
        <v>SP33.10</v>
      </c>
    </row>
    <row r="610" spans="3:13" x14ac:dyDescent="0.25">
      <c r="C610" s="29" t="str">
        <f>_xlfn.CONCAT(Processes[[#This Row],[Document no]],"-",Processes[[#This Row],[Process]],"-",Processes[[#This Row],[Document no SubProcess]],"-",Processes[[#This Row],[SubProcess]])</f>
        <v>P33-Project Management-SP33.11-Project Portfolio Management - Supply Chain</v>
      </c>
      <c r="D610" t="s">
        <v>7173</v>
      </c>
      <c r="E610" t="s">
        <v>6478</v>
      </c>
      <c r="F610" t="s">
        <v>4694</v>
      </c>
      <c r="G610" s="39" t="s">
        <v>7176</v>
      </c>
      <c r="H610" t="s">
        <v>7177</v>
      </c>
      <c r="I610" t="str">
        <f>VLOOKUP(Processes[[#This Row],[Document no SubProcess]],Processer280125!B:C,2,FALSE)</f>
        <v>chk@kamstrup.com - Christian Koefoed</v>
      </c>
      <c r="J610">
        <f>VLOOKUP(Processes[[#This Row],[Approver]],Tabels!BC:BF,3,FALSE)</f>
        <v>0</v>
      </c>
      <c r="K610" t="s">
        <v>43</v>
      </c>
      <c r="L610" t="str">
        <f>VLOOKUP(Processes[[#This Row],[Document no SubProcess]],Processer280125!B:F,5,FALSE)</f>
        <v>Current</v>
      </c>
      <c r="M610" t="str">
        <f>VLOOKUP(Processes[[#This Row],[Document no SubProcess]],Processer280125!B:B,1,)</f>
        <v>SP33.11</v>
      </c>
    </row>
    <row r="611" spans="3:13" x14ac:dyDescent="0.25">
      <c r="C611" s="29" t="str">
        <f>_xlfn.CONCAT(Processes[[#This Row],[Document no]],"-",Processes[[#This Row],[Process]],"-",Processes[[#This Row],[Document no SubProcess]],"-",Processes[[#This Row],[SubProcess]])</f>
        <v>P33-Project Management-SP33.12-IT Project Portfolio Management</v>
      </c>
      <c r="D611" t="s">
        <v>7173</v>
      </c>
      <c r="E611" t="s">
        <v>6478</v>
      </c>
      <c r="F611" t="s">
        <v>4694</v>
      </c>
      <c r="G611" s="39" t="s">
        <v>7178</v>
      </c>
      <c r="H611" t="s">
        <v>7179</v>
      </c>
      <c r="I611" t="str">
        <f>VLOOKUP(Processes[[#This Row],[Document no SubProcess]],Processer280125!B:C,2,FALSE)</f>
        <v>lacn@kamstrup.com - Laura Steen Christiansen</v>
      </c>
      <c r="J611">
        <f>VLOOKUP(Processes[[#This Row],[Approver]],Tabels!BC:BF,3,FALSE)</f>
        <v>0</v>
      </c>
      <c r="L611" t="str">
        <f>VLOOKUP(Processes[[#This Row],[Document no SubProcess]],Processer280125!B:F,5,FALSE)</f>
        <v>Draft</v>
      </c>
      <c r="M611" t="str">
        <f>VLOOKUP(Processes[[#This Row],[Document no SubProcess]],Processer280125!B:B,1,)</f>
        <v>SP33.12</v>
      </c>
    </row>
    <row r="612" spans="3:13" x14ac:dyDescent="0.25">
      <c r="C612" s="29" t="str">
        <f>_xlfn.CONCAT(Processes[[#This Row],[Document no]],"-",Processes[[#This Row],[Process]],"-",Processes[[#This Row],[Document no SubProcess]],"-",Processes[[#This Row],[SubProcess]])</f>
        <v>P33-Project Management-SP33.4-IT Projects</v>
      </c>
      <c r="D612" t="s">
        <v>7173</v>
      </c>
      <c r="E612" t="s">
        <v>6478</v>
      </c>
      <c r="F612" t="s">
        <v>4694</v>
      </c>
      <c r="G612" s="39" t="s">
        <v>7180</v>
      </c>
      <c r="H612" t="s">
        <v>7181</v>
      </c>
      <c r="I612" t="str">
        <f>VLOOKUP(Processes[[#This Row],[Document no SubProcess]],Processer280125!B:C,2,FALSE)</f>
        <v>lacn@kamstrup.com - Laura Steen Christiansen</v>
      </c>
      <c r="J612">
        <f>VLOOKUP(Processes[[#This Row],[Approver]],Tabels!BC:BF,3,FALSE)</f>
        <v>0</v>
      </c>
      <c r="L612" t="str">
        <f>VLOOKUP(Processes[[#This Row],[Document no SubProcess]],Processer280125!B:F,5,FALSE)</f>
        <v>Draft</v>
      </c>
      <c r="M612" t="str">
        <f>VLOOKUP(Processes[[#This Row],[Document no SubProcess]],Processer280125!B:B,1,)</f>
        <v>SP33.4</v>
      </c>
    </row>
    <row r="613" spans="3:13" x14ac:dyDescent="0.25">
      <c r="C613" s="29" t="str">
        <f>_xlfn.CONCAT(Processes[[#This Row],[Document no]],"-",Processes[[#This Row],[Process]],"-",Processes[[#This Row],[Document no SubProcess]],"-",Processes[[#This Row],[SubProcess]])</f>
        <v>P33-Project Management-SP33.5-Supply Chain (SC) Projects</v>
      </c>
      <c r="D613" t="s">
        <v>7173</v>
      </c>
      <c r="E613" t="s">
        <v>6478</v>
      </c>
      <c r="F613" t="s">
        <v>4694</v>
      </c>
      <c r="G613" s="39" t="s">
        <v>7182</v>
      </c>
      <c r="H613" t="s">
        <v>7183</v>
      </c>
      <c r="I613" t="str">
        <f>VLOOKUP(Processes[[#This Row],[Document no SubProcess]],Processer280125!B:C,2,FALSE)</f>
        <v>chk@kamstrup.com - Christian Koefoed</v>
      </c>
      <c r="J613">
        <f>VLOOKUP(Processes[[#This Row],[Approver]],Tabels!BC:BF,3,FALSE)</f>
        <v>0</v>
      </c>
      <c r="K613" t="s">
        <v>43</v>
      </c>
      <c r="L613" t="str">
        <f>VLOOKUP(Processes[[#This Row],[Document no SubProcess]],Processer280125!B:F,5,FALSE)</f>
        <v>Current</v>
      </c>
      <c r="M613" t="str">
        <f>VLOOKUP(Processes[[#This Row],[Document no SubProcess]],Processer280125!B:B,1,)</f>
        <v>SP33.5</v>
      </c>
    </row>
    <row r="614" spans="3:13" x14ac:dyDescent="0.25">
      <c r="C614" s="29" t="str">
        <f>_xlfn.CONCAT(Processes[[#This Row],[Document no]],"-",Processes[[#This Row],[Process]],"-",Processes[[#This Row],[Document no SubProcess]],"-",Processes[[#This Row],[SubProcess]])</f>
        <v>P33-Project Management-SP33.8-Front-Loading Process – Supply Chain</v>
      </c>
      <c r="D614" t="s">
        <v>7173</v>
      </c>
      <c r="E614" t="s">
        <v>6478</v>
      </c>
      <c r="F614" t="s">
        <v>4694</v>
      </c>
      <c r="G614" s="39" t="s">
        <v>7184</v>
      </c>
      <c r="H614" t="s">
        <v>7185</v>
      </c>
      <c r="I614" t="str">
        <f>VLOOKUP(Processes[[#This Row],[Document no SubProcess]],Processer280125!B:C,2,FALSE)</f>
        <v>tssn@kamstrup.com - Thomas Sell Sørensen</v>
      </c>
      <c r="J614" t="str">
        <f>VLOOKUP(Processes[[#This Row],[Approver]],Tabels!BC:BF,3,FALSE)</f>
        <v>Unknown</v>
      </c>
      <c r="K614" t="s">
        <v>43</v>
      </c>
      <c r="L614" t="str">
        <f>VLOOKUP(Processes[[#This Row],[Document no SubProcess]],Processer280125!B:F,5,FALSE)</f>
        <v>Draft</v>
      </c>
      <c r="M614" t="str">
        <f>VLOOKUP(Processes[[#This Row],[Document no SubProcess]],Processer280125!B:B,1,)</f>
        <v>SP33.8</v>
      </c>
    </row>
    <row r="615" spans="3:13" x14ac:dyDescent="0.25">
      <c r="C615" s="29" t="str">
        <f>_xlfn.CONCAT(Processes[[#This Row],[Document no]],"-",Processes[[#This Row],[Process]],"-",Processes[[#This Row],[Document no SubProcess]],"-",Processes[[#This Row],[SubProcess]])</f>
        <v>P33-Project Management-SP33.9-Product transfer</v>
      </c>
      <c r="D615" t="s">
        <v>7173</v>
      </c>
      <c r="E615" t="s">
        <v>6478</v>
      </c>
      <c r="F615" t="s">
        <v>4694</v>
      </c>
      <c r="G615" s="39" t="s">
        <v>7186</v>
      </c>
      <c r="H615" t="s">
        <v>7187</v>
      </c>
      <c r="I615" t="str">
        <f>VLOOKUP(Processes[[#This Row],[Document no SubProcess]],Processer280125!B:C,2,FALSE)</f>
        <v>JMSK@kamstrup.com - Jane Middelhede Skytte</v>
      </c>
      <c r="J615" t="str">
        <f>VLOOKUP(Processes[[#This Row],[Approver]],Tabels!BC:BF,3,FALSE)</f>
        <v xml:space="preserve"> Supply Chain</v>
      </c>
      <c r="K615" t="s">
        <v>43</v>
      </c>
      <c r="L615" t="str">
        <f>VLOOKUP(Processes[[#This Row],[Document no SubProcess]],Processer280125!B:F,5,FALSE)</f>
        <v>Draft</v>
      </c>
      <c r="M615" t="str">
        <f>VLOOKUP(Processes[[#This Row],[Document no SubProcess]],Processer280125!B:B,1,)</f>
        <v>SP33.9</v>
      </c>
    </row>
    <row r="616" spans="3:13" x14ac:dyDescent="0.25">
      <c r="C616" s="29" t="str">
        <f>_xlfn.CONCAT(Processes[[#This Row],[Document no]],"-",Processes[[#This Row],[Process]],"-",Processes[[#This Row],[Document no SubProcess]],"-",Processes[[#This Row],[SubProcess]])</f>
        <v>P33-Project Management--</v>
      </c>
      <c r="D616" t="s">
        <v>7173</v>
      </c>
      <c r="E616" t="s">
        <v>6478</v>
      </c>
      <c r="F616" t="s">
        <v>4694</v>
      </c>
      <c r="I616" t="s">
        <v>3572</v>
      </c>
      <c r="J616">
        <f>VLOOKUP(Processes[[#This Row],[Approver]],Tabels!BC:BF,3,FALSE)</f>
        <v>0</v>
      </c>
      <c r="L616" t="s">
        <v>435</v>
      </c>
      <c r="M616" t="s">
        <v>435</v>
      </c>
    </row>
    <row r="617" spans="3:13" x14ac:dyDescent="0.25">
      <c r="C617" s="29" t="str">
        <f>_xlfn.CONCAT(Processes[[#This Row],[Document no]],"-",Processes[[#This Row],[Process]],"-",Processes[[#This Row],[Document no SubProcess]],"-",Processes[[#This Row],[SubProcess]])</f>
        <v>P34-Salary &amp; Incentives-SP34.1-Annual Sales Bonus Updates</v>
      </c>
      <c r="D617" t="s">
        <v>7188</v>
      </c>
      <c r="E617" t="s">
        <v>6478</v>
      </c>
      <c r="F617" t="s">
        <v>7189</v>
      </c>
      <c r="G617" s="39" t="s">
        <v>7190</v>
      </c>
      <c r="H617" t="s">
        <v>7191</v>
      </c>
      <c r="I617" t="str">
        <f>VLOOKUP(Processes[[#This Row],[Document no SubProcess]],Processer280125!B:C,2,FALSE)</f>
        <v>PTR@kamstrup.com - Per Trøjbo</v>
      </c>
      <c r="J617" t="str">
        <f>VLOOKUP(Processes[[#This Row],[Approver]],Tabels!BC:BF,3,FALSE)</f>
        <v>Unknown</v>
      </c>
      <c r="L617" t="str">
        <f>VLOOKUP(Processes[[#This Row],[Document no SubProcess]],Processer280125!B:F,5,FALSE)</f>
        <v>Current</v>
      </c>
      <c r="M617" t="str">
        <f>VLOOKUP(Processes[[#This Row],[Document no SubProcess]],Processer280125!B:B,1,)</f>
        <v>SP34.1</v>
      </c>
    </row>
    <row r="618" spans="3:13" x14ac:dyDescent="0.25">
      <c r="C618" s="29" t="str">
        <f>_xlfn.CONCAT(Processes[[#This Row],[Document no]],"-",Processes[[#This Row],[Process]],"-",Processes[[#This Row],[Document no SubProcess]],"-",Processes[[#This Row],[SubProcess]])</f>
        <v>P34-Salary &amp; Incentives-SP34.2-Maternity &amp; Paternity leave - DK</v>
      </c>
      <c r="D618" t="s">
        <v>7188</v>
      </c>
      <c r="E618" t="s">
        <v>6478</v>
      </c>
      <c r="F618" t="s">
        <v>7189</v>
      </c>
      <c r="G618" s="39" t="s">
        <v>7192</v>
      </c>
      <c r="H618" t="s">
        <v>7193</v>
      </c>
      <c r="I618" t="str">
        <f>VLOOKUP(Processes[[#This Row],[Document no SubProcess]],Processer280125!B:C,2,FALSE)</f>
        <v>haa@kamstrup.com - Hanne Høgh Andersen</v>
      </c>
      <c r="J618">
        <f>VLOOKUP(Processes[[#This Row],[Approver]],Tabels!BC:BF,3,FALSE)</f>
        <v>0</v>
      </c>
      <c r="L618" t="str">
        <f>VLOOKUP(Processes[[#This Row],[Document no SubProcess]],Processer280125!B:F,5,FALSE)</f>
        <v>Current</v>
      </c>
      <c r="M618" t="str">
        <f>VLOOKUP(Processes[[#This Row],[Document no SubProcess]],Processer280125!B:B,1,)</f>
        <v>SP34.2</v>
      </c>
    </row>
    <row r="619" spans="3:13" x14ac:dyDescent="0.25">
      <c r="C619" s="29" t="str">
        <f>_xlfn.CONCAT(Processes[[#This Row],[Document no]],"-",Processes[[#This Row],[Process]],"-",Processes[[#This Row],[Document no SubProcess]],"-",Processes[[#This Row],[SubProcess]])</f>
        <v>P34-Salary &amp; Incentives-SP34.3-Reimbursement - DK</v>
      </c>
      <c r="D619" t="s">
        <v>7188</v>
      </c>
      <c r="E619" t="s">
        <v>6478</v>
      </c>
      <c r="F619" t="s">
        <v>7189</v>
      </c>
      <c r="G619" s="39" t="s">
        <v>7194</v>
      </c>
      <c r="H619" t="s">
        <v>7195</v>
      </c>
      <c r="I619" t="str">
        <f>VLOOKUP(Processes[[#This Row],[Document no SubProcess]],Processer280125!B:C,2,FALSE)</f>
        <v>haa@kamstrup.com - Hanne Høgh Andersen</v>
      </c>
      <c r="J619">
        <f>VLOOKUP(Processes[[#This Row],[Approver]],Tabels!BC:BF,3,FALSE)</f>
        <v>0</v>
      </c>
      <c r="L619" t="str">
        <f>VLOOKUP(Processes[[#This Row],[Document no SubProcess]],Processer280125!B:F,5,FALSE)</f>
        <v>Current</v>
      </c>
      <c r="M619" t="str">
        <f>VLOOKUP(Processes[[#This Row],[Document no SubProcess]],Processer280125!B:B,1,)</f>
        <v>SP34.3</v>
      </c>
    </row>
    <row r="620" spans="3:13" x14ac:dyDescent="0.25">
      <c r="C620" s="29" t="str">
        <f>_xlfn.CONCAT(Processes[[#This Row],[Document no]],"-",Processes[[#This Row],[Process]],"-",Processes[[#This Row],[Document no SubProcess]],"-",Processes[[#This Row],[SubProcess]])</f>
        <v>P34-Salary &amp; Incentives-SP34.4-Maternity &amp; Paternity leave - SE</v>
      </c>
      <c r="D620" t="s">
        <v>7188</v>
      </c>
      <c r="E620" t="s">
        <v>6478</v>
      </c>
      <c r="F620" t="s">
        <v>7189</v>
      </c>
      <c r="G620" s="39" t="s">
        <v>7196</v>
      </c>
      <c r="H620" t="s">
        <v>7197</v>
      </c>
      <c r="I620" t="str">
        <f>VLOOKUP(Processes[[#This Row],[Document no SubProcess]],Processer280125!B:C,2,FALSE)</f>
        <v>ULTE@kamstrup.com - Ulrika Teemant</v>
      </c>
      <c r="J620" t="str">
        <f>VLOOKUP(Processes[[#This Row],[Approver]],Tabels!BC:BF,3,FALSE)</f>
        <v>Finance</v>
      </c>
      <c r="L620" t="str">
        <f>VLOOKUP(Processes[[#This Row],[Document no SubProcess]],Processer280125!B:F,5,FALSE)</f>
        <v>Draft</v>
      </c>
      <c r="M620" t="str">
        <f>VLOOKUP(Processes[[#This Row],[Document no SubProcess]],Processer280125!B:B,1,)</f>
        <v>SP34.4</v>
      </c>
    </row>
    <row r="621" spans="3:13" x14ac:dyDescent="0.25">
      <c r="C621" s="29" t="str">
        <f>_xlfn.CONCAT(Processes[[#This Row],[Document no]],"-",Processes[[#This Row],[Process]],"-",Processes[[#This Row],[Document no SubProcess]],"-",Processes[[#This Row],[SubProcess]])</f>
        <v>P34-Salary &amp; Incentives-SP34.5-Reimbursement - SE</v>
      </c>
      <c r="D621" t="s">
        <v>7188</v>
      </c>
      <c r="E621" t="s">
        <v>6478</v>
      </c>
      <c r="F621" t="s">
        <v>7189</v>
      </c>
      <c r="G621" s="39" t="s">
        <v>7198</v>
      </c>
      <c r="H621" t="s">
        <v>7199</v>
      </c>
      <c r="I621" t="str">
        <f>VLOOKUP(Processes[[#This Row],[Document no SubProcess]],Processer280125!B:C,2,FALSE)</f>
        <v>ULTE@kamstrup.com - Ulrika Teemant</v>
      </c>
      <c r="J621" t="str">
        <f>VLOOKUP(Processes[[#This Row],[Approver]],Tabels!BC:BF,3,FALSE)</f>
        <v>Finance</v>
      </c>
      <c r="L621" t="str">
        <f>VLOOKUP(Processes[[#This Row],[Document no SubProcess]],Processer280125!B:F,5,FALSE)</f>
        <v>Draft</v>
      </c>
      <c r="M621" t="str">
        <f>VLOOKUP(Processes[[#This Row],[Document no SubProcess]],Processer280125!B:B,1,)</f>
        <v>SP34.5</v>
      </c>
    </row>
    <row r="622" spans="3:13" x14ac:dyDescent="0.25">
      <c r="C622" s="29" t="str">
        <f>_xlfn.CONCAT(Processes[[#This Row],[Document no]],"-",Processes[[#This Row],[Process]],"-",Processes[[#This Row],[Document no SubProcess]],"-",Processes[[#This Row],[SubProcess]])</f>
        <v>P34-Salary &amp; Incentives-SP34.6-Collective agreements and free choice account – DK</v>
      </c>
      <c r="D622" t="s">
        <v>7188</v>
      </c>
      <c r="E622" t="s">
        <v>6478</v>
      </c>
      <c r="F622" t="s">
        <v>7189</v>
      </c>
      <c r="G622" s="95" t="s">
        <v>7200</v>
      </c>
      <c r="H622" t="s">
        <v>7201</v>
      </c>
      <c r="I622" t="str">
        <f>VLOOKUP(Processes[[#This Row],[Document no SubProcess]],Processer280125!B:C,2,FALSE)</f>
        <v>haa@kamstrup.com - Hanne Høgh Andersen</v>
      </c>
      <c r="J622">
        <f>VLOOKUP(Processes[[#This Row],[Approver]],Tabels!BC:BF,3,FALSE)</f>
        <v>0</v>
      </c>
      <c r="L622" t="str">
        <f>VLOOKUP(Processes[[#This Row],[Document no SubProcess]],Processer280125!B:F,5,FALSE)</f>
        <v>Current</v>
      </c>
      <c r="M622" t="str">
        <f>VLOOKUP(Processes[[#This Row],[Document no SubProcess]],Processer280125!B:B,1,)</f>
        <v>SP34.6</v>
      </c>
    </row>
    <row r="623" spans="3:13" x14ac:dyDescent="0.25">
      <c r="C623" s="29" t="str">
        <f>_xlfn.CONCAT(Processes[[#This Row],[Document no]],"-",Processes[[#This Row],[Process]],"-",Processes[[#This Row],[Document no SubProcess]],"-",Processes[[#This Row],[SubProcess]])</f>
        <v>P34-Salary &amp; Incentives-SP34.7-Registration of working hours</v>
      </c>
      <c r="D623" t="s">
        <v>7188</v>
      </c>
      <c r="E623" t="s">
        <v>6478</v>
      </c>
      <c r="F623" t="s">
        <v>7189</v>
      </c>
      <c r="G623" s="95" t="s">
        <v>7202</v>
      </c>
      <c r="H623" t="s">
        <v>7203</v>
      </c>
      <c r="I623" t="str">
        <f>VLOOKUP(Processes[[#This Row],[Document no SubProcess]],Processer280125!B:C,2,FALSE)</f>
        <v>brl@kamstrup.com - Britta Lemming</v>
      </c>
      <c r="J623" t="str">
        <f>VLOOKUP(Processes[[#This Row],[Approver]],Tabels!BC:BF,3,FALSE)</f>
        <v>People</v>
      </c>
      <c r="L623" t="str">
        <f>VLOOKUP(Processes[[#This Row],[Document no SubProcess]],Processer280125!B:F,5,FALSE)</f>
        <v>Current</v>
      </c>
      <c r="M623" t="str">
        <f>VLOOKUP(Processes[[#This Row],[Document no SubProcess]],Processer280125!B:B,1,)</f>
        <v>SP34.7</v>
      </c>
    </row>
    <row r="624" spans="3:13" x14ac:dyDescent="0.25">
      <c r="C624" s="29" t="str">
        <f>_xlfn.CONCAT(Processes[[#This Row],[Document no]],"-",Processes[[#This Row],[Process]],"-",Processes[[#This Row],[Document no SubProcess]],"-",Processes[[#This Row],[SubProcess]])</f>
        <v>P34-Salary &amp; Incentives--</v>
      </c>
      <c r="D624" t="s">
        <v>7188</v>
      </c>
      <c r="E624" t="s">
        <v>6478</v>
      </c>
      <c r="F624" t="s">
        <v>7189</v>
      </c>
      <c r="I624" t="s">
        <v>3572</v>
      </c>
      <c r="J624">
        <f>VLOOKUP(Processes[[#This Row],[Approver]],Tabels!BC:BF,3,FALSE)</f>
        <v>0</v>
      </c>
      <c r="L624" t="s">
        <v>435</v>
      </c>
      <c r="M624" t="s">
        <v>435</v>
      </c>
    </row>
    <row r="625" spans="3:13" x14ac:dyDescent="0.25">
      <c r="C625" s="29" t="str">
        <f>_xlfn.CONCAT(Processes[[#This Row],[Document no]],"-",Processes[[#This Row],[Process]],"-",Processes[[#This Row],[Document no SubProcess]],"-",Processes[[#This Row],[SubProcess]])</f>
        <v>P35-Security-SP35.1-Information security roles and responsibilities</v>
      </c>
      <c r="D625" t="s">
        <v>7204</v>
      </c>
      <c r="E625" t="s">
        <v>6478</v>
      </c>
      <c r="F625" t="s">
        <v>4570</v>
      </c>
      <c r="G625" s="95" t="s">
        <v>7205</v>
      </c>
      <c r="H625" t="s">
        <v>7206</v>
      </c>
      <c r="I625" t="str">
        <f>VLOOKUP(Processes[[#This Row],[Document no SubProcess]],Processer280125!B:C,2,FALSE)</f>
        <v>kytw@kamstrup.com - Katy Thurlow</v>
      </c>
      <c r="J625" t="str">
        <f>VLOOKUP(Processes[[#This Row],[Approver]],Tabels!BC:BF,3,FALSE)</f>
        <v xml:space="preserve"> Digitalization</v>
      </c>
      <c r="L625" t="str">
        <f>VLOOKUP(Processes[[#This Row],[Document no SubProcess]],Processer280125!B:F,5,FALSE)</f>
        <v>Review</v>
      </c>
      <c r="M625" t="str">
        <f>VLOOKUP(Processes[[#This Row],[Document no SubProcess]],Processer280125!B:B,1,)</f>
        <v>SP35.1</v>
      </c>
    </row>
    <row r="626" spans="3:13" x14ac:dyDescent="0.25">
      <c r="C626" s="29" t="str">
        <f>_xlfn.CONCAT(Processes[[#This Row],[Document no]],"-",Processes[[#This Row],[Process]],"-",Processes[[#This Row],[Document no SubProcess]],"-",Processes[[#This Row],[SubProcess]])</f>
        <v>P35-Security-SP35.10-General Access Control in Solution and Service Delivery</v>
      </c>
      <c r="D626" t="s">
        <v>7204</v>
      </c>
      <c r="E626" t="s">
        <v>6478</v>
      </c>
      <c r="F626" t="s">
        <v>4570</v>
      </c>
      <c r="G626" s="95" t="s">
        <v>7207</v>
      </c>
      <c r="H626" t="s">
        <v>7208</v>
      </c>
      <c r="I626" t="str">
        <f>VLOOKUP(Processes[[#This Row],[Document no SubProcess]],Processer280125!B:C,2,FALSE)</f>
        <v>jemr@kamstrup.com - Jesper Rieneck Milner</v>
      </c>
      <c r="J626">
        <f>VLOOKUP(Processes[[#This Row],[Approver]],Tabels!BC:BF,3,FALSE)</f>
        <v>0</v>
      </c>
      <c r="L626" t="str">
        <f>VLOOKUP(Processes[[#This Row],[Document no SubProcess]],Processer280125!B:F,5,FALSE)</f>
        <v>Current</v>
      </c>
      <c r="M626" t="str">
        <f>VLOOKUP(Processes[[#This Row],[Document no SubProcess]],Processer280125!B:B,1,)</f>
        <v>SP35.10</v>
      </c>
    </row>
    <row r="627" spans="3:13" x14ac:dyDescent="0.25">
      <c r="C627" s="29" t="str">
        <f>_xlfn.CONCAT(Processes[[#This Row],[Document no]],"-",Processes[[#This Row],[Process]],"-",Processes[[#This Row],[Document no SubProcess]],"-",Processes[[#This Row],[SubProcess]])</f>
        <v>P35-Security-SP35.11-Security Events and Incident Response - SSD</v>
      </c>
      <c r="D627" t="s">
        <v>7204</v>
      </c>
      <c r="E627" t="s">
        <v>6478</v>
      </c>
      <c r="F627" t="s">
        <v>4570</v>
      </c>
      <c r="G627" s="95" t="s">
        <v>7209</v>
      </c>
      <c r="H627" t="s">
        <v>7210</v>
      </c>
      <c r="I627" t="str">
        <f>VLOOKUP(Processes[[#This Row],[Document no SubProcess]],Processer280125!B:C,2,FALSE)</f>
        <v>tila@kamstrup.com - Timm Lautrup</v>
      </c>
      <c r="J627" t="str">
        <f>VLOOKUP(Processes[[#This Row],[Approver]],Tabels!BC:BF,3,FALSE)</f>
        <v>Digitalization</v>
      </c>
      <c r="L627" t="str">
        <f>VLOOKUP(Processes[[#This Row],[Document no SubProcess]],Processer280125!B:F,5,FALSE)</f>
        <v>Current</v>
      </c>
      <c r="M627" t="str">
        <f>VLOOKUP(Processes[[#This Row],[Document no SubProcess]],Processer280125!B:B,1,)</f>
        <v>SP35.11</v>
      </c>
    </row>
    <row r="628" spans="3:13" x14ac:dyDescent="0.25">
      <c r="C628" s="29" t="str">
        <f>_xlfn.CONCAT(Processes[[#This Row],[Document no]],"-",Processes[[#This Row],[Process]],"-",Processes[[#This Row],[Document no SubProcess]],"-",Processes[[#This Row],[SubProcess]])</f>
        <v>P35-Security-SP35.12-IT System Access Management</v>
      </c>
      <c r="D628" t="s">
        <v>7204</v>
      </c>
      <c r="E628" t="s">
        <v>6478</v>
      </c>
      <c r="F628" t="s">
        <v>4570</v>
      </c>
      <c r="G628" s="95" t="s">
        <v>7211</v>
      </c>
      <c r="H628" t="s">
        <v>7212</v>
      </c>
      <c r="I628" t="str">
        <f>VLOOKUP(Processes[[#This Row],[Document no SubProcess]],Processer280125!B:C,2,FALSE)</f>
        <v>kytw@kamstrup.com - Katy Thurlow</v>
      </c>
      <c r="J628" t="str">
        <f>VLOOKUP(Processes[[#This Row],[Approver]],Tabels!BC:BF,3,FALSE)</f>
        <v xml:space="preserve"> Digitalization</v>
      </c>
      <c r="L628" t="str">
        <f>VLOOKUP(Processes[[#This Row],[Document no SubProcess]],Processer280125!B:F,5,FALSE)</f>
        <v>Current</v>
      </c>
      <c r="M628" t="str">
        <f>VLOOKUP(Processes[[#This Row],[Document no SubProcess]],Processer280125!B:B,1,)</f>
        <v>SP35.12</v>
      </c>
    </row>
    <row r="629" spans="3:13" x14ac:dyDescent="0.25">
      <c r="C629" s="29" t="str">
        <f>_xlfn.CONCAT(Processes[[#This Row],[Document no]],"-",Processes[[#This Row],[Process]],"-",Processes[[#This Row],[Document no SubProcess]],"-",Processes[[#This Row],[SubProcess]])</f>
        <v>P35-Security-SP35.13-Security in IT enhancements and IT projects</v>
      </c>
      <c r="D629" t="s">
        <v>7204</v>
      </c>
      <c r="E629" t="s">
        <v>6478</v>
      </c>
      <c r="F629" t="s">
        <v>4570</v>
      </c>
      <c r="G629" s="95" t="s">
        <v>7213</v>
      </c>
      <c r="H629" t="s">
        <v>7214</v>
      </c>
      <c r="I629" t="str">
        <f>VLOOKUP(Processes[[#This Row],[Document no SubProcess]],Processer280125!B:C,2,FALSE)</f>
        <v>krno@kamstrup.com - Kristian Nørgaard</v>
      </c>
      <c r="J629">
        <f>VLOOKUP(Processes[[#This Row],[Approver]],Tabels!BC:BF,3,FALSE)</f>
        <v>0</v>
      </c>
      <c r="L629" t="str">
        <f>VLOOKUP(Processes[[#This Row],[Document no SubProcess]],Processer280125!B:F,5,FALSE)</f>
        <v>Current</v>
      </c>
      <c r="M629" t="str">
        <f>VLOOKUP(Processes[[#This Row],[Document no SubProcess]],Processer280125!B:B,1,)</f>
        <v>SP35.13</v>
      </c>
    </row>
    <row r="630" spans="3:13" x14ac:dyDescent="0.25">
      <c r="C630" s="29" t="str">
        <f>_xlfn.CONCAT(Processes[[#This Row],[Document no]],"-",Processes[[#This Row],[Process]],"-",Processes[[#This Row],[Document no SubProcess]],"-",Processes[[#This Row],[SubProcess]])</f>
        <v>P35-Security-SP35.14-Secure IT network infrastructure</v>
      </c>
      <c r="D630" t="s">
        <v>7204</v>
      </c>
      <c r="E630" t="s">
        <v>6478</v>
      </c>
      <c r="F630" t="s">
        <v>4570</v>
      </c>
      <c r="G630" s="95" t="s">
        <v>7215</v>
      </c>
      <c r="H630" t="s">
        <v>7216</v>
      </c>
      <c r="I630" t="str">
        <f>VLOOKUP(Processes[[#This Row],[Document no SubProcess]],Processer280125!B:C,2,FALSE)</f>
        <v>palr@kamstrup.com - Palle Lyng Raun</v>
      </c>
      <c r="J630">
        <f>VLOOKUP(Processes[[#This Row],[Approver]],Tabels!BC:BF,3,FALSE)</f>
        <v>0</v>
      </c>
      <c r="L630" t="str">
        <f>VLOOKUP(Processes[[#This Row],[Document no SubProcess]],Processer280125!B:F,5,FALSE)</f>
        <v>Current</v>
      </c>
      <c r="M630" t="str">
        <f>VLOOKUP(Processes[[#This Row],[Document no SubProcess]],Processer280125!B:B,1,)</f>
        <v>SP35.14</v>
      </c>
    </row>
    <row r="631" spans="3:13" x14ac:dyDescent="0.25">
      <c r="C631" s="29" t="str">
        <f>_xlfn.CONCAT(Processes[[#This Row],[Document no]],"-",Processes[[#This Row],[Process]],"-",Processes[[#This Row],[Document no SubProcess]],"-",Processes[[#This Row],[SubProcess]])</f>
        <v>P35-Security-SP35.15-IT System Security Review</v>
      </c>
      <c r="D631" t="s">
        <v>7204</v>
      </c>
      <c r="E631" t="s">
        <v>6478</v>
      </c>
      <c r="F631" t="s">
        <v>4570</v>
      </c>
      <c r="G631" s="95" t="s">
        <v>7217</v>
      </c>
      <c r="H631" t="s">
        <v>7218</v>
      </c>
      <c r="I631" t="str">
        <f>VLOOKUP(Processes[[#This Row],[Document no SubProcess]],Processer280125!B:C,2,FALSE)</f>
        <v>krno@kamstrup.com - Kristian Nørgaard</v>
      </c>
      <c r="J631">
        <f>VLOOKUP(Processes[[#This Row],[Approver]],Tabels!BC:BF,3,FALSE)</f>
        <v>0</v>
      </c>
      <c r="L631" t="str">
        <f>VLOOKUP(Processes[[#This Row],[Document no SubProcess]],Processer280125!B:F,5,FALSE)</f>
        <v>Current</v>
      </c>
      <c r="M631" t="str">
        <f>VLOOKUP(Processes[[#This Row],[Document no SubProcess]],Processer280125!B:B,1,)</f>
        <v>SP35.15</v>
      </c>
    </row>
    <row r="632" spans="3:13" x14ac:dyDescent="0.25">
      <c r="C632" s="29" t="str">
        <f>_xlfn.CONCAT(Processes[[#This Row],[Document no]],"-",Processes[[#This Row],[Process]],"-",Processes[[#This Row],[Document no SubProcess]],"-",Processes[[#This Row],[SubProcess]])</f>
        <v>P35-Security-SP35.16-IT Logging and monitoring</v>
      </c>
      <c r="D632" t="s">
        <v>7204</v>
      </c>
      <c r="E632" t="s">
        <v>6478</v>
      </c>
      <c r="F632" t="s">
        <v>4570</v>
      </c>
      <c r="G632" s="95" t="s">
        <v>7219</v>
      </c>
      <c r="H632" t="s">
        <v>7220</v>
      </c>
      <c r="I632" t="str">
        <f>VLOOKUP(Processes[[#This Row],[Document no SubProcess]],Processer280125!B:C,2,FALSE)</f>
        <v>CAME@kamstrup.com - Carl Melgaard</v>
      </c>
      <c r="J632">
        <f>VLOOKUP(Processes[[#This Row],[Approver]],Tabels!BC:BF,3,FALSE)</f>
        <v>0</v>
      </c>
      <c r="L632" t="str">
        <f>VLOOKUP(Processes[[#This Row],[Document no SubProcess]],Processer280125!B:F,5,FALSE)</f>
        <v>Current</v>
      </c>
      <c r="M632" t="str">
        <f>VLOOKUP(Processes[[#This Row],[Document no SubProcess]],Processer280125!B:B,1,)</f>
        <v>SP35.16</v>
      </c>
    </row>
    <row r="633" spans="3:13" x14ac:dyDescent="0.25">
      <c r="C633" s="29" t="str">
        <f>_xlfn.CONCAT(Processes[[#This Row],[Document no]],"-",Processes[[#This Row],[Process]],"-",Processes[[#This Row],[Document no SubProcess]],"-",Processes[[#This Row],[SubProcess]])</f>
        <v>P35-Security-SP35.17-IT Security configuration baseline</v>
      </c>
      <c r="D633" t="s">
        <v>7204</v>
      </c>
      <c r="E633" t="s">
        <v>6478</v>
      </c>
      <c r="F633" t="s">
        <v>4570</v>
      </c>
      <c r="G633" s="95" t="s">
        <v>7221</v>
      </c>
      <c r="H633" t="s">
        <v>7222</v>
      </c>
      <c r="I633" t="str">
        <f>VLOOKUP(Processes[[#This Row],[Document no SubProcess]],Processer280125!B:C,2,FALSE)</f>
        <v>CAME@kamstrup.com - Carl Melgaard</v>
      </c>
      <c r="J633">
        <f>VLOOKUP(Processes[[#This Row],[Approver]],Tabels!BC:BF,3,FALSE)</f>
        <v>0</v>
      </c>
      <c r="L633" t="str">
        <f>VLOOKUP(Processes[[#This Row],[Document no SubProcess]],Processer280125!B:F,5,FALSE)</f>
        <v>Current</v>
      </c>
      <c r="M633" t="str">
        <f>VLOOKUP(Processes[[#This Row],[Document no SubProcess]],Processer280125!B:B,1,)</f>
        <v>SP35.17</v>
      </c>
    </row>
    <row r="634" spans="3:13" x14ac:dyDescent="0.25">
      <c r="C634" s="29" t="str">
        <f>_xlfn.CONCAT(Processes[[#This Row],[Document no]],"-",Processes[[#This Row],[Process]],"-",Processes[[#This Row],[Document no SubProcess]],"-",Processes[[#This Row],[SubProcess]])</f>
        <v>P35-Security-SP35.18-Framework for Working within Facility – DK</v>
      </c>
      <c r="D634" t="s">
        <v>7204</v>
      </c>
      <c r="E634" t="s">
        <v>6478</v>
      </c>
      <c r="F634" t="s">
        <v>4570</v>
      </c>
      <c r="G634" s="95" t="s">
        <v>7223</v>
      </c>
      <c r="H634" t="s">
        <v>7224</v>
      </c>
      <c r="I634" t="str">
        <f>VLOOKUP(Processes[[#This Row],[Document no SubProcess]],Processer280125!B:C,2,FALSE)</f>
        <v>kytw@kamstrup.com - Katy Thurlow</v>
      </c>
      <c r="J634" t="str">
        <f>VLOOKUP(Processes[[#This Row],[Approver]],Tabels!BC:BF,3,FALSE)</f>
        <v xml:space="preserve"> Digitalization</v>
      </c>
      <c r="L634" t="str">
        <f>VLOOKUP(Processes[[#This Row],[Document no SubProcess]],Processer280125!B:F,5,FALSE)</f>
        <v>Pending approval</v>
      </c>
      <c r="M634" t="str">
        <f>VLOOKUP(Processes[[#This Row],[Document no SubProcess]],Processer280125!B:B,1,)</f>
        <v>SP35.18</v>
      </c>
    </row>
    <row r="635" spans="3:13" x14ac:dyDescent="0.25">
      <c r="C635" s="29" t="str">
        <f>_xlfn.CONCAT(Processes[[#This Row],[Document no]],"-",Processes[[#This Row],[Process]],"-",Processes[[#This Row],[Document no SubProcess]],"-",Processes[[#This Row],[SubProcess]])</f>
        <v>P35-Security-SP35.19-Major Security Incidents</v>
      </c>
      <c r="D635" t="s">
        <v>7204</v>
      </c>
      <c r="E635" t="s">
        <v>6478</v>
      </c>
      <c r="F635" t="s">
        <v>4570</v>
      </c>
      <c r="G635" s="39" t="s">
        <v>7225</v>
      </c>
      <c r="H635" t="s">
        <v>7226</v>
      </c>
      <c r="I635" t="str">
        <f>VLOOKUP(Processes[[#This Row],[Document no SubProcess]],Processer280125!B:C,2,FALSE)</f>
        <v>kytw@kamstrup.com - Katy Thurlow</v>
      </c>
      <c r="J635" t="str">
        <f>VLOOKUP(Processes[[#This Row],[Approver]],Tabels!BC:BF,3,FALSE)</f>
        <v xml:space="preserve"> Digitalization</v>
      </c>
      <c r="L635" t="str">
        <f>VLOOKUP(Processes[[#This Row],[Document no SubProcess]],Processer280125!B:F,5,FALSE)</f>
        <v>Current</v>
      </c>
      <c r="M635" t="str">
        <f>VLOOKUP(Processes[[#This Row],[Document no SubProcess]],Processer280125!B:B,1,)</f>
        <v>SP35.19</v>
      </c>
    </row>
    <row r="636" spans="3:13" x14ac:dyDescent="0.25">
      <c r="C636" s="29" t="str">
        <f>_xlfn.CONCAT(Processes[[#This Row],[Document no]],"-",Processes[[#This Row],[Process]],"-",Processes[[#This Row],[Document no SubProcess]],"-",Processes[[#This Row],[SubProcess]])</f>
        <v>P35-Security-SP35.5-Access cards and codes</v>
      </c>
      <c r="D636" t="s">
        <v>7204</v>
      </c>
      <c r="E636" t="s">
        <v>6478</v>
      </c>
      <c r="F636" t="s">
        <v>4570</v>
      </c>
      <c r="G636" s="95" t="s">
        <v>7227</v>
      </c>
      <c r="H636" t="s">
        <v>7228</v>
      </c>
      <c r="I636" t="str">
        <f>VLOOKUP(Processes[[#This Row],[Document no SubProcess]],Processer280125!B:C,2,FALSE)</f>
        <v>ASO@kamstrup.com - Allan Søegaard</v>
      </c>
      <c r="J636">
        <f>VLOOKUP(Processes[[#This Row],[Approver]],Tabels!BC:BF,3,FALSE)</f>
        <v>0</v>
      </c>
      <c r="L636" t="str">
        <f>VLOOKUP(Processes[[#This Row],[Document no SubProcess]],Processer280125!B:F,5,FALSE)</f>
        <v>Draft</v>
      </c>
      <c r="M636" t="str">
        <f>VLOOKUP(Processes[[#This Row],[Document no SubProcess]],Processer280125!B:B,1,)</f>
        <v>SP35.5</v>
      </c>
    </row>
    <row r="637" spans="3:13" x14ac:dyDescent="0.25">
      <c r="C637" s="29" t="str">
        <f>_xlfn.CONCAT(Processes[[#This Row],[Document no]],"-",Processes[[#This Row],[Process]],"-",Processes[[#This Row],[Document no SubProcess]],"-",Processes[[#This Row],[SubProcess]])</f>
        <v>P35-Security-SP35.6-Behavior within information security Operation Technology (OT)</v>
      </c>
      <c r="D637" t="s">
        <v>7204</v>
      </c>
      <c r="E637" t="s">
        <v>6478</v>
      </c>
      <c r="F637" t="s">
        <v>4570</v>
      </c>
      <c r="G637" s="39" t="s">
        <v>7229</v>
      </c>
      <c r="H637" t="s">
        <v>7230</v>
      </c>
      <c r="I637" t="str">
        <f>VLOOKUP(Processes[[#This Row],[Document no SubProcess]],Processer280125!B:C,2,FALSE)</f>
        <v>KJN@kamstrup.com - Kelvin Væver Jensen</v>
      </c>
      <c r="J637" t="str">
        <f>VLOOKUP(Processes[[#This Row],[Approver]],Tabels!BC:BF,3,FALSE)</f>
        <v xml:space="preserve"> Supply Chain</v>
      </c>
      <c r="K637" t="s">
        <v>43</v>
      </c>
      <c r="L637" t="str">
        <f>VLOOKUP(Processes[[#This Row],[Document no SubProcess]],Processer280125!B:F,5,FALSE)</f>
        <v>Current</v>
      </c>
      <c r="M637" t="str">
        <f>VLOOKUP(Processes[[#This Row],[Document no SubProcess]],Processer280125!B:B,1,)</f>
        <v>SP35.6</v>
      </c>
    </row>
    <row r="638" spans="3:13" x14ac:dyDescent="0.25">
      <c r="C638" s="29" t="str">
        <f>_xlfn.CONCAT(Processes[[#This Row],[Document no]],"-",Processes[[#This Row],[Process]],"-",Processes[[#This Row],[Document no SubProcess]],"-",Processes[[#This Row],[SubProcess]])</f>
        <v>P35-Security-SP35.7-Code signing certificate handling</v>
      </c>
      <c r="D638" t="s">
        <v>7204</v>
      </c>
      <c r="E638" t="s">
        <v>6478</v>
      </c>
      <c r="F638" t="s">
        <v>4570</v>
      </c>
      <c r="G638" s="39" t="s">
        <v>7231</v>
      </c>
      <c r="H638" t="s">
        <v>7232</v>
      </c>
      <c r="I638" t="str">
        <f>VLOOKUP(Processes[[#This Row],[Document no SubProcess]],Processer280125!B:C,2,FALSE)</f>
        <v>kytw@kamstrup.com - Katy Thurlow</v>
      </c>
      <c r="J638" t="str">
        <f>VLOOKUP(Processes[[#This Row],[Approver]],Tabels!BC:BF,3,FALSE)</f>
        <v xml:space="preserve"> Digitalization</v>
      </c>
      <c r="L638" t="str">
        <f>VLOOKUP(Processes[[#This Row],[Document no SubProcess]],Processer280125!B:F,5,FALSE)</f>
        <v>Current</v>
      </c>
      <c r="M638" t="str">
        <f>VLOOKUP(Processes[[#This Row],[Document no SubProcess]],Processer280125!B:B,1,)</f>
        <v>SP35.7</v>
      </c>
    </row>
    <row r="639" spans="3:13" x14ac:dyDescent="0.25">
      <c r="C639" s="29" t="str">
        <f>_xlfn.CONCAT(Processes[[#This Row],[Document no]],"-",Processes[[#This Row],[Process]],"-",Processes[[#This Row],[Document no SubProcess]],"-",Processes[[#This Row],[SubProcess]])</f>
        <v>P35-Security-SP35.8-Cryptographic Certificates Life Cycle</v>
      </c>
      <c r="D639" t="s">
        <v>7204</v>
      </c>
      <c r="E639" t="s">
        <v>6478</v>
      </c>
      <c r="F639" t="s">
        <v>4570</v>
      </c>
      <c r="G639" s="39" t="s">
        <v>7233</v>
      </c>
      <c r="H639" t="s">
        <v>7234</v>
      </c>
      <c r="I639" t="str">
        <f>VLOOKUP(Processes[[#This Row],[Document no SubProcess]],Processer280125!B:C,2,FALSE)</f>
        <v>kytw@kamstrup.com - Katy Thurlow</v>
      </c>
      <c r="J639" t="str">
        <f>VLOOKUP(Processes[[#This Row],[Approver]],Tabels!BC:BF,3,FALSE)</f>
        <v xml:space="preserve"> Digitalization</v>
      </c>
      <c r="L639" t="str">
        <f>VLOOKUP(Processes[[#This Row],[Document no SubProcess]],Processer280125!B:F,5,FALSE)</f>
        <v>Current</v>
      </c>
      <c r="M639" t="str">
        <f>VLOOKUP(Processes[[#This Row],[Document no SubProcess]],Processer280125!B:B,1,)</f>
        <v>SP35.8</v>
      </c>
    </row>
    <row r="640" spans="3:13" x14ac:dyDescent="0.25">
      <c r="C640" s="29" t="str">
        <f>_xlfn.CONCAT(Processes[[#This Row],[Document no]],"-",Processes[[#This Row],[Process]],"-",Processes[[#This Row],[Document no SubProcess]],"-",Processes[[#This Row],[SubProcess]])</f>
        <v>P35-Security-SP35.9-Cryptography Baseline</v>
      </c>
      <c r="D640" t="s">
        <v>7204</v>
      </c>
      <c r="E640" t="s">
        <v>6478</v>
      </c>
      <c r="F640" t="s">
        <v>4570</v>
      </c>
      <c r="G640" s="95" t="s">
        <v>7235</v>
      </c>
      <c r="H640" t="s">
        <v>7236</v>
      </c>
      <c r="I640" t="str">
        <f>VLOOKUP(Processes[[#This Row],[Document no SubProcess]],Processer280125!B:C,2,FALSE)</f>
        <v>kytw@kamstrup.com - Katy Thurlow</v>
      </c>
      <c r="J640" t="str">
        <f>VLOOKUP(Processes[[#This Row],[Approver]],Tabels!BC:BF,3,FALSE)</f>
        <v xml:space="preserve"> Digitalization</v>
      </c>
      <c r="L640" t="str">
        <f>VLOOKUP(Processes[[#This Row],[Document no SubProcess]],Processer280125!B:F,5,FALSE)</f>
        <v>Draft</v>
      </c>
      <c r="M640" t="str">
        <f>VLOOKUP(Processes[[#This Row],[Document no SubProcess]],Processer280125!B:B,1,)</f>
        <v>SP35.9</v>
      </c>
    </row>
    <row r="641" spans="3:13" x14ac:dyDescent="0.25">
      <c r="C641" s="29" t="str">
        <f>_xlfn.CONCAT(Processes[[#This Row],[Document no]],"-",Processes[[#This Row],[Process]],"-",Processes[[#This Row],[Document no SubProcess]],"-",Processes[[#This Row],[SubProcess]])</f>
        <v>P35-Security--</v>
      </c>
      <c r="D641" t="s">
        <v>7204</v>
      </c>
      <c r="E641" t="s">
        <v>6478</v>
      </c>
      <c r="F641" t="s">
        <v>4570</v>
      </c>
      <c r="I641" t="s">
        <v>3572</v>
      </c>
      <c r="J641">
        <f>VLOOKUP(Processes[[#This Row],[Approver]],Tabels!BC:BF,3,FALSE)</f>
        <v>0</v>
      </c>
      <c r="L641" t="s">
        <v>435</v>
      </c>
      <c r="M641" t="s">
        <v>435</v>
      </c>
    </row>
    <row r="642" spans="3:13" x14ac:dyDescent="0.25">
      <c r="C642" s="29" t="str">
        <f>_xlfn.CONCAT(Processes[[#This Row],[Document no]],"-",Processes[[#This Row],[Process]],"-",Processes[[#This Row],[Document no SubProcess]],"-",Processes[[#This Row],[SubProcess]])</f>
        <v>P36-Talent attraction, Recruitment &amp; Exit-SP36.1-Recruitment</v>
      </c>
      <c r="D642" t="s">
        <v>7237</v>
      </c>
      <c r="E642" t="s">
        <v>6478</v>
      </c>
      <c r="F642" t="s">
        <v>7238</v>
      </c>
      <c r="G642" s="39" t="s">
        <v>7239</v>
      </c>
      <c r="H642" t="s">
        <v>7240</v>
      </c>
      <c r="I642" t="str">
        <f>VLOOKUP(Processes[[#This Row],[Document no SubProcess]],Processer280125!B:C,2,FALSE)</f>
        <v>suvg@kamstrup.com - Sune Vig</v>
      </c>
      <c r="J642">
        <f>VLOOKUP(Processes[[#This Row],[Approver]],Tabels!BC:BF,3,FALSE)</f>
        <v>0</v>
      </c>
      <c r="L642" t="str">
        <f>VLOOKUP(Processes[[#This Row],[Document no SubProcess]],Processer280125!B:F,5,FALSE)</f>
        <v>Current</v>
      </c>
      <c r="M642" t="str">
        <f>VLOOKUP(Processes[[#This Row],[Document no SubProcess]],Processer280125!B:B,1,)</f>
        <v>SP36.1</v>
      </c>
    </row>
    <row r="643" spans="3:13" x14ac:dyDescent="0.25">
      <c r="C643" s="29" t="str">
        <f>_xlfn.CONCAT(Processes[[#This Row],[Document no]],"-",Processes[[#This Row],[Process]],"-",Processes[[#This Row],[Document no SubProcess]],"-",Processes[[#This Row],[SubProcess]])</f>
        <v>P36-Talent attraction, Recruitment &amp; Exit-SP36.10-Master Thesis collaboration</v>
      </c>
      <c r="D643" t="s">
        <v>7237</v>
      </c>
      <c r="E643" t="s">
        <v>6478</v>
      </c>
      <c r="F643" t="s">
        <v>7238</v>
      </c>
      <c r="G643" s="95" t="s">
        <v>7241</v>
      </c>
      <c r="H643" t="s">
        <v>7242</v>
      </c>
      <c r="I643" t="str">
        <f>VLOOKUP(Processes[[#This Row],[Document no SubProcess]],Processer280125!B:C,2,FALSE)</f>
        <v>ansh@kamstrup.com - Anne Staal Højer</v>
      </c>
      <c r="J643">
        <f>VLOOKUP(Processes[[#This Row],[Approver]],Tabels!BC:BF,3,FALSE)</f>
        <v>0</v>
      </c>
      <c r="L643" t="str">
        <f>VLOOKUP(Processes[[#This Row],[Document no SubProcess]],Processer280125!B:F,5,FALSE)</f>
        <v>Draft</v>
      </c>
      <c r="M643" t="str">
        <f>VLOOKUP(Processes[[#This Row],[Document no SubProcess]],Processer280125!B:B,1,)</f>
        <v>SP36.10</v>
      </c>
    </row>
    <row r="644" spans="3:13" x14ac:dyDescent="0.25">
      <c r="C644" s="29" t="str">
        <f>_xlfn.CONCAT(Processes[[#This Row],[Document no]],"-",Processes[[#This Row],[Process]],"-",Processes[[#This Row],[Document no SubProcess]],"-",Processes[[#This Row],[SubProcess]])</f>
        <v>P36-Talent attraction, Recruitment &amp; Exit-SP36.12-Onboarding of new employees</v>
      </c>
      <c r="D644" t="s">
        <v>7237</v>
      </c>
      <c r="E644" t="s">
        <v>6478</v>
      </c>
      <c r="F644" t="s">
        <v>7238</v>
      </c>
      <c r="G644" s="95" t="s">
        <v>7243</v>
      </c>
      <c r="H644" t="s">
        <v>7244</v>
      </c>
      <c r="I644" t="str">
        <f>VLOOKUP(Processes[[#This Row],[Document no SubProcess]],Processer280125!B:C,2,FALSE)</f>
        <v>mnt@kamstrup.com - Mathilde Rønnow Thomsen</v>
      </c>
      <c r="J644" t="str">
        <f>VLOOKUP(Processes[[#This Row],[Approver]],Tabels!BC:BF,3,FALSE)</f>
        <v xml:space="preserve"> People &amp; Culture</v>
      </c>
      <c r="L644" t="str">
        <f>VLOOKUP(Processes[[#This Row],[Document no SubProcess]],Processer280125!B:F,5,FALSE)</f>
        <v>Current</v>
      </c>
      <c r="M644" t="str">
        <f>VLOOKUP(Processes[[#This Row],[Document no SubProcess]],Processer280125!B:B,1,)</f>
        <v>SP36.12</v>
      </c>
    </row>
    <row r="645" spans="3:13" x14ac:dyDescent="0.25">
      <c r="C645" s="29" t="str">
        <f>_xlfn.CONCAT(Processes[[#This Row],[Document no]],"-",Processes[[#This Row],[Process]],"-",Processes[[#This Row],[Document no SubProcess]],"-",Processes[[#This Row],[SubProcess]])</f>
        <v>P36-Talent attraction, Recruitment &amp; Exit-SP36.13-Employment termination US &amp; CA</v>
      </c>
      <c r="D645" t="s">
        <v>7237</v>
      </c>
      <c r="E645" t="s">
        <v>6478</v>
      </c>
      <c r="F645" t="s">
        <v>7238</v>
      </c>
      <c r="G645" s="95" t="s">
        <v>7245</v>
      </c>
      <c r="H645" t="s">
        <v>7246</v>
      </c>
      <c r="I645" t="str">
        <f>VLOOKUP(Processes[[#This Row],[Document no SubProcess]],Processer280125!B:C,2,FALSE)</f>
        <v>mbst@kamstrup.com - Merry Beth Stephens</v>
      </c>
      <c r="J645" t="str">
        <f>VLOOKUP(Processes[[#This Row],[Approver]],Tabels!BC:BF,3,FALSE)</f>
        <v>People</v>
      </c>
      <c r="L645" t="str">
        <f>VLOOKUP(Processes[[#This Row],[Document no SubProcess]],Processer280125!B:F,5,FALSE)</f>
        <v>Current</v>
      </c>
      <c r="M645" t="str">
        <f>VLOOKUP(Processes[[#This Row],[Document no SubProcess]],Processer280125!B:B,1,)</f>
        <v>SP36.13</v>
      </c>
    </row>
    <row r="646" spans="3:13" x14ac:dyDescent="0.25">
      <c r="C646" s="29" t="str">
        <f>_xlfn.CONCAT(Processes[[#This Row],[Document no]],"-",Processes[[#This Row],[Process]],"-",Processes[[#This Row],[Document no SubProcess]],"-",Processes[[#This Row],[SubProcess]])</f>
        <v>P36-Talent attraction, Recruitment &amp; Exit-SP36.14-Recruitment of production employees DK</v>
      </c>
      <c r="D646" t="s">
        <v>7237</v>
      </c>
      <c r="E646" t="s">
        <v>6478</v>
      </c>
      <c r="F646" t="s">
        <v>7238</v>
      </c>
      <c r="G646" s="95" t="s">
        <v>7247</v>
      </c>
      <c r="H646" t="s">
        <v>7248</v>
      </c>
      <c r="I646" t="str">
        <f>VLOOKUP(Processes[[#This Row],[Document no SubProcess]],Processer280125!B:C,2,FALSE)</f>
        <v>henl@kamstrup.com - Henrik Lassen</v>
      </c>
      <c r="J646" t="str">
        <f>VLOOKUP(Processes[[#This Row],[Approver]],Tabels!BC:BF,3,FALSE)</f>
        <v>People</v>
      </c>
      <c r="L646" t="str">
        <f>VLOOKUP(Processes[[#This Row],[Document no SubProcess]],Processer280125!B:F,5,FALSE)</f>
        <v>Draft</v>
      </c>
      <c r="M646" t="str">
        <f>VLOOKUP(Processes[[#This Row],[Document no SubProcess]],Processer280125!B:B,1,)</f>
        <v>SP36.14</v>
      </c>
    </row>
    <row r="647" spans="3:13" x14ac:dyDescent="0.25">
      <c r="C647" s="29" t="str">
        <f>_xlfn.CONCAT(Processes[[#This Row],[Document no]],"-",Processes[[#This Row],[Process]],"-",Processes[[#This Row],[Document no SubProcess]],"-",Processes[[#This Row],[SubProcess]])</f>
        <v>P36-Talent attraction, Recruitment &amp; Exit-SP36.2-Employee exit</v>
      </c>
      <c r="D647" t="s">
        <v>7237</v>
      </c>
      <c r="E647" t="s">
        <v>6478</v>
      </c>
      <c r="F647" t="s">
        <v>7238</v>
      </c>
      <c r="G647" s="39" t="s">
        <v>7249</v>
      </c>
      <c r="H647" t="s">
        <v>7250</v>
      </c>
      <c r="I647" t="str">
        <f>VLOOKUP(Processes[[#This Row],[Document no SubProcess]],Processer280125!B:C,2,FALSE)</f>
        <v>mnt@kamstrup.com - Mathilde Rønnow Thomsen</v>
      </c>
      <c r="J647" t="str">
        <f>VLOOKUP(Processes[[#This Row],[Approver]],Tabels!BC:BF,3,FALSE)</f>
        <v xml:space="preserve"> People &amp; Culture</v>
      </c>
      <c r="L647" t="str">
        <f>VLOOKUP(Processes[[#This Row],[Document no SubProcess]],Processer280125!B:F,5,FALSE)</f>
        <v>Pending approval</v>
      </c>
      <c r="M647" t="str">
        <f>VLOOKUP(Processes[[#This Row],[Document no SubProcess]],Processer280125!B:B,1,)</f>
        <v>SP36.2</v>
      </c>
    </row>
    <row r="648" spans="3:13" x14ac:dyDescent="0.25">
      <c r="C648" s="29" t="str">
        <f>_xlfn.CONCAT(Processes[[#This Row],[Document no]],"-",Processes[[#This Row],[Process]],"-",Processes[[#This Row],[Document no SubProcess]],"-",Processes[[#This Row],[SubProcess]])</f>
        <v>P36-Talent attraction, Recruitment &amp; Exit-SP36.3-Talent Attraction</v>
      </c>
      <c r="D648" t="s">
        <v>7237</v>
      </c>
      <c r="E648" t="s">
        <v>6478</v>
      </c>
      <c r="F648" t="s">
        <v>7238</v>
      </c>
      <c r="G648" s="39" t="s">
        <v>7251</v>
      </c>
      <c r="H648" t="s">
        <v>7252</v>
      </c>
      <c r="I648" t="str">
        <f>VLOOKUP(Processes[[#This Row],[Document no SubProcess]],Processer280125!B:C,2,FALSE)</f>
        <v>mnt@kamstrup.com - Mathilde Rønnow Thomsen</v>
      </c>
      <c r="J648" t="str">
        <f>VLOOKUP(Processes[[#This Row],[Approver]],Tabels!BC:BF,3,FALSE)</f>
        <v xml:space="preserve"> People &amp; Culture</v>
      </c>
      <c r="L648" t="str">
        <f>VLOOKUP(Processes[[#This Row],[Document no SubProcess]],Processer280125!B:F,5,FALSE)</f>
        <v>Draft</v>
      </c>
      <c r="M648" t="str">
        <f>VLOOKUP(Processes[[#This Row],[Document no SubProcess]],Processer280125!B:B,1,)</f>
        <v>SP36.3</v>
      </c>
    </row>
    <row r="649" spans="3:13" x14ac:dyDescent="0.25">
      <c r="C649" s="29" t="str">
        <f>_xlfn.CONCAT(Processes[[#This Row],[Document no]],"-",Processes[[#This Row],[Process]],"-",Processes[[#This Row],[Document no SubProcess]],"-",Processes[[#This Row],[SubProcess]])</f>
        <v>P36-Talent attraction, Recruitment &amp; Exit-SP36.4-Recruitment of Interns, Student workers and Graduates</v>
      </c>
      <c r="D649" t="s">
        <v>7237</v>
      </c>
      <c r="E649" t="s">
        <v>6478</v>
      </c>
      <c r="F649" t="s">
        <v>7238</v>
      </c>
      <c r="G649" s="95" t="s">
        <v>7253</v>
      </c>
      <c r="H649" t="s">
        <v>7254</v>
      </c>
      <c r="I649" t="str">
        <f>VLOOKUP(Processes[[#This Row],[Document no SubProcess]],Processer280125!B:C,2,FALSE)</f>
        <v>ansh@kamstrup.com - Anne Staal Højer</v>
      </c>
      <c r="J649">
        <f>VLOOKUP(Processes[[#This Row],[Approver]],Tabels!BC:BF,3,FALSE)</f>
        <v>0</v>
      </c>
      <c r="L649" t="str">
        <f>VLOOKUP(Processes[[#This Row],[Document no SubProcess]],Processer280125!B:F,5,FALSE)</f>
        <v>Current</v>
      </c>
      <c r="M649" t="str">
        <f>VLOOKUP(Processes[[#This Row],[Document no SubProcess]],Processer280125!B:B,1,)</f>
        <v>SP36.4</v>
      </c>
    </row>
    <row r="650" spans="3:13" x14ac:dyDescent="0.25">
      <c r="C650" s="29" t="str">
        <f>_xlfn.CONCAT(Processes[[#This Row],[Document no]],"-",Processes[[#This Row],[Process]],"-",Processes[[#This Row],[Document no SubProcess]],"-",Processes[[#This Row],[SubProcess]])</f>
        <v>P36-Talent attraction, Recruitment &amp; Exit-SP36.6-Job transfer</v>
      </c>
      <c r="D650" t="s">
        <v>7237</v>
      </c>
      <c r="E650" t="s">
        <v>6478</v>
      </c>
      <c r="F650" t="s">
        <v>7238</v>
      </c>
      <c r="G650" s="95" t="s">
        <v>7255</v>
      </c>
      <c r="H650" t="s">
        <v>7256</v>
      </c>
      <c r="I650" t="str">
        <f>VLOOKUP(Processes[[#This Row],[Document no SubProcess]],Processer280125!B:C,2,FALSE)</f>
        <v>mnt@kamstrup.com - Mathilde Rønnow Thomsen</v>
      </c>
      <c r="J650" t="str">
        <f>VLOOKUP(Processes[[#This Row],[Approver]],Tabels!BC:BF,3,FALSE)</f>
        <v xml:space="preserve"> People &amp; Culture</v>
      </c>
      <c r="L650" t="str">
        <f>VLOOKUP(Processes[[#This Row],[Document no SubProcess]],Processer280125!B:F,5,FALSE)</f>
        <v>Current</v>
      </c>
      <c r="M650" t="str">
        <f>VLOOKUP(Processes[[#This Row],[Document no SubProcess]],Processer280125!B:B,1,)</f>
        <v>SP36.6</v>
      </c>
    </row>
    <row r="651" spans="3:13" x14ac:dyDescent="0.25">
      <c r="C651" s="29" t="str">
        <f>_xlfn.CONCAT(Processes[[#This Row],[Document no]],"-",Processes[[#This Row],[Process]],"-",Processes[[#This Row],[Document no SubProcess]],"-",Processes[[#This Row],[SubProcess]])</f>
        <v>P36-Talent attraction, Recruitment &amp; Exit-SP36.7-Internship program</v>
      </c>
      <c r="D651" t="s">
        <v>7237</v>
      </c>
      <c r="E651" t="s">
        <v>6478</v>
      </c>
      <c r="F651" t="s">
        <v>7238</v>
      </c>
      <c r="G651" s="95" t="s">
        <v>7257</v>
      </c>
      <c r="H651" t="s">
        <v>7258</v>
      </c>
      <c r="I651" t="str">
        <f>VLOOKUP(Processes[[#This Row],[Document no SubProcess]],Processer280125!B:C,2,FALSE)</f>
        <v>ansh@kamstrup.com - Anne Staal Højer</v>
      </c>
      <c r="J651">
        <f>VLOOKUP(Processes[[#This Row],[Approver]],Tabels!BC:BF,3,FALSE)</f>
        <v>0</v>
      </c>
      <c r="L651" t="str">
        <f>VLOOKUP(Processes[[#This Row],[Document no SubProcess]],Processer280125!B:F,5,FALSE)</f>
        <v>Current</v>
      </c>
      <c r="M651" t="str">
        <f>VLOOKUP(Processes[[#This Row],[Document no SubProcess]],Processer280125!B:B,1,)</f>
        <v>SP36.7</v>
      </c>
    </row>
    <row r="652" spans="3:13" x14ac:dyDescent="0.25">
      <c r="C652" s="29" t="str">
        <f>_xlfn.CONCAT(Processes[[#This Row],[Document no]],"-",Processes[[#This Row],[Process]],"-",Processes[[#This Row],[Document no SubProcess]],"-",Processes[[#This Row],[SubProcess]])</f>
        <v>P36-Talent attraction, Recruitment &amp; Exit-SP36.8-Kamstrups mentoring program regarding interns</v>
      </c>
      <c r="D652" t="s">
        <v>7237</v>
      </c>
      <c r="E652" t="s">
        <v>6478</v>
      </c>
      <c r="F652" t="s">
        <v>7238</v>
      </c>
      <c r="G652" s="95" t="s">
        <v>7259</v>
      </c>
      <c r="H652" t="s">
        <v>7260</v>
      </c>
      <c r="I652" t="str">
        <f>VLOOKUP(Processes[[#This Row],[Document no SubProcess]],Processer280125!B:C,2,FALSE)</f>
        <v>ansh@kamstrup.com - Anne Staal Højer</v>
      </c>
      <c r="J652">
        <f>VLOOKUP(Processes[[#This Row],[Approver]],Tabels!BC:BF,3,FALSE)</f>
        <v>0</v>
      </c>
      <c r="L652" t="str">
        <f>VLOOKUP(Processes[[#This Row],[Document no SubProcess]],Processer280125!B:F,5,FALSE)</f>
        <v>Current</v>
      </c>
      <c r="M652" t="str">
        <f>VLOOKUP(Processes[[#This Row],[Document no SubProcess]],Processer280125!B:B,1,)</f>
        <v>SP36.8</v>
      </c>
    </row>
    <row r="653" spans="3:13" x14ac:dyDescent="0.25">
      <c r="C653" s="29" t="str">
        <f>_xlfn.CONCAT(Processes[[#This Row],[Document no]],"-",Processes[[#This Row],[Process]],"-",Processes[[#This Row],[Document no SubProcess]],"-",Processes[[#This Row],[SubProcess]])</f>
        <v>P36-Talent attraction, Recruitment &amp; Exit-SP36.9-Graduate Program</v>
      </c>
      <c r="D653" t="s">
        <v>7237</v>
      </c>
      <c r="E653" t="s">
        <v>6478</v>
      </c>
      <c r="F653" t="s">
        <v>7238</v>
      </c>
      <c r="G653" s="95" t="s">
        <v>7261</v>
      </c>
      <c r="H653" t="s">
        <v>7262</v>
      </c>
      <c r="I653" t="str">
        <f>VLOOKUP(Processes[[#This Row],[Document no SubProcess]],Processer280125!B:C,2,FALSE)</f>
        <v>mnt@kamstrup.com - Mathilde Rønnow Thomsen</v>
      </c>
      <c r="J653" t="str">
        <f>VLOOKUP(Processes[[#This Row],[Approver]],Tabels!BC:BF,3,FALSE)</f>
        <v xml:space="preserve"> People &amp; Culture</v>
      </c>
      <c r="L653" t="str">
        <f>VLOOKUP(Processes[[#This Row],[Document no SubProcess]],Processer280125!B:F,5,FALSE)</f>
        <v>Draft</v>
      </c>
      <c r="M653" t="str">
        <f>VLOOKUP(Processes[[#This Row],[Document no SubProcess]],Processer280125!B:B,1,)</f>
        <v>SP36.9</v>
      </c>
    </row>
    <row r="654" spans="3:13" x14ac:dyDescent="0.25">
      <c r="C654" s="29" t="str">
        <f>_xlfn.CONCAT(Processes[[#This Row],[Document no]],"-",Processes[[#This Row],[Process]],"-",Processes[[#This Row],[Document no SubProcess]],"-",Processes[[#This Row],[SubProcess]])</f>
        <v>P36-Talent attraction, Recruitment &amp; Exit--</v>
      </c>
      <c r="D654" t="s">
        <v>7237</v>
      </c>
      <c r="E654" t="s">
        <v>6478</v>
      </c>
      <c r="F654" t="s">
        <v>7238</v>
      </c>
      <c r="G654" s="39"/>
      <c r="I654" t="s">
        <v>3572</v>
      </c>
      <c r="J654">
        <f>VLOOKUP(Processes[[#This Row],[Approver]],Tabels!BC:BF,3,FALSE)</f>
        <v>0</v>
      </c>
      <c r="L654" t="s">
        <v>435</v>
      </c>
      <c r="M654" t="s">
        <v>435</v>
      </c>
    </row>
    <row r="655" spans="3:13" x14ac:dyDescent="0.25">
      <c r="C655" s="29" t="str">
        <f>_xlfn.CONCAT(Processes[[#This Row],[Document no]],"-",Processes[[#This Row],[Process]],"-",Processes[[#This Row],[Document no SubProcess]],"-",Processes[[#This Row],[SubProcess]])</f>
        <v>P37-Travel-SP37.1-Hotel Agreements</v>
      </c>
      <c r="D655" t="s">
        <v>7263</v>
      </c>
      <c r="E655" t="s">
        <v>6478</v>
      </c>
      <c r="F655" t="s">
        <v>2300</v>
      </c>
      <c r="G655" s="95" t="s">
        <v>7264</v>
      </c>
      <c r="H655" t="s">
        <v>7265</v>
      </c>
      <c r="I655" t="str">
        <f>VLOOKUP(Processes[[#This Row],[Document no SubProcess]],Processer280125!B:C,2,FALSE)</f>
        <v>gfs@kamstrup.com - Gitte Fogh Sørensen</v>
      </c>
      <c r="J655" t="str">
        <f>VLOOKUP(Processes[[#This Row],[Approver]],Tabels!BC:BF,3,FALSE)</f>
        <v>exec</v>
      </c>
      <c r="L655" t="str">
        <f>VLOOKUP(Processes[[#This Row],[Document no SubProcess]],Processer280125!B:F,5,FALSE)</f>
        <v>Draft</v>
      </c>
      <c r="M655" t="str">
        <f>VLOOKUP(Processes[[#This Row],[Document no SubProcess]],Processer280125!B:B,1,)</f>
        <v>SP37.1</v>
      </c>
    </row>
    <row r="656" spans="3:13" x14ac:dyDescent="0.25">
      <c r="C656" s="29" t="str">
        <f>_xlfn.CONCAT(Processes[[#This Row],[Document no]],"-",Processes[[#This Row],[Process]],"-",Processes[[#This Row],[Document no SubProcess]],"-",Processes[[#This Row],[SubProcess]])</f>
        <v>P37-Travel--</v>
      </c>
      <c r="D656" t="s">
        <v>7263</v>
      </c>
      <c r="E656" t="s">
        <v>6478</v>
      </c>
      <c r="F656" t="s">
        <v>2300</v>
      </c>
      <c r="I656" t="s">
        <v>3572</v>
      </c>
      <c r="J656">
        <f>VLOOKUP(Processes[[#This Row],[Approver]],Tabels!BC:BF,3,FALSE)</f>
        <v>0</v>
      </c>
      <c r="L656" t="s">
        <v>435</v>
      </c>
      <c r="M656" t="s">
        <v>435</v>
      </c>
    </row>
  </sheetData>
  <sheetProtection autoFilter="0"/>
  <phoneticPr fontId="7" type="noConversion"/>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1CB5531D-EA82-4E34-AE99-27F4BA7B2E60}">
          <x14:formula1>
            <xm:f>'O-Organization'!$I$3:$I$20</xm:f>
          </x14:formula1>
          <xm:sqref>K3:K656</xm:sqref>
        </x14:dataValidation>
        <x14:dataValidation type="list" allowBlank="1" showInputMessage="1" showErrorMessage="1" xr:uid="{30113505-59CA-4647-A2CD-F54D984F0E06}">
          <x14:formula1>
            <xm:f>'O-Organization'!$B$3:$B$76</xm:f>
          </x14:formula1>
          <xm:sqref>J3:J656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96C0D-45B8-408A-9CD9-2F97CCEF28F2}">
  <sheetPr codeName="Sheet7">
    <tabColor rgb="FF7030A0"/>
  </sheetPr>
  <dimension ref="B4:I35"/>
  <sheetViews>
    <sheetView workbookViewId="0">
      <selection activeCell="I1" sqref="I1:I1048576"/>
    </sheetView>
  </sheetViews>
  <sheetFormatPr defaultRowHeight="15" x14ac:dyDescent="0.25"/>
  <cols>
    <col min="2" max="2" width="43" customWidth="1"/>
    <col min="3" max="4" width="24.5703125" customWidth="1"/>
    <col min="5" max="5" width="72" style="8" customWidth="1"/>
  </cols>
  <sheetData>
    <row r="4" spans="2:9" ht="15.75" thickBot="1" x14ac:dyDescent="0.3">
      <c r="B4" s="71" t="s">
        <v>7301</v>
      </c>
      <c r="C4" s="71" t="s">
        <v>7302</v>
      </c>
      <c r="D4" s="71" t="s">
        <v>1869</v>
      </c>
      <c r="E4" s="98" t="s">
        <v>4610</v>
      </c>
      <c r="F4" s="71" t="s">
        <v>1816</v>
      </c>
      <c r="I4" t="s">
        <v>7303</v>
      </c>
    </row>
    <row r="5" spans="2:9" ht="15.75" thickTop="1" x14ac:dyDescent="0.25">
      <c r="B5" s="72" t="s">
        <v>176</v>
      </c>
      <c r="F5" t="s">
        <v>7304</v>
      </c>
      <c r="I5" t="s">
        <v>3048</v>
      </c>
    </row>
    <row r="6" spans="2:9" ht="30" x14ac:dyDescent="0.25">
      <c r="B6" s="74"/>
      <c r="C6" s="65"/>
      <c r="D6" s="65"/>
      <c r="E6" s="99" t="s">
        <v>7305</v>
      </c>
      <c r="F6" t="s">
        <v>7304</v>
      </c>
      <c r="I6" t="s">
        <v>7306</v>
      </c>
    </row>
    <row r="7" spans="2:9" x14ac:dyDescent="0.25">
      <c r="B7" s="73" t="s">
        <v>7307</v>
      </c>
      <c r="F7" t="s">
        <v>7304</v>
      </c>
      <c r="I7" t="s">
        <v>7308</v>
      </c>
    </row>
    <row r="8" spans="2:9" x14ac:dyDescent="0.25">
      <c r="B8" t="s">
        <v>215</v>
      </c>
      <c r="F8" t="s">
        <v>7304</v>
      </c>
      <c r="I8" t="s">
        <v>7309</v>
      </c>
    </row>
    <row r="9" spans="2:9" x14ac:dyDescent="0.25">
      <c r="B9" t="s">
        <v>232</v>
      </c>
      <c r="F9" t="s">
        <v>7304</v>
      </c>
      <c r="I9" t="s">
        <v>7310</v>
      </c>
    </row>
    <row r="10" spans="2:9" x14ac:dyDescent="0.25">
      <c r="B10" t="s">
        <v>535</v>
      </c>
      <c r="F10" t="s">
        <v>7304</v>
      </c>
      <c r="I10" t="s">
        <v>4561</v>
      </c>
    </row>
    <row r="11" spans="2:9" x14ac:dyDescent="0.25">
      <c r="B11" t="s">
        <v>1149</v>
      </c>
      <c r="F11" t="s">
        <v>7304</v>
      </c>
    </row>
    <row r="12" spans="2:9" x14ac:dyDescent="0.25">
      <c r="B12" t="s">
        <v>49</v>
      </c>
      <c r="F12" t="s">
        <v>7304</v>
      </c>
      <c r="I12" t="s">
        <v>7311</v>
      </c>
    </row>
    <row r="13" spans="2:9" ht="45" x14ac:dyDescent="0.25">
      <c r="B13" s="65"/>
      <c r="C13" s="65"/>
      <c r="D13" s="65"/>
      <c r="E13" s="8" t="s">
        <v>7312</v>
      </c>
      <c r="F13" t="s">
        <v>7304</v>
      </c>
      <c r="I13" t="s">
        <v>7313</v>
      </c>
    </row>
    <row r="14" spans="2:9" ht="45" x14ac:dyDescent="0.25">
      <c r="B14" t="s">
        <v>446</v>
      </c>
      <c r="E14" s="8" t="s">
        <v>7314</v>
      </c>
      <c r="F14" t="s">
        <v>7304</v>
      </c>
      <c r="I14" t="s">
        <v>7315</v>
      </c>
    </row>
    <row r="15" spans="2:9" x14ac:dyDescent="0.25">
      <c r="B15" t="s">
        <v>1550</v>
      </c>
      <c r="F15" t="s">
        <v>7304</v>
      </c>
      <c r="I15" t="s">
        <v>7316</v>
      </c>
    </row>
    <row r="16" spans="2:9" x14ac:dyDescent="0.25">
      <c r="B16" t="s">
        <v>1252</v>
      </c>
      <c r="F16" t="s">
        <v>7304</v>
      </c>
      <c r="I16" t="s">
        <v>7317</v>
      </c>
    </row>
    <row r="17" spans="2:9" x14ac:dyDescent="0.25">
      <c r="B17" t="s">
        <v>142</v>
      </c>
      <c r="C17" t="s">
        <v>545</v>
      </c>
      <c r="D17" t="s">
        <v>7318</v>
      </c>
      <c r="F17" t="s">
        <v>7304</v>
      </c>
      <c r="I17" t="s">
        <v>2341</v>
      </c>
    </row>
    <row r="18" spans="2:9" x14ac:dyDescent="0.25">
      <c r="B18" t="s">
        <v>135</v>
      </c>
      <c r="F18" t="s">
        <v>7304</v>
      </c>
      <c r="I18" t="s">
        <v>3193</v>
      </c>
    </row>
    <row r="19" spans="2:9" x14ac:dyDescent="0.25">
      <c r="B19" t="s">
        <v>7319</v>
      </c>
      <c r="F19" t="s">
        <v>7304</v>
      </c>
      <c r="I19" t="s">
        <v>7320</v>
      </c>
    </row>
    <row r="20" spans="2:9" x14ac:dyDescent="0.25">
      <c r="B20" t="s">
        <v>369</v>
      </c>
      <c r="F20" t="s">
        <v>7304</v>
      </c>
      <c r="I20" t="s">
        <v>3757</v>
      </c>
    </row>
    <row r="21" spans="2:9" x14ac:dyDescent="0.25">
      <c r="B21" t="s">
        <v>7321</v>
      </c>
      <c r="F21" t="s">
        <v>7304</v>
      </c>
      <c r="I21" t="s">
        <v>7322</v>
      </c>
    </row>
    <row r="22" spans="2:9" x14ac:dyDescent="0.25">
      <c r="B22" t="s">
        <v>290</v>
      </c>
      <c r="F22" t="s">
        <v>7304</v>
      </c>
      <c r="I22" t="s">
        <v>7323</v>
      </c>
    </row>
    <row r="23" spans="2:9" x14ac:dyDescent="0.25">
      <c r="B23" t="s">
        <v>234</v>
      </c>
      <c r="F23" t="s">
        <v>7304</v>
      </c>
      <c r="I23" t="s">
        <v>7324</v>
      </c>
    </row>
    <row r="24" spans="2:9" x14ac:dyDescent="0.25">
      <c r="B24" t="s">
        <v>271</v>
      </c>
      <c r="F24" t="s">
        <v>7304</v>
      </c>
      <c r="I24" t="s">
        <v>7325</v>
      </c>
    </row>
    <row r="25" spans="2:9" x14ac:dyDescent="0.25">
      <c r="B25" t="s">
        <v>932</v>
      </c>
      <c r="F25" t="s">
        <v>7304</v>
      </c>
      <c r="I25" t="s">
        <v>933</v>
      </c>
    </row>
    <row r="26" spans="2:9" x14ac:dyDescent="0.25">
      <c r="B26" t="s">
        <v>545</v>
      </c>
      <c r="C26" t="s">
        <v>142</v>
      </c>
      <c r="D26" t="s">
        <v>7326</v>
      </c>
      <c r="F26" t="s">
        <v>7304</v>
      </c>
      <c r="I26" t="s">
        <v>7327</v>
      </c>
    </row>
    <row r="27" spans="2:9" x14ac:dyDescent="0.25">
      <c r="B27" t="s">
        <v>7328</v>
      </c>
      <c r="F27" t="s">
        <v>7304</v>
      </c>
      <c r="I27" t="s">
        <v>7329</v>
      </c>
    </row>
    <row r="28" spans="2:9" x14ac:dyDescent="0.25">
      <c r="B28" t="s">
        <v>7330</v>
      </c>
      <c r="F28" t="s">
        <v>7304</v>
      </c>
      <c r="I28" t="s">
        <v>7331</v>
      </c>
    </row>
    <row r="29" spans="2:9" x14ac:dyDescent="0.25">
      <c r="B29" t="s">
        <v>918</v>
      </c>
      <c r="F29" t="s">
        <v>7304</v>
      </c>
      <c r="I29" t="s">
        <v>3790</v>
      </c>
    </row>
    <row r="30" spans="2:9" x14ac:dyDescent="0.25">
      <c r="B30" t="s">
        <v>419</v>
      </c>
      <c r="F30" t="s">
        <v>7304</v>
      </c>
      <c r="I30" t="s">
        <v>3171</v>
      </c>
    </row>
    <row r="31" spans="2:9" x14ac:dyDescent="0.25">
      <c r="B31" t="s">
        <v>170</v>
      </c>
      <c r="F31" t="s">
        <v>7304</v>
      </c>
      <c r="I31" t="s">
        <v>3392</v>
      </c>
    </row>
    <row r="32" spans="2:9" x14ac:dyDescent="0.25">
      <c r="B32" t="s">
        <v>530</v>
      </c>
      <c r="F32" t="s">
        <v>7304</v>
      </c>
      <c r="I32" t="s">
        <v>3805</v>
      </c>
    </row>
    <row r="33" spans="2:9" ht="45" x14ac:dyDescent="0.25">
      <c r="B33" t="s">
        <v>7332</v>
      </c>
      <c r="E33" s="8" t="s">
        <v>7333</v>
      </c>
      <c r="F33" t="s">
        <v>7304</v>
      </c>
      <c r="I33" t="s">
        <v>7334</v>
      </c>
    </row>
    <row r="34" spans="2:9" ht="45" x14ac:dyDescent="0.25">
      <c r="B34" t="s">
        <v>7335</v>
      </c>
      <c r="E34" s="8" t="s">
        <v>7336</v>
      </c>
      <c r="F34" t="s">
        <v>7304</v>
      </c>
    </row>
    <row r="35" spans="2:9" x14ac:dyDescent="0.25">
      <c r="B35" t="s">
        <v>7337</v>
      </c>
      <c r="F35" t="s">
        <v>7304</v>
      </c>
      <c r="I35" t="s">
        <v>7338</v>
      </c>
    </row>
  </sheetData>
  <sheetProtection algorithmName="SHA-512" hashValue="YgbyGZg5O1s2otVRSM4wQIBGSDB8oFMN0s1kPUwMS8l4DgdBdbwX9qJey2Abzluhz2YIBfvnxU2ofQE7ME5+vQ==" saltValue="I/LutqMbcVDj3bHkzWBtow==" spinCount="100000" sheet="1" objects="1" scenarios="1"/>
  <phoneticPr fontId="7"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FCC1D47-2323-4515-AC6D-EDAA7893A537}">
          <x14:formula1>
            <xm:f>'A-Applications'!$B:$B</xm:f>
          </x14:formula1>
          <xm:sqref>B5:C1048576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AAA46-0126-4F4A-8A94-82EF3D8F9714}">
  <sheetPr>
    <tabColor rgb="FF92D050"/>
  </sheetPr>
  <dimension ref="B1:J44"/>
  <sheetViews>
    <sheetView workbookViewId="0">
      <selection activeCell="B23" sqref="B23"/>
    </sheetView>
  </sheetViews>
  <sheetFormatPr defaultRowHeight="15" x14ac:dyDescent="0.25"/>
  <cols>
    <col min="2" max="2" width="36.42578125" customWidth="1"/>
    <col min="3" max="3" width="15.42578125" customWidth="1"/>
    <col min="4" max="4" width="19.5703125" customWidth="1"/>
    <col min="5" max="5" width="36.42578125" customWidth="1"/>
    <col min="6" max="6" width="36.28515625" customWidth="1"/>
    <col min="7" max="7" width="14.7109375" customWidth="1"/>
    <col min="8" max="8" width="21.5703125" customWidth="1"/>
    <col min="9" max="9" width="9.28515625" customWidth="1"/>
    <col min="10" max="10" width="17.5703125" bestFit="1" customWidth="1"/>
  </cols>
  <sheetData>
    <row r="1" spans="2:10" x14ac:dyDescent="0.25">
      <c r="B1" t="s">
        <v>7339</v>
      </c>
    </row>
    <row r="2" spans="2:10" ht="75" x14ac:dyDescent="0.25">
      <c r="B2" s="58" t="s">
        <v>7340</v>
      </c>
      <c r="C2" s="58" t="s">
        <v>7341</v>
      </c>
      <c r="D2" s="58" t="s">
        <v>7342</v>
      </c>
      <c r="G2" s="58" t="s">
        <v>7343</v>
      </c>
      <c r="H2" s="58" t="s">
        <v>7344</v>
      </c>
    </row>
    <row r="3" spans="2:10" x14ac:dyDescent="0.25">
      <c r="G3" t="s">
        <v>7345</v>
      </c>
    </row>
    <row r="4" spans="2:10" x14ac:dyDescent="0.25">
      <c r="B4" s="85" t="s">
        <v>1828</v>
      </c>
      <c r="C4" s="85" t="s">
        <v>7346</v>
      </c>
      <c r="D4" s="85" t="s">
        <v>7347</v>
      </c>
      <c r="E4" s="85" t="s">
        <v>4593</v>
      </c>
      <c r="F4" s="85" t="s">
        <v>7348</v>
      </c>
      <c r="G4" t="s">
        <v>7349</v>
      </c>
      <c r="H4" t="s">
        <v>24</v>
      </c>
      <c r="I4" t="s">
        <v>1826</v>
      </c>
      <c r="J4" t="s">
        <v>7350</v>
      </c>
    </row>
    <row r="5" spans="2:10" x14ac:dyDescent="0.25">
      <c r="B5" s="94" t="s">
        <v>3798</v>
      </c>
      <c r="C5" s="85" t="s">
        <v>1828</v>
      </c>
      <c r="D5" s="85" t="s">
        <v>7327</v>
      </c>
      <c r="E5" s="85"/>
      <c r="G5" t="s">
        <v>7349</v>
      </c>
      <c r="H5" s="85"/>
      <c r="I5" s="85"/>
      <c r="J5" s="85" t="s">
        <v>7351</v>
      </c>
    </row>
    <row r="6" spans="2:10" x14ac:dyDescent="0.25">
      <c r="B6" t="s">
        <v>3426</v>
      </c>
      <c r="C6" s="85" t="s">
        <v>1828</v>
      </c>
      <c r="D6" s="85"/>
      <c r="E6" s="85"/>
      <c r="F6" t="s">
        <v>7352</v>
      </c>
      <c r="G6" t="s">
        <v>7349</v>
      </c>
      <c r="H6" s="85" t="s">
        <v>7353</v>
      </c>
      <c r="I6" s="85" t="s">
        <v>1868</v>
      </c>
      <c r="J6" s="85" t="s">
        <v>3747</v>
      </c>
    </row>
    <row r="7" spans="2:10" x14ac:dyDescent="0.25">
      <c r="B7" s="94" t="s">
        <v>2341</v>
      </c>
      <c r="C7" s="85" t="s">
        <v>1828</v>
      </c>
      <c r="D7" s="85" t="s">
        <v>7354</v>
      </c>
      <c r="E7" s="85"/>
      <c r="G7" t="s">
        <v>7349</v>
      </c>
      <c r="H7" s="85"/>
      <c r="I7" s="85"/>
      <c r="J7" s="85" t="s">
        <v>7355</v>
      </c>
    </row>
    <row r="8" spans="2:10" x14ac:dyDescent="0.25">
      <c r="B8" t="s">
        <v>3193</v>
      </c>
      <c r="C8" s="85" t="s">
        <v>1828</v>
      </c>
      <c r="D8" s="85" t="s">
        <v>7356</v>
      </c>
      <c r="E8" s="85"/>
      <c r="G8" t="s">
        <v>7364</v>
      </c>
      <c r="H8" s="85"/>
      <c r="I8" s="85"/>
      <c r="J8" s="85"/>
    </row>
    <row r="9" spans="2:10" ht="60" x14ac:dyDescent="0.25">
      <c r="B9" s="94" t="s">
        <v>3053</v>
      </c>
      <c r="C9" s="85" t="s">
        <v>1828</v>
      </c>
      <c r="D9" s="85" t="s">
        <v>3053</v>
      </c>
      <c r="E9" s="85"/>
      <c r="F9" s="8" t="s">
        <v>8622</v>
      </c>
      <c r="G9" t="s">
        <v>7349</v>
      </c>
      <c r="H9" s="85"/>
      <c r="I9" s="85" t="s">
        <v>1868</v>
      </c>
      <c r="J9" s="85" t="s">
        <v>7357</v>
      </c>
    </row>
    <row r="10" spans="2:10" x14ac:dyDescent="0.25">
      <c r="B10" s="94" t="s">
        <v>3392</v>
      </c>
      <c r="C10" s="85" t="s">
        <v>1828</v>
      </c>
      <c r="D10" s="85" t="s">
        <v>3392</v>
      </c>
      <c r="E10" s="85"/>
      <c r="G10" t="s">
        <v>7349</v>
      </c>
      <c r="H10" s="85"/>
      <c r="I10" s="85" t="s">
        <v>1868</v>
      </c>
      <c r="J10" s="85" t="s">
        <v>7358</v>
      </c>
    </row>
    <row r="11" spans="2:10" x14ac:dyDescent="0.25">
      <c r="B11" s="94" t="s">
        <v>3226</v>
      </c>
      <c r="C11" s="85" t="s">
        <v>1828</v>
      </c>
      <c r="D11" s="85" t="s">
        <v>7359</v>
      </c>
      <c r="E11" s="85" t="s">
        <v>8621</v>
      </c>
      <c r="F11" t="s">
        <v>7360</v>
      </c>
      <c r="G11" t="s">
        <v>7349</v>
      </c>
      <c r="H11" s="85"/>
      <c r="I11" s="85" t="s">
        <v>1868</v>
      </c>
      <c r="J11" s="85"/>
    </row>
    <row r="12" spans="2:10" x14ac:dyDescent="0.25">
      <c r="B12" t="s">
        <v>2496</v>
      </c>
      <c r="C12" s="85" t="s">
        <v>1828</v>
      </c>
      <c r="D12" s="85"/>
      <c r="E12" s="85"/>
      <c r="F12" t="s">
        <v>7360</v>
      </c>
      <c r="G12" t="s">
        <v>7349</v>
      </c>
      <c r="H12" s="85"/>
      <c r="I12" s="85"/>
      <c r="J12" s="85" t="s">
        <v>3747</v>
      </c>
    </row>
    <row r="13" spans="2:10" x14ac:dyDescent="0.25">
      <c r="B13" t="s">
        <v>2035</v>
      </c>
      <c r="C13" s="85" t="s">
        <v>1828</v>
      </c>
      <c r="D13" s="85"/>
      <c r="E13" s="85" t="s">
        <v>7361</v>
      </c>
      <c r="F13" t="s">
        <v>7360</v>
      </c>
      <c r="G13" t="s">
        <v>7349</v>
      </c>
      <c r="H13" s="85"/>
      <c r="I13" s="85"/>
      <c r="J13" s="85"/>
    </row>
    <row r="14" spans="2:10" x14ac:dyDescent="0.25">
      <c r="B14" s="94" t="s">
        <v>2061</v>
      </c>
      <c r="C14" s="85" t="s">
        <v>1828</v>
      </c>
      <c r="D14" s="85"/>
      <c r="E14" s="85" t="s">
        <v>8620</v>
      </c>
      <c r="F14" t="s">
        <v>7360</v>
      </c>
      <c r="G14" t="s">
        <v>7349</v>
      </c>
      <c r="H14" s="85"/>
      <c r="I14" s="85"/>
      <c r="J14" s="85"/>
    </row>
    <row r="15" spans="2:10" x14ac:dyDescent="0.25">
      <c r="B15" t="s">
        <v>3243</v>
      </c>
      <c r="C15" s="85" t="s">
        <v>1828</v>
      </c>
      <c r="D15" s="85"/>
      <c r="E15" s="85" t="s">
        <v>7362</v>
      </c>
      <c r="F15" t="s">
        <v>7360</v>
      </c>
      <c r="G15" t="s">
        <v>7349</v>
      </c>
      <c r="H15" s="85"/>
      <c r="I15" s="85"/>
      <c r="J15" s="85"/>
    </row>
    <row r="16" spans="2:10" x14ac:dyDescent="0.25">
      <c r="B16" t="s">
        <v>2251</v>
      </c>
      <c r="C16" s="85" t="s">
        <v>1828</v>
      </c>
      <c r="D16" s="85"/>
      <c r="E16" s="85"/>
      <c r="G16" t="s">
        <v>7349</v>
      </c>
      <c r="H16" s="85"/>
      <c r="I16" s="85"/>
      <c r="J16" s="85"/>
    </row>
    <row r="17" spans="2:10" x14ac:dyDescent="0.25">
      <c r="B17" t="s">
        <v>3431</v>
      </c>
      <c r="C17" s="85" t="s">
        <v>1828</v>
      </c>
      <c r="D17" s="85" t="s">
        <v>3431</v>
      </c>
      <c r="E17" s="85"/>
      <c r="F17" s="85" t="s">
        <v>7363</v>
      </c>
      <c r="G17" t="s">
        <v>7349</v>
      </c>
      <c r="H17" s="85"/>
      <c r="I17" s="85"/>
      <c r="J17" s="85"/>
    </row>
    <row r="18" spans="2:10" x14ac:dyDescent="0.25">
      <c r="B18" t="s">
        <v>2234</v>
      </c>
      <c r="C18" s="85" t="s">
        <v>1828</v>
      </c>
      <c r="D18" s="85" t="s">
        <v>2234</v>
      </c>
      <c r="E18" s="85"/>
      <c r="G18" t="s">
        <v>7364</v>
      </c>
      <c r="H18" s="85"/>
      <c r="I18" s="85"/>
      <c r="J18" s="85"/>
    </row>
    <row r="19" spans="2:10" x14ac:dyDescent="0.25">
      <c r="B19" t="s">
        <v>4440</v>
      </c>
      <c r="C19" s="85" t="s">
        <v>1828</v>
      </c>
      <c r="D19" s="85"/>
      <c r="E19" s="85" t="s">
        <v>4441</v>
      </c>
      <c r="G19" t="s">
        <v>7364</v>
      </c>
      <c r="H19" s="85"/>
      <c r="I19" s="85"/>
      <c r="J19" s="85"/>
    </row>
    <row r="20" spans="2:10" x14ac:dyDescent="0.25">
      <c r="B20" t="s">
        <v>2243</v>
      </c>
      <c r="C20" s="85" t="s">
        <v>1828</v>
      </c>
      <c r="D20" s="85"/>
      <c r="E20" s="85" t="s">
        <v>7365</v>
      </c>
      <c r="G20" t="s">
        <v>7364</v>
      </c>
      <c r="H20" s="85"/>
      <c r="I20" s="85"/>
      <c r="J20" s="85"/>
    </row>
    <row r="21" spans="2:10" x14ac:dyDescent="0.25">
      <c r="B21" t="s">
        <v>3790</v>
      </c>
      <c r="C21" s="85" t="s">
        <v>1828</v>
      </c>
      <c r="D21" s="85"/>
      <c r="E21" s="85" t="s">
        <v>7366</v>
      </c>
      <c r="G21" t="s">
        <v>7364</v>
      </c>
      <c r="H21" s="85"/>
      <c r="I21" s="85"/>
      <c r="J21" s="85"/>
    </row>
    <row r="22" spans="2:10" x14ac:dyDescent="0.25">
      <c r="B22" t="s">
        <v>3171</v>
      </c>
      <c r="C22" s="85" t="s">
        <v>1828</v>
      </c>
      <c r="D22" s="85"/>
      <c r="E22" s="85"/>
      <c r="G22" t="s">
        <v>7364</v>
      </c>
      <c r="H22" s="85"/>
      <c r="I22" s="85"/>
      <c r="J22" s="85"/>
    </row>
    <row r="23" spans="2:10" x14ac:dyDescent="0.25">
      <c r="B23" t="s">
        <v>2274</v>
      </c>
      <c r="C23" s="85" t="s">
        <v>1828</v>
      </c>
      <c r="D23" s="85"/>
      <c r="E23" s="85" t="s">
        <v>7367</v>
      </c>
      <c r="G23" t="s">
        <v>7364</v>
      </c>
      <c r="H23" s="85"/>
      <c r="I23" s="85"/>
      <c r="J23" s="85"/>
    </row>
    <row r="24" spans="2:10" x14ac:dyDescent="0.25">
      <c r="B24" t="s">
        <v>2213</v>
      </c>
      <c r="C24" s="85" t="s">
        <v>1828</v>
      </c>
      <c r="D24" s="85" t="s">
        <v>2213</v>
      </c>
      <c r="E24" s="85"/>
      <c r="F24" t="s">
        <v>7368</v>
      </c>
      <c r="G24" t="s">
        <v>7364</v>
      </c>
      <c r="H24" s="85"/>
      <c r="I24" s="85"/>
      <c r="J24" s="85"/>
    </row>
    <row r="25" spans="2:10" x14ac:dyDescent="0.25">
      <c r="B25" t="s">
        <v>2088</v>
      </c>
      <c r="C25" s="85" t="s">
        <v>1828</v>
      </c>
      <c r="D25" s="85"/>
      <c r="E25" s="85"/>
      <c r="F25" s="85" t="s">
        <v>7360</v>
      </c>
      <c r="G25" t="s">
        <v>7364</v>
      </c>
      <c r="H25" s="85"/>
      <c r="I25" s="85"/>
      <c r="J25" s="85"/>
    </row>
    <row r="26" spans="2:10" x14ac:dyDescent="0.25">
      <c r="B26" t="s">
        <v>2393</v>
      </c>
      <c r="C26" s="85" t="s">
        <v>1828</v>
      </c>
      <c r="D26" s="85" t="s">
        <v>7369</v>
      </c>
      <c r="E26" s="85"/>
      <c r="F26" s="85" t="s">
        <v>7360</v>
      </c>
      <c r="G26" t="s">
        <v>7364</v>
      </c>
      <c r="H26" s="85"/>
      <c r="I26" s="85" t="s">
        <v>1868</v>
      </c>
      <c r="J26" s="85"/>
    </row>
    <row r="27" spans="2:10" x14ac:dyDescent="0.25">
      <c r="B27" t="s">
        <v>2120</v>
      </c>
      <c r="C27" s="85" t="s">
        <v>1828</v>
      </c>
      <c r="D27" s="85"/>
      <c r="E27" s="85" t="s">
        <v>7370</v>
      </c>
      <c r="F27" s="85" t="s">
        <v>7360</v>
      </c>
      <c r="G27" t="s">
        <v>7364</v>
      </c>
      <c r="H27" s="85"/>
      <c r="I27" s="85"/>
      <c r="J27" s="85"/>
    </row>
    <row r="28" spans="2:10" x14ac:dyDescent="0.25">
      <c r="B28" t="s">
        <v>3293</v>
      </c>
      <c r="C28" s="85" t="s">
        <v>1828</v>
      </c>
      <c r="D28" s="85"/>
      <c r="E28" s="85"/>
      <c r="F28" s="85" t="s">
        <v>7360</v>
      </c>
      <c r="G28" t="s">
        <v>7364</v>
      </c>
      <c r="H28" s="85"/>
      <c r="I28" s="85"/>
      <c r="J28" s="85"/>
    </row>
    <row r="29" spans="2:10" x14ac:dyDescent="0.25">
      <c r="B29" t="s">
        <v>7371</v>
      </c>
      <c r="C29" s="85" t="s">
        <v>7372</v>
      </c>
      <c r="D29" s="85"/>
      <c r="E29" s="85"/>
      <c r="H29" s="85"/>
      <c r="I29" s="85"/>
      <c r="J29" s="85"/>
    </row>
    <row r="30" spans="2:10" x14ac:dyDescent="0.25">
      <c r="B30" t="s">
        <v>7373</v>
      </c>
      <c r="C30" s="85" t="s">
        <v>7372</v>
      </c>
      <c r="D30" s="85"/>
      <c r="E30" s="85"/>
      <c r="H30" s="85"/>
      <c r="I30" s="85"/>
      <c r="J30" s="85"/>
    </row>
    <row r="31" spans="2:10" x14ac:dyDescent="0.25">
      <c r="B31" t="s">
        <v>2982</v>
      </c>
      <c r="C31" s="85" t="s">
        <v>7372</v>
      </c>
      <c r="D31" s="85"/>
      <c r="E31" s="85"/>
      <c r="H31" s="85"/>
      <c r="I31" s="85"/>
      <c r="J31" s="85"/>
    </row>
    <row r="32" spans="2:10" x14ac:dyDescent="0.25">
      <c r="B32" t="s">
        <v>3695</v>
      </c>
      <c r="C32" s="85" t="s">
        <v>7372</v>
      </c>
      <c r="D32" s="85"/>
      <c r="E32" s="85"/>
      <c r="H32" s="85"/>
      <c r="I32" s="85"/>
      <c r="J32" s="85"/>
    </row>
    <row r="33" spans="2:10" x14ac:dyDescent="0.25">
      <c r="B33" t="s">
        <v>2833</v>
      </c>
      <c r="C33" s="85" t="s">
        <v>7372</v>
      </c>
      <c r="D33" s="85"/>
      <c r="E33" s="85"/>
      <c r="H33" s="85"/>
      <c r="I33" s="85"/>
      <c r="J33" s="85"/>
    </row>
    <row r="34" spans="2:10" x14ac:dyDescent="0.25">
      <c r="B34" t="s">
        <v>4459</v>
      </c>
      <c r="C34" s="85" t="s">
        <v>7372</v>
      </c>
      <c r="D34" s="85"/>
      <c r="E34" s="85"/>
      <c r="H34" s="85"/>
      <c r="I34" s="85"/>
      <c r="J34" s="85"/>
    </row>
    <row r="35" spans="2:10" x14ac:dyDescent="0.25">
      <c r="B35" t="s">
        <v>7374</v>
      </c>
      <c r="C35" s="85" t="s">
        <v>7374</v>
      </c>
      <c r="D35" s="85"/>
      <c r="E35" s="85"/>
      <c r="H35" s="85"/>
      <c r="I35" s="85"/>
      <c r="J35" s="85"/>
    </row>
    <row r="36" spans="2:10" x14ac:dyDescent="0.25">
      <c r="B36" t="s">
        <v>8658</v>
      </c>
      <c r="C36" s="85" t="s">
        <v>8659</v>
      </c>
      <c r="D36" s="85"/>
      <c r="E36" s="85"/>
      <c r="H36" s="85"/>
      <c r="I36" s="85"/>
      <c r="J36" s="85"/>
    </row>
    <row r="37" spans="2:10" x14ac:dyDescent="0.25">
      <c r="B37" t="s">
        <v>8665</v>
      </c>
      <c r="C37" s="85" t="s">
        <v>8666</v>
      </c>
      <c r="D37" s="85"/>
      <c r="E37" s="85"/>
      <c r="H37" s="85"/>
      <c r="I37" s="85"/>
      <c r="J37" s="85"/>
    </row>
    <row r="44" spans="2:10" x14ac:dyDescent="0.25">
      <c r="B44" t="s">
        <v>7375</v>
      </c>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A662217-A62C-4038-BD86-7EF1251CCA4A}">
          <x14:formula1>
            <xm:f>Tabels!$F$4:$F$5</xm:f>
          </x14:formula1>
          <xm:sqref>G5:G37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7722-6DC2-47BF-9972-260C51995B42}">
  <sheetPr>
    <tabColor rgb="FF92D050"/>
  </sheetPr>
  <dimension ref="B1:Q341"/>
  <sheetViews>
    <sheetView zoomScale="70" zoomScaleNormal="70" workbookViewId="0">
      <selection activeCell="I10" sqref="I10"/>
    </sheetView>
  </sheetViews>
  <sheetFormatPr defaultRowHeight="15" x14ac:dyDescent="0.25"/>
  <cols>
    <col min="2" max="2" width="20.7109375" customWidth="1"/>
    <col min="3" max="3" width="103.7109375" customWidth="1"/>
    <col min="4" max="4" width="35.28515625" customWidth="1"/>
    <col min="5" max="5" width="31.7109375" customWidth="1"/>
    <col min="6" max="6" width="8.28515625" customWidth="1"/>
    <col min="7" max="7" width="9.7109375" customWidth="1"/>
    <col min="8" max="9" width="12.28515625" customWidth="1"/>
    <col min="10" max="10" width="9.7109375" customWidth="1"/>
    <col min="11" max="11" width="78.42578125" customWidth="1"/>
    <col min="13" max="13" width="15.7109375" customWidth="1"/>
    <col min="14" max="14" width="11.5703125" bestFit="1" customWidth="1"/>
    <col min="16" max="16" width="19.5703125" customWidth="1"/>
    <col min="17" max="17" width="15.42578125" customWidth="1"/>
  </cols>
  <sheetData>
    <row r="1" spans="2:4" ht="22.5" x14ac:dyDescent="0.3">
      <c r="B1" s="108" t="s">
        <v>7376</v>
      </c>
    </row>
    <row r="2" spans="2:4" x14ac:dyDescent="0.25">
      <c r="D2" t="s">
        <v>7377</v>
      </c>
    </row>
    <row r="3" spans="2:4" ht="15.75" thickBot="1" x14ac:dyDescent="0.3">
      <c r="C3" s="91" t="s">
        <v>7378</v>
      </c>
      <c r="D3" s="91" t="s">
        <v>7379</v>
      </c>
    </row>
    <row r="4" spans="2:4" ht="16.5" thickTop="1" thickBot="1" x14ac:dyDescent="0.3">
      <c r="C4" s="91" t="s">
        <v>7380</v>
      </c>
      <c r="D4" s="213" t="s">
        <v>7381</v>
      </c>
    </row>
    <row r="5" spans="2:4" ht="15.75" thickTop="1" x14ac:dyDescent="0.25">
      <c r="C5" s="91" t="s">
        <v>42</v>
      </c>
      <c r="D5" s="91" t="s">
        <v>7382</v>
      </c>
    </row>
    <row r="6" spans="2:4" x14ac:dyDescent="0.25">
      <c r="C6" s="91" t="s">
        <v>7383</v>
      </c>
      <c r="D6" s="91" t="s">
        <v>109</v>
      </c>
    </row>
    <row r="7" spans="2:4" ht="15.75" thickBot="1" x14ac:dyDescent="0.3">
      <c r="C7" s="91" t="s">
        <v>70</v>
      </c>
      <c r="D7" s="91" t="s">
        <v>5515</v>
      </c>
    </row>
    <row r="8" spans="2:4" ht="16.5" thickTop="1" thickBot="1" x14ac:dyDescent="0.3">
      <c r="C8" s="91" t="s">
        <v>7384</v>
      </c>
      <c r="D8" s="213" t="s">
        <v>3855</v>
      </c>
    </row>
    <row r="9" spans="2:4" ht="16.5" thickTop="1" thickBot="1" x14ac:dyDescent="0.3">
      <c r="C9" s="91" t="s">
        <v>136</v>
      </c>
      <c r="D9" s="213" t="s">
        <v>1162</v>
      </c>
    </row>
    <row r="10" spans="2:4" ht="15.75" thickTop="1" x14ac:dyDescent="0.25">
      <c r="C10" s="91" t="s">
        <v>1330</v>
      </c>
      <c r="D10" s="91" t="s">
        <v>416</v>
      </c>
    </row>
    <row r="11" spans="2:4" x14ac:dyDescent="0.25">
      <c r="C11" s="91" t="s">
        <v>1361</v>
      </c>
      <c r="D11" s="91" t="s">
        <v>3006</v>
      </c>
    </row>
    <row r="12" spans="2:4" x14ac:dyDescent="0.25">
      <c r="C12" s="91" t="s">
        <v>7385</v>
      </c>
      <c r="D12" s="91" t="s">
        <v>7386</v>
      </c>
    </row>
    <row r="13" spans="2:4" x14ac:dyDescent="0.25">
      <c r="C13" s="91" t="s">
        <v>1447</v>
      </c>
      <c r="D13" s="91" t="s">
        <v>7379</v>
      </c>
    </row>
    <row r="14" spans="2:4" ht="15.75" thickBot="1" x14ac:dyDescent="0.3">
      <c r="C14" s="91" t="s">
        <v>1359</v>
      </c>
      <c r="D14" s="91" t="s">
        <v>7379</v>
      </c>
    </row>
    <row r="15" spans="2:4" ht="16.5" thickTop="1" thickBot="1" x14ac:dyDescent="0.3">
      <c r="C15" s="91" t="s">
        <v>7387</v>
      </c>
      <c r="D15" s="213" t="s">
        <v>4859</v>
      </c>
    </row>
    <row r="16" spans="2:4" ht="16.5" thickTop="1" thickBot="1" x14ac:dyDescent="0.3">
      <c r="C16" s="91" t="s">
        <v>7388</v>
      </c>
      <c r="D16" s="213" t="s">
        <v>4859</v>
      </c>
    </row>
    <row r="17" spans="2:17" ht="15.75" thickTop="1" x14ac:dyDescent="0.25">
      <c r="C17" s="91" t="s">
        <v>7389</v>
      </c>
      <c r="D17" s="91" t="s">
        <v>109</v>
      </c>
    </row>
    <row r="18" spans="2:17" x14ac:dyDescent="0.25">
      <c r="C18" s="133"/>
    </row>
    <row r="19" spans="2:17" x14ac:dyDescent="0.25">
      <c r="C19" s="134" t="s">
        <v>5515</v>
      </c>
    </row>
    <row r="20" spans="2:17" ht="44.25" customHeight="1" x14ac:dyDescent="0.3">
      <c r="B20" s="85" t="s">
        <v>1828</v>
      </c>
      <c r="C20" s="135" t="s">
        <v>7390</v>
      </c>
      <c r="D20" s="85" t="s">
        <v>7391</v>
      </c>
      <c r="E20" s="85" t="s">
        <v>7392</v>
      </c>
      <c r="F20" s="144" t="s">
        <v>7393</v>
      </c>
      <c r="G20" s="144" t="s">
        <v>7394</v>
      </c>
      <c r="H20" s="144" t="s">
        <v>7395</v>
      </c>
      <c r="I20" s="144" t="s">
        <v>7396</v>
      </c>
      <c r="J20" s="85" t="s">
        <v>4593</v>
      </c>
      <c r="K20" s="85" t="s">
        <v>7348</v>
      </c>
      <c r="L20" s="144" t="s">
        <v>7397</v>
      </c>
      <c r="M20" s="144" t="s">
        <v>7398</v>
      </c>
      <c r="N20" s="144" t="s">
        <v>7399</v>
      </c>
      <c r="O20" t="s">
        <v>34</v>
      </c>
      <c r="P20" s="65" t="s">
        <v>8652</v>
      </c>
      <c r="Q20" s="28" t="s">
        <v>1809</v>
      </c>
    </row>
    <row r="21" spans="2:17" x14ac:dyDescent="0.25">
      <c r="B21" s="85" t="s">
        <v>2341</v>
      </c>
      <c r="C21" s="85" t="s">
        <v>7378</v>
      </c>
      <c r="D21" s="85" t="s">
        <v>7419</v>
      </c>
      <c r="E21" s="85" t="s">
        <v>7431</v>
      </c>
      <c r="F21" s="85" t="s">
        <v>1799</v>
      </c>
      <c r="G21" s="85" t="s">
        <v>7415</v>
      </c>
      <c r="H21" s="85" t="s">
        <v>7402</v>
      </c>
      <c r="I21" s="85"/>
      <c r="J21" s="85"/>
      <c r="L21" s="85"/>
      <c r="M21" s="85"/>
      <c r="N21" s="85"/>
      <c r="O21" s="85"/>
      <c r="P21" s="85" t="str">
        <f>VLOOKUP(PPlatformData[[#This Row],[Can support capability]],'B-Business Capability'!B:G,6,FALSE)</f>
        <v/>
      </c>
      <c r="Q21" s="87" t="e">
        <f>VLOOKUP(PPlatformData[[#This Row],[NoApplication]],'A-Applications'!B:O,14,FALSE)</f>
        <v>#N/A</v>
      </c>
    </row>
    <row r="22" spans="2:17" x14ac:dyDescent="0.25">
      <c r="B22" s="85" t="s">
        <v>3226</v>
      </c>
      <c r="C22" s="85" t="s">
        <v>7378</v>
      </c>
      <c r="D22" s="85"/>
      <c r="E22" s="85"/>
      <c r="F22" s="85"/>
      <c r="G22" s="85"/>
      <c r="H22" s="85" t="s">
        <v>7407</v>
      </c>
      <c r="I22" s="85" t="s">
        <v>1868</v>
      </c>
      <c r="J22" s="85"/>
      <c r="L22" s="85"/>
      <c r="M22" s="85"/>
      <c r="N22" s="85"/>
      <c r="O22" s="85"/>
      <c r="P22" s="85" t="str">
        <f>VLOOKUP(PPlatformData[[#This Row],[Can support capability]],'B-Business Capability'!B:G,6,FALSE)</f>
        <v/>
      </c>
      <c r="Q22" s="87" t="e">
        <f>VLOOKUP(PPlatformData[[#This Row],[NoApplication]],'A-Applications'!B:O,14,FALSE)</f>
        <v>#N/A</v>
      </c>
    </row>
    <row r="23" spans="2:17" x14ac:dyDescent="0.25">
      <c r="B23" s="85" t="s">
        <v>3392</v>
      </c>
      <c r="C23" s="85" t="s">
        <v>7378</v>
      </c>
      <c r="D23" s="85" t="s">
        <v>7497</v>
      </c>
      <c r="E23" s="85"/>
      <c r="F23" s="85" t="s">
        <v>2349</v>
      </c>
      <c r="G23" s="85" t="s">
        <v>7406</v>
      </c>
      <c r="H23" s="85" t="s">
        <v>7402</v>
      </c>
      <c r="I23" s="85" t="s">
        <v>1868</v>
      </c>
      <c r="J23" s="85"/>
      <c r="L23" s="85"/>
      <c r="M23" s="85"/>
      <c r="N23" s="85"/>
      <c r="O23" s="85"/>
      <c r="P23" s="85" t="str">
        <f>VLOOKUP(PPlatformData[[#This Row],[Can support capability]],'B-Business Capability'!B:G,6,FALSE)</f>
        <v/>
      </c>
      <c r="Q23" s="87" t="e">
        <f>VLOOKUP(PPlatformData[[#This Row],[NoApplication]],'A-Applications'!B:O,14,FALSE)</f>
        <v>#N/A</v>
      </c>
    </row>
    <row r="24" spans="2:17" x14ac:dyDescent="0.25">
      <c r="B24" s="85" t="s">
        <v>2341</v>
      </c>
      <c r="C24" s="85" t="s">
        <v>168</v>
      </c>
      <c r="D24" s="85" t="s">
        <v>7447</v>
      </c>
      <c r="E24" s="85"/>
      <c r="F24" s="85" t="s">
        <v>2349</v>
      </c>
      <c r="G24" s="85" t="s">
        <v>7415</v>
      </c>
      <c r="H24" s="85"/>
      <c r="I24" s="85"/>
      <c r="J24" s="85"/>
      <c r="L24" s="85"/>
      <c r="M24" s="85"/>
      <c r="N24" s="85"/>
      <c r="O24" s="85"/>
      <c r="P24" s="85">
        <f>VLOOKUP(PPlatformData[[#This Row],[Can support capability]],'B-Business Capability'!B:G,6,FALSE)</f>
        <v>0</v>
      </c>
      <c r="Q24" s="87" t="e">
        <f>VLOOKUP(PPlatformData[[#This Row],[NoApplication]],'A-Applications'!B:O,14,FALSE)</f>
        <v>#N/A</v>
      </c>
    </row>
    <row r="25" spans="2:17" x14ac:dyDescent="0.25">
      <c r="B25" s="85" t="s">
        <v>3392</v>
      </c>
      <c r="C25" s="85" t="s">
        <v>168</v>
      </c>
      <c r="D25" s="85" t="s">
        <v>7498</v>
      </c>
      <c r="E25" s="85"/>
      <c r="F25" s="85" t="s">
        <v>7435</v>
      </c>
      <c r="G25" s="85" t="s">
        <v>7406</v>
      </c>
      <c r="H25" s="85" t="s">
        <v>7407</v>
      </c>
      <c r="I25" s="85" t="s">
        <v>1868</v>
      </c>
      <c r="J25" s="85"/>
      <c r="L25" s="85"/>
      <c r="M25" s="85"/>
      <c r="N25" s="85"/>
      <c r="O25" s="85"/>
      <c r="P25" s="85">
        <f>VLOOKUP(PPlatformData[[#This Row],[Can support capability]],'B-Business Capability'!B:G,6,FALSE)</f>
        <v>0</v>
      </c>
      <c r="Q25" s="87" t="e">
        <f>VLOOKUP(PPlatformData[[#This Row],[NoApplication]],'A-Applications'!B:O,14,FALSE)</f>
        <v>#N/A</v>
      </c>
    </row>
    <row r="26" spans="2:17" x14ac:dyDescent="0.25">
      <c r="B26" s="85" t="s">
        <v>2341</v>
      </c>
      <c r="C26" s="85" t="s">
        <v>42</v>
      </c>
      <c r="D26" s="85" t="s">
        <v>4946</v>
      </c>
      <c r="E26" s="85"/>
      <c r="F26" s="85" t="s">
        <v>7435</v>
      </c>
      <c r="G26" s="85" t="s">
        <v>7406</v>
      </c>
      <c r="H26" s="85" t="s">
        <v>7407</v>
      </c>
      <c r="I26" s="85"/>
      <c r="J26" s="85"/>
      <c r="L26" s="85"/>
      <c r="M26" s="85"/>
      <c r="N26" s="85"/>
      <c r="O26" s="85"/>
      <c r="P26" s="85">
        <f>VLOOKUP(PPlatformData[[#This Row],[Can support capability]],'B-Business Capability'!B:G,6,FALSE)</f>
        <v>0</v>
      </c>
      <c r="Q26" s="87" t="e">
        <f>VLOOKUP(PPlatformData[[#This Row],[NoApplication]],'A-Applications'!B:O,14,FALSE)</f>
        <v>#N/A</v>
      </c>
    </row>
    <row r="27" spans="2:17" x14ac:dyDescent="0.25">
      <c r="B27" s="85" t="s">
        <v>3392</v>
      </c>
      <c r="C27" s="85" t="s">
        <v>7387</v>
      </c>
      <c r="D27" s="85"/>
      <c r="E27" s="85"/>
      <c r="F27" s="85" t="s">
        <v>7405</v>
      </c>
      <c r="G27" s="85" t="s">
        <v>7415</v>
      </c>
      <c r="H27" s="85" t="s">
        <v>7402</v>
      </c>
      <c r="I27" s="85" t="s">
        <v>1868</v>
      </c>
      <c r="J27" s="85"/>
      <c r="K27" t="s">
        <v>7528</v>
      </c>
      <c r="L27" s="85"/>
      <c r="M27" s="85"/>
      <c r="N27" s="85"/>
      <c r="O27" s="85"/>
      <c r="P27" s="85" t="e">
        <f>VLOOKUP(PPlatformData[[#This Row],[Can support capability]],'B-Business Capability'!B:G,6,FALSE)</f>
        <v>#N/A</v>
      </c>
      <c r="Q27" s="87" t="e">
        <f>VLOOKUP(PPlatformData[[#This Row],[NoApplication]],'A-Applications'!B:O,14,FALSE)</f>
        <v>#N/A</v>
      </c>
    </row>
    <row r="28" spans="2:17" x14ac:dyDescent="0.25">
      <c r="B28" s="85" t="s">
        <v>2341</v>
      </c>
      <c r="C28" s="85" t="s">
        <v>7383</v>
      </c>
      <c r="D28" s="85" t="s">
        <v>7478</v>
      </c>
      <c r="E28" s="85" t="s">
        <v>7479</v>
      </c>
      <c r="F28" s="85" t="s">
        <v>1799</v>
      </c>
      <c r="G28" s="85" t="s">
        <v>7406</v>
      </c>
      <c r="H28" s="85" t="s">
        <v>7407</v>
      </c>
      <c r="I28" s="85"/>
      <c r="J28" s="85"/>
      <c r="L28" s="85"/>
      <c r="M28" s="85"/>
      <c r="N28" s="85"/>
      <c r="O28" s="85"/>
      <c r="P28" s="85">
        <f>VLOOKUP(PPlatformData[[#This Row],[Can support capability]],'B-Business Capability'!B:G,6,FALSE)</f>
        <v>0</v>
      </c>
      <c r="Q28" s="87" t="e">
        <f>VLOOKUP(PPlatformData[[#This Row],[NoApplication]],'A-Applications'!B:O,14,FALSE)</f>
        <v>#N/A</v>
      </c>
    </row>
    <row r="29" spans="2:17" x14ac:dyDescent="0.25">
      <c r="B29" s="85" t="s">
        <v>2341</v>
      </c>
      <c r="C29" s="85" t="s">
        <v>7383</v>
      </c>
      <c r="D29" s="85" t="s">
        <v>7478</v>
      </c>
      <c r="E29" s="85" t="s">
        <v>7483</v>
      </c>
      <c r="F29" s="85" t="s">
        <v>2349</v>
      </c>
      <c r="G29" s="85" t="s">
        <v>7406</v>
      </c>
      <c r="H29" s="85" t="s">
        <v>7407</v>
      </c>
      <c r="I29" s="85"/>
      <c r="J29" s="85"/>
      <c r="L29" s="85"/>
      <c r="M29" s="85"/>
      <c r="N29" s="85"/>
      <c r="O29" s="85"/>
      <c r="P29" s="85">
        <f>VLOOKUP(PPlatformData[[#This Row],[Can support capability]],'B-Business Capability'!B:G,6,FALSE)</f>
        <v>0</v>
      </c>
      <c r="Q29" s="87" t="e">
        <f>VLOOKUP(PPlatformData[[#This Row],[NoApplication]],'A-Applications'!B:O,14,FALSE)</f>
        <v>#N/A</v>
      </c>
    </row>
    <row r="30" spans="2:17" x14ac:dyDescent="0.25">
      <c r="B30" s="85" t="s">
        <v>2341</v>
      </c>
      <c r="C30" s="85" t="s">
        <v>7383</v>
      </c>
      <c r="D30" s="85" t="s">
        <v>7478</v>
      </c>
      <c r="E30" s="85"/>
      <c r="F30" s="85" t="s">
        <v>7435</v>
      </c>
      <c r="G30" s="85" t="s">
        <v>7406</v>
      </c>
      <c r="H30" s="85" t="s">
        <v>7407</v>
      </c>
      <c r="I30" s="85"/>
      <c r="J30" s="85"/>
      <c r="L30" s="85"/>
      <c r="M30" s="85"/>
      <c r="N30" s="85"/>
      <c r="O30" s="85"/>
      <c r="P30" s="85">
        <f>VLOOKUP(PPlatformData[[#This Row],[Can support capability]],'B-Business Capability'!B:G,6,FALSE)</f>
        <v>0</v>
      </c>
      <c r="Q30" s="87" t="e">
        <f>VLOOKUP(PPlatformData[[#This Row],[NoApplication]],'A-Applications'!B:O,14,FALSE)</f>
        <v>#N/A</v>
      </c>
    </row>
    <row r="31" spans="2:17" x14ac:dyDescent="0.25">
      <c r="B31" s="85" t="s">
        <v>3392</v>
      </c>
      <c r="C31" s="85" t="s">
        <v>7383</v>
      </c>
      <c r="D31" s="85" t="s">
        <v>7499</v>
      </c>
      <c r="E31" s="85"/>
      <c r="F31" s="85"/>
      <c r="G31" s="85"/>
      <c r="H31" s="85"/>
      <c r="I31" s="85" t="s">
        <v>1868</v>
      </c>
      <c r="J31" s="85"/>
      <c r="L31" s="85"/>
      <c r="M31" s="85"/>
      <c r="N31" s="85"/>
      <c r="O31" s="85"/>
      <c r="P31" s="85">
        <f>VLOOKUP(PPlatformData[[#This Row],[Can support capability]],'B-Business Capability'!B:G,6,FALSE)</f>
        <v>0</v>
      </c>
      <c r="Q31" s="87" t="e">
        <f>VLOOKUP(PPlatformData[[#This Row],[NoApplication]],'A-Applications'!B:O,14,FALSE)</f>
        <v>#N/A</v>
      </c>
    </row>
    <row r="32" spans="2:17" x14ac:dyDescent="0.25">
      <c r="B32" s="85" t="s">
        <v>3798</v>
      </c>
      <c r="C32" s="85" t="s">
        <v>7383</v>
      </c>
      <c r="D32" s="85" t="s">
        <v>7531</v>
      </c>
      <c r="E32" s="85"/>
      <c r="F32" s="85" t="s">
        <v>1799</v>
      </c>
      <c r="G32" s="85"/>
      <c r="H32" s="85" t="s">
        <v>7407</v>
      </c>
      <c r="I32" s="85"/>
      <c r="J32" s="85" t="s">
        <v>7532</v>
      </c>
      <c r="L32" s="85"/>
      <c r="M32" s="85"/>
      <c r="N32" s="85"/>
      <c r="O32" s="85"/>
      <c r="P32" s="85">
        <f>VLOOKUP(PPlatformData[[#This Row],[Can support capability]],'B-Business Capability'!B:G,6,FALSE)</f>
        <v>0</v>
      </c>
      <c r="Q32" s="87" t="e">
        <f>VLOOKUP(PPlatformData[[#This Row],[NoApplication]],'A-Applications'!B:O,14,FALSE)</f>
        <v>#N/A</v>
      </c>
    </row>
    <row r="33" spans="2:17" x14ac:dyDescent="0.25">
      <c r="B33" s="85" t="s">
        <v>3798</v>
      </c>
      <c r="C33" s="85" t="s">
        <v>7383</v>
      </c>
      <c r="D33" s="85" t="s">
        <v>7533</v>
      </c>
      <c r="E33" s="85"/>
      <c r="F33" s="85" t="s">
        <v>1799</v>
      </c>
      <c r="G33" s="85"/>
      <c r="H33" s="85" t="s">
        <v>7402</v>
      </c>
      <c r="I33" s="85"/>
      <c r="J33" s="85" t="s">
        <v>7534</v>
      </c>
      <c r="L33" s="85"/>
      <c r="M33" s="85"/>
      <c r="N33" s="85"/>
      <c r="O33" s="85"/>
      <c r="P33" s="85">
        <f>VLOOKUP(PPlatformData[[#This Row],[Can support capability]],'B-Business Capability'!B:G,6,FALSE)</f>
        <v>0</v>
      </c>
      <c r="Q33" s="87" t="e">
        <f>VLOOKUP(PPlatformData[[#This Row],[NoApplication]],'A-Applications'!B:O,14,FALSE)</f>
        <v>#N/A</v>
      </c>
    </row>
    <row r="34" spans="2:17" x14ac:dyDescent="0.25">
      <c r="B34" s="85" t="s">
        <v>2341</v>
      </c>
      <c r="C34" s="85" t="s">
        <v>7383</v>
      </c>
      <c r="D34" s="146" t="s">
        <v>7593</v>
      </c>
      <c r="E34" s="146" t="s">
        <v>7598</v>
      </c>
      <c r="F34" s="85" t="s">
        <v>7435</v>
      </c>
      <c r="G34" s="85" t="s">
        <v>7406</v>
      </c>
      <c r="H34" s="85" t="s">
        <v>7407</v>
      </c>
      <c r="I34" s="85"/>
      <c r="J34" s="85"/>
      <c r="L34" s="85"/>
      <c r="M34" s="85"/>
      <c r="N34" s="85"/>
      <c r="O34" s="85"/>
      <c r="P34" s="85">
        <f>VLOOKUP(PPlatformData[[#This Row],[Can support capability]],'B-Business Capability'!B:G,6,FALSE)</f>
        <v>0</v>
      </c>
      <c r="Q34" s="87" t="e">
        <f>VLOOKUP(PPlatformData[[#This Row],[NoApplication]],'A-Applications'!B:O,14,FALSE)</f>
        <v>#N/A</v>
      </c>
    </row>
    <row r="35" spans="2:17" x14ac:dyDescent="0.25">
      <c r="B35" s="85" t="s">
        <v>2341</v>
      </c>
      <c r="C35" s="85" t="s">
        <v>7383</v>
      </c>
      <c r="D35" s="146" t="s">
        <v>7593</v>
      </c>
      <c r="E35" s="146"/>
      <c r="F35" s="85" t="s">
        <v>7435</v>
      </c>
      <c r="G35" s="85" t="s">
        <v>7406</v>
      </c>
      <c r="H35" s="85" t="s">
        <v>7407</v>
      </c>
      <c r="I35" s="85"/>
      <c r="J35" s="85"/>
      <c r="L35" s="85"/>
      <c r="M35" s="85"/>
      <c r="N35" s="85"/>
      <c r="O35" s="85"/>
      <c r="P35" s="85">
        <f>VLOOKUP(PPlatformData[[#This Row],[Can support capability]],'B-Business Capability'!B:G,6,FALSE)</f>
        <v>0</v>
      </c>
      <c r="Q35" s="87" t="e">
        <f>VLOOKUP(PPlatformData[[#This Row],[NoApplication]],'A-Applications'!B:O,14,FALSE)</f>
        <v>#N/A</v>
      </c>
    </row>
    <row r="36" spans="2:17" x14ac:dyDescent="0.25">
      <c r="B36" s="85" t="s">
        <v>7496</v>
      </c>
      <c r="C36" s="85" t="s">
        <v>70</v>
      </c>
      <c r="D36" s="85"/>
      <c r="E36" s="85"/>
      <c r="F36" s="85"/>
      <c r="G36" s="85"/>
      <c r="H36" s="85"/>
      <c r="I36" s="85"/>
      <c r="J36" s="85"/>
      <c r="L36" s="85"/>
      <c r="M36" s="85"/>
      <c r="N36" s="85"/>
      <c r="O36" s="85"/>
      <c r="P36" s="85">
        <f>VLOOKUP(PPlatformData[[#This Row],[Can support capability]],'B-Business Capability'!B:G,6,FALSE)</f>
        <v>0</v>
      </c>
      <c r="Q36" s="87" t="e">
        <f>VLOOKUP(PPlatformData[[#This Row],[NoApplication]],'A-Applications'!B:O,14,FALSE)</f>
        <v>#N/A</v>
      </c>
    </row>
    <row r="37" spans="2:17" x14ac:dyDescent="0.25">
      <c r="B37" s="85" t="s">
        <v>3431</v>
      </c>
      <c r="C37" s="85" t="s">
        <v>70</v>
      </c>
      <c r="D37" s="85"/>
      <c r="E37" s="85"/>
      <c r="F37" s="85"/>
      <c r="G37" s="85"/>
      <c r="H37" s="85"/>
      <c r="I37" s="85"/>
      <c r="J37" s="85"/>
      <c r="L37" s="85"/>
      <c r="M37" s="85"/>
      <c r="N37" s="85"/>
      <c r="O37" s="85"/>
      <c r="P37" s="85">
        <f>VLOOKUP(PPlatformData[[#This Row],[Can support capability]],'B-Business Capability'!B:G,6,FALSE)</f>
        <v>0</v>
      </c>
      <c r="Q37" s="87" t="e">
        <f>VLOOKUP(PPlatformData[[#This Row],[NoApplication]],'A-Applications'!B:O,14,FALSE)</f>
        <v>#N/A</v>
      </c>
    </row>
    <row r="38" spans="2:17" x14ac:dyDescent="0.25">
      <c r="B38" s="85" t="s">
        <v>3392</v>
      </c>
      <c r="C38" s="85" t="s">
        <v>70</v>
      </c>
      <c r="D38" s="85"/>
      <c r="E38" s="85"/>
      <c r="F38" s="85"/>
      <c r="G38" s="85"/>
      <c r="H38" s="85"/>
      <c r="I38" s="85" t="s">
        <v>1868</v>
      </c>
      <c r="J38" s="85"/>
      <c r="L38" s="85"/>
      <c r="M38" s="85"/>
      <c r="N38" s="85"/>
      <c r="O38" s="85"/>
      <c r="P38" s="85">
        <f>VLOOKUP(PPlatformData[[#This Row],[Can support capability]],'B-Business Capability'!B:G,6,FALSE)</f>
        <v>0</v>
      </c>
      <c r="Q38" s="87" t="e">
        <f>VLOOKUP(PPlatformData[[#This Row],[NoApplication]],'A-Applications'!B:O,14,FALSE)</f>
        <v>#N/A</v>
      </c>
    </row>
    <row r="39" spans="2:17" x14ac:dyDescent="0.25">
      <c r="B39" s="85" t="s">
        <v>3392</v>
      </c>
      <c r="C39" s="85" t="s">
        <v>70</v>
      </c>
      <c r="D39" s="85" t="s">
        <v>5567</v>
      </c>
      <c r="E39" s="85"/>
      <c r="F39" s="85" t="s">
        <v>1799</v>
      </c>
      <c r="G39" s="85" t="s">
        <v>7452</v>
      </c>
      <c r="H39" s="85" t="s">
        <v>7433</v>
      </c>
      <c r="I39" s="85" t="s">
        <v>1868</v>
      </c>
      <c r="J39" s="85"/>
      <c r="K39" t="s">
        <v>7505</v>
      </c>
      <c r="L39" s="85"/>
      <c r="M39" s="85"/>
      <c r="N39" s="85"/>
      <c r="O39" s="85"/>
      <c r="P39" s="85">
        <f>VLOOKUP(PPlatformData[[#This Row],[Can support capability]],'B-Business Capability'!B:G,6,FALSE)</f>
        <v>0</v>
      </c>
      <c r="Q39" s="87" t="e">
        <f>VLOOKUP(PPlatformData[[#This Row],[NoApplication]],'A-Applications'!B:O,14,FALSE)</f>
        <v>#N/A</v>
      </c>
    </row>
    <row r="40" spans="2:17" x14ac:dyDescent="0.25">
      <c r="B40" s="85" t="s">
        <v>3392</v>
      </c>
      <c r="C40" s="85" t="s">
        <v>70</v>
      </c>
      <c r="D40" s="85" t="s">
        <v>5580</v>
      </c>
      <c r="E40" s="85"/>
      <c r="F40" s="85" t="s">
        <v>1799</v>
      </c>
      <c r="G40" s="85" t="s">
        <v>7452</v>
      </c>
      <c r="H40" s="85" t="s">
        <v>7433</v>
      </c>
      <c r="I40" s="85" t="s">
        <v>1868</v>
      </c>
      <c r="J40" s="85"/>
      <c r="K40" t="s">
        <v>7506</v>
      </c>
      <c r="L40" s="85"/>
      <c r="M40" s="85"/>
      <c r="N40" s="85"/>
      <c r="O40" s="85"/>
      <c r="P40" s="85">
        <f>VLOOKUP(PPlatformData[[#This Row],[Can support capability]],'B-Business Capability'!B:G,6,FALSE)</f>
        <v>0</v>
      </c>
      <c r="Q40" s="87" t="e">
        <f>VLOOKUP(PPlatformData[[#This Row],[NoApplication]],'A-Applications'!B:O,14,FALSE)</f>
        <v>#N/A</v>
      </c>
    </row>
    <row r="41" spans="2:17" x14ac:dyDescent="0.25">
      <c r="B41" s="85" t="s">
        <v>3392</v>
      </c>
      <c r="C41" s="85" t="s">
        <v>70</v>
      </c>
      <c r="D41" s="85" t="s">
        <v>5593</v>
      </c>
      <c r="E41" s="85"/>
      <c r="F41" s="85" t="s">
        <v>1799</v>
      </c>
      <c r="G41" s="85" t="s">
        <v>7452</v>
      </c>
      <c r="H41" s="85" t="s">
        <v>7433</v>
      </c>
      <c r="I41" s="85" t="s">
        <v>1868</v>
      </c>
      <c r="J41" s="85"/>
      <c r="K41" t="s">
        <v>7507</v>
      </c>
      <c r="L41" s="85"/>
      <c r="M41" s="85"/>
      <c r="N41" s="85"/>
      <c r="O41" s="85"/>
      <c r="P41" s="85">
        <f>VLOOKUP(PPlatformData[[#This Row],[Can support capability]],'B-Business Capability'!B:G,6,FALSE)</f>
        <v>0</v>
      </c>
      <c r="Q41" s="87" t="e">
        <f>VLOOKUP(PPlatformData[[#This Row],[NoApplication]],'A-Applications'!B:O,14,FALSE)</f>
        <v>#N/A</v>
      </c>
    </row>
    <row r="42" spans="2:17" x14ac:dyDescent="0.25">
      <c r="B42" s="85" t="s">
        <v>3392</v>
      </c>
      <c r="C42" s="85" t="s">
        <v>70</v>
      </c>
      <c r="D42" s="85" t="s">
        <v>5604</v>
      </c>
      <c r="E42" s="85"/>
      <c r="F42" s="85" t="s">
        <v>7405</v>
      </c>
      <c r="G42" s="85" t="s">
        <v>7415</v>
      </c>
      <c r="H42" s="85" t="s">
        <v>7402</v>
      </c>
      <c r="I42" s="85" t="s">
        <v>1868</v>
      </c>
      <c r="J42" s="85" t="s">
        <v>7508</v>
      </c>
      <c r="K42" t="s">
        <v>7509</v>
      </c>
      <c r="L42" s="85"/>
      <c r="M42" s="85"/>
      <c r="N42" s="85"/>
      <c r="O42" s="85"/>
      <c r="P42" s="85">
        <f>VLOOKUP(PPlatformData[[#This Row],[Can support capability]],'B-Business Capability'!B:G,6,FALSE)</f>
        <v>0</v>
      </c>
      <c r="Q42" s="87" t="e">
        <f>VLOOKUP(PPlatformData[[#This Row],[NoApplication]],'A-Applications'!B:O,14,FALSE)</f>
        <v>#N/A</v>
      </c>
    </row>
    <row r="43" spans="2:17" x14ac:dyDescent="0.25">
      <c r="B43" s="85" t="s">
        <v>3392</v>
      </c>
      <c r="C43" s="85" t="s">
        <v>70</v>
      </c>
      <c r="D43" s="85" t="s">
        <v>5517</v>
      </c>
      <c r="E43" s="85"/>
      <c r="F43" s="85" t="s">
        <v>1799</v>
      </c>
      <c r="G43" s="85" t="s">
        <v>7452</v>
      </c>
      <c r="H43" s="85" t="s">
        <v>7433</v>
      </c>
      <c r="I43" s="85" t="s">
        <v>1868</v>
      </c>
      <c r="J43" s="85"/>
      <c r="K43" t="s">
        <v>7510</v>
      </c>
      <c r="L43" s="85"/>
      <c r="M43" s="85"/>
      <c r="N43" s="85"/>
      <c r="O43" s="85"/>
      <c r="P43" s="85">
        <f>VLOOKUP(PPlatformData[[#This Row],[Can support capability]],'B-Business Capability'!B:G,6,FALSE)</f>
        <v>0</v>
      </c>
      <c r="Q43" s="87" t="e">
        <f>VLOOKUP(PPlatformData[[#This Row],[NoApplication]],'A-Applications'!B:O,14,FALSE)</f>
        <v>#N/A</v>
      </c>
    </row>
    <row r="44" spans="2:17" x14ac:dyDescent="0.25">
      <c r="B44" s="85" t="s">
        <v>3392</v>
      </c>
      <c r="C44" s="85" t="s">
        <v>70</v>
      </c>
      <c r="D44" s="85" t="s">
        <v>5531</v>
      </c>
      <c r="E44" s="85"/>
      <c r="F44" s="85" t="s">
        <v>1799</v>
      </c>
      <c r="G44" s="85" t="s">
        <v>7452</v>
      </c>
      <c r="H44" s="85" t="s">
        <v>7433</v>
      </c>
      <c r="I44" s="85" t="s">
        <v>1868</v>
      </c>
      <c r="J44" s="85"/>
      <c r="K44" t="s">
        <v>7511</v>
      </c>
      <c r="L44" s="85"/>
      <c r="M44" s="85"/>
      <c r="N44" s="85"/>
      <c r="O44" s="85"/>
      <c r="P44" s="85">
        <f>VLOOKUP(PPlatformData[[#This Row],[Can support capability]],'B-Business Capability'!B:G,6,FALSE)</f>
        <v>0</v>
      </c>
      <c r="Q44" s="87" t="e">
        <f>VLOOKUP(PPlatformData[[#This Row],[NoApplication]],'A-Applications'!B:O,14,FALSE)</f>
        <v>#N/A</v>
      </c>
    </row>
    <row r="45" spans="2:17" x14ac:dyDescent="0.25">
      <c r="B45" s="85" t="s">
        <v>3392</v>
      </c>
      <c r="C45" s="85" t="s">
        <v>70</v>
      </c>
      <c r="D45" s="85" t="s">
        <v>5542</v>
      </c>
      <c r="E45" s="85"/>
      <c r="F45" s="85" t="s">
        <v>1799</v>
      </c>
      <c r="G45" s="85" t="s">
        <v>7415</v>
      </c>
      <c r="H45" s="85" t="s">
        <v>7402</v>
      </c>
      <c r="I45" s="85" t="s">
        <v>1868</v>
      </c>
      <c r="J45" s="85"/>
      <c r="K45" t="s">
        <v>7512</v>
      </c>
      <c r="L45" s="85"/>
      <c r="M45" s="85"/>
      <c r="N45" s="85"/>
      <c r="O45" s="85"/>
      <c r="P45" s="85">
        <f>VLOOKUP(PPlatformData[[#This Row],[Can support capability]],'B-Business Capability'!B:G,6,FALSE)</f>
        <v>0</v>
      </c>
      <c r="Q45" s="87" t="e">
        <f>VLOOKUP(PPlatformData[[#This Row],[NoApplication]],'A-Applications'!B:O,14,FALSE)</f>
        <v>#N/A</v>
      </c>
    </row>
    <row r="46" spans="2:17" x14ac:dyDescent="0.25">
      <c r="B46" s="85" t="s">
        <v>3392</v>
      </c>
      <c r="C46" s="85" t="s">
        <v>70</v>
      </c>
      <c r="D46" s="85" t="s">
        <v>5554</v>
      </c>
      <c r="E46" s="85"/>
      <c r="F46" s="85" t="s">
        <v>1799</v>
      </c>
      <c r="G46" s="85" t="s">
        <v>7415</v>
      </c>
      <c r="H46" s="85" t="s">
        <v>7402</v>
      </c>
      <c r="I46" s="85" t="s">
        <v>1868</v>
      </c>
      <c r="J46" s="85"/>
      <c r="K46" t="s">
        <v>7513</v>
      </c>
      <c r="L46" s="85"/>
      <c r="M46" s="85"/>
      <c r="N46" s="85"/>
      <c r="O46" s="85"/>
      <c r="P46" s="85">
        <f>VLOOKUP(PPlatformData[[#This Row],[Can support capability]],'B-Business Capability'!B:G,6,FALSE)</f>
        <v>0</v>
      </c>
      <c r="Q46" s="87" t="e">
        <f>VLOOKUP(PPlatformData[[#This Row],[NoApplication]],'A-Applications'!B:O,14,FALSE)</f>
        <v>#N/A</v>
      </c>
    </row>
    <row r="47" spans="2:17" x14ac:dyDescent="0.25">
      <c r="B47" s="85" t="s">
        <v>3798</v>
      </c>
      <c r="C47" s="85" t="s">
        <v>70</v>
      </c>
      <c r="D47" s="85" t="s">
        <v>7535</v>
      </c>
      <c r="E47" s="85"/>
      <c r="F47" s="85" t="s">
        <v>7405</v>
      </c>
      <c r="G47" s="85"/>
      <c r="H47" s="85" t="s">
        <v>7407</v>
      </c>
      <c r="I47" s="85"/>
      <c r="J47" s="85" t="s">
        <v>7536</v>
      </c>
      <c r="L47" s="85"/>
      <c r="M47" s="85"/>
      <c r="N47" s="85"/>
      <c r="O47" s="85"/>
      <c r="P47" s="85">
        <f>VLOOKUP(PPlatformData[[#This Row],[Can support capability]],'B-Business Capability'!B:G,6,FALSE)</f>
        <v>0</v>
      </c>
      <c r="Q47" s="87" t="e">
        <f>VLOOKUP(PPlatformData[[#This Row],[NoApplication]],'A-Applications'!B:O,14,FALSE)</f>
        <v>#N/A</v>
      </c>
    </row>
    <row r="48" spans="2:17" x14ac:dyDescent="0.25">
      <c r="B48" s="85" t="s">
        <v>3798</v>
      </c>
      <c r="C48" s="85" t="s">
        <v>70</v>
      </c>
      <c r="D48" s="85" t="s">
        <v>7537</v>
      </c>
      <c r="E48" s="85" t="s">
        <v>7537</v>
      </c>
      <c r="F48" s="85" t="s">
        <v>1799</v>
      </c>
      <c r="G48" s="85"/>
      <c r="H48" s="85" t="s">
        <v>7402</v>
      </c>
      <c r="I48" s="85"/>
      <c r="J48" s="85" t="s">
        <v>7538</v>
      </c>
      <c r="L48" s="85" t="s">
        <v>1868</v>
      </c>
      <c r="M48" s="87">
        <v>46388</v>
      </c>
      <c r="N48" s="87">
        <v>54788</v>
      </c>
      <c r="O48" s="85"/>
      <c r="P48" s="85">
        <f>VLOOKUP(PPlatformData[[#This Row],[Can support capability]],'B-Business Capability'!B:G,6,FALSE)</f>
        <v>0</v>
      </c>
      <c r="Q48" s="87" t="e">
        <f>VLOOKUP(PPlatformData[[#This Row],[NoApplication]],'A-Applications'!B:O,14,FALSE)</f>
        <v>#N/A</v>
      </c>
    </row>
    <row r="49" spans="2:17" x14ac:dyDescent="0.25">
      <c r="B49" s="85" t="s">
        <v>3798</v>
      </c>
      <c r="C49" s="85" t="s">
        <v>70</v>
      </c>
      <c r="D49" s="85" t="s">
        <v>7539</v>
      </c>
      <c r="E49" s="85"/>
      <c r="F49" s="85" t="s">
        <v>1799</v>
      </c>
      <c r="G49" s="85"/>
      <c r="H49" s="85" t="s">
        <v>7402</v>
      </c>
      <c r="I49" s="85"/>
      <c r="J49" s="85" t="s">
        <v>7540</v>
      </c>
      <c r="L49" s="85"/>
      <c r="M49" s="85"/>
      <c r="N49" s="85"/>
      <c r="O49" s="85"/>
      <c r="P49" s="85">
        <f>VLOOKUP(PPlatformData[[#This Row],[Can support capability]],'B-Business Capability'!B:G,6,FALSE)</f>
        <v>0</v>
      </c>
      <c r="Q49" s="87" t="e">
        <f>VLOOKUP(PPlatformData[[#This Row],[NoApplication]],'A-Applications'!B:O,14,FALSE)</f>
        <v>#N/A</v>
      </c>
    </row>
    <row r="50" spans="2:17" x14ac:dyDescent="0.25">
      <c r="B50" s="85" t="s">
        <v>3798</v>
      </c>
      <c r="C50" s="85" t="s">
        <v>70</v>
      </c>
      <c r="D50" s="85" t="s">
        <v>7541</v>
      </c>
      <c r="E50" s="85"/>
      <c r="F50" s="85" t="s">
        <v>1799</v>
      </c>
      <c r="G50" s="85"/>
      <c r="H50" s="85" t="s">
        <v>7402</v>
      </c>
      <c r="I50" s="85"/>
      <c r="J50" s="85" t="s">
        <v>7542</v>
      </c>
      <c r="K50" t="s">
        <v>7543</v>
      </c>
      <c r="L50" s="85"/>
      <c r="M50" s="85"/>
      <c r="N50" s="85"/>
      <c r="O50" s="85"/>
      <c r="P50" s="85">
        <f>VLOOKUP(PPlatformData[[#This Row],[Can support capability]],'B-Business Capability'!B:G,6,FALSE)</f>
        <v>0</v>
      </c>
      <c r="Q50" s="87" t="e">
        <f>VLOOKUP(PPlatformData[[#This Row],[NoApplication]],'A-Applications'!B:O,14,FALSE)</f>
        <v>#N/A</v>
      </c>
    </row>
    <row r="51" spans="2:17" x14ac:dyDescent="0.25">
      <c r="B51" s="85" t="s">
        <v>3798</v>
      </c>
      <c r="C51" s="85" t="s">
        <v>70</v>
      </c>
      <c r="D51" s="85" t="s">
        <v>7544</v>
      </c>
      <c r="E51" s="85"/>
      <c r="F51" s="85" t="s">
        <v>1799</v>
      </c>
      <c r="G51" s="85"/>
      <c r="H51" s="85" t="s">
        <v>7407</v>
      </c>
      <c r="I51" s="85"/>
      <c r="J51" s="85" t="s">
        <v>7545</v>
      </c>
      <c r="K51" t="s">
        <v>7543</v>
      </c>
      <c r="L51" s="85"/>
      <c r="M51" s="85"/>
      <c r="N51" s="85"/>
      <c r="O51" s="85"/>
      <c r="P51" s="85">
        <f>VLOOKUP(PPlatformData[[#This Row],[Can support capability]],'B-Business Capability'!B:G,6,FALSE)</f>
        <v>0</v>
      </c>
      <c r="Q51" s="87" t="e">
        <f>VLOOKUP(PPlatformData[[#This Row],[NoApplication]],'A-Applications'!B:O,14,FALSE)</f>
        <v>#N/A</v>
      </c>
    </row>
    <row r="52" spans="2:17" x14ac:dyDescent="0.25">
      <c r="B52" s="85" t="s">
        <v>2341</v>
      </c>
      <c r="C52" s="85" t="s">
        <v>7384</v>
      </c>
      <c r="D52" s="85" t="s">
        <v>3855</v>
      </c>
      <c r="E52" s="85" t="s">
        <v>7468</v>
      </c>
      <c r="F52" s="85" t="s">
        <v>7435</v>
      </c>
      <c r="G52" s="85" t="s">
        <v>7406</v>
      </c>
      <c r="H52" s="85" t="s">
        <v>7402</v>
      </c>
      <c r="I52" s="85"/>
      <c r="J52" s="85"/>
      <c r="L52" s="85"/>
      <c r="M52" s="85"/>
      <c r="N52" s="85"/>
      <c r="O52" s="85"/>
      <c r="P52" s="85">
        <f>VLOOKUP(PPlatformData[[#This Row],[Can support capability]],'B-Business Capability'!B:G,6,FALSE)</f>
        <v>0</v>
      </c>
      <c r="Q52" s="87" t="e">
        <f>VLOOKUP(PPlatformData[[#This Row],[NoApplication]],'A-Applications'!B:O,14,FALSE)</f>
        <v>#N/A</v>
      </c>
    </row>
    <row r="53" spans="2:17" x14ac:dyDescent="0.25">
      <c r="B53" s="85" t="s">
        <v>2341</v>
      </c>
      <c r="C53" s="85" t="s">
        <v>7384</v>
      </c>
      <c r="D53" s="85" t="s">
        <v>3855</v>
      </c>
      <c r="E53" s="85"/>
      <c r="F53" s="85" t="s">
        <v>7405</v>
      </c>
      <c r="G53" s="85" t="s">
        <v>7406</v>
      </c>
      <c r="H53" s="85" t="s">
        <v>7402</v>
      </c>
      <c r="I53" s="85"/>
      <c r="J53" s="85"/>
      <c r="L53" s="85"/>
      <c r="M53" s="85"/>
      <c r="N53" s="85"/>
      <c r="O53" s="85"/>
      <c r="P53" s="85">
        <f>VLOOKUP(PPlatformData[[#This Row],[Can support capability]],'B-Business Capability'!B:G,6,FALSE)</f>
        <v>0</v>
      </c>
      <c r="Q53" s="87" t="e">
        <f>VLOOKUP(PPlatformData[[#This Row],[NoApplication]],'A-Applications'!B:O,14,FALSE)</f>
        <v>#N/A</v>
      </c>
    </row>
    <row r="54" spans="2:17" x14ac:dyDescent="0.25">
      <c r="B54" s="85" t="s">
        <v>3392</v>
      </c>
      <c r="C54" s="85" t="s">
        <v>7384</v>
      </c>
      <c r="D54" s="85"/>
      <c r="E54" s="85"/>
      <c r="F54" s="85"/>
      <c r="G54" s="85"/>
      <c r="H54" s="85"/>
      <c r="I54" s="85" t="s">
        <v>1868</v>
      </c>
      <c r="J54" s="85"/>
      <c r="L54" s="85"/>
      <c r="M54" s="85"/>
      <c r="N54" s="85"/>
      <c r="O54" s="85"/>
      <c r="P54" s="85">
        <f>VLOOKUP(PPlatformData[[#This Row],[Can support capability]],'B-Business Capability'!B:G,6,FALSE)</f>
        <v>0</v>
      </c>
      <c r="Q54" s="87" t="e">
        <f>VLOOKUP(PPlatformData[[#This Row],[NoApplication]],'A-Applications'!B:O,14,FALSE)</f>
        <v>#N/A</v>
      </c>
    </row>
    <row r="55" spans="2:17" x14ac:dyDescent="0.25">
      <c r="B55" s="85" t="s">
        <v>3392</v>
      </c>
      <c r="C55" s="85" t="s">
        <v>7384</v>
      </c>
      <c r="D55" s="85" t="s">
        <v>5060</v>
      </c>
      <c r="E55" s="85"/>
      <c r="F55" s="85" t="s">
        <v>7435</v>
      </c>
      <c r="G55" s="85" t="s">
        <v>7406</v>
      </c>
      <c r="H55" s="85" t="s">
        <v>7407</v>
      </c>
      <c r="I55" s="85" t="s">
        <v>1868</v>
      </c>
      <c r="J55" s="85"/>
      <c r="K55" t="s">
        <v>7514</v>
      </c>
      <c r="L55" s="85"/>
      <c r="M55" s="85"/>
      <c r="N55" s="85"/>
      <c r="O55" s="85"/>
      <c r="P55" s="85">
        <f>VLOOKUP(PPlatformData[[#This Row],[Can support capability]],'B-Business Capability'!B:G,6,FALSE)</f>
        <v>0</v>
      </c>
      <c r="Q55" s="87" t="e">
        <f>VLOOKUP(PPlatformData[[#This Row],[NoApplication]],'A-Applications'!B:O,14,FALSE)</f>
        <v>#N/A</v>
      </c>
    </row>
    <row r="56" spans="2:17" x14ac:dyDescent="0.25">
      <c r="B56" s="85" t="s">
        <v>3392</v>
      </c>
      <c r="C56" s="85" t="s">
        <v>7384</v>
      </c>
      <c r="D56" s="85" t="s">
        <v>5075</v>
      </c>
      <c r="E56" s="85"/>
      <c r="F56" s="85"/>
      <c r="G56" s="85" t="s">
        <v>7452</v>
      </c>
      <c r="H56" s="85" t="s">
        <v>7433</v>
      </c>
      <c r="I56" s="85" t="s">
        <v>1868</v>
      </c>
      <c r="J56" s="85"/>
      <c r="K56" t="s">
        <v>7515</v>
      </c>
      <c r="L56" s="85"/>
      <c r="M56" s="85"/>
      <c r="N56" s="85"/>
      <c r="O56" s="85"/>
      <c r="P56" s="85">
        <f>VLOOKUP(PPlatformData[[#This Row],[Can support capability]],'B-Business Capability'!B:G,6,FALSE)</f>
        <v>0</v>
      </c>
      <c r="Q56" s="87" t="e">
        <f>VLOOKUP(PPlatformData[[#This Row],[NoApplication]],'A-Applications'!B:O,14,FALSE)</f>
        <v>#N/A</v>
      </c>
    </row>
    <row r="57" spans="2:17" x14ac:dyDescent="0.25">
      <c r="B57" s="85" t="s">
        <v>3392</v>
      </c>
      <c r="C57" s="85" t="s">
        <v>7384</v>
      </c>
      <c r="D57" s="85" t="s">
        <v>5085</v>
      </c>
      <c r="E57" s="85"/>
      <c r="F57" s="85"/>
      <c r="G57" s="85" t="s">
        <v>7452</v>
      </c>
      <c r="H57" s="85" t="s">
        <v>7433</v>
      </c>
      <c r="I57" s="85" t="s">
        <v>1868</v>
      </c>
      <c r="J57" s="85"/>
      <c r="K57" t="s">
        <v>7516</v>
      </c>
      <c r="L57" s="85"/>
      <c r="M57" s="85"/>
      <c r="N57" s="85"/>
      <c r="O57" s="85"/>
      <c r="P57" s="85">
        <f>VLOOKUP(PPlatformData[[#This Row],[Can support capability]],'B-Business Capability'!B:G,6,FALSE)</f>
        <v>0</v>
      </c>
      <c r="Q57" s="87" t="e">
        <f>VLOOKUP(PPlatformData[[#This Row],[NoApplication]],'A-Applications'!B:O,14,FALSE)</f>
        <v>#N/A</v>
      </c>
    </row>
    <row r="58" spans="2:17" x14ac:dyDescent="0.25">
      <c r="B58" s="85" t="s">
        <v>3392</v>
      </c>
      <c r="C58" s="85" t="s">
        <v>7384</v>
      </c>
      <c r="D58" s="85" t="s">
        <v>5097</v>
      </c>
      <c r="E58" s="85"/>
      <c r="F58" s="85"/>
      <c r="G58" s="85" t="s">
        <v>7452</v>
      </c>
      <c r="H58" s="85" t="s">
        <v>7433</v>
      </c>
      <c r="I58" s="85" t="s">
        <v>1868</v>
      </c>
      <c r="J58" s="85"/>
      <c r="K58" t="s">
        <v>7517</v>
      </c>
      <c r="L58" s="85"/>
      <c r="M58" s="85"/>
      <c r="N58" s="85"/>
      <c r="O58" s="85"/>
      <c r="P58" s="85">
        <f>VLOOKUP(PPlatformData[[#This Row],[Can support capability]],'B-Business Capability'!B:G,6,FALSE)</f>
        <v>0</v>
      </c>
      <c r="Q58" s="87" t="e">
        <f>VLOOKUP(PPlatformData[[#This Row],[NoApplication]],'A-Applications'!B:O,14,FALSE)</f>
        <v>#N/A</v>
      </c>
    </row>
    <row r="59" spans="2:17" x14ac:dyDescent="0.25">
      <c r="B59" s="85" t="s">
        <v>3392</v>
      </c>
      <c r="C59" s="85" t="s">
        <v>7384</v>
      </c>
      <c r="D59" s="85" t="s">
        <v>5137</v>
      </c>
      <c r="E59" s="85"/>
      <c r="F59" s="85"/>
      <c r="G59" s="85" t="s">
        <v>7452</v>
      </c>
      <c r="H59" s="85" t="s">
        <v>7433</v>
      </c>
      <c r="I59" s="85" t="s">
        <v>1868</v>
      </c>
      <c r="J59" s="85"/>
      <c r="K59" t="s">
        <v>7518</v>
      </c>
      <c r="L59" s="85"/>
      <c r="M59" s="85"/>
      <c r="N59" s="85"/>
      <c r="O59" s="85"/>
      <c r="P59" s="85">
        <f>VLOOKUP(PPlatformData[[#This Row],[Can support capability]],'B-Business Capability'!B:G,6,FALSE)</f>
        <v>0</v>
      </c>
      <c r="Q59" s="87" t="e">
        <f>VLOOKUP(PPlatformData[[#This Row],[NoApplication]],'A-Applications'!B:O,14,FALSE)</f>
        <v>#N/A</v>
      </c>
    </row>
    <row r="60" spans="2:17" x14ac:dyDescent="0.25">
      <c r="B60" s="85" t="s">
        <v>3392</v>
      </c>
      <c r="C60" s="85" t="s">
        <v>7384</v>
      </c>
      <c r="D60" s="85" t="s">
        <v>5149</v>
      </c>
      <c r="E60" s="85"/>
      <c r="F60" s="85"/>
      <c r="G60" s="85" t="s">
        <v>7452</v>
      </c>
      <c r="H60" s="85" t="s">
        <v>7433</v>
      </c>
      <c r="I60" s="85" t="s">
        <v>1868</v>
      </c>
      <c r="J60" s="85"/>
      <c r="K60" t="s">
        <v>7519</v>
      </c>
      <c r="L60" s="85"/>
      <c r="M60" s="85"/>
      <c r="N60" s="85"/>
      <c r="O60" s="85"/>
      <c r="P60" s="85">
        <f>VLOOKUP(PPlatformData[[#This Row],[Can support capability]],'B-Business Capability'!B:G,6,FALSE)</f>
        <v>0</v>
      </c>
      <c r="Q60" s="87" t="e">
        <f>VLOOKUP(PPlatformData[[#This Row],[NoApplication]],'A-Applications'!B:O,14,FALSE)</f>
        <v>#N/A</v>
      </c>
    </row>
    <row r="61" spans="2:17" x14ac:dyDescent="0.25">
      <c r="B61" s="85" t="s">
        <v>3392</v>
      </c>
      <c r="C61" s="85" t="s">
        <v>7384</v>
      </c>
      <c r="D61" s="85" t="s">
        <v>5106</v>
      </c>
      <c r="E61" s="85"/>
      <c r="F61" s="85"/>
      <c r="G61" s="85" t="s">
        <v>7452</v>
      </c>
      <c r="H61" s="85" t="s">
        <v>7433</v>
      </c>
      <c r="I61" s="85" t="s">
        <v>1868</v>
      </c>
      <c r="J61" s="85"/>
      <c r="K61" t="s">
        <v>7520</v>
      </c>
      <c r="L61" s="85"/>
      <c r="M61" s="85"/>
      <c r="N61" s="85"/>
      <c r="O61" s="85"/>
      <c r="P61" s="85">
        <f>VLOOKUP(PPlatformData[[#This Row],[Can support capability]],'B-Business Capability'!B:G,6,FALSE)</f>
        <v>0</v>
      </c>
      <c r="Q61" s="87" t="e">
        <f>VLOOKUP(PPlatformData[[#This Row],[NoApplication]],'A-Applications'!B:O,14,FALSE)</f>
        <v>#N/A</v>
      </c>
    </row>
    <row r="62" spans="2:17" x14ac:dyDescent="0.25">
      <c r="B62" s="85" t="s">
        <v>3392</v>
      </c>
      <c r="C62" s="85" t="s">
        <v>7384</v>
      </c>
      <c r="D62" s="85" t="s">
        <v>5125</v>
      </c>
      <c r="E62" s="85"/>
      <c r="F62" s="85"/>
      <c r="G62" s="85" t="s">
        <v>7452</v>
      </c>
      <c r="H62" s="85" t="s">
        <v>7433</v>
      </c>
      <c r="I62" s="85" t="s">
        <v>1868</v>
      </c>
      <c r="J62" s="85"/>
      <c r="K62" t="s">
        <v>7521</v>
      </c>
      <c r="L62" s="85"/>
      <c r="M62" s="85"/>
      <c r="N62" s="85"/>
      <c r="O62" s="85"/>
      <c r="P62" s="85">
        <f>VLOOKUP(PPlatformData[[#This Row],[Can support capability]],'B-Business Capability'!B:G,6,FALSE)</f>
        <v>0</v>
      </c>
      <c r="Q62" s="87" t="e">
        <f>VLOOKUP(PPlatformData[[#This Row],[NoApplication]],'A-Applications'!B:O,14,FALSE)</f>
        <v>#N/A</v>
      </c>
    </row>
    <row r="63" spans="2:17" x14ac:dyDescent="0.25">
      <c r="B63" s="85" t="s">
        <v>3392</v>
      </c>
      <c r="C63" s="85" t="s">
        <v>7384</v>
      </c>
      <c r="D63" s="85" t="s">
        <v>5118</v>
      </c>
      <c r="E63" s="85"/>
      <c r="F63" s="85"/>
      <c r="G63" s="85" t="s">
        <v>7415</v>
      </c>
      <c r="H63" s="85" t="s">
        <v>7402</v>
      </c>
      <c r="I63" s="85" t="s">
        <v>1868</v>
      </c>
      <c r="J63" s="85"/>
      <c r="K63" t="s">
        <v>7522</v>
      </c>
      <c r="L63" s="85"/>
      <c r="M63" s="85"/>
      <c r="N63" s="85"/>
      <c r="O63" s="85"/>
      <c r="P63" s="85">
        <f>VLOOKUP(PPlatformData[[#This Row],[Can support capability]],'B-Business Capability'!B:G,6,FALSE)</f>
        <v>0</v>
      </c>
      <c r="Q63" s="87" t="e">
        <f>VLOOKUP(PPlatformData[[#This Row],[NoApplication]],'A-Applications'!B:O,14,FALSE)</f>
        <v>#N/A</v>
      </c>
    </row>
    <row r="64" spans="2:17" x14ac:dyDescent="0.25">
      <c r="B64" s="85" t="s">
        <v>3798</v>
      </c>
      <c r="C64" s="85" t="s">
        <v>7384</v>
      </c>
      <c r="D64" s="85" t="s">
        <v>7546</v>
      </c>
      <c r="E64" s="85"/>
      <c r="F64" s="85" t="s">
        <v>1799</v>
      </c>
      <c r="G64" s="85"/>
      <c r="H64" s="85" t="s">
        <v>7402</v>
      </c>
      <c r="I64" s="85"/>
      <c r="J64" s="85" t="s">
        <v>7547</v>
      </c>
      <c r="K64" t="s">
        <v>7548</v>
      </c>
      <c r="L64" s="85"/>
      <c r="M64" s="85"/>
      <c r="N64" s="85"/>
      <c r="O64" s="85"/>
      <c r="P64" s="85">
        <f>VLOOKUP(PPlatformData[[#This Row],[Can support capability]],'B-Business Capability'!B:G,6,FALSE)</f>
        <v>0</v>
      </c>
      <c r="Q64" s="87" t="e">
        <f>VLOOKUP(PPlatformData[[#This Row],[NoApplication]],'A-Applications'!B:O,14,FALSE)</f>
        <v>#N/A</v>
      </c>
    </row>
    <row r="65" spans="2:17" x14ac:dyDescent="0.25">
      <c r="B65" s="85" t="s">
        <v>3392</v>
      </c>
      <c r="C65" s="85" t="s">
        <v>136</v>
      </c>
      <c r="D65" s="85"/>
      <c r="E65" s="85"/>
      <c r="F65" s="85" t="s">
        <v>1799</v>
      </c>
      <c r="G65" s="85" t="s">
        <v>7523</v>
      </c>
      <c r="H65" s="85" t="s">
        <v>7452</v>
      </c>
      <c r="I65" s="85" t="s">
        <v>1868</v>
      </c>
      <c r="J65" s="85"/>
      <c r="L65" s="85"/>
      <c r="M65" s="85"/>
      <c r="N65" s="85"/>
      <c r="O65" s="85"/>
      <c r="P65" s="85">
        <f>VLOOKUP(PPlatformData[[#This Row],[Can support capability]],'B-Business Capability'!B:G,6,FALSE)</f>
        <v>0</v>
      </c>
      <c r="Q65" s="87" t="e">
        <f>VLOOKUP(PPlatformData[[#This Row],[NoApplication]],'A-Applications'!B:O,14,FALSE)</f>
        <v>#N/A</v>
      </c>
    </row>
    <row r="66" spans="2:17" x14ac:dyDescent="0.25">
      <c r="B66" s="85" t="s">
        <v>2341</v>
      </c>
      <c r="C66" s="85" t="s">
        <v>7426</v>
      </c>
      <c r="D66" s="85" t="s">
        <v>7419</v>
      </c>
      <c r="E66" s="85" t="s">
        <v>7427</v>
      </c>
      <c r="F66" s="85" t="s">
        <v>1799</v>
      </c>
      <c r="G66" s="85" t="s">
        <v>7415</v>
      </c>
      <c r="H66" s="85" t="s">
        <v>7402</v>
      </c>
      <c r="I66" s="85"/>
      <c r="J66" s="85"/>
      <c r="L66" s="85"/>
      <c r="M66" s="85"/>
      <c r="N66" s="85"/>
      <c r="O66" s="85"/>
      <c r="P66" s="85" t="str">
        <f>VLOOKUP(PPlatformData[[#This Row],[Can support capability]],'B-Business Capability'!B:G,6,FALSE)</f>
        <v>Contact Management</v>
      </c>
      <c r="Q66" s="87" t="e">
        <f>VLOOKUP(PPlatformData[[#This Row],[NoApplication]],'A-Applications'!B:O,14,FALSE)</f>
        <v>#N/A</v>
      </c>
    </row>
    <row r="67" spans="2:17" x14ac:dyDescent="0.25">
      <c r="B67" s="85" t="s">
        <v>2341</v>
      </c>
      <c r="C67" s="85" t="s">
        <v>147</v>
      </c>
      <c r="D67" s="85" t="s">
        <v>7419</v>
      </c>
      <c r="E67" s="85" t="s">
        <v>7423</v>
      </c>
      <c r="F67" s="85" t="s">
        <v>1799</v>
      </c>
      <c r="G67" s="85" t="s">
        <v>7415</v>
      </c>
      <c r="H67" s="85" t="s">
        <v>7402</v>
      </c>
      <c r="I67" s="85"/>
      <c r="J67" s="85"/>
      <c r="L67" s="85"/>
      <c r="M67" s="85"/>
      <c r="N67" s="85"/>
      <c r="O67" s="85"/>
      <c r="P67" s="85" t="str">
        <f>VLOOKUP(PPlatformData[[#This Row],[Can support capability]],'B-Business Capability'!B:G,6,FALSE)</f>
        <v>Contract Management</v>
      </c>
      <c r="Q67" s="87" t="e">
        <f>VLOOKUP(PPlatformData[[#This Row],[NoApplication]],'A-Applications'!B:O,14,FALSE)</f>
        <v>#N/A</v>
      </c>
    </row>
    <row r="68" spans="2:17" x14ac:dyDescent="0.25">
      <c r="B68" s="85" t="s">
        <v>2341</v>
      </c>
      <c r="C68" s="85" t="s">
        <v>147</v>
      </c>
      <c r="D68" s="85" t="s">
        <v>41</v>
      </c>
      <c r="E68" s="85" t="s">
        <v>7486</v>
      </c>
      <c r="F68" s="85"/>
      <c r="G68" s="85" t="s">
        <v>7406</v>
      </c>
      <c r="H68" s="85" t="s">
        <v>7402</v>
      </c>
      <c r="I68" s="85"/>
      <c r="J68" s="85"/>
      <c r="L68" s="85"/>
      <c r="M68" s="85"/>
      <c r="N68" s="85"/>
      <c r="O68" s="85"/>
      <c r="P68" s="85" t="str">
        <f>VLOOKUP(PPlatformData[[#This Row],[Can support capability]],'B-Business Capability'!B:G,6,FALSE)</f>
        <v>Contract Management</v>
      </c>
      <c r="Q68" s="87" t="e">
        <f>VLOOKUP(PPlatformData[[#This Row],[NoApplication]],'A-Applications'!B:O,14,FALSE)</f>
        <v>#N/A</v>
      </c>
    </row>
    <row r="69" spans="2:17" x14ac:dyDescent="0.25">
      <c r="B69" s="85" t="s">
        <v>3798</v>
      </c>
      <c r="C69" s="85" t="s">
        <v>147</v>
      </c>
      <c r="D69" s="85" t="s">
        <v>7533</v>
      </c>
      <c r="E69" s="85"/>
      <c r="F69" s="85" t="s">
        <v>1799</v>
      </c>
      <c r="G69" s="85"/>
      <c r="H69" s="85" t="s">
        <v>7407</v>
      </c>
      <c r="I69" s="85"/>
      <c r="J69" s="85"/>
      <c r="L69" s="85"/>
      <c r="M69" s="85"/>
      <c r="N69" s="85"/>
      <c r="O69" s="85"/>
      <c r="P69" s="85" t="str">
        <f>VLOOKUP(PPlatformData[[#This Row],[Can support capability]],'B-Business Capability'!B:G,6,FALSE)</f>
        <v>Contract Management</v>
      </c>
      <c r="Q69" s="87" t="e">
        <f>VLOOKUP(PPlatformData[[#This Row],[NoApplication]],'A-Applications'!B:O,14,FALSE)</f>
        <v>#N/A</v>
      </c>
    </row>
    <row r="70" spans="2:17" x14ac:dyDescent="0.25">
      <c r="B70" s="85" t="s">
        <v>2341</v>
      </c>
      <c r="C70" s="85" t="s">
        <v>7428</v>
      </c>
      <c r="D70" s="85" t="s">
        <v>7419</v>
      </c>
      <c r="E70" s="85" t="s">
        <v>7427</v>
      </c>
      <c r="F70" s="85" t="s">
        <v>1799</v>
      </c>
      <c r="G70" s="85" t="s">
        <v>7415</v>
      </c>
      <c r="H70" s="85" t="s">
        <v>7402</v>
      </c>
      <c r="I70" s="85"/>
      <c r="J70" s="85"/>
      <c r="L70" s="85"/>
      <c r="M70" s="85"/>
      <c r="N70" s="85"/>
      <c r="O70" s="85"/>
      <c r="P70" s="85" t="str">
        <f>VLOOKUP(PPlatformData[[#This Row],[Can support capability]],'B-Business Capability'!B:G,6,FALSE)</f>
        <v>Customer Management</v>
      </c>
      <c r="Q70" s="87" t="e">
        <f>VLOOKUP(PPlatformData[[#This Row],[NoApplication]],'A-Applications'!B:O,14,FALSE)</f>
        <v>#N/A</v>
      </c>
    </row>
    <row r="71" spans="2:17" x14ac:dyDescent="0.25">
      <c r="B71" s="85" t="s">
        <v>2341</v>
      </c>
      <c r="C71" s="85" t="s">
        <v>7432</v>
      </c>
      <c r="D71" s="85" t="s">
        <v>7419</v>
      </c>
      <c r="E71" s="85" t="s">
        <v>7431</v>
      </c>
      <c r="F71" s="85" t="s">
        <v>1799</v>
      </c>
      <c r="G71" s="85" t="s">
        <v>7415</v>
      </c>
      <c r="H71" s="85" t="s">
        <v>7402</v>
      </c>
      <c r="I71" s="85"/>
      <c r="J71" s="85"/>
      <c r="L71" s="85"/>
      <c r="M71" s="85"/>
      <c r="N71" s="85"/>
      <c r="O71" s="85"/>
      <c r="P71" s="85" t="str">
        <f>VLOOKUP(PPlatformData[[#This Row],[Can support capability]],'B-Business Capability'!B:G,6,FALSE)</f>
        <v>Customer Scoring</v>
      </c>
      <c r="Q71" s="87" t="e">
        <f>VLOOKUP(PPlatformData[[#This Row],[NoApplication]],'A-Applications'!B:O,14,FALSE)</f>
        <v>#N/A</v>
      </c>
    </row>
    <row r="72" spans="2:17" x14ac:dyDescent="0.25">
      <c r="B72" s="85" t="s">
        <v>2341</v>
      </c>
      <c r="C72" s="85" t="s">
        <v>7609</v>
      </c>
      <c r="D72" s="146" t="s">
        <v>7593</v>
      </c>
      <c r="E72" s="85" t="s">
        <v>7597</v>
      </c>
      <c r="F72" s="85" t="s">
        <v>7435</v>
      </c>
      <c r="G72" s="85" t="s">
        <v>7415</v>
      </c>
      <c r="H72" s="85" t="s">
        <v>7402</v>
      </c>
      <c r="I72" s="85"/>
      <c r="J72" s="85"/>
      <c r="L72" s="85"/>
      <c r="M72" s="85"/>
      <c r="N72" s="85"/>
      <c r="O72" s="85"/>
      <c r="P72" s="85" t="str">
        <f>VLOOKUP(PPlatformData[[#This Row],[Can support capability]],'B-Business Capability'!B:G,6,FALSE)</f>
        <v>Order Management</v>
      </c>
      <c r="Q72" s="87" t="e">
        <f>VLOOKUP(PPlatformData[[#This Row],[NoApplication]],'A-Applications'!B:O,14,FALSE)</f>
        <v>#N/A</v>
      </c>
    </row>
    <row r="73" spans="2:17" x14ac:dyDescent="0.25">
      <c r="B73" s="85" t="s">
        <v>2341</v>
      </c>
      <c r="C73" s="85" t="s">
        <v>7583</v>
      </c>
      <c r="D73" s="85" t="s">
        <v>7581</v>
      </c>
      <c r="E73" s="85" t="s">
        <v>7584</v>
      </c>
      <c r="F73" s="85" t="s">
        <v>7405</v>
      </c>
      <c r="G73" s="85" t="s">
        <v>7415</v>
      </c>
      <c r="H73" s="85" t="s">
        <v>7402</v>
      </c>
      <c r="I73" s="85"/>
      <c r="J73" s="85"/>
      <c r="L73" s="85"/>
      <c r="M73" s="85"/>
      <c r="N73" s="85"/>
      <c r="O73" s="85"/>
      <c r="P73" s="85" t="str">
        <f>VLOOKUP(PPlatformData[[#This Row],[Can support capability]],'B-Business Capability'!B:G,6,FALSE)</f>
        <v>SLA Management</v>
      </c>
      <c r="Q73" s="87" t="e">
        <f>VLOOKUP(PPlatformData[[#This Row],[NoApplication]],'A-Applications'!B:O,14,FALSE)</f>
        <v>#N/A</v>
      </c>
    </row>
    <row r="74" spans="2:17" x14ac:dyDescent="0.25">
      <c r="B74" s="85" t="s">
        <v>2341</v>
      </c>
      <c r="C74" s="85" t="s">
        <v>150</v>
      </c>
      <c r="D74" s="85" t="s">
        <v>41</v>
      </c>
      <c r="E74" s="85" t="s">
        <v>7485</v>
      </c>
      <c r="F74" s="85" t="s">
        <v>1799</v>
      </c>
      <c r="G74" s="85" t="s">
        <v>7406</v>
      </c>
      <c r="H74" s="85" t="s">
        <v>7402</v>
      </c>
      <c r="I74" s="85"/>
      <c r="J74" s="85"/>
      <c r="L74" s="85"/>
      <c r="M74" s="85"/>
      <c r="N74" s="85"/>
      <c r="O74" s="85"/>
      <c r="P74" s="85" t="str">
        <f>VLOOKUP(PPlatformData[[#This Row],[Can support capability]],'B-Business Capability'!B:G,6,FALSE)</f>
        <v>Enterprise Effectiveness &amp; Project Management</v>
      </c>
      <c r="Q74" s="87" t="e">
        <f>VLOOKUP(PPlatformData[[#This Row],[NoApplication]],'A-Applications'!B:O,14,FALSE)</f>
        <v>#N/A</v>
      </c>
    </row>
    <row r="75" spans="2:17" x14ac:dyDescent="0.25">
      <c r="B75" s="85" t="s">
        <v>2341</v>
      </c>
      <c r="C75" s="85" t="s">
        <v>150</v>
      </c>
      <c r="D75" s="85" t="s">
        <v>41</v>
      </c>
      <c r="E75" s="85" t="s">
        <v>7487</v>
      </c>
      <c r="F75" s="85" t="s">
        <v>1799</v>
      </c>
      <c r="G75" s="85" t="s">
        <v>7406</v>
      </c>
      <c r="H75" s="85" t="s">
        <v>7402</v>
      </c>
      <c r="I75" s="85"/>
      <c r="J75" s="85"/>
      <c r="L75" s="85"/>
      <c r="M75" s="85"/>
      <c r="N75" s="85"/>
      <c r="O75" s="85"/>
      <c r="P75" s="85" t="str">
        <f>VLOOKUP(PPlatformData[[#This Row],[Can support capability]],'B-Business Capability'!B:G,6,FALSE)</f>
        <v>Enterprise Effectiveness &amp; Project Management</v>
      </c>
      <c r="Q75" s="87" t="e">
        <f>VLOOKUP(PPlatformData[[#This Row],[NoApplication]],'A-Applications'!B:O,14,FALSE)</f>
        <v>#N/A</v>
      </c>
    </row>
    <row r="76" spans="2:17" x14ac:dyDescent="0.25">
      <c r="B76" s="85" t="s">
        <v>2341</v>
      </c>
      <c r="C76" s="85" t="s">
        <v>150</v>
      </c>
      <c r="D76" s="85" t="s">
        <v>41</v>
      </c>
      <c r="E76" s="85" t="s">
        <v>7489</v>
      </c>
      <c r="F76" s="85" t="s">
        <v>1162</v>
      </c>
      <c r="G76" s="85" t="s">
        <v>7406</v>
      </c>
      <c r="H76" s="85" t="s">
        <v>7402</v>
      </c>
      <c r="I76" s="85"/>
      <c r="J76" s="85"/>
      <c r="L76" s="85"/>
      <c r="M76" s="85"/>
      <c r="N76" s="85"/>
      <c r="O76" s="85"/>
      <c r="P76" s="85" t="str">
        <f>VLOOKUP(PPlatformData[[#This Row],[Can support capability]],'B-Business Capability'!B:G,6,FALSE)</f>
        <v>Enterprise Effectiveness &amp; Project Management</v>
      </c>
      <c r="Q76" s="87" t="e">
        <f>VLOOKUP(PPlatformData[[#This Row],[NoApplication]],'A-Applications'!B:O,14,FALSE)</f>
        <v>#N/A</v>
      </c>
    </row>
    <row r="77" spans="2:17" x14ac:dyDescent="0.25">
      <c r="B77" s="85" t="s">
        <v>2341</v>
      </c>
      <c r="C77" s="85" t="s">
        <v>150</v>
      </c>
      <c r="D77" s="85" t="s">
        <v>41</v>
      </c>
      <c r="E77" s="85" t="s">
        <v>7529</v>
      </c>
      <c r="F77" s="85" t="s">
        <v>7405</v>
      </c>
      <c r="G77" s="85" t="s">
        <v>7406</v>
      </c>
      <c r="H77" s="85" t="s">
        <v>7402</v>
      </c>
      <c r="I77" s="85"/>
      <c r="J77" s="85"/>
      <c r="L77" s="85"/>
      <c r="M77" s="85"/>
      <c r="N77" s="85"/>
      <c r="O77" s="85"/>
      <c r="P77" s="85" t="str">
        <f>VLOOKUP(PPlatformData[[#This Row],[Can support capability]],'B-Business Capability'!B:G,6,FALSE)</f>
        <v>Enterprise Effectiveness &amp; Project Management</v>
      </c>
      <c r="Q77" s="87" t="e">
        <f>VLOOKUP(PPlatformData[[#This Row],[NoApplication]],'A-Applications'!B:O,14,FALSE)</f>
        <v>#N/A</v>
      </c>
    </row>
    <row r="78" spans="2:17" x14ac:dyDescent="0.25">
      <c r="B78" s="85" t="s">
        <v>3798</v>
      </c>
      <c r="C78" s="85" t="s">
        <v>150</v>
      </c>
      <c r="D78" s="85" t="s">
        <v>7539</v>
      </c>
      <c r="E78" s="85"/>
      <c r="F78" s="85" t="s">
        <v>1799</v>
      </c>
      <c r="G78" s="85"/>
      <c r="H78" s="85" t="s">
        <v>7402</v>
      </c>
      <c r="I78" s="85"/>
      <c r="J78" s="85"/>
      <c r="L78" s="85"/>
      <c r="M78" s="85"/>
      <c r="N78" s="85"/>
      <c r="O78" s="85"/>
      <c r="P78" s="85" t="str">
        <f>VLOOKUP(PPlatformData[[#This Row],[Can support capability]],'B-Business Capability'!B:G,6,FALSE)</f>
        <v>Enterprise Effectiveness &amp; Project Management</v>
      </c>
      <c r="Q78" s="87" t="e">
        <f>VLOOKUP(PPlatformData[[#This Row],[NoApplication]],'A-Applications'!B:O,14,FALSE)</f>
        <v>#N/A</v>
      </c>
    </row>
    <row r="79" spans="2:17" x14ac:dyDescent="0.25">
      <c r="B79" s="85" t="s">
        <v>2341</v>
      </c>
      <c r="C79" s="85" t="s">
        <v>150</v>
      </c>
      <c r="D79" s="85" t="s">
        <v>41</v>
      </c>
      <c r="E79" s="85" t="s">
        <v>7578</v>
      </c>
      <c r="F79" s="85" t="s">
        <v>1799</v>
      </c>
      <c r="G79" s="85" t="s">
        <v>7406</v>
      </c>
      <c r="H79" s="85" t="s">
        <v>7402</v>
      </c>
      <c r="I79" s="85"/>
      <c r="J79" s="85"/>
      <c r="L79" s="85"/>
      <c r="M79" s="85"/>
      <c r="N79" s="85"/>
      <c r="O79" s="85"/>
      <c r="P79" s="85" t="str">
        <f>VLOOKUP(PPlatformData[[#This Row],[Can support capability]],'B-Business Capability'!B:G,6,FALSE)</f>
        <v>Enterprise Effectiveness &amp; Project Management</v>
      </c>
      <c r="Q79" s="87" t="e">
        <f>VLOOKUP(PPlatformData[[#This Row],[NoApplication]],'A-Applications'!B:O,14,FALSE)</f>
        <v>#N/A</v>
      </c>
    </row>
    <row r="80" spans="2:17" x14ac:dyDescent="0.25">
      <c r="B80" s="85" t="s">
        <v>2341</v>
      </c>
      <c r="C80" s="85" t="s">
        <v>150</v>
      </c>
      <c r="D80" s="85" t="s">
        <v>41</v>
      </c>
      <c r="E80" s="85" t="s">
        <v>7579</v>
      </c>
      <c r="F80" s="85" t="s">
        <v>1799</v>
      </c>
      <c r="G80" s="85" t="s">
        <v>7406</v>
      </c>
      <c r="H80" s="85" t="s">
        <v>7402</v>
      </c>
      <c r="I80" s="85"/>
      <c r="J80" s="85"/>
      <c r="L80" s="85"/>
      <c r="M80" s="85"/>
      <c r="N80" s="85"/>
      <c r="O80" s="85"/>
      <c r="P80" s="85" t="str">
        <f>VLOOKUP(PPlatformData[[#This Row],[Can support capability]],'B-Business Capability'!B:G,6,FALSE)</f>
        <v>Enterprise Effectiveness &amp; Project Management</v>
      </c>
      <c r="Q80" s="87" t="e">
        <f>VLOOKUP(PPlatformData[[#This Row],[NoApplication]],'A-Applications'!B:O,14,FALSE)</f>
        <v>#N/A</v>
      </c>
    </row>
    <row r="81" spans="2:17" x14ac:dyDescent="0.25">
      <c r="B81" s="85" t="s">
        <v>2341</v>
      </c>
      <c r="C81" s="85" t="s">
        <v>150</v>
      </c>
      <c r="D81" s="85" t="s">
        <v>41</v>
      </c>
      <c r="E81" s="85"/>
      <c r="F81" s="85" t="s">
        <v>7405</v>
      </c>
      <c r="G81" s="85" t="s">
        <v>7406</v>
      </c>
      <c r="H81" s="85" t="s">
        <v>7402</v>
      </c>
      <c r="I81" s="85"/>
      <c r="J81" s="85"/>
      <c r="L81" s="85"/>
      <c r="M81" s="85"/>
      <c r="N81" s="85"/>
      <c r="O81" s="85"/>
      <c r="P81" s="85" t="str">
        <f>VLOOKUP(PPlatformData[[#This Row],[Can support capability]],'B-Business Capability'!B:G,6,FALSE)</f>
        <v>Enterprise Effectiveness &amp; Project Management</v>
      </c>
      <c r="Q81" s="87" t="e">
        <f>VLOOKUP(PPlatformData[[#This Row],[NoApplication]],'A-Applications'!B:O,14,FALSE)</f>
        <v>#N/A</v>
      </c>
    </row>
    <row r="82" spans="2:17" x14ac:dyDescent="0.25">
      <c r="B82" s="85" t="s">
        <v>2341</v>
      </c>
      <c r="C82" s="85" t="s">
        <v>168</v>
      </c>
      <c r="D82" s="85" t="s">
        <v>7447</v>
      </c>
      <c r="E82" s="85"/>
      <c r="F82" s="85" t="s">
        <v>1799</v>
      </c>
      <c r="G82" s="85" t="s">
        <v>7415</v>
      </c>
      <c r="H82" s="85"/>
      <c r="I82" s="85"/>
      <c r="J82" s="85"/>
      <c r="L82" s="85"/>
      <c r="M82" s="85"/>
      <c r="N82" s="85"/>
      <c r="O82" s="85"/>
      <c r="P82" s="85">
        <f>VLOOKUP(PPlatformData[[#This Row],[Can support capability]],'B-Business Capability'!B:G,6,FALSE)</f>
        <v>0</v>
      </c>
      <c r="Q82" s="87" t="e">
        <f>VLOOKUP(PPlatformData[[#This Row],[NoApplication]],'A-Applications'!B:O,14,FALSE)</f>
        <v>#N/A</v>
      </c>
    </row>
    <row r="83" spans="2:17" x14ac:dyDescent="0.25">
      <c r="B83" s="85" t="s">
        <v>3053</v>
      </c>
      <c r="C83" s="85" t="s">
        <v>168</v>
      </c>
      <c r="D83" s="85" t="s">
        <v>7490</v>
      </c>
      <c r="E83" s="85"/>
      <c r="F83" s="85" t="s">
        <v>2349</v>
      </c>
      <c r="G83" s="85"/>
      <c r="H83" s="85" t="s">
        <v>7407</v>
      </c>
      <c r="I83" s="85"/>
      <c r="J83" s="85"/>
      <c r="L83" s="85" t="s">
        <v>1868</v>
      </c>
      <c r="M83" s="85"/>
      <c r="N83" s="85"/>
      <c r="O83" s="85"/>
      <c r="P83" s="85">
        <f>VLOOKUP(PPlatformData[[#This Row],[Can support capability]],'B-Business Capability'!B:G,6,FALSE)</f>
        <v>0</v>
      </c>
      <c r="Q83" s="87" t="e">
        <f>VLOOKUP(PPlatformData[[#This Row],[NoApplication]],'A-Applications'!B:O,14,FALSE)</f>
        <v>#N/A</v>
      </c>
    </row>
    <row r="84" spans="2:17" x14ac:dyDescent="0.25">
      <c r="B84" s="85" t="s">
        <v>3053</v>
      </c>
      <c r="C84" s="85" t="s">
        <v>168</v>
      </c>
      <c r="D84" s="85" t="s">
        <v>7682</v>
      </c>
      <c r="E84" s="85" t="s">
        <v>7683</v>
      </c>
      <c r="F84" s="85" t="s">
        <v>1799</v>
      </c>
      <c r="G84" s="85"/>
      <c r="H84" s="85" t="s">
        <v>7407</v>
      </c>
      <c r="I84" s="85"/>
      <c r="J84" s="85"/>
      <c r="K84" s="85" t="s">
        <v>7684</v>
      </c>
      <c r="L84" s="85" t="s">
        <v>1799</v>
      </c>
      <c r="M84" s="87">
        <v>47484</v>
      </c>
      <c r="N84" s="87">
        <v>54788</v>
      </c>
      <c r="O84" s="85"/>
      <c r="P84" s="85">
        <f>VLOOKUP(PPlatformData[[#This Row],[Can support capability]],'B-Business Capability'!B:G,6,FALSE)</f>
        <v>0</v>
      </c>
      <c r="Q84" s="87" t="e">
        <f>VLOOKUP(PPlatformData[[#This Row],[NoApplication]],'A-Applications'!B:O,14,FALSE)</f>
        <v>#N/A</v>
      </c>
    </row>
    <row r="85" spans="2:17" x14ac:dyDescent="0.25">
      <c r="B85" s="85" t="s">
        <v>3053</v>
      </c>
      <c r="C85" s="85" t="s">
        <v>168</v>
      </c>
      <c r="D85" s="85" t="s">
        <v>7682</v>
      </c>
      <c r="E85" s="85" t="s">
        <v>7685</v>
      </c>
      <c r="F85" s="85" t="s">
        <v>1799</v>
      </c>
      <c r="G85" s="85"/>
      <c r="H85" s="85" t="s">
        <v>7407</v>
      </c>
      <c r="I85" s="85"/>
      <c r="J85" s="85"/>
      <c r="K85" s="85" t="s">
        <v>7686</v>
      </c>
      <c r="L85" s="85" t="s">
        <v>1799</v>
      </c>
      <c r="M85" s="87">
        <v>47484</v>
      </c>
      <c r="N85" s="87">
        <v>54788</v>
      </c>
      <c r="O85" s="85"/>
      <c r="P85" s="85">
        <f>VLOOKUP(PPlatformData[[#This Row],[Can support capability]],'B-Business Capability'!B:G,6,FALSE)</f>
        <v>0</v>
      </c>
      <c r="Q85" s="87" t="e">
        <f>VLOOKUP(PPlatformData[[#This Row],[NoApplication]],'A-Applications'!B:O,14,FALSE)</f>
        <v>#N/A</v>
      </c>
    </row>
    <row r="86" spans="2:17" x14ac:dyDescent="0.25">
      <c r="B86" s="85" t="s">
        <v>3798</v>
      </c>
      <c r="C86" s="85" t="s">
        <v>7572</v>
      </c>
      <c r="D86" s="85" t="s">
        <v>7573</v>
      </c>
      <c r="E86" s="85"/>
      <c r="F86" s="85" t="s">
        <v>1799</v>
      </c>
      <c r="G86" s="85"/>
      <c r="H86" s="85" t="s">
        <v>7402</v>
      </c>
      <c r="I86" s="85"/>
      <c r="J86" s="85" t="s">
        <v>7574</v>
      </c>
      <c r="K86" t="s">
        <v>7575</v>
      </c>
      <c r="L86" s="85"/>
      <c r="M86" s="85"/>
      <c r="N86" s="85"/>
      <c r="O86" s="85"/>
      <c r="P86" s="85" t="e">
        <f>VLOOKUP(PPlatformData[[#This Row],[Can support capability]],'B-Business Capability'!B:G,6,FALSE)</f>
        <v>#N/A</v>
      </c>
      <c r="Q86" s="87" t="e">
        <f>VLOOKUP(PPlatformData[[#This Row],[NoApplication]],'A-Applications'!B:O,14,FALSE)</f>
        <v>#N/A</v>
      </c>
    </row>
    <row r="87" spans="2:17" x14ac:dyDescent="0.25">
      <c r="B87" s="85" t="s">
        <v>2341</v>
      </c>
      <c r="C87" s="85" t="s">
        <v>7411</v>
      </c>
      <c r="D87" s="85" t="s">
        <v>4966</v>
      </c>
      <c r="E87" s="85" t="s">
        <v>7410</v>
      </c>
      <c r="F87" s="85" t="s">
        <v>1799</v>
      </c>
      <c r="G87" s="85"/>
      <c r="H87" s="85" t="s">
        <v>7402</v>
      </c>
      <c r="I87" s="85"/>
      <c r="J87" s="85"/>
      <c r="L87" s="85"/>
      <c r="M87" s="85"/>
      <c r="N87" s="85"/>
      <c r="O87" s="85"/>
      <c r="P87" s="85" t="e">
        <f>VLOOKUP(PPlatformData[[#This Row],[Can support capability]],'B-Business Capability'!B:G,6,FALSE)</f>
        <v>#N/A</v>
      </c>
      <c r="Q87" s="87" t="e">
        <f>VLOOKUP(PPlatformData[[#This Row],[NoApplication]],'A-Applications'!B:O,14,FALSE)</f>
        <v>#N/A</v>
      </c>
    </row>
    <row r="88" spans="2:17" x14ac:dyDescent="0.25">
      <c r="B88" s="85" t="s">
        <v>2341</v>
      </c>
      <c r="C88" s="85" t="s">
        <v>8653</v>
      </c>
      <c r="D88" s="85" t="s">
        <v>4946</v>
      </c>
      <c r="E88" s="85"/>
      <c r="F88" s="85" t="s">
        <v>7405</v>
      </c>
      <c r="G88" s="85" t="s">
        <v>7406</v>
      </c>
      <c r="H88" s="85"/>
      <c r="I88" s="85"/>
      <c r="J88" s="85"/>
      <c r="L88" s="85"/>
      <c r="M88" s="85"/>
      <c r="N88" s="85"/>
      <c r="O88" s="85"/>
      <c r="P88" s="85">
        <f>VLOOKUP(PPlatformData[[#This Row],[Can support capability]],'B-Business Capability'!B:G,6,FALSE)</f>
        <v>0</v>
      </c>
      <c r="Q88" s="87" t="e">
        <f>VLOOKUP(PPlatformData[[#This Row],[NoApplication]],'A-Applications'!B:O,14,FALSE)</f>
        <v>#N/A</v>
      </c>
    </row>
    <row r="89" spans="2:17" x14ac:dyDescent="0.25">
      <c r="B89" s="85" t="s">
        <v>2341</v>
      </c>
      <c r="C89" s="85" t="s">
        <v>8653</v>
      </c>
      <c r="D89" s="85" t="s">
        <v>7593</v>
      </c>
      <c r="E89" s="85"/>
      <c r="F89" s="85" t="s">
        <v>2349</v>
      </c>
      <c r="G89" s="85"/>
      <c r="H89" s="85"/>
      <c r="I89" s="85"/>
      <c r="J89" s="85"/>
      <c r="L89" s="85"/>
      <c r="M89" s="85"/>
      <c r="N89" s="85"/>
      <c r="O89" s="85"/>
      <c r="P89" s="85">
        <f>VLOOKUP(PPlatformData[[#This Row],[Can support capability]],'B-Business Capability'!B:G,6,FALSE)</f>
        <v>0</v>
      </c>
      <c r="Q89" s="87" t="e">
        <f>VLOOKUP(PPlatformData[[#This Row],[NoApplication]],'A-Applications'!B:O,14,FALSE)</f>
        <v>#N/A</v>
      </c>
    </row>
    <row r="90" spans="2:17" x14ac:dyDescent="0.25">
      <c r="B90" s="85" t="s">
        <v>2341</v>
      </c>
      <c r="C90" s="85" t="s">
        <v>7458</v>
      </c>
      <c r="D90" s="85" t="s">
        <v>7447</v>
      </c>
      <c r="E90" s="85"/>
      <c r="F90" s="85" t="s">
        <v>2349</v>
      </c>
      <c r="G90" s="85" t="s">
        <v>7415</v>
      </c>
      <c r="H90" s="85"/>
      <c r="I90" s="85"/>
      <c r="J90" s="85"/>
      <c r="L90" s="85"/>
      <c r="M90" s="85"/>
      <c r="N90" s="85"/>
      <c r="O90" s="85"/>
      <c r="P90" s="85" t="e">
        <f>VLOOKUP(PPlatformData[[#This Row],[Can support capability]],'B-Business Capability'!B:G,6,FALSE)</f>
        <v>#N/A</v>
      </c>
      <c r="Q90" s="87" t="e">
        <f>VLOOKUP(PPlatformData[[#This Row],[NoApplication]],'A-Applications'!B:O,14,FALSE)</f>
        <v>#N/A</v>
      </c>
    </row>
    <row r="91" spans="2:17" x14ac:dyDescent="0.25">
      <c r="B91" s="85" t="s">
        <v>2341</v>
      </c>
      <c r="C91" s="85" t="s">
        <v>172</v>
      </c>
      <c r="D91" s="85" t="s">
        <v>4946</v>
      </c>
      <c r="E91" s="85" t="s">
        <v>7434</v>
      </c>
      <c r="F91" s="85" t="s">
        <v>7435</v>
      </c>
      <c r="G91" s="85" t="s">
        <v>7406</v>
      </c>
      <c r="H91" s="85" t="s">
        <v>7407</v>
      </c>
      <c r="I91" s="85"/>
      <c r="J91" s="85"/>
      <c r="L91" s="85"/>
      <c r="M91" s="85"/>
      <c r="N91" s="85"/>
      <c r="O91" s="85"/>
      <c r="P91" s="85" t="str">
        <f>VLOOKUP(PPlatformData[[#This Row],[Can support capability]],'B-Business Capability'!B:G,6,FALSE)</f>
        <v>Accounting</v>
      </c>
      <c r="Q91" s="87" t="e">
        <f>VLOOKUP(PPlatformData[[#This Row],[NoApplication]],'A-Applications'!B:O,14,FALSE)</f>
        <v>#N/A</v>
      </c>
    </row>
    <row r="92" spans="2:17" x14ac:dyDescent="0.25">
      <c r="B92" s="85" t="s">
        <v>2341</v>
      </c>
      <c r="C92" s="85" t="s">
        <v>172</v>
      </c>
      <c r="D92" s="85" t="s">
        <v>4946</v>
      </c>
      <c r="E92" s="85" t="s">
        <v>7444</v>
      </c>
      <c r="F92" s="85" t="s">
        <v>2349</v>
      </c>
      <c r="G92" s="85" t="s">
        <v>7406</v>
      </c>
      <c r="H92" s="85" t="s">
        <v>7407</v>
      </c>
      <c r="I92" s="85"/>
      <c r="J92" s="85"/>
      <c r="L92" s="85"/>
      <c r="M92" s="85"/>
      <c r="N92" s="85"/>
      <c r="O92" s="85"/>
      <c r="P92" s="85" t="str">
        <f>VLOOKUP(PPlatformData[[#This Row],[Can support capability]],'B-Business Capability'!B:G,6,FALSE)</f>
        <v>Accounting</v>
      </c>
      <c r="Q92" s="87" t="e">
        <f>VLOOKUP(PPlatformData[[#This Row],[NoApplication]],'A-Applications'!B:O,14,FALSE)</f>
        <v>#N/A</v>
      </c>
    </row>
    <row r="93" spans="2:17" x14ac:dyDescent="0.25">
      <c r="B93" s="85" t="s">
        <v>2341</v>
      </c>
      <c r="C93" s="85" t="s">
        <v>7403</v>
      </c>
      <c r="D93" s="85" t="s">
        <v>4966</v>
      </c>
      <c r="E93" s="85" t="s">
        <v>7404</v>
      </c>
      <c r="F93" s="85" t="s">
        <v>7405</v>
      </c>
      <c r="G93" s="85" t="s">
        <v>7406</v>
      </c>
      <c r="H93" s="85" t="s">
        <v>7407</v>
      </c>
      <c r="I93" s="85"/>
      <c r="J93" s="85"/>
      <c r="L93" s="85"/>
      <c r="M93" s="85"/>
      <c r="N93" s="85"/>
      <c r="O93" s="85"/>
      <c r="P93" s="85" t="str">
        <f>VLOOKUP(PPlatformData[[#This Row],[Can support capability]],'B-Business Capability'!B:G,6,FALSE)</f>
        <v>Asset Management</v>
      </c>
      <c r="Q93" s="87" t="e">
        <f>VLOOKUP(PPlatformData[[#This Row],[NoApplication]],'A-Applications'!B:O,14,FALSE)</f>
        <v>#N/A</v>
      </c>
    </row>
    <row r="94" spans="2:17" x14ac:dyDescent="0.25">
      <c r="B94" s="85" t="s">
        <v>2341</v>
      </c>
      <c r="C94" s="85" t="s">
        <v>7403</v>
      </c>
      <c r="D94" s="85" t="s">
        <v>4966</v>
      </c>
      <c r="E94" s="85" t="s">
        <v>7408</v>
      </c>
      <c r="F94" s="85" t="s">
        <v>7405</v>
      </c>
      <c r="G94" s="85" t="s">
        <v>7406</v>
      </c>
      <c r="H94" s="85" t="s">
        <v>7407</v>
      </c>
      <c r="I94" s="85"/>
      <c r="J94" s="85"/>
      <c r="L94" s="85"/>
      <c r="M94" s="85"/>
      <c r="N94" s="85"/>
      <c r="O94" s="85"/>
      <c r="P94" s="85" t="str">
        <f>VLOOKUP(PPlatformData[[#This Row],[Can support capability]],'B-Business Capability'!B:G,6,FALSE)</f>
        <v>Asset Management</v>
      </c>
      <c r="Q94" s="87" t="e">
        <f>VLOOKUP(PPlatformData[[#This Row],[NoApplication]],'A-Applications'!B:O,14,FALSE)</f>
        <v>#N/A</v>
      </c>
    </row>
    <row r="95" spans="2:17" x14ac:dyDescent="0.25">
      <c r="B95" s="85" t="s">
        <v>2341</v>
      </c>
      <c r="C95" s="85" t="s">
        <v>7403</v>
      </c>
      <c r="D95" s="85" t="s">
        <v>4966</v>
      </c>
      <c r="E95" s="85"/>
      <c r="F95" s="85" t="s">
        <v>7405</v>
      </c>
      <c r="G95" s="85" t="s">
        <v>7406</v>
      </c>
      <c r="H95" s="85" t="s">
        <v>7407</v>
      </c>
      <c r="I95" s="85"/>
      <c r="J95" s="85"/>
      <c r="L95" s="85"/>
      <c r="M95" s="85"/>
      <c r="N95" s="85"/>
      <c r="O95" s="85"/>
      <c r="P95" s="85" t="str">
        <f>VLOOKUP(PPlatformData[[#This Row],[Can support capability]],'B-Business Capability'!B:G,6,FALSE)</f>
        <v>Asset Management</v>
      </c>
      <c r="Q95" s="87" t="e">
        <f>VLOOKUP(PPlatformData[[#This Row],[NoApplication]],'A-Applications'!B:O,14,FALSE)</f>
        <v>#N/A</v>
      </c>
    </row>
    <row r="96" spans="2:17" x14ac:dyDescent="0.25">
      <c r="B96" s="85" t="s">
        <v>2341</v>
      </c>
      <c r="C96" s="85" t="s">
        <v>7403</v>
      </c>
      <c r="D96" s="85" t="s">
        <v>4946</v>
      </c>
      <c r="E96" s="85" t="s">
        <v>7443</v>
      </c>
      <c r="F96" s="85" t="s">
        <v>7405</v>
      </c>
      <c r="G96" s="85" t="s">
        <v>7406</v>
      </c>
      <c r="H96" s="85" t="s">
        <v>7407</v>
      </c>
      <c r="I96" s="85"/>
      <c r="J96" s="85"/>
      <c r="L96" s="85"/>
      <c r="M96" s="85"/>
      <c r="N96" s="85"/>
      <c r="O96" s="85"/>
      <c r="P96" s="85" t="str">
        <f>VLOOKUP(PPlatformData[[#This Row],[Can support capability]],'B-Business Capability'!B:G,6,FALSE)</f>
        <v>Asset Management</v>
      </c>
      <c r="Q96" s="87" t="e">
        <f>VLOOKUP(PPlatformData[[#This Row],[NoApplication]],'A-Applications'!B:O,14,FALSE)</f>
        <v>#N/A</v>
      </c>
    </row>
    <row r="97" spans="2:17" x14ac:dyDescent="0.25">
      <c r="B97" s="85" t="s">
        <v>2341</v>
      </c>
      <c r="C97" s="85" t="s">
        <v>7438</v>
      </c>
      <c r="D97" s="85" t="s">
        <v>4946</v>
      </c>
      <c r="E97" s="85" t="s">
        <v>7439</v>
      </c>
      <c r="F97" s="85" t="s">
        <v>1799</v>
      </c>
      <c r="G97" s="85" t="s">
        <v>7406</v>
      </c>
      <c r="H97" s="85" t="s">
        <v>7402</v>
      </c>
      <c r="I97" s="85"/>
      <c r="J97" s="85"/>
      <c r="L97" s="85"/>
      <c r="M97" s="85"/>
      <c r="N97" s="85"/>
      <c r="O97" s="85"/>
      <c r="P97" s="85" t="str">
        <f>VLOOKUP(PPlatformData[[#This Row],[Can support capability]],'B-Business Capability'!B:G,6,FALSE)</f>
        <v>Financial Planning &amp; Analysis</v>
      </c>
      <c r="Q97" s="87" t="e">
        <f>VLOOKUP(PPlatformData[[#This Row],[NoApplication]],'A-Applications'!B:O,14,FALSE)</f>
        <v>#N/A</v>
      </c>
    </row>
    <row r="98" spans="2:17" x14ac:dyDescent="0.25">
      <c r="B98" s="85" t="s">
        <v>2341</v>
      </c>
      <c r="C98" s="85" t="s">
        <v>7438</v>
      </c>
      <c r="D98" s="85" t="s">
        <v>4946</v>
      </c>
      <c r="E98" s="85" t="s">
        <v>7440</v>
      </c>
      <c r="F98" s="85" t="s">
        <v>1799</v>
      </c>
      <c r="G98" s="85" t="s">
        <v>7406</v>
      </c>
      <c r="H98" s="85" t="s">
        <v>7407</v>
      </c>
      <c r="I98" s="85"/>
      <c r="J98" s="85"/>
      <c r="L98" s="85"/>
      <c r="M98" s="85"/>
      <c r="N98" s="85"/>
      <c r="O98" s="85"/>
      <c r="P98" s="85" t="str">
        <f>VLOOKUP(PPlatformData[[#This Row],[Can support capability]],'B-Business Capability'!B:G,6,FALSE)</f>
        <v>Financial Planning &amp; Analysis</v>
      </c>
      <c r="Q98" s="87" t="e">
        <f>VLOOKUP(PPlatformData[[#This Row],[NoApplication]],'A-Applications'!B:O,14,FALSE)</f>
        <v>#N/A</v>
      </c>
    </row>
    <row r="99" spans="2:17" x14ac:dyDescent="0.25">
      <c r="B99" s="85" t="s">
        <v>2341</v>
      </c>
      <c r="C99" s="85" t="s">
        <v>7438</v>
      </c>
      <c r="D99" s="85" t="s">
        <v>4946</v>
      </c>
      <c r="E99" s="85" t="s">
        <v>7442</v>
      </c>
      <c r="F99" s="85" t="s">
        <v>7405</v>
      </c>
      <c r="G99" s="85" t="s">
        <v>7406</v>
      </c>
      <c r="H99" s="85" t="s">
        <v>7407</v>
      </c>
      <c r="I99" s="85"/>
      <c r="J99" s="85"/>
      <c r="L99" s="85"/>
      <c r="M99" s="85"/>
      <c r="N99" s="85"/>
      <c r="O99" s="85"/>
      <c r="P99" s="85" t="str">
        <f>VLOOKUP(PPlatformData[[#This Row],[Can support capability]],'B-Business Capability'!B:G,6,FALSE)</f>
        <v>Financial Planning &amp; Analysis</v>
      </c>
      <c r="Q99" s="87" t="e">
        <f>VLOOKUP(PPlatformData[[#This Row],[NoApplication]],'A-Applications'!B:O,14,FALSE)</f>
        <v>#N/A</v>
      </c>
    </row>
    <row r="100" spans="2:17" x14ac:dyDescent="0.25">
      <c r="B100" s="85" t="s">
        <v>2341</v>
      </c>
      <c r="C100" s="85" t="s">
        <v>173</v>
      </c>
      <c r="D100" s="85" t="s">
        <v>7447</v>
      </c>
      <c r="E100" s="85" t="s">
        <v>7454</v>
      </c>
      <c r="F100" s="85" t="s">
        <v>1799</v>
      </c>
      <c r="G100" s="85" t="s">
        <v>7406</v>
      </c>
      <c r="H100" s="85" t="s">
        <v>7407</v>
      </c>
      <c r="I100" s="85"/>
      <c r="J100" s="85"/>
      <c r="L100" s="85"/>
      <c r="M100" s="85"/>
      <c r="N100" s="85"/>
      <c r="O100" s="85"/>
      <c r="P100" s="85" t="str">
        <f>VLOOKUP(PPlatformData[[#This Row],[Can support capability]],'B-Business Capability'!B:G,6,FALSE)</f>
        <v>Payroll</v>
      </c>
      <c r="Q100" s="87" t="e">
        <f>VLOOKUP(PPlatformData[[#This Row],[NoApplication]],'A-Applications'!B:O,14,FALSE)</f>
        <v>#N/A</v>
      </c>
    </row>
    <row r="101" spans="2:17" x14ac:dyDescent="0.25">
      <c r="B101" s="85" t="s">
        <v>3053</v>
      </c>
      <c r="C101" s="85" t="s">
        <v>173</v>
      </c>
      <c r="D101" s="85" t="s">
        <v>4985</v>
      </c>
      <c r="E101" s="85" t="s">
        <v>7491</v>
      </c>
      <c r="F101" s="85" t="s">
        <v>1799</v>
      </c>
      <c r="G101" s="85"/>
      <c r="H101" s="85" t="s">
        <v>7407</v>
      </c>
      <c r="I101" s="85"/>
      <c r="J101" s="85"/>
      <c r="K101" s="85" t="s">
        <v>7492</v>
      </c>
      <c r="L101" s="85" t="s">
        <v>1799</v>
      </c>
      <c r="M101" s="85"/>
      <c r="N101" s="85"/>
      <c r="O101" s="85"/>
      <c r="P101" s="85" t="str">
        <f>VLOOKUP(PPlatformData[[#This Row],[Can support capability]],'B-Business Capability'!B:G,6,FALSE)</f>
        <v>Payroll</v>
      </c>
      <c r="Q101" s="87" t="e">
        <f>VLOOKUP(PPlatformData[[#This Row],[NoApplication]],'A-Applications'!B:O,14,FALSE)</f>
        <v>#N/A</v>
      </c>
    </row>
    <row r="102" spans="2:17" x14ac:dyDescent="0.25">
      <c r="B102" s="85" t="s">
        <v>3053</v>
      </c>
      <c r="C102" s="85" t="s">
        <v>173</v>
      </c>
      <c r="D102" s="85" t="s">
        <v>4985</v>
      </c>
      <c r="E102" s="85" t="s">
        <v>7493</v>
      </c>
      <c r="F102" s="85" t="s">
        <v>1799</v>
      </c>
      <c r="G102" s="85"/>
      <c r="H102" s="85" t="s">
        <v>7407</v>
      </c>
      <c r="I102" s="85"/>
      <c r="J102" s="85"/>
      <c r="K102" s="85" t="s">
        <v>7494</v>
      </c>
      <c r="L102" s="85" t="s">
        <v>1799</v>
      </c>
      <c r="M102" s="85"/>
      <c r="N102" s="85"/>
      <c r="O102" s="85"/>
      <c r="P102" s="85" t="str">
        <f>VLOOKUP(PPlatformData[[#This Row],[Can support capability]],'B-Business Capability'!B:G,6,FALSE)</f>
        <v>Payroll</v>
      </c>
      <c r="Q102" s="87" t="e">
        <f>VLOOKUP(PPlatformData[[#This Row],[NoApplication]],'A-Applications'!B:O,14,FALSE)</f>
        <v>#N/A</v>
      </c>
    </row>
    <row r="103" spans="2:17" x14ac:dyDescent="0.25">
      <c r="B103" s="85" t="s">
        <v>3053</v>
      </c>
      <c r="C103" s="85" t="s">
        <v>173</v>
      </c>
      <c r="D103" s="85" t="s">
        <v>4985</v>
      </c>
      <c r="E103" s="85" t="s">
        <v>1869</v>
      </c>
      <c r="F103" s="85" t="s">
        <v>1799</v>
      </c>
      <c r="G103" s="85"/>
      <c r="H103" s="85" t="s">
        <v>7407</v>
      </c>
      <c r="I103" s="85"/>
      <c r="J103" s="85"/>
      <c r="K103" s="85" t="s">
        <v>7495</v>
      </c>
      <c r="L103" s="85" t="s">
        <v>1799</v>
      </c>
      <c r="M103" s="85"/>
      <c r="N103" s="85"/>
      <c r="O103" s="85"/>
      <c r="P103" s="85" t="str">
        <f>VLOOKUP(PPlatformData[[#This Row],[Can support capability]],'B-Business Capability'!B:G,6,FALSE)</f>
        <v>Payroll</v>
      </c>
      <c r="Q103" s="87" t="e">
        <f>VLOOKUP(PPlatformData[[#This Row],[NoApplication]],'A-Applications'!B:O,14,FALSE)</f>
        <v>#N/A</v>
      </c>
    </row>
    <row r="104" spans="2:17" x14ac:dyDescent="0.25">
      <c r="B104" s="85" t="s">
        <v>2341</v>
      </c>
      <c r="C104" s="85" t="s">
        <v>7436</v>
      </c>
      <c r="D104" s="85" t="s">
        <v>4946</v>
      </c>
      <c r="E104" s="85" t="s">
        <v>7437</v>
      </c>
      <c r="F104" s="85" t="s">
        <v>7435</v>
      </c>
      <c r="G104" s="85" t="s">
        <v>7406</v>
      </c>
      <c r="H104" s="85" t="s">
        <v>7407</v>
      </c>
      <c r="I104" s="85"/>
      <c r="J104" s="85"/>
      <c r="L104" s="85"/>
      <c r="M104" s="85"/>
      <c r="N104" s="85"/>
      <c r="O104" s="85"/>
      <c r="P104" s="85" t="str">
        <f>VLOOKUP(PPlatformData[[#This Row],[Can support capability]],'B-Business Capability'!B:G,6,FALSE)</f>
        <v>Settlements &amp; Payments</v>
      </c>
      <c r="Q104" s="87" t="e">
        <f>VLOOKUP(PPlatformData[[#This Row],[NoApplication]],'A-Applications'!B:O,14,FALSE)</f>
        <v>#N/A</v>
      </c>
    </row>
    <row r="105" spans="2:17" x14ac:dyDescent="0.25">
      <c r="B105" s="85" t="s">
        <v>2341</v>
      </c>
      <c r="C105" s="85" t="s">
        <v>179</v>
      </c>
      <c r="D105" s="85" t="s">
        <v>4946</v>
      </c>
      <c r="E105" s="85"/>
      <c r="F105" s="85" t="s">
        <v>7435</v>
      </c>
      <c r="G105" s="85" t="s">
        <v>7406</v>
      </c>
      <c r="H105" s="85" t="s">
        <v>7402</v>
      </c>
      <c r="I105" s="85"/>
      <c r="J105" s="85"/>
      <c r="L105" s="85"/>
      <c r="M105" s="85"/>
      <c r="N105" s="85"/>
      <c r="O105" s="85"/>
      <c r="P105" s="85" t="str">
        <f>VLOOKUP(PPlatformData[[#This Row],[Can support capability]],'B-Business Capability'!B:G,6,FALSE)</f>
        <v>Tax Management</v>
      </c>
      <c r="Q105" s="87" t="e">
        <f>VLOOKUP(PPlatformData[[#This Row],[NoApplication]],'A-Applications'!B:O,14,FALSE)</f>
        <v>#N/A</v>
      </c>
    </row>
    <row r="106" spans="2:17" x14ac:dyDescent="0.25">
      <c r="B106" s="85" t="s">
        <v>2341</v>
      </c>
      <c r="C106" s="85" t="s">
        <v>7445</v>
      </c>
      <c r="D106" s="85" t="s">
        <v>4946</v>
      </c>
      <c r="E106" s="85"/>
      <c r="F106" s="85" t="s">
        <v>1799</v>
      </c>
      <c r="G106" s="85" t="s">
        <v>7406</v>
      </c>
      <c r="H106" s="85" t="s">
        <v>7433</v>
      </c>
      <c r="I106" s="85"/>
      <c r="J106" s="85"/>
      <c r="L106" s="85"/>
      <c r="M106" s="85"/>
      <c r="N106" s="85"/>
      <c r="O106" s="85"/>
      <c r="P106" s="85" t="str">
        <f>VLOOKUP(PPlatformData[[#This Row],[Can support capability]],'B-Business Capability'!B:G,6,FALSE)</f>
        <v>Treasury</v>
      </c>
      <c r="Q106" s="87" t="e">
        <f>VLOOKUP(PPlatformData[[#This Row],[NoApplication]],'A-Applications'!B:O,14,FALSE)</f>
        <v>#N/A</v>
      </c>
    </row>
    <row r="107" spans="2:17" x14ac:dyDescent="0.25">
      <c r="B107" s="85" t="s">
        <v>3392</v>
      </c>
      <c r="C107" s="85" t="s">
        <v>7388</v>
      </c>
      <c r="D107" s="85"/>
      <c r="E107" s="85"/>
      <c r="F107" s="85" t="s">
        <v>1799</v>
      </c>
      <c r="G107" s="85" t="s">
        <v>7452</v>
      </c>
      <c r="H107" s="85" t="s">
        <v>7433</v>
      </c>
      <c r="I107" s="85" t="s">
        <v>1868</v>
      </c>
      <c r="J107" s="85"/>
      <c r="L107" s="85"/>
      <c r="M107" s="85"/>
      <c r="N107" s="85"/>
      <c r="O107" s="85"/>
      <c r="P107" s="85" t="e">
        <f>VLOOKUP(PPlatformData[[#This Row],[Can support capability]],'B-Business Capability'!B:G,6,FALSE)</f>
        <v>#N/A</v>
      </c>
      <c r="Q107" s="87" t="e">
        <f>VLOOKUP(PPlatformData[[#This Row],[NoApplication]],'A-Applications'!B:O,14,FALSE)</f>
        <v>#N/A</v>
      </c>
    </row>
    <row r="108" spans="2:17" x14ac:dyDescent="0.25">
      <c r="B108" s="85" t="s">
        <v>3392</v>
      </c>
      <c r="C108" s="85" t="s">
        <v>7502</v>
      </c>
      <c r="D108" s="85" t="s">
        <v>5447</v>
      </c>
      <c r="E108" s="85"/>
      <c r="F108" s="85" t="s">
        <v>1799</v>
      </c>
      <c r="G108" s="85" t="s">
        <v>7452</v>
      </c>
      <c r="H108" s="85" t="s">
        <v>7433</v>
      </c>
      <c r="I108" s="85" t="s">
        <v>1868</v>
      </c>
      <c r="J108" s="85"/>
      <c r="K108" t="s">
        <v>7503</v>
      </c>
      <c r="L108" s="85"/>
      <c r="M108" s="85"/>
      <c r="N108" s="85"/>
      <c r="O108" s="85"/>
      <c r="P108" s="85" t="str">
        <f>VLOOKUP(PPlatformData[[#This Row],[Can support capability]],'B-Business Capability'!B:G,6,FALSE)</f>
        <v>Logistics Management</v>
      </c>
      <c r="Q108" s="87" t="e">
        <f>VLOOKUP(PPlatformData[[#This Row],[NoApplication]],'A-Applications'!B:O,14,FALSE)</f>
        <v>#N/A</v>
      </c>
    </row>
    <row r="109" spans="2:17" x14ac:dyDescent="0.25">
      <c r="B109" s="85" t="s">
        <v>2341</v>
      </c>
      <c r="C109" s="85" t="s">
        <v>7502</v>
      </c>
      <c r="D109" s="146" t="s">
        <v>7593</v>
      </c>
      <c r="E109" s="146" t="s">
        <v>7598</v>
      </c>
      <c r="F109" s="85" t="s">
        <v>7435</v>
      </c>
      <c r="G109" s="85" t="s">
        <v>7406</v>
      </c>
      <c r="H109" s="85" t="s">
        <v>7407</v>
      </c>
      <c r="I109" s="85"/>
      <c r="J109" s="85"/>
      <c r="L109" s="85"/>
      <c r="M109" s="85"/>
      <c r="N109" s="85"/>
      <c r="O109" s="85"/>
      <c r="P109" s="85" t="str">
        <f>VLOOKUP(PPlatformData[[#This Row],[Can support capability]],'B-Business Capability'!B:G,6,FALSE)</f>
        <v>Logistics Management</v>
      </c>
      <c r="Q109" s="87" t="e">
        <f>VLOOKUP(PPlatformData[[#This Row],[NoApplication]],'A-Applications'!B:O,14,FALSE)</f>
        <v>#N/A</v>
      </c>
    </row>
    <row r="110" spans="2:17" x14ac:dyDescent="0.25">
      <c r="B110" s="85" t="s">
        <v>2341</v>
      </c>
      <c r="C110" s="85" t="s">
        <v>7502</v>
      </c>
      <c r="D110" s="146" t="s">
        <v>7593</v>
      </c>
      <c r="E110" s="146"/>
      <c r="F110" s="85" t="s">
        <v>7435</v>
      </c>
      <c r="G110" s="85" t="s">
        <v>7406</v>
      </c>
      <c r="H110" s="85" t="s">
        <v>7407</v>
      </c>
      <c r="I110" s="85"/>
      <c r="J110" s="85"/>
      <c r="L110" s="85"/>
      <c r="M110" s="85"/>
      <c r="N110" s="85"/>
      <c r="O110" s="85"/>
      <c r="P110" s="85" t="str">
        <f>VLOOKUP(PPlatformData[[#This Row],[Can support capability]],'B-Business Capability'!B:G,6,FALSE)</f>
        <v>Logistics Management</v>
      </c>
      <c r="Q110" s="87" t="e">
        <f>VLOOKUP(PPlatformData[[#This Row],[NoApplication]],'A-Applications'!B:O,14,FALSE)</f>
        <v>#N/A</v>
      </c>
    </row>
    <row r="111" spans="2:17" x14ac:dyDescent="0.25">
      <c r="B111" s="85" t="s">
        <v>3798</v>
      </c>
      <c r="C111" s="85" t="s">
        <v>7502</v>
      </c>
      <c r="D111" s="85" t="s">
        <v>7612</v>
      </c>
      <c r="E111" s="85"/>
      <c r="F111" s="85"/>
      <c r="G111" s="85"/>
      <c r="H111" s="85"/>
      <c r="I111" s="85"/>
      <c r="J111" s="85"/>
      <c r="L111" s="85"/>
      <c r="M111" s="85"/>
      <c r="N111" s="85"/>
      <c r="O111" s="85"/>
      <c r="P111" s="85" t="str">
        <f>VLOOKUP(PPlatformData[[#This Row],[Can support capability]],'B-Business Capability'!B:G,6,FALSE)</f>
        <v>Logistics Management</v>
      </c>
      <c r="Q111" s="87" t="e">
        <f>VLOOKUP(PPlatformData[[#This Row],[NoApplication]],'A-Applications'!B:O,14,FALSE)</f>
        <v>#N/A</v>
      </c>
    </row>
    <row r="112" spans="2:17" x14ac:dyDescent="0.25">
      <c r="B112" s="85" t="s">
        <v>2341</v>
      </c>
      <c r="C112" s="85" t="s">
        <v>182</v>
      </c>
      <c r="D112" s="85" t="s">
        <v>7478</v>
      </c>
      <c r="E112" s="85" t="s">
        <v>7480</v>
      </c>
      <c r="F112" s="85" t="s">
        <v>7435</v>
      </c>
      <c r="G112" s="85" t="s">
        <v>7406</v>
      </c>
      <c r="H112" s="85" t="s">
        <v>7407</v>
      </c>
      <c r="I112" s="85"/>
      <c r="J112" s="85"/>
      <c r="L112" s="85"/>
      <c r="M112" s="85"/>
      <c r="N112" s="85"/>
      <c r="O112" s="85"/>
      <c r="P112" s="85" t="str">
        <f>VLOOKUP(PPlatformData[[#This Row],[Can support capability]],'B-Business Capability'!B:G,6,FALSE)</f>
        <v>Purchasing</v>
      </c>
      <c r="Q112" s="87" t="e">
        <f>VLOOKUP(PPlatformData[[#This Row],[NoApplication]],'A-Applications'!B:O,14,FALSE)</f>
        <v>#N/A</v>
      </c>
    </row>
    <row r="113" spans="2:17" x14ac:dyDescent="0.25">
      <c r="B113" s="85" t="s">
        <v>3392</v>
      </c>
      <c r="C113" s="85" t="s">
        <v>182</v>
      </c>
      <c r="D113" s="85" t="s">
        <v>5458</v>
      </c>
      <c r="E113" s="85"/>
      <c r="F113" s="85" t="s">
        <v>1799</v>
      </c>
      <c r="G113" s="85" t="s">
        <v>7415</v>
      </c>
      <c r="H113" s="85" t="s">
        <v>7402</v>
      </c>
      <c r="I113" s="85" t="s">
        <v>1868</v>
      </c>
      <c r="J113" s="85"/>
      <c r="K113" t="s">
        <v>7500</v>
      </c>
      <c r="L113" s="85"/>
      <c r="M113" s="85"/>
      <c r="N113" s="85"/>
      <c r="O113" s="85"/>
      <c r="P113" s="85" t="str">
        <f>VLOOKUP(PPlatformData[[#This Row],[Can support capability]],'B-Business Capability'!B:G,6,FALSE)</f>
        <v>Purchasing</v>
      </c>
      <c r="Q113" s="87" t="e">
        <f>VLOOKUP(PPlatformData[[#This Row],[NoApplication]],'A-Applications'!B:O,14,FALSE)</f>
        <v>#N/A</v>
      </c>
    </row>
    <row r="114" spans="2:17" x14ac:dyDescent="0.25">
      <c r="B114" s="85" t="s">
        <v>2341</v>
      </c>
      <c r="C114" s="85" t="s">
        <v>182</v>
      </c>
      <c r="D114" s="146" t="s">
        <v>7593</v>
      </c>
      <c r="E114" s="85"/>
      <c r="F114" s="85" t="s">
        <v>7435</v>
      </c>
      <c r="G114" s="85" t="s">
        <v>7406</v>
      </c>
      <c r="H114" s="85" t="s">
        <v>7407</v>
      </c>
      <c r="I114" s="85"/>
      <c r="J114" s="85"/>
      <c r="L114" s="85"/>
      <c r="M114" s="85"/>
      <c r="N114" s="85"/>
      <c r="O114" s="85"/>
      <c r="P114" s="85" t="str">
        <f>VLOOKUP(PPlatformData[[#This Row],[Can support capability]],'B-Business Capability'!B:G,6,FALSE)</f>
        <v>Purchasing</v>
      </c>
      <c r="Q114" s="87" t="e">
        <f>VLOOKUP(PPlatformData[[#This Row],[NoApplication]],'A-Applications'!B:O,14,FALSE)</f>
        <v>#N/A</v>
      </c>
    </row>
    <row r="115" spans="2:17" x14ac:dyDescent="0.25">
      <c r="B115" s="85" t="s">
        <v>3798</v>
      </c>
      <c r="C115" s="85" t="s">
        <v>182</v>
      </c>
      <c r="D115" s="85" t="s">
        <v>7612</v>
      </c>
      <c r="E115" s="85"/>
      <c r="F115" s="85"/>
      <c r="G115" s="85"/>
      <c r="H115" s="85"/>
      <c r="I115" s="85"/>
      <c r="J115" s="85"/>
      <c r="L115" s="85"/>
      <c r="M115" s="85"/>
      <c r="N115" s="85"/>
      <c r="O115" s="85"/>
      <c r="P115" s="85" t="str">
        <f>VLOOKUP(PPlatformData[[#This Row],[Can support capability]],'B-Business Capability'!B:G,6,FALSE)</f>
        <v>Purchasing</v>
      </c>
      <c r="Q115" s="87" t="e">
        <f>VLOOKUP(PPlatformData[[#This Row],[NoApplication]],'A-Applications'!B:O,14,FALSE)</f>
        <v>#N/A</v>
      </c>
    </row>
    <row r="116" spans="2:17" x14ac:dyDescent="0.25">
      <c r="B116" s="85" t="s">
        <v>2341</v>
      </c>
      <c r="C116" s="85" t="s">
        <v>189</v>
      </c>
      <c r="D116" s="85" t="s">
        <v>7478</v>
      </c>
      <c r="E116" s="85" t="s">
        <v>183</v>
      </c>
      <c r="F116" s="85" t="s">
        <v>7435</v>
      </c>
      <c r="G116" s="85" t="s">
        <v>7406</v>
      </c>
      <c r="H116" s="85" t="s">
        <v>7407</v>
      </c>
      <c r="I116" s="85"/>
      <c r="J116" s="85"/>
      <c r="L116" s="85"/>
      <c r="M116" s="85"/>
      <c r="N116" s="85"/>
      <c r="O116" s="85"/>
      <c r="P116" s="85" t="str">
        <f>VLOOKUP(PPlatformData[[#This Row],[Can support capability]],'B-Business Capability'!B:G,6,FALSE)</f>
        <v>Sourcing</v>
      </c>
      <c r="Q116" s="87" t="e">
        <f>VLOOKUP(PPlatformData[[#This Row],[NoApplication]],'A-Applications'!B:O,14,FALSE)</f>
        <v>#N/A</v>
      </c>
    </row>
    <row r="117" spans="2:17" x14ac:dyDescent="0.25">
      <c r="B117" s="85" t="s">
        <v>2341</v>
      </c>
      <c r="C117" s="85" t="s">
        <v>189</v>
      </c>
      <c r="D117" s="85" t="s">
        <v>7478</v>
      </c>
      <c r="E117" s="85" t="s">
        <v>7481</v>
      </c>
      <c r="F117" s="85" t="s">
        <v>7405</v>
      </c>
      <c r="G117" s="85" t="s">
        <v>7406</v>
      </c>
      <c r="H117" s="85" t="s">
        <v>7407</v>
      </c>
      <c r="I117" s="85"/>
      <c r="J117" s="85"/>
      <c r="L117" s="85"/>
      <c r="M117" s="85"/>
      <c r="N117" s="85"/>
      <c r="O117" s="85"/>
      <c r="P117" s="85" t="str">
        <f>VLOOKUP(PPlatformData[[#This Row],[Can support capability]],'B-Business Capability'!B:G,6,FALSE)</f>
        <v>Sourcing</v>
      </c>
      <c r="Q117" s="87" t="e">
        <f>VLOOKUP(PPlatformData[[#This Row],[NoApplication]],'A-Applications'!B:O,14,FALSE)</f>
        <v>#N/A</v>
      </c>
    </row>
    <row r="118" spans="2:17" x14ac:dyDescent="0.25">
      <c r="B118" s="85" t="s">
        <v>2341</v>
      </c>
      <c r="C118" s="85" t="s">
        <v>189</v>
      </c>
      <c r="D118" s="85" t="s">
        <v>7478</v>
      </c>
      <c r="E118" s="85" t="s">
        <v>7482</v>
      </c>
      <c r="F118" s="85" t="s">
        <v>7405</v>
      </c>
      <c r="G118" s="85" t="s">
        <v>7406</v>
      </c>
      <c r="H118" s="85" t="s">
        <v>7407</v>
      </c>
      <c r="I118" s="85"/>
      <c r="J118" s="85"/>
      <c r="L118" s="85"/>
      <c r="M118" s="85"/>
      <c r="N118" s="85"/>
      <c r="O118" s="85"/>
      <c r="P118" s="85" t="str">
        <f>VLOOKUP(PPlatformData[[#This Row],[Can support capability]],'B-Business Capability'!B:G,6,FALSE)</f>
        <v>Sourcing</v>
      </c>
      <c r="Q118" s="87" t="e">
        <f>VLOOKUP(PPlatformData[[#This Row],[NoApplication]],'A-Applications'!B:O,14,FALSE)</f>
        <v>#N/A</v>
      </c>
    </row>
    <row r="119" spans="2:17" x14ac:dyDescent="0.25">
      <c r="B119" s="85" t="s">
        <v>3392</v>
      </c>
      <c r="C119" s="85" t="s">
        <v>189</v>
      </c>
      <c r="D119" s="85" t="s">
        <v>183</v>
      </c>
      <c r="E119" s="85"/>
      <c r="F119" s="85" t="s">
        <v>1799</v>
      </c>
      <c r="G119" s="85" t="s">
        <v>7452</v>
      </c>
      <c r="H119" s="85" t="s">
        <v>7433</v>
      </c>
      <c r="I119" s="85" t="s">
        <v>1868</v>
      </c>
      <c r="J119" s="85"/>
      <c r="K119" t="s">
        <v>7504</v>
      </c>
      <c r="L119" s="85"/>
      <c r="M119" s="85"/>
      <c r="N119" s="85"/>
      <c r="O119" s="85"/>
      <c r="P119" s="85" t="str">
        <f>VLOOKUP(PPlatformData[[#This Row],[Can support capability]],'B-Business Capability'!B:G,6,FALSE)</f>
        <v>Sourcing</v>
      </c>
      <c r="Q119" s="87" t="e">
        <f>VLOOKUP(PPlatformData[[#This Row],[NoApplication]],'A-Applications'!B:O,14,FALSE)</f>
        <v>#N/A</v>
      </c>
    </row>
    <row r="120" spans="2:17" x14ac:dyDescent="0.25">
      <c r="B120" s="85" t="s">
        <v>3798</v>
      </c>
      <c r="C120" s="85" t="s">
        <v>189</v>
      </c>
      <c r="D120" s="85" t="s">
        <v>7531</v>
      </c>
      <c r="E120" s="85"/>
      <c r="F120" s="85" t="s">
        <v>1799</v>
      </c>
      <c r="G120" s="85"/>
      <c r="H120" s="85" t="s">
        <v>7407</v>
      </c>
      <c r="I120" s="85"/>
      <c r="J120" s="85" t="s">
        <v>7549</v>
      </c>
      <c r="L120" s="85"/>
      <c r="M120" s="85"/>
      <c r="N120" s="85"/>
      <c r="O120" s="85"/>
      <c r="P120" s="85" t="str">
        <f>VLOOKUP(PPlatformData[[#This Row],[Can support capability]],'B-Business Capability'!B:G,6,FALSE)</f>
        <v>Sourcing</v>
      </c>
      <c r="Q120" s="87" t="e">
        <f>VLOOKUP(PPlatformData[[#This Row],[NoApplication]],'A-Applications'!B:O,14,FALSE)</f>
        <v>#N/A</v>
      </c>
    </row>
    <row r="121" spans="2:17" x14ac:dyDescent="0.25">
      <c r="B121" s="85" t="s">
        <v>2341</v>
      </c>
      <c r="C121" s="85" t="s">
        <v>189</v>
      </c>
      <c r="D121" s="146" t="s">
        <v>7593</v>
      </c>
      <c r="E121" s="85"/>
      <c r="F121" s="85" t="s">
        <v>7435</v>
      </c>
      <c r="G121" s="85" t="s">
        <v>7406</v>
      </c>
      <c r="H121" s="85" t="s">
        <v>7407</v>
      </c>
      <c r="I121" s="85"/>
      <c r="J121" s="85"/>
      <c r="L121" s="85"/>
      <c r="M121" s="85"/>
      <c r="N121" s="85"/>
      <c r="O121" s="85"/>
      <c r="P121" s="85" t="str">
        <f>VLOOKUP(PPlatformData[[#This Row],[Can support capability]],'B-Business Capability'!B:G,6,FALSE)</f>
        <v>Sourcing</v>
      </c>
      <c r="Q121" s="87" t="e">
        <f>VLOOKUP(PPlatformData[[#This Row],[NoApplication]],'A-Applications'!B:O,14,FALSE)</f>
        <v>#N/A</v>
      </c>
    </row>
    <row r="122" spans="2:17" x14ac:dyDescent="0.25">
      <c r="B122" s="85" t="s">
        <v>2341</v>
      </c>
      <c r="C122" s="85" t="s">
        <v>7477</v>
      </c>
      <c r="D122" s="85" t="s">
        <v>7478</v>
      </c>
      <c r="E122" s="85" t="s">
        <v>7423</v>
      </c>
      <c r="F122" s="85" t="s">
        <v>1799</v>
      </c>
      <c r="G122" s="85" t="s">
        <v>7406</v>
      </c>
      <c r="H122" s="85" t="s">
        <v>7402</v>
      </c>
      <c r="I122" s="85"/>
      <c r="J122" s="85"/>
      <c r="L122" s="85"/>
      <c r="M122" s="85"/>
      <c r="N122" s="85"/>
      <c r="O122" s="85"/>
      <c r="P122" s="85" t="str">
        <f>VLOOKUP(PPlatformData[[#This Row],[Can support capability]],'B-Business Capability'!B:G,6,FALSE)</f>
        <v>Supplier Contact Management</v>
      </c>
      <c r="Q122" s="87" t="e">
        <f>VLOOKUP(PPlatformData[[#This Row],[NoApplication]],'A-Applications'!B:O,14,FALSE)</f>
        <v>#N/A</v>
      </c>
    </row>
    <row r="123" spans="2:17" x14ac:dyDescent="0.25">
      <c r="B123" s="85" t="s">
        <v>3392</v>
      </c>
      <c r="C123" s="85" t="s">
        <v>7477</v>
      </c>
      <c r="D123" s="85" t="s">
        <v>5486</v>
      </c>
      <c r="E123" s="85"/>
      <c r="F123" s="85" t="s">
        <v>1799</v>
      </c>
      <c r="G123" s="85" t="s">
        <v>7415</v>
      </c>
      <c r="H123" s="85" t="s">
        <v>7402</v>
      </c>
      <c r="I123" s="85" t="s">
        <v>1868</v>
      </c>
      <c r="J123" s="85"/>
      <c r="K123" t="s">
        <v>7501</v>
      </c>
      <c r="L123" s="85"/>
      <c r="M123" s="85"/>
      <c r="N123" s="85"/>
      <c r="O123" s="85"/>
      <c r="P123" s="85" t="str">
        <f>VLOOKUP(PPlatformData[[#This Row],[Can support capability]],'B-Business Capability'!B:G,6,FALSE)</f>
        <v>Supplier Contact Management</v>
      </c>
      <c r="Q123" s="87" t="e">
        <f>VLOOKUP(PPlatformData[[#This Row],[NoApplication]],'A-Applications'!B:O,14,FALSE)</f>
        <v>#N/A</v>
      </c>
    </row>
    <row r="124" spans="2:17" x14ac:dyDescent="0.25">
      <c r="B124" s="85" t="s">
        <v>3798</v>
      </c>
      <c r="C124" s="85" t="s">
        <v>7477</v>
      </c>
      <c r="D124" s="85" t="s">
        <v>7533</v>
      </c>
      <c r="E124" s="85"/>
      <c r="F124" s="85" t="s">
        <v>1799</v>
      </c>
      <c r="G124" s="85"/>
      <c r="H124" s="85" t="s">
        <v>7407</v>
      </c>
      <c r="I124" s="85"/>
      <c r="J124" s="85"/>
      <c r="L124" s="85"/>
      <c r="M124" s="85"/>
      <c r="N124" s="85"/>
      <c r="O124" s="85"/>
      <c r="P124" s="85" t="str">
        <f>VLOOKUP(PPlatformData[[#This Row],[Can support capability]],'B-Business Capability'!B:G,6,FALSE)</f>
        <v>Supplier Contact Management</v>
      </c>
      <c r="Q124" s="87" t="e">
        <f>VLOOKUP(PPlatformData[[#This Row],[NoApplication]],'A-Applications'!B:O,14,FALSE)</f>
        <v>#N/A</v>
      </c>
    </row>
    <row r="125" spans="2:17" x14ac:dyDescent="0.25">
      <c r="B125" s="85" t="s">
        <v>2341</v>
      </c>
      <c r="C125" s="85" t="s">
        <v>7477</v>
      </c>
      <c r="D125" s="146" t="s">
        <v>7593</v>
      </c>
      <c r="E125" s="85"/>
      <c r="F125" s="85" t="s">
        <v>1799</v>
      </c>
      <c r="G125" s="85" t="s">
        <v>7406</v>
      </c>
      <c r="H125" s="85" t="s">
        <v>7433</v>
      </c>
      <c r="I125" s="85"/>
      <c r="J125" s="85"/>
      <c r="L125" s="85"/>
      <c r="M125" s="85"/>
      <c r="N125" s="85"/>
      <c r="O125" s="85"/>
      <c r="P125" s="85" t="str">
        <f>VLOOKUP(PPlatformData[[#This Row],[Can support capability]],'B-Business Capability'!B:G,6,FALSE)</f>
        <v>Supplier Contact Management</v>
      </c>
      <c r="Q125" s="87" t="e">
        <f>VLOOKUP(PPlatformData[[#This Row],[NoApplication]],'A-Applications'!B:O,14,FALSE)</f>
        <v>#N/A</v>
      </c>
    </row>
    <row r="126" spans="2:17" x14ac:dyDescent="0.25">
      <c r="B126" s="85" t="s">
        <v>2341</v>
      </c>
      <c r="C126" s="85" t="s">
        <v>7601</v>
      </c>
      <c r="D126" s="146" t="s">
        <v>7593</v>
      </c>
      <c r="E126" s="146" t="s">
        <v>7602</v>
      </c>
      <c r="F126" s="85" t="s">
        <v>7435</v>
      </c>
      <c r="G126" s="85" t="s">
        <v>7406</v>
      </c>
      <c r="H126" s="85" t="s">
        <v>7407</v>
      </c>
      <c r="I126" s="85"/>
      <c r="J126" s="85"/>
      <c r="L126" s="85"/>
      <c r="M126" s="85"/>
      <c r="N126" s="85"/>
      <c r="O126" s="85"/>
      <c r="P126" s="85" t="str">
        <f>VLOOKUP(PPlatformData[[#This Row],[Can support capability]],'B-Business Capability'!B:G,6,FALSE)</f>
        <v>Warehouse Management</v>
      </c>
      <c r="Q126" s="87" t="e">
        <f>VLOOKUP(PPlatformData[[#This Row],[NoApplication]],'A-Applications'!B:O,14,FALSE)</f>
        <v>#N/A</v>
      </c>
    </row>
    <row r="127" spans="2:17" x14ac:dyDescent="0.25">
      <c r="B127" s="85" t="s">
        <v>3798</v>
      </c>
      <c r="C127" s="85" t="s">
        <v>7601</v>
      </c>
      <c r="D127" s="85" t="s">
        <v>7612</v>
      </c>
      <c r="E127" s="85"/>
      <c r="F127" s="85"/>
      <c r="G127" s="85"/>
      <c r="H127" s="85"/>
      <c r="I127" s="85"/>
      <c r="J127" s="85"/>
      <c r="L127" s="85"/>
      <c r="M127" s="85"/>
      <c r="N127" s="85"/>
      <c r="O127" s="85"/>
      <c r="P127" s="85" t="str">
        <f>VLOOKUP(PPlatformData[[#This Row],[Can support capability]],'B-Business Capability'!B:G,6,FALSE)</f>
        <v>Warehouse Management</v>
      </c>
      <c r="Q127" s="87" t="e">
        <f>VLOOKUP(PPlatformData[[#This Row],[NoApplication]],'A-Applications'!B:O,14,FALSE)</f>
        <v>#N/A</v>
      </c>
    </row>
    <row r="128" spans="2:17" x14ac:dyDescent="0.25">
      <c r="B128" s="85" t="s">
        <v>2341</v>
      </c>
      <c r="C128" s="85" t="s">
        <v>7610</v>
      </c>
      <c r="D128" s="85" t="s">
        <v>2018</v>
      </c>
      <c r="E128" s="85"/>
      <c r="F128" s="85" t="s">
        <v>1799</v>
      </c>
      <c r="G128" s="85" t="s">
        <v>7415</v>
      </c>
      <c r="H128" s="85"/>
      <c r="I128" s="85"/>
      <c r="J128" s="85"/>
      <c r="K128" t="s">
        <v>7611</v>
      </c>
      <c r="L128" s="85"/>
      <c r="M128" s="85"/>
      <c r="N128" s="85"/>
      <c r="O128" s="85"/>
      <c r="P128" s="85" t="str">
        <f>VLOOKUP(PPlatformData[[#This Row],[Can support capability]],'B-Business Capability'!B:G,6,FALSE)</f>
        <v>Engineering</v>
      </c>
      <c r="Q128" s="87" t="e">
        <f>VLOOKUP(PPlatformData[[#This Row],[NoApplication]],'A-Applications'!B:O,14,FALSE)</f>
        <v>#N/A</v>
      </c>
    </row>
    <row r="129" spans="2:17" x14ac:dyDescent="0.25">
      <c r="B129" s="85" t="s">
        <v>3798</v>
      </c>
      <c r="C129" s="85" t="s">
        <v>7610</v>
      </c>
      <c r="D129" s="85" t="s">
        <v>7535</v>
      </c>
      <c r="E129" s="85"/>
      <c r="F129" s="85" t="s">
        <v>1799</v>
      </c>
      <c r="G129" s="85"/>
      <c r="H129" s="85" t="s">
        <v>7402</v>
      </c>
      <c r="I129" s="85"/>
      <c r="J129" s="85" t="s">
        <v>7613</v>
      </c>
      <c r="L129" s="85"/>
      <c r="M129" s="85"/>
      <c r="N129" s="85"/>
      <c r="O129" s="85"/>
      <c r="P129" s="85" t="str">
        <f>VLOOKUP(PPlatformData[[#This Row],[Can support capability]],'B-Business Capability'!B:G,6,FALSE)</f>
        <v>Engineering</v>
      </c>
      <c r="Q129" s="87" t="e">
        <f>VLOOKUP(PPlatformData[[#This Row],[NoApplication]],'A-Applications'!B:O,14,FALSE)</f>
        <v>#N/A</v>
      </c>
    </row>
    <row r="130" spans="2:17" x14ac:dyDescent="0.25">
      <c r="B130" s="85" t="s">
        <v>3798</v>
      </c>
      <c r="C130" s="85" t="s">
        <v>195</v>
      </c>
      <c r="D130" s="85" t="s">
        <v>7537</v>
      </c>
      <c r="E130" s="85" t="s">
        <v>7537</v>
      </c>
      <c r="F130" s="85" t="s">
        <v>1799</v>
      </c>
      <c r="G130" s="85"/>
      <c r="H130" s="85" t="s">
        <v>7402</v>
      </c>
      <c r="I130" s="85"/>
      <c r="J130" s="85"/>
      <c r="L130" s="85" t="s">
        <v>1868</v>
      </c>
      <c r="M130" s="85"/>
      <c r="N130" s="85"/>
      <c r="O130" s="85"/>
      <c r="P130" s="85" t="str">
        <f>VLOOKUP(PPlatformData[[#This Row],[Can support capability]],'B-Business Capability'!B:G,6,FALSE)</f>
        <v>Marketing Testing</v>
      </c>
      <c r="Q130" s="87" t="e">
        <f>VLOOKUP(PPlatformData[[#This Row],[NoApplication]],'A-Applications'!B:O,14,FALSE)</f>
        <v>#N/A</v>
      </c>
    </row>
    <row r="131" spans="2:17" x14ac:dyDescent="0.25">
      <c r="B131" s="85" t="s">
        <v>3798</v>
      </c>
      <c r="C131" s="85" t="s">
        <v>195</v>
      </c>
      <c r="D131" s="85" t="s">
        <v>4696</v>
      </c>
      <c r="E131" s="85"/>
      <c r="F131" s="85" t="s">
        <v>1799</v>
      </c>
      <c r="G131" s="85"/>
      <c r="H131" s="85" t="s">
        <v>7402</v>
      </c>
      <c r="I131" s="85"/>
      <c r="J131" s="85" t="s">
        <v>7614</v>
      </c>
      <c r="L131" s="85"/>
      <c r="M131" s="85"/>
      <c r="N131" s="85"/>
      <c r="O131" s="85"/>
      <c r="P131" s="85" t="str">
        <f>VLOOKUP(PPlatformData[[#This Row],[Can support capability]],'B-Business Capability'!B:G,6,FALSE)</f>
        <v>Marketing Testing</v>
      </c>
      <c r="Q131" s="87" t="e">
        <f>VLOOKUP(PPlatformData[[#This Row],[NoApplication]],'A-Applications'!B:O,14,FALSE)</f>
        <v>#N/A</v>
      </c>
    </row>
    <row r="132" spans="2:17" x14ac:dyDescent="0.25">
      <c r="B132" s="85" t="s">
        <v>3798</v>
      </c>
      <c r="C132" s="85" t="s">
        <v>197</v>
      </c>
      <c r="D132" s="85" t="s">
        <v>7535</v>
      </c>
      <c r="E132" s="85"/>
      <c r="F132" s="85" t="s">
        <v>1799</v>
      </c>
      <c r="G132" s="85"/>
      <c r="H132" s="85" t="s">
        <v>7402</v>
      </c>
      <c r="I132" s="85"/>
      <c r="J132" s="85" t="s">
        <v>7615</v>
      </c>
      <c r="L132" s="85"/>
      <c r="M132" s="85"/>
      <c r="N132" s="85"/>
      <c r="O132" s="85"/>
      <c r="P132" s="85" t="str">
        <f>VLOOKUP(PPlatformData[[#This Row],[Can support capability]],'B-Business Capability'!B:G,6,FALSE)</f>
        <v>Method Development</v>
      </c>
      <c r="Q132" s="87" t="e">
        <f>VLOOKUP(PPlatformData[[#This Row],[NoApplication]],'A-Applications'!B:O,14,FALSE)</f>
        <v>#N/A</v>
      </c>
    </row>
    <row r="133" spans="2:17" x14ac:dyDescent="0.25">
      <c r="B133" s="85" t="s">
        <v>2341</v>
      </c>
      <c r="C133" s="85" t="s">
        <v>198</v>
      </c>
      <c r="D133" s="85" t="s">
        <v>2018</v>
      </c>
      <c r="E133" s="85"/>
      <c r="F133" s="85" t="s">
        <v>1799</v>
      </c>
      <c r="G133" s="85" t="s">
        <v>7415</v>
      </c>
      <c r="H133" s="85"/>
      <c r="I133" s="85"/>
      <c r="J133" s="85"/>
      <c r="K133" t="s">
        <v>7611</v>
      </c>
      <c r="L133" s="85"/>
      <c r="M133" s="85"/>
      <c r="N133" s="85"/>
      <c r="O133" s="85"/>
      <c r="P133" s="85" t="str">
        <f>VLOOKUP(PPlatformData[[#This Row],[Can support capability]],'B-Business Capability'!B:G,6,FALSE)</f>
        <v>Product &amp; Software Delivery</v>
      </c>
      <c r="Q133" s="87" t="e">
        <f>VLOOKUP(PPlatformData[[#This Row],[NoApplication]],'A-Applications'!B:O,14,FALSE)</f>
        <v>#N/A</v>
      </c>
    </row>
    <row r="134" spans="2:17" x14ac:dyDescent="0.25">
      <c r="B134" s="85" t="s">
        <v>3798</v>
      </c>
      <c r="C134" s="85" t="s">
        <v>198</v>
      </c>
      <c r="D134" s="85" t="s">
        <v>7612</v>
      </c>
      <c r="E134" s="85"/>
      <c r="F134" s="85" t="s">
        <v>1799</v>
      </c>
      <c r="G134" s="85"/>
      <c r="H134" s="85"/>
      <c r="I134" s="85"/>
      <c r="J134" s="85"/>
      <c r="L134" s="85"/>
      <c r="M134" s="85"/>
      <c r="N134" s="85"/>
      <c r="O134" s="85"/>
      <c r="P134" s="85" t="str">
        <f>VLOOKUP(PPlatformData[[#This Row],[Can support capability]],'B-Business Capability'!B:G,6,FALSE)</f>
        <v>Product &amp; Software Delivery</v>
      </c>
      <c r="Q134" s="87" t="e">
        <f>VLOOKUP(PPlatformData[[#This Row],[NoApplication]],'A-Applications'!B:O,14,FALSE)</f>
        <v>#N/A</v>
      </c>
    </row>
    <row r="135" spans="2:17" x14ac:dyDescent="0.25">
      <c r="B135" s="85" t="s">
        <v>3798</v>
      </c>
      <c r="C135" s="85" t="s">
        <v>199</v>
      </c>
      <c r="D135" s="85" t="s">
        <v>7551</v>
      </c>
      <c r="E135" s="85"/>
      <c r="F135" s="85" t="s">
        <v>1799</v>
      </c>
      <c r="G135" s="85"/>
      <c r="H135" s="85" t="s">
        <v>7407</v>
      </c>
      <c r="I135" s="85"/>
      <c r="J135" s="85" t="s">
        <v>7552</v>
      </c>
      <c r="L135" s="85"/>
      <c r="M135" s="85"/>
      <c r="N135" s="85"/>
      <c r="O135" s="85"/>
      <c r="P135" s="85" t="str">
        <f>VLOOKUP(PPlatformData[[#This Row],[Can support capability]],'B-Business Capability'!B:G,6,FALSE)</f>
        <v>Product Preparation</v>
      </c>
      <c r="Q135" s="87" t="e">
        <f>VLOOKUP(PPlatformData[[#This Row],[NoApplication]],'A-Applications'!B:O,14,FALSE)</f>
        <v>#N/A</v>
      </c>
    </row>
    <row r="136" spans="2:17" x14ac:dyDescent="0.25">
      <c r="B136" s="85" t="s">
        <v>2341</v>
      </c>
      <c r="C136" s="85" t="s">
        <v>199</v>
      </c>
      <c r="D136" s="85" t="s">
        <v>3855</v>
      </c>
      <c r="E136" s="85" t="s">
        <v>6066</v>
      </c>
      <c r="F136" s="85" t="s">
        <v>1799</v>
      </c>
      <c r="G136" s="85" t="s">
        <v>7415</v>
      </c>
      <c r="H136" s="85" t="s">
        <v>7402</v>
      </c>
      <c r="I136" s="85"/>
      <c r="J136" s="85"/>
      <c r="L136" s="85"/>
      <c r="M136" s="85"/>
      <c r="N136" s="85"/>
      <c r="O136" s="85"/>
      <c r="P136" s="85" t="str">
        <f>VLOOKUP(PPlatformData[[#This Row],[Can support capability]],'B-Business Capability'!B:G,6,FALSE)</f>
        <v>Product Preparation</v>
      </c>
      <c r="Q136" s="87" t="e">
        <f>VLOOKUP(PPlatformData[[#This Row],[NoApplication]],'A-Applications'!B:O,14,FALSE)</f>
        <v>#N/A</v>
      </c>
    </row>
    <row r="137" spans="2:17" x14ac:dyDescent="0.25">
      <c r="B137" s="85" t="s">
        <v>3798</v>
      </c>
      <c r="C137" s="85" t="s">
        <v>200</v>
      </c>
      <c r="D137" s="85" t="s">
        <v>2405</v>
      </c>
      <c r="E137" s="85"/>
      <c r="F137" s="85" t="s">
        <v>1799</v>
      </c>
      <c r="G137" s="85"/>
      <c r="H137" s="85" t="s">
        <v>7407</v>
      </c>
      <c r="I137" s="85"/>
      <c r="J137" s="85"/>
      <c r="L137" s="85"/>
      <c r="M137" s="85"/>
      <c r="N137" s="85"/>
      <c r="O137" s="85"/>
      <c r="P137" s="85" t="str">
        <f>VLOOKUP(PPlatformData[[#This Row],[Can support capability]],'B-Business Capability'!B:G,6,FALSE)</f>
        <v>Quality Management</v>
      </c>
      <c r="Q137" s="87" t="e">
        <f>VLOOKUP(PPlatformData[[#This Row],[NoApplication]],'A-Applications'!B:O,14,FALSE)</f>
        <v>#N/A</v>
      </c>
    </row>
    <row r="138" spans="2:17" x14ac:dyDescent="0.25">
      <c r="B138" s="85" t="s">
        <v>2341</v>
      </c>
      <c r="C138" s="85" t="s">
        <v>200</v>
      </c>
      <c r="D138" s="85" t="s">
        <v>2018</v>
      </c>
      <c r="E138" s="85"/>
      <c r="F138" s="85" t="s">
        <v>1799</v>
      </c>
      <c r="G138" s="85" t="s">
        <v>7415</v>
      </c>
      <c r="H138" s="85"/>
      <c r="I138" s="85"/>
      <c r="J138" s="85"/>
      <c r="K138" t="s">
        <v>7611</v>
      </c>
      <c r="L138" s="85"/>
      <c r="M138" s="85"/>
      <c r="N138" s="85"/>
      <c r="O138" s="85"/>
      <c r="P138" s="85" t="str">
        <f>VLOOKUP(PPlatformData[[#This Row],[Can support capability]],'B-Business Capability'!B:G,6,FALSE)</f>
        <v>Quality Management</v>
      </c>
      <c r="Q138" s="87" t="e">
        <f>VLOOKUP(PPlatformData[[#This Row],[NoApplication]],'A-Applications'!B:O,14,FALSE)</f>
        <v>#N/A</v>
      </c>
    </row>
    <row r="139" spans="2:17" x14ac:dyDescent="0.25">
      <c r="B139" s="85" t="s">
        <v>3798</v>
      </c>
      <c r="C139" s="85" t="s">
        <v>200</v>
      </c>
      <c r="D139" s="85" t="s">
        <v>7568</v>
      </c>
      <c r="E139" s="85"/>
      <c r="F139" s="85" t="s">
        <v>1799</v>
      </c>
      <c r="G139" s="85"/>
      <c r="H139" s="85" t="s">
        <v>7407</v>
      </c>
      <c r="I139" s="85"/>
      <c r="J139" s="85"/>
      <c r="L139" s="85"/>
      <c r="M139" s="85"/>
      <c r="N139" s="85"/>
      <c r="O139" s="85"/>
      <c r="P139" s="85" t="str">
        <f>VLOOKUP(PPlatformData[[#This Row],[Can support capability]],'B-Business Capability'!B:G,6,FALSE)</f>
        <v>Quality Management</v>
      </c>
      <c r="Q139" s="87" t="e">
        <f>VLOOKUP(PPlatformData[[#This Row],[NoApplication]],'A-Applications'!B:O,14,FALSE)</f>
        <v>#N/A</v>
      </c>
    </row>
    <row r="140" spans="2:17" x14ac:dyDescent="0.25">
      <c r="B140" s="85" t="s">
        <v>3798</v>
      </c>
      <c r="C140" s="85" t="s">
        <v>201</v>
      </c>
      <c r="D140" s="85" t="s">
        <v>7535</v>
      </c>
      <c r="E140" s="85"/>
      <c r="F140" s="85" t="s">
        <v>1799</v>
      </c>
      <c r="G140" s="85"/>
      <c r="H140" s="85" t="s">
        <v>7407</v>
      </c>
      <c r="I140" s="85"/>
      <c r="J140" s="85"/>
      <c r="L140" s="85"/>
      <c r="M140" s="85"/>
      <c r="N140" s="85"/>
      <c r="O140" s="85"/>
      <c r="P140" s="85" t="str">
        <f>VLOOKUP(PPlatformData[[#This Row],[Can support capability]],'B-Business Capability'!B:G,6,FALSE)</f>
        <v>R&amp;D</v>
      </c>
      <c r="Q140" s="87" t="e">
        <f>VLOOKUP(PPlatformData[[#This Row],[NoApplication]],'A-Applications'!B:O,14,FALSE)</f>
        <v>#N/A</v>
      </c>
    </row>
    <row r="141" spans="2:17" x14ac:dyDescent="0.25">
      <c r="B141" s="85" t="s">
        <v>3798</v>
      </c>
      <c r="C141" s="85" t="s">
        <v>201</v>
      </c>
      <c r="D141" s="85" t="s">
        <v>7537</v>
      </c>
      <c r="E141" s="85" t="s">
        <v>7537</v>
      </c>
      <c r="F141" s="85" t="s">
        <v>1799</v>
      </c>
      <c r="G141" s="85"/>
      <c r="H141" s="85" t="s">
        <v>7407</v>
      </c>
      <c r="I141" s="85"/>
      <c r="J141" s="85"/>
      <c r="L141" s="85" t="s">
        <v>1868</v>
      </c>
      <c r="M141" s="85"/>
      <c r="N141" s="85"/>
      <c r="O141" s="85"/>
      <c r="P141" s="85" t="str">
        <f>VLOOKUP(PPlatformData[[#This Row],[Can support capability]],'B-Business Capability'!B:G,6,FALSE)</f>
        <v>R&amp;D</v>
      </c>
      <c r="Q141" s="87" t="e">
        <f>VLOOKUP(PPlatformData[[#This Row],[NoApplication]],'A-Applications'!B:O,14,FALSE)</f>
        <v>#N/A</v>
      </c>
    </row>
    <row r="142" spans="2:17" x14ac:dyDescent="0.25">
      <c r="B142" s="85" t="s">
        <v>3798</v>
      </c>
      <c r="C142" s="85" t="s">
        <v>201</v>
      </c>
      <c r="D142" s="85" t="s">
        <v>7568</v>
      </c>
      <c r="E142" s="85"/>
      <c r="F142" s="85" t="s">
        <v>1799</v>
      </c>
      <c r="G142" s="85"/>
      <c r="H142" s="85" t="s">
        <v>7407</v>
      </c>
      <c r="I142" s="85"/>
      <c r="J142" s="85"/>
      <c r="L142" s="85"/>
      <c r="M142" s="85"/>
      <c r="N142" s="85"/>
      <c r="O142" s="85"/>
      <c r="P142" s="85" t="str">
        <f>VLOOKUP(PPlatformData[[#This Row],[Can support capability]],'B-Business Capability'!B:G,6,FALSE)</f>
        <v>R&amp;D</v>
      </c>
      <c r="Q142" s="87" t="e">
        <f>VLOOKUP(PPlatformData[[#This Row],[NoApplication]],'A-Applications'!B:O,14,FALSE)</f>
        <v>#N/A</v>
      </c>
    </row>
    <row r="143" spans="2:17" x14ac:dyDescent="0.25">
      <c r="B143" s="85" t="s">
        <v>3798</v>
      </c>
      <c r="C143" s="85" t="s">
        <v>201</v>
      </c>
      <c r="D143" s="85" t="s">
        <v>7633</v>
      </c>
      <c r="E143" s="85"/>
      <c r="F143" s="85" t="s">
        <v>1799</v>
      </c>
      <c r="G143" s="85"/>
      <c r="H143" s="85" t="s">
        <v>7402</v>
      </c>
      <c r="I143" s="85"/>
      <c r="J143" s="85"/>
      <c r="L143" s="85"/>
      <c r="M143" s="85"/>
      <c r="N143" s="85"/>
      <c r="O143" s="85"/>
      <c r="P143" s="85" t="str">
        <f>VLOOKUP(PPlatformData[[#This Row],[Can support capability]],'B-Business Capability'!B:G,6,FALSE)</f>
        <v>R&amp;D</v>
      </c>
      <c r="Q143" s="87" t="e">
        <f>VLOOKUP(PPlatformData[[#This Row],[NoApplication]],'A-Applications'!B:O,14,FALSE)</f>
        <v>#N/A</v>
      </c>
    </row>
    <row r="144" spans="2:17" x14ac:dyDescent="0.25">
      <c r="B144" s="85" t="s">
        <v>3798</v>
      </c>
      <c r="C144" s="85" t="s">
        <v>202</v>
      </c>
      <c r="D144" s="85" t="s">
        <v>7537</v>
      </c>
      <c r="E144" s="85" t="s">
        <v>7537</v>
      </c>
      <c r="F144" s="85" t="s">
        <v>1799</v>
      </c>
      <c r="G144" s="85"/>
      <c r="H144" s="85" t="s">
        <v>7407</v>
      </c>
      <c r="I144" s="85"/>
      <c r="J144" s="85" t="s">
        <v>7550</v>
      </c>
      <c r="K144" t="s">
        <v>7543</v>
      </c>
      <c r="L144" s="85" t="s">
        <v>1868</v>
      </c>
      <c r="M144" s="85"/>
      <c r="N144" s="85"/>
      <c r="O144" s="85"/>
      <c r="P144" s="85" t="str">
        <f>VLOOKUP(PPlatformData[[#This Row],[Can support capability]],'B-Business Capability'!B:G,6,FALSE)</f>
        <v>Requirements Definition</v>
      </c>
      <c r="Q144" s="87" t="e">
        <f>VLOOKUP(PPlatformData[[#This Row],[NoApplication]],'A-Applications'!B:O,14,FALSE)</f>
        <v>#N/A</v>
      </c>
    </row>
    <row r="145" spans="2:17" x14ac:dyDescent="0.25">
      <c r="B145" s="85" t="s">
        <v>2341</v>
      </c>
      <c r="C145" s="85" t="s">
        <v>202</v>
      </c>
      <c r="D145" s="85" t="s">
        <v>2018</v>
      </c>
      <c r="E145" s="85"/>
      <c r="F145" s="85" t="s">
        <v>1799</v>
      </c>
      <c r="G145" s="85" t="s">
        <v>7415</v>
      </c>
      <c r="H145" s="85"/>
      <c r="I145" s="85"/>
      <c r="J145" s="85"/>
      <c r="K145" t="s">
        <v>7611</v>
      </c>
      <c r="L145" s="85"/>
      <c r="M145" s="85"/>
      <c r="N145" s="85"/>
      <c r="O145" s="85"/>
      <c r="P145" s="85" t="str">
        <f>VLOOKUP(PPlatformData[[#This Row],[Can support capability]],'B-Business Capability'!B:G,6,FALSE)</f>
        <v>Requirements Definition</v>
      </c>
      <c r="Q145" s="87" t="e">
        <f>VLOOKUP(PPlatformData[[#This Row],[NoApplication]],'A-Applications'!B:O,14,FALSE)</f>
        <v>#N/A</v>
      </c>
    </row>
    <row r="146" spans="2:17" x14ac:dyDescent="0.25">
      <c r="B146" s="85" t="s">
        <v>2341</v>
      </c>
      <c r="C146" s="85" t="s">
        <v>203</v>
      </c>
      <c r="D146" s="85" t="s">
        <v>3855</v>
      </c>
      <c r="E146" s="85"/>
      <c r="F146" s="85" t="s">
        <v>1799</v>
      </c>
      <c r="G146" s="85" t="s">
        <v>7406</v>
      </c>
      <c r="H146" s="85" t="s">
        <v>7402</v>
      </c>
      <c r="I146" s="85"/>
      <c r="J146" s="85"/>
      <c r="L146" s="85"/>
      <c r="M146" s="85"/>
      <c r="N146" s="85"/>
      <c r="O146" s="85"/>
      <c r="P146" s="85" t="str">
        <f>VLOOKUP(PPlatformData[[#This Row],[Can support capability]],'B-Business Capability'!B:G,6,FALSE)</f>
        <v>Change Management</v>
      </c>
      <c r="Q146" s="87" t="e">
        <f>VLOOKUP(PPlatformData[[#This Row],[NoApplication]],'A-Applications'!B:O,14,FALSE)</f>
        <v>#N/A</v>
      </c>
    </row>
    <row r="147" spans="2:17" x14ac:dyDescent="0.25">
      <c r="B147" s="85" t="s">
        <v>3798</v>
      </c>
      <c r="C147" s="85" t="s">
        <v>203</v>
      </c>
      <c r="D147" s="85" t="s">
        <v>7553</v>
      </c>
      <c r="E147" s="85"/>
      <c r="F147" s="85" t="s">
        <v>1799</v>
      </c>
      <c r="G147" s="85"/>
      <c r="H147" s="85" t="s">
        <v>7407</v>
      </c>
      <c r="I147" s="85"/>
      <c r="J147" s="85"/>
      <c r="K147" t="s">
        <v>7554</v>
      </c>
      <c r="L147" s="85"/>
      <c r="M147" s="85"/>
      <c r="N147" s="85"/>
      <c r="O147" s="85"/>
      <c r="P147" s="85" t="str">
        <f>VLOOKUP(PPlatformData[[#This Row],[Can support capability]],'B-Business Capability'!B:G,6,FALSE)</f>
        <v>Change Management</v>
      </c>
      <c r="Q147" s="87" t="e">
        <f>VLOOKUP(PPlatformData[[#This Row],[NoApplication]],'A-Applications'!B:O,14,FALSE)</f>
        <v>#N/A</v>
      </c>
    </row>
    <row r="148" spans="2:17" x14ac:dyDescent="0.25">
      <c r="B148" s="85" t="s">
        <v>3798</v>
      </c>
      <c r="C148" s="85" t="s">
        <v>203</v>
      </c>
      <c r="D148" s="85" t="s">
        <v>7535</v>
      </c>
      <c r="E148" s="85"/>
      <c r="F148" s="85" t="s">
        <v>2349</v>
      </c>
      <c r="G148" s="85"/>
      <c r="H148" s="85" t="s">
        <v>7402</v>
      </c>
      <c r="I148" s="85"/>
      <c r="J148" s="85"/>
      <c r="K148" t="s">
        <v>7554</v>
      </c>
      <c r="L148" s="85"/>
      <c r="M148" s="85"/>
      <c r="N148" s="85"/>
      <c r="O148" s="85"/>
      <c r="P148" s="85" t="str">
        <f>VLOOKUP(PPlatformData[[#This Row],[Can support capability]],'B-Business Capability'!B:G,6,FALSE)</f>
        <v>Change Management</v>
      </c>
      <c r="Q148" s="87" t="e">
        <f>VLOOKUP(PPlatformData[[#This Row],[NoApplication]],'A-Applications'!B:O,14,FALSE)</f>
        <v>#N/A</v>
      </c>
    </row>
    <row r="149" spans="2:17" x14ac:dyDescent="0.25">
      <c r="B149" s="85" t="s">
        <v>3798</v>
      </c>
      <c r="C149" s="85" t="s">
        <v>7616</v>
      </c>
      <c r="D149" s="85" t="s">
        <v>7612</v>
      </c>
      <c r="E149" s="85"/>
      <c r="F149" s="85"/>
      <c r="G149" s="85"/>
      <c r="H149" s="85"/>
      <c r="I149" s="85"/>
      <c r="J149" s="85"/>
      <c r="L149" s="85"/>
      <c r="M149" s="85"/>
      <c r="N149" s="85"/>
      <c r="O149" s="85"/>
      <c r="P149" s="85" t="str">
        <f>VLOOKUP(PPlatformData[[#This Row],[Can support capability]],'B-Business Capability'!B:G,6,FALSE)</f>
        <v>Infrastructure Management</v>
      </c>
      <c r="Q149" s="87" t="e">
        <f>VLOOKUP(PPlatformData[[#This Row],[NoApplication]],'A-Applications'!B:O,14,FALSE)</f>
        <v>#N/A</v>
      </c>
    </row>
    <row r="150" spans="2:17" x14ac:dyDescent="0.25">
      <c r="B150" s="85" t="s">
        <v>2341</v>
      </c>
      <c r="C150" s="85" t="s">
        <v>7475</v>
      </c>
      <c r="D150" s="85" t="s">
        <v>3855</v>
      </c>
      <c r="E150" s="85"/>
      <c r="F150" s="85" t="s">
        <v>1799</v>
      </c>
      <c r="G150" s="85" t="s">
        <v>7406</v>
      </c>
      <c r="H150" s="85" t="s">
        <v>7433</v>
      </c>
      <c r="I150" s="85"/>
      <c r="J150" s="85"/>
      <c r="K150" t="s">
        <v>7476</v>
      </c>
      <c r="L150" s="85"/>
      <c r="M150" s="85"/>
      <c r="N150" s="85"/>
      <c r="O150" s="85"/>
      <c r="P150" s="85" t="str">
        <f>VLOOKUP(PPlatformData[[#This Row],[Can support capability]],'B-Business Capability'!B:G,6,FALSE)</f>
        <v>Machine Management</v>
      </c>
      <c r="Q150" s="87" t="e">
        <f>VLOOKUP(PPlatformData[[#This Row],[NoApplication]],'A-Applications'!B:O,14,FALSE)</f>
        <v>#N/A</v>
      </c>
    </row>
    <row r="151" spans="2:17" x14ac:dyDescent="0.25">
      <c r="B151" s="85" t="s">
        <v>3798</v>
      </c>
      <c r="C151" s="85" t="s">
        <v>7475</v>
      </c>
      <c r="D151" s="85" t="s">
        <v>7612</v>
      </c>
      <c r="E151" s="85"/>
      <c r="F151" s="85"/>
      <c r="G151" s="85"/>
      <c r="H151" s="85"/>
      <c r="I151" s="85"/>
      <c r="J151" s="85"/>
      <c r="L151" s="85"/>
      <c r="M151" s="85"/>
      <c r="N151" s="85"/>
      <c r="O151" s="85"/>
      <c r="P151" s="85" t="str">
        <f>VLOOKUP(PPlatformData[[#This Row],[Can support capability]],'B-Business Capability'!B:G,6,FALSE)</f>
        <v>Machine Management</v>
      </c>
      <c r="Q151" s="87" t="e">
        <f>VLOOKUP(PPlatformData[[#This Row],[NoApplication]],'A-Applications'!B:O,14,FALSE)</f>
        <v>#N/A</v>
      </c>
    </row>
    <row r="152" spans="2:17" x14ac:dyDescent="0.25">
      <c r="B152" s="85" t="s">
        <v>2341</v>
      </c>
      <c r="C152" s="85" t="s">
        <v>7400</v>
      </c>
      <c r="D152" s="85" t="s">
        <v>4966</v>
      </c>
      <c r="E152" s="85" t="s">
        <v>7401</v>
      </c>
      <c r="F152" s="85" t="s">
        <v>1799</v>
      </c>
      <c r="G152" s="85"/>
      <c r="H152" s="85" t="s">
        <v>7402</v>
      </c>
      <c r="I152" s="85"/>
      <c r="J152" s="85"/>
      <c r="L152" s="85"/>
      <c r="M152" s="85"/>
      <c r="N152" s="85"/>
      <c r="O152" s="85"/>
      <c r="P152" s="85" t="str">
        <f>VLOOKUP(PPlatformData[[#This Row],[Can support capability]],'B-Business Capability'!B:G,6,FALSE)</f>
        <v>Maintenance</v>
      </c>
      <c r="Q152" s="87" t="e">
        <f>VLOOKUP(PPlatformData[[#This Row],[NoApplication]],'A-Applications'!B:O,14,FALSE)</f>
        <v>#N/A</v>
      </c>
    </row>
    <row r="153" spans="2:17" x14ac:dyDescent="0.25">
      <c r="B153" s="85" t="s">
        <v>2341</v>
      </c>
      <c r="C153" s="85" t="s">
        <v>7400</v>
      </c>
      <c r="D153" s="85" t="s">
        <v>4966</v>
      </c>
      <c r="E153" s="85" t="s">
        <v>7404</v>
      </c>
      <c r="F153" s="85" t="s">
        <v>1799</v>
      </c>
      <c r="G153" s="85"/>
      <c r="H153" s="85" t="s">
        <v>7402</v>
      </c>
      <c r="I153" s="85"/>
      <c r="J153" s="85"/>
      <c r="L153" s="85"/>
      <c r="M153" s="85"/>
      <c r="N153" s="85"/>
      <c r="O153" s="85"/>
      <c r="P153" s="85" t="str">
        <f>VLOOKUP(PPlatformData[[#This Row],[Can support capability]],'B-Business Capability'!B:G,6,FALSE)</f>
        <v>Maintenance</v>
      </c>
      <c r="Q153" s="87" t="e">
        <f>VLOOKUP(PPlatformData[[#This Row],[NoApplication]],'A-Applications'!B:O,14,FALSE)</f>
        <v>#N/A</v>
      </c>
    </row>
    <row r="154" spans="2:17" x14ac:dyDescent="0.25">
      <c r="B154" s="85" t="s">
        <v>2341</v>
      </c>
      <c r="C154" s="85" t="s">
        <v>7400</v>
      </c>
      <c r="D154" s="85" t="s">
        <v>4966</v>
      </c>
      <c r="E154" s="85" t="s">
        <v>7408</v>
      </c>
      <c r="F154" s="85" t="s">
        <v>1799</v>
      </c>
      <c r="G154" s="85"/>
      <c r="H154" s="85" t="s">
        <v>7402</v>
      </c>
      <c r="I154" s="85"/>
      <c r="J154" s="85"/>
      <c r="L154" s="85"/>
      <c r="M154" s="85"/>
      <c r="N154" s="85"/>
      <c r="O154" s="85"/>
      <c r="P154" s="85" t="str">
        <f>VLOOKUP(PPlatformData[[#This Row],[Can support capability]],'B-Business Capability'!B:G,6,FALSE)</f>
        <v>Maintenance</v>
      </c>
      <c r="Q154" s="87" t="e">
        <f>VLOOKUP(PPlatformData[[#This Row],[NoApplication]],'A-Applications'!B:O,14,FALSE)</f>
        <v>#N/A</v>
      </c>
    </row>
    <row r="155" spans="2:17" x14ac:dyDescent="0.25">
      <c r="B155" s="85" t="s">
        <v>2341</v>
      </c>
      <c r="C155" s="85" t="s">
        <v>7400</v>
      </c>
      <c r="D155" s="85" t="s">
        <v>4966</v>
      </c>
      <c r="E155" s="85" t="s">
        <v>7409</v>
      </c>
      <c r="F155" s="85" t="s">
        <v>1799</v>
      </c>
      <c r="G155" s="85"/>
      <c r="H155" s="85" t="s">
        <v>7402</v>
      </c>
      <c r="I155" s="85"/>
      <c r="J155" s="85"/>
      <c r="L155" s="85"/>
      <c r="M155" s="85"/>
      <c r="N155" s="85"/>
      <c r="O155" s="85"/>
      <c r="P155" s="85" t="str">
        <f>VLOOKUP(PPlatformData[[#This Row],[Can support capability]],'B-Business Capability'!B:G,6,FALSE)</f>
        <v>Maintenance</v>
      </c>
      <c r="Q155" s="87" t="e">
        <f>VLOOKUP(PPlatformData[[#This Row],[NoApplication]],'A-Applications'!B:O,14,FALSE)</f>
        <v>#N/A</v>
      </c>
    </row>
    <row r="156" spans="2:17" x14ac:dyDescent="0.25">
      <c r="B156" s="85" t="s">
        <v>2341</v>
      </c>
      <c r="C156" s="85" t="s">
        <v>7400</v>
      </c>
      <c r="D156" s="85" t="s">
        <v>4966</v>
      </c>
      <c r="E156" s="85" t="s">
        <v>7410</v>
      </c>
      <c r="F156" s="85" t="s">
        <v>1799</v>
      </c>
      <c r="G156" s="85"/>
      <c r="H156" s="85" t="s">
        <v>7402</v>
      </c>
      <c r="I156" s="85"/>
      <c r="J156" s="85"/>
      <c r="L156" s="85"/>
      <c r="M156" s="85"/>
      <c r="N156" s="85"/>
      <c r="O156" s="85"/>
      <c r="P156" s="85" t="str">
        <f>VLOOKUP(PPlatformData[[#This Row],[Can support capability]],'B-Business Capability'!B:G,6,FALSE)</f>
        <v>Maintenance</v>
      </c>
      <c r="Q156" s="87" t="e">
        <f>VLOOKUP(PPlatformData[[#This Row],[NoApplication]],'A-Applications'!B:O,14,FALSE)</f>
        <v>#N/A</v>
      </c>
    </row>
    <row r="157" spans="2:17" x14ac:dyDescent="0.25">
      <c r="B157" s="85" t="s">
        <v>2341</v>
      </c>
      <c r="C157" s="85" t="s">
        <v>7400</v>
      </c>
      <c r="D157" s="85" t="s">
        <v>4966</v>
      </c>
      <c r="E157" s="85" t="s">
        <v>7412</v>
      </c>
      <c r="F157" s="85" t="s">
        <v>1799</v>
      </c>
      <c r="G157" s="85"/>
      <c r="H157" s="85" t="s">
        <v>7402</v>
      </c>
      <c r="I157" s="85"/>
      <c r="J157" s="85"/>
      <c r="L157" s="85"/>
      <c r="M157" s="85"/>
      <c r="N157" s="85"/>
      <c r="O157" s="85"/>
      <c r="P157" s="85" t="str">
        <f>VLOOKUP(PPlatformData[[#This Row],[Can support capability]],'B-Business Capability'!B:G,6,FALSE)</f>
        <v>Maintenance</v>
      </c>
      <c r="Q157" s="87" t="e">
        <f>VLOOKUP(PPlatformData[[#This Row],[NoApplication]],'A-Applications'!B:O,14,FALSE)</f>
        <v>#N/A</v>
      </c>
    </row>
    <row r="158" spans="2:17" x14ac:dyDescent="0.25">
      <c r="B158" s="85" t="s">
        <v>2341</v>
      </c>
      <c r="C158" s="85" t="s">
        <v>7400</v>
      </c>
      <c r="D158" s="85" t="s">
        <v>4966</v>
      </c>
      <c r="E158" s="85"/>
      <c r="F158" s="85" t="s">
        <v>1799</v>
      </c>
      <c r="G158" s="85"/>
      <c r="H158" s="85" t="s">
        <v>7402</v>
      </c>
      <c r="I158" s="85"/>
      <c r="J158" s="85"/>
      <c r="L158" s="85"/>
      <c r="M158" s="85"/>
      <c r="N158" s="85"/>
      <c r="O158" s="85"/>
      <c r="P158" s="85" t="str">
        <f>VLOOKUP(PPlatformData[[#This Row],[Can support capability]],'B-Business Capability'!B:G,6,FALSE)</f>
        <v>Maintenance</v>
      </c>
      <c r="Q158" s="87" t="e">
        <f>VLOOKUP(PPlatformData[[#This Row],[NoApplication]],'A-Applications'!B:O,14,FALSE)</f>
        <v>#N/A</v>
      </c>
    </row>
    <row r="159" spans="2:17" x14ac:dyDescent="0.25">
      <c r="B159" s="85" t="s">
        <v>3798</v>
      </c>
      <c r="C159" s="85" t="s">
        <v>7400</v>
      </c>
      <c r="D159" s="85" t="s">
        <v>7612</v>
      </c>
      <c r="E159" s="85"/>
      <c r="F159" s="85"/>
      <c r="G159" s="85"/>
      <c r="H159" s="85"/>
      <c r="I159" s="85"/>
      <c r="J159" s="85"/>
      <c r="L159" s="85"/>
      <c r="M159" s="85"/>
      <c r="N159" s="85"/>
      <c r="O159" s="85"/>
      <c r="P159" s="85" t="str">
        <f>VLOOKUP(PPlatformData[[#This Row],[Can support capability]],'B-Business Capability'!B:G,6,FALSE)</f>
        <v>Maintenance</v>
      </c>
      <c r="Q159" s="87" t="e">
        <f>VLOOKUP(PPlatformData[[#This Row],[NoApplication]],'A-Applications'!B:O,14,FALSE)</f>
        <v>#N/A</v>
      </c>
    </row>
    <row r="160" spans="2:17" x14ac:dyDescent="0.25">
      <c r="B160" s="85" t="s">
        <v>2341</v>
      </c>
      <c r="C160" s="85" t="s">
        <v>207</v>
      </c>
      <c r="D160" s="85" t="s">
        <v>3855</v>
      </c>
      <c r="E160" s="85"/>
      <c r="F160" s="85" t="s">
        <v>7435</v>
      </c>
      <c r="G160" s="85" t="s">
        <v>7406</v>
      </c>
      <c r="H160" s="85" t="s">
        <v>7407</v>
      </c>
      <c r="I160" s="85"/>
      <c r="J160" s="85"/>
      <c r="L160" s="85"/>
      <c r="M160" s="85"/>
      <c r="N160" s="85"/>
      <c r="O160" s="85"/>
      <c r="P160" s="85" t="str">
        <f>VLOOKUP(PPlatformData[[#This Row],[Can support capability]],'B-Business Capability'!B:G,6,FALSE)</f>
        <v>Materials Management</v>
      </c>
      <c r="Q160" s="87" t="e">
        <f>VLOOKUP(PPlatformData[[#This Row],[NoApplication]],'A-Applications'!B:O,14,FALSE)</f>
        <v>#N/A</v>
      </c>
    </row>
    <row r="161" spans="2:17" x14ac:dyDescent="0.25">
      <c r="B161" s="85" t="s">
        <v>3798</v>
      </c>
      <c r="C161" s="85" t="s">
        <v>207</v>
      </c>
      <c r="D161" s="85" t="s">
        <v>7612</v>
      </c>
      <c r="E161" s="85"/>
      <c r="F161" s="85"/>
      <c r="G161" s="85"/>
      <c r="H161" s="85"/>
      <c r="I161" s="85"/>
      <c r="J161" s="85"/>
      <c r="L161" s="85"/>
      <c r="M161" s="85"/>
      <c r="N161" s="85"/>
      <c r="O161" s="85"/>
      <c r="P161" s="85" t="str">
        <f>VLOOKUP(PPlatformData[[#This Row],[Can support capability]],'B-Business Capability'!B:G,6,FALSE)</f>
        <v>Materials Management</v>
      </c>
      <c r="Q161" s="87" t="e">
        <f>VLOOKUP(PPlatformData[[#This Row],[NoApplication]],'A-Applications'!B:O,14,FALSE)</f>
        <v>#N/A</v>
      </c>
    </row>
    <row r="162" spans="2:17" x14ac:dyDescent="0.25">
      <c r="B162" s="85" t="s">
        <v>3798</v>
      </c>
      <c r="C162" s="85" t="s">
        <v>207</v>
      </c>
      <c r="D162" s="85" t="s">
        <v>7633</v>
      </c>
      <c r="E162" s="85"/>
      <c r="F162" s="85" t="s">
        <v>1799</v>
      </c>
      <c r="G162" s="85"/>
      <c r="H162" s="85" t="s">
        <v>7402</v>
      </c>
      <c r="I162" s="85"/>
      <c r="J162" s="85"/>
      <c r="L162" s="85"/>
      <c r="M162" s="85"/>
      <c r="N162" s="85"/>
      <c r="O162" s="85"/>
      <c r="P162" s="85" t="str">
        <f>VLOOKUP(PPlatformData[[#This Row],[Can support capability]],'B-Business Capability'!B:G,6,FALSE)</f>
        <v>Materials Management</v>
      </c>
      <c r="Q162" s="87" t="e">
        <f>VLOOKUP(PPlatformData[[#This Row],[NoApplication]],'A-Applications'!B:O,14,FALSE)</f>
        <v>#N/A</v>
      </c>
    </row>
    <row r="163" spans="2:17" x14ac:dyDescent="0.25">
      <c r="B163" s="85" t="s">
        <v>2341</v>
      </c>
      <c r="C163" s="85" t="s">
        <v>212</v>
      </c>
      <c r="D163" s="85" t="s">
        <v>3855</v>
      </c>
      <c r="E163" s="85" t="s">
        <v>7464</v>
      </c>
      <c r="F163" s="85" t="s">
        <v>7435</v>
      </c>
      <c r="G163" s="85" t="s">
        <v>7406</v>
      </c>
      <c r="H163" s="85" t="s">
        <v>7402</v>
      </c>
      <c r="I163" s="85"/>
      <c r="J163" s="85"/>
      <c r="L163" s="85"/>
      <c r="M163" s="85"/>
      <c r="N163" s="85"/>
      <c r="O163" s="85"/>
      <c r="P163" s="85" t="str">
        <f>VLOOKUP(PPlatformData[[#This Row],[Can support capability]],'B-Business Capability'!B:G,6,FALSE)</f>
        <v>Product Design &amp; Planning</v>
      </c>
      <c r="Q163" s="87" t="e">
        <f>VLOOKUP(PPlatformData[[#This Row],[NoApplication]],'A-Applications'!B:O,14,FALSE)</f>
        <v>#N/A</v>
      </c>
    </row>
    <row r="164" spans="2:17" x14ac:dyDescent="0.25">
      <c r="B164" s="85" t="s">
        <v>2341</v>
      </c>
      <c r="C164" s="85" t="s">
        <v>212</v>
      </c>
      <c r="D164" s="85" t="s">
        <v>3855</v>
      </c>
      <c r="E164" s="85" t="s">
        <v>7465</v>
      </c>
      <c r="F164" s="85" t="s">
        <v>1799</v>
      </c>
      <c r="G164" s="85" t="s">
        <v>7406</v>
      </c>
      <c r="H164" s="85" t="s">
        <v>7402</v>
      </c>
      <c r="I164" s="85"/>
      <c r="J164" s="85"/>
      <c r="L164" s="85"/>
      <c r="M164" s="85"/>
      <c r="N164" s="85"/>
      <c r="O164" s="85"/>
      <c r="P164" s="85" t="str">
        <f>VLOOKUP(PPlatformData[[#This Row],[Can support capability]],'B-Business Capability'!B:G,6,FALSE)</f>
        <v>Product Design &amp; Planning</v>
      </c>
      <c r="Q164" s="87" t="e">
        <f>VLOOKUP(PPlatformData[[#This Row],[NoApplication]],'A-Applications'!B:O,14,FALSE)</f>
        <v>#N/A</v>
      </c>
    </row>
    <row r="165" spans="2:17" x14ac:dyDescent="0.25">
      <c r="B165" s="85" t="s">
        <v>2341</v>
      </c>
      <c r="C165" s="85" t="s">
        <v>212</v>
      </c>
      <c r="D165" s="85" t="s">
        <v>3855</v>
      </c>
      <c r="E165" s="85" t="s">
        <v>7474</v>
      </c>
      <c r="F165" s="85" t="s">
        <v>7435</v>
      </c>
      <c r="G165" s="85" t="s">
        <v>7406</v>
      </c>
      <c r="H165" s="85" t="s">
        <v>7402</v>
      </c>
      <c r="I165" s="85"/>
      <c r="J165" s="85"/>
      <c r="L165" s="85"/>
      <c r="M165" s="85"/>
      <c r="N165" s="85"/>
      <c r="O165" s="85"/>
      <c r="P165" s="85" t="str">
        <f>VLOOKUP(PPlatformData[[#This Row],[Can support capability]],'B-Business Capability'!B:G,6,FALSE)</f>
        <v>Product Design &amp; Planning</v>
      </c>
      <c r="Q165" s="87" t="e">
        <f>VLOOKUP(PPlatformData[[#This Row],[NoApplication]],'A-Applications'!B:O,14,FALSE)</f>
        <v>#N/A</v>
      </c>
    </row>
    <row r="166" spans="2:17" x14ac:dyDescent="0.25">
      <c r="B166" s="85" t="s">
        <v>3798</v>
      </c>
      <c r="C166" s="85" t="s">
        <v>212</v>
      </c>
      <c r="D166" s="85" t="s">
        <v>2405</v>
      </c>
      <c r="E166" s="85"/>
      <c r="F166" s="85" t="s">
        <v>1799</v>
      </c>
      <c r="G166" s="85"/>
      <c r="H166" s="85" t="s">
        <v>7407</v>
      </c>
      <c r="I166" s="85"/>
      <c r="J166" s="85"/>
      <c r="K166" t="s">
        <v>7555</v>
      </c>
      <c r="L166" s="85"/>
      <c r="M166" s="85"/>
      <c r="N166" s="85"/>
      <c r="O166" s="85"/>
      <c r="P166" s="85" t="str">
        <f>VLOOKUP(PPlatformData[[#This Row],[Can support capability]],'B-Business Capability'!B:G,6,FALSE)</f>
        <v>Product Design &amp; Planning</v>
      </c>
      <c r="Q166" s="87" t="e">
        <f>VLOOKUP(PPlatformData[[#This Row],[NoApplication]],'A-Applications'!B:O,14,FALSE)</f>
        <v>#N/A</v>
      </c>
    </row>
    <row r="167" spans="2:17" x14ac:dyDescent="0.25">
      <c r="B167" s="85" t="s">
        <v>2341</v>
      </c>
      <c r="C167" s="85" t="s">
        <v>214</v>
      </c>
      <c r="D167" s="85" t="s">
        <v>3855</v>
      </c>
      <c r="E167" s="85" t="s">
        <v>7460</v>
      </c>
      <c r="F167" s="85" t="s">
        <v>7435</v>
      </c>
      <c r="G167" s="85" t="s">
        <v>7406</v>
      </c>
      <c r="H167" s="85" t="s">
        <v>7402</v>
      </c>
      <c r="I167" s="85"/>
      <c r="J167" s="85"/>
      <c r="L167" s="85"/>
      <c r="M167" s="85"/>
      <c r="N167" s="85"/>
      <c r="O167" s="85"/>
      <c r="P167" s="85" t="str">
        <f>VLOOKUP(PPlatformData[[#This Row],[Can support capability]],'B-Business Capability'!B:G,6,FALSE)</f>
        <v>Manufacturing Order Management</v>
      </c>
      <c r="Q167" s="87" t="e">
        <f>VLOOKUP(PPlatformData[[#This Row],[NoApplication]],'A-Applications'!B:O,14,FALSE)</f>
        <v>#N/A</v>
      </c>
    </row>
    <row r="168" spans="2:17" x14ac:dyDescent="0.25">
      <c r="B168" s="85" t="s">
        <v>3798</v>
      </c>
      <c r="C168" s="85" t="s">
        <v>214</v>
      </c>
      <c r="D168" s="85" t="s">
        <v>7612</v>
      </c>
      <c r="E168" s="85"/>
      <c r="F168" s="85"/>
      <c r="G168" s="85"/>
      <c r="H168" s="85"/>
      <c r="I168" s="85"/>
      <c r="J168" s="85"/>
      <c r="L168" s="85"/>
      <c r="M168" s="85"/>
      <c r="N168" s="85"/>
      <c r="O168" s="85"/>
      <c r="P168" s="85" t="str">
        <f>VLOOKUP(PPlatformData[[#This Row],[Can support capability]],'B-Business Capability'!B:G,6,FALSE)</f>
        <v>Manufacturing Order Management</v>
      </c>
      <c r="Q168" s="87" t="e">
        <f>VLOOKUP(PPlatformData[[#This Row],[NoApplication]],'A-Applications'!B:O,14,FALSE)</f>
        <v>#N/A</v>
      </c>
    </row>
    <row r="169" spans="2:17" x14ac:dyDescent="0.25">
      <c r="B169" s="85" t="s">
        <v>2341</v>
      </c>
      <c r="C169" s="85" t="s">
        <v>216</v>
      </c>
      <c r="D169" s="85" t="s">
        <v>3855</v>
      </c>
      <c r="E169" s="85" t="s">
        <v>7459</v>
      </c>
      <c r="F169" s="85" t="s">
        <v>1799</v>
      </c>
      <c r="G169" s="85" t="s">
        <v>7406</v>
      </c>
      <c r="H169" s="85" t="s">
        <v>7402</v>
      </c>
      <c r="I169" s="85"/>
      <c r="J169" s="85"/>
      <c r="L169" s="85"/>
      <c r="M169" s="85"/>
      <c r="N169" s="85"/>
      <c r="O169" s="85"/>
      <c r="P169" s="85" t="str">
        <f>VLOOKUP(PPlatformData[[#This Row],[Can support capability]],'B-Business Capability'!B:G,6,FALSE)</f>
        <v>Manufacturing Steering</v>
      </c>
      <c r="Q169" s="87" t="e">
        <f>VLOOKUP(PPlatformData[[#This Row],[NoApplication]],'A-Applications'!B:O,14,FALSE)</f>
        <v>#N/A</v>
      </c>
    </row>
    <row r="170" spans="2:17" x14ac:dyDescent="0.25">
      <c r="B170" s="85" t="s">
        <v>2341</v>
      </c>
      <c r="C170" s="85" t="s">
        <v>216</v>
      </c>
      <c r="D170" s="85" t="s">
        <v>3855</v>
      </c>
      <c r="E170" s="85" t="s">
        <v>7461</v>
      </c>
      <c r="F170" s="85" t="s">
        <v>7435</v>
      </c>
      <c r="G170" s="85" t="s">
        <v>7406</v>
      </c>
      <c r="H170" s="85" t="s">
        <v>7402</v>
      </c>
      <c r="I170" s="85"/>
      <c r="J170" s="85"/>
      <c r="L170" s="85"/>
      <c r="M170" s="85"/>
      <c r="N170" s="85"/>
      <c r="O170" s="85"/>
      <c r="P170" s="85" t="str">
        <f>VLOOKUP(PPlatformData[[#This Row],[Can support capability]],'B-Business Capability'!B:G,6,FALSE)</f>
        <v>Manufacturing Steering</v>
      </c>
      <c r="Q170" s="87" t="e">
        <f>VLOOKUP(PPlatformData[[#This Row],[NoApplication]],'A-Applications'!B:O,14,FALSE)</f>
        <v>#N/A</v>
      </c>
    </row>
    <row r="171" spans="2:17" x14ac:dyDescent="0.25">
      <c r="B171" s="85" t="s">
        <v>2341</v>
      </c>
      <c r="C171" s="85" t="s">
        <v>216</v>
      </c>
      <c r="D171" s="85" t="s">
        <v>3855</v>
      </c>
      <c r="E171" s="85" t="s">
        <v>7467</v>
      </c>
      <c r="F171" s="85" t="s">
        <v>1799</v>
      </c>
      <c r="G171" s="85" t="s">
        <v>7406</v>
      </c>
      <c r="H171" s="85" t="s">
        <v>7402</v>
      </c>
      <c r="I171" s="85"/>
      <c r="J171" s="85"/>
      <c r="L171" s="85"/>
      <c r="M171" s="85"/>
      <c r="N171" s="85"/>
      <c r="O171" s="85"/>
      <c r="P171" s="85" t="str">
        <f>VLOOKUP(PPlatformData[[#This Row],[Can support capability]],'B-Business Capability'!B:G,6,FALSE)</f>
        <v>Manufacturing Steering</v>
      </c>
      <c r="Q171" s="87" t="e">
        <f>VLOOKUP(PPlatformData[[#This Row],[NoApplication]],'A-Applications'!B:O,14,FALSE)</f>
        <v>#N/A</v>
      </c>
    </row>
    <row r="172" spans="2:17" x14ac:dyDescent="0.25">
      <c r="B172" s="85" t="s">
        <v>3798</v>
      </c>
      <c r="C172" s="85" t="s">
        <v>216</v>
      </c>
      <c r="D172" s="85" t="s">
        <v>7612</v>
      </c>
      <c r="E172" s="85"/>
      <c r="F172" s="85"/>
      <c r="G172" s="85"/>
      <c r="H172" s="85"/>
      <c r="I172" s="85"/>
      <c r="J172" s="85"/>
      <c r="L172" s="85"/>
      <c r="M172" s="85"/>
      <c r="N172" s="85"/>
      <c r="O172" s="85"/>
      <c r="P172" s="85" t="str">
        <f>VLOOKUP(PPlatformData[[#This Row],[Can support capability]],'B-Business Capability'!B:G,6,FALSE)</f>
        <v>Manufacturing Steering</v>
      </c>
      <c r="Q172" s="87" t="e">
        <f>VLOOKUP(PPlatformData[[#This Row],[NoApplication]],'A-Applications'!B:O,14,FALSE)</f>
        <v>#N/A</v>
      </c>
    </row>
    <row r="173" spans="2:17" x14ac:dyDescent="0.25">
      <c r="B173" s="85" t="s">
        <v>3798</v>
      </c>
      <c r="C173" s="85" t="s">
        <v>7617</v>
      </c>
      <c r="D173" s="85" t="s">
        <v>7612</v>
      </c>
      <c r="E173" s="85"/>
      <c r="F173" s="85"/>
      <c r="G173" s="85"/>
      <c r="H173" s="85"/>
      <c r="I173" s="85"/>
      <c r="J173" s="85"/>
      <c r="L173" s="85"/>
      <c r="M173" s="85"/>
      <c r="N173" s="85"/>
      <c r="O173" s="85"/>
      <c r="P173" s="85" t="str">
        <f>VLOOKUP(PPlatformData[[#This Row],[Can support capability]],'B-Business Capability'!B:G,6,FALSE)</f>
        <v>Business Concept</v>
      </c>
      <c r="Q173" s="87" t="e">
        <f>VLOOKUP(PPlatformData[[#This Row],[NoApplication]],'A-Applications'!B:O,14,FALSE)</f>
        <v>#N/A</v>
      </c>
    </row>
    <row r="174" spans="2:17" x14ac:dyDescent="0.25">
      <c r="B174" s="85" t="s">
        <v>3798</v>
      </c>
      <c r="C174" s="85" t="s">
        <v>7618</v>
      </c>
      <c r="D174" s="85" t="s">
        <v>7612</v>
      </c>
      <c r="E174" s="85"/>
      <c r="F174" s="85"/>
      <c r="G174" s="85"/>
      <c r="H174" s="85"/>
      <c r="I174" s="85"/>
      <c r="J174" s="85"/>
      <c r="L174" s="85"/>
      <c r="M174" s="85"/>
      <c r="N174" s="85"/>
      <c r="O174" s="85"/>
      <c r="P174" s="85" t="str">
        <f>VLOOKUP(PPlatformData[[#This Row],[Can support capability]],'B-Business Capability'!B:G,6,FALSE)</f>
        <v>Externals Management</v>
      </c>
      <c r="Q174" s="87" t="e">
        <f>VLOOKUP(PPlatformData[[#This Row],[NoApplication]],'A-Applications'!B:O,14,FALSE)</f>
        <v>#N/A</v>
      </c>
    </row>
    <row r="175" spans="2:17" x14ac:dyDescent="0.25">
      <c r="B175" s="85" t="s">
        <v>3798</v>
      </c>
      <c r="C175" s="85" t="s">
        <v>7556</v>
      </c>
      <c r="D175" s="85" t="s">
        <v>7557</v>
      </c>
      <c r="E175" s="85"/>
      <c r="F175" s="85" t="s">
        <v>2349</v>
      </c>
      <c r="G175" s="85"/>
      <c r="H175" s="85" t="s">
        <v>7402</v>
      </c>
      <c r="I175" s="85"/>
      <c r="J175" s="85"/>
      <c r="L175" s="85"/>
      <c r="M175" s="85"/>
      <c r="N175" s="85"/>
      <c r="O175" s="85"/>
      <c r="P175" s="85" t="str">
        <f>VLOOKUP(PPlatformData[[#This Row],[Can support capability]],'B-Business Capability'!B:G,6,FALSE)</f>
        <v>Innovation &amp; Technology Management</v>
      </c>
      <c r="Q175" s="87" t="e">
        <f>VLOOKUP(PPlatformData[[#This Row],[NoApplication]],'A-Applications'!B:O,14,FALSE)</f>
        <v>#N/A</v>
      </c>
    </row>
    <row r="176" spans="2:17" x14ac:dyDescent="0.25">
      <c r="B176" s="85" t="s">
        <v>3798</v>
      </c>
      <c r="C176" s="85" t="s">
        <v>7556</v>
      </c>
      <c r="D176" s="85" t="s">
        <v>7558</v>
      </c>
      <c r="E176" s="85"/>
      <c r="F176" s="85" t="s">
        <v>1799</v>
      </c>
      <c r="G176" s="85"/>
      <c r="H176" s="85" t="s">
        <v>7402</v>
      </c>
      <c r="I176" s="85"/>
      <c r="J176" s="85" t="s">
        <v>7559</v>
      </c>
      <c r="L176" s="85"/>
      <c r="M176" s="85"/>
      <c r="N176" s="85"/>
      <c r="O176" s="85"/>
      <c r="P176" s="85" t="str">
        <f>VLOOKUP(PPlatformData[[#This Row],[Can support capability]],'B-Business Capability'!B:G,6,FALSE)</f>
        <v>Innovation &amp; Technology Management</v>
      </c>
      <c r="Q176" s="87" t="e">
        <f>VLOOKUP(PPlatformData[[#This Row],[NoApplication]],'A-Applications'!B:O,14,FALSE)</f>
        <v>#N/A</v>
      </c>
    </row>
    <row r="177" spans="2:17" x14ac:dyDescent="0.25">
      <c r="B177" s="85" t="s">
        <v>3798</v>
      </c>
      <c r="C177" s="85" t="s">
        <v>7556</v>
      </c>
      <c r="D177" s="85" t="s">
        <v>7612</v>
      </c>
      <c r="E177" s="85"/>
      <c r="F177" s="85"/>
      <c r="G177" s="85"/>
      <c r="H177" s="85"/>
      <c r="I177" s="85"/>
      <c r="J177" s="85"/>
      <c r="L177" s="85"/>
      <c r="M177" s="85"/>
      <c r="N177" s="85"/>
      <c r="O177" s="85"/>
      <c r="P177" s="85" t="str">
        <f>VLOOKUP(PPlatformData[[#This Row],[Can support capability]],'B-Business Capability'!B:G,6,FALSE)</f>
        <v>Innovation &amp; Technology Management</v>
      </c>
      <c r="Q177" s="87" t="e">
        <f>VLOOKUP(PPlatformData[[#This Row],[NoApplication]],'A-Applications'!B:O,14,FALSE)</f>
        <v>#N/A</v>
      </c>
    </row>
    <row r="178" spans="2:17" x14ac:dyDescent="0.25">
      <c r="B178" s="85" t="s">
        <v>2341</v>
      </c>
      <c r="C178" s="85" t="s">
        <v>7580</v>
      </c>
      <c r="D178" s="85" t="s">
        <v>41</v>
      </c>
      <c r="E178" s="85"/>
      <c r="F178" s="85" t="s">
        <v>7405</v>
      </c>
      <c r="G178" s="85" t="s">
        <v>7406</v>
      </c>
      <c r="H178" s="85" t="s">
        <v>7402</v>
      </c>
      <c r="I178" s="85"/>
      <c r="J178" s="85"/>
      <c r="L178" s="85"/>
      <c r="M178" s="85"/>
      <c r="N178" s="85"/>
      <c r="O178" s="85"/>
      <c r="P178" s="85" t="str">
        <f>VLOOKUP(PPlatformData[[#This Row],[Can support capability]],'B-Business Capability'!B:G,6,FALSE)</f>
        <v>Manage Core Business</v>
      </c>
      <c r="Q178" s="87" t="e">
        <f>VLOOKUP(PPlatformData[[#This Row],[NoApplication]],'A-Applications'!B:O,14,FALSE)</f>
        <v>#N/A</v>
      </c>
    </row>
    <row r="179" spans="2:17" x14ac:dyDescent="0.25">
      <c r="B179" s="85" t="s">
        <v>3798</v>
      </c>
      <c r="C179" s="85" t="s">
        <v>7619</v>
      </c>
      <c r="D179" s="85" t="s">
        <v>7612</v>
      </c>
      <c r="E179" s="85"/>
      <c r="F179" s="85"/>
      <c r="G179" s="85"/>
      <c r="H179" s="85"/>
      <c r="I179" s="85"/>
      <c r="J179" s="85"/>
      <c r="L179" s="85"/>
      <c r="M179" s="85"/>
      <c r="N179" s="85"/>
      <c r="O179" s="85"/>
      <c r="P179" s="85" t="str">
        <f>VLOOKUP(PPlatformData[[#This Row],[Can support capability]],'B-Business Capability'!B:G,6,FALSE)</f>
        <v>Mergers &amp; Acquisitions</v>
      </c>
      <c r="Q179" s="87" t="e">
        <f>VLOOKUP(PPlatformData[[#This Row],[NoApplication]],'A-Applications'!B:O,14,FALSE)</f>
        <v>#N/A</v>
      </c>
    </row>
    <row r="180" spans="2:17" x14ac:dyDescent="0.25">
      <c r="B180" s="85" t="s">
        <v>3798</v>
      </c>
      <c r="C180" s="85" t="s">
        <v>7620</v>
      </c>
      <c r="D180" s="85" t="s">
        <v>7612</v>
      </c>
      <c r="E180" s="85"/>
      <c r="F180" s="85"/>
      <c r="G180" s="85"/>
      <c r="H180" s="85"/>
      <c r="I180" s="85"/>
      <c r="J180" s="85"/>
      <c r="L180" s="85"/>
      <c r="M180" s="85"/>
      <c r="N180" s="85"/>
      <c r="O180" s="85"/>
      <c r="P180" s="85" t="str">
        <f>VLOOKUP(PPlatformData[[#This Row],[Can support capability]],'B-Business Capability'!B:G,6,FALSE)</f>
        <v>Organization Development</v>
      </c>
      <c r="Q180" s="87" t="e">
        <f>VLOOKUP(PPlatformData[[#This Row],[NoApplication]],'A-Applications'!B:O,14,FALSE)</f>
        <v>#N/A</v>
      </c>
    </row>
    <row r="181" spans="2:17" x14ac:dyDescent="0.25">
      <c r="B181" s="85" t="s">
        <v>3798</v>
      </c>
      <c r="C181" s="85" t="s">
        <v>7621</v>
      </c>
      <c r="D181" s="85" t="s">
        <v>7612</v>
      </c>
      <c r="E181" s="85"/>
      <c r="F181" s="85"/>
      <c r="G181" s="85"/>
      <c r="H181" s="85"/>
      <c r="I181" s="85"/>
      <c r="J181" s="85"/>
      <c r="L181" s="85"/>
      <c r="M181" s="85"/>
      <c r="N181" s="85"/>
      <c r="O181" s="85"/>
      <c r="P181" s="85" t="str">
        <f>VLOOKUP(PPlatformData[[#This Row],[Can support capability]],'B-Business Capability'!B:G,6,FALSE)</f>
        <v>Strategic Business Initiatives</v>
      </c>
      <c r="Q181" s="87" t="e">
        <f>VLOOKUP(PPlatformData[[#This Row],[NoApplication]],'A-Applications'!B:O,14,FALSE)</f>
        <v>#N/A</v>
      </c>
    </row>
    <row r="182" spans="2:17" x14ac:dyDescent="0.25">
      <c r="B182" s="85" t="s">
        <v>3798</v>
      </c>
      <c r="C182" s="85" t="s">
        <v>7622</v>
      </c>
      <c r="D182" s="85" t="s">
        <v>7612</v>
      </c>
      <c r="E182" s="85"/>
      <c r="F182" s="85"/>
      <c r="G182" s="85"/>
      <c r="H182" s="85"/>
      <c r="I182" s="85"/>
      <c r="J182" s="85"/>
      <c r="L182" s="85"/>
      <c r="M182" s="85"/>
      <c r="N182" s="85"/>
      <c r="O182" s="85"/>
      <c r="P182" s="85" t="str">
        <f>VLOOKUP(PPlatformData[[#This Row],[Can support capability]],'B-Business Capability'!B:G,6,FALSE)</f>
        <v>Strategy Development</v>
      </c>
      <c r="Q182" s="87" t="e">
        <f>VLOOKUP(PPlatformData[[#This Row],[NoApplication]],'A-Applications'!B:O,14,FALSE)</f>
        <v>#N/A</v>
      </c>
    </row>
    <row r="183" spans="2:17" x14ac:dyDescent="0.25">
      <c r="B183" s="85" t="s">
        <v>2341</v>
      </c>
      <c r="C183" s="85" t="s">
        <v>263</v>
      </c>
      <c r="D183" s="85" t="s">
        <v>7447</v>
      </c>
      <c r="E183" s="85" t="s">
        <v>7449</v>
      </c>
      <c r="F183" s="85" t="s">
        <v>1799</v>
      </c>
      <c r="G183" s="85" t="s">
        <v>7415</v>
      </c>
      <c r="H183" s="85" t="s">
        <v>7433</v>
      </c>
      <c r="I183" s="85"/>
      <c r="J183" s="85"/>
      <c r="L183" s="85"/>
      <c r="M183" s="85"/>
      <c r="N183" s="85"/>
      <c r="O183" s="85"/>
      <c r="P183" s="85" t="str">
        <f>VLOOKUP(PPlatformData[[#This Row],[Can support capability]],'B-Business Capability'!B:G,6,FALSE)</f>
        <v>HR Policies &amp; Processes</v>
      </c>
      <c r="Q183" s="87" t="e">
        <f>VLOOKUP(PPlatformData[[#This Row],[NoApplication]],'A-Applications'!B:O,14,FALSE)</f>
        <v>#N/A</v>
      </c>
    </row>
    <row r="184" spans="2:17" x14ac:dyDescent="0.25">
      <c r="B184" s="85" t="s">
        <v>3053</v>
      </c>
      <c r="C184" t="s">
        <v>263</v>
      </c>
      <c r="D184" s="85" t="s">
        <v>7490</v>
      </c>
      <c r="E184" t="s">
        <v>7639</v>
      </c>
      <c r="F184" s="85" t="s">
        <v>7405</v>
      </c>
      <c r="G184" s="85"/>
      <c r="H184" s="85" t="s">
        <v>7407</v>
      </c>
      <c r="I184" s="85"/>
      <c r="J184" s="85"/>
      <c r="K184" t="s">
        <v>7640</v>
      </c>
      <c r="L184" s="85" t="s">
        <v>1868</v>
      </c>
      <c r="M184" s="87">
        <v>45658</v>
      </c>
      <c r="N184" s="87">
        <v>54788</v>
      </c>
      <c r="O184" s="85"/>
      <c r="P184" s="85" t="str">
        <f>VLOOKUP(PPlatformData[[#This Row],[Can support capability]],'B-Business Capability'!B:G,6,FALSE)</f>
        <v>HR Policies &amp; Processes</v>
      </c>
      <c r="Q184" s="87" t="e">
        <f>VLOOKUP(PPlatformData[[#This Row],[NoApplication]],'A-Applications'!B:O,14,FALSE)</f>
        <v>#N/A</v>
      </c>
    </row>
    <row r="185" spans="2:17" x14ac:dyDescent="0.25">
      <c r="B185" s="85" t="s">
        <v>3053</v>
      </c>
      <c r="C185" t="s">
        <v>263</v>
      </c>
      <c r="D185" s="85" t="s">
        <v>7677</v>
      </c>
      <c r="E185" s="85" t="s">
        <v>7678</v>
      </c>
      <c r="F185" s="85" t="s">
        <v>1799</v>
      </c>
      <c r="G185" s="85"/>
      <c r="H185" s="85" t="s">
        <v>7407</v>
      </c>
      <c r="I185" s="85"/>
      <c r="J185" s="85"/>
      <c r="K185" s="85" t="s">
        <v>7679</v>
      </c>
      <c r="L185" s="85" t="s">
        <v>1799</v>
      </c>
      <c r="M185" s="87">
        <v>47484</v>
      </c>
      <c r="N185" s="87">
        <v>54788</v>
      </c>
      <c r="O185" s="85"/>
      <c r="P185" s="85" t="str">
        <f>VLOOKUP(PPlatformData[[#This Row],[Can support capability]],'B-Business Capability'!B:G,6,FALSE)</f>
        <v>HR Policies &amp; Processes</v>
      </c>
      <c r="Q185" s="87" t="e">
        <f>VLOOKUP(PPlatformData[[#This Row],[NoApplication]],'A-Applications'!B:O,14,FALSE)</f>
        <v>#N/A</v>
      </c>
    </row>
    <row r="186" spans="2:17" x14ac:dyDescent="0.25">
      <c r="B186" s="85" t="s">
        <v>3053</v>
      </c>
      <c r="C186" t="s">
        <v>263</v>
      </c>
      <c r="D186" s="85" t="s">
        <v>7677</v>
      </c>
      <c r="E186" s="85" t="s">
        <v>7680</v>
      </c>
      <c r="F186" s="85" t="s">
        <v>1799</v>
      </c>
      <c r="G186" s="85"/>
      <c r="H186" s="85" t="s">
        <v>7407</v>
      </c>
      <c r="I186" s="85"/>
      <c r="J186" s="85"/>
      <c r="K186" s="85" t="s">
        <v>7681</v>
      </c>
      <c r="L186" s="85" t="s">
        <v>1799</v>
      </c>
      <c r="M186" s="87">
        <v>47484</v>
      </c>
      <c r="N186" s="87">
        <v>54788</v>
      </c>
      <c r="O186" s="85"/>
      <c r="P186" s="85" t="str">
        <f>VLOOKUP(PPlatformData[[#This Row],[Can support capability]],'B-Business Capability'!B:G,6,FALSE)</f>
        <v>HR Policies &amp; Processes</v>
      </c>
      <c r="Q186" s="87" t="e">
        <f>VLOOKUP(PPlatformData[[#This Row],[NoApplication]],'A-Applications'!B:O,14,FALSE)</f>
        <v>#N/A</v>
      </c>
    </row>
    <row r="187" spans="2:17" x14ac:dyDescent="0.25">
      <c r="B187" s="85" t="s">
        <v>2341</v>
      </c>
      <c r="C187" s="85" t="s">
        <v>275</v>
      </c>
      <c r="D187" s="85" t="s">
        <v>7447</v>
      </c>
      <c r="E187" s="85" t="s">
        <v>7448</v>
      </c>
      <c r="F187" s="85" t="s">
        <v>1799</v>
      </c>
      <c r="G187" s="85" t="s">
        <v>7415</v>
      </c>
      <c r="H187" s="85" t="s">
        <v>7402</v>
      </c>
      <c r="I187" s="85"/>
      <c r="J187" s="85"/>
      <c r="L187" s="85"/>
      <c r="M187" s="85"/>
      <c r="N187" s="85"/>
      <c r="O187" s="85"/>
      <c r="P187" s="85" t="str">
        <f>VLOOKUP(PPlatformData[[#This Row],[Can support capability]],'B-Business Capability'!B:G,6,FALSE)</f>
        <v>Retentation</v>
      </c>
      <c r="Q187" s="87" t="e">
        <f>VLOOKUP(PPlatformData[[#This Row],[NoApplication]],'A-Applications'!B:O,14,FALSE)</f>
        <v>#N/A</v>
      </c>
    </row>
    <row r="188" spans="2:17" x14ac:dyDescent="0.25">
      <c r="B188" s="85" t="s">
        <v>2341</v>
      </c>
      <c r="C188" s="85" t="s">
        <v>275</v>
      </c>
      <c r="D188" s="85" t="s">
        <v>7447</v>
      </c>
      <c r="E188" s="85" t="s">
        <v>7449</v>
      </c>
      <c r="F188" s="85" t="s">
        <v>1799</v>
      </c>
      <c r="G188" s="85" t="s">
        <v>7415</v>
      </c>
      <c r="H188" s="85" t="s">
        <v>7402</v>
      </c>
      <c r="I188" s="85"/>
      <c r="J188" s="85"/>
      <c r="L188" s="85"/>
      <c r="M188" s="85"/>
      <c r="N188" s="85"/>
      <c r="O188" s="85"/>
      <c r="P188" s="85" t="str">
        <f>VLOOKUP(PPlatformData[[#This Row],[Can support capability]],'B-Business Capability'!B:G,6,FALSE)</f>
        <v>Retentation</v>
      </c>
      <c r="Q188" s="87" t="e">
        <f>VLOOKUP(PPlatformData[[#This Row],[NoApplication]],'A-Applications'!B:O,14,FALSE)</f>
        <v>#N/A</v>
      </c>
    </row>
    <row r="189" spans="2:17" x14ac:dyDescent="0.25">
      <c r="B189" s="85" t="s">
        <v>3053</v>
      </c>
      <c r="C189" s="85" t="s">
        <v>275</v>
      </c>
      <c r="D189" s="85" t="s">
        <v>7490</v>
      </c>
      <c r="E189" t="s">
        <v>7635</v>
      </c>
      <c r="F189" s="85" t="s">
        <v>7405</v>
      </c>
      <c r="G189" s="85"/>
      <c r="H189" s="85" t="s">
        <v>7407</v>
      </c>
      <c r="I189" s="85"/>
      <c r="J189" s="85"/>
      <c r="K189" t="s">
        <v>7636</v>
      </c>
      <c r="L189" s="85" t="s">
        <v>1868</v>
      </c>
      <c r="M189" s="87">
        <v>45658</v>
      </c>
      <c r="N189" s="87">
        <v>54788</v>
      </c>
      <c r="O189" s="85"/>
      <c r="P189" s="85" t="str">
        <f>VLOOKUP(PPlatformData[[#This Row],[Can support capability]],'B-Business Capability'!B:G,6,FALSE)</f>
        <v>Retentation</v>
      </c>
      <c r="Q189" s="87" t="e">
        <f>VLOOKUP(PPlatformData[[#This Row],[NoApplication]],'A-Applications'!B:O,14,FALSE)</f>
        <v>#N/A</v>
      </c>
    </row>
    <row r="190" spans="2:17" x14ac:dyDescent="0.25">
      <c r="B190" s="85" t="s">
        <v>3053</v>
      </c>
      <c r="C190" s="85" t="s">
        <v>275</v>
      </c>
      <c r="D190" s="85" t="s">
        <v>7490</v>
      </c>
      <c r="E190" t="s">
        <v>7637</v>
      </c>
      <c r="F190" s="85" t="s">
        <v>7405</v>
      </c>
      <c r="G190" s="85"/>
      <c r="H190" s="85" t="s">
        <v>7407</v>
      </c>
      <c r="I190" s="85"/>
      <c r="J190" s="85"/>
      <c r="K190" t="s">
        <v>7638</v>
      </c>
      <c r="L190" s="85" t="s">
        <v>1868</v>
      </c>
      <c r="M190" s="87">
        <v>45658</v>
      </c>
      <c r="N190" s="87">
        <v>54788</v>
      </c>
      <c r="O190" s="85"/>
      <c r="P190" s="85" t="str">
        <f>VLOOKUP(PPlatformData[[#This Row],[Can support capability]],'B-Business Capability'!B:G,6,FALSE)</f>
        <v>Retentation</v>
      </c>
      <c r="Q190" s="87" t="e">
        <f>VLOOKUP(PPlatformData[[#This Row],[NoApplication]],'A-Applications'!B:O,14,FALSE)</f>
        <v>#N/A</v>
      </c>
    </row>
    <row r="191" spans="2:17" x14ac:dyDescent="0.25">
      <c r="B191" s="85" t="s">
        <v>3053</v>
      </c>
      <c r="C191" s="85" t="s">
        <v>275</v>
      </c>
      <c r="D191" s="85" t="s">
        <v>7490</v>
      </c>
      <c r="E191" t="s">
        <v>7641</v>
      </c>
      <c r="F191" s="85" t="s">
        <v>2349</v>
      </c>
      <c r="G191" s="85"/>
      <c r="H191" s="85" t="s">
        <v>7407</v>
      </c>
      <c r="I191" s="85"/>
      <c r="J191" s="85"/>
      <c r="K191" t="s">
        <v>7642</v>
      </c>
      <c r="L191" s="85" t="s">
        <v>1868</v>
      </c>
      <c r="M191" s="87">
        <v>45658</v>
      </c>
      <c r="N191" s="87">
        <v>54788</v>
      </c>
      <c r="O191" s="85"/>
      <c r="P191" s="85" t="str">
        <f>VLOOKUP(PPlatformData[[#This Row],[Can support capability]],'B-Business Capability'!B:G,6,FALSE)</f>
        <v>Retentation</v>
      </c>
      <c r="Q191" s="87" t="e">
        <f>VLOOKUP(PPlatformData[[#This Row],[NoApplication]],'A-Applications'!B:O,14,FALSE)</f>
        <v>#N/A</v>
      </c>
    </row>
    <row r="192" spans="2:17" x14ac:dyDescent="0.25">
      <c r="B192" s="85" t="s">
        <v>3053</v>
      </c>
      <c r="C192" s="237" t="s">
        <v>275</v>
      </c>
      <c r="D192" s="85" t="s">
        <v>7645</v>
      </c>
      <c r="E192" s="85" t="s">
        <v>7646</v>
      </c>
      <c r="F192" s="85" t="s">
        <v>1799</v>
      </c>
      <c r="G192" s="85"/>
      <c r="H192" s="85" t="s">
        <v>7407</v>
      </c>
      <c r="I192" s="85"/>
      <c r="J192" s="85"/>
      <c r="K192" s="85" t="s">
        <v>7647</v>
      </c>
      <c r="L192" s="85" t="s">
        <v>1868</v>
      </c>
      <c r="M192" s="87">
        <v>46204</v>
      </c>
      <c r="N192" s="87">
        <v>54788</v>
      </c>
      <c r="O192" s="85"/>
      <c r="P192" s="85" t="str">
        <f>VLOOKUP(PPlatformData[[#This Row],[Can support capability]],'B-Business Capability'!B:G,6,FALSE)</f>
        <v>Retentation</v>
      </c>
      <c r="Q192" s="87" t="e">
        <f>VLOOKUP(PPlatformData[[#This Row],[NoApplication]],'A-Applications'!B:O,14,FALSE)</f>
        <v>#N/A</v>
      </c>
    </row>
    <row r="193" spans="2:17" x14ac:dyDescent="0.25">
      <c r="B193" s="85" t="s">
        <v>3053</v>
      </c>
      <c r="C193" s="237" t="s">
        <v>275</v>
      </c>
      <c r="D193" s="85" t="s">
        <v>7645</v>
      </c>
      <c r="E193" s="85" t="s">
        <v>7648</v>
      </c>
      <c r="F193" s="85" t="s">
        <v>1799</v>
      </c>
      <c r="G193" s="85"/>
      <c r="H193" s="85" t="s">
        <v>7407</v>
      </c>
      <c r="I193" s="85"/>
      <c r="J193" s="85"/>
      <c r="K193" s="85" t="s">
        <v>7649</v>
      </c>
      <c r="L193" s="85" t="s">
        <v>1868</v>
      </c>
      <c r="M193" s="87">
        <v>46204</v>
      </c>
      <c r="N193" s="87">
        <v>54788</v>
      </c>
      <c r="O193" s="85"/>
      <c r="P193" s="85" t="str">
        <f>VLOOKUP(PPlatformData[[#This Row],[Can support capability]],'B-Business Capability'!B:G,6,FALSE)</f>
        <v>Retentation</v>
      </c>
      <c r="Q193" s="87" t="e">
        <f>VLOOKUP(PPlatformData[[#This Row],[NoApplication]],'A-Applications'!B:O,14,FALSE)</f>
        <v>#N/A</v>
      </c>
    </row>
    <row r="194" spans="2:17" x14ac:dyDescent="0.25">
      <c r="B194" s="85" t="s">
        <v>7374</v>
      </c>
      <c r="C194" s="85" t="s">
        <v>275</v>
      </c>
      <c r="D194" s="85" t="str">
        <f>VLOOKUP(PPlatformData[[#This Row],[NoApplication]],'A-Applications'!B:D,3,FALSE)</f>
        <v>Ennova</v>
      </c>
      <c r="E194" s="85" t="str">
        <f>VLOOKUP(PPlatformData[[#This Row],[NoApplication]],'A-Applications'!B:D,3,FALSE)</f>
        <v>Ennova</v>
      </c>
      <c r="F194" s="85"/>
      <c r="G194" s="85"/>
      <c r="H194" s="85"/>
      <c r="I194" s="85"/>
      <c r="J194" s="85"/>
      <c r="L194" s="85"/>
      <c r="M194" s="87">
        <v>45658</v>
      </c>
      <c r="N194" s="87">
        <v>46203</v>
      </c>
      <c r="O194" s="85" t="s">
        <v>317</v>
      </c>
      <c r="P194" s="85" t="str">
        <f>VLOOKUP(PPlatformData[[#This Row],[Can support capability]],'B-Business Capability'!B:G,6,FALSE)</f>
        <v>Retentation</v>
      </c>
      <c r="Q194" s="87">
        <f>VLOOKUP(PPlatformData[[#This Row],[NoApplication]],'A-Applications'!B:O,14,FALSE)</f>
        <v>54788</v>
      </c>
    </row>
    <row r="195" spans="2:17" x14ac:dyDescent="0.25">
      <c r="B195" s="85" t="s">
        <v>2061</v>
      </c>
      <c r="C195" s="85" t="s">
        <v>275</v>
      </c>
      <c r="D195" s="85" t="s">
        <v>2075</v>
      </c>
      <c r="E195" s="85" t="s">
        <v>2075</v>
      </c>
      <c r="F195" s="85"/>
      <c r="G195" s="85"/>
      <c r="H195" s="85"/>
      <c r="I195" s="85"/>
      <c r="J195" s="85"/>
      <c r="L195" s="85"/>
      <c r="M195" s="87">
        <v>46174</v>
      </c>
      <c r="N195" s="87">
        <v>54788</v>
      </c>
      <c r="O195" s="85"/>
      <c r="P195" s="85" t="str">
        <f>VLOOKUP(PPlatformData[[#This Row],[Can support capability]],'B-Business Capability'!B:G,6,FALSE)</f>
        <v>Retentation</v>
      </c>
      <c r="Q195" s="87" t="e">
        <f>VLOOKUP(PPlatformData[[#This Row],[NoApplication]],'A-Applications'!B:O,14,FALSE)</f>
        <v>#N/A</v>
      </c>
    </row>
    <row r="196" spans="2:17" x14ac:dyDescent="0.25">
      <c r="B196" s="85" t="s">
        <v>3053</v>
      </c>
      <c r="C196" s="85" t="s">
        <v>283</v>
      </c>
      <c r="D196" s="85" t="s">
        <v>7650</v>
      </c>
      <c r="E196" s="85" t="s">
        <v>7651</v>
      </c>
      <c r="F196" s="85" t="s">
        <v>1799</v>
      </c>
      <c r="G196" s="85"/>
      <c r="H196" s="85" t="s">
        <v>7407</v>
      </c>
      <c r="I196" s="85"/>
      <c r="J196" s="85"/>
      <c r="K196" s="85" t="s">
        <v>7652</v>
      </c>
      <c r="L196" s="85" t="s">
        <v>1868</v>
      </c>
      <c r="M196" s="87">
        <v>46204</v>
      </c>
      <c r="N196" s="87">
        <v>54788</v>
      </c>
      <c r="O196" s="85"/>
      <c r="P196" s="85" t="str">
        <f>VLOOKUP(PPlatformData[[#This Row],[Can support capability]],'B-Business Capability'!B:G,6,FALSE)</f>
        <v>Compensation &amp; Benefits</v>
      </c>
      <c r="Q196" s="87" t="e">
        <f>VLOOKUP(PPlatformData[[#This Row],[NoApplication]],'A-Applications'!B:O,14,FALSE)</f>
        <v>#N/A</v>
      </c>
    </row>
    <row r="197" spans="2:17" x14ac:dyDescent="0.25">
      <c r="B197" s="85" t="s">
        <v>3053</v>
      </c>
      <c r="C197" s="85" t="s">
        <v>283</v>
      </c>
      <c r="D197" s="85" t="s">
        <v>7650</v>
      </c>
      <c r="E197" s="85" t="s">
        <v>7653</v>
      </c>
      <c r="F197" s="85" t="s">
        <v>1799</v>
      </c>
      <c r="G197" s="85"/>
      <c r="H197" s="85" t="s">
        <v>7407</v>
      </c>
      <c r="I197" s="85"/>
      <c r="J197" s="85"/>
      <c r="K197" s="85" t="s">
        <v>7654</v>
      </c>
      <c r="L197" s="85" t="s">
        <v>1868</v>
      </c>
      <c r="M197" s="87">
        <v>46204</v>
      </c>
      <c r="N197" s="87">
        <v>54788</v>
      </c>
      <c r="O197" s="85"/>
      <c r="P197" s="85" t="str">
        <f>VLOOKUP(PPlatformData[[#This Row],[Can support capability]],'B-Business Capability'!B:G,6,FALSE)</f>
        <v>Compensation &amp; Benefits</v>
      </c>
      <c r="Q197" s="87" t="e">
        <f>VLOOKUP(PPlatformData[[#This Row],[NoApplication]],'A-Applications'!B:O,14,FALSE)</f>
        <v>#N/A</v>
      </c>
    </row>
    <row r="198" spans="2:17" x14ac:dyDescent="0.25">
      <c r="B198" s="85" t="s">
        <v>3053</v>
      </c>
      <c r="C198" s="85" t="s">
        <v>283</v>
      </c>
      <c r="D198" s="85" t="s">
        <v>7650</v>
      </c>
      <c r="E198" s="85" t="s">
        <v>7655</v>
      </c>
      <c r="F198" s="85" t="s">
        <v>1799</v>
      </c>
      <c r="G198" s="85"/>
      <c r="H198" s="85" t="s">
        <v>7407</v>
      </c>
      <c r="I198" s="85"/>
      <c r="J198" s="85"/>
      <c r="K198" s="85" t="s">
        <v>7656</v>
      </c>
      <c r="L198" s="85" t="s">
        <v>1868</v>
      </c>
      <c r="M198" s="87">
        <v>46204</v>
      </c>
      <c r="N198" s="87">
        <v>54788</v>
      </c>
      <c r="O198" s="85"/>
      <c r="P198" s="85" t="str">
        <f>VLOOKUP(PPlatformData[[#This Row],[Can support capability]],'B-Business Capability'!B:G,6,FALSE)</f>
        <v>Compensation &amp; Benefits</v>
      </c>
      <c r="Q198" s="87" t="e">
        <f>VLOOKUP(PPlatformData[[#This Row],[NoApplication]],'A-Applications'!B:O,14,FALSE)</f>
        <v>#N/A</v>
      </c>
    </row>
    <row r="199" spans="2:17" x14ac:dyDescent="0.25">
      <c r="B199" s="85" t="s">
        <v>3053</v>
      </c>
      <c r="C199" s="85" t="s">
        <v>283</v>
      </c>
      <c r="D199" s="85" t="s">
        <v>4985</v>
      </c>
      <c r="E199" s="85" t="s">
        <v>7491</v>
      </c>
      <c r="F199" s="85" t="s">
        <v>1799</v>
      </c>
      <c r="G199" s="85"/>
      <c r="H199" s="85" t="s">
        <v>7407</v>
      </c>
      <c r="I199" s="85"/>
      <c r="J199" s="85"/>
      <c r="K199" s="85" t="s">
        <v>7492</v>
      </c>
      <c r="L199" s="85" t="s">
        <v>1799</v>
      </c>
      <c r="M199" s="87">
        <v>46753</v>
      </c>
      <c r="N199" s="87">
        <v>54788</v>
      </c>
      <c r="O199" s="85"/>
      <c r="P199" s="85" t="str">
        <f>VLOOKUP(PPlatformData[[#This Row],[Can support capability]],'B-Business Capability'!B:G,6,FALSE)</f>
        <v>Compensation &amp; Benefits</v>
      </c>
      <c r="Q199" s="87" t="e">
        <f>VLOOKUP(PPlatformData[[#This Row],[NoApplication]],'A-Applications'!B:O,14,FALSE)</f>
        <v>#N/A</v>
      </c>
    </row>
    <row r="200" spans="2:17" x14ac:dyDescent="0.25">
      <c r="B200" s="85" t="s">
        <v>3053</v>
      </c>
      <c r="C200" s="85" t="s">
        <v>283</v>
      </c>
      <c r="D200" s="85" t="s">
        <v>4985</v>
      </c>
      <c r="E200" s="85" t="s">
        <v>7493</v>
      </c>
      <c r="F200" s="85" t="s">
        <v>1799</v>
      </c>
      <c r="G200" s="85"/>
      <c r="H200" s="85" t="s">
        <v>7407</v>
      </c>
      <c r="I200" s="85"/>
      <c r="J200" s="85"/>
      <c r="K200" s="85" t="s">
        <v>7494</v>
      </c>
      <c r="L200" s="85" t="s">
        <v>1799</v>
      </c>
      <c r="M200" s="87">
        <v>46753</v>
      </c>
      <c r="N200" s="87">
        <v>54788</v>
      </c>
      <c r="O200" s="85"/>
      <c r="P200" s="85" t="str">
        <f>VLOOKUP(PPlatformData[[#This Row],[Can support capability]],'B-Business Capability'!B:G,6,FALSE)</f>
        <v>Compensation &amp; Benefits</v>
      </c>
      <c r="Q200" s="87" t="e">
        <f>VLOOKUP(PPlatformData[[#This Row],[NoApplication]],'A-Applications'!B:O,14,FALSE)</f>
        <v>#N/A</v>
      </c>
    </row>
    <row r="201" spans="2:17" x14ac:dyDescent="0.25">
      <c r="B201" s="85" t="s">
        <v>3053</v>
      </c>
      <c r="C201" s="85" t="s">
        <v>283</v>
      </c>
      <c r="D201" s="85" t="s">
        <v>4985</v>
      </c>
      <c r="E201" s="85" t="s">
        <v>1869</v>
      </c>
      <c r="F201" s="85" t="s">
        <v>1799</v>
      </c>
      <c r="G201" s="85"/>
      <c r="H201" s="85" t="s">
        <v>7407</v>
      </c>
      <c r="I201" s="85"/>
      <c r="J201" s="85"/>
      <c r="K201" s="85" t="s">
        <v>7495</v>
      </c>
      <c r="L201" s="85" t="s">
        <v>1799</v>
      </c>
      <c r="M201" s="87">
        <v>46753</v>
      </c>
      <c r="N201" s="87">
        <v>54788</v>
      </c>
      <c r="O201" s="85"/>
      <c r="P201" s="85" t="str">
        <f>VLOOKUP(PPlatformData[[#This Row],[Can support capability]],'B-Business Capability'!B:G,6,FALSE)</f>
        <v>Compensation &amp; Benefits</v>
      </c>
      <c r="Q201" s="87" t="e">
        <f>VLOOKUP(PPlatformData[[#This Row],[NoApplication]],'A-Applications'!B:O,14,FALSE)</f>
        <v>#N/A</v>
      </c>
    </row>
    <row r="202" spans="2:17" x14ac:dyDescent="0.25">
      <c r="B202" s="85" t="s">
        <v>3053</v>
      </c>
      <c r="C202" s="85" t="s">
        <v>283</v>
      </c>
      <c r="D202" s="85" t="s">
        <v>7664</v>
      </c>
      <c r="E202" s="85" t="s">
        <v>7665</v>
      </c>
      <c r="F202" s="85" t="s">
        <v>1799</v>
      </c>
      <c r="G202" s="85"/>
      <c r="H202" s="85" t="s">
        <v>7407</v>
      </c>
      <c r="I202" s="85"/>
      <c r="J202" s="85"/>
      <c r="K202" s="85" t="s">
        <v>7666</v>
      </c>
      <c r="L202" s="85" t="s">
        <v>1799</v>
      </c>
      <c r="M202" s="87">
        <v>47484</v>
      </c>
      <c r="N202" s="87">
        <v>54788</v>
      </c>
      <c r="O202" s="85"/>
      <c r="P202" s="85" t="str">
        <f>VLOOKUP(PPlatformData[[#This Row],[Can support capability]],'B-Business Capability'!B:G,6,FALSE)</f>
        <v>Compensation &amp; Benefits</v>
      </c>
      <c r="Q202" s="87" t="e">
        <f>VLOOKUP(PPlatformData[[#This Row],[NoApplication]],'A-Applications'!B:O,14,FALSE)</f>
        <v>#N/A</v>
      </c>
    </row>
    <row r="203" spans="2:17" x14ac:dyDescent="0.25">
      <c r="B203" s="85" t="s">
        <v>3053</v>
      </c>
      <c r="C203" s="85" t="s">
        <v>283</v>
      </c>
      <c r="D203" s="85" t="s">
        <v>7664</v>
      </c>
      <c r="E203" s="85" t="s">
        <v>7667</v>
      </c>
      <c r="F203" s="85" t="s">
        <v>1799</v>
      </c>
      <c r="G203" s="85"/>
      <c r="H203" s="85" t="s">
        <v>7407</v>
      </c>
      <c r="I203" s="85"/>
      <c r="J203" s="85"/>
      <c r="K203" s="85" t="s">
        <v>7668</v>
      </c>
      <c r="L203" s="85" t="s">
        <v>1799</v>
      </c>
      <c r="M203" s="87">
        <v>47484</v>
      </c>
      <c r="N203" s="87">
        <v>54788</v>
      </c>
      <c r="O203" s="85"/>
      <c r="P203" s="85" t="str">
        <f>VLOOKUP(PPlatformData[[#This Row],[Can support capability]],'B-Business Capability'!B:G,6,FALSE)</f>
        <v>Compensation &amp; Benefits</v>
      </c>
      <c r="Q203" s="87" t="e">
        <f>VLOOKUP(PPlatformData[[#This Row],[NoApplication]],'A-Applications'!B:O,14,FALSE)</f>
        <v>#N/A</v>
      </c>
    </row>
    <row r="204" spans="2:17" x14ac:dyDescent="0.25">
      <c r="B204" s="85" t="s">
        <v>3053</v>
      </c>
      <c r="C204" s="85" t="s">
        <v>283</v>
      </c>
      <c r="D204" s="85" t="s">
        <v>7664</v>
      </c>
      <c r="E204" s="85" t="s">
        <v>581</v>
      </c>
      <c r="F204" s="85" t="s">
        <v>1799</v>
      </c>
      <c r="G204" s="85"/>
      <c r="H204" s="85" t="s">
        <v>7407</v>
      </c>
      <c r="I204" s="85"/>
      <c r="J204" s="85"/>
      <c r="K204" s="85" t="s">
        <v>7669</v>
      </c>
      <c r="L204" s="85" t="s">
        <v>1799</v>
      </c>
      <c r="M204" s="87">
        <v>47484</v>
      </c>
      <c r="N204" s="87">
        <v>54788</v>
      </c>
      <c r="O204" s="85"/>
      <c r="P204" s="85" t="str">
        <f>VLOOKUP(PPlatformData[[#This Row],[Can support capability]],'B-Business Capability'!B:G,6,FALSE)</f>
        <v>Compensation &amp; Benefits</v>
      </c>
      <c r="Q204" s="87" t="e">
        <f>VLOOKUP(PPlatformData[[#This Row],[NoApplication]],'A-Applications'!B:O,14,FALSE)</f>
        <v>#N/A</v>
      </c>
    </row>
    <row r="205" spans="2:17" x14ac:dyDescent="0.25">
      <c r="B205" s="85" t="s">
        <v>3053</v>
      </c>
      <c r="C205" s="85" t="s">
        <v>283</v>
      </c>
      <c r="D205" s="85" t="s">
        <v>7670</v>
      </c>
      <c r="E205" s="85" t="s">
        <v>7671</v>
      </c>
      <c r="F205" s="85" t="s">
        <v>1799</v>
      </c>
      <c r="G205" s="85"/>
      <c r="H205" s="85" t="s">
        <v>7407</v>
      </c>
      <c r="I205" s="85"/>
      <c r="J205" s="85"/>
      <c r="K205" s="85" t="s">
        <v>7672</v>
      </c>
      <c r="L205" s="85" t="s">
        <v>1799</v>
      </c>
      <c r="M205" s="87">
        <v>47484</v>
      </c>
      <c r="N205" s="87">
        <v>54788</v>
      </c>
      <c r="O205" s="85"/>
      <c r="P205" s="85" t="str">
        <f>VLOOKUP(PPlatformData[[#This Row],[Can support capability]],'B-Business Capability'!B:G,6,FALSE)</f>
        <v>Compensation &amp; Benefits</v>
      </c>
      <c r="Q205" s="87" t="e">
        <f>VLOOKUP(PPlatformData[[#This Row],[NoApplication]],'A-Applications'!B:O,14,FALSE)</f>
        <v>#N/A</v>
      </c>
    </row>
    <row r="206" spans="2:17" x14ac:dyDescent="0.25">
      <c r="B206" s="85" t="s">
        <v>3053</v>
      </c>
      <c r="C206" s="85" t="s">
        <v>283</v>
      </c>
      <c r="D206" s="85" t="s">
        <v>7670</v>
      </c>
      <c r="E206" s="85" t="s">
        <v>7673</v>
      </c>
      <c r="F206" s="85" t="s">
        <v>1799</v>
      </c>
      <c r="G206" s="85"/>
      <c r="H206" s="85" t="s">
        <v>7407</v>
      </c>
      <c r="I206" s="85"/>
      <c r="J206" s="85"/>
      <c r="K206" s="85" t="s">
        <v>7674</v>
      </c>
      <c r="L206" s="85" t="s">
        <v>1799</v>
      </c>
      <c r="M206" s="87">
        <v>47484</v>
      </c>
      <c r="N206" s="87">
        <v>54788</v>
      </c>
      <c r="O206" s="85"/>
      <c r="P206" s="85" t="str">
        <f>VLOOKUP(PPlatformData[[#This Row],[Can support capability]],'B-Business Capability'!B:G,6,FALSE)</f>
        <v>Compensation &amp; Benefits</v>
      </c>
      <c r="Q206" s="87" t="e">
        <f>VLOOKUP(PPlatformData[[#This Row],[NoApplication]],'A-Applications'!B:O,14,FALSE)</f>
        <v>#N/A</v>
      </c>
    </row>
    <row r="207" spans="2:17" x14ac:dyDescent="0.25">
      <c r="B207" s="85" t="s">
        <v>3053</v>
      </c>
      <c r="C207" s="85" t="s">
        <v>283</v>
      </c>
      <c r="D207" s="85" t="s">
        <v>7670</v>
      </c>
      <c r="E207" s="85" t="s">
        <v>7675</v>
      </c>
      <c r="F207" s="85" t="s">
        <v>1799</v>
      </c>
      <c r="G207" s="85"/>
      <c r="H207" s="85" t="s">
        <v>7407</v>
      </c>
      <c r="I207" s="85"/>
      <c r="J207" s="85"/>
      <c r="K207" s="85" t="s">
        <v>7676</v>
      </c>
      <c r="L207" s="85" t="s">
        <v>1799</v>
      </c>
      <c r="M207" s="87">
        <v>47484</v>
      </c>
      <c r="N207" s="87">
        <v>54788</v>
      </c>
      <c r="O207" s="85"/>
      <c r="P207" s="85" t="str">
        <f>VLOOKUP(PPlatformData[[#This Row],[Can support capability]],'B-Business Capability'!B:G,6,FALSE)</f>
        <v>Compensation &amp; Benefits</v>
      </c>
      <c r="Q207" s="87" t="e">
        <f>VLOOKUP(PPlatformData[[#This Row],[NoApplication]],'A-Applications'!B:O,14,FALSE)</f>
        <v>#N/A</v>
      </c>
    </row>
    <row r="208" spans="2:17" x14ac:dyDescent="0.25">
      <c r="B208" s="85" t="s">
        <v>2341</v>
      </c>
      <c r="C208" s="85" t="s">
        <v>283</v>
      </c>
      <c r="D208" s="85" t="s">
        <v>7447</v>
      </c>
      <c r="E208" s="85" t="s">
        <v>7456</v>
      </c>
      <c r="F208" s="85" t="s">
        <v>1799</v>
      </c>
      <c r="G208" s="85" t="s">
        <v>7415</v>
      </c>
      <c r="H208" s="85" t="s">
        <v>7402</v>
      </c>
      <c r="I208" s="85"/>
      <c r="J208" s="85"/>
      <c r="L208" s="85"/>
      <c r="M208" s="85"/>
      <c r="N208" s="85"/>
      <c r="O208" s="85"/>
      <c r="P208" s="85" t="str">
        <f>VLOOKUP(PPlatformData[[#This Row],[Can support capability]],'B-Business Capability'!B:G,6,FALSE)</f>
        <v>Compensation &amp; Benefits</v>
      </c>
      <c r="Q208" s="87" t="e">
        <f>VLOOKUP(PPlatformData[[#This Row],[NoApplication]],'A-Applications'!B:O,14,FALSE)</f>
        <v>#N/A</v>
      </c>
    </row>
    <row r="209" spans="2:17" x14ac:dyDescent="0.25">
      <c r="B209" s="85" t="s">
        <v>3053</v>
      </c>
      <c r="C209" s="85" t="s">
        <v>302</v>
      </c>
      <c r="D209" s="85" t="s">
        <v>7657</v>
      </c>
      <c r="E209" s="85" t="s">
        <v>7658</v>
      </c>
      <c r="F209" s="85" t="s">
        <v>1799</v>
      </c>
      <c r="G209" s="85"/>
      <c r="H209" s="85" t="s">
        <v>7407</v>
      </c>
      <c r="I209" s="85"/>
      <c r="J209" s="85"/>
      <c r="K209" s="85" t="s">
        <v>7659</v>
      </c>
      <c r="L209" s="85" t="s">
        <v>1868</v>
      </c>
      <c r="M209" s="87">
        <v>46690</v>
      </c>
      <c r="N209" s="87">
        <v>54788</v>
      </c>
      <c r="O209" s="85"/>
      <c r="P209" s="85" t="str">
        <f>VLOOKUP(PPlatformData[[#This Row],[Can support capability]],'B-Business Capability'!B:G,6,FALSE)</f>
        <v>Learning &amp; Development</v>
      </c>
      <c r="Q209" s="87" t="e">
        <f>VLOOKUP(PPlatformData[[#This Row],[NoApplication]],'A-Applications'!B:O,14,FALSE)</f>
        <v>#N/A</v>
      </c>
    </row>
    <row r="210" spans="2:17" x14ac:dyDescent="0.25">
      <c r="B210" s="85" t="s">
        <v>3053</v>
      </c>
      <c r="C210" s="85" t="s">
        <v>302</v>
      </c>
      <c r="D210" s="85" t="s">
        <v>7657</v>
      </c>
      <c r="E210" s="85" t="s">
        <v>7660</v>
      </c>
      <c r="F210" s="85" t="s">
        <v>1799</v>
      </c>
      <c r="G210" s="85"/>
      <c r="H210" s="85" t="s">
        <v>7407</v>
      </c>
      <c r="I210" s="85"/>
      <c r="J210" s="85"/>
      <c r="K210" s="85" t="s">
        <v>7661</v>
      </c>
      <c r="L210" s="85" t="s">
        <v>1868</v>
      </c>
      <c r="M210" s="87">
        <v>46327</v>
      </c>
      <c r="N210" s="87">
        <v>54788</v>
      </c>
      <c r="O210" s="85"/>
      <c r="P210" s="85" t="str">
        <f>VLOOKUP(PPlatformData[[#This Row],[Can support capability]],'B-Business Capability'!B:G,6,FALSE)</f>
        <v>Learning &amp; Development</v>
      </c>
      <c r="Q210" s="87" t="e">
        <f>VLOOKUP(PPlatformData[[#This Row],[NoApplication]],'A-Applications'!B:O,14,FALSE)</f>
        <v>#N/A</v>
      </c>
    </row>
    <row r="211" spans="2:17" x14ac:dyDescent="0.25">
      <c r="B211" s="85" t="s">
        <v>3053</v>
      </c>
      <c r="C211" s="85" t="s">
        <v>302</v>
      </c>
      <c r="D211" s="85" t="s">
        <v>7657</v>
      </c>
      <c r="E211" s="85" t="s">
        <v>7662</v>
      </c>
      <c r="F211" s="85" t="s">
        <v>1799</v>
      </c>
      <c r="G211" s="85"/>
      <c r="H211" s="85" t="s">
        <v>7407</v>
      </c>
      <c r="I211" s="85"/>
      <c r="J211" s="85"/>
      <c r="K211" s="85" t="s">
        <v>7663</v>
      </c>
      <c r="L211" s="85" t="s">
        <v>1868</v>
      </c>
      <c r="M211" s="87">
        <v>46478</v>
      </c>
      <c r="N211" s="87">
        <v>54788</v>
      </c>
      <c r="O211" s="85"/>
      <c r="P211" s="85" t="str">
        <f>VLOOKUP(PPlatformData[[#This Row],[Can support capability]],'B-Business Capability'!B:G,6,FALSE)</f>
        <v>Learning &amp; Development</v>
      </c>
      <c r="Q211" s="87" t="e">
        <f>VLOOKUP(PPlatformData[[#This Row],[NoApplication]],'A-Applications'!B:O,14,FALSE)</f>
        <v>#N/A</v>
      </c>
    </row>
    <row r="212" spans="2:17" x14ac:dyDescent="0.25">
      <c r="B212" s="85" t="s">
        <v>7374</v>
      </c>
      <c r="C212" s="85" t="s">
        <v>302</v>
      </c>
      <c r="D212" s="85" t="str">
        <f>VLOOKUP(PPlatformData[[#This Row],[NoApplication]],'A-Applications'!B:D,3,FALSE)</f>
        <v>Articulate Rise</v>
      </c>
      <c r="E212" s="85" t="str">
        <f>VLOOKUP(PPlatformData[[#This Row],[NoApplication]],'A-Applications'!B:D,3,FALSE)</f>
        <v>Articulate Rise</v>
      </c>
      <c r="F212" s="85"/>
      <c r="G212" s="85"/>
      <c r="H212" s="85"/>
      <c r="I212" s="85"/>
      <c r="J212" s="85"/>
      <c r="L212" s="85"/>
      <c r="M212" s="87">
        <v>45658</v>
      </c>
      <c r="N212" s="87">
        <v>46630</v>
      </c>
      <c r="O212" s="85" t="s">
        <v>315</v>
      </c>
      <c r="P212" s="85" t="str">
        <f>VLOOKUP(PPlatformData[[#This Row],[Can support capability]],'B-Business Capability'!B:G,6,FALSE)</f>
        <v>Learning &amp; Development</v>
      </c>
      <c r="Q212" s="87">
        <f>VLOOKUP(PPlatformData[[#This Row],[NoApplication]],'A-Applications'!B:O,14,FALSE)</f>
        <v>54788</v>
      </c>
    </row>
    <row r="213" spans="2:17" x14ac:dyDescent="0.25">
      <c r="B213" s="85" t="s">
        <v>7374</v>
      </c>
      <c r="C213" s="85" t="s">
        <v>302</v>
      </c>
      <c r="D213" s="85" t="str">
        <f>VLOOKUP(PPlatformData[[#This Row],[NoApplication]],'A-Applications'!B:D,3,FALSE)</f>
        <v>Microsoft Forms</v>
      </c>
      <c r="E213" s="85" t="str">
        <f>VLOOKUP(PPlatformData[[#This Row],[NoApplication]],'A-Applications'!B:D,3,FALSE)</f>
        <v>Microsoft Forms</v>
      </c>
      <c r="F213" s="85"/>
      <c r="G213" s="85"/>
      <c r="H213" s="85"/>
      <c r="I213" s="85"/>
      <c r="J213" s="85"/>
      <c r="L213" s="85"/>
      <c r="M213" s="87">
        <v>45658</v>
      </c>
      <c r="N213" s="87">
        <v>46630</v>
      </c>
      <c r="O213" s="85" t="s">
        <v>304</v>
      </c>
      <c r="P213" s="85" t="str">
        <f>VLOOKUP(PPlatformData[[#This Row],[Can support capability]],'B-Business Capability'!B:G,6,FALSE)</f>
        <v>Learning &amp; Development</v>
      </c>
      <c r="Q213" s="87">
        <f>VLOOKUP(PPlatformData[[#This Row],[NoApplication]],'A-Applications'!B:O,14,FALSE)</f>
        <v>54788</v>
      </c>
    </row>
    <row r="214" spans="2:17" x14ac:dyDescent="0.25">
      <c r="B214" s="85" t="s">
        <v>7374</v>
      </c>
      <c r="C214" s="85" t="s">
        <v>302</v>
      </c>
      <c r="D214" s="85" t="str">
        <f>VLOOKUP(PPlatformData[[#This Row],[NoApplication]],'A-Applications'!B:D,3,FALSE)</f>
        <v>LMS365 (Kamstrup-Learning)</v>
      </c>
      <c r="E214" s="85" t="str">
        <f>VLOOKUP(PPlatformData[[#This Row],[NoApplication]],'A-Applications'!B:D,3,FALSE)</f>
        <v>LMS365 (Kamstrup-Learning)</v>
      </c>
      <c r="F214" s="85"/>
      <c r="G214" s="85"/>
      <c r="H214" s="85"/>
      <c r="I214" s="85"/>
      <c r="J214" s="85"/>
      <c r="L214" s="85"/>
      <c r="M214" s="87">
        <v>45658</v>
      </c>
      <c r="N214" s="87">
        <v>46630</v>
      </c>
      <c r="O214" s="85" t="s">
        <v>319</v>
      </c>
      <c r="P214" s="85" t="str">
        <f>VLOOKUP(PPlatformData[[#This Row],[Can support capability]],'B-Business Capability'!B:G,6,FALSE)</f>
        <v>Learning &amp; Development</v>
      </c>
      <c r="Q214" s="87">
        <f>VLOOKUP(PPlatformData[[#This Row],[NoApplication]],'A-Applications'!B:O,14,FALSE)</f>
        <v>46388</v>
      </c>
    </row>
    <row r="215" spans="2:17" x14ac:dyDescent="0.25">
      <c r="B215" s="85" t="s">
        <v>7374</v>
      </c>
      <c r="C215" s="85" t="s">
        <v>302</v>
      </c>
      <c r="D215" s="85" t="str">
        <f>VLOOKUP(PPlatformData[[#This Row],[NoApplication]],'A-Applications'!B:D,3,FALSE)</f>
        <v>Pluralsight Skills</v>
      </c>
      <c r="E215" s="85" t="str">
        <f>VLOOKUP(PPlatformData[[#This Row],[NoApplication]],'A-Applications'!B:D,3,FALSE)</f>
        <v>Pluralsight Skills</v>
      </c>
      <c r="F215" s="85"/>
      <c r="G215" s="85"/>
      <c r="H215" s="85"/>
      <c r="I215" s="85"/>
      <c r="J215" s="85"/>
      <c r="L215" s="85"/>
      <c r="M215" s="87">
        <v>45658</v>
      </c>
      <c r="N215" s="87">
        <v>46630</v>
      </c>
      <c r="O215" s="85" t="s">
        <v>307</v>
      </c>
      <c r="P215" s="85" t="str">
        <f>VLOOKUP(PPlatformData[[#This Row],[Can support capability]],'B-Business Capability'!B:G,6,FALSE)</f>
        <v>Learning &amp; Development</v>
      </c>
      <c r="Q215" s="87">
        <f>VLOOKUP(PPlatformData[[#This Row],[NoApplication]],'A-Applications'!B:O,14,FALSE)</f>
        <v>54788</v>
      </c>
    </row>
    <row r="216" spans="2:17" x14ac:dyDescent="0.25">
      <c r="B216" s="85" t="s">
        <v>2341</v>
      </c>
      <c r="C216" s="85" t="s">
        <v>302</v>
      </c>
      <c r="D216" s="85" t="s">
        <v>7447</v>
      </c>
      <c r="E216" s="85" t="s">
        <v>7455</v>
      </c>
      <c r="F216" s="85" t="s">
        <v>1799</v>
      </c>
      <c r="G216" s="85" t="s">
        <v>7415</v>
      </c>
      <c r="H216" s="85" t="s">
        <v>7402</v>
      </c>
      <c r="I216" s="85"/>
      <c r="J216" s="85"/>
      <c r="L216" s="85"/>
      <c r="M216" s="85"/>
      <c r="N216" s="85"/>
      <c r="O216" s="85"/>
      <c r="P216" s="85" t="str">
        <f>VLOOKUP(PPlatformData[[#This Row],[Can support capability]],'B-Business Capability'!B:G,6,FALSE)</f>
        <v>Learning &amp; Development</v>
      </c>
      <c r="Q216" s="87" t="e">
        <f>VLOOKUP(PPlatformData[[#This Row],[NoApplication]],'A-Applications'!B:O,14,FALSE)</f>
        <v>#N/A</v>
      </c>
    </row>
    <row r="217" spans="2:17" x14ac:dyDescent="0.25">
      <c r="B217" s="85" t="s">
        <v>2341</v>
      </c>
      <c r="C217" s="85" t="s">
        <v>332</v>
      </c>
      <c r="D217" s="85" t="s">
        <v>7447</v>
      </c>
      <c r="E217" s="85" t="s">
        <v>7240</v>
      </c>
      <c r="F217" s="85" t="s">
        <v>1799</v>
      </c>
      <c r="G217" s="85" t="s">
        <v>7415</v>
      </c>
      <c r="H217" s="85" t="s">
        <v>7433</v>
      </c>
      <c r="I217" s="85"/>
      <c r="J217" s="85"/>
      <c r="L217" s="85"/>
      <c r="M217" s="85"/>
      <c r="N217" s="85"/>
      <c r="O217" s="85"/>
      <c r="P217" s="85" t="str">
        <f>VLOOKUP(PPlatformData[[#This Row],[Can support capability]],'B-Business Capability'!B:G,6,FALSE)</f>
        <v>Recruiting</v>
      </c>
      <c r="Q217" s="87" t="e">
        <f>VLOOKUP(PPlatformData[[#This Row],[NoApplication]],'A-Applications'!B:O,14,FALSE)</f>
        <v>#N/A</v>
      </c>
    </row>
    <row r="218" spans="2:17" x14ac:dyDescent="0.25">
      <c r="B218" s="85" t="s">
        <v>3053</v>
      </c>
      <c r="C218" s="85" t="s">
        <v>332</v>
      </c>
      <c r="D218" s="85" t="s">
        <v>4916</v>
      </c>
      <c r="E218" t="s">
        <v>7240</v>
      </c>
      <c r="F218" s="85" t="s">
        <v>1799</v>
      </c>
      <c r="G218" s="85"/>
      <c r="H218" s="85" t="s">
        <v>7407</v>
      </c>
      <c r="I218" s="85"/>
      <c r="J218" s="85"/>
      <c r="K218" t="s">
        <v>7643</v>
      </c>
      <c r="L218" s="85" t="s">
        <v>1868</v>
      </c>
      <c r="M218" s="87">
        <v>46569</v>
      </c>
      <c r="N218" s="87">
        <v>54788</v>
      </c>
      <c r="O218" s="85"/>
      <c r="P218" s="85" t="str">
        <f>VLOOKUP(PPlatformData[[#This Row],[Can support capability]],'B-Business Capability'!B:G,6,FALSE)</f>
        <v>Recruiting</v>
      </c>
      <c r="Q218" s="87" t="e">
        <f>VLOOKUP(PPlatformData[[#This Row],[NoApplication]],'A-Applications'!B:O,14,FALSE)</f>
        <v>#N/A</v>
      </c>
    </row>
    <row r="219" spans="2:17" x14ac:dyDescent="0.25">
      <c r="B219" s="85" t="s">
        <v>7374</v>
      </c>
      <c r="C219" s="85" t="s">
        <v>332</v>
      </c>
      <c r="D219" s="85" t="str">
        <f>VLOOKUP(PPlatformData[[#This Row],[NoApplication]],'A-Applications'!B:D,3,FALSE)</f>
        <v>HR-ON</v>
      </c>
      <c r="E219" s="85" t="str">
        <f>VLOOKUP(PPlatformData[[#This Row],[NoApplication]],'A-Applications'!B:D,3,FALSE)</f>
        <v>HR-ON</v>
      </c>
      <c r="F219" s="85"/>
      <c r="G219" s="85"/>
      <c r="H219" s="85"/>
      <c r="I219" s="85"/>
      <c r="J219" s="85"/>
      <c r="K219" t="s">
        <v>7687</v>
      </c>
      <c r="L219" s="85"/>
      <c r="M219" s="87">
        <v>45658</v>
      </c>
      <c r="N219" s="87">
        <v>46691</v>
      </c>
      <c r="O219" s="85" t="s">
        <v>333</v>
      </c>
      <c r="P219" s="85" t="str">
        <f>VLOOKUP(PPlatformData[[#This Row],[Can support capability]],'B-Business Capability'!B:G,6,FALSE)</f>
        <v>Recruiting</v>
      </c>
      <c r="Q219" s="87">
        <f>VLOOKUP(PPlatformData[[#This Row],[NoApplication]],'A-Applications'!B:O,14,FALSE)</f>
        <v>46752</v>
      </c>
    </row>
    <row r="220" spans="2:17" x14ac:dyDescent="0.25">
      <c r="B220" s="85" t="s">
        <v>7374</v>
      </c>
      <c r="C220" s="85" t="s">
        <v>332</v>
      </c>
      <c r="D220" s="85" t="str">
        <f>VLOOKUP(PPlatformData[[#This Row],[NoApplication]],'A-Applications'!B:D,3,FALSE)</f>
        <v>DocuSign</v>
      </c>
      <c r="E220" s="85" t="str">
        <f>VLOOKUP(PPlatformData[[#This Row],[NoApplication]],'A-Applications'!B:D,3,FALSE)</f>
        <v>DocuSign</v>
      </c>
      <c r="F220" s="85"/>
      <c r="G220" s="85"/>
      <c r="H220" s="85"/>
      <c r="I220" s="85"/>
      <c r="J220" s="85"/>
      <c r="K220" t="s">
        <v>8663</v>
      </c>
      <c r="L220" s="85"/>
      <c r="M220" s="87">
        <v>45658</v>
      </c>
      <c r="N220" s="87">
        <v>46691</v>
      </c>
      <c r="O220" s="85" t="s">
        <v>49</v>
      </c>
      <c r="P220" s="85" t="str">
        <f>VLOOKUP(PPlatformData[[#This Row],[Can support capability]],'B-Business Capability'!B:G,6,FALSE)</f>
        <v>Recruiting</v>
      </c>
      <c r="Q220" s="87">
        <f>VLOOKUP(PPlatformData[[#This Row],[NoApplication]],'A-Applications'!B:O,14,FALSE)</f>
        <v>54788</v>
      </c>
    </row>
    <row r="221" spans="2:17" x14ac:dyDescent="0.25">
      <c r="B221" s="85" t="s">
        <v>7374</v>
      </c>
      <c r="C221" s="85" t="s">
        <v>332</v>
      </c>
      <c r="D221" s="85" t="str">
        <f>VLOOKUP(PPlatformData[[#This Row],[NoApplication]],'A-Applications'!B:D,3,FALSE)</f>
        <v>Hogrefe</v>
      </c>
      <c r="E221" s="85" t="str">
        <f>VLOOKUP(PPlatformData[[#This Row],[NoApplication]],'A-Applications'!B:D,3,FALSE)</f>
        <v>Hogrefe</v>
      </c>
      <c r="F221" s="85"/>
      <c r="G221" s="85"/>
      <c r="H221" s="85"/>
      <c r="I221" s="85"/>
      <c r="J221" s="85"/>
      <c r="K221" t="s">
        <v>8664</v>
      </c>
      <c r="L221" s="85"/>
      <c r="M221" s="87">
        <v>45658</v>
      </c>
      <c r="N221" s="87">
        <v>46387</v>
      </c>
      <c r="O221" s="85" t="s">
        <v>337</v>
      </c>
      <c r="P221" s="85" t="str">
        <f>VLOOKUP(PPlatformData[[#This Row],[Can support capability]],'B-Business Capability'!B:G,6,FALSE)</f>
        <v>Recruiting</v>
      </c>
      <c r="Q221" s="87">
        <f>VLOOKUP(PPlatformData[[#This Row],[NoApplication]],'A-Applications'!B:O,14,FALSE)</f>
        <v>46387</v>
      </c>
    </row>
    <row r="222" spans="2:17" x14ac:dyDescent="0.25">
      <c r="B222" s="85" t="s">
        <v>7374</v>
      </c>
      <c r="C222" s="85" t="s">
        <v>332</v>
      </c>
      <c r="D222" s="85" t="str">
        <f>VLOOKUP(PPlatformData[[#This Row],[NoApplication]],'A-Applications'!B:D,3,FALSE)</f>
        <v>ServiceNow</v>
      </c>
      <c r="E222" s="85" t="str">
        <f>VLOOKUP(PPlatformData[[#This Row],[NoApplication]],'A-Applications'!B:D,3,FALSE)</f>
        <v>ServiceNow</v>
      </c>
      <c r="F222" s="85"/>
      <c r="G222" s="85"/>
      <c r="H222" s="85"/>
      <c r="I222" s="85"/>
      <c r="J222" s="85"/>
      <c r="K222" t="s">
        <v>7688</v>
      </c>
      <c r="L222" s="85"/>
      <c r="M222" s="87">
        <v>45658</v>
      </c>
      <c r="N222" s="87">
        <v>54788</v>
      </c>
      <c r="O222" s="85" t="s">
        <v>170</v>
      </c>
      <c r="P222" s="85" t="str">
        <f>VLOOKUP(PPlatformData[[#This Row],[Can support capability]],'B-Business Capability'!B:G,6,FALSE)</f>
        <v>Recruiting</v>
      </c>
      <c r="Q222" s="87">
        <f>VLOOKUP(PPlatformData[[#This Row],[NoApplication]],'A-Applications'!B:O,14,FALSE)</f>
        <v>54788</v>
      </c>
    </row>
    <row r="223" spans="2:17" x14ac:dyDescent="0.25">
      <c r="B223" s="85" t="s">
        <v>2341</v>
      </c>
      <c r="C223" s="85" t="s">
        <v>424</v>
      </c>
      <c r="D223" s="85" t="s">
        <v>4946</v>
      </c>
      <c r="E223" s="85" t="s">
        <v>7441</v>
      </c>
      <c r="F223" s="85" t="s">
        <v>2349</v>
      </c>
      <c r="G223" s="85" t="s">
        <v>7406</v>
      </c>
      <c r="H223" s="85" t="s">
        <v>7433</v>
      </c>
      <c r="I223" s="85"/>
      <c r="J223" s="85"/>
      <c r="L223" s="85"/>
      <c r="M223" s="85"/>
      <c r="N223" s="85"/>
      <c r="O223" s="85"/>
      <c r="P223" s="85" t="str">
        <f>VLOOKUP(PPlatformData[[#This Row],[Can support capability]],'B-Business Capability'!B:G,6,FALSE)</f>
        <v>Accounting</v>
      </c>
      <c r="Q223" s="87" t="e">
        <f>VLOOKUP(PPlatformData[[#This Row],[NoApplication]],'A-Applications'!B:O,14,FALSE)</f>
        <v>#N/A</v>
      </c>
    </row>
    <row r="224" spans="2:17" x14ac:dyDescent="0.25">
      <c r="B224" s="85" t="s">
        <v>2341</v>
      </c>
      <c r="C224" s="85" t="s">
        <v>495</v>
      </c>
      <c r="D224" s="85" t="s">
        <v>7447</v>
      </c>
      <c r="E224" s="85" t="s">
        <v>7450</v>
      </c>
      <c r="F224" s="85" t="s">
        <v>1799</v>
      </c>
      <c r="G224" s="85" t="s">
        <v>7406</v>
      </c>
      <c r="H224" s="85" t="s">
        <v>7407</v>
      </c>
      <c r="I224" s="85"/>
      <c r="J224" s="85"/>
      <c r="L224" s="85"/>
      <c r="M224" s="85"/>
      <c r="N224" s="85"/>
      <c r="O224" s="85"/>
      <c r="P224" s="85" t="str">
        <f>VLOOKUP(PPlatformData[[#This Row],[Can support capability]],'B-Business Capability'!B:G,6,FALSE)</f>
        <v>Settlements &amp; Payments</v>
      </c>
      <c r="Q224" s="87" t="e">
        <f>VLOOKUP(PPlatformData[[#This Row],[NoApplication]],'A-Applications'!B:O,14,FALSE)</f>
        <v>#N/A</v>
      </c>
    </row>
    <row r="225" spans="2:17" x14ac:dyDescent="0.25">
      <c r="B225" s="85" t="s">
        <v>3798</v>
      </c>
      <c r="C225" s="85" t="s">
        <v>558</v>
      </c>
      <c r="D225" s="85" t="s">
        <v>7533</v>
      </c>
      <c r="E225" s="85"/>
      <c r="F225" s="85" t="s">
        <v>1799</v>
      </c>
      <c r="G225" s="85"/>
      <c r="H225" s="85" t="s">
        <v>7402</v>
      </c>
      <c r="I225" s="85"/>
      <c r="J225" s="85" t="s">
        <v>7560</v>
      </c>
      <c r="L225" s="85"/>
      <c r="M225" s="85"/>
      <c r="N225" s="85"/>
      <c r="O225" s="85"/>
      <c r="P225" s="85" t="str">
        <f>VLOOKUP(PPlatformData[[#This Row],[Can support capability]],'B-Business Capability'!B:G,6,FALSE)</f>
        <v>Supplier Contact Management</v>
      </c>
      <c r="Q225" s="87" t="e">
        <f>VLOOKUP(PPlatformData[[#This Row],[NoApplication]],'A-Applications'!B:O,14,FALSE)</f>
        <v>#N/A</v>
      </c>
    </row>
    <row r="226" spans="2:17" x14ac:dyDescent="0.25">
      <c r="B226" s="85" t="s">
        <v>3798</v>
      </c>
      <c r="C226" s="85" t="s">
        <v>934</v>
      </c>
      <c r="D226" s="85" t="s">
        <v>7568</v>
      </c>
      <c r="E226" s="85"/>
      <c r="F226" s="85" t="s">
        <v>1799</v>
      </c>
      <c r="G226" s="85"/>
      <c r="H226" s="85" t="s">
        <v>7407</v>
      </c>
      <c r="I226" s="85"/>
      <c r="J226" s="85"/>
      <c r="K226" t="s">
        <v>7569</v>
      </c>
      <c r="L226" s="85"/>
      <c r="M226" s="85"/>
      <c r="N226" s="85"/>
      <c r="O226" s="85"/>
      <c r="P226" s="85" t="str">
        <f>VLOOKUP(PPlatformData[[#This Row],[Can support capability]],'B-Business Capability'!B:G,6,FALSE)</f>
        <v>Quality Management</v>
      </c>
      <c r="Q226" s="87" t="e">
        <f>VLOOKUP(PPlatformData[[#This Row],[NoApplication]],'A-Applications'!B:O,14,FALSE)</f>
        <v>#N/A</v>
      </c>
    </row>
    <row r="227" spans="2:17" x14ac:dyDescent="0.25">
      <c r="B227" s="85" t="s">
        <v>2341</v>
      </c>
      <c r="C227" s="85" t="s">
        <v>1011</v>
      </c>
      <c r="D227" s="85" t="s">
        <v>3855</v>
      </c>
      <c r="E227" s="85" t="s">
        <v>7466</v>
      </c>
      <c r="F227" s="85" t="s">
        <v>1799</v>
      </c>
      <c r="G227" s="85" t="s">
        <v>7406</v>
      </c>
      <c r="H227" s="85" t="s">
        <v>7402</v>
      </c>
      <c r="I227" s="85"/>
      <c r="J227" s="85"/>
      <c r="L227" s="85"/>
      <c r="M227" s="85"/>
      <c r="N227" s="85"/>
      <c r="O227" s="85"/>
      <c r="P227" s="85" t="str">
        <f>VLOOKUP(PPlatformData[[#This Row],[Can support capability]],'B-Business Capability'!B:G,6,FALSE)</f>
        <v>Materials Management</v>
      </c>
      <c r="Q227" s="87" t="e">
        <f>VLOOKUP(PPlatformData[[#This Row],[NoApplication]],'A-Applications'!B:O,14,FALSE)</f>
        <v>#N/A</v>
      </c>
    </row>
    <row r="228" spans="2:17" x14ac:dyDescent="0.25">
      <c r="B228" s="85" t="s">
        <v>2341</v>
      </c>
      <c r="C228" s="85" t="s">
        <v>8654</v>
      </c>
      <c r="D228" s="146" t="s">
        <v>7593</v>
      </c>
      <c r="E228" s="146" t="s">
        <v>7596</v>
      </c>
      <c r="F228" s="85" t="s">
        <v>7435</v>
      </c>
      <c r="G228" s="85" t="s">
        <v>7406</v>
      </c>
      <c r="H228" s="85" t="s">
        <v>7407</v>
      </c>
      <c r="I228" s="85"/>
      <c r="J228" s="85"/>
      <c r="L228" s="85"/>
      <c r="M228" s="85"/>
      <c r="N228" s="85"/>
      <c r="O228" s="85"/>
      <c r="P228" s="85" t="str">
        <f>VLOOKUP(PPlatformData[[#This Row],[Can support capability]],'B-Business Capability'!B:G,6,FALSE)</f>
        <v>Warehouse Management</v>
      </c>
      <c r="Q228" s="87" t="e">
        <f>VLOOKUP(PPlatformData[[#This Row],[NoApplication]],'A-Applications'!B:O,14,FALSE)</f>
        <v>#N/A</v>
      </c>
    </row>
    <row r="229" spans="2:17" x14ac:dyDescent="0.25">
      <c r="B229" s="85" t="s">
        <v>2341</v>
      </c>
      <c r="C229" s="85" t="s">
        <v>8654</v>
      </c>
      <c r="D229" s="146" t="s">
        <v>7593</v>
      </c>
      <c r="E229" s="146" t="s">
        <v>7602</v>
      </c>
      <c r="F229" s="85" t="s">
        <v>7435</v>
      </c>
      <c r="G229" s="85" t="s">
        <v>7406</v>
      </c>
      <c r="H229" s="85" t="s">
        <v>7407</v>
      </c>
      <c r="I229" s="85"/>
      <c r="J229" s="85"/>
      <c r="L229" s="85"/>
      <c r="M229" s="85"/>
      <c r="N229" s="85"/>
      <c r="O229" s="85"/>
      <c r="P229" s="85" t="str">
        <f>VLOOKUP(PPlatformData[[#This Row],[Can support capability]],'B-Business Capability'!B:G,6,FALSE)</f>
        <v>Warehouse Management</v>
      </c>
      <c r="Q229" s="87" t="e">
        <f>VLOOKUP(PPlatformData[[#This Row],[NoApplication]],'A-Applications'!B:O,14,FALSE)</f>
        <v>#N/A</v>
      </c>
    </row>
    <row r="230" spans="2:17" x14ac:dyDescent="0.25">
      <c r="B230" s="85" t="s">
        <v>2341</v>
      </c>
      <c r="C230" s="85" t="s">
        <v>7502</v>
      </c>
      <c r="D230" s="146" t="s">
        <v>7593</v>
      </c>
      <c r="E230" s="146" t="s">
        <v>7598</v>
      </c>
      <c r="F230" s="85" t="s">
        <v>7435</v>
      </c>
      <c r="G230" s="85" t="s">
        <v>7406</v>
      </c>
      <c r="H230" s="85" t="s">
        <v>7407</v>
      </c>
      <c r="I230" s="85"/>
      <c r="J230" s="85"/>
      <c r="L230" s="85"/>
      <c r="M230" s="85"/>
      <c r="N230" s="85"/>
      <c r="O230" s="85"/>
      <c r="P230" s="85" t="str">
        <f>VLOOKUP(PPlatformData[[#This Row],[Can support capability]],'B-Business Capability'!B:G,6,FALSE)</f>
        <v>Logistics Management</v>
      </c>
      <c r="Q230" s="87" t="e">
        <f>VLOOKUP(PPlatformData[[#This Row],[NoApplication]],'A-Applications'!B:O,14,FALSE)</f>
        <v>#N/A</v>
      </c>
    </row>
    <row r="231" spans="2:17" x14ac:dyDescent="0.25">
      <c r="B231" s="85" t="s">
        <v>2341</v>
      </c>
      <c r="C231" s="85" t="s">
        <v>7502</v>
      </c>
      <c r="D231" s="146" t="s">
        <v>7593</v>
      </c>
      <c r="E231" s="146"/>
      <c r="F231" s="85" t="s">
        <v>7435</v>
      </c>
      <c r="G231" s="85" t="s">
        <v>7406</v>
      </c>
      <c r="H231" s="85" t="s">
        <v>7407</v>
      </c>
      <c r="I231" s="85"/>
      <c r="J231" s="85"/>
      <c r="L231" s="85"/>
      <c r="M231" s="85"/>
      <c r="N231" s="85"/>
      <c r="O231" s="85"/>
      <c r="P231" s="85" t="str">
        <f>VLOOKUP(PPlatformData[[#This Row],[Can support capability]],'B-Business Capability'!B:G,6,FALSE)</f>
        <v>Logistics Management</v>
      </c>
      <c r="Q231" s="87" t="e">
        <f>VLOOKUP(PPlatformData[[#This Row],[NoApplication]],'A-Applications'!B:O,14,FALSE)</f>
        <v>#N/A</v>
      </c>
    </row>
    <row r="232" spans="2:17" x14ac:dyDescent="0.25">
      <c r="B232" s="85" t="s">
        <v>2341</v>
      </c>
      <c r="C232" s="85" t="s">
        <v>7605</v>
      </c>
      <c r="D232" s="146" t="s">
        <v>7593</v>
      </c>
      <c r="E232" s="146"/>
      <c r="F232" s="85" t="s">
        <v>1799</v>
      </c>
      <c r="G232" s="85" t="s">
        <v>7406</v>
      </c>
      <c r="H232" s="85" t="s">
        <v>7402</v>
      </c>
      <c r="I232" s="85"/>
      <c r="J232" s="85"/>
      <c r="L232" s="85"/>
      <c r="M232" s="85"/>
      <c r="N232" s="85"/>
      <c r="O232" s="85"/>
      <c r="P232" s="85" t="e">
        <f>VLOOKUP(PPlatformData[[#This Row],[Can support capability]],'B-Business Capability'!B:G,6,FALSE)</f>
        <v>#N/A</v>
      </c>
      <c r="Q232" s="87" t="e">
        <f>VLOOKUP(PPlatformData[[#This Row],[NoApplication]],'A-Applications'!B:O,14,FALSE)</f>
        <v>#N/A</v>
      </c>
    </row>
    <row r="233" spans="2:17" x14ac:dyDescent="0.25">
      <c r="B233" s="85" t="s">
        <v>2341</v>
      </c>
      <c r="C233" s="85" t="s">
        <v>189</v>
      </c>
      <c r="D233" s="146" t="s">
        <v>7593</v>
      </c>
      <c r="E233" s="85"/>
      <c r="F233" s="85" t="s">
        <v>7435</v>
      </c>
      <c r="G233" s="85" t="s">
        <v>7406</v>
      </c>
      <c r="H233" s="85" t="s">
        <v>7407</v>
      </c>
      <c r="I233" s="85"/>
      <c r="J233" s="85"/>
      <c r="L233" s="85"/>
      <c r="M233" s="85"/>
      <c r="N233" s="85"/>
      <c r="O233" s="85"/>
      <c r="P233" s="85" t="str">
        <f>VLOOKUP(PPlatformData[[#This Row],[Can support capability]],'B-Business Capability'!B:G,6,FALSE)</f>
        <v>Sourcing</v>
      </c>
      <c r="Q233" s="87" t="e">
        <f>VLOOKUP(PPlatformData[[#This Row],[NoApplication]],'A-Applications'!B:O,14,FALSE)</f>
        <v>#N/A</v>
      </c>
    </row>
    <row r="234" spans="2:17" x14ac:dyDescent="0.25">
      <c r="B234" s="85" t="s">
        <v>2341</v>
      </c>
      <c r="C234" s="85" t="s">
        <v>558</v>
      </c>
      <c r="D234" s="146" t="s">
        <v>7593</v>
      </c>
      <c r="E234" s="85"/>
      <c r="F234" s="85" t="s">
        <v>2349</v>
      </c>
      <c r="G234" s="85" t="s">
        <v>7406</v>
      </c>
      <c r="H234" s="85" t="s">
        <v>7402</v>
      </c>
      <c r="I234" s="85"/>
      <c r="J234" s="85"/>
      <c r="L234" s="85"/>
      <c r="M234" s="85"/>
      <c r="N234" s="85"/>
      <c r="O234" s="85"/>
      <c r="P234" s="85" t="str">
        <f>VLOOKUP(PPlatformData[[#This Row],[Can support capability]],'B-Business Capability'!B:G,6,FALSE)</f>
        <v>Supplier Contact Management</v>
      </c>
      <c r="Q234" s="87" t="e">
        <f>VLOOKUP(PPlatformData[[#This Row],[NoApplication]],'A-Applications'!B:O,14,FALSE)</f>
        <v>#N/A</v>
      </c>
    </row>
    <row r="235" spans="2:17" x14ac:dyDescent="0.25">
      <c r="B235" s="85" t="s">
        <v>2341</v>
      </c>
      <c r="C235" s="85" t="s">
        <v>1074</v>
      </c>
      <c r="D235" s="146" t="s">
        <v>7593</v>
      </c>
      <c r="E235" s="85"/>
      <c r="F235" s="85" t="s">
        <v>7435</v>
      </c>
      <c r="G235" s="85" t="s">
        <v>7406</v>
      </c>
      <c r="H235" s="85" t="s">
        <v>7407</v>
      </c>
      <c r="I235" s="85"/>
      <c r="J235" s="85"/>
      <c r="L235" s="85"/>
      <c r="M235" s="85"/>
      <c r="N235" s="85"/>
      <c r="O235" s="85"/>
      <c r="P235" s="85" t="str">
        <f>VLOOKUP(PPlatformData[[#This Row],[Can support capability]],'B-Business Capability'!B:G,6,FALSE)</f>
        <v>Supply Chain Performance Monitoring</v>
      </c>
      <c r="Q235" s="87" t="e">
        <f>VLOOKUP(PPlatformData[[#This Row],[NoApplication]],'A-Applications'!B:O,14,FALSE)</f>
        <v>#N/A</v>
      </c>
    </row>
    <row r="236" spans="2:17" x14ac:dyDescent="0.25">
      <c r="B236" s="85" t="s">
        <v>2341</v>
      </c>
      <c r="C236" s="85" t="s">
        <v>1076</v>
      </c>
      <c r="D236" s="146" t="s">
        <v>7593</v>
      </c>
      <c r="E236" s="146" t="s">
        <v>7594</v>
      </c>
      <c r="F236" s="85" t="s">
        <v>7435</v>
      </c>
      <c r="G236" s="85" t="s">
        <v>7406</v>
      </c>
      <c r="H236" s="85" t="s">
        <v>7407</v>
      </c>
      <c r="I236" s="85"/>
      <c r="J236" s="85"/>
      <c r="L236" s="85"/>
      <c r="M236" s="85"/>
      <c r="N236" s="85"/>
      <c r="O236" s="85"/>
      <c r="P236" s="85" t="str">
        <f>VLOOKUP(PPlatformData[[#This Row],[Can support capability]],'B-Business Capability'!B:G,6,FALSE)</f>
        <v>Supply Chain Strategy &amp; Planning</v>
      </c>
      <c r="Q236" s="87" t="e">
        <f>VLOOKUP(PPlatformData[[#This Row],[NoApplication]],'A-Applications'!B:O,14,FALSE)</f>
        <v>#N/A</v>
      </c>
    </row>
    <row r="237" spans="2:17" x14ac:dyDescent="0.25">
      <c r="B237" s="85" t="s">
        <v>2341</v>
      </c>
      <c r="C237" s="85" t="s">
        <v>1076</v>
      </c>
      <c r="D237" s="146" t="s">
        <v>7593</v>
      </c>
      <c r="E237" s="146" t="s">
        <v>7600</v>
      </c>
      <c r="F237" s="85" t="s">
        <v>7435</v>
      </c>
      <c r="G237" s="85" t="s">
        <v>7406</v>
      </c>
      <c r="H237" s="85" t="s">
        <v>7407</v>
      </c>
      <c r="I237" s="85"/>
      <c r="J237" s="85"/>
      <c r="L237" s="85"/>
      <c r="M237" s="85"/>
      <c r="N237" s="85"/>
      <c r="O237" s="85"/>
      <c r="P237" s="85" t="str">
        <f>VLOOKUP(PPlatformData[[#This Row],[Can support capability]],'B-Business Capability'!B:G,6,FALSE)</f>
        <v>Supply Chain Strategy &amp; Planning</v>
      </c>
      <c r="Q237" s="87" t="e">
        <f>VLOOKUP(PPlatformData[[#This Row],[NoApplication]],'A-Applications'!B:O,14,FALSE)</f>
        <v>#N/A</v>
      </c>
    </row>
    <row r="238" spans="2:17" x14ac:dyDescent="0.25">
      <c r="B238" s="85" t="s">
        <v>2341</v>
      </c>
      <c r="C238" s="85" t="s">
        <v>526</v>
      </c>
      <c r="D238" s="146" t="s">
        <v>7593</v>
      </c>
      <c r="E238" s="85"/>
      <c r="F238" s="85" t="s">
        <v>7405</v>
      </c>
      <c r="G238" s="85" t="s">
        <v>7406</v>
      </c>
      <c r="H238" s="85" t="s">
        <v>7402</v>
      </c>
      <c r="I238" s="85"/>
      <c r="J238" s="85"/>
      <c r="L238" s="85"/>
      <c r="M238" s="85"/>
      <c r="N238" s="85"/>
      <c r="O238" s="85"/>
      <c r="P238" s="85" t="str">
        <f>VLOOKUP(PPlatformData[[#This Row],[Can support capability]],'B-Business Capability'!B:G,6,FALSE)</f>
        <v>Logistics Management</v>
      </c>
      <c r="Q238" s="87" t="e">
        <f>VLOOKUP(PPlatformData[[#This Row],[NoApplication]],'A-Applications'!B:O,14,FALSE)</f>
        <v>#N/A</v>
      </c>
    </row>
    <row r="239" spans="2:17" x14ac:dyDescent="0.25">
      <c r="B239" s="85" t="s">
        <v>2341</v>
      </c>
      <c r="C239" s="85" t="s">
        <v>7601</v>
      </c>
      <c r="D239" s="146" t="s">
        <v>7593</v>
      </c>
      <c r="E239" s="146" t="s">
        <v>7602</v>
      </c>
      <c r="F239" s="85" t="s">
        <v>7435</v>
      </c>
      <c r="G239" s="85" t="s">
        <v>7406</v>
      </c>
      <c r="H239" s="85" t="s">
        <v>7407</v>
      </c>
      <c r="I239" s="85"/>
      <c r="J239" s="85"/>
      <c r="L239" s="85"/>
      <c r="M239" s="85"/>
      <c r="N239" s="85"/>
      <c r="O239" s="85"/>
      <c r="P239" s="85" t="str">
        <f>VLOOKUP(PPlatformData[[#This Row],[Can support capability]],'B-Business Capability'!B:G,6,FALSE)</f>
        <v>Warehouse Management</v>
      </c>
      <c r="Q239" s="87" t="e">
        <f>VLOOKUP(PPlatformData[[#This Row],[NoApplication]],'A-Applications'!B:O,14,FALSE)</f>
        <v>#N/A</v>
      </c>
    </row>
    <row r="240" spans="2:17" x14ac:dyDescent="0.25">
      <c r="B240" s="85" t="s">
        <v>2341</v>
      </c>
      <c r="C240" s="85" t="s">
        <v>7421</v>
      </c>
      <c r="D240" s="85" t="s">
        <v>7419</v>
      </c>
      <c r="E240" s="85" t="s">
        <v>7422</v>
      </c>
      <c r="F240" s="85" t="s">
        <v>1799</v>
      </c>
      <c r="G240" s="85" t="s">
        <v>7415</v>
      </c>
      <c r="H240" s="85" t="s">
        <v>7402</v>
      </c>
      <c r="I240" s="85"/>
      <c r="J240" s="85"/>
      <c r="L240" s="85"/>
      <c r="M240" s="85"/>
      <c r="N240" s="85"/>
      <c r="O240" s="85"/>
      <c r="P240" s="85" t="str">
        <f>VLOOKUP(PPlatformData[[#This Row],[Can support capability]],'B-Business Capability'!B:G,6,FALSE)</f>
        <v>Marketing demand management</v>
      </c>
      <c r="Q240" s="87" t="e">
        <f>VLOOKUP(PPlatformData[[#This Row],[NoApplication]],'A-Applications'!B:O,14,FALSE)</f>
        <v>#N/A</v>
      </c>
    </row>
    <row r="241" spans="2:17" x14ac:dyDescent="0.25">
      <c r="B241" s="85" t="s">
        <v>2341</v>
      </c>
      <c r="C241" s="85" t="s">
        <v>1096</v>
      </c>
      <c r="D241" s="85" t="s">
        <v>7419</v>
      </c>
      <c r="E241" s="85" t="s">
        <v>7430</v>
      </c>
      <c r="F241" s="85" t="s">
        <v>1799</v>
      </c>
      <c r="G241" s="85" t="s">
        <v>7415</v>
      </c>
      <c r="H241" s="85" t="s">
        <v>7402</v>
      </c>
      <c r="I241" s="85"/>
      <c r="J241" s="85"/>
      <c r="L241" s="85"/>
      <c r="M241" s="85"/>
      <c r="N241" s="85"/>
      <c r="O241" s="85"/>
      <c r="P241" s="85" t="str">
        <f>VLOOKUP(PPlatformData[[#This Row],[Can support capability]],'B-Business Capability'!B:G,6,FALSE)</f>
        <v>Marketing demand management</v>
      </c>
      <c r="Q241" s="87" t="e">
        <f>VLOOKUP(PPlatformData[[#This Row],[NoApplication]],'A-Applications'!B:O,14,FALSE)</f>
        <v>#N/A</v>
      </c>
    </row>
    <row r="242" spans="2:17" x14ac:dyDescent="0.25">
      <c r="B242" s="85" t="s">
        <v>2341</v>
      </c>
      <c r="C242" s="85" t="s">
        <v>1136</v>
      </c>
      <c r="D242" s="85" t="s">
        <v>7419</v>
      </c>
      <c r="E242" s="85" t="s">
        <v>7424</v>
      </c>
      <c r="F242" s="85" t="s">
        <v>1799</v>
      </c>
      <c r="G242" s="85" t="s">
        <v>7415</v>
      </c>
      <c r="H242" s="85" t="s">
        <v>7402</v>
      </c>
      <c r="I242" s="85"/>
      <c r="J242" s="85"/>
      <c r="L242" s="85"/>
      <c r="M242" s="85"/>
      <c r="N242" s="85"/>
      <c r="O242" s="85"/>
      <c r="P242" s="85" t="str">
        <f>VLOOKUP(PPlatformData[[#This Row],[Can support capability]],'B-Business Capability'!B:G,6,FALSE)</f>
        <v>Data and insights management</v>
      </c>
      <c r="Q242" s="87" t="e">
        <f>VLOOKUP(PPlatformData[[#This Row],[NoApplication]],'A-Applications'!B:O,14,FALSE)</f>
        <v>#N/A</v>
      </c>
    </row>
    <row r="243" spans="2:17" x14ac:dyDescent="0.25">
      <c r="B243" s="85" t="s">
        <v>2341</v>
      </c>
      <c r="C243" s="85" t="s">
        <v>1168</v>
      </c>
      <c r="D243" s="85" t="s">
        <v>41</v>
      </c>
      <c r="E243" s="85" t="s">
        <v>7488</v>
      </c>
      <c r="F243" s="85" t="s">
        <v>7435</v>
      </c>
      <c r="G243" s="85" t="s">
        <v>7406</v>
      </c>
      <c r="H243" s="85" t="s">
        <v>7402</v>
      </c>
      <c r="I243" s="85"/>
      <c r="J243" s="85"/>
      <c r="L243" s="85"/>
      <c r="M243" s="85"/>
      <c r="N243" s="85"/>
      <c r="O243" s="85"/>
      <c r="P243" s="85" t="str">
        <f>VLOOKUP(PPlatformData[[#This Row],[Can support capability]],'B-Business Capability'!B:G,6,FALSE)</f>
        <v>Sales Operations</v>
      </c>
      <c r="Q243" s="87" t="e">
        <f>VLOOKUP(PPlatformData[[#This Row],[NoApplication]],'A-Applications'!B:O,14,FALSE)</f>
        <v>#N/A</v>
      </c>
    </row>
    <row r="244" spans="2:17" x14ac:dyDescent="0.25">
      <c r="B244" s="85" t="s">
        <v>2341</v>
      </c>
      <c r="C244" s="85" t="s">
        <v>1168</v>
      </c>
      <c r="D244" s="85" t="s">
        <v>41</v>
      </c>
      <c r="E244" s="85" t="s">
        <v>7530</v>
      </c>
      <c r="F244" s="85" t="s">
        <v>7435</v>
      </c>
      <c r="G244" s="85" t="s">
        <v>7406</v>
      </c>
      <c r="H244" s="85" t="s">
        <v>7402</v>
      </c>
      <c r="I244" s="85"/>
      <c r="J244" s="85"/>
      <c r="L244" s="85"/>
      <c r="M244" s="85"/>
      <c r="N244" s="85"/>
      <c r="O244" s="85"/>
      <c r="P244" s="85" t="str">
        <f>VLOOKUP(PPlatformData[[#This Row],[Can support capability]],'B-Business Capability'!B:G,6,FALSE)</f>
        <v>Sales Operations</v>
      </c>
      <c r="Q244" s="87" t="e">
        <f>VLOOKUP(PPlatformData[[#This Row],[NoApplication]],'A-Applications'!B:O,14,FALSE)</f>
        <v>#N/A</v>
      </c>
    </row>
    <row r="245" spans="2:17" x14ac:dyDescent="0.25">
      <c r="B245" s="85" t="s">
        <v>2341</v>
      </c>
      <c r="C245" s="85" t="s">
        <v>1178</v>
      </c>
      <c r="D245" s="85" t="s">
        <v>7581</v>
      </c>
      <c r="E245" s="85" t="s">
        <v>7584</v>
      </c>
      <c r="F245" s="85" t="s">
        <v>7435</v>
      </c>
      <c r="G245" s="85" t="s">
        <v>7415</v>
      </c>
      <c r="H245" s="85" t="s">
        <v>7402</v>
      </c>
      <c r="I245" s="85"/>
      <c r="J245" s="85"/>
      <c r="L245" s="85"/>
      <c r="M245" s="85"/>
      <c r="N245" s="85"/>
      <c r="O245" s="85"/>
      <c r="P245" s="85" t="str">
        <f>VLOOKUP(PPlatformData[[#This Row],[Can support capability]],'B-Business Capability'!B:G,6,FALSE)</f>
        <v>Sales Operations</v>
      </c>
      <c r="Q245" s="87" t="e">
        <f>VLOOKUP(PPlatformData[[#This Row],[NoApplication]],'A-Applications'!B:O,14,FALSE)</f>
        <v>#N/A</v>
      </c>
    </row>
    <row r="246" spans="2:17" x14ac:dyDescent="0.25">
      <c r="B246" s="85" t="s">
        <v>2341</v>
      </c>
      <c r="C246" s="85" t="s">
        <v>1185</v>
      </c>
      <c r="D246" s="85" t="s">
        <v>7581</v>
      </c>
      <c r="E246" s="85" t="s">
        <v>7584</v>
      </c>
      <c r="F246" s="85" t="s">
        <v>7435</v>
      </c>
      <c r="G246" s="85" t="s">
        <v>7415</v>
      </c>
      <c r="H246" s="85" t="s">
        <v>7433</v>
      </c>
      <c r="I246" s="85"/>
      <c r="J246" s="85"/>
      <c r="L246" s="85"/>
      <c r="M246" s="85"/>
      <c r="N246" s="85"/>
      <c r="O246" s="85"/>
      <c r="P246" s="85" t="str">
        <f>VLOOKUP(PPlatformData[[#This Row],[Can support capability]],'B-Business Capability'!B:G,6,FALSE)</f>
        <v>Sales Operations</v>
      </c>
      <c r="Q246" s="87" t="e">
        <f>VLOOKUP(PPlatformData[[#This Row],[NoApplication]],'A-Applications'!B:O,14,FALSE)</f>
        <v>#N/A</v>
      </c>
    </row>
    <row r="247" spans="2:17" x14ac:dyDescent="0.25">
      <c r="B247" s="85" t="s">
        <v>2341</v>
      </c>
      <c r="C247" s="85" t="s">
        <v>1210</v>
      </c>
      <c r="D247" s="85" t="s">
        <v>7419</v>
      </c>
      <c r="E247" s="85" t="s">
        <v>7429</v>
      </c>
      <c r="F247" s="85" t="s">
        <v>1799</v>
      </c>
      <c r="G247" s="85" t="s">
        <v>7415</v>
      </c>
      <c r="H247" s="85" t="s">
        <v>7402</v>
      </c>
      <c r="I247" s="85"/>
      <c r="J247" s="85"/>
      <c r="L247" s="85"/>
      <c r="M247" s="85"/>
      <c r="N247" s="85"/>
      <c r="O247" s="85"/>
      <c r="P247" s="85" t="str">
        <f>VLOOKUP(PPlatformData[[#This Row],[Can support capability]],'B-Business Capability'!B:G,6,FALSE)</f>
        <v>Sales Execution and Customer Engagement</v>
      </c>
      <c r="Q247" s="87" t="e">
        <f>VLOOKUP(PPlatformData[[#This Row],[NoApplication]],'A-Applications'!B:O,14,FALSE)</f>
        <v>#N/A</v>
      </c>
    </row>
    <row r="248" spans="2:17" x14ac:dyDescent="0.25">
      <c r="B248" s="85" t="s">
        <v>2341</v>
      </c>
      <c r="C248" s="85" t="s">
        <v>1225</v>
      </c>
      <c r="D248" s="85" t="s">
        <v>7419</v>
      </c>
      <c r="E248" s="85" t="s">
        <v>7430</v>
      </c>
      <c r="F248" s="85" t="s">
        <v>1799</v>
      </c>
      <c r="G248" s="85" t="s">
        <v>7415</v>
      </c>
      <c r="H248" s="85" t="s">
        <v>7402</v>
      </c>
      <c r="I248" s="85"/>
      <c r="J248" s="85"/>
      <c r="L248" s="85"/>
      <c r="M248" s="85"/>
      <c r="N248" s="85"/>
      <c r="O248" s="85"/>
      <c r="P248" s="85" t="str">
        <f>VLOOKUP(PPlatformData[[#This Row],[Can support capability]],'B-Business Capability'!B:G,6,FALSE)</f>
        <v>Sales Execution and Customer Engagement</v>
      </c>
      <c r="Q248" s="87" t="e">
        <f>VLOOKUP(PPlatformData[[#This Row],[NoApplication]],'A-Applications'!B:O,14,FALSE)</f>
        <v>#N/A</v>
      </c>
    </row>
    <row r="249" spans="2:17" x14ac:dyDescent="0.25">
      <c r="B249" s="85" t="s">
        <v>2341</v>
      </c>
      <c r="C249" s="85" t="s">
        <v>1242</v>
      </c>
      <c r="D249" s="85" t="s">
        <v>7581</v>
      </c>
      <c r="E249" s="85" t="s">
        <v>7584</v>
      </c>
      <c r="F249" s="85" t="s">
        <v>7435</v>
      </c>
      <c r="G249" s="85" t="s">
        <v>7415</v>
      </c>
      <c r="H249" s="85" t="s">
        <v>7433</v>
      </c>
      <c r="I249" s="85"/>
      <c r="J249" s="85"/>
      <c r="L249" s="85"/>
      <c r="M249" s="85"/>
      <c r="N249" s="85"/>
      <c r="O249" s="85"/>
      <c r="P249" s="85" t="str">
        <f>VLOOKUP(PPlatformData[[#This Row],[Can support capability]],'B-Business Capability'!B:G,6,FALSE)</f>
        <v>Quotation, Order, and Contract Management</v>
      </c>
      <c r="Q249" s="87" t="e">
        <f>VLOOKUP(PPlatformData[[#This Row],[NoApplication]],'A-Applications'!B:O,14,FALSE)</f>
        <v>#N/A</v>
      </c>
    </row>
    <row r="250" spans="2:17" x14ac:dyDescent="0.25">
      <c r="B250" s="85" t="s">
        <v>2341</v>
      </c>
      <c r="C250" s="85" t="s">
        <v>1254</v>
      </c>
      <c r="D250" s="85" t="s">
        <v>41</v>
      </c>
      <c r="E250" s="85" t="s">
        <v>7486</v>
      </c>
      <c r="F250" s="85" t="s">
        <v>1799</v>
      </c>
      <c r="G250" s="85" t="s">
        <v>7406</v>
      </c>
      <c r="H250" s="85" t="s">
        <v>7402</v>
      </c>
      <c r="I250" s="85"/>
      <c r="J250" s="85"/>
      <c r="L250" s="85"/>
      <c r="M250" s="85"/>
      <c r="N250" s="85"/>
      <c r="O250" s="85"/>
      <c r="P250" s="85" t="str">
        <f>VLOOKUP(PPlatformData[[#This Row],[Can support capability]],'B-Business Capability'!B:G,6,FALSE)</f>
        <v>Quotation, Order, and Contract Management</v>
      </c>
      <c r="Q250" s="87" t="e">
        <f>VLOOKUP(PPlatformData[[#This Row],[NoApplication]],'A-Applications'!B:O,14,FALSE)</f>
        <v>#N/A</v>
      </c>
    </row>
    <row r="251" spans="2:17" x14ac:dyDescent="0.25">
      <c r="B251" s="85" t="s">
        <v>2341</v>
      </c>
      <c r="C251" s="85" t="s">
        <v>1262</v>
      </c>
      <c r="D251" s="85" t="s">
        <v>7581</v>
      </c>
      <c r="E251" s="85" t="s">
        <v>7584</v>
      </c>
      <c r="F251" s="85" t="s">
        <v>7435</v>
      </c>
      <c r="G251" s="85" t="s">
        <v>7415</v>
      </c>
      <c r="H251" s="85" t="s">
        <v>7433</v>
      </c>
      <c r="I251" s="85"/>
      <c r="J251" s="85"/>
      <c r="L251" s="85"/>
      <c r="M251" s="85"/>
      <c r="N251" s="85"/>
      <c r="O251" s="85"/>
      <c r="P251" s="85" t="str">
        <f>VLOOKUP(PPlatformData[[#This Row],[Can support capability]],'B-Business Capability'!B:G,6,FALSE)</f>
        <v>Quotation, Order, and Contract Management</v>
      </c>
      <c r="Q251" s="87" t="e">
        <f>VLOOKUP(PPlatformData[[#This Row],[NoApplication]],'A-Applications'!B:O,14,FALSE)</f>
        <v>#N/A</v>
      </c>
    </row>
    <row r="252" spans="2:17" x14ac:dyDescent="0.25">
      <c r="B252" s="85" t="s">
        <v>3798</v>
      </c>
      <c r="C252" s="85" t="s">
        <v>1264</v>
      </c>
      <c r="D252" s="85" t="s">
        <v>7544</v>
      </c>
      <c r="E252" s="85"/>
      <c r="F252" s="85" t="s">
        <v>1799</v>
      </c>
      <c r="G252" s="85"/>
      <c r="H252" s="85" t="s">
        <v>7407</v>
      </c>
      <c r="I252" s="85"/>
      <c r="J252" s="85" t="s">
        <v>7561</v>
      </c>
      <c r="K252" t="s">
        <v>7562</v>
      </c>
      <c r="L252" s="85"/>
      <c r="M252" s="85"/>
      <c r="N252" s="85"/>
      <c r="O252" s="85"/>
      <c r="P252" s="85" t="str">
        <f>VLOOKUP(PPlatformData[[#This Row],[Can support capability]],'B-Business Capability'!B:G,6,FALSE)</f>
        <v>Quotation, Order, and Contract Management</v>
      </c>
      <c r="Q252" s="87" t="e">
        <f>VLOOKUP(PPlatformData[[#This Row],[NoApplication]],'A-Applications'!B:O,14,FALSE)</f>
        <v>#N/A</v>
      </c>
    </row>
    <row r="253" spans="2:17" x14ac:dyDescent="0.25">
      <c r="B253" s="85" t="s">
        <v>2341</v>
      </c>
      <c r="C253" s="85" t="s">
        <v>7576</v>
      </c>
      <c r="D253" s="85" t="s">
        <v>41</v>
      </c>
      <c r="E253" s="85" t="s">
        <v>7577</v>
      </c>
      <c r="F253" s="85" t="s">
        <v>7405</v>
      </c>
      <c r="G253" s="85" t="s">
        <v>7406</v>
      </c>
      <c r="H253" s="85" t="s">
        <v>7402</v>
      </c>
      <c r="I253" s="85"/>
      <c r="J253" s="85"/>
      <c r="L253" s="85"/>
      <c r="M253" s="85"/>
      <c r="N253" s="85"/>
      <c r="O253" s="85"/>
      <c r="P253" s="85" t="e">
        <f>VLOOKUP(PPlatformData[[#This Row],[Can support capability]],'B-Business Capability'!B:G,6,FALSE)</f>
        <v>#N/A</v>
      </c>
      <c r="Q253" s="87" t="e">
        <f>VLOOKUP(PPlatformData[[#This Row],[NoApplication]],'A-Applications'!B:O,14,FALSE)</f>
        <v>#N/A</v>
      </c>
    </row>
    <row r="254" spans="2:17" x14ac:dyDescent="0.25">
      <c r="B254" s="85" t="s">
        <v>2341</v>
      </c>
      <c r="C254" s="85" t="s">
        <v>1330</v>
      </c>
      <c r="D254" s="85" t="s">
        <v>7419</v>
      </c>
      <c r="E254" s="85"/>
      <c r="F254" s="85" t="s">
        <v>1799</v>
      </c>
      <c r="G254" s="85" t="s">
        <v>7415</v>
      </c>
      <c r="H254" s="85" t="s">
        <v>7433</v>
      </c>
      <c r="I254" s="85"/>
      <c r="J254" s="85"/>
      <c r="L254" s="85"/>
      <c r="M254" s="85"/>
      <c r="N254" s="85"/>
      <c r="O254" s="85"/>
      <c r="P254" s="85">
        <f>VLOOKUP(PPlatformData[[#This Row],[Can support capability]],'B-Business Capability'!B:G,6,FALSE)</f>
        <v>0</v>
      </c>
      <c r="Q254" s="87" t="e">
        <f>VLOOKUP(PPlatformData[[#This Row],[NoApplication]],'A-Applications'!B:O,14,FALSE)</f>
        <v>#N/A</v>
      </c>
    </row>
    <row r="255" spans="2:17" x14ac:dyDescent="0.25">
      <c r="B255" s="85" t="s">
        <v>2088</v>
      </c>
      <c r="C255" s="85" t="s">
        <v>1330</v>
      </c>
      <c r="D255" s="85"/>
      <c r="E255" s="85"/>
      <c r="F255" s="85"/>
      <c r="G255" s="85"/>
      <c r="H255" s="85"/>
      <c r="I255" s="85"/>
      <c r="J255" s="85"/>
      <c r="L255" s="85"/>
      <c r="M255" s="85"/>
      <c r="N255" s="85"/>
      <c r="O255" s="85"/>
      <c r="P255" s="85">
        <f>VLOOKUP(PPlatformData[[#This Row],[Can support capability]],'B-Business Capability'!B:G,6,FALSE)</f>
        <v>0</v>
      </c>
      <c r="Q255" s="87" t="e">
        <f>VLOOKUP(PPlatformData[[#This Row],[NoApplication]],'A-Applications'!B:O,14,FALSE)</f>
        <v>#N/A</v>
      </c>
    </row>
    <row r="256" spans="2:17" x14ac:dyDescent="0.25">
      <c r="B256" s="85" t="s">
        <v>3392</v>
      </c>
      <c r="C256" s="85" t="s">
        <v>1330</v>
      </c>
      <c r="D256" s="85"/>
      <c r="E256" s="85"/>
      <c r="F256" s="85"/>
      <c r="G256" s="85"/>
      <c r="H256" s="85"/>
      <c r="I256" s="85" t="s">
        <v>1868</v>
      </c>
      <c r="J256" s="85"/>
      <c r="L256" s="85"/>
      <c r="M256" s="85"/>
      <c r="N256" s="85"/>
      <c r="O256" s="85"/>
      <c r="P256" s="85">
        <f>VLOOKUP(PPlatformData[[#This Row],[Can support capability]],'B-Business Capability'!B:G,6,FALSE)</f>
        <v>0</v>
      </c>
      <c r="Q256" s="87" t="e">
        <f>VLOOKUP(PPlatformData[[#This Row],[NoApplication]],'A-Applications'!B:O,14,FALSE)</f>
        <v>#N/A</v>
      </c>
    </row>
    <row r="257" spans="2:17" x14ac:dyDescent="0.25">
      <c r="B257" s="85" t="s">
        <v>3392</v>
      </c>
      <c r="C257" s="85" t="s">
        <v>1330</v>
      </c>
      <c r="D257" s="85" t="s">
        <v>5200</v>
      </c>
      <c r="E257" s="85"/>
      <c r="F257" s="85" t="s">
        <v>2349</v>
      </c>
      <c r="G257" s="85" t="s">
        <v>7415</v>
      </c>
      <c r="H257" s="85" t="s">
        <v>7402</v>
      </c>
      <c r="I257" s="85" t="s">
        <v>1868</v>
      </c>
      <c r="J257" s="85"/>
      <c r="L257" s="85"/>
      <c r="M257" s="85"/>
      <c r="N257" s="85"/>
      <c r="O257" s="85"/>
      <c r="P257" s="85">
        <f>VLOOKUP(PPlatformData[[#This Row],[Can support capability]],'B-Business Capability'!B:G,6,FALSE)</f>
        <v>0</v>
      </c>
      <c r="Q257" s="87" t="e">
        <f>VLOOKUP(PPlatformData[[#This Row],[NoApplication]],'A-Applications'!B:O,14,FALSE)</f>
        <v>#N/A</v>
      </c>
    </row>
    <row r="258" spans="2:17" x14ac:dyDescent="0.25">
      <c r="B258" s="85" t="s">
        <v>3392</v>
      </c>
      <c r="C258" s="85" t="s">
        <v>1330</v>
      </c>
      <c r="D258" s="85" t="s">
        <v>5189</v>
      </c>
      <c r="E258" s="85"/>
      <c r="F258" s="85" t="s">
        <v>2349</v>
      </c>
      <c r="G258" s="85" t="s">
        <v>7415</v>
      </c>
      <c r="H258" s="85" t="s">
        <v>7402</v>
      </c>
      <c r="I258" s="85" t="s">
        <v>1868</v>
      </c>
      <c r="J258" s="85"/>
      <c r="L258" s="85"/>
      <c r="M258" s="85"/>
      <c r="N258" s="85"/>
      <c r="O258" s="85"/>
      <c r="P258" s="85">
        <f>VLOOKUP(PPlatformData[[#This Row],[Can support capability]],'B-Business Capability'!B:G,6,FALSE)</f>
        <v>0</v>
      </c>
      <c r="Q258" s="87" t="e">
        <f>VLOOKUP(PPlatformData[[#This Row],[NoApplication]],'A-Applications'!B:O,14,FALSE)</f>
        <v>#N/A</v>
      </c>
    </row>
    <row r="259" spans="2:17" x14ac:dyDescent="0.25">
      <c r="B259" s="85" t="s">
        <v>2341</v>
      </c>
      <c r="C259" s="85" t="s">
        <v>1332</v>
      </c>
      <c r="D259" s="85" t="s">
        <v>7413</v>
      </c>
      <c r="E259" s="85" t="s">
        <v>7414</v>
      </c>
      <c r="F259" s="85" t="s">
        <v>7405</v>
      </c>
      <c r="G259" s="85" t="s">
        <v>7415</v>
      </c>
      <c r="H259" s="85" t="s">
        <v>7402</v>
      </c>
      <c r="I259" s="85"/>
      <c r="J259" s="85"/>
      <c r="L259" s="85"/>
      <c r="M259" s="85"/>
      <c r="N259" s="85"/>
      <c r="O259" s="85"/>
      <c r="P259" s="85" t="str">
        <f>VLOOKUP(PPlatformData[[#This Row],[Can support capability]],'B-Business Capability'!B:G,6,FALSE)</f>
        <v>Sales Operations</v>
      </c>
      <c r="Q259" s="87" t="e">
        <f>VLOOKUP(PPlatformData[[#This Row],[NoApplication]],'A-Applications'!B:O,14,FALSE)</f>
        <v>#N/A</v>
      </c>
    </row>
    <row r="260" spans="2:17" x14ac:dyDescent="0.25">
      <c r="B260" s="85" t="s">
        <v>2341</v>
      </c>
      <c r="C260" s="85" t="s">
        <v>1332</v>
      </c>
      <c r="D260" s="85" t="s">
        <v>7413</v>
      </c>
      <c r="E260" s="85" t="s">
        <v>7418</v>
      </c>
      <c r="F260" s="85" t="s">
        <v>7405</v>
      </c>
      <c r="G260" s="85" t="s">
        <v>7415</v>
      </c>
      <c r="H260" s="85" t="s">
        <v>7407</v>
      </c>
      <c r="I260" s="85"/>
      <c r="J260" s="85"/>
      <c r="L260" s="85"/>
      <c r="M260" s="85"/>
      <c r="N260" s="85"/>
      <c r="O260" s="85"/>
      <c r="P260" s="85" t="str">
        <f>VLOOKUP(PPlatformData[[#This Row],[Can support capability]],'B-Business Capability'!B:G,6,FALSE)</f>
        <v>Sales Operations</v>
      </c>
      <c r="Q260" s="87" t="e">
        <f>VLOOKUP(PPlatformData[[#This Row],[NoApplication]],'A-Applications'!B:O,14,FALSE)</f>
        <v>#N/A</v>
      </c>
    </row>
    <row r="261" spans="2:17" x14ac:dyDescent="0.25">
      <c r="B261" s="85" t="s">
        <v>3053</v>
      </c>
      <c r="C261" s="85" t="s">
        <v>1332</v>
      </c>
      <c r="D261" s="85" t="s">
        <v>7309</v>
      </c>
      <c r="E261" s="85"/>
      <c r="F261" s="85" t="s">
        <v>7405</v>
      </c>
      <c r="G261" s="85"/>
      <c r="H261" s="85" t="s">
        <v>7402</v>
      </c>
      <c r="I261" s="85"/>
      <c r="J261" s="85"/>
      <c r="L261" s="85" t="s">
        <v>1868</v>
      </c>
      <c r="M261" s="85"/>
      <c r="N261" s="85"/>
      <c r="O261" s="85"/>
      <c r="P261" s="85" t="str">
        <f>VLOOKUP(PPlatformData[[#This Row],[Can support capability]],'B-Business Capability'!B:G,6,FALSE)</f>
        <v>Sales Operations</v>
      </c>
      <c r="Q261" s="87" t="e">
        <f>VLOOKUP(PPlatformData[[#This Row],[NoApplication]],'A-Applications'!B:O,14,FALSE)</f>
        <v>#N/A</v>
      </c>
    </row>
    <row r="262" spans="2:17" x14ac:dyDescent="0.25">
      <c r="B262" s="85" t="s">
        <v>3798</v>
      </c>
      <c r="C262" s="85" t="s">
        <v>7623</v>
      </c>
      <c r="D262" s="85" t="s">
        <v>7612</v>
      </c>
      <c r="E262" s="85"/>
      <c r="F262" s="85"/>
      <c r="G262" s="85"/>
      <c r="H262" s="85"/>
      <c r="I262" s="85"/>
      <c r="J262" s="85"/>
      <c r="L262" s="85"/>
      <c r="M262" s="85"/>
      <c r="N262" s="85"/>
      <c r="O262" s="85"/>
      <c r="P262" s="85" t="str">
        <f>VLOOKUP(PPlatformData[[#This Row],[Can support capability]],'B-Business Capability'!B:G,6,FALSE)</f>
        <v>Business Process Management</v>
      </c>
      <c r="Q262" s="87" t="e">
        <f>VLOOKUP(PPlatformData[[#This Row],[NoApplication]],'A-Applications'!B:O,14,FALSE)</f>
        <v>#N/A</v>
      </c>
    </row>
    <row r="263" spans="2:17" x14ac:dyDescent="0.25">
      <c r="B263" s="85" t="s">
        <v>2341</v>
      </c>
      <c r="C263" s="85" t="s">
        <v>1334</v>
      </c>
      <c r="D263" s="85" t="s">
        <v>7413</v>
      </c>
      <c r="E263" s="85" t="s">
        <v>7416</v>
      </c>
      <c r="F263" s="85" t="s">
        <v>1799</v>
      </c>
      <c r="G263" s="85"/>
      <c r="H263" s="85"/>
      <c r="I263" s="85"/>
      <c r="J263" s="85"/>
      <c r="L263" s="85"/>
      <c r="M263" s="85"/>
      <c r="N263" s="85"/>
      <c r="O263" s="85"/>
      <c r="P263" s="85" t="str">
        <f>VLOOKUP(PPlatformData[[#This Row],[Can support capability]],'B-Business Capability'!B:G,6,FALSE)</f>
        <v>Sales Execution and Customer Engagement</v>
      </c>
      <c r="Q263" s="87" t="e">
        <f>VLOOKUP(PPlatformData[[#This Row],[NoApplication]],'A-Applications'!B:O,14,FALSE)</f>
        <v>#N/A</v>
      </c>
    </row>
    <row r="264" spans="2:17" x14ac:dyDescent="0.25">
      <c r="B264" s="85" t="s">
        <v>2341</v>
      </c>
      <c r="C264" s="85" t="s">
        <v>1334</v>
      </c>
      <c r="D264" s="85" t="s">
        <v>7413</v>
      </c>
      <c r="E264" s="85" t="s">
        <v>7417</v>
      </c>
      <c r="F264" s="85" t="s">
        <v>1799</v>
      </c>
      <c r="G264" s="85"/>
      <c r="H264" s="85"/>
      <c r="I264" s="85"/>
      <c r="J264" s="85"/>
      <c r="L264" s="85"/>
      <c r="M264" s="85"/>
      <c r="N264" s="85"/>
      <c r="O264" s="85"/>
      <c r="P264" s="85" t="str">
        <f>VLOOKUP(PPlatformData[[#This Row],[Can support capability]],'B-Business Capability'!B:G,6,FALSE)</f>
        <v>Sales Execution and Customer Engagement</v>
      </c>
      <c r="Q264" s="87" t="e">
        <f>VLOOKUP(PPlatformData[[#This Row],[NoApplication]],'A-Applications'!B:O,14,FALSE)</f>
        <v>#N/A</v>
      </c>
    </row>
    <row r="265" spans="2:17" x14ac:dyDescent="0.25">
      <c r="B265" s="85" t="s">
        <v>2341</v>
      </c>
      <c r="C265" s="85" t="s">
        <v>1334</v>
      </c>
      <c r="D265" s="85" t="s">
        <v>7419</v>
      </c>
      <c r="E265" s="85" t="s">
        <v>7420</v>
      </c>
      <c r="F265" s="85" t="s">
        <v>1799</v>
      </c>
      <c r="G265" s="85" t="s">
        <v>7415</v>
      </c>
      <c r="H265" s="85" t="s">
        <v>7402</v>
      </c>
      <c r="I265" s="85"/>
      <c r="J265" s="85"/>
      <c r="L265" s="85"/>
      <c r="M265" s="85"/>
      <c r="N265" s="85"/>
      <c r="O265" s="85"/>
      <c r="P265" s="85" t="str">
        <f>VLOOKUP(PPlatformData[[#This Row],[Can support capability]],'B-Business Capability'!B:G,6,FALSE)</f>
        <v>Sales Execution and Customer Engagement</v>
      </c>
      <c r="Q265" s="87" t="e">
        <f>VLOOKUP(PPlatformData[[#This Row],[NoApplication]],'A-Applications'!B:O,14,FALSE)</f>
        <v>#N/A</v>
      </c>
    </row>
    <row r="266" spans="2:17" x14ac:dyDescent="0.25">
      <c r="B266" s="85" t="s">
        <v>3053</v>
      </c>
      <c r="C266" s="85" t="s">
        <v>1334</v>
      </c>
      <c r="D266" s="85" t="s">
        <v>7309</v>
      </c>
      <c r="E266" s="85"/>
      <c r="F266" s="85" t="s">
        <v>7405</v>
      </c>
      <c r="G266" s="85"/>
      <c r="H266" s="85" t="s">
        <v>7402</v>
      </c>
      <c r="I266" s="85"/>
      <c r="J266" s="85"/>
      <c r="L266" s="85" t="s">
        <v>1868</v>
      </c>
      <c r="M266" s="85"/>
      <c r="N266" s="85"/>
      <c r="O266" s="85"/>
      <c r="P266" s="85" t="str">
        <f>VLOOKUP(PPlatformData[[#This Row],[Can support capability]],'B-Business Capability'!B:G,6,FALSE)</f>
        <v>Sales Execution and Customer Engagement</v>
      </c>
      <c r="Q266" s="87" t="e">
        <f>VLOOKUP(PPlatformData[[#This Row],[NoApplication]],'A-Applications'!B:O,14,FALSE)</f>
        <v>#N/A</v>
      </c>
    </row>
    <row r="267" spans="2:17" x14ac:dyDescent="0.25">
      <c r="B267" s="85" t="s">
        <v>2341</v>
      </c>
      <c r="C267" s="85" t="s">
        <v>1336</v>
      </c>
      <c r="D267" s="85" t="s">
        <v>7419</v>
      </c>
      <c r="E267" s="85" t="s">
        <v>7425</v>
      </c>
      <c r="F267" s="85" t="s">
        <v>1799</v>
      </c>
      <c r="G267" s="85" t="s">
        <v>7415</v>
      </c>
      <c r="H267" s="85" t="s">
        <v>7402</v>
      </c>
      <c r="I267" s="85"/>
      <c r="J267" s="85"/>
      <c r="L267" s="85"/>
      <c r="M267" s="85"/>
      <c r="N267" s="85"/>
      <c r="O267" s="85"/>
      <c r="P267" s="85" t="str">
        <f>VLOOKUP(PPlatformData[[#This Row],[Can support capability]],'B-Business Capability'!B:G,6,FALSE)</f>
        <v>Business Process Management</v>
      </c>
      <c r="Q267" s="87" t="e">
        <f>VLOOKUP(PPlatformData[[#This Row],[NoApplication]],'A-Applications'!B:O,14,FALSE)</f>
        <v>#N/A</v>
      </c>
    </row>
    <row r="268" spans="2:17" x14ac:dyDescent="0.25">
      <c r="B268" s="85" t="s">
        <v>3053</v>
      </c>
      <c r="C268" s="85" t="s">
        <v>1337</v>
      </c>
      <c r="D268" s="85" t="s">
        <v>7309</v>
      </c>
      <c r="E268" s="85"/>
      <c r="F268" s="85" t="s">
        <v>7435</v>
      </c>
      <c r="G268" s="85"/>
      <c r="H268" s="85" t="s">
        <v>7402</v>
      </c>
      <c r="I268" s="85"/>
      <c r="J268" s="85"/>
      <c r="L268" s="85" t="s">
        <v>1868</v>
      </c>
      <c r="M268" s="85"/>
      <c r="N268" s="85"/>
      <c r="O268" s="85"/>
      <c r="P268" s="85" t="str">
        <f>VLOOKUP(PPlatformData[[#This Row],[Can support capability]],'B-Business Capability'!B:G,6,FALSE)</f>
        <v>Quotation, Order, and Contract Management</v>
      </c>
      <c r="Q268" s="87" t="e">
        <f>VLOOKUP(PPlatformData[[#This Row],[NoApplication]],'A-Applications'!B:O,14,FALSE)</f>
        <v>#N/A</v>
      </c>
    </row>
    <row r="269" spans="2:17" x14ac:dyDescent="0.25">
      <c r="B269" s="85" t="s">
        <v>2341</v>
      </c>
      <c r="C269" s="85" t="s">
        <v>1337</v>
      </c>
      <c r="D269" s="146" t="s">
        <v>7593</v>
      </c>
      <c r="E269" s="146" t="s">
        <v>7597</v>
      </c>
      <c r="F269" s="85" t="s">
        <v>7435</v>
      </c>
      <c r="G269" s="85" t="s">
        <v>7415</v>
      </c>
      <c r="H269" s="85" t="s">
        <v>7402</v>
      </c>
      <c r="I269" s="85"/>
      <c r="J269" s="85"/>
      <c r="L269" s="85"/>
      <c r="M269" s="85"/>
      <c r="N269" s="85"/>
      <c r="O269" s="85"/>
      <c r="P269" s="85" t="str">
        <f>VLOOKUP(PPlatformData[[#This Row],[Can support capability]],'B-Business Capability'!B:G,6,FALSE)</f>
        <v>Quotation, Order, and Contract Management</v>
      </c>
      <c r="Q269" s="87" t="e">
        <f>VLOOKUP(PPlatformData[[#This Row],[NoApplication]],'A-Applications'!B:O,14,FALSE)</f>
        <v>#N/A</v>
      </c>
    </row>
    <row r="270" spans="2:17" x14ac:dyDescent="0.25">
      <c r="B270" s="85" t="s">
        <v>2341</v>
      </c>
      <c r="C270" s="85" t="s">
        <v>1339</v>
      </c>
      <c r="D270" s="146" t="s">
        <v>7593</v>
      </c>
      <c r="E270" s="146" t="s">
        <v>7597</v>
      </c>
      <c r="F270" s="85" t="s">
        <v>7435</v>
      </c>
      <c r="G270" s="85" t="s">
        <v>7415</v>
      </c>
      <c r="H270" s="85" t="s">
        <v>7402</v>
      </c>
      <c r="I270" s="85"/>
      <c r="J270" s="85"/>
      <c r="L270" s="85"/>
      <c r="M270" s="85"/>
      <c r="N270" s="85"/>
      <c r="O270" s="85"/>
      <c r="P270" s="85" t="str">
        <f>VLOOKUP(PPlatformData[[#This Row],[Can support capability]],'B-Business Capability'!B:G,6,FALSE)</f>
        <v>Sales Management of Indirect Sales</v>
      </c>
      <c r="Q270" s="87" t="e">
        <f>VLOOKUP(PPlatformData[[#This Row],[NoApplication]],'A-Applications'!B:O,14,FALSE)</f>
        <v>#N/A</v>
      </c>
    </row>
    <row r="271" spans="2:17" x14ac:dyDescent="0.25">
      <c r="B271" s="85" t="s">
        <v>2341</v>
      </c>
      <c r="C271" s="85" t="s">
        <v>1350</v>
      </c>
      <c r="D271" s="85" t="s">
        <v>7581</v>
      </c>
      <c r="E271" s="85" t="s">
        <v>7584</v>
      </c>
      <c r="F271" s="85" t="s">
        <v>7435</v>
      </c>
      <c r="G271" s="85" t="s">
        <v>7415</v>
      </c>
      <c r="H271" s="85" t="s">
        <v>7402</v>
      </c>
      <c r="I271" s="85"/>
      <c r="J271" s="85"/>
      <c r="L271" s="85"/>
      <c r="M271" s="85"/>
      <c r="N271" s="85"/>
      <c r="O271" s="85"/>
      <c r="P271" s="85" t="str">
        <f>VLOOKUP(PPlatformData[[#This Row],[Can support capability]],'B-Business Capability'!B:G,6,FALSE)</f>
        <v>Quotation, Order, and Contract Management</v>
      </c>
      <c r="Q271" s="87" t="e">
        <f>VLOOKUP(PPlatformData[[#This Row],[NoApplication]],'A-Applications'!B:O,14,FALSE)</f>
        <v>#N/A</v>
      </c>
    </row>
    <row r="272" spans="2:17" x14ac:dyDescent="0.25">
      <c r="B272" s="85" t="s">
        <v>3226</v>
      </c>
      <c r="C272" s="85" t="s">
        <v>1359</v>
      </c>
      <c r="D272" s="85"/>
      <c r="E272" s="85"/>
      <c r="F272" s="85"/>
      <c r="G272" s="85"/>
      <c r="H272" s="85"/>
      <c r="I272" s="85"/>
      <c r="J272" s="85"/>
      <c r="L272" s="85"/>
      <c r="M272" s="85"/>
      <c r="N272" s="85"/>
      <c r="O272" s="85"/>
      <c r="P272" s="85">
        <f>VLOOKUP(PPlatformData[[#This Row],[Can support capability]],'B-Business Capability'!B:G,6,FALSE)</f>
        <v>0</v>
      </c>
      <c r="Q272" s="87" t="e">
        <f>VLOOKUP(PPlatformData[[#This Row],[NoApplication]],'A-Applications'!B:O,14,FALSE)</f>
        <v>#N/A</v>
      </c>
    </row>
    <row r="273" spans="2:17" x14ac:dyDescent="0.25">
      <c r="B273" s="85" t="s">
        <v>3053</v>
      </c>
      <c r="C273" s="85" t="s">
        <v>1359</v>
      </c>
      <c r="D273" s="85" t="s">
        <v>7309</v>
      </c>
      <c r="E273" s="85"/>
      <c r="F273" s="85" t="s">
        <v>7405</v>
      </c>
      <c r="G273" s="85"/>
      <c r="H273" s="85" t="s">
        <v>7402</v>
      </c>
      <c r="I273" s="85"/>
      <c r="J273" s="85"/>
      <c r="L273" s="85" t="s">
        <v>1868</v>
      </c>
      <c r="M273" s="85"/>
      <c r="N273" s="85"/>
      <c r="O273" s="85"/>
      <c r="P273" s="85">
        <f>VLOOKUP(PPlatformData[[#This Row],[Can support capability]],'B-Business Capability'!B:G,6,FALSE)</f>
        <v>0</v>
      </c>
      <c r="Q273" s="87" t="e">
        <f>VLOOKUP(PPlatformData[[#This Row],[NoApplication]],'A-Applications'!B:O,14,FALSE)</f>
        <v>#N/A</v>
      </c>
    </row>
    <row r="274" spans="2:17" x14ac:dyDescent="0.25">
      <c r="B274" s="85" t="s">
        <v>3392</v>
      </c>
      <c r="C274" s="85" t="s">
        <v>1359</v>
      </c>
      <c r="D274" s="85"/>
      <c r="E274" s="85"/>
      <c r="F274" s="85"/>
      <c r="G274" s="85"/>
      <c r="H274" s="85"/>
      <c r="I274" s="85" t="s">
        <v>1868</v>
      </c>
      <c r="J274" s="85"/>
      <c r="L274" s="85"/>
      <c r="M274" s="85"/>
      <c r="N274" s="85"/>
      <c r="O274" s="85"/>
      <c r="P274" s="85">
        <f>VLOOKUP(PPlatformData[[#This Row],[Can support capability]],'B-Business Capability'!B:G,6,FALSE)</f>
        <v>0</v>
      </c>
      <c r="Q274" s="87" t="e">
        <f>VLOOKUP(PPlatformData[[#This Row],[NoApplication]],'A-Applications'!B:O,14,FALSE)</f>
        <v>#N/A</v>
      </c>
    </row>
    <row r="275" spans="2:17" x14ac:dyDescent="0.25">
      <c r="B275" s="85" t="s">
        <v>3392</v>
      </c>
      <c r="C275" s="85" t="s">
        <v>1359</v>
      </c>
      <c r="D275" s="85" t="s">
        <v>5653</v>
      </c>
      <c r="E275" s="85"/>
      <c r="F275" s="85" t="s">
        <v>7435</v>
      </c>
      <c r="G275" s="85" t="s">
        <v>7415</v>
      </c>
      <c r="H275" s="85" t="s">
        <v>7402</v>
      </c>
      <c r="I275" s="85" t="s">
        <v>1868</v>
      </c>
      <c r="J275" s="85"/>
      <c r="K275" t="s">
        <v>7527</v>
      </c>
      <c r="L275" s="85"/>
      <c r="M275" s="85"/>
      <c r="N275" s="85"/>
      <c r="O275" s="85"/>
      <c r="P275" s="85">
        <f>VLOOKUP(PPlatformData[[#This Row],[Can support capability]],'B-Business Capability'!B:G,6,FALSE)</f>
        <v>0</v>
      </c>
      <c r="Q275" s="87" t="e">
        <f>VLOOKUP(PPlatformData[[#This Row],[NoApplication]],'A-Applications'!B:O,14,FALSE)</f>
        <v>#N/A</v>
      </c>
    </row>
    <row r="276" spans="2:17" x14ac:dyDescent="0.25">
      <c r="B276" s="85" t="s">
        <v>2341</v>
      </c>
      <c r="C276" s="85" t="s">
        <v>1359</v>
      </c>
      <c r="D276" s="146" t="s">
        <v>7593</v>
      </c>
      <c r="E276" s="146" t="s">
        <v>7597</v>
      </c>
      <c r="F276" s="85" t="s">
        <v>7435</v>
      </c>
      <c r="G276" s="85" t="s">
        <v>7415</v>
      </c>
      <c r="H276" s="85" t="s">
        <v>7402</v>
      </c>
      <c r="I276" s="85"/>
      <c r="J276" s="85"/>
      <c r="L276" s="85"/>
      <c r="M276" s="85"/>
      <c r="N276" s="85"/>
      <c r="O276" s="85"/>
      <c r="P276" s="85">
        <f>VLOOKUP(PPlatformData[[#This Row],[Can support capability]],'B-Business Capability'!B:G,6,FALSE)</f>
        <v>0</v>
      </c>
      <c r="Q276" s="87" t="e">
        <f>VLOOKUP(PPlatformData[[#This Row],[NoApplication]],'A-Applications'!B:O,14,FALSE)</f>
        <v>#N/A</v>
      </c>
    </row>
    <row r="277" spans="2:17" x14ac:dyDescent="0.25">
      <c r="B277" s="85" t="s">
        <v>2251</v>
      </c>
      <c r="C277" s="85" t="s">
        <v>1361</v>
      </c>
      <c r="D277" s="85"/>
      <c r="E277" s="85"/>
      <c r="F277" s="85"/>
      <c r="G277" s="85"/>
      <c r="H277" s="85"/>
      <c r="I277" s="85"/>
      <c r="J277" s="85"/>
      <c r="L277" s="85"/>
      <c r="M277" s="85"/>
      <c r="N277" s="85"/>
      <c r="O277" s="85"/>
      <c r="P277" s="85">
        <f>VLOOKUP(PPlatformData[[#This Row],[Can support capability]],'B-Business Capability'!B:G,6,FALSE)</f>
        <v>0</v>
      </c>
      <c r="Q277" s="87" t="e">
        <f>VLOOKUP(PPlatformData[[#This Row],[NoApplication]],'A-Applications'!B:O,14,FALSE)</f>
        <v>#N/A</v>
      </c>
    </row>
    <row r="278" spans="2:17" x14ac:dyDescent="0.25">
      <c r="B278" s="85" t="s">
        <v>3392</v>
      </c>
      <c r="C278" s="85" t="s">
        <v>1361</v>
      </c>
      <c r="D278" s="85"/>
      <c r="E278" s="85"/>
      <c r="F278" s="85" t="s">
        <v>1799</v>
      </c>
      <c r="G278" s="85"/>
      <c r="H278" s="85"/>
      <c r="I278" s="85" t="s">
        <v>1868</v>
      </c>
      <c r="J278" s="85"/>
      <c r="L278" s="85"/>
      <c r="M278" s="85"/>
      <c r="N278" s="85"/>
      <c r="O278" s="85"/>
      <c r="P278" s="85">
        <f>VLOOKUP(PPlatformData[[#This Row],[Can support capability]],'B-Business Capability'!B:G,6,FALSE)</f>
        <v>0</v>
      </c>
      <c r="Q278" s="87" t="e">
        <f>VLOOKUP(PPlatformData[[#This Row],[NoApplication]],'A-Applications'!B:O,14,FALSE)</f>
        <v>#N/A</v>
      </c>
    </row>
    <row r="279" spans="2:17" x14ac:dyDescent="0.25">
      <c r="B279" s="85" t="s">
        <v>3392</v>
      </c>
      <c r="C279" s="85" t="s">
        <v>1361</v>
      </c>
      <c r="D279" s="85" t="s">
        <v>5030</v>
      </c>
      <c r="E279" s="85"/>
      <c r="F279" s="85"/>
      <c r="G279" s="85" t="s">
        <v>7406</v>
      </c>
      <c r="H279" s="85" t="s">
        <v>7402</v>
      </c>
      <c r="I279" s="85" t="s">
        <v>1868</v>
      </c>
      <c r="J279" s="85"/>
      <c r="K279" t="s">
        <v>7524</v>
      </c>
      <c r="L279" s="85"/>
      <c r="M279" s="85"/>
      <c r="N279" s="85"/>
      <c r="O279" s="85"/>
      <c r="P279" s="85">
        <f>VLOOKUP(PPlatformData[[#This Row],[Can support capability]],'B-Business Capability'!B:G,6,FALSE)</f>
        <v>0</v>
      </c>
      <c r="Q279" s="87" t="e">
        <f>VLOOKUP(PPlatformData[[#This Row],[NoApplication]],'A-Applications'!B:O,14,FALSE)</f>
        <v>#N/A</v>
      </c>
    </row>
    <row r="280" spans="2:17" x14ac:dyDescent="0.25">
      <c r="B280" s="85" t="s">
        <v>3392</v>
      </c>
      <c r="C280" s="85" t="s">
        <v>1361</v>
      </c>
      <c r="D280" s="85" t="s">
        <v>7525</v>
      </c>
      <c r="E280" s="85"/>
      <c r="F280" s="85"/>
      <c r="G280" s="85" t="s">
        <v>7406</v>
      </c>
      <c r="H280" s="85" t="s">
        <v>7402</v>
      </c>
      <c r="I280" s="85" t="s">
        <v>1868</v>
      </c>
      <c r="J280" s="85"/>
      <c r="K280" t="s">
        <v>7526</v>
      </c>
      <c r="L280" s="85"/>
      <c r="M280" s="85"/>
      <c r="N280" s="85"/>
      <c r="O280" s="85"/>
      <c r="P280" s="85">
        <f>VLOOKUP(PPlatformData[[#This Row],[Can support capability]],'B-Business Capability'!B:G,6,FALSE)</f>
        <v>0</v>
      </c>
      <c r="Q280" s="87" t="e">
        <f>VLOOKUP(PPlatformData[[#This Row],[NoApplication]],'A-Applications'!B:O,14,FALSE)</f>
        <v>#N/A</v>
      </c>
    </row>
    <row r="281" spans="2:17" x14ac:dyDescent="0.25">
      <c r="B281" s="85" t="s">
        <v>3392</v>
      </c>
      <c r="C281" s="85" t="s">
        <v>1361</v>
      </c>
      <c r="D281" s="85" t="s">
        <v>5047</v>
      </c>
      <c r="E281" s="85"/>
      <c r="F281" s="85" t="s">
        <v>1799</v>
      </c>
      <c r="G281" s="85" t="s">
        <v>7523</v>
      </c>
      <c r="H281" s="85" t="s">
        <v>7452</v>
      </c>
      <c r="I281" s="85" t="s">
        <v>1868</v>
      </c>
      <c r="J281" s="85"/>
      <c r="L281" s="85"/>
      <c r="M281" s="85"/>
      <c r="N281" s="85"/>
      <c r="O281" s="85"/>
      <c r="P281" s="85">
        <f>VLOOKUP(PPlatformData[[#This Row],[Can support capability]],'B-Business Capability'!B:G,6,FALSE)</f>
        <v>0</v>
      </c>
      <c r="Q281" s="87" t="e">
        <f>VLOOKUP(PPlatformData[[#This Row],[NoApplication]],'A-Applications'!B:O,14,FALSE)</f>
        <v>#N/A</v>
      </c>
    </row>
    <row r="282" spans="2:17" x14ac:dyDescent="0.25">
      <c r="B282" s="85" t="s">
        <v>3798</v>
      </c>
      <c r="C282" s="85" t="s">
        <v>1361</v>
      </c>
      <c r="D282" s="85" t="s">
        <v>2405</v>
      </c>
      <c r="E282" s="85"/>
      <c r="F282" s="85" t="s">
        <v>1799</v>
      </c>
      <c r="G282" s="85"/>
      <c r="H282" s="85" t="s">
        <v>7433</v>
      </c>
      <c r="I282" s="85"/>
      <c r="J282" s="85" t="s">
        <v>7563</v>
      </c>
      <c r="L282" s="85"/>
      <c r="M282" s="85"/>
      <c r="N282" s="85"/>
      <c r="O282" s="85"/>
      <c r="P282" s="85">
        <f>VLOOKUP(PPlatformData[[#This Row],[Can support capability]],'B-Business Capability'!B:G,6,FALSE)</f>
        <v>0</v>
      </c>
      <c r="Q282" s="87" t="e">
        <f>VLOOKUP(PPlatformData[[#This Row],[NoApplication]],'A-Applications'!B:O,14,FALSE)</f>
        <v>#N/A</v>
      </c>
    </row>
    <row r="283" spans="2:17" x14ac:dyDescent="0.25">
      <c r="B283" s="85" t="s">
        <v>3798</v>
      </c>
      <c r="C283" s="85" t="s">
        <v>7624</v>
      </c>
      <c r="D283" s="85" t="s">
        <v>7612</v>
      </c>
      <c r="E283" s="85"/>
      <c r="F283" s="85"/>
      <c r="G283" s="85"/>
      <c r="H283" s="85"/>
      <c r="I283" s="85"/>
      <c r="J283" s="85"/>
      <c r="L283" s="85"/>
      <c r="M283" s="85"/>
      <c r="N283" s="85"/>
      <c r="O283" s="85"/>
      <c r="P283" s="85" t="str">
        <f>VLOOKUP(PPlatformData[[#This Row],[Can support capability]],'B-Business Capability'!B:G,6,FALSE)</f>
        <v>Enterprise Risk and Compliance</v>
      </c>
      <c r="Q283" s="87" t="e">
        <f>VLOOKUP(PPlatformData[[#This Row],[NoApplication]],'A-Applications'!B:O,14,FALSE)</f>
        <v>#N/A</v>
      </c>
    </row>
    <row r="284" spans="2:17" x14ac:dyDescent="0.25">
      <c r="B284" s="85" t="s">
        <v>3798</v>
      </c>
      <c r="C284" s="85" t="s">
        <v>1363</v>
      </c>
      <c r="D284" s="85" t="s">
        <v>7634</v>
      </c>
      <c r="E284" s="85"/>
      <c r="F284" s="85" t="s">
        <v>1799</v>
      </c>
      <c r="G284" s="85"/>
      <c r="H284" s="85" t="s">
        <v>7402</v>
      </c>
      <c r="I284" s="85"/>
      <c r="J284" s="85"/>
      <c r="L284" s="85"/>
      <c r="M284" s="85"/>
      <c r="N284" s="85"/>
      <c r="O284" s="85"/>
      <c r="P284" s="85" t="str">
        <f>VLOOKUP(PPlatformData[[#This Row],[Can support capability]],'B-Business Capability'!B:G,6,FALSE)</f>
        <v>Enterprise Risk and Compliance</v>
      </c>
      <c r="Q284" s="87" t="e">
        <f>VLOOKUP(PPlatformData[[#This Row],[NoApplication]],'A-Applications'!B:O,14,FALSE)</f>
        <v>#N/A</v>
      </c>
    </row>
    <row r="285" spans="2:17" x14ac:dyDescent="0.25">
      <c r="B285" s="85" t="s">
        <v>3798</v>
      </c>
      <c r="C285" s="85" t="s">
        <v>7625</v>
      </c>
      <c r="D285" s="85" t="s">
        <v>7612</v>
      </c>
      <c r="E285" s="85"/>
      <c r="F285" s="85"/>
      <c r="G285" s="85"/>
      <c r="H285" s="85"/>
      <c r="I285" s="85"/>
      <c r="J285" s="85"/>
      <c r="L285" s="85"/>
      <c r="M285" s="85"/>
      <c r="N285" s="85"/>
      <c r="O285" s="85"/>
      <c r="P285" s="85" t="e">
        <f>VLOOKUP(PPlatformData[[#This Row],[Can support capability]],'B-Business Capability'!B:G,6,FALSE)</f>
        <v>#N/A</v>
      </c>
      <c r="Q285" s="87" t="e">
        <f>VLOOKUP(PPlatformData[[#This Row],[NoApplication]],'A-Applications'!B:O,14,FALSE)</f>
        <v>#N/A</v>
      </c>
    </row>
    <row r="286" spans="2:17" x14ac:dyDescent="0.25">
      <c r="B286" s="85" t="s">
        <v>3798</v>
      </c>
      <c r="C286" s="85" t="s">
        <v>7626</v>
      </c>
      <c r="D286" s="85" t="s">
        <v>7612</v>
      </c>
      <c r="E286" s="85"/>
      <c r="F286" s="85"/>
      <c r="G286" s="85"/>
      <c r="H286" s="85"/>
      <c r="I286" s="85"/>
      <c r="J286" s="85"/>
      <c r="L286" s="85"/>
      <c r="M286" s="85"/>
      <c r="N286" s="85"/>
      <c r="O286" s="85"/>
      <c r="P286" s="85" t="e">
        <f>VLOOKUP(PPlatformData[[#This Row],[Can support capability]],'B-Business Capability'!B:G,6,FALSE)</f>
        <v>#N/A</v>
      </c>
      <c r="Q286" s="87" t="e">
        <f>VLOOKUP(PPlatformData[[#This Row],[NoApplication]],'A-Applications'!B:O,14,FALSE)</f>
        <v>#N/A</v>
      </c>
    </row>
    <row r="287" spans="2:17" x14ac:dyDescent="0.25">
      <c r="B287" s="85" t="s">
        <v>2341</v>
      </c>
      <c r="C287" s="85" t="s">
        <v>1412</v>
      </c>
      <c r="D287" s="85" t="s">
        <v>7593</v>
      </c>
      <c r="E287" s="85"/>
      <c r="F287" s="85" t="s">
        <v>1799</v>
      </c>
      <c r="G287" s="85" t="s">
        <v>7406</v>
      </c>
      <c r="H287" s="85" t="s">
        <v>7402</v>
      </c>
      <c r="I287" s="85"/>
      <c r="J287" s="85"/>
      <c r="L287" s="85"/>
      <c r="M287" s="85"/>
      <c r="N287" s="85"/>
      <c r="O287" s="85"/>
      <c r="P287" s="85" t="str">
        <f>VLOOKUP(PPlatformData[[#This Row],[Can support capability]],'B-Business Capability'!B:G,6,FALSE)</f>
        <v>Product Market Compliance</v>
      </c>
      <c r="Q287" s="87" t="e">
        <f>VLOOKUP(PPlatformData[[#This Row],[NoApplication]],'A-Applications'!B:O,14,FALSE)</f>
        <v>#N/A</v>
      </c>
    </row>
    <row r="288" spans="2:17" x14ac:dyDescent="0.25">
      <c r="B288" s="85" t="s">
        <v>3798</v>
      </c>
      <c r="C288" s="85" t="s">
        <v>1412</v>
      </c>
      <c r="D288" s="85" t="s">
        <v>7627</v>
      </c>
      <c r="E288" s="85"/>
      <c r="F288" s="85"/>
      <c r="G288" s="85"/>
      <c r="H288" s="85"/>
      <c r="I288" s="85"/>
      <c r="J288" s="85" t="s">
        <v>7628</v>
      </c>
      <c r="L288" s="85"/>
      <c r="M288" s="85"/>
      <c r="N288" s="85"/>
      <c r="O288" s="85"/>
      <c r="P288" s="85" t="str">
        <f>VLOOKUP(PPlatformData[[#This Row],[Can support capability]],'B-Business Capability'!B:G,6,FALSE)</f>
        <v>Product Market Compliance</v>
      </c>
      <c r="Q288" s="87" t="e">
        <f>VLOOKUP(PPlatformData[[#This Row],[NoApplication]],'A-Applications'!B:O,14,FALSE)</f>
        <v>#N/A</v>
      </c>
    </row>
    <row r="289" spans="2:17" x14ac:dyDescent="0.25">
      <c r="B289" s="85" t="s">
        <v>2341</v>
      </c>
      <c r="C289" s="85" t="s">
        <v>7385</v>
      </c>
      <c r="D289" s="85" t="s">
        <v>3855</v>
      </c>
      <c r="E289" s="85" t="s">
        <v>7469</v>
      </c>
      <c r="F289" s="85" t="s">
        <v>2349</v>
      </c>
      <c r="G289" s="85" t="s">
        <v>7406</v>
      </c>
      <c r="H289" s="85" t="s">
        <v>7402</v>
      </c>
      <c r="I289" s="85"/>
      <c r="J289" s="85"/>
      <c r="K289" t="s">
        <v>7470</v>
      </c>
      <c r="L289" s="85"/>
      <c r="M289" s="85"/>
      <c r="N289" s="85"/>
      <c r="O289" s="85"/>
      <c r="P289" s="85">
        <f>VLOOKUP(PPlatformData[[#This Row],[Can support capability]],'B-Business Capability'!B:G,6,FALSE)</f>
        <v>0</v>
      </c>
      <c r="Q289" s="87" t="e">
        <f>VLOOKUP(PPlatformData[[#This Row],[NoApplication]],'A-Applications'!B:O,14,FALSE)</f>
        <v>#N/A</v>
      </c>
    </row>
    <row r="290" spans="2:17" x14ac:dyDescent="0.25">
      <c r="B290" s="85" t="s">
        <v>3392</v>
      </c>
      <c r="C290" s="85" t="s">
        <v>7385</v>
      </c>
      <c r="D290" s="85"/>
      <c r="E290" s="85"/>
      <c r="F290" s="85" t="s">
        <v>1799</v>
      </c>
      <c r="G290" s="85" t="s">
        <v>7452</v>
      </c>
      <c r="H290" s="85" t="s">
        <v>7433</v>
      </c>
      <c r="I290" s="85" t="s">
        <v>1868</v>
      </c>
      <c r="J290" s="85"/>
      <c r="L290" s="85"/>
      <c r="M290" s="85"/>
      <c r="N290" s="85"/>
      <c r="O290" s="85"/>
      <c r="P290" s="85">
        <f>VLOOKUP(PPlatformData[[#This Row],[Can support capability]],'B-Business Capability'!B:G,6,FALSE)</f>
        <v>0</v>
      </c>
      <c r="Q290" s="87" t="e">
        <f>VLOOKUP(PPlatformData[[#This Row],[NoApplication]],'A-Applications'!B:O,14,FALSE)</f>
        <v>#N/A</v>
      </c>
    </row>
    <row r="291" spans="2:17" x14ac:dyDescent="0.25">
      <c r="B291" s="85" t="s">
        <v>2341</v>
      </c>
      <c r="C291" s="85" t="s">
        <v>7471</v>
      </c>
      <c r="D291" s="85" t="s">
        <v>3855</v>
      </c>
      <c r="E291" s="85" t="s">
        <v>7469</v>
      </c>
      <c r="F291" s="85" t="s">
        <v>1799</v>
      </c>
      <c r="G291" s="85" t="s">
        <v>7406</v>
      </c>
      <c r="H291" s="85" t="s">
        <v>7402</v>
      </c>
      <c r="I291" s="85"/>
      <c r="J291" s="85"/>
      <c r="L291" s="85"/>
      <c r="M291" s="85"/>
      <c r="N291" s="85"/>
      <c r="O291" s="85"/>
      <c r="P291" s="85" t="str">
        <f>VLOOKUP(PPlatformData[[#This Row],[Can support capability]],'B-Business Capability'!B:G,6,FALSE)</f>
        <v>Circular Economy</v>
      </c>
      <c r="Q291" s="87" t="e">
        <f>VLOOKUP(PPlatformData[[#This Row],[NoApplication]],'A-Applications'!B:O,14,FALSE)</f>
        <v>#N/A</v>
      </c>
    </row>
    <row r="292" spans="2:17" x14ac:dyDescent="0.25">
      <c r="B292" s="85" t="s">
        <v>3798</v>
      </c>
      <c r="C292" s="85" t="s">
        <v>7471</v>
      </c>
      <c r="D292" s="85" t="s">
        <v>7565</v>
      </c>
      <c r="E292" s="85"/>
      <c r="F292" s="85" t="s">
        <v>1799</v>
      </c>
      <c r="G292" s="85"/>
      <c r="H292" s="85" t="s">
        <v>7402</v>
      </c>
      <c r="I292" s="85"/>
      <c r="J292" s="85" t="s">
        <v>7566</v>
      </c>
      <c r="L292" s="85"/>
      <c r="M292" s="85"/>
      <c r="N292" s="85"/>
      <c r="O292" s="85"/>
      <c r="P292" s="85" t="str">
        <f>VLOOKUP(PPlatformData[[#This Row],[Can support capability]],'B-Business Capability'!B:G,6,FALSE)</f>
        <v>Circular Economy</v>
      </c>
      <c r="Q292" s="87" t="e">
        <f>VLOOKUP(PPlatformData[[#This Row],[NoApplication]],'A-Applications'!B:O,14,FALSE)</f>
        <v>#N/A</v>
      </c>
    </row>
    <row r="293" spans="2:17" x14ac:dyDescent="0.25">
      <c r="B293" s="85" t="s">
        <v>3798</v>
      </c>
      <c r="C293" s="85" t="s">
        <v>7471</v>
      </c>
      <c r="D293" s="85" t="s">
        <v>7570</v>
      </c>
      <c r="E293" s="85"/>
      <c r="F293" s="85" t="s">
        <v>1799</v>
      </c>
      <c r="G293" s="85"/>
      <c r="H293" s="85" t="s">
        <v>7402</v>
      </c>
      <c r="I293" s="85"/>
      <c r="J293" s="85"/>
      <c r="L293" s="85"/>
      <c r="M293" s="85"/>
      <c r="N293" s="85"/>
      <c r="O293" s="85"/>
      <c r="P293" s="85" t="str">
        <f>VLOOKUP(PPlatformData[[#This Row],[Can support capability]],'B-Business Capability'!B:G,6,FALSE)</f>
        <v>Circular Economy</v>
      </c>
      <c r="Q293" s="87" t="e">
        <f>VLOOKUP(PPlatformData[[#This Row],[NoApplication]],'A-Applications'!B:O,14,FALSE)</f>
        <v>#N/A</v>
      </c>
    </row>
    <row r="294" spans="2:17" x14ac:dyDescent="0.25">
      <c r="B294" s="85" t="s">
        <v>2341</v>
      </c>
      <c r="C294" s="85" t="s">
        <v>1420</v>
      </c>
      <c r="D294" s="85" t="s">
        <v>3855</v>
      </c>
      <c r="E294" s="85" t="s">
        <v>7469</v>
      </c>
      <c r="F294" s="85" t="s">
        <v>2349</v>
      </c>
      <c r="G294" s="85" t="s">
        <v>7406</v>
      </c>
      <c r="H294" s="85" t="s">
        <v>7402</v>
      </c>
      <c r="I294" s="85"/>
      <c r="J294" s="85"/>
      <c r="L294" s="85"/>
      <c r="M294" s="85"/>
      <c r="N294" s="85"/>
      <c r="O294" s="85"/>
      <c r="P294" s="85" t="str">
        <f>VLOOKUP(PPlatformData[[#This Row],[Can support capability]],'B-Business Capability'!B:G,6,FALSE)</f>
        <v>Environmental Footprint Management</v>
      </c>
      <c r="Q294" s="87" t="e">
        <f>VLOOKUP(PPlatformData[[#This Row],[NoApplication]],'A-Applications'!B:O,14,FALSE)</f>
        <v>#N/A</v>
      </c>
    </row>
    <row r="295" spans="2:17" x14ac:dyDescent="0.25">
      <c r="B295" s="85" t="s">
        <v>3798</v>
      </c>
      <c r="C295" s="85" t="s">
        <v>1420</v>
      </c>
      <c r="D295" s="85" t="s">
        <v>7565</v>
      </c>
      <c r="E295" s="85"/>
      <c r="F295" s="85" t="s">
        <v>1799</v>
      </c>
      <c r="G295" s="85"/>
      <c r="H295" s="85" t="s">
        <v>7402</v>
      </c>
      <c r="I295" s="85"/>
      <c r="J295" s="85" t="s">
        <v>7566</v>
      </c>
      <c r="L295" s="85"/>
      <c r="M295" s="85"/>
      <c r="N295" s="85"/>
      <c r="O295" s="85"/>
      <c r="P295" s="85" t="str">
        <f>VLOOKUP(PPlatformData[[#This Row],[Can support capability]],'B-Business Capability'!B:G,6,FALSE)</f>
        <v>Environmental Footprint Management</v>
      </c>
      <c r="Q295" s="87" t="e">
        <f>VLOOKUP(PPlatformData[[#This Row],[NoApplication]],'A-Applications'!B:O,14,FALSE)</f>
        <v>#N/A</v>
      </c>
    </row>
    <row r="296" spans="2:17" x14ac:dyDescent="0.25">
      <c r="B296" s="85" t="s">
        <v>3798</v>
      </c>
      <c r="C296" s="85" t="s">
        <v>1420</v>
      </c>
      <c r="D296" s="85" t="s">
        <v>7570</v>
      </c>
      <c r="E296" s="85"/>
      <c r="F296" s="85" t="s">
        <v>1799</v>
      </c>
      <c r="G296" s="85"/>
      <c r="H296" s="85" t="s">
        <v>7402</v>
      </c>
      <c r="I296" s="85"/>
      <c r="J296" s="85"/>
      <c r="L296" s="85"/>
      <c r="M296" s="85"/>
      <c r="N296" s="85"/>
      <c r="O296" s="85"/>
      <c r="P296" s="85" t="str">
        <f>VLOOKUP(PPlatformData[[#This Row],[Can support capability]],'B-Business Capability'!B:G,6,FALSE)</f>
        <v>Environmental Footprint Management</v>
      </c>
      <c r="Q296" s="87" t="e">
        <f>VLOOKUP(PPlatformData[[#This Row],[NoApplication]],'A-Applications'!B:O,14,FALSE)</f>
        <v>#N/A</v>
      </c>
    </row>
    <row r="297" spans="2:17" x14ac:dyDescent="0.25">
      <c r="B297" s="85" t="s">
        <v>2341</v>
      </c>
      <c r="C297" s="85" t="s">
        <v>7472</v>
      </c>
      <c r="D297" s="85" t="s">
        <v>3855</v>
      </c>
      <c r="E297" s="85" t="s">
        <v>7469</v>
      </c>
      <c r="F297" s="85" t="s">
        <v>1799</v>
      </c>
      <c r="G297" s="85" t="s">
        <v>7406</v>
      </c>
      <c r="H297" s="85" t="s">
        <v>7402</v>
      </c>
      <c r="I297" s="85"/>
      <c r="J297" s="85"/>
      <c r="L297" s="85"/>
      <c r="M297" s="85"/>
      <c r="N297" s="85"/>
      <c r="O297" s="85"/>
      <c r="P297" s="85" t="str">
        <f>VLOOKUP(PPlatformData[[#This Row],[Can support capability]],'B-Business Capability'!B:G,6,FALSE)</f>
        <v>Sustainability Collaboration</v>
      </c>
      <c r="Q297" s="87" t="e">
        <f>VLOOKUP(PPlatformData[[#This Row],[NoApplication]],'A-Applications'!B:O,14,FALSE)</f>
        <v>#N/A</v>
      </c>
    </row>
    <row r="298" spans="2:17" x14ac:dyDescent="0.25">
      <c r="B298" s="85" t="s">
        <v>3798</v>
      </c>
      <c r="C298" s="85" t="s">
        <v>7472</v>
      </c>
      <c r="D298" s="85" t="s">
        <v>7629</v>
      </c>
      <c r="E298" s="85"/>
      <c r="F298" s="85" t="s">
        <v>1799</v>
      </c>
      <c r="G298" s="85"/>
      <c r="H298" s="85" t="s">
        <v>7402</v>
      </c>
      <c r="I298" s="85"/>
      <c r="J298" s="85"/>
      <c r="L298" s="85"/>
      <c r="M298" s="85"/>
      <c r="N298" s="85"/>
      <c r="O298" s="85"/>
      <c r="P298" s="85" t="str">
        <f>VLOOKUP(PPlatformData[[#This Row],[Can support capability]],'B-Business Capability'!B:G,6,FALSE)</f>
        <v>Sustainability Collaboration</v>
      </c>
      <c r="Q298" s="87" t="e">
        <f>VLOOKUP(PPlatformData[[#This Row],[NoApplication]],'A-Applications'!B:O,14,FALSE)</f>
        <v>#N/A</v>
      </c>
    </row>
    <row r="299" spans="2:17" x14ac:dyDescent="0.25">
      <c r="B299" s="85" t="s">
        <v>2341</v>
      </c>
      <c r="C299" s="85" t="s">
        <v>7473</v>
      </c>
      <c r="D299" s="85" t="s">
        <v>3855</v>
      </c>
      <c r="E299" s="85" t="s">
        <v>7469</v>
      </c>
      <c r="F299" s="85" t="s">
        <v>1799</v>
      </c>
      <c r="G299" s="85" t="s">
        <v>7406</v>
      </c>
      <c r="H299" s="85" t="s">
        <v>7402</v>
      </c>
      <c r="I299" s="85"/>
      <c r="J299" s="85"/>
      <c r="L299" s="85"/>
      <c r="M299" s="85"/>
      <c r="N299" s="85"/>
      <c r="O299" s="85"/>
      <c r="P299" s="85" t="str">
        <f>VLOOKUP(PPlatformData[[#This Row],[Can support capability]],'B-Business Capability'!B:G,6,FALSE)</f>
        <v>Sustainability Performance Management</v>
      </c>
      <c r="Q299" s="87" t="e">
        <f>VLOOKUP(PPlatformData[[#This Row],[NoApplication]],'A-Applications'!B:O,14,FALSE)</f>
        <v>#N/A</v>
      </c>
    </row>
    <row r="300" spans="2:17" x14ac:dyDescent="0.25">
      <c r="B300" s="85" t="s">
        <v>3798</v>
      </c>
      <c r="C300" s="85" t="s">
        <v>7473</v>
      </c>
      <c r="D300" s="85" t="s">
        <v>7612</v>
      </c>
      <c r="E300" s="85"/>
      <c r="F300" s="85"/>
      <c r="G300" s="85"/>
      <c r="H300" s="85"/>
      <c r="I300" s="85"/>
      <c r="J300" s="85"/>
      <c r="L300" s="85"/>
      <c r="M300" s="85"/>
      <c r="N300" s="85"/>
      <c r="O300" s="85"/>
      <c r="P300" s="85" t="str">
        <f>VLOOKUP(PPlatformData[[#This Row],[Can support capability]],'B-Business Capability'!B:G,6,FALSE)</f>
        <v>Sustainability Performance Management</v>
      </c>
      <c r="Q300" s="87" t="e">
        <f>VLOOKUP(PPlatformData[[#This Row],[NoApplication]],'A-Applications'!B:O,14,FALSE)</f>
        <v>#N/A</v>
      </c>
    </row>
    <row r="301" spans="2:17" x14ac:dyDescent="0.25">
      <c r="B301" s="85" t="s">
        <v>2341</v>
      </c>
      <c r="C301" s="85" t="s">
        <v>7451</v>
      </c>
      <c r="D301" s="85" t="s">
        <v>7447</v>
      </c>
      <c r="E301" s="85" t="s">
        <v>6997</v>
      </c>
      <c r="F301" s="85" t="s">
        <v>1799</v>
      </c>
      <c r="G301" s="85" t="s">
        <v>7452</v>
      </c>
      <c r="H301" s="85" t="s">
        <v>7402</v>
      </c>
      <c r="I301" s="85"/>
      <c r="J301" s="85"/>
      <c r="K301" t="s">
        <v>7453</v>
      </c>
      <c r="L301" s="85"/>
      <c r="M301" s="85"/>
      <c r="N301" s="85"/>
      <c r="O301" s="85"/>
      <c r="P301" s="85" t="str">
        <f>VLOOKUP(PPlatformData[[#This Row],[Can support capability]],'B-Business Capability'!B:G,6,FALSE)</f>
        <v>Sustainable Operations</v>
      </c>
      <c r="Q301" s="87" t="e">
        <f>VLOOKUP(PPlatformData[[#This Row],[NoApplication]],'A-Applications'!B:O,14,FALSE)</f>
        <v>#N/A</v>
      </c>
    </row>
    <row r="302" spans="2:17" x14ac:dyDescent="0.25">
      <c r="B302" s="85" t="s">
        <v>3798</v>
      </c>
      <c r="C302" s="85" t="s">
        <v>7451</v>
      </c>
      <c r="D302" s="85" t="s">
        <v>7612</v>
      </c>
      <c r="E302" s="85"/>
      <c r="F302" s="85"/>
      <c r="G302" s="85"/>
      <c r="H302" s="85"/>
      <c r="I302" s="85"/>
      <c r="J302" s="85"/>
      <c r="L302" s="85"/>
      <c r="M302" s="85"/>
      <c r="N302" s="85"/>
      <c r="O302" s="85"/>
      <c r="P302" s="85" t="str">
        <f>VLOOKUP(PPlatformData[[#This Row],[Can support capability]],'B-Business Capability'!B:G,6,FALSE)</f>
        <v>Sustainable Operations</v>
      </c>
      <c r="Q302" s="87" t="e">
        <f>VLOOKUP(PPlatformData[[#This Row],[NoApplication]],'A-Applications'!B:O,14,FALSE)</f>
        <v>#N/A</v>
      </c>
    </row>
    <row r="303" spans="2:17" x14ac:dyDescent="0.25">
      <c r="B303" s="85" t="s">
        <v>3798</v>
      </c>
      <c r="C303" s="85" t="s">
        <v>7567</v>
      </c>
      <c r="D303" s="85" t="s">
        <v>2405</v>
      </c>
      <c r="E303" s="85"/>
      <c r="F303" s="85" t="s">
        <v>1799</v>
      </c>
      <c r="G303" s="85"/>
      <c r="H303" s="85" t="s">
        <v>7433</v>
      </c>
      <c r="I303" s="85"/>
      <c r="J303" s="85"/>
      <c r="L303" s="85"/>
      <c r="M303" s="85"/>
      <c r="N303" s="85"/>
      <c r="O303" s="85"/>
      <c r="P303" s="85" t="str">
        <f>VLOOKUP(PPlatformData[[#This Row],[Can support capability]],'B-Business Capability'!B:G,6,FALSE)</f>
        <v>Sustainable Operations</v>
      </c>
      <c r="Q303" s="87" t="e">
        <f>VLOOKUP(PPlatformData[[#This Row],[NoApplication]],'A-Applications'!B:O,14,FALSE)</f>
        <v>#N/A</v>
      </c>
    </row>
    <row r="304" spans="2:17" x14ac:dyDescent="0.25">
      <c r="B304" s="85" t="s">
        <v>3226</v>
      </c>
      <c r="C304" s="85" t="s">
        <v>1447</v>
      </c>
      <c r="D304" s="85"/>
      <c r="E304" s="85"/>
      <c r="F304" s="85"/>
      <c r="G304" s="85"/>
      <c r="H304" s="85"/>
      <c r="I304" s="85"/>
      <c r="J304" s="85"/>
      <c r="L304" s="85"/>
      <c r="M304" s="85"/>
      <c r="N304" s="85"/>
      <c r="O304" s="85"/>
      <c r="P304" s="85">
        <f>VLOOKUP(PPlatformData[[#This Row],[Can support capability]],'B-Business Capability'!B:G,6,FALSE)</f>
        <v>0</v>
      </c>
      <c r="Q304" s="87" t="e">
        <f>VLOOKUP(PPlatformData[[#This Row],[NoApplication]],'A-Applications'!B:O,14,FALSE)</f>
        <v>#N/A</v>
      </c>
    </row>
    <row r="305" spans="2:17" x14ac:dyDescent="0.25">
      <c r="B305" s="85" t="s">
        <v>3392</v>
      </c>
      <c r="C305" s="85" t="s">
        <v>1447</v>
      </c>
      <c r="D305" s="85"/>
      <c r="E305" s="85"/>
      <c r="F305" s="85" t="s">
        <v>7435</v>
      </c>
      <c r="G305" s="85" t="s">
        <v>7406</v>
      </c>
      <c r="H305" s="85" t="s">
        <v>7407</v>
      </c>
      <c r="I305" s="85" t="s">
        <v>1868</v>
      </c>
      <c r="J305" s="85"/>
      <c r="L305" s="85"/>
      <c r="M305" s="85"/>
      <c r="N305" s="85"/>
      <c r="O305" s="85"/>
      <c r="P305" s="85">
        <f>VLOOKUP(PPlatformData[[#This Row],[Can support capability]],'B-Business Capability'!B:G,6,FALSE)</f>
        <v>0</v>
      </c>
      <c r="Q305" s="87" t="e">
        <f>VLOOKUP(PPlatformData[[#This Row],[NoApplication]],'A-Applications'!B:O,14,FALSE)</f>
        <v>#N/A</v>
      </c>
    </row>
    <row r="306" spans="2:17" x14ac:dyDescent="0.25">
      <c r="B306" s="85" t="s">
        <v>2341</v>
      </c>
      <c r="C306" s="85" t="s">
        <v>1447</v>
      </c>
      <c r="D306" s="85" t="s">
        <v>7592</v>
      </c>
      <c r="E306" s="85"/>
      <c r="F306" s="85" t="s">
        <v>2349</v>
      </c>
      <c r="G306" s="85" t="s">
        <v>7406</v>
      </c>
      <c r="H306" s="85" t="s">
        <v>7402</v>
      </c>
      <c r="I306" s="85"/>
      <c r="J306" s="85"/>
      <c r="L306" s="85"/>
      <c r="M306" s="85"/>
      <c r="N306" s="85"/>
      <c r="O306" s="85"/>
      <c r="P306" s="85">
        <f>VLOOKUP(PPlatformData[[#This Row],[Can support capability]],'B-Business Capability'!B:G,6,FALSE)</f>
        <v>0</v>
      </c>
      <c r="Q306" s="87" t="e">
        <f>VLOOKUP(PPlatformData[[#This Row],[NoApplication]],'A-Applications'!B:O,14,FALSE)</f>
        <v>#N/A</v>
      </c>
    </row>
    <row r="307" spans="2:17" x14ac:dyDescent="0.25">
      <c r="B307" s="85" t="s">
        <v>2341</v>
      </c>
      <c r="C307" s="85" t="s">
        <v>1449</v>
      </c>
      <c r="D307" s="85" t="s">
        <v>7581</v>
      </c>
      <c r="E307" s="85" t="s">
        <v>7582</v>
      </c>
      <c r="F307" s="85" t="s">
        <v>1799</v>
      </c>
      <c r="G307" s="85" t="s">
        <v>7406</v>
      </c>
      <c r="H307" s="85" t="s">
        <v>7433</v>
      </c>
      <c r="I307" s="85"/>
      <c r="J307" s="85"/>
      <c r="L307" s="85"/>
      <c r="M307" s="85"/>
      <c r="N307" s="85"/>
      <c r="O307" s="85"/>
      <c r="P307" s="85" t="str">
        <f>VLOOKUP(PPlatformData[[#This Row],[Can support capability]],'B-Business Capability'!B:G,6,FALSE)</f>
        <v>Customer Service and Support</v>
      </c>
      <c r="Q307" s="87" t="e">
        <f>VLOOKUP(PPlatformData[[#This Row],[NoApplication]],'A-Applications'!B:O,14,FALSE)</f>
        <v>#N/A</v>
      </c>
    </row>
    <row r="308" spans="2:17" x14ac:dyDescent="0.25">
      <c r="B308" s="85" t="s">
        <v>2341</v>
      </c>
      <c r="C308" s="85" t="s">
        <v>1449</v>
      </c>
      <c r="D308" s="85" t="s">
        <v>7581</v>
      </c>
      <c r="E308" s="85" t="s">
        <v>7586</v>
      </c>
      <c r="F308" s="85" t="s">
        <v>7435</v>
      </c>
      <c r="G308" s="85" t="s">
        <v>7406</v>
      </c>
      <c r="H308" s="85" t="s">
        <v>7402</v>
      </c>
      <c r="I308" s="85"/>
      <c r="J308" s="85"/>
      <c r="L308" s="85"/>
      <c r="M308" s="85"/>
      <c r="N308" s="85"/>
      <c r="O308" s="85"/>
      <c r="P308" s="85" t="str">
        <f>VLOOKUP(PPlatformData[[#This Row],[Can support capability]],'B-Business Capability'!B:G,6,FALSE)</f>
        <v>Customer Service and Support</v>
      </c>
      <c r="Q308" s="87" t="e">
        <f>VLOOKUP(PPlatformData[[#This Row],[NoApplication]],'A-Applications'!B:O,14,FALSE)</f>
        <v>#N/A</v>
      </c>
    </row>
    <row r="309" spans="2:17" x14ac:dyDescent="0.25">
      <c r="B309" s="85" t="s">
        <v>3798</v>
      </c>
      <c r="C309" s="85" t="s">
        <v>1449</v>
      </c>
      <c r="D309" s="85" t="s">
        <v>7630</v>
      </c>
      <c r="E309" s="85"/>
      <c r="F309" s="85" t="s">
        <v>1799</v>
      </c>
      <c r="G309" s="85"/>
      <c r="H309" s="85"/>
      <c r="I309" s="85"/>
      <c r="J309" s="85" t="s">
        <v>7631</v>
      </c>
      <c r="L309" s="85"/>
      <c r="M309" s="85"/>
      <c r="N309" s="85"/>
      <c r="O309" s="85"/>
      <c r="P309" s="85" t="str">
        <f>VLOOKUP(PPlatformData[[#This Row],[Can support capability]],'B-Business Capability'!B:G,6,FALSE)</f>
        <v>Customer Service and Support</v>
      </c>
      <c r="Q309" s="87" t="e">
        <f>VLOOKUP(PPlatformData[[#This Row],[NoApplication]],'A-Applications'!B:O,14,FALSE)</f>
        <v>#N/A</v>
      </c>
    </row>
    <row r="310" spans="2:17" x14ac:dyDescent="0.25">
      <c r="B310" s="85" t="s">
        <v>3392</v>
      </c>
      <c r="C310" s="85" t="s">
        <v>1449</v>
      </c>
      <c r="D310" s="85"/>
      <c r="E310" s="85"/>
      <c r="F310" s="85" t="s">
        <v>7435</v>
      </c>
      <c r="G310" s="85" t="s">
        <v>7406</v>
      </c>
      <c r="H310" s="85" t="s">
        <v>7407</v>
      </c>
      <c r="I310" s="85" t="s">
        <v>1868</v>
      </c>
      <c r="J310" s="85"/>
      <c r="K310" t="s">
        <v>7632</v>
      </c>
      <c r="L310" s="85"/>
      <c r="M310" s="85"/>
      <c r="N310" s="85"/>
      <c r="O310" s="85"/>
      <c r="P310" s="85" t="str">
        <f>VLOOKUP(PPlatformData[[#This Row],[Can support capability]],'B-Business Capability'!B:G,6,FALSE)</f>
        <v>Customer Service and Support</v>
      </c>
      <c r="Q310" s="87" t="e">
        <f>VLOOKUP(PPlatformData[[#This Row],[NoApplication]],'A-Applications'!B:O,14,FALSE)</f>
        <v>#N/A</v>
      </c>
    </row>
    <row r="311" spans="2:17" x14ac:dyDescent="0.25">
      <c r="B311" s="85" t="s">
        <v>2341</v>
      </c>
      <c r="C311" s="85" t="s">
        <v>1458</v>
      </c>
      <c r="D311" s="85" t="s">
        <v>7581</v>
      </c>
      <c r="E311" s="85" t="s">
        <v>7585</v>
      </c>
      <c r="F311" s="85" t="s">
        <v>1799</v>
      </c>
      <c r="G311" s="85" t="s">
        <v>7406</v>
      </c>
      <c r="H311" s="85" t="s">
        <v>7407</v>
      </c>
      <c r="I311" s="85"/>
      <c r="J311" s="85"/>
      <c r="L311" s="85"/>
      <c r="M311" s="85"/>
      <c r="N311" s="85"/>
      <c r="O311" s="85"/>
      <c r="P311" s="85" t="str">
        <f>VLOOKUP(PPlatformData[[#This Row],[Can support capability]],'B-Business Capability'!B:G,6,FALSE)</f>
        <v>Customer Service Strategy and Planning</v>
      </c>
      <c r="Q311" s="87" t="e">
        <f>VLOOKUP(PPlatformData[[#This Row],[NoApplication]],'A-Applications'!B:O,14,FALSE)</f>
        <v>#N/A</v>
      </c>
    </row>
    <row r="312" spans="2:17" x14ac:dyDescent="0.25">
      <c r="B312" s="85" t="s">
        <v>2341</v>
      </c>
      <c r="C312" s="85" t="s">
        <v>1458</v>
      </c>
      <c r="D312" s="85" t="s">
        <v>7581</v>
      </c>
      <c r="E312" s="85" t="s">
        <v>7587</v>
      </c>
      <c r="F312" s="85" t="s">
        <v>1799</v>
      </c>
      <c r="G312" s="85" t="s">
        <v>7406</v>
      </c>
      <c r="H312" s="85" t="s">
        <v>7407</v>
      </c>
      <c r="I312" s="85"/>
      <c r="J312" s="85"/>
      <c r="L312" s="85"/>
      <c r="M312" s="85"/>
      <c r="N312" s="85"/>
      <c r="O312" s="85"/>
      <c r="P312" s="85" t="str">
        <f>VLOOKUP(PPlatformData[[#This Row],[Can support capability]],'B-Business Capability'!B:G,6,FALSE)</f>
        <v>Customer Service Strategy and Planning</v>
      </c>
      <c r="Q312" s="87" t="e">
        <f>VLOOKUP(PPlatformData[[#This Row],[NoApplication]],'A-Applications'!B:O,14,FALSE)</f>
        <v>#N/A</v>
      </c>
    </row>
    <row r="313" spans="2:17" x14ac:dyDescent="0.25">
      <c r="B313" s="85" t="s">
        <v>2341</v>
      </c>
      <c r="C313" s="85" t="s">
        <v>1458</v>
      </c>
      <c r="D313" s="85" t="s">
        <v>7581</v>
      </c>
      <c r="E313" s="85" t="s">
        <v>7588</v>
      </c>
      <c r="F313" s="85" t="s">
        <v>2349</v>
      </c>
      <c r="G313" s="85" t="s">
        <v>7406</v>
      </c>
      <c r="H313" s="85" t="s">
        <v>7402</v>
      </c>
      <c r="I313" s="85"/>
      <c r="J313" s="85"/>
      <c r="L313" s="85"/>
      <c r="M313" s="85"/>
      <c r="N313" s="85"/>
      <c r="O313" s="85"/>
      <c r="P313" s="85" t="str">
        <f>VLOOKUP(PPlatformData[[#This Row],[Can support capability]],'B-Business Capability'!B:G,6,FALSE)</f>
        <v>Customer Service Strategy and Planning</v>
      </c>
      <c r="Q313" s="87" t="e">
        <f>VLOOKUP(PPlatformData[[#This Row],[NoApplication]],'A-Applications'!B:O,14,FALSE)</f>
        <v>#N/A</v>
      </c>
    </row>
    <row r="314" spans="2:17" x14ac:dyDescent="0.25">
      <c r="B314" s="85" t="s">
        <v>2341</v>
      </c>
      <c r="C314" s="85" t="s">
        <v>1458</v>
      </c>
      <c r="D314" s="85" t="s">
        <v>7581</v>
      </c>
      <c r="E314" s="85" t="s">
        <v>7589</v>
      </c>
      <c r="F314" s="85" t="s">
        <v>1799</v>
      </c>
      <c r="G314" s="85" t="s">
        <v>7406</v>
      </c>
      <c r="H314" s="85" t="s">
        <v>7407</v>
      </c>
      <c r="I314" s="85"/>
      <c r="J314" s="85"/>
      <c r="L314" s="85"/>
      <c r="M314" s="85"/>
      <c r="N314" s="85"/>
      <c r="O314" s="85"/>
      <c r="P314" s="85" t="str">
        <f>VLOOKUP(PPlatformData[[#This Row],[Can support capability]],'B-Business Capability'!B:G,6,FALSE)</f>
        <v>Customer Service Strategy and Planning</v>
      </c>
      <c r="Q314" s="87" t="e">
        <f>VLOOKUP(PPlatformData[[#This Row],[NoApplication]],'A-Applications'!B:O,14,FALSE)</f>
        <v>#N/A</v>
      </c>
    </row>
    <row r="315" spans="2:17" x14ac:dyDescent="0.25">
      <c r="B315" s="85" t="s">
        <v>2341</v>
      </c>
      <c r="C315" s="85" t="s">
        <v>1458</v>
      </c>
      <c r="D315" s="85" t="s">
        <v>7581</v>
      </c>
      <c r="E315" s="85" t="s">
        <v>7590</v>
      </c>
      <c r="F315" s="85" t="s">
        <v>1799</v>
      </c>
      <c r="G315" s="85" t="s">
        <v>7406</v>
      </c>
      <c r="H315" s="85" t="s">
        <v>7407</v>
      </c>
      <c r="I315" s="85"/>
      <c r="J315" s="85"/>
      <c r="L315" s="85"/>
      <c r="M315" s="85"/>
      <c r="N315" s="85"/>
      <c r="O315" s="85"/>
      <c r="P315" s="85" t="str">
        <f>VLOOKUP(PPlatformData[[#This Row],[Can support capability]],'B-Business Capability'!B:G,6,FALSE)</f>
        <v>Customer Service Strategy and Planning</v>
      </c>
      <c r="Q315" s="87" t="e">
        <f>VLOOKUP(PPlatformData[[#This Row],[NoApplication]],'A-Applications'!B:O,14,FALSE)</f>
        <v>#N/A</v>
      </c>
    </row>
    <row r="316" spans="2:17" x14ac:dyDescent="0.25">
      <c r="B316" s="85" t="s">
        <v>2341</v>
      </c>
      <c r="C316" s="85" t="s">
        <v>1458</v>
      </c>
      <c r="D316" s="85" t="s">
        <v>7581</v>
      </c>
      <c r="E316" s="85" t="s">
        <v>7591</v>
      </c>
      <c r="F316" s="85" t="s">
        <v>7405</v>
      </c>
      <c r="G316" s="85" t="s">
        <v>7406</v>
      </c>
      <c r="H316" s="85" t="s">
        <v>7407</v>
      </c>
      <c r="I316" s="85"/>
      <c r="J316" s="85"/>
      <c r="L316" s="85"/>
      <c r="M316" s="85"/>
      <c r="N316" s="85"/>
      <c r="O316" s="85"/>
      <c r="P316" s="85" t="str">
        <f>VLOOKUP(PPlatformData[[#This Row],[Can support capability]],'B-Business Capability'!B:G,6,FALSE)</f>
        <v>Customer Service Strategy and Planning</v>
      </c>
      <c r="Q316" s="87" t="e">
        <f>VLOOKUP(PPlatformData[[#This Row],[NoApplication]],'A-Applications'!B:O,14,FALSE)</f>
        <v>#N/A</v>
      </c>
    </row>
    <row r="317" spans="2:17" x14ac:dyDescent="0.25">
      <c r="B317" s="85" t="s">
        <v>3798</v>
      </c>
      <c r="C317" s="85" t="s">
        <v>1458</v>
      </c>
      <c r="D317" s="85" t="s">
        <v>7612</v>
      </c>
      <c r="E317" s="85"/>
      <c r="F317" s="85"/>
      <c r="G317" s="85"/>
      <c r="H317" s="85"/>
      <c r="I317" s="85"/>
      <c r="J317" s="85"/>
      <c r="L317" s="85"/>
      <c r="M317" s="85"/>
      <c r="N317" s="85"/>
      <c r="O317" s="85"/>
      <c r="P317" s="85" t="str">
        <f>VLOOKUP(PPlatformData[[#This Row],[Can support capability]],'B-Business Capability'!B:G,6,FALSE)</f>
        <v>Customer Service Strategy and Planning</v>
      </c>
      <c r="Q317" s="87" t="e">
        <f>VLOOKUP(PPlatformData[[#This Row],[NoApplication]],'A-Applications'!B:O,14,FALSE)</f>
        <v>#N/A</v>
      </c>
    </row>
    <row r="318" spans="2:17" x14ac:dyDescent="0.25">
      <c r="B318" s="85" t="s">
        <v>3392</v>
      </c>
      <c r="C318" s="85" t="s">
        <v>1458</v>
      </c>
      <c r="D318" s="85"/>
      <c r="E318" s="85"/>
      <c r="F318" s="85" t="s">
        <v>7435</v>
      </c>
      <c r="G318" s="85" t="s">
        <v>7406</v>
      </c>
      <c r="H318" s="85" t="s">
        <v>7407</v>
      </c>
      <c r="I318" s="85" t="s">
        <v>1868</v>
      </c>
      <c r="J318" s="85"/>
      <c r="K318" t="s">
        <v>7632</v>
      </c>
      <c r="L318" s="85"/>
      <c r="M318" s="85"/>
      <c r="N318" s="85"/>
      <c r="O318" s="85"/>
      <c r="P318" s="85" t="str">
        <f>VLOOKUP(PPlatformData[[#This Row],[Can support capability]],'B-Business Capability'!B:G,6,FALSE)</f>
        <v>Customer Service Strategy and Planning</v>
      </c>
      <c r="Q318" s="87" t="e">
        <f>VLOOKUP(PPlatformData[[#This Row],[NoApplication]],'A-Applications'!B:O,14,FALSE)</f>
        <v>#N/A</v>
      </c>
    </row>
    <row r="319" spans="2:17" x14ac:dyDescent="0.25">
      <c r="B319" s="85" t="s">
        <v>3798</v>
      </c>
      <c r="C319" s="85" t="s">
        <v>1513</v>
      </c>
      <c r="D319" s="85" t="s">
        <v>7539</v>
      </c>
      <c r="E319" s="85"/>
      <c r="F319" s="85" t="s">
        <v>1799</v>
      </c>
      <c r="G319" s="85"/>
      <c r="H319" s="85" t="s">
        <v>7402</v>
      </c>
      <c r="I319" s="85"/>
      <c r="J319" s="85" t="s">
        <v>7564</v>
      </c>
      <c r="L319" s="85"/>
      <c r="M319" s="85"/>
      <c r="N319" s="85"/>
      <c r="O319" s="85"/>
      <c r="P319" s="85" t="str">
        <f>VLOOKUP(PPlatformData[[#This Row],[Can support capability]],'B-Business Capability'!B:G,6,FALSE)</f>
        <v>Customer Project Management</v>
      </c>
      <c r="Q319" s="87" t="e">
        <f>VLOOKUP(PPlatformData[[#This Row],[NoApplication]],'A-Applications'!B:O,14,FALSE)</f>
        <v>#N/A</v>
      </c>
    </row>
    <row r="320" spans="2:17" x14ac:dyDescent="0.25">
      <c r="B320" s="85" t="s">
        <v>2341</v>
      </c>
      <c r="C320" s="85" t="s">
        <v>1513</v>
      </c>
      <c r="D320" s="85" t="s">
        <v>7581</v>
      </c>
      <c r="E320" s="85"/>
      <c r="F320" s="85" t="s">
        <v>7405</v>
      </c>
      <c r="G320" s="85" t="s">
        <v>7406</v>
      </c>
      <c r="H320" s="85" t="s">
        <v>7402</v>
      </c>
      <c r="I320" s="85"/>
      <c r="J320" s="85"/>
      <c r="L320" s="85"/>
      <c r="M320" s="85"/>
      <c r="N320" s="85"/>
      <c r="O320" s="85"/>
      <c r="P320" s="85" t="str">
        <f>VLOOKUP(PPlatformData[[#This Row],[Can support capability]],'B-Business Capability'!B:G,6,FALSE)</f>
        <v>Customer Project Management</v>
      </c>
      <c r="Q320" s="87" t="e">
        <f>VLOOKUP(PPlatformData[[#This Row],[NoApplication]],'A-Applications'!B:O,14,FALSE)</f>
        <v>#N/A</v>
      </c>
    </row>
    <row r="321" spans="2:17" x14ac:dyDescent="0.25">
      <c r="B321" s="85" t="s">
        <v>3392</v>
      </c>
      <c r="C321" s="85" t="s">
        <v>1513</v>
      </c>
      <c r="D321" s="85"/>
      <c r="E321" s="85"/>
      <c r="F321" s="85" t="s">
        <v>7435</v>
      </c>
      <c r="G321" s="85" t="s">
        <v>7406</v>
      </c>
      <c r="H321" s="85" t="s">
        <v>7407</v>
      </c>
      <c r="I321" s="85" t="s">
        <v>1868</v>
      </c>
      <c r="J321" s="85"/>
      <c r="K321" t="s">
        <v>7632</v>
      </c>
      <c r="L321" s="85"/>
      <c r="M321" s="85"/>
      <c r="N321" s="85"/>
      <c r="O321" s="85"/>
      <c r="P321" s="85" t="str">
        <f>VLOOKUP(PPlatformData[[#This Row],[Can support capability]],'B-Business Capability'!B:G,6,FALSE)</f>
        <v>Customer Project Management</v>
      </c>
      <c r="Q321" s="87" t="e">
        <f>VLOOKUP(PPlatformData[[#This Row],[NoApplication]],'A-Applications'!B:O,14,FALSE)</f>
        <v>#N/A</v>
      </c>
    </row>
    <row r="322" spans="2:17" x14ac:dyDescent="0.25">
      <c r="B322" s="85" t="s">
        <v>2341</v>
      </c>
      <c r="C322" s="85" t="s">
        <v>1534</v>
      </c>
      <c r="D322" s="85" t="s">
        <v>3855</v>
      </c>
      <c r="E322" s="85" t="s">
        <v>7462</v>
      </c>
      <c r="F322" s="85" t="s">
        <v>2349</v>
      </c>
      <c r="G322" s="85" t="s">
        <v>7406</v>
      </c>
      <c r="H322" s="85" t="s">
        <v>7433</v>
      </c>
      <c r="I322" s="85"/>
      <c r="J322" s="85"/>
      <c r="K322" t="s">
        <v>7463</v>
      </c>
      <c r="L322" s="85"/>
      <c r="M322" s="85"/>
      <c r="N322" s="85"/>
      <c r="O322" s="85"/>
      <c r="P322" s="85" t="str">
        <f>VLOOKUP(PPlatformData[[#This Row],[Can support capability]],'B-Business Capability'!B:G,6,FALSE)</f>
        <v>Manufacturing Software</v>
      </c>
      <c r="Q322" s="87" t="e">
        <f>VLOOKUP(PPlatformData[[#This Row],[NoApplication]],'A-Applications'!B:O,14,FALSE)</f>
        <v>#N/A</v>
      </c>
    </row>
    <row r="323" spans="2:17" x14ac:dyDescent="0.25">
      <c r="B323" s="85" t="s">
        <v>3798</v>
      </c>
      <c r="C323" s="85" t="s">
        <v>1534</v>
      </c>
      <c r="D323" s="85" t="s">
        <v>7612</v>
      </c>
      <c r="E323" s="85"/>
      <c r="F323" s="85"/>
      <c r="G323" s="85"/>
      <c r="H323" s="85"/>
      <c r="I323" s="85"/>
      <c r="J323" s="85"/>
      <c r="L323" s="85"/>
      <c r="M323" s="85"/>
      <c r="N323" s="85"/>
      <c r="O323" s="85"/>
      <c r="P323" s="85" t="str">
        <f>VLOOKUP(PPlatformData[[#This Row],[Can support capability]],'B-Business Capability'!B:G,6,FALSE)</f>
        <v>Manufacturing Software</v>
      </c>
      <c r="Q323" s="87" t="e">
        <f>VLOOKUP(PPlatformData[[#This Row],[NoApplication]],'A-Applications'!B:O,14,FALSE)</f>
        <v>#N/A</v>
      </c>
    </row>
    <row r="324" spans="2:17" x14ac:dyDescent="0.25">
      <c r="B324" s="85" t="s">
        <v>3392</v>
      </c>
      <c r="C324" s="85" t="s">
        <v>7389</v>
      </c>
      <c r="D324" s="85"/>
      <c r="E324" s="85"/>
      <c r="F324" s="85" t="s">
        <v>1799</v>
      </c>
      <c r="G324" s="85" t="s">
        <v>7452</v>
      </c>
      <c r="H324" s="85" t="s">
        <v>7433</v>
      </c>
      <c r="I324" s="85" t="s">
        <v>1868</v>
      </c>
      <c r="J324" s="85"/>
      <c r="L324" s="85"/>
      <c r="M324" s="85"/>
      <c r="N324" s="85"/>
      <c r="O324" s="85"/>
      <c r="P324" s="85">
        <f>VLOOKUP(PPlatformData[[#This Row],[Can support capability]],'B-Business Capability'!B:G,6,FALSE)</f>
        <v>0</v>
      </c>
      <c r="Q324" s="87" t="e">
        <f>VLOOKUP(PPlatformData[[#This Row],[NoApplication]],'A-Applications'!B:O,14,FALSE)</f>
        <v>#N/A</v>
      </c>
    </row>
    <row r="325" spans="2:17" x14ac:dyDescent="0.25">
      <c r="B325" s="85" t="s">
        <v>2341</v>
      </c>
      <c r="C325" s="85" t="s">
        <v>7389</v>
      </c>
      <c r="D325" s="85" t="s">
        <v>7604</v>
      </c>
      <c r="E325" s="85"/>
      <c r="F325" s="85" t="s">
        <v>7435</v>
      </c>
      <c r="G325" s="85" t="s">
        <v>7406</v>
      </c>
      <c r="H325" s="85" t="s">
        <v>7407</v>
      </c>
      <c r="I325" s="85"/>
      <c r="J325" s="85"/>
      <c r="L325" s="85"/>
      <c r="M325" s="85"/>
      <c r="N325" s="85"/>
      <c r="O325" s="85"/>
      <c r="P325" s="85">
        <f>VLOOKUP(PPlatformData[[#This Row],[Can support capability]],'B-Business Capability'!B:G,6,FALSE)</f>
        <v>0</v>
      </c>
      <c r="Q325" s="87" t="e">
        <f>VLOOKUP(PPlatformData[[#This Row],[NoApplication]],'A-Applications'!B:O,14,FALSE)</f>
        <v>#N/A</v>
      </c>
    </row>
    <row r="326" spans="2:17" x14ac:dyDescent="0.25">
      <c r="B326" s="85" t="s">
        <v>2341</v>
      </c>
      <c r="C326" s="85" t="s">
        <v>7389</v>
      </c>
      <c r="D326" s="146" t="s">
        <v>7593</v>
      </c>
      <c r="E326" s="85"/>
      <c r="F326" s="85" t="s">
        <v>7435</v>
      </c>
      <c r="G326" s="85" t="s">
        <v>7406</v>
      </c>
      <c r="H326" s="85" t="s">
        <v>7407</v>
      </c>
      <c r="I326" s="85"/>
      <c r="J326" s="85"/>
      <c r="L326" s="85"/>
      <c r="M326" s="85"/>
      <c r="N326" s="85"/>
      <c r="O326" s="85"/>
      <c r="P326" s="85">
        <f>VLOOKUP(PPlatformData[[#This Row],[Can support capability]],'B-Business Capability'!B:G,6,FALSE)</f>
        <v>0</v>
      </c>
      <c r="Q326" s="87" t="e">
        <f>VLOOKUP(PPlatformData[[#This Row],[NoApplication]],'A-Applications'!B:O,14,FALSE)</f>
        <v>#N/A</v>
      </c>
    </row>
    <row r="327" spans="2:17" x14ac:dyDescent="0.25">
      <c r="B327" s="85" t="s">
        <v>3053</v>
      </c>
      <c r="C327" s="85" t="s">
        <v>1547</v>
      </c>
      <c r="D327" s="85" t="s">
        <v>7490</v>
      </c>
      <c r="E327" t="s">
        <v>4918</v>
      </c>
      <c r="F327" s="85" t="s">
        <v>1799</v>
      </c>
      <c r="G327" s="85"/>
      <c r="H327" s="85" t="s">
        <v>7407</v>
      </c>
      <c r="I327" s="85"/>
      <c r="J327" s="85"/>
      <c r="K327" t="s">
        <v>7644</v>
      </c>
      <c r="L327" s="85" t="s">
        <v>1868</v>
      </c>
      <c r="M327" s="87">
        <v>46569</v>
      </c>
      <c r="N327" s="87">
        <v>54788</v>
      </c>
      <c r="O327" s="85"/>
      <c r="P327" s="85" t="str">
        <f>VLOOKUP(PPlatformData[[#This Row],[Can support capability]],'B-Business Capability'!B:G,6,FALSE)</f>
        <v>Onboarding</v>
      </c>
      <c r="Q327" s="87" t="e">
        <f>VLOOKUP(PPlatformData[[#This Row],[NoApplication]],'A-Applications'!B:O,14,FALSE)</f>
        <v>#N/A</v>
      </c>
    </row>
    <row r="328" spans="2:17" x14ac:dyDescent="0.25">
      <c r="B328" s="85" t="s">
        <v>8658</v>
      </c>
      <c r="C328" s="85" t="s">
        <v>1547</v>
      </c>
      <c r="D328" s="85" t="str">
        <f>VLOOKUP(PPlatformData[[#This Row],[NoApplication]],'A-Applications'!B:D,3,FALSE)</f>
        <v>ServiceNow</v>
      </c>
      <c r="E328" s="85" t="str">
        <f>VLOOKUP(PPlatformData[[#This Row],[NoApplication]],'A-Applications'!B:D,3,FALSE)</f>
        <v>ServiceNow</v>
      </c>
      <c r="F328" s="85"/>
      <c r="G328" s="85"/>
      <c r="H328" s="85"/>
      <c r="I328" s="85"/>
      <c r="J328" s="85"/>
      <c r="K328" t="s">
        <v>7688</v>
      </c>
      <c r="L328" s="85"/>
      <c r="M328" s="87">
        <v>45658</v>
      </c>
      <c r="N328" s="87">
        <v>54788</v>
      </c>
      <c r="O328" s="85" t="s">
        <v>170</v>
      </c>
      <c r="P328" s="85" t="str">
        <f>VLOOKUP(PPlatformData[[#This Row],[Can support capability]],'B-Business Capability'!B:G,6,FALSE)</f>
        <v>Onboarding</v>
      </c>
      <c r="Q328" s="87">
        <f>VLOOKUP(PPlatformData[[#This Row],[NoApplication]],'A-Applications'!B:O,14,FALSE)</f>
        <v>54788</v>
      </c>
    </row>
    <row r="329" spans="2:17" x14ac:dyDescent="0.25">
      <c r="B329" s="85" t="s">
        <v>7374</v>
      </c>
      <c r="C329" s="85" t="s">
        <v>1547</v>
      </c>
      <c r="D329" s="85" t="str">
        <f>VLOOKUP(PPlatformData[[#This Row],[NoApplication]],'A-Applications'!B:D,3,FALSE)</f>
        <v>LMS365 (Kamstrup-Learning)</v>
      </c>
      <c r="E329" s="85" t="str">
        <f>VLOOKUP(PPlatformData[[#This Row],[NoApplication]],'A-Applications'!B:D,3,FALSE)</f>
        <v>LMS365 (Kamstrup-Learning)</v>
      </c>
      <c r="F329" s="85"/>
      <c r="G329" s="85"/>
      <c r="H329" s="85"/>
      <c r="I329" s="85"/>
      <c r="J329" s="85"/>
      <c r="L329" s="85"/>
      <c r="M329" s="87">
        <v>45658</v>
      </c>
      <c r="N329" s="87">
        <v>46751</v>
      </c>
      <c r="O329" s="85" t="s">
        <v>319</v>
      </c>
      <c r="P329" s="85" t="str">
        <f>VLOOKUP(PPlatformData[[#This Row],[Can support capability]],'B-Business Capability'!B:G,6,FALSE)</f>
        <v>Onboarding</v>
      </c>
      <c r="Q329" s="87">
        <f>VLOOKUP(PPlatformData[[#This Row],[NoApplication]],'A-Applications'!B:O,14,FALSE)</f>
        <v>46388</v>
      </c>
    </row>
    <row r="330" spans="2:17" x14ac:dyDescent="0.25">
      <c r="B330" s="85" t="s">
        <v>7374</v>
      </c>
      <c r="C330" s="85" t="s">
        <v>1547</v>
      </c>
      <c r="D330" s="85" t="e">
        <f>VLOOKUP(PPlatformData[[#This Row],[NoApplication]],'A-Applications'!B:D,3,FALSE)</f>
        <v>#N/A</v>
      </c>
      <c r="E330" s="85" t="e">
        <f>VLOOKUP(PPlatformData[[#This Row],[NoApplication]],'A-Applications'!B:D,3,FALSE)</f>
        <v>#N/A</v>
      </c>
      <c r="F330" s="85"/>
      <c r="G330" s="85"/>
      <c r="H330" s="85"/>
      <c r="I330" s="85"/>
      <c r="J330" s="85"/>
      <c r="L330" s="85"/>
      <c r="M330" s="87">
        <v>45658</v>
      </c>
      <c r="N330" s="87">
        <v>46751</v>
      </c>
      <c r="O330" s="85" t="s">
        <v>1548</v>
      </c>
      <c r="P330" s="85" t="str">
        <f>VLOOKUP(PPlatformData[[#This Row],[Can support capability]],'B-Business Capability'!B:G,6,FALSE)</f>
        <v>Onboarding</v>
      </c>
      <c r="Q330" s="87" t="e">
        <f>VLOOKUP(PPlatformData[[#This Row],[NoApplication]],'A-Applications'!B:O,14,FALSE)</f>
        <v>#N/A</v>
      </c>
    </row>
    <row r="331" spans="2:17" x14ac:dyDescent="0.25">
      <c r="B331" s="85" t="s">
        <v>8658</v>
      </c>
      <c r="C331" s="85" t="s">
        <v>1552</v>
      </c>
      <c r="D331" s="85" t="str">
        <f>VLOOKUP(PPlatformData[[#This Row],[NoApplication]],'A-Applications'!B:D,3,FALSE)</f>
        <v>ServiceNow</v>
      </c>
      <c r="E331" s="85" t="str">
        <f>VLOOKUP(PPlatformData[[#This Row],[NoApplication]],'A-Applications'!B:D,3,FALSE)</f>
        <v>ServiceNow</v>
      </c>
      <c r="F331" s="85"/>
      <c r="G331" s="85"/>
      <c r="H331" s="85"/>
      <c r="I331" s="85"/>
      <c r="J331" s="85"/>
      <c r="K331" t="s">
        <v>7688</v>
      </c>
      <c r="L331" s="85"/>
      <c r="M331" s="87">
        <v>45658</v>
      </c>
      <c r="N331" s="87">
        <v>54788</v>
      </c>
      <c r="O331" s="85" t="s">
        <v>170</v>
      </c>
      <c r="P331" s="85" t="str">
        <f>VLOOKUP(PPlatformData[[#This Row],[Can support capability]],'B-Business Capability'!B:G,6,FALSE)</f>
        <v>Seperation</v>
      </c>
      <c r="Q331" s="87">
        <f>VLOOKUP(PPlatformData[[#This Row],[NoApplication]],'A-Applications'!B:O,14,FALSE)</f>
        <v>54788</v>
      </c>
    </row>
    <row r="332" spans="2:17" x14ac:dyDescent="0.25">
      <c r="B332" s="85" t="s">
        <v>3053</v>
      </c>
      <c r="C332" s="85" t="s">
        <v>1552</v>
      </c>
      <c r="D332" s="85" t="s">
        <v>7490</v>
      </c>
      <c r="E332" t="s">
        <v>7635</v>
      </c>
      <c r="F332" s="85" t="s">
        <v>1799</v>
      </c>
      <c r="G332" s="85"/>
      <c r="H332" s="85" t="s">
        <v>7407</v>
      </c>
      <c r="I332" s="85"/>
      <c r="J332" s="85"/>
      <c r="K332" t="s">
        <v>7636</v>
      </c>
      <c r="L332" s="85" t="s">
        <v>1868</v>
      </c>
      <c r="M332" s="87">
        <v>46203</v>
      </c>
      <c r="N332" s="87">
        <v>54788</v>
      </c>
      <c r="O332" s="85"/>
      <c r="P332" s="85" t="str">
        <f>VLOOKUP(PPlatformData[[#This Row],[Can support capability]],'B-Business Capability'!B:G,6,FALSE)</f>
        <v>Seperation</v>
      </c>
      <c r="Q332" s="87" t="e">
        <f>VLOOKUP(PPlatformData[[#This Row],[NoApplication]],'A-Applications'!B:O,14,FALSE)</f>
        <v>#N/A</v>
      </c>
    </row>
    <row r="333" spans="2:17" x14ac:dyDescent="0.25">
      <c r="B333" s="85" t="s">
        <v>3053</v>
      </c>
      <c r="C333" s="85" t="s">
        <v>1552</v>
      </c>
      <c r="D333" s="85" t="s">
        <v>7490</v>
      </c>
      <c r="E333" t="s">
        <v>7641</v>
      </c>
      <c r="F333" s="85" t="s">
        <v>1799</v>
      </c>
      <c r="G333" s="85"/>
      <c r="H333" s="85" t="s">
        <v>7407</v>
      </c>
      <c r="I333" s="85"/>
      <c r="J333" s="85"/>
      <c r="K333" t="s">
        <v>7642</v>
      </c>
      <c r="L333" s="85" t="s">
        <v>1868</v>
      </c>
      <c r="M333" s="87">
        <v>46203</v>
      </c>
      <c r="N333" s="87">
        <v>54788</v>
      </c>
      <c r="O333" s="85"/>
      <c r="P333" s="85" t="str">
        <f>VLOOKUP(PPlatformData[[#This Row],[Can support capability]],'B-Business Capability'!B:G,6,FALSE)</f>
        <v>Seperation</v>
      </c>
      <c r="Q333" s="87" t="e">
        <f>VLOOKUP(PPlatformData[[#This Row],[NoApplication]],'A-Applications'!B:O,14,FALSE)</f>
        <v>#N/A</v>
      </c>
    </row>
    <row r="334" spans="2:17" x14ac:dyDescent="0.25">
      <c r="B334" s="85" t="s">
        <v>3798</v>
      </c>
      <c r="C334" s="203"/>
      <c r="D334" s="85" t="s">
        <v>7570</v>
      </c>
      <c r="E334" s="85"/>
      <c r="F334" s="85" t="s">
        <v>1799</v>
      </c>
      <c r="G334" s="85"/>
      <c r="H334" s="85"/>
      <c r="I334" s="85"/>
      <c r="J334" s="85"/>
      <c r="K334" t="s">
        <v>7571</v>
      </c>
      <c r="L334" s="85"/>
      <c r="M334" s="85"/>
      <c r="N334" s="85"/>
      <c r="O334" s="85"/>
      <c r="P334" s="85" t="e">
        <f>VLOOKUP(PPlatformData[[#This Row],[Can support capability]],'B-Business Capability'!B:G,6,FALSE)</f>
        <v>#N/A</v>
      </c>
      <c r="Q334" s="87" t="e">
        <f>VLOOKUP(PPlatformData[[#This Row],[NoApplication]],'A-Applications'!B:O,14,FALSE)</f>
        <v>#N/A</v>
      </c>
    </row>
    <row r="335" spans="2:17" x14ac:dyDescent="0.25">
      <c r="B335" s="85" t="s">
        <v>8658</v>
      </c>
      <c r="C335" s="85" t="s">
        <v>1546</v>
      </c>
      <c r="D335" s="85" t="str">
        <f>VLOOKUP(PPlatformData[[#This Row],[NoApplication]],'A-Applications'!B:D,3,FALSE)</f>
        <v>Linkedin</v>
      </c>
      <c r="E335" s="85" t="str">
        <f>VLOOKUP(PPlatformData[[#This Row],[NoApplication]],'A-Applications'!B:D,3,FALSE)</f>
        <v>Linkedin</v>
      </c>
      <c r="F335" s="85"/>
      <c r="G335" s="85"/>
      <c r="H335" s="85"/>
      <c r="I335" s="85"/>
      <c r="J335" s="85"/>
      <c r="L335" s="85"/>
      <c r="M335" s="87">
        <v>45658</v>
      </c>
      <c r="N335" s="238">
        <v>54788</v>
      </c>
      <c r="O335" s="85" t="s">
        <v>338</v>
      </c>
      <c r="P335" s="85" t="str">
        <f>VLOOKUP(PPlatformData[[#This Row],[Can support capability]],'B-Business Capability'!B:G,6,FALSE)</f>
        <v>Attraction</v>
      </c>
      <c r="Q335" s="87">
        <f>VLOOKUP(PPlatformData[[#This Row],[NoApplication]],'A-Applications'!B:O,14,FALSE)</f>
        <v>54788</v>
      </c>
    </row>
    <row r="336" spans="2:17" x14ac:dyDescent="0.25">
      <c r="B336" s="85" t="s">
        <v>8658</v>
      </c>
      <c r="C336" s="85" t="s">
        <v>332</v>
      </c>
      <c r="D336" s="85" t="str">
        <f>VLOOKUP(PPlatformData[[#This Row],[NoApplication]],'A-Applications'!B:D,3,FALSE)</f>
        <v>Linkedin</v>
      </c>
      <c r="E336" s="85" t="str">
        <f>VLOOKUP(PPlatformData[[#This Row],[NoApplication]],'A-Applications'!B:D,3,FALSE)</f>
        <v>Linkedin</v>
      </c>
      <c r="F336" s="85"/>
      <c r="G336" s="85"/>
      <c r="H336" s="85"/>
      <c r="I336" s="85"/>
      <c r="J336" s="85"/>
      <c r="L336" s="85"/>
      <c r="M336" s="238">
        <v>45658</v>
      </c>
      <c r="N336" s="238">
        <v>54788</v>
      </c>
      <c r="O336" s="85" t="s">
        <v>338</v>
      </c>
      <c r="P336" s="85" t="str">
        <f>VLOOKUP(PPlatformData[[#This Row],[Can support capability]],'B-Business Capability'!B:G,6,FALSE)</f>
        <v>Recruiting</v>
      </c>
      <c r="Q336" s="87">
        <f>VLOOKUP(PPlatformData[[#This Row],[NoApplication]],'A-Applications'!B:O,14,FALSE)</f>
        <v>54788</v>
      </c>
    </row>
    <row r="337" spans="2:17" x14ac:dyDescent="0.25">
      <c r="B337" s="85" t="s">
        <v>8665</v>
      </c>
      <c r="C337" s="85" t="s">
        <v>332</v>
      </c>
      <c r="D337" s="85" t="str">
        <f>VLOOKUP(PPlatformData[[#This Row],[NoApplication]],'A-Applications'!B:D,3,FALSE)</f>
        <v>Lumina</v>
      </c>
      <c r="E337" s="85" t="str">
        <f>VLOOKUP(PPlatformData[[#This Row],[NoApplication]],'A-Applications'!B:D,3,FALSE)</f>
        <v>Lumina</v>
      </c>
      <c r="F337" s="85"/>
      <c r="G337" s="85"/>
      <c r="H337" s="85"/>
      <c r="I337" s="85"/>
      <c r="J337" s="85"/>
      <c r="K337" t="s">
        <v>8667</v>
      </c>
      <c r="L337" s="85"/>
      <c r="M337" s="87">
        <v>46569</v>
      </c>
      <c r="N337" s="238">
        <v>54788</v>
      </c>
      <c r="O337" s="85" t="s">
        <v>8662</v>
      </c>
      <c r="P337" s="85" t="str">
        <f>VLOOKUP(PPlatformData[[#This Row],[Can support capability]],'B-Business Capability'!B:G,6,FALSE)</f>
        <v>Recruiting</v>
      </c>
      <c r="Q337" s="87">
        <f>VLOOKUP(PPlatformData[[#This Row],[NoApplication]],'A-Applications'!B:O,14,FALSE)</f>
        <v>54788</v>
      </c>
    </row>
    <row r="338" spans="2:17" x14ac:dyDescent="0.25">
      <c r="B338" s="85" t="s">
        <v>8665</v>
      </c>
      <c r="C338" s="85" t="s">
        <v>302</v>
      </c>
      <c r="D338" s="85" t="str">
        <f>VLOOKUP(PPlatformData[[#This Row],[NoApplication]],'A-Applications'!B:D,3,FALSE)</f>
        <v>Microsoft Viva Glint</v>
      </c>
      <c r="E338" s="85" t="str">
        <f>VLOOKUP(PPlatformData[[#This Row],[NoApplication]],'A-Applications'!B:D,3,FALSE)</f>
        <v>Microsoft Viva Glint</v>
      </c>
      <c r="F338" s="85"/>
      <c r="G338" s="85"/>
      <c r="H338" s="85"/>
      <c r="I338" s="85"/>
      <c r="J338" s="85"/>
      <c r="L338" s="85"/>
      <c r="M338" s="87">
        <v>46082</v>
      </c>
      <c r="N338" s="238">
        <v>54788</v>
      </c>
      <c r="O338" s="85" t="s">
        <v>8670</v>
      </c>
      <c r="P338" s="85" t="str">
        <f>VLOOKUP(PPlatformData[[#This Row],[Can support capability]],'B-Business Capability'!B:G,6,FALSE)</f>
        <v>Learning &amp; Development</v>
      </c>
      <c r="Q338" s="87">
        <f>VLOOKUP(PPlatformData[[#This Row],[NoApplication]],'A-Applications'!B:O,14,FALSE)</f>
        <v>54788</v>
      </c>
    </row>
    <row r="339" spans="2:17" x14ac:dyDescent="0.25">
      <c r="B339" s="85" t="s">
        <v>7374</v>
      </c>
      <c r="C339" s="85" t="s">
        <v>202</v>
      </c>
      <c r="D339" s="85" t="str">
        <f>PPlatformData[[#This Row],[NoApplication]]</f>
        <v>429 - Microsoft Excel</v>
      </c>
      <c r="E339" s="85" t="str">
        <f>PPlatformData[[#This Row],[Module or Application in Platform]]</f>
        <v>429 - Microsoft Excel</v>
      </c>
      <c r="F339" s="85"/>
      <c r="G339" s="85"/>
      <c r="H339" s="85"/>
      <c r="I339" s="85"/>
      <c r="J339" s="85"/>
      <c r="L339" s="85"/>
      <c r="M339" s="87">
        <v>45658</v>
      </c>
      <c r="N339" s="87">
        <v>46477</v>
      </c>
      <c r="O339" s="85" t="s">
        <v>247</v>
      </c>
      <c r="P339" s="85" t="str">
        <f>VLOOKUP(PPlatformData[[#This Row],[Can support capability]],'B-Business Capability'!B:G,6,FALSE)</f>
        <v>Requirements Definition</v>
      </c>
      <c r="Q339" s="87">
        <f>VLOOKUP(PPlatformData[[#This Row],[NoApplication]],'A-Applications'!B:O,14,FALSE)</f>
        <v>54788</v>
      </c>
    </row>
    <row r="340" spans="2:17" x14ac:dyDescent="0.25">
      <c r="B340" s="85" t="s">
        <v>7374</v>
      </c>
      <c r="C340" s="85" t="s">
        <v>202</v>
      </c>
      <c r="D340" s="85" t="str">
        <f>PPlatformData[[#This Row],[NoApplication]]</f>
        <v>299 - Microsoft Teams</v>
      </c>
      <c r="E340" s="85" t="str">
        <f>PPlatformData[[#This Row],[Module or Application in Platform]]</f>
        <v>299 - Microsoft Teams</v>
      </c>
      <c r="F340" s="85"/>
      <c r="G340" s="85"/>
      <c r="H340" s="85"/>
      <c r="I340" s="85"/>
      <c r="J340" s="85"/>
      <c r="L340" s="85"/>
      <c r="M340" s="87">
        <v>45658</v>
      </c>
      <c r="N340" s="87">
        <v>46477</v>
      </c>
      <c r="O340" s="85" t="s">
        <v>186</v>
      </c>
      <c r="P340" s="85" t="str">
        <f>VLOOKUP(PPlatformData[[#This Row],[Can support capability]],'B-Business Capability'!B:G,6,FALSE)</f>
        <v>Requirements Definition</v>
      </c>
      <c r="Q340" s="87">
        <f>VLOOKUP(PPlatformData[[#This Row],[NoApplication]],'A-Applications'!B:O,14,FALSE)</f>
        <v>54788</v>
      </c>
    </row>
    <row r="341" spans="2:17" x14ac:dyDescent="0.25">
      <c r="B341" s="85" t="s">
        <v>7374</v>
      </c>
      <c r="C341" s="85" t="s">
        <v>202</v>
      </c>
      <c r="D341" s="85" t="str">
        <f>PPlatformData[[#This Row],[NoApplication]]</f>
        <v>328 - Sharepoint</v>
      </c>
      <c r="E341" s="85" t="str">
        <f>PPlatformData[[#This Row],[Module or Application in Platform]]</f>
        <v>328 - Sharepoint</v>
      </c>
      <c r="F341" s="85"/>
      <c r="G341" s="85"/>
      <c r="H341" s="85"/>
      <c r="I341" s="85"/>
      <c r="J341" s="85"/>
      <c r="L341" s="85"/>
      <c r="M341" s="87">
        <v>45658</v>
      </c>
      <c r="N341" s="87">
        <v>46477</v>
      </c>
      <c r="O341" s="85" t="s">
        <v>187</v>
      </c>
      <c r="P341" s="85" t="str">
        <f>VLOOKUP(PPlatformData[[#This Row],[Can support capability]],'B-Business Capability'!B:G,6,FALSE)</f>
        <v>Requirements Definition</v>
      </c>
      <c r="Q341" s="87">
        <f>VLOOKUP(PPlatformData[[#This Row],[NoApplication]],'A-Applications'!B:O,14,FALSE)</f>
        <v>54788</v>
      </c>
    </row>
  </sheetData>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77E2C0A2-4C76-438B-BB3E-19AB93A2D38C}">
          <x14:formula1>
            <xm:f>Tabels!$S$4:$S$7</xm:f>
          </x14:formula1>
          <xm:sqref>G21:G1048576</xm:sqref>
        </x14:dataValidation>
        <x14:dataValidation type="list" allowBlank="1" showInputMessage="1" showErrorMessage="1" xr:uid="{F0A1D750-1C30-4944-80AF-92A820FED30A}">
          <x14:formula1>
            <xm:f>Tabels!$V$4:$V$7</xm:f>
          </x14:formula1>
          <xm:sqref>H21:H1048576</xm:sqref>
        </x14:dataValidation>
        <x14:dataValidation type="list" allowBlank="1" showInputMessage="1" showErrorMessage="1" xr:uid="{A0E49F05-B21A-4BAD-BAA1-010B10F5A387}">
          <x14:formula1>
            <xm:f>Tabels!$B$4:$B$5</xm:f>
          </x14:formula1>
          <xm:sqref>L21:L1048576</xm:sqref>
        </x14:dataValidation>
        <x14:dataValidation type="list" allowBlank="1" showInputMessage="1" showErrorMessage="1" xr:uid="{6E8AF8F3-15B8-4513-82F4-A1E39F5C3016}">
          <x14:formula1>
            <xm:f>'B-Business Capability'!$B:$B</xm:f>
          </x14:formula1>
          <xm:sqref>C1:C18 C21:C157 C158:D158 D124:D127 D129:D136 D138:D146 D149:D150 D152:D154 C159:C1048576</xm:sqref>
        </x14:dataValidation>
        <x14:dataValidation type="list" allowBlank="1" showInputMessage="1" showErrorMessage="1" xr:uid="{A154B3CC-66EA-48F0-8901-9BFB68D6A432}">
          <x14:formula1>
            <xm:f>P_Platform!$B:$B</xm:f>
          </x14:formula1>
          <xm:sqref>B1:B1048576</xm:sqref>
        </x14:dataValidation>
        <x14:dataValidation type="list" allowBlank="1" showInputMessage="1" showErrorMessage="1" xr:uid="{B199BA17-BD00-4DC2-A962-6343961CF9FC}">
          <x14:formula1>
            <xm:f>'A-Applications'!$B:$B</xm:f>
          </x14:formula1>
          <xm:sqref>O1:O1048576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1DB2-E158-4827-AA0F-06AFA14C34FA}">
  <sheetPr codeName="Sheet8"/>
  <dimension ref="B1:CE229"/>
  <sheetViews>
    <sheetView topLeftCell="AW11" zoomScale="90" zoomScaleNormal="90" workbookViewId="0">
      <selection activeCell="AZ16" sqref="AZ16"/>
    </sheetView>
  </sheetViews>
  <sheetFormatPr defaultRowHeight="15" x14ac:dyDescent="0.25"/>
  <cols>
    <col min="2" max="2" width="51.28515625" customWidth="1"/>
    <col min="4" max="4" width="11.5703125" customWidth="1"/>
    <col min="6" max="6" width="13.28515625" bestFit="1" customWidth="1"/>
    <col min="8" max="8" width="11" customWidth="1"/>
    <col min="10" max="10" width="23.42578125" bestFit="1" customWidth="1"/>
    <col min="12" max="12" width="24.28515625" customWidth="1"/>
    <col min="13" max="13" width="28.28515625" customWidth="1"/>
    <col min="15" max="15" width="14.5703125" customWidth="1"/>
    <col min="16" max="16" width="62.5703125" bestFit="1" customWidth="1"/>
    <col min="17" max="17" width="28.28515625" customWidth="1"/>
    <col min="18" max="18" width="26.5703125" customWidth="1"/>
    <col min="19" max="19" width="36.5703125" customWidth="1"/>
    <col min="20" max="20" width="34.42578125" customWidth="1"/>
    <col min="21" max="21" width="26.5703125" customWidth="1"/>
    <col min="22" max="22" width="31.7109375" customWidth="1"/>
    <col min="23" max="24" width="26.5703125" customWidth="1"/>
    <col min="25" max="25" width="32" customWidth="1"/>
    <col min="41" max="41" width="10.42578125" customWidth="1"/>
    <col min="42" max="42" width="16" customWidth="1"/>
    <col min="44" max="44" width="12.28515625" bestFit="1" customWidth="1"/>
    <col min="46" max="46" width="21.42578125" bestFit="1" customWidth="1"/>
    <col min="47" max="48" width="100.7109375" customWidth="1"/>
    <col min="51" max="51" width="43.7109375" bestFit="1" customWidth="1"/>
    <col min="52" max="52" width="46" customWidth="1"/>
    <col min="55" max="55" width="49.28515625" bestFit="1" customWidth="1"/>
    <col min="56" max="56" width="49.28515625" customWidth="1"/>
    <col min="57" max="57" width="32" bestFit="1" customWidth="1"/>
    <col min="58" max="58" width="25.28515625" customWidth="1"/>
    <col min="59" max="59" width="15" bestFit="1" customWidth="1"/>
    <col min="62" max="62" width="22" bestFit="1" customWidth="1"/>
    <col min="63" max="63" width="93.42578125" style="8" customWidth="1"/>
    <col min="69" max="69" width="13" customWidth="1"/>
    <col min="82" max="82" width="9.42578125" customWidth="1"/>
    <col min="83" max="83" width="19.5703125" customWidth="1"/>
  </cols>
  <sheetData>
    <row r="1" spans="2:83" ht="75" x14ac:dyDescent="0.25">
      <c r="B1" t="s">
        <v>21</v>
      </c>
      <c r="D1" t="s">
        <v>7689</v>
      </c>
      <c r="F1" t="s">
        <v>5978</v>
      </c>
      <c r="N1" s="8"/>
      <c r="S1" s="145" t="s">
        <v>7690</v>
      </c>
      <c r="T1" s="145" t="s">
        <v>7691</v>
      </c>
      <c r="V1" s="145" t="s">
        <v>7692</v>
      </c>
    </row>
    <row r="3" spans="2:83" x14ac:dyDescent="0.25">
      <c r="B3" t="s">
        <v>7693</v>
      </c>
      <c r="D3" t="s">
        <v>7694</v>
      </c>
      <c r="F3" t="s">
        <v>5978</v>
      </c>
      <c r="H3" t="s">
        <v>1807</v>
      </c>
      <c r="J3" t="s">
        <v>1808</v>
      </c>
      <c r="L3" t="s">
        <v>1802</v>
      </c>
      <c r="M3" t="s">
        <v>7695</v>
      </c>
      <c r="O3" t="s">
        <v>36</v>
      </c>
      <c r="P3" t="s">
        <v>4593</v>
      </c>
      <c r="Q3" t="s">
        <v>7696</v>
      </c>
      <c r="S3" t="s">
        <v>7697</v>
      </c>
      <c r="T3" t="s">
        <v>4593</v>
      </c>
      <c r="V3" t="s">
        <v>7698</v>
      </c>
      <c r="W3" t="s">
        <v>4593</v>
      </c>
      <c r="Y3" t="s">
        <v>4616</v>
      </c>
      <c r="AO3" t="s">
        <v>4521</v>
      </c>
      <c r="AP3" t="s">
        <v>7699</v>
      </c>
      <c r="AR3" t="s">
        <v>4515</v>
      </c>
      <c r="AT3" t="s">
        <v>37</v>
      </c>
      <c r="AU3" t="s">
        <v>4593</v>
      </c>
      <c r="AV3" t="s">
        <v>7700</v>
      </c>
      <c r="AY3" t="s">
        <v>1800</v>
      </c>
      <c r="AZ3" t="s">
        <v>7701</v>
      </c>
      <c r="BC3" t="s">
        <v>7702</v>
      </c>
      <c r="BD3" t="s">
        <v>7703</v>
      </c>
      <c r="BE3" t="s">
        <v>7704</v>
      </c>
      <c r="BF3" t="s">
        <v>7705</v>
      </c>
      <c r="BG3" t="s">
        <v>31</v>
      </c>
      <c r="BJ3" t="s">
        <v>1826</v>
      </c>
      <c r="BK3" s="8" t="s">
        <v>7706</v>
      </c>
      <c r="CD3" t="s">
        <v>7707</v>
      </c>
      <c r="CE3" t="s">
        <v>7708</v>
      </c>
    </row>
    <row r="4" spans="2:83" ht="42.75" customHeight="1" x14ac:dyDescent="0.25">
      <c r="B4" t="s">
        <v>1868</v>
      </c>
      <c r="D4" t="s">
        <v>7435</v>
      </c>
      <c r="F4" t="s">
        <v>7349</v>
      </c>
      <c r="H4" t="s">
        <v>2009</v>
      </c>
      <c r="J4" t="s">
        <v>7709</v>
      </c>
      <c r="L4" t="s">
        <v>2195</v>
      </c>
      <c r="O4" t="s">
        <v>46</v>
      </c>
      <c r="P4" t="s">
        <v>7710</v>
      </c>
      <c r="Q4" s="8" t="str">
        <f>_xlfn.CONCAT(GartnerTIME[[#This Row],[Gartner TIME]]," - ",GartnerTIME[[#This Row],[Description]])</f>
        <v>Tolerate - Accept the application in its current state for the time being</v>
      </c>
      <c r="S4" t="s">
        <v>7406</v>
      </c>
      <c r="V4" t="s">
        <v>7407</v>
      </c>
      <c r="Y4" t="s">
        <v>5596</v>
      </c>
      <c r="AO4" t="s">
        <v>4533</v>
      </c>
      <c r="AP4">
        <v>1</v>
      </c>
      <c r="AR4" t="s">
        <v>4531</v>
      </c>
      <c r="AT4" t="s">
        <v>52</v>
      </c>
      <c r="AU4" s="8" t="s">
        <v>7711</v>
      </c>
      <c r="AV4" s="8" t="str">
        <f>_xlfn.CONCAT(Table22[[#This Row],[Business Criticality]]," - ",Table22[[#This Row],[Description]])</f>
        <v>Administrative Service - Low-priority and non-critical to everyday business operations. When these applications fail it can cause some problems but it will not affect the customer and can be tolerated a bit more.
Factors include applications for record keeping, mail services, and office upkeep.</v>
      </c>
      <c r="AY4" t="s">
        <v>1918</v>
      </c>
      <c r="AZ4" s="8" t="s">
        <v>7738</v>
      </c>
      <c r="BC4" t="s">
        <v>7713</v>
      </c>
      <c r="BD4" t="str">
        <f>_xlfn.TEXTBEFORE(Table28[[#This Row],[User]],"@",1,1,0,"N/A")</f>
        <v>tkb</v>
      </c>
      <c r="BE4" t="s">
        <v>7714</v>
      </c>
      <c r="BF4" t="s">
        <v>303</v>
      </c>
      <c r="BG4" t="s">
        <v>43</v>
      </c>
      <c r="BJ4" t="s">
        <v>1799</v>
      </c>
      <c r="CD4" t="s">
        <v>2056</v>
      </c>
      <c r="CE4" s="8" t="s">
        <v>7715</v>
      </c>
    </row>
    <row r="5" spans="2:83" ht="74.25" customHeight="1" x14ac:dyDescent="0.25">
      <c r="B5" t="s">
        <v>1799</v>
      </c>
      <c r="D5" t="s">
        <v>7405</v>
      </c>
      <c r="F5" t="s">
        <v>7364</v>
      </c>
      <c r="H5" s="21" t="s">
        <v>2002</v>
      </c>
      <c r="J5" t="s">
        <v>2029</v>
      </c>
      <c r="L5" t="s">
        <v>1873</v>
      </c>
      <c r="O5" t="s">
        <v>138</v>
      </c>
      <c r="P5" t="s">
        <v>7716</v>
      </c>
      <c r="Q5" s="8" t="str">
        <f>_xlfn.CONCAT(GartnerTIME[[#This Row],[Gartner TIME]]," - ",GartnerTIME[[#This Row],[Description]])</f>
        <v>Invest - Prioritize gaining maximum value from this high-priority application</v>
      </c>
      <c r="S5" t="s">
        <v>7415</v>
      </c>
      <c r="V5" t="s">
        <v>7402</v>
      </c>
      <c r="Y5" t="s">
        <v>4743</v>
      </c>
      <c r="AO5" t="s">
        <v>4539</v>
      </c>
      <c r="AP5">
        <v>6.76</v>
      </c>
      <c r="AR5" t="s">
        <v>4553</v>
      </c>
      <c r="AT5" t="s">
        <v>47</v>
      </c>
      <c r="AU5" s="8" t="s">
        <v>7717</v>
      </c>
      <c r="AV5" s="8" t="str">
        <f>_xlfn.CONCAT(Table22[[#This Row],[Business Criticality]]," - ",Table22[[#This Row],[Description]])</f>
        <v>Business Operational - These are also fairly non-critical applications that contribute to running efficient business operations.
When they are disrupted it can cause problems within the organization. However, they are out of the direct line of service to the customer.
Business operational applications provide business functionality such as communication tools, CRM applications, finance services, and other applications that help the organization function.</v>
      </c>
      <c r="AY5" t="s">
        <v>1860</v>
      </c>
      <c r="AZ5" s="8" t="s">
        <v>7775</v>
      </c>
      <c r="BC5" t="s">
        <v>7719</v>
      </c>
      <c r="BD5" t="str">
        <f>_xlfn.TEXTBEFORE(Table28[[#This Row],[User]],"@",1,1,0,"N/A")</f>
        <v>ancn</v>
      </c>
      <c r="BE5" t="s">
        <v>7714</v>
      </c>
      <c r="BF5" t="s">
        <v>303</v>
      </c>
      <c r="BG5" t="s">
        <v>43</v>
      </c>
      <c r="BJ5" t="s">
        <v>2078</v>
      </c>
      <c r="BK5" s="107" t="s">
        <v>7720</v>
      </c>
      <c r="BQ5" s="102"/>
      <c r="CD5" t="s">
        <v>3016</v>
      </c>
      <c r="CE5" s="8" t="s">
        <v>8657</v>
      </c>
    </row>
    <row r="6" spans="2:83" ht="75" x14ac:dyDescent="0.25">
      <c r="D6" t="s">
        <v>2349</v>
      </c>
      <c r="H6" t="s">
        <v>2168</v>
      </c>
      <c r="J6" t="s">
        <v>1862</v>
      </c>
      <c r="L6" t="s">
        <v>7721</v>
      </c>
      <c r="O6" t="s">
        <v>74</v>
      </c>
      <c r="P6" t="s">
        <v>7722</v>
      </c>
      <c r="Q6" s="8" t="str">
        <f>_xlfn.CONCAT(GartnerTIME[[#This Row],[Gartner TIME]]," - ",GartnerTIME[[#This Row],[Description]])</f>
        <v>Migrate - Work on finding a better application to fulfill the business need(s)</v>
      </c>
      <c r="S6" t="s">
        <v>7452</v>
      </c>
      <c r="V6" t="s">
        <v>7433</v>
      </c>
      <c r="Y6" t="s">
        <v>4699</v>
      </c>
      <c r="AO6" t="s">
        <v>4544</v>
      </c>
      <c r="AP6">
        <v>7.45</v>
      </c>
      <c r="AR6" t="s">
        <v>4555</v>
      </c>
      <c r="AT6" t="s">
        <v>102</v>
      </c>
      <c r="AU6" s="8" t="s">
        <v>7723</v>
      </c>
      <c r="AV6" s="8" t="str">
        <f>_xlfn.CONCAT(Table22[[#This Row],[Business Criticality]]," - ",Table22[[#This Row],[Description]])</f>
        <v>Business Critical - Label given to business-critical processes, software, and services that require consistent availability. While breaks in service are not catastrophic, they are highly undesirable. Business-critical applications should be consistent and reliable.
Factors that determine business-critical applications are whether they can cause reputation damage, sensitive information loss, financial loss, or some kind of operational risk.</v>
      </c>
      <c r="AY6" t="s">
        <v>1999</v>
      </c>
      <c r="AZ6" s="8" t="s">
        <v>7758</v>
      </c>
      <c r="BC6" t="s">
        <v>7725</v>
      </c>
      <c r="BD6" t="str">
        <f>_xlfn.TEXTBEFORE(Table28[[#This Row],[User]],"@",1,1,0,"N/A")</f>
        <v>asbr</v>
      </c>
      <c r="BE6" t="s">
        <v>7726</v>
      </c>
      <c r="BF6" t="s">
        <v>2192</v>
      </c>
      <c r="BG6" t="s">
        <v>43</v>
      </c>
      <c r="BJ6" t="s">
        <v>3804</v>
      </c>
      <c r="BK6" s="8" t="s">
        <v>7727</v>
      </c>
      <c r="BQ6" s="103"/>
      <c r="CD6" t="s">
        <v>8655</v>
      </c>
      <c r="CE6" s="8" t="s">
        <v>8656</v>
      </c>
    </row>
    <row r="7" spans="2:83" ht="75" x14ac:dyDescent="0.25">
      <c r="D7" t="s">
        <v>7729</v>
      </c>
      <c r="H7" t="s">
        <v>1880</v>
      </c>
      <c r="J7" t="s">
        <v>1896</v>
      </c>
      <c r="L7" t="s">
        <v>7730</v>
      </c>
      <c r="O7" t="s">
        <v>308</v>
      </c>
      <c r="P7" t="s">
        <v>7731</v>
      </c>
      <c r="Q7" s="8" t="str">
        <f>_xlfn.CONCAT(GartnerTIME[[#This Row],[Gartner TIME]]," - ",GartnerTIME[[#This Row],[Description]])</f>
        <v>Eliminate - Remove the application, as it is not needed</v>
      </c>
      <c r="S7" t="s">
        <v>7523</v>
      </c>
      <c r="V7" t="s">
        <v>7452</v>
      </c>
      <c r="AO7" t="s">
        <v>4575</v>
      </c>
      <c r="AP7">
        <v>0.62</v>
      </c>
      <c r="AR7" t="s">
        <v>4552</v>
      </c>
      <c r="AT7" t="s">
        <v>210</v>
      </c>
      <c r="AU7" s="8" t="s">
        <v>7732</v>
      </c>
      <c r="AV7" s="8" t="str">
        <f>_xlfn.CONCAT(Table22[[#This Row],[Business Criticality]]," - ",Table22[[#This Row],[Description]])</f>
        <v>Mission Critical - Software applications that perform an essential function in business operations. Mission-critical systems can consist of any kind of IT component including software, hardware, processes, applications, etc.
Organizations rely on mission-critical applications to run their business activities successfully, and any failure or disruption can be catastrophic. These applications must be available to run at any cost. </v>
      </c>
      <c r="AY7" t="s">
        <v>581</v>
      </c>
      <c r="BC7" t="s">
        <v>7734</v>
      </c>
      <c r="BD7" t="str">
        <f>_xlfn.TEXTBEFORE(Table28[[#This Row],[User]],"@",1,1,0,"N/A")</f>
        <v>kytw</v>
      </c>
      <c r="BE7" t="s">
        <v>7726</v>
      </c>
      <c r="BF7" t="s">
        <v>2192</v>
      </c>
      <c r="BG7" t="s">
        <v>43</v>
      </c>
      <c r="BJ7" t="s">
        <v>1882</v>
      </c>
      <c r="BK7" s="8" t="s">
        <v>7735</v>
      </c>
      <c r="BQ7" s="104"/>
      <c r="CD7" t="s">
        <v>1889</v>
      </c>
      <c r="CE7" s="8" t="s">
        <v>7728</v>
      </c>
    </row>
    <row r="8" spans="2:83" ht="180" x14ac:dyDescent="0.25">
      <c r="B8" s="8" t="s">
        <v>7737</v>
      </c>
      <c r="H8" t="s">
        <v>2123</v>
      </c>
      <c r="J8" t="s">
        <v>1855</v>
      </c>
      <c r="L8" t="s">
        <v>1966</v>
      </c>
      <c r="AO8" t="s">
        <v>4573</v>
      </c>
      <c r="AP8">
        <v>0.68</v>
      </c>
      <c r="AR8" t="s">
        <v>4535</v>
      </c>
      <c r="AY8" t="s">
        <v>3432</v>
      </c>
      <c r="AZ8" t="s">
        <v>7777</v>
      </c>
      <c r="BC8" t="s">
        <v>7739</v>
      </c>
      <c r="BD8" t="str">
        <f>_xlfn.TEXTBEFORE(Table28[[#This Row],[User]],"@",1,1,0,"N/A")</f>
        <v>lst</v>
      </c>
      <c r="BE8" t="s">
        <v>7726</v>
      </c>
      <c r="BF8" t="s">
        <v>2192</v>
      </c>
      <c r="BG8" t="s">
        <v>43</v>
      </c>
      <c r="BJ8" t="s">
        <v>7740</v>
      </c>
      <c r="BK8" s="8" t="s">
        <v>7741</v>
      </c>
      <c r="BQ8" s="104"/>
      <c r="CD8" t="s">
        <v>2007</v>
      </c>
      <c r="CE8" s="8" t="s">
        <v>7736</v>
      </c>
    </row>
    <row r="9" spans="2:83" ht="105" x14ac:dyDescent="0.25">
      <c r="H9" t="s">
        <v>2066</v>
      </c>
      <c r="J9" t="s">
        <v>2038</v>
      </c>
      <c r="AR9" t="s">
        <v>7742</v>
      </c>
      <c r="AY9" t="s">
        <v>1853</v>
      </c>
      <c r="AZ9" s="8" t="s">
        <v>7749</v>
      </c>
      <c r="BC9" t="s">
        <v>7744</v>
      </c>
      <c r="BD9" t="str">
        <f>_xlfn.TEXTBEFORE(Table28[[#This Row],[User]],"@",1,1,0,"N/A")</f>
        <v>anda</v>
      </c>
      <c r="BE9" t="s">
        <v>7726</v>
      </c>
      <c r="BF9" t="s">
        <v>2192</v>
      </c>
      <c r="BG9" t="s">
        <v>43</v>
      </c>
      <c r="BJ9" t="s">
        <v>7745</v>
      </c>
      <c r="BK9" s="8" t="s">
        <v>7746</v>
      </c>
      <c r="BQ9" s="105"/>
    </row>
    <row r="10" spans="2:83" x14ac:dyDescent="0.25">
      <c r="B10" s="59" t="s">
        <v>7747</v>
      </c>
      <c r="J10" t="s">
        <v>1848</v>
      </c>
      <c r="AR10" t="s">
        <v>4562</v>
      </c>
      <c r="AT10" s="16" t="s">
        <v>7748</v>
      </c>
      <c r="AY10" t="s">
        <v>4368</v>
      </c>
      <c r="AZ10" t="s">
        <v>7780</v>
      </c>
      <c r="BC10" t="s">
        <v>7750</v>
      </c>
      <c r="BD10" t="str">
        <f>_xlfn.TEXTBEFORE(Table28[[#This Row],[User]],"@",1,1,0,"N/A")</f>
        <v>fhb</v>
      </c>
      <c r="BE10" t="s">
        <v>7726</v>
      </c>
      <c r="BF10" t="s">
        <v>2192</v>
      </c>
      <c r="BG10" t="s">
        <v>43</v>
      </c>
      <c r="BJ10" t="s">
        <v>3572</v>
      </c>
      <c r="BK10" t="s">
        <v>3572</v>
      </c>
      <c r="BQ10" s="106"/>
    </row>
    <row r="11" spans="2:83" ht="105" x14ac:dyDescent="0.25">
      <c r="B11" s="8" t="s">
        <v>7751</v>
      </c>
      <c r="J11" t="s">
        <v>1969</v>
      </c>
      <c r="AR11" t="s">
        <v>4537</v>
      </c>
      <c r="AY11" t="s">
        <v>2050</v>
      </c>
      <c r="AZ11" s="8" t="s">
        <v>7733</v>
      </c>
      <c r="BC11" t="s">
        <v>7753</v>
      </c>
      <c r="BD11" t="str">
        <f>_xlfn.TEXTBEFORE(Table28[[#This Row],[User]],"@",1,1,0,"N/A")</f>
        <v>alk</v>
      </c>
      <c r="BE11" t="s">
        <v>7726</v>
      </c>
      <c r="BF11" t="s">
        <v>2192</v>
      </c>
      <c r="BG11" t="s">
        <v>43</v>
      </c>
      <c r="BQ11" s="106"/>
    </row>
    <row r="12" spans="2:83" ht="150" x14ac:dyDescent="0.25">
      <c r="B12" s="43" t="s">
        <v>7754</v>
      </c>
      <c r="J12" s="8" t="s">
        <v>1839</v>
      </c>
      <c r="AR12" t="s">
        <v>7755</v>
      </c>
      <c r="AY12" t="s">
        <v>1968</v>
      </c>
      <c r="AZ12" s="8" t="s">
        <v>7712</v>
      </c>
      <c r="BC12" t="s">
        <v>7757</v>
      </c>
      <c r="BD12" t="str">
        <f>_xlfn.TEXTBEFORE(Table28[[#This Row],[User]],"@",1,1,0,"N/A")</f>
        <v>dbg</v>
      </c>
      <c r="BE12" t="s">
        <v>7726</v>
      </c>
      <c r="BF12" t="s">
        <v>2192</v>
      </c>
      <c r="BG12" t="s">
        <v>43</v>
      </c>
      <c r="BQ12" s="106"/>
    </row>
    <row r="13" spans="2:83" ht="30" x14ac:dyDescent="0.25">
      <c r="J13" t="s">
        <v>3579</v>
      </c>
      <c r="AY13" t="s">
        <v>3615</v>
      </c>
      <c r="AZ13" s="8" t="s">
        <v>7724</v>
      </c>
      <c r="BC13" t="s">
        <v>7759</v>
      </c>
      <c r="BD13" t="str">
        <f>_xlfn.TEXTBEFORE(Table28[[#This Row],[User]],"@",1,1,0,"N/A")</f>
        <v>SAL</v>
      </c>
      <c r="BE13" t="s">
        <v>7760</v>
      </c>
      <c r="BF13" t="s">
        <v>7297</v>
      </c>
      <c r="BG13" t="s">
        <v>43</v>
      </c>
      <c r="BQ13" s="106"/>
    </row>
    <row r="14" spans="2:83" ht="75" x14ac:dyDescent="0.25">
      <c r="J14" t="s">
        <v>7761</v>
      </c>
      <c r="AY14" t="s">
        <v>2721</v>
      </c>
      <c r="AZ14" s="8" t="s">
        <v>7718</v>
      </c>
      <c r="BC14" t="s">
        <v>7763</v>
      </c>
      <c r="BD14" t="str">
        <f>_xlfn.TEXTBEFORE(Table28[[#This Row],[User]],"@",1,1,0,"N/A")</f>
        <v>mlnn</v>
      </c>
      <c r="BE14" t="s">
        <v>7764</v>
      </c>
      <c r="BF14" t="s">
        <v>86</v>
      </c>
      <c r="BG14" t="s">
        <v>43</v>
      </c>
      <c r="BQ14" s="106"/>
    </row>
    <row r="15" spans="2:83" x14ac:dyDescent="0.25">
      <c r="AY15" t="s">
        <v>2339</v>
      </c>
      <c r="AZ15" t="s">
        <v>7771</v>
      </c>
      <c r="BC15" t="s">
        <v>7766</v>
      </c>
      <c r="BD15" t="str">
        <f>_xlfn.TEXTBEFORE(Table28[[#This Row],[User]],"@",1,1,0,"N/A")</f>
        <v>HTA</v>
      </c>
      <c r="BE15" t="s">
        <v>7764</v>
      </c>
      <c r="BF15" t="s">
        <v>7297</v>
      </c>
      <c r="BG15" t="s">
        <v>43</v>
      </c>
      <c r="BQ15" s="106"/>
    </row>
    <row r="16" spans="2:83" x14ac:dyDescent="0.25">
      <c r="L16" t="s">
        <v>7767</v>
      </c>
      <c r="AY16" t="s">
        <v>1865</v>
      </c>
      <c r="AZ16" t="s">
        <v>7783</v>
      </c>
      <c r="BC16" t="s">
        <v>7769</v>
      </c>
      <c r="BD16" t="str">
        <f>_xlfn.TEXTBEFORE(Table28[[#This Row],[User]],"@",1,1,0,"N/A")</f>
        <v>micb</v>
      </c>
      <c r="BE16" t="s">
        <v>7764</v>
      </c>
      <c r="BF16" t="s">
        <v>7297</v>
      </c>
      <c r="BG16" t="s">
        <v>43</v>
      </c>
      <c r="BQ16" s="106"/>
    </row>
    <row r="17" spans="12:69" ht="30" x14ac:dyDescent="0.25">
      <c r="L17" t="s">
        <v>7770</v>
      </c>
      <c r="AY17" t="s">
        <v>1837</v>
      </c>
      <c r="AZ17" s="8" t="s">
        <v>7762</v>
      </c>
      <c r="BC17" t="s">
        <v>7772</v>
      </c>
      <c r="BD17" t="str">
        <f>_xlfn.TEXTBEFORE(Table28[[#This Row],[User]],"@",1,1,0,"N/A")</f>
        <v>brr</v>
      </c>
      <c r="BE17" t="s">
        <v>7773</v>
      </c>
      <c r="BF17" t="s">
        <v>98</v>
      </c>
      <c r="BG17" t="s">
        <v>43</v>
      </c>
      <c r="BQ17" s="104"/>
    </row>
    <row r="18" spans="12:69" ht="15.75" x14ac:dyDescent="0.25">
      <c r="L18" t="s">
        <v>7774</v>
      </c>
      <c r="AY18" t="s">
        <v>8721</v>
      </c>
      <c r="AZ18" s="8" t="s">
        <v>8722</v>
      </c>
      <c r="BC18" t="s">
        <v>7776</v>
      </c>
      <c r="BD18" t="str">
        <f>_xlfn.TEXTBEFORE(Table28[[#This Row],[User]],"@",1,1,0,"N/A")</f>
        <v>rim</v>
      </c>
      <c r="BE18" t="s">
        <v>7773</v>
      </c>
      <c r="BF18" t="s">
        <v>411</v>
      </c>
      <c r="BG18" t="s">
        <v>43</v>
      </c>
      <c r="BQ18" s="104"/>
    </row>
    <row r="19" spans="12:69" ht="30" x14ac:dyDescent="0.25">
      <c r="AY19" t="s">
        <v>1945</v>
      </c>
      <c r="AZ19" s="8" t="s">
        <v>7765</v>
      </c>
      <c r="BC19" t="s">
        <v>7778</v>
      </c>
      <c r="BD19" t="str">
        <f>_xlfn.TEXTBEFORE(Table28[[#This Row],[User]],"@",1,1,0,"N/A")</f>
        <v>mhp</v>
      </c>
      <c r="BE19" t="s">
        <v>7773</v>
      </c>
      <c r="BF19" t="s">
        <v>98</v>
      </c>
      <c r="BG19" t="s">
        <v>43</v>
      </c>
    </row>
    <row r="20" spans="12:69" x14ac:dyDescent="0.25">
      <c r="L20" t="s">
        <v>7779</v>
      </c>
      <c r="AY20" t="s">
        <v>3855</v>
      </c>
      <c r="AZ20" t="s">
        <v>7793</v>
      </c>
      <c r="BC20" t="s">
        <v>7781</v>
      </c>
      <c r="BD20" t="str">
        <f>_xlfn.TEXTBEFORE(Table28[[#This Row],[User]],"@",1,1,0,"N/A")</f>
        <v>kri</v>
      </c>
      <c r="BE20" t="s">
        <v>7773</v>
      </c>
      <c r="BF20" t="s">
        <v>411</v>
      </c>
      <c r="BG20" t="s">
        <v>43</v>
      </c>
      <c r="BQ20" s="102"/>
    </row>
    <row r="21" spans="12:69" ht="90" x14ac:dyDescent="0.25">
      <c r="L21" t="s">
        <v>7782</v>
      </c>
      <c r="AY21" t="s">
        <v>2037</v>
      </c>
      <c r="AZ21" s="8" t="s">
        <v>7752</v>
      </c>
      <c r="BC21" t="s">
        <v>7784</v>
      </c>
      <c r="BD21" t="str">
        <f>_xlfn.TEXTBEFORE(Table28[[#This Row],[User]],"@",1,1,0,"N/A")</f>
        <v>moep</v>
      </c>
      <c r="BE21" t="s">
        <v>7773</v>
      </c>
      <c r="BF21" t="s">
        <v>98</v>
      </c>
      <c r="BG21" t="s">
        <v>43</v>
      </c>
    </row>
    <row r="22" spans="12:69" ht="75" x14ac:dyDescent="0.25">
      <c r="L22" t="s">
        <v>7785</v>
      </c>
      <c r="AY22" t="s">
        <v>1878</v>
      </c>
      <c r="AZ22" s="8" t="s">
        <v>7743</v>
      </c>
      <c r="BC22" t="s">
        <v>7787</v>
      </c>
      <c r="BD22" t="str">
        <f>_xlfn.TEXTBEFORE(Table28[[#This Row],[User]],"@",1,1,0,"N/A")</f>
        <v>karn</v>
      </c>
      <c r="BE22" t="s">
        <v>7773</v>
      </c>
      <c r="BF22" t="s">
        <v>411</v>
      </c>
      <c r="BG22" t="s">
        <v>43</v>
      </c>
    </row>
    <row r="23" spans="12:69" x14ac:dyDescent="0.25">
      <c r="L23" t="s">
        <v>7788</v>
      </c>
      <c r="AY23" t="s">
        <v>2405</v>
      </c>
      <c r="AZ23" t="s">
        <v>7768</v>
      </c>
      <c r="BC23" t="s">
        <v>7790</v>
      </c>
      <c r="BD23" t="str">
        <f>_xlfn.TEXTBEFORE(Table28[[#This Row],[User]],"@",1,1,0,"N/A")</f>
        <v>erc</v>
      </c>
      <c r="BE23" t="s">
        <v>7791</v>
      </c>
      <c r="BF23" t="s">
        <v>3572</v>
      </c>
      <c r="BG23" t="s">
        <v>43</v>
      </c>
    </row>
    <row r="24" spans="12:69" ht="120" x14ac:dyDescent="0.25">
      <c r="L24" t="s">
        <v>7792</v>
      </c>
      <c r="AY24" t="s">
        <v>2244</v>
      </c>
      <c r="AZ24" s="8" t="s">
        <v>7786</v>
      </c>
      <c r="BC24" t="s">
        <v>7794</v>
      </c>
      <c r="BD24" t="str">
        <f>_xlfn.TEXTBEFORE(Table28[[#This Row],[User]],"@",1,1,0,"N/A")</f>
        <v>LBPE</v>
      </c>
      <c r="BE24" t="s">
        <v>7791</v>
      </c>
      <c r="BF24" t="s">
        <v>3572</v>
      </c>
      <c r="BG24" t="s">
        <v>43</v>
      </c>
    </row>
    <row r="25" spans="12:69" ht="105" x14ac:dyDescent="0.25">
      <c r="L25" t="s">
        <v>7795</v>
      </c>
      <c r="AY25" t="s">
        <v>1904</v>
      </c>
      <c r="AZ25" s="8" t="s">
        <v>7756</v>
      </c>
      <c r="BC25" t="s">
        <v>7796</v>
      </c>
      <c r="BD25" t="str">
        <f>_xlfn.TEXTBEFORE(Table28[[#This Row],[User]],"@",1,1,0,"N/A")</f>
        <v>RDY</v>
      </c>
      <c r="BE25" t="s">
        <v>7791</v>
      </c>
      <c r="BF25" t="s">
        <v>3572</v>
      </c>
      <c r="BG25" t="s">
        <v>43</v>
      </c>
    </row>
    <row r="26" spans="12:69" x14ac:dyDescent="0.25">
      <c r="L26" t="s">
        <v>7797</v>
      </c>
      <c r="AY26" t="s">
        <v>3025</v>
      </c>
      <c r="AZ26" t="s">
        <v>7789</v>
      </c>
      <c r="BC26" t="s">
        <v>7799</v>
      </c>
      <c r="BD26" t="str">
        <f>_xlfn.TEXTBEFORE(Table28[[#This Row],[User]],"@",1,1,0,"N/A")</f>
        <v>arps</v>
      </c>
      <c r="BE26" t="s">
        <v>7791</v>
      </c>
      <c r="BF26" t="s">
        <v>3572</v>
      </c>
      <c r="BG26" t="s">
        <v>43</v>
      </c>
    </row>
    <row r="27" spans="12:69" ht="45" x14ac:dyDescent="0.25">
      <c r="L27" t="s">
        <v>7800</v>
      </c>
      <c r="AY27" t="s">
        <v>1846</v>
      </c>
      <c r="AZ27" s="8" t="s">
        <v>7798</v>
      </c>
      <c r="BC27" t="s">
        <v>7801</v>
      </c>
      <c r="BD27" t="str">
        <f>_xlfn.TEXTBEFORE(Table28[[#This Row],[User]],"@",1,1,0,"N/A")</f>
        <v>tmpe</v>
      </c>
      <c r="BE27" t="s">
        <v>7791</v>
      </c>
      <c r="BF27" t="s">
        <v>3572</v>
      </c>
      <c r="BG27" t="s">
        <v>43</v>
      </c>
    </row>
    <row r="28" spans="12:69" x14ac:dyDescent="0.25">
      <c r="L28" t="s">
        <v>7802</v>
      </c>
      <c r="BC28" t="s">
        <v>7803</v>
      </c>
      <c r="BD28" t="str">
        <f>_xlfn.TEXTBEFORE(Table28[[#This Row],[User]],"@",1,1,0,"N/A")</f>
        <v>mnt</v>
      </c>
      <c r="BE28" t="s">
        <v>7804</v>
      </c>
      <c r="BF28" t="s">
        <v>7291</v>
      </c>
      <c r="BG28" t="s">
        <v>43</v>
      </c>
    </row>
    <row r="29" spans="12:69" x14ac:dyDescent="0.25">
      <c r="L29" t="s">
        <v>7805</v>
      </c>
      <c r="BC29" t="s">
        <v>7806</v>
      </c>
      <c r="BD29" t="str">
        <f>_xlfn.TEXTBEFORE(Table28[[#This Row],[User]],"@",1,1,0,"N/A")</f>
        <v>Mek</v>
      </c>
      <c r="BE29" t="s">
        <v>7807</v>
      </c>
      <c r="BF29" t="s">
        <v>413</v>
      </c>
      <c r="BG29" t="s">
        <v>43</v>
      </c>
    </row>
    <row r="30" spans="12:69" x14ac:dyDescent="0.25">
      <c r="L30" t="s">
        <v>7808</v>
      </c>
      <c r="BC30" t="s">
        <v>7809</v>
      </c>
      <c r="BD30" t="str">
        <f>_xlfn.TEXTBEFORE(Table28[[#This Row],[User]],"@",1,1,0,"N/A")</f>
        <v>VIA</v>
      </c>
      <c r="BE30" t="s">
        <v>7807</v>
      </c>
      <c r="BF30" t="s">
        <v>413</v>
      </c>
      <c r="BG30" t="s">
        <v>43</v>
      </c>
    </row>
    <row r="31" spans="12:69" x14ac:dyDescent="0.25">
      <c r="L31" t="s">
        <v>7810</v>
      </c>
      <c r="BC31" t="s">
        <v>7811</v>
      </c>
      <c r="BD31" t="str">
        <f>_xlfn.TEXTBEFORE(Table28[[#This Row],[User]],"@",1,1,0,"N/A")</f>
        <v>almn</v>
      </c>
      <c r="BE31" t="s">
        <v>7807</v>
      </c>
      <c r="BF31" t="s">
        <v>413</v>
      </c>
      <c r="BG31" t="s">
        <v>43</v>
      </c>
    </row>
    <row r="32" spans="12:69" x14ac:dyDescent="0.25">
      <c r="L32" t="s">
        <v>7812</v>
      </c>
      <c r="BC32" t="s">
        <v>7813</v>
      </c>
      <c r="BD32" t="str">
        <f>_xlfn.TEXTBEFORE(Table28[[#This Row],[User]],"@",1,1,0,"N/A")</f>
        <v>NLS</v>
      </c>
      <c r="BE32" t="s">
        <v>7814</v>
      </c>
      <c r="BF32" t="s">
        <v>325</v>
      </c>
      <c r="BG32" t="s">
        <v>43</v>
      </c>
    </row>
    <row r="33" spans="12:59" x14ac:dyDescent="0.25">
      <c r="BC33" t="s">
        <v>7815</v>
      </c>
      <c r="BD33" t="str">
        <f>_xlfn.TEXTBEFORE(Table28[[#This Row],[User]],"@",1,1,0,"N/A")</f>
        <v>jfd</v>
      </c>
      <c r="BE33" t="s">
        <v>7814</v>
      </c>
      <c r="BF33" t="s">
        <v>325</v>
      </c>
      <c r="BG33" t="s">
        <v>43</v>
      </c>
    </row>
    <row r="34" spans="12:59" x14ac:dyDescent="0.25">
      <c r="L34" t="s">
        <v>7816</v>
      </c>
      <c r="BC34" t="s">
        <v>7817</v>
      </c>
      <c r="BD34" t="str">
        <f>_xlfn.TEXTBEFORE(Table28[[#This Row],[User]],"@",1,1,0,"N/A")</f>
        <v>MKW</v>
      </c>
      <c r="BE34" t="s">
        <v>7814</v>
      </c>
      <c r="BF34" t="s">
        <v>325</v>
      </c>
      <c r="BG34" t="s">
        <v>43</v>
      </c>
    </row>
    <row r="35" spans="12:59" x14ac:dyDescent="0.25">
      <c r="L35" t="s">
        <v>7818</v>
      </c>
      <c r="BC35" t="s">
        <v>7819</v>
      </c>
      <c r="BD35" t="str">
        <f>_xlfn.TEXTBEFORE(Table28[[#This Row],[User]],"@",1,1,0,"N/A")</f>
        <v>krro</v>
      </c>
      <c r="BE35" t="s">
        <v>7814</v>
      </c>
      <c r="BF35" t="s">
        <v>325</v>
      </c>
      <c r="BG35" t="s">
        <v>43</v>
      </c>
    </row>
    <row r="36" spans="12:59" x14ac:dyDescent="0.25">
      <c r="L36" t="s">
        <v>7820</v>
      </c>
      <c r="BC36" t="s">
        <v>7821</v>
      </c>
      <c r="BD36" t="str">
        <f>_xlfn.TEXTBEFORE(Table28[[#This Row],[User]],"@",1,1,0,"N/A")</f>
        <v>tsh</v>
      </c>
      <c r="BE36" t="s">
        <v>7814</v>
      </c>
      <c r="BF36" t="s">
        <v>325</v>
      </c>
      <c r="BG36" t="s">
        <v>43</v>
      </c>
    </row>
    <row r="37" spans="12:59" x14ac:dyDescent="0.25">
      <c r="BC37" t="s">
        <v>7822</v>
      </c>
      <c r="BD37" t="str">
        <f>_xlfn.TEXTBEFORE(Table28[[#This Row],[User]],"@",1,1,0,"N/A")</f>
        <v>lvh</v>
      </c>
      <c r="BE37" t="s">
        <v>7814</v>
      </c>
      <c r="BF37" t="s">
        <v>325</v>
      </c>
      <c r="BG37" t="s">
        <v>43</v>
      </c>
    </row>
    <row r="38" spans="12:59" x14ac:dyDescent="0.25">
      <c r="L38" t="s">
        <v>7823</v>
      </c>
      <c r="BC38" t="s">
        <v>7824</v>
      </c>
      <c r="BD38" t="str">
        <f>_xlfn.TEXTBEFORE(Table28[[#This Row],[User]],"@",1,1,0,"N/A")</f>
        <v>melb</v>
      </c>
      <c r="BE38" t="s">
        <v>7814</v>
      </c>
      <c r="BF38" t="s">
        <v>325</v>
      </c>
      <c r="BG38" t="s">
        <v>43</v>
      </c>
    </row>
    <row r="39" spans="12:59" x14ac:dyDescent="0.25">
      <c r="L39" t="s">
        <v>7825</v>
      </c>
      <c r="BC39" t="s">
        <v>7826</v>
      </c>
      <c r="BD39" t="str">
        <f>_xlfn.TEXTBEFORE(Table28[[#This Row],[User]],"@",1,1,0,"N/A")</f>
        <v>abrb</v>
      </c>
      <c r="BE39" t="s">
        <v>7814</v>
      </c>
      <c r="BF39" t="s">
        <v>325</v>
      </c>
      <c r="BG39" t="s">
        <v>43</v>
      </c>
    </row>
    <row r="40" spans="12:59" x14ac:dyDescent="0.25">
      <c r="L40" t="s">
        <v>7827</v>
      </c>
      <c r="BC40" t="s">
        <v>7828</v>
      </c>
      <c r="BD40" t="str">
        <f>_xlfn.TEXTBEFORE(Table28[[#This Row],[User]],"@",1,1,0,"N/A")</f>
        <v>trsm</v>
      </c>
      <c r="BE40" t="s">
        <v>7814</v>
      </c>
      <c r="BF40" t="s">
        <v>325</v>
      </c>
      <c r="BG40" t="s">
        <v>43</v>
      </c>
    </row>
    <row r="41" spans="12:59" x14ac:dyDescent="0.25">
      <c r="BC41" t="s">
        <v>7829</v>
      </c>
      <c r="BD41" t="str">
        <f>_xlfn.TEXTBEFORE(Table28[[#This Row],[User]],"@",1,1,0,"N/A")</f>
        <v>anl</v>
      </c>
      <c r="BE41" t="s">
        <v>7814</v>
      </c>
      <c r="BF41" t="s">
        <v>325</v>
      </c>
      <c r="BG41" t="s">
        <v>43</v>
      </c>
    </row>
    <row r="42" spans="12:59" x14ac:dyDescent="0.25">
      <c r="L42" t="s">
        <v>7830</v>
      </c>
      <c r="BC42" t="s">
        <v>7832</v>
      </c>
      <c r="BD42" t="str">
        <f>_xlfn.TEXTBEFORE(Table28[[#This Row],[User]],"@",1,1,0,"N/A")</f>
        <v>vlp</v>
      </c>
      <c r="BE42" t="s">
        <v>7814</v>
      </c>
      <c r="BF42" t="s">
        <v>325</v>
      </c>
      <c r="BG42" t="s">
        <v>43</v>
      </c>
    </row>
    <row r="43" spans="12:59" x14ac:dyDescent="0.25">
      <c r="BC43" t="s">
        <v>7833</v>
      </c>
      <c r="BD43" t="str">
        <f>_xlfn.TEXTBEFORE(Table28[[#This Row],[User]],"@",1,1,0,"N/A")</f>
        <v>phhr</v>
      </c>
      <c r="BE43" t="s">
        <v>7814</v>
      </c>
      <c r="BF43" t="s">
        <v>325</v>
      </c>
      <c r="BG43" t="s">
        <v>43</v>
      </c>
    </row>
    <row r="44" spans="12:59" x14ac:dyDescent="0.25">
      <c r="BC44" t="s">
        <v>7834</v>
      </c>
      <c r="BD44" t="str">
        <f>_xlfn.TEXTBEFORE(Table28[[#This Row],[User]],"@",1,1,0,"N/A")</f>
        <v>msmn</v>
      </c>
      <c r="BE44" t="s">
        <v>7814</v>
      </c>
      <c r="BF44" t="s">
        <v>325</v>
      </c>
      <c r="BG44" t="s">
        <v>43</v>
      </c>
    </row>
    <row r="45" spans="12:59" x14ac:dyDescent="0.25">
      <c r="BC45" t="s">
        <v>7835</v>
      </c>
      <c r="BD45" t="str">
        <f>_xlfn.TEXTBEFORE(Table28[[#This Row],[User]],"@",1,1,0,"N/A")</f>
        <v>chly</v>
      </c>
      <c r="BE45" t="s">
        <v>7836</v>
      </c>
      <c r="BF45" t="s">
        <v>7285</v>
      </c>
      <c r="BG45" t="s">
        <v>43</v>
      </c>
    </row>
    <row r="46" spans="12:59" x14ac:dyDescent="0.25">
      <c r="BC46" t="s">
        <v>7837</v>
      </c>
      <c r="BD46" t="str">
        <f>_xlfn.TEXTBEFORE(Table28[[#This Row],[User]],"@",1,1,0,"N/A")</f>
        <v>brln</v>
      </c>
      <c r="BE46" t="s">
        <v>7836</v>
      </c>
      <c r="BF46" t="s">
        <v>7285</v>
      </c>
      <c r="BG46" t="s">
        <v>43</v>
      </c>
    </row>
    <row r="47" spans="12:59" x14ac:dyDescent="0.25">
      <c r="BC47" t="s">
        <v>7838</v>
      </c>
      <c r="BD47" t="str">
        <f>_xlfn.TEXTBEFORE(Table28[[#This Row],[User]],"@",1,1,0,"N/A")</f>
        <v>simd</v>
      </c>
      <c r="BE47" t="s">
        <v>7839</v>
      </c>
      <c r="BF47" t="s">
        <v>109</v>
      </c>
      <c r="BG47" t="s">
        <v>43</v>
      </c>
    </row>
    <row r="48" spans="12:59" x14ac:dyDescent="0.25">
      <c r="BC48" t="s">
        <v>7840</v>
      </c>
      <c r="BD48" t="str">
        <f>_xlfn.TEXTBEFORE(Table28[[#This Row],[User]],"@",1,1,0,"N/A")</f>
        <v>litn</v>
      </c>
      <c r="BE48" t="s">
        <v>7839</v>
      </c>
      <c r="BF48" t="s">
        <v>109</v>
      </c>
      <c r="BG48" t="s">
        <v>43</v>
      </c>
    </row>
    <row r="49" spans="55:59" x14ac:dyDescent="0.25">
      <c r="BC49" t="s">
        <v>7841</v>
      </c>
      <c r="BD49" t="str">
        <f>_xlfn.TEXTBEFORE(Table28[[#This Row],[User]],"@",1,1,0,"N/A")</f>
        <v>JMSK</v>
      </c>
      <c r="BE49" t="s">
        <v>7839</v>
      </c>
      <c r="BF49" t="s">
        <v>109</v>
      </c>
      <c r="BG49" t="s">
        <v>43</v>
      </c>
    </row>
    <row r="50" spans="55:59" x14ac:dyDescent="0.25">
      <c r="BC50" t="s">
        <v>7842</v>
      </c>
      <c r="BD50" t="str">
        <f>_xlfn.TEXTBEFORE(Table28[[#This Row],[User]],"@",1,1,0,"N/A")</f>
        <v>moqp</v>
      </c>
      <c r="BE50" t="s">
        <v>7839</v>
      </c>
      <c r="BF50" t="s">
        <v>109</v>
      </c>
      <c r="BG50" t="s">
        <v>43</v>
      </c>
    </row>
    <row r="51" spans="55:59" x14ac:dyDescent="0.25">
      <c r="BC51" t="s">
        <v>7843</v>
      </c>
      <c r="BD51" t="str">
        <f>_xlfn.TEXTBEFORE(Table28[[#This Row],[User]],"@",1,1,0,"N/A")</f>
        <v>nlu</v>
      </c>
      <c r="BE51" t="s">
        <v>7839</v>
      </c>
      <c r="BF51" t="s">
        <v>109</v>
      </c>
      <c r="BG51" t="s">
        <v>43</v>
      </c>
    </row>
    <row r="52" spans="55:59" x14ac:dyDescent="0.25">
      <c r="BC52" t="s">
        <v>7844</v>
      </c>
      <c r="BD52" t="str">
        <f>_xlfn.TEXTBEFORE(Table28[[#This Row],[User]],"@",1,1,0,"N/A")</f>
        <v>sikr</v>
      </c>
      <c r="BE52" t="s">
        <v>7839</v>
      </c>
      <c r="BF52" t="s">
        <v>109</v>
      </c>
      <c r="BG52" t="s">
        <v>43</v>
      </c>
    </row>
    <row r="53" spans="55:59" x14ac:dyDescent="0.25">
      <c r="BC53" t="s">
        <v>7845</v>
      </c>
      <c r="BD53" t="str">
        <f>_xlfn.TEXTBEFORE(Table28[[#This Row],[User]],"@",1,1,0,"N/A")</f>
        <v>bekc</v>
      </c>
      <c r="BE53" t="s">
        <v>7839</v>
      </c>
      <c r="BF53" t="s">
        <v>109</v>
      </c>
      <c r="BG53" t="s">
        <v>43</v>
      </c>
    </row>
    <row r="54" spans="55:59" x14ac:dyDescent="0.25">
      <c r="BC54" t="s">
        <v>7846</v>
      </c>
      <c r="BD54" t="str">
        <f>_xlfn.TEXTBEFORE(Table28[[#This Row],[User]],"@",1,1,0,"N/A")</f>
        <v>caku</v>
      </c>
      <c r="BE54" t="s">
        <v>7839</v>
      </c>
      <c r="BF54" t="s">
        <v>109</v>
      </c>
      <c r="BG54" t="s">
        <v>43</v>
      </c>
    </row>
    <row r="55" spans="55:59" x14ac:dyDescent="0.25">
      <c r="BC55" t="s">
        <v>7847</v>
      </c>
      <c r="BD55" t="str">
        <f>_xlfn.TEXTBEFORE(Table28[[#This Row],[User]],"@",1,1,0,"N/A")</f>
        <v>jema</v>
      </c>
      <c r="BE55" t="s">
        <v>7839</v>
      </c>
      <c r="BF55" t="s">
        <v>109</v>
      </c>
      <c r="BG55" t="s">
        <v>43</v>
      </c>
    </row>
    <row r="56" spans="55:59" x14ac:dyDescent="0.25">
      <c r="BC56" t="s">
        <v>7848</v>
      </c>
      <c r="BD56" t="str">
        <f>_xlfn.TEXTBEFORE(Table28[[#This Row],[User]],"@",1,1,0,"N/A")</f>
        <v>FSC</v>
      </c>
      <c r="BE56" t="s">
        <v>7839</v>
      </c>
      <c r="BF56" t="s">
        <v>109</v>
      </c>
      <c r="BG56" t="s">
        <v>43</v>
      </c>
    </row>
    <row r="57" spans="55:59" x14ac:dyDescent="0.25">
      <c r="BC57" t="s">
        <v>7849</v>
      </c>
      <c r="BD57" t="str">
        <f>_xlfn.TEXTBEFORE(Table28[[#This Row],[User]],"@",1,1,0,"N/A")</f>
        <v>hajn</v>
      </c>
      <c r="BE57" t="s">
        <v>7839</v>
      </c>
      <c r="BF57" t="s">
        <v>109</v>
      </c>
      <c r="BG57" t="s">
        <v>43</v>
      </c>
    </row>
    <row r="58" spans="55:59" x14ac:dyDescent="0.25">
      <c r="BC58" t="s">
        <v>7850</v>
      </c>
      <c r="BD58" t="str">
        <f>_xlfn.TEXTBEFORE(Table28[[#This Row],[User]],"@",1,1,0,"N/A")</f>
        <v>MODK</v>
      </c>
      <c r="BE58" t="s">
        <v>7839</v>
      </c>
      <c r="BF58" t="s">
        <v>109</v>
      </c>
      <c r="BG58" t="s">
        <v>43</v>
      </c>
    </row>
    <row r="59" spans="55:59" x14ac:dyDescent="0.25">
      <c r="BC59" t="s">
        <v>7851</v>
      </c>
      <c r="BD59" t="str">
        <f>_xlfn.TEXTBEFORE(Table28[[#This Row],[User]],"@",1,1,0,"N/A")</f>
        <v>HNO</v>
      </c>
      <c r="BE59" t="s">
        <v>7839</v>
      </c>
      <c r="BF59" t="s">
        <v>109</v>
      </c>
      <c r="BG59" t="s">
        <v>43</v>
      </c>
    </row>
    <row r="60" spans="55:59" x14ac:dyDescent="0.25">
      <c r="BC60" t="s">
        <v>7852</v>
      </c>
      <c r="BD60" t="str">
        <f>_xlfn.TEXTBEFORE(Table28[[#This Row],[User]],"@",1,1,0,"N/A")</f>
        <v>nitp</v>
      </c>
      <c r="BE60" t="s">
        <v>7839</v>
      </c>
      <c r="BF60" t="s">
        <v>109</v>
      </c>
      <c r="BG60" t="s">
        <v>43</v>
      </c>
    </row>
    <row r="61" spans="55:59" x14ac:dyDescent="0.25">
      <c r="BC61" t="s">
        <v>7853</v>
      </c>
      <c r="BD61" t="str">
        <f>_xlfn.TEXTBEFORE(Table28[[#This Row],[User]],"@",1,1,0,"N/A")</f>
        <v>jmn</v>
      </c>
      <c r="BE61" t="s">
        <v>7839</v>
      </c>
      <c r="BF61" t="s">
        <v>109</v>
      </c>
      <c r="BG61" t="s">
        <v>43</v>
      </c>
    </row>
    <row r="62" spans="55:59" x14ac:dyDescent="0.25">
      <c r="BC62" t="s">
        <v>7854</v>
      </c>
      <c r="BD62" t="str">
        <f>_xlfn.TEXTBEFORE(Table28[[#This Row],[User]],"@",1,1,0,"N/A")</f>
        <v>abd</v>
      </c>
      <c r="BE62" t="s">
        <v>7839</v>
      </c>
      <c r="BF62" t="s">
        <v>109</v>
      </c>
      <c r="BG62" t="s">
        <v>43</v>
      </c>
    </row>
    <row r="63" spans="55:59" x14ac:dyDescent="0.25">
      <c r="BC63" t="s">
        <v>7855</v>
      </c>
      <c r="BD63" t="str">
        <f>_xlfn.TEXTBEFORE(Table28[[#This Row],[User]],"@",1,1,0,"N/A")</f>
        <v>laal</v>
      </c>
      <c r="BE63" t="s">
        <v>7839</v>
      </c>
      <c r="BF63" t="s">
        <v>109</v>
      </c>
      <c r="BG63" t="s">
        <v>43</v>
      </c>
    </row>
    <row r="64" spans="55:59" x14ac:dyDescent="0.25">
      <c r="BC64" t="s">
        <v>7856</v>
      </c>
      <c r="BD64" t="str">
        <f>_xlfn.TEXTBEFORE(Table28[[#This Row],[User]],"@",1,1,0,"N/A")</f>
        <v>fsh</v>
      </c>
      <c r="BE64" t="s">
        <v>7839</v>
      </c>
      <c r="BF64" t="s">
        <v>109</v>
      </c>
      <c r="BG64" t="s">
        <v>43</v>
      </c>
    </row>
    <row r="65" spans="55:59" x14ac:dyDescent="0.25">
      <c r="BC65" t="s">
        <v>7857</v>
      </c>
      <c r="BD65" t="str">
        <f>_xlfn.TEXTBEFORE(Table28[[#This Row],[User]],"@",1,1,0,"N/A")</f>
        <v>jekk</v>
      </c>
      <c r="BE65" t="s">
        <v>7839</v>
      </c>
      <c r="BF65" t="s">
        <v>109</v>
      </c>
      <c r="BG65" t="s">
        <v>43</v>
      </c>
    </row>
    <row r="66" spans="55:59" x14ac:dyDescent="0.25">
      <c r="BC66" t="s">
        <v>7858</v>
      </c>
      <c r="BD66" t="str">
        <f>_xlfn.TEXTBEFORE(Table28[[#This Row],[User]],"@",1,1,0,"N/A")</f>
        <v>MIEN</v>
      </c>
      <c r="BE66" t="s">
        <v>7839</v>
      </c>
      <c r="BF66" t="s">
        <v>109</v>
      </c>
      <c r="BG66" t="s">
        <v>43</v>
      </c>
    </row>
    <row r="67" spans="55:59" x14ac:dyDescent="0.25">
      <c r="BC67" t="s">
        <v>7859</v>
      </c>
      <c r="BD67" t="str">
        <f>_xlfn.TEXTBEFORE(Table28[[#This Row],[User]],"@",1,1,0,"N/A")</f>
        <v>KJN</v>
      </c>
      <c r="BE67" t="s">
        <v>7839</v>
      </c>
      <c r="BF67" t="s">
        <v>109</v>
      </c>
      <c r="BG67" t="s">
        <v>43</v>
      </c>
    </row>
    <row r="68" spans="55:59" x14ac:dyDescent="0.25">
      <c r="BC68" t="s">
        <v>7860</v>
      </c>
      <c r="BD68" t="str">
        <f>_xlfn.TEXTBEFORE(Table28[[#This Row],[User]],"@",1,1,0,"N/A")</f>
        <v>PEF</v>
      </c>
      <c r="BE68" t="s">
        <v>7839</v>
      </c>
      <c r="BF68" t="s">
        <v>109</v>
      </c>
      <c r="BG68" t="s">
        <v>43</v>
      </c>
    </row>
    <row r="69" spans="55:59" x14ac:dyDescent="0.25">
      <c r="BC69" t="s">
        <v>7861</v>
      </c>
      <c r="BD69" t="str">
        <f>_xlfn.TEXTBEFORE(Table28[[#This Row],[User]],"@",1,1,0,"N/A")</f>
        <v>amld</v>
      </c>
      <c r="BE69" t="s">
        <v>7862</v>
      </c>
      <c r="BF69" t="s">
        <v>161</v>
      </c>
      <c r="BG69" t="s">
        <v>43</v>
      </c>
    </row>
    <row r="70" spans="55:59" x14ac:dyDescent="0.25">
      <c r="BC70" t="s">
        <v>7863</v>
      </c>
      <c r="BD70" t="str">
        <f>_xlfn.TEXTBEFORE(Table28[[#This Row],[User]],"@",1,1,0,"N/A")</f>
        <v>jrmn</v>
      </c>
      <c r="BE70" t="s">
        <v>7862</v>
      </c>
      <c r="BF70" t="s">
        <v>161</v>
      </c>
      <c r="BG70" t="s">
        <v>43</v>
      </c>
    </row>
    <row r="71" spans="55:59" x14ac:dyDescent="0.25">
      <c r="BC71" t="s">
        <v>7864</v>
      </c>
      <c r="BD71" t="str">
        <f>_xlfn.TEXTBEFORE(Table28[[#This Row],[User]],"@",1,1,0,"N/A")</f>
        <v>grp</v>
      </c>
      <c r="BE71" t="s">
        <v>7862</v>
      </c>
      <c r="BF71" t="s">
        <v>161</v>
      </c>
      <c r="BG71" t="s">
        <v>43</v>
      </c>
    </row>
    <row r="72" spans="55:59" x14ac:dyDescent="0.25">
      <c r="BC72" t="s">
        <v>7865</v>
      </c>
      <c r="BD72" t="str">
        <f>_xlfn.TEXTBEFORE(Table28[[#This Row],[User]],"@",1,1,0,"N/A")</f>
        <v>fgrs</v>
      </c>
      <c r="BE72" t="s">
        <v>7862</v>
      </c>
      <c r="BF72" t="s">
        <v>161</v>
      </c>
      <c r="BG72" t="s">
        <v>43</v>
      </c>
    </row>
    <row r="73" spans="55:59" x14ac:dyDescent="0.25">
      <c r="BC73" t="s">
        <v>7866</v>
      </c>
      <c r="BD73" t="str">
        <f>_xlfn.TEXTBEFORE(Table28[[#This Row],[User]],"@",1,1,0,"N/A")</f>
        <v>KRK</v>
      </c>
      <c r="BE73" t="s">
        <v>7862</v>
      </c>
      <c r="BF73" t="s">
        <v>161</v>
      </c>
      <c r="BG73" t="s">
        <v>43</v>
      </c>
    </row>
    <row r="74" spans="55:59" x14ac:dyDescent="0.25">
      <c r="BC74" t="s">
        <v>7920</v>
      </c>
      <c r="BD74" t="str">
        <f>_xlfn.TEXTBEFORE(Table28[[#This Row],[User]],"@",1,1,0,"N/A")</f>
        <v>CIV</v>
      </c>
      <c r="BE74" t="s">
        <v>2192</v>
      </c>
      <c r="BF74" t="s">
        <v>2192</v>
      </c>
      <c r="BG74" t="s">
        <v>43</v>
      </c>
    </row>
    <row r="75" spans="55:59" x14ac:dyDescent="0.25">
      <c r="BC75" t="s">
        <v>7921</v>
      </c>
      <c r="BD75" t="str">
        <f>_xlfn.TEXTBEFORE(Table28[[#This Row],[User]],"@",1,1,0,"N/A")</f>
        <v>pss</v>
      </c>
      <c r="BE75" t="s">
        <v>2192</v>
      </c>
      <c r="BF75" t="s">
        <v>2192</v>
      </c>
      <c r="BG75" t="s">
        <v>43</v>
      </c>
    </row>
    <row r="76" spans="55:59" x14ac:dyDescent="0.25">
      <c r="BC76" t="s">
        <v>7922</v>
      </c>
      <c r="BD76" t="str">
        <f>_xlfn.TEXTBEFORE(Table28[[#This Row],[User]],"@",1,1,0,"N/A")</f>
        <v>krwi</v>
      </c>
      <c r="BE76" t="s">
        <v>2192</v>
      </c>
      <c r="BF76" t="s">
        <v>2192</v>
      </c>
      <c r="BG76" t="s">
        <v>43</v>
      </c>
    </row>
    <row r="77" spans="55:59" x14ac:dyDescent="0.25">
      <c r="BC77" t="s">
        <v>7923</v>
      </c>
      <c r="BD77" t="str">
        <f>_xlfn.TEXTBEFORE(Table28[[#This Row],[User]],"@",1,1,0,"N/A")</f>
        <v>tila</v>
      </c>
      <c r="BE77" t="s">
        <v>2192</v>
      </c>
      <c r="BF77" t="s">
        <v>2192</v>
      </c>
      <c r="BG77" t="s">
        <v>43</v>
      </c>
    </row>
    <row r="78" spans="55:59" x14ac:dyDescent="0.25">
      <c r="BC78" t="s">
        <v>7924</v>
      </c>
      <c r="BD78" t="str">
        <f>_xlfn.TEXTBEFORE(Table28[[#This Row],[User]],"@",1,1,0,"N/A")</f>
        <v>jno</v>
      </c>
      <c r="BE78" t="s">
        <v>7297</v>
      </c>
      <c r="BF78" t="s">
        <v>7297</v>
      </c>
      <c r="BG78" t="s">
        <v>43</v>
      </c>
    </row>
    <row r="79" spans="55:59" x14ac:dyDescent="0.25">
      <c r="BC79" t="s">
        <v>7925</v>
      </c>
      <c r="BD79" t="str">
        <f>_xlfn.TEXTBEFORE(Table28[[#This Row],[User]],"@",1,1,0,"N/A")</f>
        <v>SLA</v>
      </c>
      <c r="BE79" t="s">
        <v>7297</v>
      </c>
      <c r="BF79" t="s">
        <v>7297</v>
      </c>
      <c r="BG79" t="s">
        <v>43</v>
      </c>
    </row>
    <row r="80" spans="55:59" x14ac:dyDescent="0.25">
      <c r="BC80" t="s">
        <v>7926</v>
      </c>
      <c r="BD80" t="str">
        <f>_xlfn.TEXTBEFORE(Table28[[#This Row],[User]],"@",1,1,0,"N/A")</f>
        <v>jacl</v>
      </c>
      <c r="BE80" t="s">
        <v>7297</v>
      </c>
      <c r="BF80" t="s">
        <v>7297</v>
      </c>
      <c r="BG80" t="s">
        <v>43</v>
      </c>
    </row>
    <row r="81" spans="55:59" x14ac:dyDescent="0.25">
      <c r="BC81" t="s">
        <v>7927</v>
      </c>
      <c r="BD81" t="str">
        <f>_xlfn.TEXTBEFORE(Table28[[#This Row],[User]],"@",1,1,0,"N/A")</f>
        <v>gfs</v>
      </c>
      <c r="BE81" t="s">
        <v>7928</v>
      </c>
      <c r="BF81" t="s">
        <v>7285</v>
      </c>
      <c r="BG81" t="s">
        <v>43</v>
      </c>
    </row>
    <row r="82" spans="55:59" x14ac:dyDescent="0.25">
      <c r="BC82" t="s">
        <v>7929</v>
      </c>
      <c r="BD82" t="str">
        <f>_xlfn.TEXTBEFORE(Table28[[#This Row],[User]],"@",1,1,0,"N/A")</f>
        <v>suvl</v>
      </c>
      <c r="BE82" t="s">
        <v>4946</v>
      </c>
      <c r="BF82" t="s">
        <v>4946</v>
      </c>
      <c r="BG82" t="s">
        <v>43</v>
      </c>
    </row>
    <row r="83" spans="55:59" x14ac:dyDescent="0.25">
      <c r="BC83" t="s">
        <v>7930</v>
      </c>
      <c r="BD83" t="str">
        <f>_xlfn.TEXTBEFORE(Table28[[#This Row],[User]],"@",1,1,0,"N/A")</f>
        <v>rusn</v>
      </c>
      <c r="BE83" t="s">
        <v>4946</v>
      </c>
      <c r="BF83" t="s">
        <v>4946</v>
      </c>
      <c r="BG83" t="s">
        <v>43</v>
      </c>
    </row>
    <row r="84" spans="55:59" x14ac:dyDescent="0.25">
      <c r="BC84" t="s">
        <v>7931</v>
      </c>
      <c r="BD84" t="str">
        <f>_xlfn.TEXTBEFORE(Table28[[#This Row],[User]],"@",1,1,0,"N/A")</f>
        <v>ULTE</v>
      </c>
      <c r="BE84" t="s">
        <v>4946</v>
      </c>
      <c r="BF84" t="s">
        <v>4946</v>
      </c>
      <c r="BG84" t="s">
        <v>43</v>
      </c>
    </row>
    <row r="85" spans="55:59" x14ac:dyDescent="0.25">
      <c r="BC85" t="s">
        <v>7932</v>
      </c>
      <c r="BD85" t="str">
        <f>_xlfn.TEXTBEFORE(Table28[[#This Row],[User]],"@",1,1,0,"N/A")</f>
        <v>pas</v>
      </c>
      <c r="BE85" t="s">
        <v>4946</v>
      </c>
      <c r="BF85" t="s">
        <v>4946</v>
      </c>
      <c r="BG85" t="s">
        <v>43</v>
      </c>
    </row>
    <row r="86" spans="55:59" x14ac:dyDescent="0.25">
      <c r="BC86" t="s">
        <v>7933</v>
      </c>
      <c r="BD86" t="str">
        <f>_xlfn.TEXTBEFORE(Table28[[#This Row],[User]],"@",1,1,0,"N/A")</f>
        <v>lpln</v>
      </c>
      <c r="BE86" t="s">
        <v>7934</v>
      </c>
      <c r="BF86" t="s">
        <v>4946</v>
      </c>
      <c r="BG86" t="s">
        <v>43</v>
      </c>
    </row>
    <row r="87" spans="55:59" x14ac:dyDescent="0.25">
      <c r="BC87" t="s">
        <v>7935</v>
      </c>
      <c r="BD87" t="str">
        <f>_xlfn.TEXTBEFORE(Table28[[#This Row],[User]],"@",1,1,0,"N/A")</f>
        <v>sngn</v>
      </c>
      <c r="BE87" t="s">
        <v>7934</v>
      </c>
      <c r="BF87" t="s">
        <v>4946</v>
      </c>
      <c r="BG87" t="s">
        <v>43</v>
      </c>
    </row>
    <row r="88" spans="55:59" x14ac:dyDescent="0.25">
      <c r="BC88" t="s">
        <v>7936</v>
      </c>
      <c r="BD88" t="str">
        <f>_xlfn.TEXTBEFORE(Table28[[#This Row],[User]],"@",1,1,0,"N/A")</f>
        <v>mive</v>
      </c>
      <c r="BE88" t="s">
        <v>7937</v>
      </c>
      <c r="BF88" t="s">
        <v>7295</v>
      </c>
      <c r="BG88" t="s">
        <v>43</v>
      </c>
    </row>
    <row r="89" spans="55:59" x14ac:dyDescent="0.25">
      <c r="BC89" t="s">
        <v>7938</v>
      </c>
      <c r="BD89" t="str">
        <f>_xlfn.TEXTBEFORE(Table28[[#This Row],[User]],"@",1,1,0,"N/A")</f>
        <v>CGL</v>
      </c>
      <c r="BE89" t="s">
        <v>7937</v>
      </c>
      <c r="BF89" t="s">
        <v>7295</v>
      </c>
      <c r="BG89" t="s">
        <v>43</v>
      </c>
    </row>
    <row r="90" spans="55:59" x14ac:dyDescent="0.25">
      <c r="BC90" t="s">
        <v>7939</v>
      </c>
      <c r="BD90" t="str">
        <f>_xlfn.TEXTBEFORE(Table28[[#This Row],[User]],"@",1,1,0,"N/A")</f>
        <v>kamn</v>
      </c>
      <c r="BE90" t="s">
        <v>7937</v>
      </c>
      <c r="BF90" t="s">
        <v>7295</v>
      </c>
      <c r="BG90" t="s">
        <v>43</v>
      </c>
    </row>
    <row r="91" spans="55:59" x14ac:dyDescent="0.25">
      <c r="BC91" t="s">
        <v>7940</v>
      </c>
      <c r="BD91" t="str">
        <f>_xlfn.TEXTBEFORE(Table28[[#This Row],[User]],"@",1,1,0,"N/A")</f>
        <v>pbi</v>
      </c>
      <c r="BE91" t="s">
        <v>7937</v>
      </c>
      <c r="BF91" t="s">
        <v>7295</v>
      </c>
      <c r="BG91" t="s">
        <v>43</v>
      </c>
    </row>
    <row r="92" spans="55:59" x14ac:dyDescent="0.25">
      <c r="BC92" t="s">
        <v>7941</v>
      </c>
      <c r="BD92" t="str">
        <f>_xlfn.TEXTBEFORE(Table28[[#This Row],[User]],"@",1,1,0,"N/A")</f>
        <v>SMS</v>
      </c>
      <c r="BE92" t="s">
        <v>7937</v>
      </c>
      <c r="BF92" t="s">
        <v>7295</v>
      </c>
      <c r="BG92" t="s">
        <v>43</v>
      </c>
    </row>
    <row r="93" spans="55:59" x14ac:dyDescent="0.25">
      <c r="BC93" t="s">
        <v>7942</v>
      </c>
      <c r="BD93" t="str">
        <f>_xlfn.TEXTBEFORE(Table28[[#This Row],[User]],"@",1,1,0,"N/A")</f>
        <v>juh</v>
      </c>
      <c r="BE93" t="s">
        <v>7937</v>
      </c>
      <c r="BF93" t="s">
        <v>7295</v>
      </c>
      <c r="BG93" t="s">
        <v>43</v>
      </c>
    </row>
    <row r="94" spans="55:59" x14ac:dyDescent="0.25">
      <c r="BC94" t="s">
        <v>7943</v>
      </c>
      <c r="BD94" t="str">
        <f>_xlfn.TEXTBEFORE(Table28[[#This Row],[User]],"@",1,1,0,"N/A")</f>
        <v>smsd</v>
      </c>
      <c r="BE94" t="s">
        <v>7944</v>
      </c>
      <c r="BF94" t="s">
        <v>279</v>
      </c>
      <c r="BG94" t="s">
        <v>43</v>
      </c>
    </row>
    <row r="95" spans="55:59" x14ac:dyDescent="0.25">
      <c r="BC95" t="s">
        <v>7945</v>
      </c>
      <c r="BD95" t="str">
        <f>_xlfn.TEXTBEFORE(Table28[[#This Row],[User]],"@",1,1,0,"N/A")</f>
        <v>mobi</v>
      </c>
      <c r="BE95" t="s">
        <v>7944</v>
      </c>
      <c r="BF95" t="s">
        <v>279</v>
      </c>
      <c r="BG95" t="s">
        <v>43</v>
      </c>
    </row>
    <row r="96" spans="55:59" x14ac:dyDescent="0.25">
      <c r="BC96" t="s">
        <v>7946</v>
      </c>
      <c r="BD96" t="str">
        <f>_xlfn.TEXTBEFORE(Table28[[#This Row],[User]],"@",1,1,0,"N/A")</f>
        <v>frpn</v>
      </c>
      <c r="BE96" t="s">
        <v>3006</v>
      </c>
      <c r="BF96" t="s">
        <v>303</v>
      </c>
      <c r="BG96" t="s">
        <v>43</v>
      </c>
    </row>
    <row r="97" spans="55:59" x14ac:dyDescent="0.25">
      <c r="BC97" t="s">
        <v>7947</v>
      </c>
      <c r="BD97" t="str">
        <f>_xlfn.TEXTBEFORE(Table28[[#This Row],[User]],"@",1,1,0,"N/A")</f>
        <v>medg</v>
      </c>
      <c r="BE97" t="s">
        <v>3006</v>
      </c>
      <c r="BF97" t="s">
        <v>303</v>
      </c>
      <c r="BG97" t="s">
        <v>43</v>
      </c>
    </row>
    <row r="98" spans="55:59" x14ac:dyDescent="0.25">
      <c r="BC98" t="s">
        <v>7948</v>
      </c>
      <c r="BD98" t="str">
        <f>_xlfn.TEXTBEFORE(Table28[[#This Row],[User]],"@",1,1,0,"N/A")</f>
        <v>mets</v>
      </c>
      <c r="BE98" t="s">
        <v>3006</v>
      </c>
      <c r="BF98" t="s">
        <v>303</v>
      </c>
      <c r="BG98" t="s">
        <v>43</v>
      </c>
    </row>
    <row r="99" spans="55:59" x14ac:dyDescent="0.25">
      <c r="BC99" t="s">
        <v>7950</v>
      </c>
      <c r="BD99" t="str">
        <f>_xlfn.TEXTBEFORE(Table28[[#This Row],[User]],"@",1,1,0,"N/A")</f>
        <v>inhu</v>
      </c>
      <c r="BE99" t="s">
        <v>416</v>
      </c>
      <c r="BF99" t="s">
        <v>325</v>
      </c>
      <c r="BG99" t="s">
        <v>43</v>
      </c>
    </row>
    <row r="100" spans="55:59" x14ac:dyDescent="0.25">
      <c r="BC100" t="s">
        <v>7951</v>
      </c>
      <c r="BD100" t="str">
        <f>_xlfn.TEXTBEFORE(Table28[[#This Row],[User]],"@",1,1,0,"N/A")</f>
        <v>mahd</v>
      </c>
      <c r="BE100" t="s">
        <v>416</v>
      </c>
      <c r="BF100" t="s">
        <v>325</v>
      </c>
      <c r="BG100" t="s">
        <v>43</v>
      </c>
    </row>
    <row r="101" spans="55:59" x14ac:dyDescent="0.25">
      <c r="BC101" t="s">
        <v>7952</v>
      </c>
      <c r="BD101" t="str">
        <f>_xlfn.TEXTBEFORE(Table28[[#This Row],[User]],"@",1,1,0,"N/A")</f>
        <v>mcvb</v>
      </c>
      <c r="BE101" t="s">
        <v>3036</v>
      </c>
      <c r="BF101" t="s">
        <v>7291</v>
      </c>
      <c r="BG101" t="s">
        <v>43</v>
      </c>
    </row>
    <row r="102" spans="55:59" x14ac:dyDescent="0.25">
      <c r="BC102" t="s">
        <v>7953</v>
      </c>
      <c r="BD102" t="str">
        <f>_xlfn.TEXTBEFORE(Table28[[#This Row],[User]],"@",1,1,0,"N/A")</f>
        <v>brl</v>
      </c>
      <c r="BE102" t="s">
        <v>3036</v>
      </c>
      <c r="BF102" t="s">
        <v>7291</v>
      </c>
      <c r="BG102" t="s">
        <v>43</v>
      </c>
    </row>
    <row r="103" spans="55:59" x14ac:dyDescent="0.25">
      <c r="BC103" t="s">
        <v>7954</v>
      </c>
      <c r="BD103" t="str">
        <f>_xlfn.TEXTBEFORE(Table28[[#This Row],[User]],"@",1,1,0,"N/A")</f>
        <v>mbst</v>
      </c>
      <c r="BE103" t="s">
        <v>3036</v>
      </c>
      <c r="BF103" t="s">
        <v>7291</v>
      </c>
      <c r="BG103" t="s">
        <v>43</v>
      </c>
    </row>
    <row r="104" spans="55:59" x14ac:dyDescent="0.25">
      <c r="BC104" t="s">
        <v>7955</v>
      </c>
      <c r="BD104" t="str">
        <f>_xlfn.TEXTBEFORE(Table28[[#This Row],[User]],"@",1,1,0,"N/A")</f>
        <v>henl</v>
      </c>
      <c r="BE104" t="s">
        <v>3036</v>
      </c>
      <c r="BF104" t="s">
        <v>7291</v>
      </c>
      <c r="BG104" t="s">
        <v>43</v>
      </c>
    </row>
    <row r="105" spans="55:59" x14ac:dyDescent="0.25">
      <c r="BC105" t="s">
        <v>7831</v>
      </c>
      <c r="BD105" t="str">
        <f>_xlfn.TEXTBEFORE(Table28[[#This Row],[User]],"@",1,1,0,"N/A")</f>
        <v>jpba</v>
      </c>
      <c r="BE105" t="s">
        <v>106</v>
      </c>
      <c r="BF105" t="s">
        <v>106</v>
      </c>
      <c r="BG105" t="s">
        <v>66</v>
      </c>
    </row>
    <row r="106" spans="55:59" x14ac:dyDescent="0.25">
      <c r="BC106" t="s">
        <v>7956</v>
      </c>
      <c r="BD106" t="str">
        <f>_xlfn.TEXTBEFORE(Table28[[#This Row],[User]],"@",1,1,0,"N/A")</f>
        <v>rymo</v>
      </c>
      <c r="BE106" t="s">
        <v>7957</v>
      </c>
      <c r="BF106" t="s">
        <v>413</v>
      </c>
      <c r="BG106" t="s">
        <v>43</v>
      </c>
    </row>
    <row r="107" spans="55:59" x14ac:dyDescent="0.25">
      <c r="BC107" t="s">
        <v>7958</v>
      </c>
      <c r="BD107" t="str">
        <f>_xlfn.TEXTBEFORE(Table28[[#This Row],[User]],"@",1,1,0,"N/A")</f>
        <v>thlm</v>
      </c>
      <c r="BE107" t="s">
        <v>7957</v>
      </c>
      <c r="BF107" t="s">
        <v>413</v>
      </c>
      <c r="BG107" t="s">
        <v>43</v>
      </c>
    </row>
    <row r="108" spans="55:59" x14ac:dyDescent="0.25">
      <c r="BC108" t="s">
        <v>7959</v>
      </c>
      <c r="BD108" t="str">
        <f>_xlfn.TEXTBEFORE(Table28[[#This Row],[User]],"@",1,1,0,"N/A")</f>
        <v>aanh</v>
      </c>
      <c r="BE108" t="s">
        <v>7957</v>
      </c>
      <c r="BF108" t="s">
        <v>413</v>
      </c>
      <c r="BG108" t="s">
        <v>43</v>
      </c>
    </row>
    <row r="109" spans="55:59" x14ac:dyDescent="0.25">
      <c r="BC109" t="s">
        <v>7960</v>
      </c>
      <c r="BD109" t="str">
        <f>_xlfn.TEXTBEFORE(Table28[[#This Row],[User]],"@",1,1,0,"N/A")</f>
        <v>jlha</v>
      </c>
      <c r="BE109" t="s">
        <v>7957</v>
      </c>
      <c r="BF109" t="s">
        <v>413</v>
      </c>
      <c r="BG109" t="s">
        <v>43</v>
      </c>
    </row>
    <row r="110" spans="55:59" x14ac:dyDescent="0.25">
      <c r="BC110" t="s">
        <v>7961</v>
      </c>
      <c r="BD110" t="str">
        <f>_xlfn.TEXTBEFORE(Table28[[#This Row],[User]],"@",1,1,0,"N/A")</f>
        <v>amsc</v>
      </c>
      <c r="BE110" t="s">
        <v>7957</v>
      </c>
      <c r="BF110" t="s">
        <v>413</v>
      </c>
      <c r="BG110" t="s">
        <v>43</v>
      </c>
    </row>
    <row r="111" spans="55:59" x14ac:dyDescent="0.25">
      <c r="BC111" t="s">
        <v>7962</v>
      </c>
      <c r="BD111" t="str">
        <f>_xlfn.TEXTBEFORE(Table28[[#This Row],[User]],"@",1,1,0,"N/A")</f>
        <v>vimm</v>
      </c>
      <c r="BE111" t="s">
        <v>7963</v>
      </c>
      <c r="BF111" t="s">
        <v>109</v>
      </c>
      <c r="BG111" t="s">
        <v>43</v>
      </c>
    </row>
    <row r="112" spans="55:59" x14ac:dyDescent="0.25">
      <c r="BC112" t="s">
        <v>7964</v>
      </c>
      <c r="BD112" t="str">
        <f>_xlfn.TEXTBEFORE(Table28[[#This Row],[User]],"@",1,1,0,"N/A")</f>
        <v>frdl</v>
      </c>
      <c r="BE112" t="s">
        <v>7963</v>
      </c>
      <c r="BF112" t="s">
        <v>109</v>
      </c>
      <c r="BG112" t="s">
        <v>43</v>
      </c>
    </row>
    <row r="113" spans="55:59" x14ac:dyDescent="0.25">
      <c r="BC113" t="s">
        <v>7965</v>
      </c>
      <c r="BD113" t="str">
        <f>_xlfn.TEXTBEFORE(Table28[[#This Row],[User]],"@",1,1,0,"N/A")</f>
        <v>bbj</v>
      </c>
      <c r="BE113" t="s">
        <v>7963</v>
      </c>
      <c r="BF113" t="s">
        <v>109</v>
      </c>
      <c r="BG113" t="s">
        <v>43</v>
      </c>
    </row>
    <row r="114" spans="55:59" x14ac:dyDescent="0.25">
      <c r="BC114" t="s">
        <v>7966</v>
      </c>
      <c r="BD114" t="str">
        <f>_xlfn.TEXTBEFORE(Table28[[#This Row],[User]],"@",1,1,0,"N/A")</f>
        <v>mibc</v>
      </c>
      <c r="BE114" t="s">
        <v>7963</v>
      </c>
      <c r="BF114" t="s">
        <v>109</v>
      </c>
      <c r="BG114" t="s">
        <v>43</v>
      </c>
    </row>
    <row r="115" spans="55:59" x14ac:dyDescent="0.25">
      <c r="BC115" t="s">
        <v>7967</v>
      </c>
      <c r="BD115" t="str">
        <f>_xlfn.TEXTBEFORE(Table28[[#This Row],[User]],"@",1,1,0,"N/A")</f>
        <v>HJC</v>
      </c>
      <c r="BE115" t="s">
        <v>7963</v>
      </c>
      <c r="BF115" t="s">
        <v>109</v>
      </c>
      <c r="BG115" t="s">
        <v>43</v>
      </c>
    </row>
    <row r="116" spans="55:59" x14ac:dyDescent="0.25">
      <c r="BC116" t="s">
        <v>7968</v>
      </c>
      <c r="BD116" t="str">
        <f>_xlfn.TEXTBEFORE(Table28[[#This Row],[User]],"@",1,1,0,"N/A")</f>
        <v>prr</v>
      </c>
      <c r="BE116" t="s">
        <v>3572</v>
      </c>
      <c r="BF116" t="s">
        <v>3572</v>
      </c>
      <c r="BG116" t="s">
        <v>43</v>
      </c>
    </row>
    <row r="117" spans="55:59" x14ac:dyDescent="0.25">
      <c r="BC117" t="s">
        <v>7969</v>
      </c>
      <c r="BD117" t="str">
        <f>_xlfn.TEXTBEFORE(Table28[[#This Row],[User]],"@",1,1,0,"N/A")</f>
        <v>GHA</v>
      </c>
      <c r="BE117" t="s">
        <v>3572</v>
      </c>
      <c r="BF117" t="s">
        <v>3572</v>
      </c>
      <c r="BG117" t="s">
        <v>43</v>
      </c>
    </row>
    <row r="118" spans="55:59" x14ac:dyDescent="0.25">
      <c r="BC118" t="s">
        <v>7970</v>
      </c>
      <c r="BD118" t="str">
        <f>_xlfn.TEXTBEFORE(Table28[[#This Row],[User]],"@",1,1,0,"N/A")</f>
        <v>PLS</v>
      </c>
      <c r="BE118" t="s">
        <v>3572</v>
      </c>
      <c r="BF118" t="s">
        <v>3572</v>
      </c>
      <c r="BG118" t="s">
        <v>43</v>
      </c>
    </row>
    <row r="119" spans="55:59" x14ac:dyDescent="0.25">
      <c r="BC119" t="s">
        <v>7971</v>
      </c>
      <c r="BD119" t="str">
        <f>_xlfn.TEXTBEFORE(Table28[[#This Row],[User]],"@",1,1,0,"N/A")</f>
        <v>tssn</v>
      </c>
      <c r="BE119" t="s">
        <v>3572</v>
      </c>
      <c r="BF119" t="s">
        <v>3572</v>
      </c>
      <c r="BG119" t="s">
        <v>43</v>
      </c>
    </row>
    <row r="120" spans="55:59" x14ac:dyDescent="0.25">
      <c r="BC120" t="s">
        <v>7972</v>
      </c>
      <c r="BD120" t="str">
        <f>_xlfn.TEXTBEFORE(Table28[[#This Row],[User]],"@",1,1,0,"N/A")</f>
        <v>PTR</v>
      </c>
      <c r="BE120" t="s">
        <v>3572</v>
      </c>
      <c r="BF120" t="s">
        <v>3572</v>
      </c>
      <c r="BG120" t="s">
        <v>43</v>
      </c>
    </row>
    <row r="121" spans="55:59" x14ac:dyDescent="0.25">
      <c r="BC121" t="s">
        <v>7973</v>
      </c>
      <c r="BD121" t="str">
        <f>_xlfn.TEXTBEFORE(Table28[[#This Row],[User]],"@",1,1,0,"N/A")</f>
        <v>madk</v>
      </c>
      <c r="BE121" t="s">
        <v>7293</v>
      </c>
      <c r="BF121" t="s">
        <v>7293</v>
      </c>
      <c r="BG121" t="s">
        <v>43</v>
      </c>
    </row>
    <row r="122" spans="55:59" x14ac:dyDescent="0.25">
      <c r="BC122" t="s">
        <v>7974</v>
      </c>
      <c r="BD122" t="str">
        <f>_xlfn.TEXTBEFORE(Table28[[#This Row],[User]],"@",1,1,0,"N/A")</f>
        <v>jebn</v>
      </c>
      <c r="BE122" t="s">
        <v>7293</v>
      </c>
      <c r="BF122" t="s">
        <v>7293</v>
      </c>
      <c r="BG122" t="s">
        <v>43</v>
      </c>
    </row>
    <row r="123" spans="55:59" x14ac:dyDescent="0.25">
      <c r="BC123" t="s">
        <v>7975</v>
      </c>
      <c r="BD123" t="str">
        <f>_xlfn.TEXTBEFORE(Table28[[#This Row],[User]],"@",1,1,0,"N/A")</f>
        <v>kvan</v>
      </c>
      <c r="BE123" t="s">
        <v>7293</v>
      </c>
      <c r="BF123" t="s">
        <v>7293</v>
      </c>
      <c r="BG123" t="s">
        <v>43</v>
      </c>
    </row>
    <row r="124" spans="55:59" x14ac:dyDescent="0.25">
      <c r="BC124" t="s">
        <v>7976</v>
      </c>
      <c r="BD124" t="str">
        <f>_xlfn.TEXTBEFORE(Table28[[#This Row],[User]],"@",1,1,0,"N/A")</f>
        <v>piht</v>
      </c>
      <c r="BE124" t="s">
        <v>7293</v>
      </c>
      <c r="BF124" t="s">
        <v>7293</v>
      </c>
      <c r="BG124" t="s">
        <v>43</v>
      </c>
    </row>
    <row r="125" spans="55:59" x14ac:dyDescent="0.25">
      <c r="BC125" t="s">
        <v>7977</v>
      </c>
      <c r="BD125" t="str">
        <f>_xlfn.TEXTBEFORE(Table28[[#This Row],[User]],"@",1,1,0,"N/A")</f>
        <v>mdmb</v>
      </c>
      <c r="BE125" t="s">
        <v>7293</v>
      </c>
      <c r="BF125" t="s">
        <v>7293</v>
      </c>
      <c r="BG125" t="s">
        <v>43</v>
      </c>
    </row>
    <row r="126" spans="55:59" x14ac:dyDescent="0.25">
      <c r="BC126" t="s">
        <v>7978</v>
      </c>
      <c r="BD126" t="str">
        <f>_xlfn.TEXTBEFORE(Table28[[#This Row],[User]],"@",1,1,0,"N/A")</f>
        <v>JKH</v>
      </c>
      <c r="BE126" t="s">
        <v>7293</v>
      </c>
      <c r="BF126" t="s">
        <v>7293</v>
      </c>
      <c r="BG126" t="s">
        <v>43</v>
      </c>
    </row>
    <row r="127" spans="55:59" x14ac:dyDescent="0.25">
      <c r="BC127" t="s">
        <v>7979</v>
      </c>
      <c r="BD127" t="str">
        <f>_xlfn.TEXTBEFORE(Table28[[#This Row],[User]],"@",1,1,0,"N/A")</f>
        <v>jote</v>
      </c>
      <c r="BE127" t="s">
        <v>7293</v>
      </c>
      <c r="BF127" t="s">
        <v>7293</v>
      </c>
      <c r="BG127" t="s">
        <v>43</v>
      </c>
    </row>
    <row r="128" spans="55:59" x14ac:dyDescent="0.25">
      <c r="BC128" t="s">
        <v>7980</v>
      </c>
      <c r="BD128" t="str">
        <f>_xlfn.TEXTBEFORE(Table28[[#This Row],[User]],"@",1,1,0,"N/A")</f>
        <v>LSM</v>
      </c>
      <c r="BE128" t="s">
        <v>7293</v>
      </c>
      <c r="BF128" t="s">
        <v>7293</v>
      </c>
      <c r="BG128" t="s">
        <v>43</v>
      </c>
    </row>
    <row r="129" spans="55:59" x14ac:dyDescent="0.25">
      <c r="BC129" t="s">
        <v>7981</v>
      </c>
      <c r="BD129" t="str">
        <f>_xlfn.TEXTBEFORE(Table28[[#This Row],[User]],"@",1,1,0,"N/A")</f>
        <v>APS</v>
      </c>
      <c r="BE129" t="s">
        <v>7293</v>
      </c>
      <c r="BF129" t="s">
        <v>7293</v>
      </c>
      <c r="BG129" t="s">
        <v>43</v>
      </c>
    </row>
    <row r="130" spans="55:59" x14ac:dyDescent="0.25">
      <c r="BC130" t="s">
        <v>7982</v>
      </c>
      <c r="BD130" t="str">
        <f>_xlfn.TEXTBEFORE(Table28[[#This Row],[User]],"@",1,1,0,"N/A")</f>
        <v>mrst</v>
      </c>
      <c r="BE130" t="s">
        <v>7293</v>
      </c>
      <c r="BF130" t="s">
        <v>7293</v>
      </c>
      <c r="BG130" t="s">
        <v>43</v>
      </c>
    </row>
    <row r="131" spans="55:59" x14ac:dyDescent="0.25">
      <c r="BC131" t="s">
        <v>7983</v>
      </c>
      <c r="BD131" t="str">
        <f>_xlfn.TEXTBEFORE(Table28[[#This Row],[User]],"@",1,1,0,"N/A")</f>
        <v>JJB</v>
      </c>
      <c r="BE131" t="s">
        <v>7984</v>
      </c>
      <c r="BF131" t="s">
        <v>282</v>
      </c>
      <c r="BG131" t="s">
        <v>43</v>
      </c>
    </row>
    <row r="132" spans="55:59" x14ac:dyDescent="0.25">
      <c r="BC132" t="s">
        <v>7867</v>
      </c>
      <c r="BD132" t="str">
        <f>_xlfn.TEXTBEFORE(Table28[[#This Row],[User]],"@",1,1,0,"N/A")</f>
        <v>suvg</v>
      </c>
      <c r="BF132" t="s">
        <v>7291</v>
      </c>
      <c r="BG132" t="s">
        <v>43</v>
      </c>
    </row>
    <row r="133" spans="55:59" x14ac:dyDescent="0.25">
      <c r="BC133" t="s">
        <v>7868</v>
      </c>
      <c r="BD133" t="str">
        <f>_xlfn.TEXTBEFORE(Table28[[#This Row],[User]],"@",1,1,0,"N/A")</f>
        <v>ansh</v>
      </c>
      <c r="BF133" t="s">
        <v>7291</v>
      </c>
      <c r="BG133" t="s">
        <v>43</v>
      </c>
    </row>
    <row r="134" spans="55:59" x14ac:dyDescent="0.25">
      <c r="BC134" t="s">
        <v>7869</v>
      </c>
      <c r="BD134" t="str">
        <f>_xlfn.TEXTBEFORE(Table28[[#This Row],[User]],"@",1,1,0,"N/A")</f>
        <v>tumn</v>
      </c>
      <c r="BF134" t="s">
        <v>413</v>
      </c>
      <c r="BG134" t="s">
        <v>43</v>
      </c>
    </row>
    <row r="135" spans="55:59" x14ac:dyDescent="0.25">
      <c r="BC135" t="s">
        <v>7870</v>
      </c>
      <c r="BD135" t="str">
        <f>_xlfn.TEXTBEFORE(Table28[[#This Row],[User]],"@",1,1,0,"N/A")</f>
        <v>krno</v>
      </c>
      <c r="BF135" t="s">
        <v>2192</v>
      </c>
      <c r="BG135" t="s">
        <v>43</v>
      </c>
    </row>
    <row r="136" spans="55:59" x14ac:dyDescent="0.25">
      <c r="BC136" t="s">
        <v>7871</v>
      </c>
      <c r="BD136" t="str">
        <f>_xlfn.TEXTBEFORE(Table28[[#This Row],[User]],"@",1,1,0,"N/A")</f>
        <v>rirg</v>
      </c>
      <c r="BF136" t="s">
        <v>413</v>
      </c>
      <c r="BG136" t="s">
        <v>43</v>
      </c>
    </row>
    <row r="137" spans="55:59" x14ac:dyDescent="0.25">
      <c r="BC137" t="s">
        <v>7872</v>
      </c>
      <c r="BD137" t="str">
        <f>_xlfn.TEXTBEFORE(Table28[[#This Row],[User]],"@",1,1,0,"N/A")</f>
        <v>jhd</v>
      </c>
      <c r="BF137" t="s">
        <v>413</v>
      </c>
      <c r="BG137" t="s">
        <v>43</v>
      </c>
    </row>
    <row r="138" spans="55:59" x14ac:dyDescent="0.25">
      <c r="BC138" t="s">
        <v>7873</v>
      </c>
      <c r="BD138" t="str">
        <f>_xlfn.TEXTBEFORE(Table28[[#This Row],[User]],"@",1,1,0,"N/A")</f>
        <v>anjl</v>
      </c>
      <c r="BF138" t="s">
        <v>2192</v>
      </c>
      <c r="BG138" t="s">
        <v>43</v>
      </c>
    </row>
    <row r="139" spans="55:59" x14ac:dyDescent="0.25">
      <c r="BC139" t="s">
        <v>7874</v>
      </c>
      <c r="BD139" t="str">
        <f>_xlfn.TEXTBEFORE(Table28[[#This Row],[User]],"@",1,1,0,"N/A")</f>
        <v>todp</v>
      </c>
      <c r="BF139" t="s">
        <v>2192</v>
      </c>
      <c r="BG139" t="s">
        <v>43</v>
      </c>
    </row>
    <row r="140" spans="55:59" x14ac:dyDescent="0.25">
      <c r="BC140" t="s">
        <v>7875</v>
      </c>
      <c r="BD140" t="str">
        <f>_xlfn.TEXTBEFORE(Table28[[#This Row],[User]],"@",1,1,0,"N/A")</f>
        <v>SST</v>
      </c>
      <c r="BF140" t="s">
        <v>2192</v>
      </c>
      <c r="BG140" t="s">
        <v>43</v>
      </c>
    </row>
    <row r="141" spans="55:59" x14ac:dyDescent="0.25">
      <c r="BC141" t="s">
        <v>7876</v>
      </c>
      <c r="BD141" t="str">
        <f>_xlfn.TEXTBEFORE(Table28[[#This Row],[User]],"@",1,1,0,"N/A")</f>
        <v>THG</v>
      </c>
      <c r="BF141" t="s">
        <v>109</v>
      </c>
      <c r="BG141" t="s">
        <v>43</v>
      </c>
    </row>
    <row r="142" spans="55:59" x14ac:dyDescent="0.25">
      <c r="BC142" t="s">
        <v>7877</v>
      </c>
      <c r="BD142" t="str">
        <f>_xlfn.TEXTBEFORE(Table28[[#This Row],[User]],"@",1,1,0,"N/A")</f>
        <v>jvo</v>
      </c>
      <c r="BF142" t="s">
        <v>109</v>
      </c>
      <c r="BG142" t="s">
        <v>43</v>
      </c>
    </row>
    <row r="143" spans="55:59" x14ac:dyDescent="0.25">
      <c r="BC143" t="s">
        <v>7878</v>
      </c>
      <c r="BD143" t="str">
        <f>_xlfn.TEXTBEFORE(Table28[[#This Row],[User]],"@",1,1,0,"N/A")</f>
        <v>spov</v>
      </c>
      <c r="BF143" t="s">
        <v>2192</v>
      </c>
      <c r="BG143" t="s">
        <v>43</v>
      </c>
    </row>
    <row r="144" spans="55:59" x14ac:dyDescent="0.25">
      <c r="BC144" t="s">
        <v>7879</v>
      </c>
      <c r="BD144" t="str">
        <f>_xlfn.TEXTBEFORE(Table28[[#This Row],[User]],"@",1,1,0,"N/A")</f>
        <v>mibt</v>
      </c>
      <c r="BF144" t="s">
        <v>2192</v>
      </c>
      <c r="BG144" t="s">
        <v>43</v>
      </c>
    </row>
    <row r="145" spans="55:59" x14ac:dyDescent="0.25">
      <c r="BC145" t="s">
        <v>7880</v>
      </c>
      <c r="BD145" t="str">
        <f>_xlfn.TEXTBEFORE(Table28[[#This Row],[User]],"@",1,1,0,"N/A")</f>
        <v>kevr</v>
      </c>
      <c r="BF145" t="s">
        <v>413</v>
      </c>
      <c r="BG145" t="s">
        <v>43</v>
      </c>
    </row>
    <row r="146" spans="55:59" x14ac:dyDescent="0.25">
      <c r="BC146" t="s">
        <v>7881</v>
      </c>
      <c r="BD146" t="str">
        <f>_xlfn.TEXTBEFORE(Table28[[#This Row],[User]],"@",1,1,0,"N/A")</f>
        <v>stnu</v>
      </c>
      <c r="BF146" t="s">
        <v>2192</v>
      </c>
      <c r="BG146" t="s">
        <v>43</v>
      </c>
    </row>
    <row r="147" spans="55:59" x14ac:dyDescent="0.25">
      <c r="BC147" t="s">
        <v>7882</v>
      </c>
      <c r="BD147" t="str">
        <f>_xlfn.TEXTBEFORE(Table28[[#This Row],[User]],"@",1,1,0,"N/A")</f>
        <v>bsta</v>
      </c>
      <c r="BF147" t="s">
        <v>2192</v>
      </c>
      <c r="BG147" t="s">
        <v>43</v>
      </c>
    </row>
    <row r="148" spans="55:59" x14ac:dyDescent="0.25">
      <c r="BC148" t="s">
        <v>7883</v>
      </c>
      <c r="BD148" t="str">
        <f>_xlfn.TEXTBEFORE(Table28[[#This Row],[User]],"@",1,1,0,"N/A")</f>
        <v>nidl</v>
      </c>
      <c r="BF148" t="s">
        <v>279</v>
      </c>
      <c r="BG148" t="s">
        <v>43</v>
      </c>
    </row>
    <row r="149" spans="55:59" x14ac:dyDescent="0.25">
      <c r="BC149" t="s">
        <v>7884</v>
      </c>
      <c r="BD149" t="str">
        <f>_xlfn.TEXTBEFORE(Table28[[#This Row],[User]],"@",1,1,0,"N/A")</f>
        <v>fvje</v>
      </c>
      <c r="BF149" t="s">
        <v>4946</v>
      </c>
      <c r="BG149" t="s">
        <v>43</v>
      </c>
    </row>
    <row r="150" spans="55:59" x14ac:dyDescent="0.25">
      <c r="BC150" t="s">
        <v>3572</v>
      </c>
      <c r="BD150" t="str">
        <f>_xlfn.TEXTBEFORE(Table28[[#This Row],[User]],"@",1,1,0,"N/A")</f>
        <v>N/A</v>
      </c>
      <c r="BF150" t="s">
        <v>3572</v>
      </c>
      <c r="BG150" t="s">
        <v>43</v>
      </c>
    </row>
    <row r="151" spans="55:59" x14ac:dyDescent="0.25">
      <c r="BC151" t="s">
        <v>7885</v>
      </c>
      <c r="BD151" t="str">
        <f>_xlfn.TEXTBEFORE(Table28[[#This Row],[User]],"@",1,1,0,"N/A")</f>
        <v>lblt</v>
      </c>
      <c r="BF151" t="s">
        <v>4946</v>
      </c>
      <c r="BG151" t="s">
        <v>43</v>
      </c>
    </row>
    <row r="152" spans="55:59" x14ac:dyDescent="0.25">
      <c r="BC152" t="s">
        <v>7886</v>
      </c>
      <c r="BD152" t="str">
        <f>_xlfn.TEXTBEFORE(Table28[[#This Row],[User]],"@",1,1,0,"N/A")</f>
        <v>cahs</v>
      </c>
      <c r="BF152" t="s">
        <v>303</v>
      </c>
      <c r="BG152" t="s">
        <v>43</v>
      </c>
    </row>
    <row r="153" spans="55:59" x14ac:dyDescent="0.25">
      <c r="BC153" t="s">
        <v>7887</v>
      </c>
      <c r="BD153" t="str">
        <f>_xlfn.TEXTBEFORE(Table28[[#This Row],[User]],"@",1,1,0,"N/A")</f>
        <v>chk</v>
      </c>
      <c r="BF153" t="s">
        <v>109</v>
      </c>
      <c r="BG153" t="s">
        <v>43</v>
      </c>
    </row>
    <row r="154" spans="55:59" x14ac:dyDescent="0.25">
      <c r="BC154" t="s">
        <v>7888</v>
      </c>
      <c r="BD154" t="str">
        <f>_xlfn.TEXTBEFORE(Table28[[#This Row],[User]],"@",1,1,0,"N/A")</f>
        <v>bwlh</v>
      </c>
      <c r="BF154" t="s">
        <v>2192</v>
      </c>
      <c r="BG154" t="s">
        <v>43</v>
      </c>
    </row>
    <row r="155" spans="55:59" x14ac:dyDescent="0.25">
      <c r="BC155" t="s">
        <v>7889</v>
      </c>
      <c r="BD155" t="str">
        <f>_xlfn.TEXTBEFORE(Table28[[#This Row],[User]],"@",1,1,0,"N/A")</f>
        <v>pmn</v>
      </c>
      <c r="BF155" t="s">
        <v>109</v>
      </c>
      <c r="BG155" t="s">
        <v>43</v>
      </c>
    </row>
    <row r="156" spans="55:59" x14ac:dyDescent="0.25">
      <c r="BC156" t="s">
        <v>7890</v>
      </c>
      <c r="BD156" t="str">
        <f>_xlfn.TEXTBEFORE(Table28[[#This Row],[User]],"@",1,1,0,"N/A")</f>
        <v>jdo</v>
      </c>
      <c r="BF156" t="s">
        <v>109</v>
      </c>
      <c r="BG156" t="s">
        <v>43</v>
      </c>
    </row>
    <row r="157" spans="55:59" x14ac:dyDescent="0.25">
      <c r="BC157" t="s">
        <v>7891</v>
      </c>
      <c r="BD157" t="str">
        <f>_xlfn.TEXTBEFORE(Table28[[#This Row],[User]],"@",1,1,0,"N/A")</f>
        <v>marr</v>
      </c>
      <c r="BF157" t="s">
        <v>109</v>
      </c>
      <c r="BG157" t="s">
        <v>43</v>
      </c>
    </row>
    <row r="158" spans="55:59" x14ac:dyDescent="0.25">
      <c r="BC158" t="s">
        <v>7892</v>
      </c>
      <c r="BD158" t="str">
        <f>_xlfn.TEXTBEFORE(Table28[[#This Row],[User]],"@",1,1,0,"N/A")</f>
        <v>ASO</v>
      </c>
      <c r="BF158" t="s">
        <v>4946</v>
      </c>
      <c r="BG158" t="s">
        <v>43</v>
      </c>
    </row>
    <row r="159" spans="55:59" x14ac:dyDescent="0.25">
      <c r="BC159" t="s">
        <v>7893</v>
      </c>
      <c r="BD159" t="str">
        <f>_xlfn.TEXTBEFORE(Table28[[#This Row],[User]],"@",1,1,0,"N/A")</f>
        <v>tikn</v>
      </c>
      <c r="BF159" t="s">
        <v>109</v>
      </c>
      <c r="BG159" t="s">
        <v>43</v>
      </c>
    </row>
    <row r="160" spans="55:59" x14ac:dyDescent="0.25">
      <c r="BC160" t="s">
        <v>7894</v>
      </c>
      <c r="BD160" t="str">
        <f>_xlfn.TEXTBEFORE(Table28[[#This Row],[User]],"@",1,1,0,"N/A")</f>
        <v>lahn</v>
      </c>
      <c r="BF160" t="s">
        <v>413</v>
      </c>
      <c r="BG160" t="s">
        <v>43</v>
      </c>
    </row>
    <row r="161" spans="55:59" x14ac:dyDescent="0.25">
      <c r="BC161" t="s">
        <v>7895</v>
      </c>
      <c r="BD161" t="str">
        <f>_xlfn.TEXTBEFORE(Table28[[#This Row],[User]],"@",1,1,0,"N/A")</f>
        <v>hafm</v>
      </c>
      <c r="BF161" t="s">
        <v>325</v>
      </c>
      <c r="BG161" t="s">
        <v>43</v>
      </c>
    </row>
    <row r="162" spans="55:59" x14ac:dyDescent="0.25">
      <c r="BC162" t="s">
        <v>7896</v>
      </c>
      <c r="BD162" t="str">
        <f>_xlfn.TEXTBEFORE(Table28[[#This Row],[User]],"@",1,1,0,"N/A")</f>
        <v>pstr</v>
      </c>
      <c r="BF162" t="s">
        <v>4946</v>
      </c>
      <c r="BG162" t="s">
        <v>43</v>
      </c>
    </row>
    <row r="163" spans="55:59" x14ac:dyDescent="0.25">
      <c r="BC163" t="s">
        <v>7897</v>
      </c>
      <c r="BD163" t="str">
        <f>_xlfn.TEXTBEFORE(Table28[[#This Row],[User]],"@",1,1,0,"N/A")</f>
        <v>MHB</v>
      </c>
      <c r="BF163" t="s">
        <v>4946</v>
      </c>
      <c r="BG163" t="s">
        <v>43</v>
      </c>
    </row>
    <row r="164" spans="55:59" x14ac:dyDescent="0.25">
      <c r="BC164" t="s">
        <v>7898</v>
      </c>
      <c r="BD164" t="str">
        <f>_xlfn.TEXTBEFORE(Table28[[#This Row],[User]],"@",1,1,0,"N/A")</f>
        <v>mahg</v>
      </c>
      <c r="BF164" t="s">
        <v>7285</v>
      </c>
      <c r="BG164" t="s">
        <v>43</v>
      </c>
    </row>
    <row r="165" spans="55:59" x14ac:dyDescent="0.25">
      <c r="BC165" t="s">
        <v>7899</v>
      </c>
      <c r="BD165" t="str">
        <f>_xlfn.TEXTBEFORE(Table28[[#This Row],[User]],"@",1,1,0,"N/A")</f>
        <v>rbjp</v>
      </c>
      <c r="BF165" t="s">
        <v>2192</v>
      </c>
      <c r="BG165" t="s">
        <v>43</v>
      </c>
    </row>
    <row r="166" spans="55:59" x14ac:dyDescent="0.25">
      <c r="BC166" t="s">
        <v>7900</v>
      </c>
      <c r="BD166" t="str">
        <f>_xlfn.TEXTBEFORE(Table28[[#This Row],[User]],"@",1,1,0,"N/A")</f>
        <v>jemr</v>
      </c>
      <c r="BF166" t="s">
        <v>2192</v>
      </c>
      <c r="BG166" t="s">
        <v>43</v>
      </c>
    </row>
    <row r="167" spans="55:59" x14ac:dyDescent="0.25">
      <c r="BC167" t="s">
        <v>7901</v>
      </c>
      <c r="BD167" t="str">
        <f>_xlfn.TEXTBEFORE(Table28[[#This Row],[User]],"@",1,1,0,"N/A")</f>
        <v>lobr</v>
      </c>
      <c r="BF167" t="s">
        <v>7291</v>
      </c>
      <c r="BG167" t="s">
        <v>43</v>
      </c>
    </row>
    <row r="168" spans="55:59" x14ac:dyDescent="0.25">
      <c r="BC168" t="s">
        <v>7902</v>
      </c>
      <c r="BD168" t="str">
        <f>_xlfn.TEXTBEFORE(Table28[[#This Row],[User]],"@",1,1,0,"N/A")</f>
        <v>lacn</v>
      </c>
      <c r="BF168" t="s">
        <v>2192</v>
      </c>
      <c r="BG168" t="s">
        <v>43</v>
      </c>
    </row>
    <row r="169" spans="55:59" x14ac:dyDescent="0.25">
      <c r="BC169" t="s">
        <v>7903</v>
      </c>
      <c r="BD169" t="str">
        <f>_xlfn.TEXTBEFORE(Table28[[#This Row],[User]],"@",1,1,0,"N/A")</f>
        <v>tinr</v>
      </c>
      <c r="BF169" t="s">
        <v>2192</v>
      </c>
      <c r="BG169" t="s">
        <v>43</v>
      </c>
    </row>
    <row r="170" spans="55:59" x14ac:dyDescent="0.25">
      <c r="BC170" t="s">
        <v>7904</v>
      </c>
      <c r="BD170" t="str">
        <f>_xlfn.TEXTBEFORE(Table28[[#This Row],[User]],"@",1,1,0,"N/A")</f>
        <v>krti</v>
      </c>
      <c r="BF170" t="s">
        <v>2192</v>
      </c>
      <c r="BG170" t="s">
        <v>43</v>
      </c>
    </row>
    <row r="171" spans="55:59" x14ac:dyDescent="0.25">
      <c r="BC171" t="s">
        <v>7905</v>
      </c>
      <c r="BD171" t="str">
        <f>_xlfn.TEXTBEFORE(Table28[[#This Row],[User]],"@",1,1,0,"N/A")</f>
        <v>pedn</v>
      </c>
      <c r="BF171" t="s">
        <v>2192</v>
      </c>
      <c r="BG171" t="s">
        <v>43</v>
      </c>
    </row>
    <row r="172" spans="55:59" x14ac:dyDescent="0.25">
      <c r="BC172" t="s">
        <v>7906</v>
      </c>
      <c r="BD172" t="str">
        <f>_xlfn.TEXTBEFORE(Table28[[#This Row],[User]],"@",1,1,0,"N/A")</f>
        <v>mkje</v>
      </c>
      <c r="BF172" t="s">
        <v>2192</v>
      </c>
      <c r="BG172" t="s">
        <v>43</v>
      </c>
    </row>
    <row r="173" spans="55:59" x14ac:dyDescent="0.25">
      <c r="BC173" t="s">
        <v>7907</v>
      </c>
      <c r="BD173" t="str">
        <f>_xlfn.TEXTBEFORE(Table28[[#This Row],[User]],"@",1,1,0,"N/A")</f>
        <v>bepl</v>
      </c>
      <c r="BF173" t="s">
        <v>2192</v>
      </c>
      <c r="BG173" t="s">
        <v>43</v>
      </c>
    </row>
    <row r="174" spans="55:59" x14ac:dyDescent="0.25">
      <c r="BC174" t="s">
        <v>7908</v>
      </c>
      <c r="BD174" t="str">
        <f>_xlfn.TEXTBEFORE(Table28[[#This Row],[User]],"@",1,1,0,"N/A")</f>
        <v>jsst</v>
      </c>
      <c r="BF174" t="s">
        <v>2192</v>
      </c>
      <c r="BG174" t="s">
        <v>43</v>
      </c>
    </row>
    <row r="175" spans="55:59" x14ac:dyDescent="0.25">
      <c r="BC175" t="s">
        <v>7909</v>
      </c>
      <c r="BD175" t="str">
        <f>_xlfn.TEXTBEFORE(Table28[[#This Row],[User]],"@",1,1,0,"N/A")</f>
        <v>sksr</v>
      </c>
      <c r="BF175" t="s">
        <v>2192</v>
      </c>
      <c r="BG175" t="s">
        <v>43</v>
      </c>
    </row>
    <row r="176" spans="55:59" x14ac:dyDescent="0.25">
      <c r="BC176" t="s">
        <v>7910</v>
      </c>
      <c r="BD176" t="str">
        <f>_xlfn.TEXTBEFORE(Table28[[#This Row],[User]],"@",1,1,0,"N/A")</f>
        <v>AKB</v>
      </c>
      <c r="BF176" t="s">
        <v>2192</v>
      </c>
      <c r="BG176" t="s">
        <v>43</v>
      </c>
    </row>
    <row r="177" spans="55:59" x14ac:dyDescent="0.25">
      <c r="BC177" t="s">
        <v>7911</v>
      </c>
      <c r="BD177" t="str">
        <f>_xlfn.TEXTBEFORE(Table28[[#This Row],[User]],"@",1,1,0,"N/A")</f>
        <v>zoms</v>
      </c>
      <c r="BF177" t="s">
        <v>2192</v>
      </c>
      <c r="BG177" t="s">
        <v>43</v>
      </c>
    </row>
    <row r="178" spans="55:59" x14ac:dyDescent="0.25">
      <c r="BC178" t="s">
        <v>7912</v>
      </c>
      <c r="BD178" t="str">
        <f>_xlfn.TEXTBEFORE(Table28[[#This Row],[User]],"@",1,1,0,"N/A")</f>
        <v>kif</v>
      </c>
      <c r="BF178" t="s">
        <v>2192</v>
      </c>
      <c r="BG178" t="s">
        <v>43</v>
      </c>
    </row>
    <row r="179" spans="55:59" x14ac:dyDescent="0.25">
      <c r="BC179" t="s">
        <v>7913</v>
      </c>
      <c r="BD179" t="str">
        <f>_xlfn.TEXTBEFORE(Table28[[#This Row],[User]],"@",1,1,0,"N/A")</f>
        <v>palr</v>
      </c>
      <c r="BF179" t="s">
        <v>2192</v>
      </c>
      <c r="BG179" t="s">
        <v>43</v>
      </c>
    </row>
    <row r="180" spans="55:59" x14ac:dyDescent="0.25">
      <c r="BC180" t="s">
        <v>7914</v>
      </c>
      <c r="BD180" t="str">
        <f>_xlfn.TEXTBEFORE(Table28[[#This Row],[User]],"@",1,1,0,"N/A")</f>
        <v>CAME</v>
      </c>
      <c r="BF180" t="s">
        <v>2192</v>
      </c>
      <c r="BG180" t="s">
        <v>43</v>
      </c>
    </row>
    <row r="181" spans="55:59" x14ac:dyDescent="0.25">
      <c r="BC181" t="s">
        <v>7915</v>
      </c>
      <c r="BD181" t="str">
        <f>_xlfn.TEXTBEFORE(Table28[[#This Row],[User]],"@",1,1,0,"N/A")</f>
        <v>KEJ</v>
      </c>
      <c r="BF181" t="s">
        <v>109</v>
      </c>
      <c r="BG181" t="s">
        <v>43</v>
      </c>
    </row>
    <row r="182" spans="55:59" x14ac:dyDescent="0.25">
      <c r="BC182" t="s">
        <v>7916</v>
      </c>
      <c r="BD182" t="str">
        <f>_xlfn.TEXTBEFORE(Table28[[#This Row],[User]],"@",1,1,0,"N/A")</f>
        <v>CNI</v>
      </c>
      <c r="BF182" t="s">
        <v>413</v>
      </c>
      <c r="BG182" t="s">
        <v>43</v>
      </c>
    </row>
    <row r="183" spans="55:59" x14ac:dyDescent="0.25">
      <c r="BC183" t="s">
        <v>7917</v>
      </c>
      <c r="BD183" t="str">
        <f>_xlfn.TEXTBEFORE(Table28[[#This Row],[User]],"@",1,1,0,"N/A")</f>
        <v>afr</v>
      </c>
      <c r="BF183" t="s">
        <v>411</v>
      </c>
      <c r="BG183" t="s">
        <v>43</v>
      </c>
    </row>
    <row r="184" spans="55:59" x14ac:dyDescent="0.25">
      <c r="BC184" t="s">
        <v>7918</v>
      </c>
      <c r="BD184" t="str">
        <f>_xlfn.TEXTBEFORE(Table28[[#This Row],[User]],"@",1,1,0,"N/A")</f>
        <v>ahat</v>
      </c>
      <c r="BF184" t="s">
        <v>413</v>
      </c>
      <c r="BG184" t="s">
        <v>43</v>
      </c>
    </row>
    <row r="185" spans="55:59" x14ac:dyDescent="0.25">
      <c r="BC185" t="s">
        <v>7919</v>
      </c>
      <c r="BD185" t="str">
        <f>_xlfn.TEXTBEFORE(Table28[[#This Row],[User]],"@",1,1,0,"N/A")</f>
        <v>haa</v>
      </c>
      <c r="BF185" t="s">
        <v>7291</v>
      </c>
      <c r="BG185" t="s">
        <v>43</v>
      </c>
    </row>
    <row r="186" spans="55:59" x14ac:dyDescent="0.25">
      <c r="BC186" t="s">
        <v>7949</v>
      </c>
      <c r="BD186" t="str">
        <f>_xlfn.TEXTBEFORE(Table28[[#This Row],[User]],"@",1,1,0,"N/A")</f>
        <v>dcu</v>
      </c>
      <c r="BF186" t="s">
        <v>325</v>
      </c>
      <c r="BG186" t="s">
        <v>487</v>
      </c>
    </row>
    <row r="187" spans="55:59" x14ac:dyDescent="0.25">
      <c r="BC187" t="s">
        <v>7985</v>
      </c>
      <c r="BD187" t="str">
        <f>_xlfn.TEXTBEFORE(Table28[[#This Row],[User]],"@",1,1,0,"N/A")</f>
        <v>pabt</v>
      </c>
      <c r="BF187" t="s">
        <v>109</v>
      </c>
      <c r="BG187" t="s">
        <v>43</v>
      </c>
    </row>
    <row r="188" spans="55:59" x14ac:dyDescent="0.25">
      <c r="BC188" t="s">
        <v>7986</v>
      </c>
      <c r="BD188" t="s">
        <v>294</v>
      </c>
      <c r="BF188" t="s">
        <v>91</v>
      </c>
      <c r="BG188" t="s">
        <v>43</v>
      </c>
    </row>
    <row r="189" spans="55:59" x14ac:dyDescent="0.25">
      <c r="BC189" t="s">
        <v>7987</v>
      </c>
      <c r="BD189" t="s">
        <v>4551</v>
      </c>
      <c r="BF189" t="s">
        <v>114</v>
      </c>
      <c r="BG189" t="s">
        <v>43</v>
      </c>
    </row>
    <row r="190" spans="55:59" x14ac:dyDescent="0.25">
      <c r="BC190" t="s">
        <v>7988</v>
      </c>
      <c r="BD190" t="str">
        <f>_xlfn.TEXTBEFORE(Table28[[#This Row],[User]],"@",1,1,0,"N/A")</f>
        <v>mlnn</v>
      </c>
      <c r="BF190" t="s">
        <v>86</v>
      </c>
      <c r="BG190" t="s">
        <v>43</v>
      </c>
    </row>
    <row r="191" spans="55:59" x14ac:dyDescent="0.25">
      <c r="BC191" t="s">
        <v>7989</v>
      </c>
      <c r="BD191" t="str">
        <f>_xlfn.TEXTBEFORE(Table28[[#This Row],[User]],"@",1,1,0,"N/A")</f>
        <v>vie</v>
      </c>
      <c r="BF191" t="s">
        <v>128</v>
      </c>
      <c r="BG191" t="s">
        <v>43</v>
      </c>
    </row>
    <row r="192" spans="55:59" x14ac:dyDescent="0.25">
      <c r="BC192" t="s">
        <v>7990</v>
      </c>
      <c r="BD192" t="str">
        <f>_xlfn.TEXTBEFORE(Table28[[#This Row],[User]],"@",1,1,0,"N/A")</f>
        <v>anup</v>
      </c>
      <c r="BF192" t="s">
        <v>2192</v>
      </c>
      <c r="BG192" t="s">
        <v>43</v>
      </c>
    </row>
    <row r="193" spans="55:59" x14ac:dyDescent="0.25">
      <c r="BC193" t="s">
        <v>7991</v>
      </c>
      <c r="BD193" t="str">
        <f>_xlfn.TEXTBEFORE(Table28[[#This Row],[User]],"@",1,1,0,"N/A")</f>
        <v>pss</v>
      </c>
      <c r="BF193" t="s">
        <v>2192</v>
      </c>
      <c r="BG193" t="s">
        <v>43</v>
      </c>
    </row>
    <row r="194" spans="55:59" x14ac:dyDescent="0.25">
      <c r="BC194" t="s">
        <v>7992</v>
      </c>
      <c r="BD194" t="str">
        <f>_xlfn.TEXTBEFORE(Table28[[#This Row],[User]],"@",1,1,0,"N/A")</f>
        <v>sora</v>
      </c>
      <c r="BF194" t="s">
        <v>7291</v>
      </c>
      <c r="BG194" t="s">
        <v>43</v>
      </c>
    </row>
    <row r="195" spans="55:59" x14ac:dyDescent="0.25">
      <c r="BC195" t="s">
        <v>7993</v>
      </c>
      <c r="BD195" t="str">
        <f>_xlfn.TEXTBEFORE(Table28[[#This Row],[User]],"@",1,1,0,"N/A")</f>
        <v>thy</v>
      </c>
      <c r="BF195" t="s">
        <v>4946</v>
      </c>
      <c r="BG195" t="s">
        <v>66</v>
      </c>
    </row>
    <row r="196" spans="55:59" x14ac:dyDescent="0.25">
      <c r="BC196" t="s">
        <v>7994</v>
      </c>
      <c r="BD196" t="str">
        <f>_xlfn.TEXTBEFORE(Table28[[#This Row],[User]],"@",1,1,0,"N/A")</f>
        <v>jedt</v>
      </c>
      <c r="BF196" t="s">
        <v>2192</v>
      </c>
      <c r="BG196" t="s">
        <v>43</v>
      </c>
    </row>
    <row r="197" spans="55:59" x14ac:dyDescent="0.25">
      <c r="BC197" t="s">
        <v>7995</v>
      </c>
      <c r="BD197" t="str">
        <f>_xlfn.TEXTBEFORE(Table28[[#This Row],[User]],"@",1,1,0,"N/A")</f>
        <v>cnfr</v>
      </c>
      <c r="BF197" t="s">
        <v>2192</v>
      </c>
      <c r="BG197" t="s">
        <v>43</v>
      </c>
    </row>
    <row r="198" spans="55:59" x14ac:dyDescent="0.25">
      <c r="BC198" t="s">
        <v>7996</v>
      </c>
      <c r="BD198" t="str">
        <f>_xlfn.TEXTBEFORE(Table28[[#This Row],[User]],"@",1,1,0,"N/A")</f>
        <v>lucb</v>
      </c>
      <c r="BF198" t="s">
        <v>2192</v>
      </c>
      <c r="BG198" t="s">
        <v>43</v>
      </c>
    </row>
    <row r="199" spans="55:59" x14ac:dyDescent="0.25">
      <c r="BC199" t="s">
        <v>7997</v>
      </c>
      <c r="BD199" t="str">
        <f>_xlfn.TEXTBEFORE(Table28[[#This Row],[User]],"@",1,1,0,"N/A")</f>
        <v>brbt</v>
      </c>
      <c r="BF199" t="s">
        <v>325</v>
      </c>
      <c r="BG199" t="s">
        <v>66</v>
      </c>
    </row>
    <row r="200" spans="55:59" x14ac:dyDescent="0.25">
      <c r="BC200" s="16" t="s">
        <v>7998</v>
      </c>
      <c r="BD200" t="str">
        <f>_xlfn.TEXTBEFORE(Table28[[#This Row],[User]],"@",1,1,0,"N/A")</f>
        <v>bjcl</v>
      </c>
      <c r="BF200" t="s">
        <v>411</v>
      </c>
      <c r="BG200" t="s">
        <v>43</v>
      </c>
    </row>
    <row r="201" spans="55:59" x14ac:dyDescent="0.25">
      <c r="BC201" t="s">
        <v>7999</v>
      </c>
      <c r="BD201" t="str">
        <f>_xlfn.TEXTBEFORE(Table28[[#This Row],[User]],"@",1,1,0,"N/A")</f>
        <v>fmh</v>
      </c>
      <c r="BF201" t="s">
        <v>109</v>
      </c>
      <c r="BG201" t="s">
        <v>43</v>
      </c>
    </row>
    <row r="202" spans="55:59" x14ac:dyDescent="0.25">
      <c r="BC202" t="s">
        <v>8000</v>
      </c>
      <c r="BD202" t="str">
        <f>_xlfn.TEXTBEFORE(Table28[[#This Row],[User]],"@",1,1,0,"N/A")</f>
        <v>mki</v>
      </c>
      <c r="BF202" t="s">
        <v>114</v>
      </c>
      <c r="BG202" t="s">
        <v>43</v>
      </c>
    </row>
    <row r="203" spans="55:59" x14ac:dyDescent="0.25">
      <c r="BC203" t="s">
        <v>8001</v>
      </c>
      <c r="BD203" t="str">
        <f>_xlfn.TEXTBEFORE(Table28[[#This Row],[User]],"@",1,1,0,"N/A")</f>
        <v>jki</v>
      </c>
      <c r="BF203" t="s">
        <v>71</v>
      </c>
      <c r="BG203" t="s">
        <v>43</v>
      </c>
    </row>
    <row r="204" spans="55:59" x14ac:dyDescent="0.25">
      <c r="BC204" s="16" t="s">
        <v>8002</v>
      </c>
      <c r="BD204" t="str">
        <f>_xlfn.TEXTBEFORE(Table28[[#This Row],[User]],"@",1,1,0,"N/A")</f>
        <v>mia</v>
      </c>
      <c r="BF204" t="s">
        <v>2192</v>
      </c>
      <c r="BG204" t="s">
        <v>43</v>
      </c>
    </row>
    <row r="205" spans="55:59" x14ac:dyDescent="0.25">
      <c r="BC205" t="s">
        <v>8003</v>
      </c>
      <c r="BD205" t="str">
        <f>_xlfn.TEXTBEFORE(Table28[[#This Row],[User]],"@",1,1,0,"N/A")</f>
        <v>sndt</v>
      </c>
      <c r="BF205" t="s">
        <v>325</v>
      </c>
      <c r="BG205" t="s">
        <v>473</v>
      </c>
    </row>
    <row r="206" spans="55:59" x14ac:dyDescent="0.25">
      <c r="BC206" t="s">
        <v>8004</v>
      </c>
      <c r="BD206" t="str">
        <f>_xlfn.TEXTBEFORE(Table28[[#This Row],[User]],"@",1,1,0,"N/A")</f>
        <v>jehs</v>
      </c>
      <c r="BF206" t="s">
        <v>325</v>
      </c>
      <c r="BG206" t="s">
        <v>64</v>
      </c>
    </row>
    <row r="207" spans="55:59" x14ac:dyDescent="0.25">
      <c r="BC207" t="s">
        <v>8005</v>
      </c>
      <c r="BD207" t="str">
        <f>_xlfn.TEXTBEFORE(Table28[[#This Row],[User]],"@",1,1,0,"N/A")</f>
        <v>tang</v>
      </c>
      <c r="BF207" t="s">
        <v>4946</v>
      </c>
      <c r="BG207" t="s">
        <v>43</v>
      </c>
    </row>
    <row r="208" spans="55:59" x14ac:dyDescent="0.25">
      <c r="BC208" t="s">
        <v>7996</v>
      </c>
      <c r="BD208" t="str">
        <f>_xlfn.TEXTBEFORE(Table28[[#This Row],[User]],"@",1,1,0,"N/A")</f>
        <v>lucb</v>
      </c>
      <c r="BF208" t="s">
        <v>2192</v>
      </c>
      <c r="BG208" t="s">
        <v>43</v>
      </c>
    </row>
    <row r="209" spans="55:59" x14ac:dyDescent="0.25">
      <c r="BC209" t="s">
        <v>8006</v>
      </c>
      <c r="BD209" t="str">
        <f>_xlfn.TEXTBEFORE(Table28[[#This Row],[User]],"@",1,1,0,"N/A")</f>
        <v>krln</v>
      </c>
      <c r="BF209" t="s">
        <v>244</v>
      </c>
      <c r="BG209" t="s">
        <v>43</v>
      </c>
    </row>
    <row r="210" spans="55:59" x14ac:dyDescent="0.25">
      <c r="BC210" s="16" t="s">
        <v>8007</v>
      </c>
      <c r="BD210" t="str">
        <f>_xlfn.TEXTBEFORE(Table28[[#This Row],[User]],"@",1,1,0,"N/A")</f>
        <v>TSSN</v>
      </c>
      <c r="BF210" t="s">
        <v>161</v>
      </c>
      <c r="BG210" t="s">
        <v>43</v>
      </c>
    </row>
    <row r="211" spans="55:59" x14ac:dyDescent="0.25">
      <c r="BC211" s="16" t="s">
        <v>8008</v>
      </c>
      <c r="BD211" t="str">
        <f>_xlfn.TEXTBEFORE(Table28[[#This Row],[User]],"@",1,1,0,"N/A")</f>
        <v>MEG</v>
      </c>
      <c r="BF211" t="s">
        <v>109</v>
      </c>
      <c r="BG211" t="s">
        <v>43</v>
      </c>
    </row>
    <row r="212" spans="55:59" x14ac:dyDescent="0.25">
      <c r="BC212" s="16" t="s">
        <v>8009</v>
      </c>
      <c r="BD212" t="str">
        <f>_xlfn.TEXTBEFORE(Table28[[#This Row],[User]],"@",1,1,0,"N/A")</f>
        <v>CLB</v>
      </c>
      <c r="BF212" t="s">
        <v>325</v>
      </c>
      <c r="BG212" t="s">
        <v>473</v>
      </c>
    </row>
    <row r="213" spans="55:59" x14ac:dyDescent="0.25">
      <c r="BC213" s="16" t="s">
        <v>8010</v>
      </c>
      <c r="BD213" t="str">
        <f>_xlfn.TEXTBEFORE(Table28[[#This Row],[User]],"@",1,1,0,"N/A")</f>
        <v>ULNI</v>
      </c>
      <c r="BF213" t="s">
        <v>109</v>
      </c>
      <c r="BG213" t="s">
        <v>43</v>
      </c>
    </row>
    <row r="214" spans="55:59" x14ac:dyDescent="0.25">
      <c r="BC214" s="16" t="s">
        <v>8011</v>
      </c>
      <c r="BD214" t="str">
        <f>_xlfn.TEXTBEFORE(Table28[[#This Row],[User]],"@",1,1,0,"N/A")</f>
        <v>GEK</v>
      </c>
      <c r="BF214" t="s">
        <v>71</v>
      </c>
      <c r="BG214" t="s">
        <v>43</v>
      </c>
    </row>
    <row r="215" spans="55:59" x14ac:dyDescent="0.25">
      <c r="BC215" s="16" t="s">
        <v>8012</v>
      </c>
      <c r="BD215" t="str">
        <f>_xlfn.TEXTBEFORE(Table28[[#This Row],[User]],"@",1,1,0,"N/A")</f>
        <v>PRBG</v>
      </c>
      <c r="BF215" t="s">
        <v>325</v>
      </c>
      <c r="BG215" t="s">
        <v>62</v>
      </c>
    </row>
    <row r="216" spans="55:59" x14ac:dyDescent="0.25">
      <c r="BC216" s="16" t="s">
        <v>8013</v>
      </c>
      <c r="BD216" t="str">
        <f>_xlfn.TEXTBEFORE(Table28[[#This Row],[User]],"@",1,1,0,"N/A")</f>
        <v>KIH</v>
      </c>
      <c r="BF216" t="s">
        <v>4946</v>
      </c>
      <c r="BG216" t="s">
        <v>62</v>
      </c>
    </row>
    <row r="217" spans="55:59" x14ac:dyDescent="0.25">
      <c r="BC217" s="16" t="s">
        <v>8014</v>
      </c>
      <c r="BD217" t="str">
        <f>_xlfn.TEXTBEFORE(Table28[[#This Row],[User]],"@",1,1,0,"N/A")</f>
        <v>JLY</v>
      </c>
      <c r="BF217" t="s">
        <v>109</v>
      </c>
      <c r="BG217" t="s">
        <v>43</v>
      </c>
    </row>
    <row r="218" spans="55:59" x14ac:dyDescent="0.25">
      <c r="BC218" s="16" t="s">
        <v>8015</v>
      </c>
      <c r="BD218" t="str">
        <f>_xlfn.TEXTBEFORE(Table28[[#This Row],[User]],"@",1,1,0,"N/A")</f>
        <v>JEBL</v>
      </c>
      <c r="BF218" t="s">
        <v>4946</v>
      </c>
      <c r="BG218" t="s">
        <v>66</v>
      </c>
    </row>
    <row r="219" spans="55:59" x14ac:dyDescent="0.25">
      <c r="BC219" s="16" t="s">
        <v>8016</v>
      </c>
      <c r="BD219" t="str">
        <f>_xlfn.TEXTBEFORE(Table28[[#This Row],[User]],"@",1,1,0,"N/A")</f>
        <v>ankr</v>
      </c>
      <c r="BF219" t="s">
        <v>109</v>
      </c>
      <c r="BG219" t="s">
        <v>43</v>
      </c>
    </row>
    <row r="220" spans="55:59" x14ac:dyDescent="0.25">
      <c r="BC220" s="16" t="s">
        <v>8017</v>
      </c>
      <c r="BD220" t="str">
        <f>_xlfn.TEXTBEFORE(Table28[[#This Row],[User]],"@",1,1,0,"N/A")</f>
        <v>krke</v>
      </c>
      <c r="BF220" t="s">
        <v>2192</v>
      </c>
      <c r="BG220" t="s">
        <v>43</v>
      </c>
    </row>
    <row r="221" spans="55:59" x14ac:dyDescent="0.25">
      <c r="BC221" s="16" t="s">
        <v>8018</v>
      </c>
      <c r="BD221" t="str">
        <f>_xlfn.TEXTBEFORE(Table28[[#This Row],[User]],"@",1,1,0,"N/A")</f>
        <v>krtr</v>
      </c>
      <c r="BF221" t="s">
        <v>279</v>
      </c>
      <c r="BG221" t="s">
        <v>43</v>
      </c>
    </row>
    <row r="222" spans="55:59" x14ac:dyDescent="0.25">
      <c r="BC222" s="16" t="s">
        <v>8019</v>
      </c>
      <c r="BD222" t="str">
        <f>_xlfn.TEXTBEFORE(Table28[[#This Row],[User]],"@",1,1,0,"N/A")</f>
        <v>bcar</v>
      </c>
      <c r="BF222" t="s">
        <v>2192</v>
      </c>
      <c r="BG222" t="s">
        <v>43</v>
      </c>
    </row>
    <row r="223" spans="55:59" x14ac:dyDescent="0.25">
      <c r="BC223" s="16" t="s">
        <v>8020</v>
      </c>
      <c r="BD223" t="str">
        <f>_xlfn.TEXTBEFORE(Table28[[#This Row],[User]],"@",1,1,0,"N/A")</f>
        <v>soco</v>
      </c>
      <c r="BF223" t="s">
        <v>106</v>
      </c>
      <c r="BG223" t="s">
        <v>66</v>
      </c>
    </row>
    <row r="224" spans="55:59" x14ac:dyDescent="0.25">
      <c r="BC224" s="16" t="s">
        <v>8021</v>
      </c>
      <c r="BD224" t="str">
        <f>_xlfn.TEXTBEFORE(Table28[[#This Row],[User]],"@",1,1,0,"N/A")</f>
        <v>mabk</v>
      </c>
      <c r="BF224" t="s">
        <v>98</v>
      </c>
      <c r="BG224" t="s">
        <v>43</v>
      </c>
    </row>
    <row r="225" spans="55:59" x14ac:dyDescent="0.25">
      <c r="BC225" s="16" t="s">
        <v>8022</v>
      </c>
      <c r="BD225" t="str">
        <f>_xlfn.TEXTBEFORE(Table28[[#This Row],[User]],"@",1,1,0,"N/A")</f>
        <v>mig</v>
      </c>
      <c r="BF225" t="s">
        <v>325</v>
      </c>
      <c r="BG225" t="s">
        <v>481</v>
      </c>
    </row>
    <row r="226" spans="55:59" x14ac:dyDescent="0.25">
      <c r="BC226" s="16" t="s">
        <v>8023</v>
      </c>
      <c r="BD226" t="str">
        <f>_xlfn.TEXTBEFORE(Table28[[#This Row],[User]],"@",1,1,0,"N/A")</f>
        <v>dtkr</v>
      </c>
      <c r="BF226" t="s">
        <v>7295</v>
      </c>
      <c r="BG226" t="s">
        <v>43</v>
      </c>
    </row>
    <row r="227" spans="55:59" x14ac:dyDescent="0.25">
      <c r="BC227" s="16" t="s">
        <v>8024</v>
      </c>
      <c r="BD227" t="str">
        <f>_xlfn.TEXTBEFORE(Table28[[#This Row],[User]],"@",1,1,0,"N/A")</f>
        <v>jize</v>
      </c>
      <c r="BF227" t="s">
        <v>7295</v>
      </c>
      <c r="BG227" t="s">
        <v>43</v>
      </c>
    </row>
    <row r="228" spans="55:59" x14ac:dyDescent="0.25">
      <c r="BC228" s="16" t="s">
        <v>8554</v>
      </c>
      <c r="BD228" t="str">
        <f>_xlfn.TEXTBEFORE(Table28[[#This Row],[User]],"@",1,1,0,"N/A")</f>
        <v>rlf</v>
      </c>
      <c r="BF228" t="s">
        <v>8518</v>
      </c>
      <c r="BG228" t="s">
        <v>53</v>
      </c>
    </row>
    <row r="229" spans="55:59" x14ac:dyDescent="0.25">
      <c r="BC229" s="16" t="s">
        <v>8563</v>
      </c>
      <c r="BD229" t="str">
        <f>_xlfn.TEXTBEFORE(Table28[[#This Row],[User]],"@",1,1,0,"N/A")</f>
        <v>rve</v>
      </c>
      <c r="BF229" t="s">
        <v>8531</v>
      </c>
      <c r="BG229" t="s">
        <v>491</v>
      </c>
    </row>
  </sheetData>
  <sortState xmlns:xlrd2="http://schemas.microsoft.com/office/spreadsheetml/2017/richdata2" ref="AY4:AY27">
    <sortCondition ref="AY4:AY27"/>
  </sortState>
  <hyperlinks>
    <hyperlink ref="AT10" r:id="rId1" location="What-is-the-application-criticality-matrix" xr:uid="{A9B1B655-E00A-4CEA-BCEA-543D3B061376}"/>
    <hyperlink ref="BC200" r:id="rId2" xr:uid="{F2C7819B-3412-41C9-B477-125A084573DB}"/>
    <hyperlink ref="BC204" r:id="rId3" xr:uid="{B25B8724-64CC-456F-83AD-6B617D1EB6FB}"/>
    <hyperlink ref="BC210" r:id="rId4" xr:uid="{DD6760BE-E1F7-4FAE-B2C2-28848F9B2785}"/>
    <hyperlink ref="BC211" r:id="rId5" xr:uid="{DD3A4DC0-F4F5-4810-BE04-D3C1663EC7CE}"/>
    <hyperlink ref="BC212" r:id="rId6" xr:uid="{423792CE-0FAF-42DF-BF3B-64C844A2361A}"/>
    <hyperlink ref="BC213" r:id="rId7" xr:uid="{F7832547-155A-42E4-899C-697D77A6875C}"/>
    <hyperlink ref="BC214" r:id="rId8" xr:uid="{5D4FE550-1FCE-4DB9-A253-DAD8573C481C}"/>
    <hyperlink ref="BC215" r:id="rId9" xr:uid="{7DD39D79-4D7F-4A27-885A-ECB684C7A029}"/>
    <hyperlink ref="BC216" r:id="rId10" xr:uid="{D1B1F8AC-3E72-4D23-AFFB-2D9C1A8E8349}"/>
    <hyperlink ref="BC217" r:id="rId11" xr:uid="{E338CA53-ABD6-4CAA-B2EA-428A384DBEE5}"/>
    <hyperlink ref="BC218" r:id="rId12" xr:uid="{8601A5FF-BBC4-4907-A768-FBFC39EF3222}"/>
    <hyperlink ref="BC219" r:id="rId13" xr:uid="{96E63D7F-BE72-49BA-859C-9B9B826A260A}"/>
    <hyperlink ref="BC220" r:id="rId14" xr:uid="{4D45B682-6C75-4895-88D6-E6C138090C5F}"/>
    <hyperlink ref="BC221" r:id="rId15" xr:uid="{4BC9815D-8F50-4D31-9E63-87E5D155FF31}"/>
    <hyperlink ref="BC222" r:id="rId16" xr:uid="{8C1E97CC-8EB8-44C1-BA04-3FE1A07BB6CB}"/>
    <hyperlink ref="BC223" r:id="rId17" xr:uid="{4E0AAF39-A7A3-446C-91E9-029D471FA55F}"/>
    <hyperlink ref="BC224" r:id="rId18" xr:uid="{E295D672-C998-4992-A979-6FD173382ADF}"/>
    <hyperlink ref="BC225" r:id="rId19" xr:uid="{B16F84DC-EC99-46CE-A76E-258C333CD974}"/>
    <hyperlink ref="BC226" r:id="rId20" xr:uid="{191B619B-0913-4DDD-928A-D4551043B645}"/>
    <hyperlink ref="BC227" r:id="rId21" xr:uid="{EF430AD0-1190-4924-87C5-77B33F90493D}"/>
    <hyperlink ref="BC228" r:id="rId22" xr:uid="{D7F2E4FC-E988-48A6-91D3-546AE464BCE9}"/>
    <hyperlink ref="BC229" r:id="rId23" xr:uid="{512D5432-1411-4251-B541-E35DE7BA6127}"/>
  </hyperlinks>
  <pageMargins left="0.7" right="0.7" top="0.75" bottom="0.75" header="0.3" footer="0.3"/>
  <drawing r:id="rId24"/>
  <tableParts count="17">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extLst>
    <ext xmlns:x14="http://schemas.microsoft.com/office/spreadsheetml/2009/9/main" uri="{CCE6A557-97BC-4b89-ADB6-D9C93CAAB3DF}">
      <x14:dataValidations xmlns:xm="http://schemas.microsoft.com/office/excel/2006/main" count="2">
        <x14:dataValidation type="list" allowBlank="1" showInputMessage="1" showErrorMessage="1" xr:uid="{66F5C53D-90B5-4662-A632-BA7A2532D5F2}">
          <x14:formula1>
            <xm:f>'O-Organization'!$I$3:$I$19</xm:f>
          </x14:formula1>
          <xm:sqref>BG1:BG1048576</xm:sqref>
        </x14:dataValidation>
        <x14:dataValidation type="list" allowBlank="1" showInputMessage="1" showErrorMessage="1" xr:uid="{E3BE8C67-A5FE-4CA9-92C5-38541B5B35E8}">
          <x14:formula1>
            <xm:f>'O-Organization'!$C$3:$C$76</xm:f>
          </x14:formula1>
          <xm:sqref>BF1:BF1048576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1BF9-A25E-434C-AA7F-6570A96C859F}">
  <sheetPr codeName="Sheet15">
    <tabColor rgb="FFFFC000"/>
  </sheetPr>
  <dimension ref="B1:AM242"/>
  <sheetViews>
    <sheetView zoomScale="80" zoomScaleNormal="80" workbookViewId="0">
      <pane xSplit="1" ySplit="3" topLeftCell="B19" activePane="bottomRight" state="frozen"/>
      <selection pane="topRight" activeCell="B1" sqref="B1"/>
      <selection pane="bottomLeft" activeCell="A4" sqref="A4"/>
      <selection pane="bottomRight" activeCell="B58" sqref="B58"/>
    </sheetView>
  </sheetViews>
  <sheetFormatPr defaultRowHeight="15" x14ac:dyDescent="0.25"/>
  <cols>
    <col min="2" max="2" width="30.28515625" customWidth="1"/>
    <col min="3" max="3" width="28.5703125" customWidth="1"/>
    <col min="4" max="4" width="26.28515625" customWidth="1"/>
    <col min="5" max="5" width="41.7109375" customWidth="1"/>
    <col min="6" max="6" width="20.5703125" customWidth="1"/>
    <col min="7" max="7" width="15.7109375" customWidth="1"/>
    <col min="8" max="8" width="17.5703125" bestFit="1" customWidth="1"/>
    <col min="9" max="9" width="28.28515625" customWidth="1"/>
    <col min="10" max="10" width="17.28515625" bestFit="1" customWidth="1"/>
    <col min="11" max="11" width="12.7109375" bestFit="1" customWidth="1"/>
    <col min="12" max="12" width="24.28515625" bestFit="1" customWidth="1"/>
    <col min="13" max="13" width="14.7109375" bestFit="1" customWidth="1"/>
    <col min="14" max="17" width="12.5703125" customWidth="1"/>
    <col min="18" max="18" width="20.42578125" bestFit="1" customWidth="1"/>
    <col min="19" max="21" width="12.5703125" customWidth="1"/>
    <col min="22" max="22" width="13.7109375" bestFit="1" customWidth="1"/>
    <col min="23" max="23" width="12.5703125" customWidth="1"/>
    <col min="24" max="24" width="16.7109375" customWidth="1"/>
    <col min="25" max="25" width="30" bestFit="1" customWidth="1"/>
    <col min="26" max="26" width="14.28515625" bestFit="1" customWidth="1"/>
    <col min="27" max="27" width="38.7109375" bestFit="1" customWidth="1"/>
    <col min="28" max="28" width="16.42578125" bestFit="1" customWidth="1"/>
    <col min="29" max="29" width="18.7109375" bestFit="1" customWidth="1"/>
    <col min="30" max="30" width="24.5703125" bestFit="1" customWidth="1"/>
    <col min="31" max="31" width="10.28515625" bestFit="1" customWidth="1"/>
    <col min="32" max="32" width="18.7109375" bestFit="1" customWidth="1"/>
    <col min="35" max="35" width="18.7109375" bestFit="1" customWidth="1"/>
    <col min="36" max="36" width="50.28515625" bestFit="1" customWidth="1"/>
    <col min="37" max="37" width="30.28515625" bestFit="1" customWidth="1"/>
    <col min="38" max="38" width="71.42578125" bestFit="1" customWidth="1"/>
    <col min="39" max="39" width="50.7109375" bestFit="1" customWidth="1"/>
  </cols>
  <sheetData>
    <row r="1" spans="2:39" ht="90" x14ac:dyDescent="0.25">
      <c r="B1" s="8" t="s">
        <v>8025</v>
      </c>
      <c r="C1" s="8" t="s">
        <v>8026</v>
      </c>
      <c r="Z1" s="199"/>
      <c r="AA1" s="198" t="s">
        <v>8027</v>
      </c>
      <c r="AJ1" s="198" t="s">
        <v>8028</v>
      </c>
      <c r="AK1" s="198" t="s">
        <v>8029</v>
      </c>
      <c r="AL1" s="198" t="s">
        <v>8030</v>
      </c>
      <c r="AM1" s="198" t="s">
        <v>8031</v>
      </c>
    </row>
    <row r="3" spans="2:39" ht="60" x14ac:dyDescent="0.25">
      <c r="B3" t="s">
        <v>34</v>
      </c>
      <c r="C3" t="s">
        <v>1799</v>
      </c>
      <c r="D3" t="s">
        <v>35</v>
      </c>
      <c r="E3" t="s">
        <v>1800</v>
      </c>
      <c r="F3" t="s">
        <v>32</v>
      </c>
      <c r="G3" t="s">
        <v>8032</v>
      </c>
      <c r="H3" t="s">
        <v>8033</v>
      </c>
      <c r="I3" t="s">
        <v>24</v>
      </c>
      <c r="J3" s="31" t="s">
        <v>8034</v>
      </c>
      <c r="K3" s="31" t="s">
        <v>8035</v>
      </c>
      <c r="L3" s="31" t="s">
        <v>8036</v>
      </c>
      <c r="M3" t="s">
        <v>8037</v>
      </c>
      <c r="N3" t="s">
        <v>4513</v>
      </c>
      <c r="O3" t="s">
        <v>4514</v>
      </c>
      <c r="P3" t="s">
        <v>1805</v>
      </c>
      <c r="Q3" t="s">
        <v>4515</v>
      </c>
      <c r="R3" t="s">
        <v>25</v>
      </c>
      <c r="S3" t="s">
        <v>4516</v>
      </c>
      <c r="T3" t="s">
        <v>4517</v>
      </c>
      <c r="U3" t="s">
        <v>4518</v>
      </c>
      <c r="V3" t="s">
        <v>4519</v>
      </c>
      <c r="W3" t="s">
        <v>4520</v>
      </c>
      <c r="X3" t="s">
        <v>4521</v>
      </c>
      <c r="Y3" t="s">
        <v>4522</v>
      </c>
      <c r="Z3" t="s">
        <v>4523</v>
      </c>
      <c r="AA3" t="s">
        <v>4524</v>
      </c>
      <c r="AB3" t="s">
        <v>4525</v>
      </c>
      <c r="AC3" t="s">
        <v>8038</v>
      </c>
      <c r="AD3" t="s">
        <v>1827</v>
      </c>
      <c r="AE3" t="s">
        <v>4526</v>
      </c>
      <c r="AF3" t="s">
        <v>4527</v>
      </c>
      <c r="AG3" t="s">
        <v>4528</v>
      </c>
      <c r="AH3" t="s">
        <v>4529</v>
      </c>
      <c r="AI3" t="s">
        <v>4530</v>
      </c>
      <c r="AJ3" t="s">
        <v>8039</v>
      </c>
      <c r="AK3" t="s">
        <v>8040</v>
      </c>
      <c r="AL3" t="s">
        <v>8041</v>
      </c>
      <c r="AM3" t="s">
        <v>8042</v>
      </c>
    </row>
    <row r="4" spans="2:39" x14ac:dyDescent="0.25">
      <c r="B4" t="s">
        <v>8043</v>
      </c>
      <c r="C4">
        <v>563</v>
      </c>
      <c r="D4" t="s">
        <v>8044</v>
      </c>
      <c r="E4" t="s">
        <v>1878</v>
      </c>
      <c r="F4" t="s">
        <v>325</v>
      </c>
      <c r="G4" s="116">
        <v>250000</v>
      </c>
      <c r="H4" s="28">
        <v>45657</v>
      </c>
      <c r="J4" s="136">
        <v>0</v>
      </c>
      <c r="K4" s="136"/>
      <c r="L4" s="136"/>
      <c r="R4" s="28"/>
      <c r="S4" s="28"/>
      <c r="Y4" s="116"/>
      <c r="AI4" s="28"/>
      <c r="AJ4" s="21"/>
      <c r="AL4" s="116">
        <v>250000</v>
      </c>
      <c r="AM4" s="116" t="s">
        <v>8045</v>
      </c>
    </row>
    <row r="5" spans="2:39" x14ac:dyDescent="0.25">
      <c r="B5" t="s">
        <v>8046</v>
      </c>
      <c r="C5">
        <v>416</v>
      </c>
      <c r="D5" t="s">
        <v>8047</v>
      </c>
      <c r="E5" t="s">
        <v>1846</v>
      </c>
      <c r="F5" t="s">
        <v>325</v>
      </c>
      <c r="G5" s="116">
        <f>12000*7.45</f>
        <v>89400</v>
      </c>
      <c r="H5" s="28">
        <v>45777</v>
      </c>
      <c r="I5" t="s">
        <v>8048</v>
      </c>
      <c r="J5" s="136">
        <v>0</v>
      </c>
      <c r="K5" s="136"/>
      <c r="L5" s="136"/>
      <c r="M5" t="s">
        <v>8046</v>
      </c>
      <c r="O5" t="s">
        <v>8049</v>
      </c>
      <c r="P5">
        <v>0</v>
      </c>
      <c r="Q5" t="s">
        <v>4531</v>
      </c>
      <c r="R5" s="28">
        <v>45443</v>
      </c>
      <c r="S5" s="28">
        <v>45808</v>
      </c>
      <c r="T5" t="s">
        <v>4541</v>
      </c>
      <c r="U5">
        <v>30</v>
      </c>
      <c r="X5" t="s">
        <v>4544</v>
      </c>
      <c r="Y5" s="116">
        <v>12000</v>
      </c>
      <c r="Z5">
        <v>20002698</v>
      </c>
      <c r="AA5" t="s">
        <v>8050</v>
      </c>
      <c r="AC5" t="s">
        <v>4560</v>
      </c>
      <c r="AD5">
        <v>0</v>
      </c>
      <c r="AE5" t="s">
        <v>2152</v>
      </c>
      <c r="AF5" t="s">
        <v>3337</v>
      </c>
      <c r="AG5" t="s">
        <v>2192</v>
      </c>
      <c r="AH5" t="s">
        <v>43</v>
      </c>
      <c r="AI5" s="28">
        <v>45777</v>
      </c>
      <c r="AJ5" s="21">
        <v>45778</v>
      </c>
      <c r="AK5" s="53" t="s">
        <v>8051</v>
      </c>
      <c r="AL5" s="116">
        <f>12000*7.45</f>
        <v>89400</v>
      </c>
      <c r="AM5" s="116" t="s">
        <v>8052</v>
      </c>
    </row>
    <row r="6" spans="2:39" ht="165" x14ac:dyDescent="0.25">
      <c r="B6" t="s">
        <v>8053</v>
      </c>
      <c r="C6">
        <v>22</v>
      </c>
      <c r="D6" t="s">
        <v>8054</v>
      </c>
      <c r="E6" t="s">
        <v>1846</v>
      </c>
      <c r="F6" t="s">
        <v>4946</v>
      </c>
      <c r="G6" s="116">
        <v>0</v>
      </c>
      <c r="H6" s="28">
        <v>45796</v>
      </c>
      <c r="I6" s="8" t="s">
        <v>8055</v>
      </c>
      <c r="J6" s="31">
        <v>0</v>
      </c>
      <c r="K6" s="31"/>
      <c r="L6" s="31"/>
      <c r="R6" s="28"/>
      <c r="S6" s="28"/>
      <c r="Y6" s="116"/>
      <c r="AI6" s="28"/>
      <c r="AJ6" s="21"/>
      <c r="AM6" s="116" t="s">
        <v>8045</v>
      </c>
    </row>
    <row r="7" spans="2:39" x14ac:dyDescent="0.25">
      <c r="B7" t="s">
        <v>8056</v>
      </c>
      <c r="C7">
        <v>356</v>
      </c>
      <c r="D7" t="s">
        <v>8057</v>
      </c>
      <c r="E7" t="s">
        <v>1853</v>
      </c>
      <c r="F7" t="s">
        <v>325</v>
      </c>
      <c r="G7" s="116">
        <v>79134</v>
      </c>
      <c r="H7" s="28">
        <v>45808</v>
      </c>
      <c r="I7" t="s">
        <v>8058</v>
      </c>
      <c r="J7" s="136">
        <v>0</v>
      </c>
      <c r="K7" s="136"/>
      <c r="L7" s="136"/>
      <c r="M7" t="s">
        <v>8056</v>
      </c>
      <c r="O7" t="s">
        <v>8059</v>
      </c>
      <c r="P7">
        <v>0</v>
      </c>
      <c r="Q7" t="s">
        <v>4531</v>
      </c>
      <c r="R7" s="28">
        <v>45627</v>
      </c>
      <c r="S7" s="28">
        <v>45807</v>
      </c>
      <c r="T7" t="s">
        <v>4541</v>
      </c>
      <c r="U7">
        <v>30</v>
      </c>
      <c r="X7" t="s">
        <v>4533</v>
      </c>
      <c r="Y7" s="116">
        <v>79134</v>
      </c>
      <c r="Z7">
        <v>90458050</v>
      </c>
      <c r="AA7" t="s">
        <v>8060</v>
      </c>
      <c r="AC7" t="s">
        <v>8061</v>
      </c>
      <c r="AD7">
        <v>0</v>
      </c>
      <c r="AE7" t="s">
        <v>1109</v>
      </c>
      <c r="AF7" t="s">
        <v>3337</v>
      </c>
      <c r="AG7" t="s">
        <v>2192</v>
      </c>
      <c r="AH7" t="s">
        <v>43</v>
      </c>
      <c r="AI7" s="28">
        <v>45808</v>
      </c>
      <c r="AJ7" s="21">
        <v>45901</v>
      </c>
      <c r="AK7" s="53" t="s">
        <v>8051</v>
      </c>
      <c r="AL7" s="116">
        <v>79134</v>
      </c>
      <c r="AM7" s="116" t="s">
        <v>8052</v>
      </c>
    </row>
    <row r="8" spans="2:39" ht="60" x14ac:dyDescent="0.25">
      <c r="B8" t="s">
        <v>7328</v>
      </c>
      <c r="C8">
        <v>11</v>
      </c>
      <c r="D8" t="s">
        <v>8062</v>
      </c>
      <c r="E8" t="s">
        <v>1846</v>
      </c>
      <c r="F8" t="s">
        <v>325</v>
      </c>
      <c r="G8" s="116">
        <f>1200000+686000+120000</f>
        <v>2006000</v>
      </c>
      <c r="H8" s="28">
        <v>45835</v>
      </c>
      <c r="I8" s="8" t="s">
        <v>8063</v>
      </c>
      <c r="J8" s="136">
        <v>1</v>
      </c>
      <c r="K8" s="136" t="s">
        <v>3292</v>
      </c>
      <c r="L8" s="137">
        <f>695000+480000</f>
        <v>1175000</v>
      </c>
      <c r="M8" t="s">
        <v>7328</v>
      </c>
      <c r="O8" t="s">
        <v>8064</v>
      </c>
      <c r="P8">
        <v>0</v>
      </c>
      <c r="Q8" t="s">
        <v>4531</v>
      </c>
      <c r="R8" s="28">
        <v>45505</v>
      </c>
      <c r="S8" s="28">
        <v>45869</v>
      </c>
      <c r="T8" t="s">
        <v>4536</v>
      </c>
      <c r="U8">
        <v>31</v>
      </c>
      <c r="X8" t="s">
        <v>4533</v>
      </c>
      <c r="Y8" s="116">
        <v>1200000</v>
      </c>
      <c r="Z8">
        <v>90454267</v>
      </c>
      <c r="AA8" t="s">
        <v>3293</v>
      </c>
      <c r="AC8" t="s">
        <v>8065</v>
      </c>
      <c r="AD8">
        <v>0</v>
      </c>
      <c r="AE8" t="s">
        <v>3337</v>
      </c>
      <c r="AF8" t="s">
        <v>4534</v>
      </c>
      <c r="AG8" t="s">
        <v>2192</v>
      </c>
      <c r="AH8" t="s">
        <v>43</v>
      </c>
      <c r="AI8" s="28">
        <v>45835</v>
      </c>
      <c r="AJ8" s="21"/>
      <c r="AL8" s="118">
        <f>AAplicationRemoved[[#This Row],[Yearly saving DKR]]-AAplicationRemoved[[#This Row],[Yearly cost for application to take over]]</f>
        <v>831000</v>
      </c>
      <c r="AM8" s="205" t="s">
        <v>8066</v>
      </c>
    </row>
    <row r="9" spans="2:39" x14ac:dyDescent="0.25">
      <c r="B9" t="s">
        <v>8067</v>
      </c>
      <c r="C9">
        <v>449</v>
      </c>
      <c r="D9" t="s">
        <v>8068</v>
      </c>
      <c r="E9" t="s">
        <v>2037</v>
      </c>
      <c r="F9" t="s">
        <v>325</v>
      </c>
      <c r="G9" s="116">
        <f>AAplicationRemoved[[#This Row],[Yearly costs]]*7.45</f>
        <v>20018.150000000001</v>
      </c>
      <c r="H9" s="28">
        <v>45835</v>
      </c>
      <c r="I9" s="8"/>
      <c r="J9" s="136">
        <v>0</v>
      </c>
      <c r="K9" s="136" t="s">
        <v>2207</v>
      </c>
      <c r="L9" s="137"/>
      <c r="M9" t="s">
        <v>8067</v>
      </c>
      <c r="O9" t="s">
        <v>8069</v>
      </c>
      <c r="P9">
        <v>0</v>
      </c>
      <c r="Q9" t="s">
        <v>4531</v>
      </c>
      <c r="R9" s="28">
        <v>45292</v>
      </c>
      <c r="S9" s="28"/>
      <c r="X9" t="s">
        <v>4544</v>
      </c>
      <c r="Y9" s="116">
        <v>2687</v>
      </c>
      <c r="Z9">
        <v>20001368</v>
      </c>
      <c r="AA9" t="s">
        <v>8069</v>
      </c>
      <c r="AC9" t="s">
        <v>8070</v>
      </c>
      <c r="AD9">
        <v>0</v>
      </c>
      <c r="AG9" t="s">
        <v>435</v>
      </c>
      <c r="AH9" t="s">
        <v>435</v>
      </c>
      <c r="AI9" s="28">
        <v>45835</v>
      </c>
      <c r="AJ9" s="21">
        <v>44986</v>
      </c>
      <c r="AK9" s="53" t="s">
        <v>8071</v>
      </c>
      <c r="AL9" s="116">
        <f>AAplicationRemoved[[#This Row],[Yearly costs]]*7.45</f>
        <v>20018.150000000001</v>
      </c>
      <c r="AM9" s="116" t="s">
        <v>8052</v>
      </c>
    </row>
    <row r="10" spans="2:39" x14ac:dyDescent="0.25">
      <c r="B10" t="s">
        <v>8072</v>
      </c>
      <c r="C10">
        <v>691</v>
      </c>
      <c r="D10" t="s">
        <v>8073</v>
      </c>
      <c r="E10" t="s">
        <v>2037</v>
      </c>
      <c r="F10" t="s">
        <v>2192</v>
      </c>
      <c r="G10" s="116">
        <v>84350</v>
      </c>
      <c r="H10" s="28">
        <v>45828</v>
      </c>
      <c r="I10" t="s">
        <v>8074</v>
      </c>
      <c r="J10" s="136">
        <v>1</v>
      </c>
      <c r="K10" s="136" t="s">
        <v>2207</v>
      </c>
      <c r="L10" s="136">
        <v>119789</v>
      </c>
      <c r="R10" s="28"/>
      <c r="S10" s="28"/>
      <c r="Y10" s="116"/>
      <c r="AI10" s="28"/>
      <c r="AJ10" s="21"/>
      <c r="AL10" s="118">
        <f>AAplicationRemoved[[#This Row],[Yearly saving DKR]]-AAplicationRemoved[[#This Row],[Yearly cost for application to take over]]</f>
        <v>-35439</v>
      </c>
      <c r="AM10" s="205" t="s">
        <v>8075</v>
      </c>
    </row>
    <row r="11" spans="2:39" x14ac:dyDescent="0.25">
      <c r="B11" t="s">
        <v>8076</v>
      </c>
      <c r="C11">
        <v>468</v>
      </c>
      <c r="D11" t="s">
        <v>8077</v>
      </c>
      <c r="E11" t="s">
        <v>1846</v>
      </c>
      <c r="F11" t="s">
        <v>325</v>
      </c>
      <c r="G11" s="116">
        <v>244112</v>
      </c>
      <c r="H11" s="28">
        <v>45828</v>
      </c>
      <c r="I11" t="s">
        <v>8078</v>
      </c>
      <c r="J11" s="136">
        <v>0</v>
      </c>
      <c r="K11" s="136"/>
      <c r="L11" s="136"/>
      <c r="M11" t="s">
        <v>8076</v>
      </c>
      <c r="O11" t="s">
        <v>8079</v>
      </c>
      <c r="P11">
        <v>0</v>
      </c>
      <c r="Q11" t="s">
        <v>4531</v>
      </c>
      <c r="R11" s="28"/>
      <c r="S11" s="28"/>
      <c r="X11" t="s">
        <v>4533</v>
      </c>
      <c r="Y11" s="116">
        <v>114356.16</v>
      </c>
      <c r="AC11" t="s">
        <v>8080</v>
      </c>
      <c r="AD11">
        <v>0</v>
      </c>
      <c r="AG11" t="s">
        <v>435</v>
      </c>
      <c r="AH11" t="s">
        <v>435</v>
      </c>
      <c r="AI11" s="28">
        <v>45920</v>
      </c>
      <c r="AJ11" s="21">
        <v>45413</v>
      </c>
      <c r="AK11">
        <v>1030</v>
      </c>
      <c r="AL11" s="116">
        <v>244112</v>
      </c>
      <c r="AM11" s="116" t="s">
        <v>8052</v>
      </c>
    </row>
    <row r="12" spans="2:39" ht="105" x14ac:dyDescent="0.25">
      <c r="B12" t="s">
        <v>8081</v>
      </c>
      <c r="C12">
        <v>575</v>
      </c>
      <c r="D12" t="s">
        <v>8082</v>
      </c>
      <c r="E12" t="s">
        <v>1918</v>
      </c>
      <c r="F12" t="s">
        <v>7291</v>
      </c>
      <c r="G12" s="116">
        <v>0</v>
      </c>
      <c r="H12" s="28">
        <v>45840</v>
      </c>
      <c r="I12" s="8" t="s">
        <v>8083</v>
      </c>
      <c r="J12" s="136">
        <v>0</v>
      </c>
      <c r="K12" s="136"/>
      <c r="L12" s="136"/>
      <c r="R12" s="28"/>
      <c r="S12" s="28"/>
      <c r="Y12" s="116"/>
      <c r="AI12" s="28"/>
      <c r="AJ12" s="21"/>
      <c r="AM12" s="116" t="s">
        <v>8045</v>
      </c>
    </row>
    <row r="13" spans="2:39" ht="75" x14ac:dyDescent="0.25">
      <c r="B13" t="s">
        <v>8084</v>
      </c>
      <c r="C13">
        <v>493</v>
      </c>
      <c r="D13" t="s">
        <v>8085</v>
      </c>
      <c r="E13" t="s">
        <v>1878</v>
      </c>
      <c r="F13" t="s">
        <v>325</v>
      </c>
      <c r="G13" s="116">
        <v>0</v>
      </c>
      <c r="H13" s="28">
        <v>45845</v>
      </c>
      <c r="I13" s="8" t="s">
        <v>8086</v>
      </c>
      <c r="J13" s="136">
        <v>0</v>
      </c>
      <c r="K13" s="136"/>
      <c r="L13" s="136"/>
      <c r="R13" s="28"/>
      <c r="S13" s="28"/>
      <c r="Y13" s="116"/>
      <c r="AI13" s="28"/>
      <c r="AJ13" s="21"/>
      <c r="AM13" s="116" t="s">
        <v>8045</v>
      </c>
    </row>
    <row r="14" spans="2:39" ht="75" x14ac:dyDescent="0.25">
      <c r="B14" t="s">
        <v>8087</v>
      </c>
      <c r="C14">
        <v>497</v>
      </c>
      <c r="D14" t="s">
        <v>8088</v>
      </c>
      <c r="E14" t="s">
        <v>1878</v>
      </c>
      <c r="F14" t="s">
        <v>325</v>
      </c>
      <c r="G14" s="116">
        <v>0</v>
      </c>
      <c r="H14" s="28">
        <v>45845</v>
      </c>
      <c r="I14" s="8" t="s">
        <v>8086</v>
      </c>
      <c r="J14" s="136">
        <v>0</v>
      </c>
      <c r="K14" s="136"/>
      <c r="L14" s="136"/>
      <c r="R14" s="28"/>
      <c r="S14" s="28"/>
      <c r="Y14" s="116"/>
      <c r="AI14" s="28"/>
      <c r="AJ14" s="21"/>
      <c r="AM14" s="116" t="s">
        <v>8045</v>
      </c>
    </row>
    <row r="15" spans="2:39" ht="75" x14ac:dyDescent="0.25">
      <c r="B15" t="s">
        <v>8089</v>
      </c>
      <c r="C15">
        <v>498</v>
      </c>
      <c r="D15" t="s">
        <v>8090</v>
      </c>
      <c r="E15" t="s">
        <v>1878</v>
      </c>
      <c r="F15" t="s">
        <v>325</v>
      </c>
      <c r="G15" s="116">
        <v>0</v>
      </c>
      <c r="H15" s="28">
        <v>45845</v>
      </c>
      <c r="I15" s="8" t="s">
        <v>8086</v>
      </c>
      <c r="J15" s="136">
        <v>0</v>
      </c>
      <c r="K15" s="136"/>
      <c r="L15" s="136"/>
      <c r="R15" s="28"/>
      <c r="S15" s="28"/>
      <c r="Y15" s="116"/>
      <c r="AI15" s="28"/>
      <c r="AJ15" s="21"/>
      <c r="AM15" s="116" t="s">
        <v>8045</v>
      </c>
    </row>
    <row r="16" spans="2:39" x14ac:dyDescent="0.25">
      <c r="B16" t="s">
        <v>8091</v>
      </c>
      <c r="C16">
        <v>578</v>
      </c>
      <c r="D16" t="s">
        <v>8092</v>
      </c>
      <c r="E16" t="s">
        <v>1837</v>
      </c>
      <c r="F16" t="s">
        <v>325</v>
      </c>
      <c r="G16" s="116">
        <v>0</v>
      </c>
      <c r="H16" s="28">
        <v>45839</v>
      </c>
      <c r="I16" s="8" t="s">
        <v>8093</v>
      </c>
      <c r="J16" s="136"/>
      <c r="K16" s="136"/>
      <c r="L16" s="136"/>
      <c r="R16" s="28"/>
      <c r="S16" s="28"/>
      <c r="Y16" s="116"/>
      <c r="AI16" s="28"/>
      <c r="AJ16" s="21"/>
      <c r="AM16" s="116" t="s">
        <v>8045</v>
      </c>
    </row>
    <row r="17" spans="2:39" ht="45" x14ac:dyDescent="0.25">
      <c r="B17" t="s">
        <v>8094</v>
      </c>
      <c r="C17">
        <v>220</v>
      </c>
      <c r="D17" s="138" t="s">
        <v>8095</v>
      </c>
      <c r="E17" t="s">
        <v>1846</v>
      </c>
      <c r="F17" t="s">
        <v>109</v>
      </c>
      <c r="G17" s="116">
        <v>0</v>
      </c>
      <c r="H17" s="28">
        <v>45860</v>
      </c>
      <c r="I17" s="8" t="s">
        <v>8096</v>
      </c>
      <c r="J17" s="136">
        <v>0</v>
      </c>
      <c r="K17" s="136"/>
      <c r="L17" s="136"/>
      <c r="R17" s="28"/>
      <c r="S17" s="28"/>
      <c r="Y17" s="116"/>
      <c r="AI17" s="28"/>
      <c r="AJ17" s="21"/>
      <c r="AM17" s="116" t="s">
        <v>8045</v>
      </c>
    </row>
    <row r="18" spans="2:39" ht="180" x14ac:dyDescent="0.25">
      <c r="B18" s="139" t="s">
        <v>4567</v>
      </c>
      <c r="C18">
        <v>565</v>
      </c>
      <c r="D18" s="138" t="s">
        <v>3360</v>
      </c>
      <c r="E18" t="s">
        <v>1878</v>
      </c>
      <c r="F18" t="s">
        <v>325</v>
      </c>
      <c r="G18" s="116">
        <v>0</v>
      </c>
      <c r="H18" s="28">
        <v>45867</v>
      </c>
      <c r="I18" s="8" t="s">
        <v>9562</v>
      </c>
      <c r="J18" s="136">
        <v>0</v>
      </c>
      <c r="K18" s="136"/>
      <c r="L18" s="136"/>
      <c r="M18" t="s">
        <v>4567</v>
      </c>
      <c r="O18" t="s">
        <v>3361</v>
      </c>
      <c r="P18">
        <v>0</v>
      </c>
      <c r="Q18" t="s">
        <v>4531</v>
      </c>
      <c r="R18" s="28">
        <v>45292</v>
      </c>
      <c r="S18" s="28"/>
      <c r="X18" t="s">
        <v>4533</v>
      </c>
      <c r="Y18" s="116">
        <v>0</v>
      </c>
      <c r="AA18" t="s">
        <v>4546</v>
      </c>
      <c r="AC18" t="s">
        <v>4568</v>
      </c>
      <c r="AD18">
        <v>0</v>
      </c>
      <c r="AE18" t="s">
        <v>1109</v>
      </c>
      <c r="AF18" t="s">
        <v>3337</v>
      </c>
      <c r="AG18" t="s">
        <v>2192</v>
      </c>
      <c r="AH18" t="s">
        <v>43</v>
      </c>
      <c r="AI18" s="28"/>
      <c r="AJ18" s="21"/>
      <c r="AM18" s="116" t="s">
        <v>8045</v>
      </c>
    </row>
    <row r="19" spans="2:39" ht="45" x14ac:dyDescent="0.25">
      <c r="B19" t="s">
        <v>8097</v>
      </c>
      <c r="D19" t="s">
        <v>8097</v>
      </c>
      <c r="E19" t="s">
        <v>2037</v>
      </c>
      <c r="F19" t="s">
        <v>2192</v>
      </c>
      <c r="G19" s="116">
        <v>0</v>
      </c>
      <c r="H19" s="28">
        <v>45848</v>
      </c>
      <c r="I19" s="8" t="s">
        <v>8098</v>
      </c>
      <c r="J19" s="136">
        <v>0</v>
      </c>
      <c r="K19" s="136" t="s">
        <v>8099</v>
      </c>
      <c r="L19" s="136"/>
      <c r="R19" s="28"/>
      <c r="S19" s="28"/>
      <c r="Y19" s="116"/>
      <c r="AI19" s="28"/>
      <c r="AJ19" s="21"/>
      <c r="AM19" s="116" t="s">
        <v>8045</v>
      </c>
    </row>
    <row r="20" spans="2:39" x14ac:dyDescent="0.25">
      <c r="B20" t="s">
        <v>8100</v>
      </c>
      <c r="C20">
        <v>411</v>
      </c>
      <c r="D20" t="s">
        <v>8101</v>
      </c>
      <c r="E20" t="s">
        <v>1918</v>
      </c>
      <c r="F20" t="s">
        <v>325</v>
      </c>
      <c r="G20" s="27">
        <f>1372*7.45</f>
        <v>10221.4</v>
      </c>
      <c r="H20" s="28">
        <v>45887</v>
      </c>
      <c r="I20" s="8" t="s">
        <v>8102</v>
      </c>
      <c r="J20" s="136"/>
      <c r="K20" s="136"/>
      <c r="L20" s="136"/>
      <c r="M20" t="s">
        <v>8100</v>
      </c>
      <c r="O20" t="s">
        <v>8103</v>
      </c>
      <c r="P20">
        <v>0</v>
      </c>
      <c r="Q20" t="s">
        <v>4531</v>
      </c>
      <c r="R20" s="28">
        <v>45659</v>
      </c>
      <c r="S20" s="28">
        <v>46024</v>
      </c>
      <c r="T20" t="s">
        <v>4538</v>
      </c>
      <c r="U20">
        <v>30</v>
      </c>
      <c r="X20" t="s">
        <v>4544</v>
      </c>
      <c r="Y20" s="116">
        <v>1372</v>
      </c>
      <c r="Z20">
        <v>20003107</v>
      </c>
      <c r="AA20" t="s">
        <v>8101</v>
      </c>
      <c r="AC20" t="s">
        <v>4560</v>
      </c>
      <c r="AD20">
        <v>0</v>
      </c>
      <c r="AE20" t="s">
        <v>1109</v>
      </c>
      <c r="AF20" t="s">
        <v>3337</v>
      </c>
      <c r="AG20" t="s">
        <v>2192</v>
      </c>
      <c r="AH20" t="s">
        <v>43</v>
      </c>
      <c r="AI20" s="28"/>
      <c r="AJ20" s="21">
        <v>45658</v>
      </c>
      <c r="AK20">
        <v>4938</v>
      </c>
      <c r="AL20" s="27">
        <v>10221.4</v>
      </c>
      <c r="AM20" s="116" t="s">
        <v>8052</v>
      </c>
    </row>
    <row r="21" spans="2:39" x14ac:dyDescent="0.25">
      <c r="B21" t="s">
        <v>8104</v>
      </c>
      <c r="C21">
        <v>386</v>
      </c>
      <c r="D21" t="s">
        <v>8105</v>
      </c>
      <c r="E21" t="s">
        <v>1846</v>
      </c>
      <c r="F21" t="s">
        <v>4946</v>
      </c>
      <c r="G21" s="27">
        <v>7897.5116559999969</v>
      </c>
      <c r="H21" s="28">
        <v>45887</v>
      </c>
      <c r="I21" s="8" t="s">
        <v>8106</v>
      </c>
      <c r="J21" s="136"/>
      <c r="K21" s="136"/>
      <c r="L21" s="136"/>
      <c r="M21" t="s">
        <v>8104</v>
      </c>
      <c r="O21" t="s">
        <v>8107</v>
      </c>
      <c r="P21">
        <v>0</v>
      </c>
      <c r="Q21" t="s">
        <v>4531</v>
      </c>
      <c r="R21" s="28">
        <v>45413</v>
      </c>
      <c r="S21" s="28">
        <v>45777</v>
      </c>
      <c r="T21" t="s">
        <v>4543</v>
      </c>
      <c r="U21">
        <v>30</v>
      </c>
      <c r="X21" t="s">
        <v>4533</v>
      </c>
      <c r="Y21" s="116">
        <v>7897.5116559999969</v>
      </c>
      <c r="Z21">
        <v>90470123</v>
      </c>
      <c r="AA21" t="s">
        <v>8107</v>
      </c>
      <c r="AD21">
        <v>0</v>
      </c>
      <c r="AE21" t="s">
        <v>4576</v>
      </c>
      <c r="AF21" t="s">
        <v>8108</v>
      </c>
      <c r="AG21" t="s">
        <v>4946</v>
      </c>
      <c r="AH21" t="s">
        <v>62</v>
      </c>
      <c r="AI21" s="28"/>
      <c r="AJ21" s="21">
        <v>45778</v>
      </c>
      <c r="AK21">
        <v>1930</v>
      </c>
      <c r="AL21" s="27">
        <v>7897.5116559999969</v>
      </c>
      <c r="AM21" s="116" t="s">
        <v>8052</v>
      </c>
    </row>
    <row r="22" spans="2:39" x14ac:dyDescent="0.25">
      <c r="B22" t="s">
        <v>8109</v>
      </c>
      <c r="C22" t="s">
        <v>8109</v>
      </c>
      <c r="D22" t="s">
        <v>8109</v>
      </c>
      <c r="F22" t="s">
        <v>325</v>
      </c>
      <c r="G22" s="116">
        <v>18540</v>
      </c>
      <c r="H22" s="28">
        <v>45875</v>
      </c>
      <c r="I22" t="s">
        <v>8093</v>
      </c>
      <c r="J22" s="136"/>
      <c r="K22" s="136"/>
      <c r="L22" s="136"/>
      <c r="R22" s="28"/>
      <c r="S22" s="28"/>
      <c r="Y22" s="116"/>
      <c r="AI22" s="28"/>
      <c r="AJ22" s="21"/>
      <c r="AL22" s="116">
        <v>18540</v>
      </c>
      <c r="AM22" s="116" t="s">
        <v>8045</v>
      </c>
    </row>
    <row r="23" spans="2:39" x14ac:dyDescent="0.25">
      <c r="B23" t="s">
        <v>8110</v>
      </c>
      <c r="C23">
        <v>566</v>
      </c>
      <c r="D23" s="150" t="s">
        <v>8111</v>
      </c>
      <c r="E23" t="s">
        <v>1999</v>
      </c>
      <c r="F23" t="s">
        <v>325</v>
      </c>
      <c r="G23" s="116">
        <v>0</v>
      </c>
      <c r="H23" s="28">
        <v>45890</v>
      </c>
      <c r="I23" t="s">
        <v>8112</v>
      </c>
      <c r="J23" s="136"/>
      <c r="K23" s="136"/>
      <c r="L23" s="136"/>
      <c r="R23" s="28"/>
      <c r="S23" s="28"/>
      <c r="Y23" s="149"/>
      <c r="AI23" s="28"/>
      <c r="AJ23" s="21"/>
      <c r="AM23" s="116" t="s">
        <v>8045</v>
      </c>
    </row>
    <row r="24" spans="2:39" x14ac:dyDescent="0.25">
      <c r="B24" t="s">
        <v>8113</v>
      </c>
      <c r="C24">
        <v>415</v>
      </c>
      <c r="D24" t="s">
        <v>8114</v>
      </c>
      <c r="E24" t="s">
        <v>1918</v>
      </c>
      <c r="F24" t="s">
        <v>325</v>
      </c>
      <c r="G24" s="225">
        <f>7375*7.45</f>
        <v>54943.75</v>
      </c>
      <c r="H24" s="28">
        <v>45889</v>
      </c>
      <c r="I24" t="s">
        <v>8093</v>
      </c>
      <c r="J24" s="136">
        <v>0</v>
      </c>
      <c r="K24" s="136"/>
      <c r="L24" s="136"/>
      <c r="M24" t="s">
        <v>8113</v>
      </c>
      <c r="O24" t="s">
        <v>8115</v>
      </c>
      <c r="P24">
        <v>0</v>
      </c>
      <c r="Q24" t="s">
        <v>4531</v>
      </c>
      <c r="R24" s="28">
        <v>45657</v>
      </c>
      <c r="S24" s="28">
        <v>46021</v>
      </c>
      <c r="T24" t="s">
        <v>4536</v>
      </c>
      <c r="U24">
        <v>30</v>
      </c>
      <c r="X24" t="s">
        <v>4544</v>
      </c>
      <c r="Y24" s="149">
        <v>7375</v>
      </c>
      <c r="Z24">
        <v>20002370</v>
      </c>
      <c r="AA24" t="s">
        <v>8116</v>
      </c>
      <c r="AC24" t="s">
        <v>4560</v>
      </c>
      <c r="AD24">
        <v>0</v>
      </c>
      <c r="AE24" t="s">
        <v>1109</v>
      </c>
      <c r="AF24" t="s">
        <v>3337</v>
      </c>
      <c r="AG24" t="s">
        <v>2192</v>
      </c>
      <c r="AH24" t="s">
        <v>43</v>
      </c>
      <c r="AI24" s="28"/>
      <c r="AJ24" s="21">
        <v>45658</v>
      </c>
      <c r="AK24">
        <v>4938</v>
      </c>
      <c r="AL24" s="225">
        <f>7375*7.45</f>
        <v>54943.75</v>
      </c>
      <c r="AM24" s="116" t="s">
        <v>8052</v>
      </c>
    </row>
    <row r="25" spans="2:39" ht="75" x14ac:dyDescent="0.25">
      <c r="B25" t="s">
        <v>8117</v>
      </c>
      <c r="C25">
        <v>200</v>
      </c>
      <c r="D25" t="s">
        <v>8118</v>
      </c>
      <c r="E25" t="s">
        <v>2405</v>
      </c>
      <c r="F25" t="s">
        <v>228</v>
      </c>
      <c r="G25" s="149">
        <v>0</v>
      </c>
      <c r="H25" s="28">
        <v>45873</v>
      </c>
      <c r="I25" s="8" t="s">
        <v>8119</v>
      </c>
      <c r="J25" s="148"/>
      <c r="K25" s="188"/>
      <c r="L25" s="189"/>
      <c r="R25" s="28"/>
      <c r="S25" s="28"/>
      <c r="Y25" s="149"/>
      <c r="AI25" s="28"/>
      <c r="AJ25" s="21"/>
      <c r="AM25" s="116" t="s">
        <v>8045</v>
      </c>
    </row>
    <row r="26" spans="2:39" ht="30" x14ac:dyDescent="0.25">
      <c r="B26" t="s">
        <v>8120</v>
      </c>
      <c r="C26">
        <v>948</v>
      </c>
      <c r="D26" t="s">
        <v>8121</v>
      </c>
      <c r="E26" t="s">
        <v>3025</v>
      </c>
      <c r="F26" t="s">
        <v>325</v>
      </c>
      <c r="G26" s="147">
        <v>19208.640000000003</v>
      </c>
      <c r="H26" s="28">
        <v>45890</v>
      </c>
      <c r="I26" s="8" t="s">
        <v>8122</v>
      </c>
      <c r="J26" s="136">
        <v>1</v>
      </c>
      <c r="K26" s="136" t="s">
        <v>3383</v>
      </c>
      <c r="L26" s="137">
        <f>16900*0.67</f>
        <v>11323</v>
      </c>
      <c r="M26" t="s">
        <v>8120</v>
      </c>
      <c r="O26" t="s">
        <v>8123</v>
      </c>
      <c r="P26">
        <v>0</v>
      </c>
      <c r="Q26" t="s">
        <v>4531</v>
      </c>
      <c r="R26" s="28">
        <v>45534</v>
      </c>
      <c r="S26" s="28">
        <v>45898</v>
      </c>
      <c r="T26" t="s">
        <v>4541</v>
      </c>
      <c r="U26">
        <v>30</v>
      </c>
      <c r="X26" t="s">
        <v>4533</v>
      </c>
      <c r="Y26" s="149">
        <v>19208.640000000003</v>
      </c>
      <c r="Z26">
        <v>20000144</v>
      </c>
      <c r="AA26" t="s">
        <v>8123</v>
      </c>
      <c r="AD26">
        <v>0</v>
      </c>
      <c r="AE26" t="s">
        <v>4577</v>
      </c>
      <c r="AF26" t="s">
        <v>4574</v>
      </c>
      <c r="AG26" t="s">
        <v>325</v>
      </c>
      <c r="AH26" t="s">
        <v>64</v>
      </c>
      <c r="AI26" s="28"/>
      <c r="AJ26" s="21"/>
      <c r="AL26" s="118">
        <v>31897</v>
      </c>
      <c r="AM26" s="204" t="s">
        <v>8124</v>
      </c>
    </row>
    <row r="27" spans="2:39" ht="30" x14ac:dyDescent="0.25">
      <c r="B27" t="s">
        <v>8125</v>
      </c>
      <c r="C27">
        <v>949</v>
      </c>
      <c r="D27" t="s">
        <v>8126</v>
      </c>
      <c r="E27" t="s">
        <v>3025</v>
      </c>
      <c r="F27" t="s">
        <v>325</v>
      </c>
      <c r="G27" s="147">
        <v>24010.800000000003</v>
      </c>
      <c r="H27" s="28">
        <v>45890</v>
      </c>
      <c r="I27" s="8" t="s">
        <v>8122</v>
      </c>
      <c r="J27" s="136">
        <v>0</v>
      </c>
      <c r="K27" s="136"/>
      <c r="L27" s="137"/>
      <c r="M27" t="s">
        <v>8125</v>
      </c>
      <c r="O27" t="s">
        <v>8123</v>
      </c>
      <c r="P27">
        <v>0</v>
      </c>
      <c r="Q27" t="s">
        <v>4531</v>
      </c>
      <c r="R27" s="28">
        <v>45534</v>
      </c>
      <c r="S27" s="28">
        <v>45898</v>
      </c>
      <c r="T27" t="s">
        <v>4541</v>
      </c>
      <c r="U27">
        <v>30</v>
      </c>
      <c r="X27" t="s">
        <v>4533</v>
      </c>
      <c r="Y27" s="149">
        <v>24010.800000000003</v>
      </c>
      <c r="Z27">
        <v>20000144</v>
      </c>
      <c r="AA27" t="s">
        <v>8123</v>
      </c>
      <c r="AD27">
        <v>0</v>
      </c>
      <c r="AE27" t="s">
        <v>4577</v>
      </c>
      <c r="AF27" t="s">
        <v>4574</v>
      </c>
      <c r="AG27" t="s">
        <v>325</v>
      </c>
      <c r="AH27" t="s">
        <v>64</v>
      </c>
      <c r="AI27" s="28"/>
      <c r="AJ27" s="21"/>
      <c r="AL27" s="200"/>
      <c r="AM27" s="204" t="s">
        <v>8124</v>
      </c>
    </row>
    <row r="28" spans="2:39" x14ac:dyDescent="0.25">
      <c r="B28" t="s">
        <v>8127</v>
      </c>
      <c r="C28">
        <v>410</v>
      </c>
      <c r="D28" t="s">
        <v>3272</v>
      </c>
      <c r="E28" t="s">
        <v>1853</v>
      </c>
      <c r="F28" t="s">
        <v>325</v>
      </c>
      <c r="G28" s="27">
        <v>15608</v>
      </c>
      <c r="H28" s="28">
        <v>45895</v>
      </c>
      <c r="I28" s="8" t="s">
        <v>8102</v>
      </c>
      <c r="J28" s="136">
        <v>0</v>
      </c>
      <c r="K28" s="136"/>
      <c r="L28" s="137"/>
      <c r="M28" s="226" t="s">
        <v>8128</v>
      </c>
      <c r="O28" t="s">
        <v>8129</v>
      </c>
      <c r="P28">
        <v>0</v>
      </c>
      <c r="Q28" t="s">
        <v>4531</v>
      </c>
      <c r="R28" s="28">
        <v>45292</v>
      </c>
      <c r="S28" s="28"/>
      <c r="X28" t="s">
        <v>4533</v>
      </c>
      <c r="Y28" s="27">
        <v>15608</v>
      </c>
      <c r="Z28" s="109"/>
      <c r="AA28" s="27" t="s">
        <v>4546</v>
      </c>
      <c r="AB28" s="52"/>
      <c r="AC28" t="s">
        <v>4560</v>
      </c>
      <c r="AD28">
        <v>0</v>
      </c>
      <c r="AE28" t="s">
        <v>1109</v>
      </c>
      <c r="AF28" t="s">
        <v>3337</v>
      </c>
      <c r="AG28" t="s">
        <v>2192</v>
      </c>
      <c r="AH28" t="s">
        <v>43</v>
      </c>
      <c r="AI28" s="28"/>
      <c r="AJ28" s="21">
        <v>46023</v>
      </c>
      <c r="AL28" s="147">
        <v>24010.800000000003</v>
      </c>
      <c r="AM28" s="205" t="s">
        <v>8045</v>
      </c>
    </row>
    <row r="29" spans="2:39" ht="30" x14ac:dyDescent="0.25">
      <c r="B29" t="s">
        <v>8130</v>
      </c>
      <c r="D29" t="s">
        <v>8130</v>
      </c>
      <c r="E29" t="s">
        <v>1846</v>
      </c>
      <c r="F29" t="s">
        <v>128</v>
      </c>
      <c r="G29" s="149">
        <v>177888.04</v>
      </c>
      <c r="H29" s="28">
        <v>45903</v>
      </c>
      <c r="I29" s="8" t="s">
        <v>8131</v>
      </c>
      <c r="J29" s="136">
        <v>1</v>
      </c>
      <c r="K29" s="136" t="s">
        <v>2240</v>
      </c>
      <c r="L29" s="137">
        <f>24600*6.4</f>
        <v>157440</v>
      </c>
      <c r="M29" s="226"/>
      <c r="R29" s="28"/>
      <c r="S29" s="28"/>
      <c r="Y29" s="27"/>
      <c r="Z29" s="109"/>
      <c r="AA29" s="27"/>
      <c r="AB29" s="52"/>
      <c r="AI29" s="28"/>
      <c r="AJ29" s="21"/>
      <c r="AM29" s="116" t="s">
        <v>8045</v>
      </c>
    </row>
    <row r="30" spans="2:39" ht="45" x14ac:dyDescent="0.25">
      <c r="B30" t="s">
        <v>8132</v>
      </c>
      <c r="C30">
        <v>96</v>
      </c>
      <c r="D30" t="s">
        <v>3578</v>
      </c>
      <c r="E30" t="s">
        <v>1968</v>
      </c>
      <c r="F30" t="s">
        <v>128</v>
      </c>
      <c r="G30" s="149"/>
      <c r="H30" s="28">
        <v>45903</v>
      </c>
      <c r="I30" s="8" t="s">
        <v>8133</v>
      </c>
      <c r="J30" s="136">
        <v>0</v>
      </c>
      <c r="K30" s="136"/>
      <c r="L30" s="137"/>
      <c r="R30" s="28"/>
      <c r="S30" s="28"/>
      <c r="Y30" s="116"/>
      <c r="AI30" s="28"/>
      <c r="AJ30" s="21"/>
      <c r="AM30" s="116" t="s">
        <v>8045</v>
      </c>
    </row>
    <row r="31" spans="2:39" x14ac:dyDescent="0.25">
      <c r="B31" t="s">
        <v>8134</v>
      </c>
      <c r="C31">
        <v>713</v>
      </c>
      <c r="D31" t="s">
        <v>8135</v>
      </c>
      <c r="E31" t="s">
        <v>1968</v>
      </c>
      <c r="F31" t="s">
        <v>98</v>
      </c>
      <c r="G31" s="149"/>
      <c r="H31" s="28">
        <v>45903</v>
      </c>
      <c r="I31" s="8"/>
      <c r="J31" s="136"/>
      <c r="K31" s="136" t="s">
        <v>8136</v>
      </c>
      <c r="L31" s="137">
        <v>0</v>
      </c>
      <c r="R31" s="28"/>
      <c r="S31" s="28"/>
      <c r="Y31" s="116"/>
      <c r="AI31" s="28"/>
      <c r="AJ31" s="21"/>
      <c r="AM31" s="116" t="s">
        <v>8045</v>
      </c>
    </row>
    <row r="32" spans="2:39" x14ac:dyDescent="0.25">
      <c r="B32" s="139" t="s">
        <v>7337</v>
      </c>
      <c r="C32">
        <v>372</v>
      </c>
      <c r="D32" t="s">
        <v>3258</v>
      </c>
      <c r="E32" t="s">
        <v>1846</v>
      </c>
      <c r="F32" t="s">
        <v>325</v>
      </c>
      <c r="G32" s="27">
        <f>6790*12</f>
        <v>81480</v>
      </c>
      <c r="H32" s="28">
        <v>45931</v>
      </c>
      <c r="I32" s="8" t="s">
        <v>8102</v>
      </c>
      <c r="J32" s="136">
        <v>0</v>
      </c>
      <c r="K32" s="136"/>
      <c r="L32" s="137"/>
      <c r="M32" s="201" t="s">
        <v>7337</v>
      </c>
      <c r="O32" t="s">
        <v>3259</v>
      </c>
      <c r="P32">
        <v>0</v>
      </c>
      <c r="Q32" t="s">
        <v>4531</v>
      </c>
      <c r="R32" s="28">
        <v>45717</v>
      </c>
      <c r="S32" s="28">
        <v>46081</v>
      </c>
      <c r="T32" t="s">
        <v>4557</v>
      </c>
      <c r="U32">
        <v>90</v>
      </c>
      <c r="X32" t="s">
        <v>4533</v>
      </c>
      <c r="Y32" s="27">
        <v>81480</v>
      </c>
      <c r="Z32" s="109">
        <v>20001619</v>
      </c>
      <c r="AA32" s="27" t="s">
        <v>3259</v>
      </c>
      <c r="AB32" s="52"/>
      <c r="AC32" t="s">
        <v>8137</v>
      </c>
      <c r="AD32">
        <v>0</v>
      </c>
      <c r="AE32" t="s">
        <v>1109</v>
      </c>
      <c r="AF32" t="s">
        <v>3337</v>
      </c>
      <c r="AG32" t="s">
        <v>2192</v>
      </c>
      <c r="AH32" t="s">
        <v>43</v>
      </c>
      <c r="AI32" s="28"/>
      <c r="AJ32" s="21">
        <v>46023</v>
      </c>
      <c r="AK32">
        <v>4938</v>
      </c>
      <c r="AL32" s="27">
        <f>6790*12</f>
        <v>81480</v>
      </c>
      <c r="AM32" s="116" t="s">
        <v>8052</v>
      </c>
    </row>
    <row r="33" spans="2:39" x14ac:dyDescent="0.25">
      <c r="B33" t="s">
        <v>8138</v>
      </c>
      <c r="C33">
        <v>407</v>
      </c>
      <c r="D33" t="s">
        <v>8139</v>
      </c>
      <c r="E33" t="s">
        <v>1846</v>
      </c>
      <c r="F33" t="s">
        <v>325</v>
      </c>
      <c r="G33" s="149">
        <v>1784.72</v>
      </c>
      <c r="H33" s="28">
        <v>45943</v>
      </c>
      <c r="I33" s="8" t="s">
        <v>8102</v>
      </c>
      <c r="J33" s="136">
        <v>0</v>
      </c>
      <c r="K33" s="136"/>
      <c r="L33" s="137"/>
      <c r="M33" s="211" t="s">
        <v>8138</v>
      </c>
      <c r="O33" t="s">
        <v>8140</v>
      </c>
      <c r="P33">
        <v>0</v>
      </c>
      <c r="Q33" t="s">
        <v>4531</v>
      </c>
      <c r="R33" s="28">
        <v>45427</v>
      </c>
      <c r="S33" s="28">
        <v>45791</v>
      </c>
      <c r="T33" t="s">
        <v>4543</v>
      </c>
      <c r="U33">
        <v>30</v>
      </c>
      <c r="X33" t="s">
        <v>4544</v>
      </c>
      <c r="Y33" s="27">
        <v>239</v>
      </c>
      <c r="Z33" s="109">
        <v>20002670</v>
      </c>
      <c r="AA33" s="27" t="s">
        <v>8140</v>
      </c>
      <c r="AB33" s="52"/>
      <c r="AD33">
        <v>0</v>
      </c>
      <c r="AE33" t="s">
        <v>3337</v>
      </c>
      <c r="AF33" t="s">
        <v>3337</v>
      </c>
      <c r="AG33" t="s">
        <v>2192</v>
      </c>
      <c r="AH33" t="s">
        <v>43</v>
      </c>
      <c r="AI33" s="28"/>
      <c r="AJ33" s="21">
        <v>45413</v>
      </c>
      <c r="AL33" s="52">
        <v>1785</v>
      </c>
      <c r="AM33" s="116" t="s">
        <v>8045</v>
      </c>
    </row>
    <row r="34" spans="2:39" ht="45" x14ac:dyDescent="0.25">
      <c r="B34" s="101" t="s">
        <v>8141</v>
      </c>
      <c r="C34">
        <v>112</v>
      </c>
      <c r="D34" t="s">
        <v>8142</v>
      </c>
      <c r="E34" t="s">
        <v>1878</v>
      </c>
      <c r="F34" t="s">
        <v>2192</v>
      </c>
      <c r="G34" s="149">
        <v>0</v>
      </c>
      <c r="H34" s="28">
        <v>45962</v>
      </c>
      <c r="I34" s="8" t="s">
        <v>8143</v>
      </c>
      <c r="J34" s="136">
        <v>0</v>
      </c>
      <c r="K34" s="136"/>
      <c r="L34" s="137"/>
      <c r="R34" s="28"/>
      <c r="S34" s="28"/>
      <c r="Y34" s="27"/>
      <c r="Z34" s="109"/>
      <c r="AA34" s="27"/>
      <c r="AB34" s="52"/>
      <c r="AI34" s="28"/>
      <c r="AJ34" s="21"/>
      <c r="AM34" s="116" t="s">
        <v>8045</v>
      </c>
    </row>
    <row r="35" spans="2:39" ht="45" x14ac:dyDescent="0.25">
      <c r="B35" s="101" t="s">
        <v>8144</v>
      </c>
      <c r="C35">
        <v>954</v>
      </c>
      <c r="D35" s="138" t="s">
        <v>8145</v>
      </c>
      <c r="E35" t="s">
        <v>1846</v>
      </c>
      <c r="F35" t="s">
        <v>2192</v>
      </c>
      <c r="G35" s="27">
        <v>48451</v>
      </c>
      <c r="H35" s="28">
        <v>45962</v>
      </c>
      <c r="I35" s="8" t="s">
        <v>8146</v>
      </c>
      <c r="J35" s="136"/>
      <c r="K35" s="136"/>
      <c r="L35" s="137"/>
      <c r="M35" s="211" t="s">
        <v>8144</v>
      </c>
      <c r="O35" t="s">
        <v>8147</v>
      </c>
      <c r="P35">
        <v>0</v>
      </c>
      <c r="Q35" t="s">
        <v>4531</v>
      </c>
      <c r="R35" s="28">
        <v>45714</v>
      </c>
      <c r="S35" s="28">
        <v>46079</v>
      </c>
      <c r="T35" t="s">
        <v>4572</v>
      </c>
      <c r="U35">
        <v>30</v>
      </c>
      <c r="X35" t="s">
        <v>4533</v>
      </c>
      <c r="Y35" s="27">
        <v>48451</v>
      </c>
      <c r="Z35" s="109">
        <v>90450999</v>
      </c>
      <c r="AA35" s="27" t="s">
        <v>8147</v>
      </c>
      <c r="AC35" t="s">
        <v>8148</v>
      </c>
      <c r="AD35">
        <v>0</v>
      </c>
      <c r="AE35" t="s">
        <v>4556</v>
      </c>
      <c r="AF35" t="s">
        <v>2022</v>
      </c>
      <c r="AG35" t="s">
        <v>2192</v>
      </c>
      <c r="AH35" t="s">
        <v>43</v>
      </c>
      <c r="AI35" s="28"/>
      <c r="AJ35" s="21">
        <v>45627</v>
      </c>
      <c r="AM35" s="116" t="s">
        <v>8045</v>
      </c>
    </row>
    <row r="36" spans="2:39" x14ac:dyDescent="0.25">
      <c r="B36" s="101" t="s">
        <v>8149</v>
      </c>
      <c r="C36">
        <v>764</v>
      </c>
      <c r="D36" s="150" t="s">
        <v>8150</v>
      </c>
      <c r="E36" t="s">
        <v>1846</v>
      </c>
      <c r="F36" t="s">
        <v>2192</v>
      </c>
      <c r="G36" s="149">
        <v>0</v>
      </c>
      <c r="H36" s="28">
        <v>45964</v>
      </c>
      <c r="I36" t="s">
        <v>8151</v>
      </c>
      <c r="J36" s="136">
        <v>0</v>
      </c>
      <c r="K36" s="136"/>
      <c r="L36" s="136"/>
      <c r="R36" s="28"/>
      <c r="S36" s="28"/>
      <c r="X36" t="s">
        <v>4533</v>
      </c>
      <c r="Y36" s="116">
        <v>0</v>
      </c>
      <c r="AC36" t="s">
        <v>2042</v>
      </c>
      <c r="AI36" s="28"/>
      <c r="AJ36" s="21"/>
      <c r="AM36" s="116" t="s">
        <v>8045</v>
      </c>
    </row>
    <row r="37" spans="2:39" x14ac:dyDescent="0.25">
      <c r="B37" s="101" t="s">
        <v>8152</v>
      </c>
      <c r="C37">
        <v>925</v>
      </c>
      <c r="D37" s="150" t="s">
        <v>8153</v>
      </c>
      <c r="E37" t="s">
        <v>1968</v>
      </c>
      <c r="F37" t="s">
        <v>128</v>
      </c>
      <c r="G37" s="149">
        <v>0</v>
      </c>
      <c r="H37" s="28">
        <v>45964</v>
      </c>
      <c r="I37" t="s">
        <v>8154</v>
      </c>
      <c r="J37" s="136">
        <v>0</v>
      </c>
      <c r="K37" s="136"/>
      <c r="L37" s="136"/>
      <c r="R37" s="28"/>
      <c r="S37" s="28"/>
      <c r="X37" t="s">
        <v>4533</v>
      </c>
      <c r="Y37" s="116">
        <v>0</v>
      </c>
      <c r="AC37" t="s">
        <v>2042</v>
      </c>
      <c r="AI37" s="28"/>
      <c r="AJ37" s="21"/>
      <c r="AM37" s="116"/>
    </row>
    <row r="38" spans="2:39" x14ac:dyDescent="0.25">
      <c r="B38" s="101" t="s">
        <v>8155</v>
      </c>
      <c r="C38">
        <v>913</v>
      </c>
      <c r="D38" s="150" t="s">
        <v>8156</v>
      </c>
      <c r="E38" t="s">
        <v>1853</v>
      </c>
      <c r="F38" t="s">
        <v>128</v>
      </c>
      <c r="G38" s="149">
        <v>0</v>
      </c>
      <c r="H38" s="28">
        <v>45964</v>
      </c>
      <c r="I38" t="s">
        <v>8154</v>
      </c>
      <c r="J38" s="136">
        <v>0</v>
      </c>
      <c r="K38" s="136"/>
      <c r="L38" s="136"/>
      <c r="R38" s="28"/>
      <c r="S38" s="28"/>
      <c r="X38" t="s">
        <v>4533</v>
      </c>
      <c r="Y38" s="116">
        <v>0</v>
      </c>
      <c r="AC38" t="s">
        <v>2042</v>
      </c>
      <c r="AI38" s="28"/>
      <c r="AJ38" s="21"/>
      <c r="AM38" s="116"/>
    </row>
    <row r="39" spans="2:39" x14ac:dyDescent="0.25">
      <c r="B39" s="101" t="s">
        <v>8157</v>
      </c>
      <c r="C39">
        <v>910</v>
      </c>
      <c r="D39" s="150" t="s">
        <v>8158</v>
      </c>
      <c r="E39" t="s">
        <v>1968</v>
      </c>
      <c r="F39" t="s">
        <v>128</v>
      </c>
      <c r="G39" s="149">
        <v>0</v>
      </c>
      <c r="H39" s="28">
        <v>45964</v>
      </c>
      <c r="I39" t="s">
        <v>8154</v>
      </c>
      <c r="J39" s="136">
        <v>0</v>
      </c>
      <c r="K39" s="136"/>
      <c r="L39" s="136"/>
      <c r="R39" s="28"/>
      <c r="S39" s="28"/>
      <c r="X39" t="s">
        <v>4533</v>
      </c>
      <c r="Y39" s="116">
        <v>0</v>
      </c>
      <c r="AC39" t="s">
        <v>2042</v>
      </c>
      <c r="AI39" s="28"/>
      <c r="AJ39" s="21"/>
      <c r="AM39" s="116"/>
    </row>
    <row r="40" spans="2:39" x14ac:dyDescent="0.25">
      <c r="B40" s="101" t="s">
        <v>8159</v>
      </c>
      <c r="C40">
        <v>698</v>
      </c>
      <c r="D40" s="150" t="s">
        <v>8160</v>
      </c>
      <c r="E40" t="s">
        <v>1968</v>
      </c>
      <c r="F40" t="s">
        <v>128</v>
      </c>
      <c r="G40" s="149">
        <v>0</v>
      </c>
      <c r="H40" s="28">
        <v>45964</v>
      </c>
      <c r="I40" t="s">
        <v>8154</v>
      </c>
      <c r="J40" s="136"/>
      <c r="K40" s="136"/>
      <c r="L40" s="136"/>
      <c r="R40" s="28"/>
      <c r="S40" s="28"/>
      <c r="X40" t="s">
        <v>4533</v>
      </c>
      <c r="Y40" s="116">
        <v>0</v>
      </c>
      <c r="AC40" t="s">
        <v>2042</v>
      </c>
      <c r="AI40" s="28"/>
      <c r="AJ40" s="21"/>
      <c r="AM40" s="116"/>
    </row>
    <row r="41" spans="2:39" ht="30" x14ac:dyDescent="0.25">
      <c r="B41" s="101" t="s">
        <v>8161</v>
      </c>
      <c r="C41">
        <v>935</v>
      </c>
      <c r="D41" s="150" t="s">
        <v>8162</v>
      </c>
      <c r="E41" t="s">
        <v>1968</v>
      </c>
      <c r="F41" t="s">
        <v>128</v>
      </c>
      <c r="G41" s="149">
        <v>0</v>
      </c>
      <c r="H41" s="28">
        <v>45964</v>
      </c>
      <c r="I41" t="s">
        <v>8154</v>
      </c>
      <c r="J41" s="136">
        <v>0</v>
      </c>
      <c r="K41" s="136"/>
      <c r="L41" s="136"/>
      <c r="R41" s="28"/>
      <c r="S41" s="28"/>
      <c r="X41" t="s">
        <v>4533</v>
      </c>
      <c r="Y41" s="116">
        <v>0</v>
      </c>
      <c r="AC41" t="s">
        <v>2042</v>
      </c>
      <c r="AI41" s="28"/>
      <c r="AJ41" s="21"/>
      <c r="AM41" s="116"/>
    </row>
    <row r="42" spans="2:39" x14ac:dyDescent="0.25">
      <c r="B42" s="101" t="s">
        <v>8163</v>
      </c>
      <c r="C42">
        <v>1090</v>
      </c>
      <c r="D42" s="150" t="s">
        <v>8164</v>
      </c>
      <c r="E42" t="s">
        <v>1999</v>
      </c>
      <c r="F42" t="s">
        <v>2192</v>
      </c>
      <c r="G42" s="149">
        <v>0</v>
      </c>
      <c r="H42" s="28">
        <v>45964</v>
      </c>
      <c r="I42" t="s">
        <v>8151</v>
      </c>
      <c r="J42" s="136">
        <v>0</v>
      </c>
      <c r="K42" s="136"/>
      <c r="L42" s="136"/>
      <c r="R42" s="28"/>
      <c r="S42" s="28"/>
      <c r="X42" t="s">
        <v>4533</v>
      </c>
      <c r="Y42" s="116">
        <v>0</v>
      </c>
      <c r="AC42" t="s">
        <v>2042</v>
      </c>
      <c r="AI42" s="28"/>
      <c r="AJ42" s="21"/>
      <c r="AM42" s="116"/>
    </row>
    <row r="43" spans="2:39" x14ac:dyDescent="0.25">
      <c r="B43" s="101" t="s">
        <v>8165</v>
      </c>
      <c r="C43">
        <v>178</v>
      </c>
      <c r="D43" t="s">
        <v>8166</v>
      </c>
      <c r="E43" t="s">
        <v>1968</v>
      </c>
      <c r="F43" t="s">
        <v>128</v>
      </c>
      <c r="G43" s="149">
        <v>0</v>
      </c>
      <c r="H43" s="28">
        <v>45968</v>
      </c>
      <c r="I43" t="s">
        <v>8167</v>
      </c>
      <c r="J43" s="136">
        <v>0</v>
      </c>
      <c r="K43" s="136"/>
      <c r="L43" s="136"/>
      <c r="R43" s="28"/>
      <c r="S43" s="28"/>
      <c r="X43" t="s">
        <v>4533</v>
      </c>
      <c r="Y43" s="116"/>
      <c r="AC43" t="s">
        <v>2042</v>
      </c>
      <c r="AD43">
        <v>0</v>
      </c>
      <c r="AI43" s="28"/>
      <c r="AJ43" s="21"/>
      <c r="AM43" s="116"/>
    </row>
    <row r="44" spans="2:39" x14ac:dyDescent="0.25">
      <c r="B44" s="101" t="s">
        <v>8168</v>
      </c>
      <c r="C44">
        <v>707</v>
      </c>
      <c r="D44" s="138" t="s">
        <v>8169</v>
      </c>
      <c r="E44" t="s">
        <v>1846</v>
      </c>
      <c r="F44" t="s">
        <v>2192</v>
      </c>
      <c r="G44" s="149">
        <v>0</v>
      </c>
      <c r="H44" s="28">
        <v>45972</v>
      </c>
      <c r="I44" t="s">
        <v>8151</v>
      </c>
      <c r="J44" s="136">
        <v>0</v>
      </c>
      <c r="K44" s="136"/>
      <c r="L44" s="136"/>
      <c r="R44" s="28"/>
      <c r="S44" s="28"/>
      <c r="X44" t="s">
        <v>4533</v>
      </c>
      <c r="Y44" s="116">
        <v>0</v>
      </c>
      <c r="AC44" t="s">
        <v>2042</v>
      </c>
      <c r="AI44" s="28"/>
      <c r="AJ44" s="21"/>
      <c r="AM44" s="116"/>
    </row>
    <row r="45" spans="2:39" x14ac:dyDescent="0.25">
      <c r="B45" t="s">
        <v>8170</v>
      </c>
      <c r="C45">
        <v>840</v>
      </c>
      <c r="D45" s="150" t="s">
        <v>8171</v>
      </c>
      <c r="E45" t="s">
        <v>1968</v>
      </c>
      <c r="F45" t="s">
        <v>239</v>
      </c>
      <c r="G45" s="149">
        <v>1225</v>
      </c>
      <c r="H45" s="28">
        <v>46001</v>
      </c>
      <c r="I45" t="s">
        <v>8172</v>
      </c>
      <c r="J45" s="136"/>
      <c r="K45" s="136"/>
      <c r="L45" s="136"/>
      <c r="M45" t="s">
        <v>8170</v>
      </c>
      <c r="O45">
        <v>0</v>
      </c>
      <c r="P45">
        <v>0</v>
      </c>
      <c r="Q45" t="s">
        <v>4531</v>
      </c>
      <c r="R45" s="28">
        <v>45401</v>
      </c>
      <c r="S45" s="28">
        <v>45766</v>
      </c>
      <c r="T45" t="s">
        <v>4541</v>
      </c>
      <c r="U45">
        <v>30</v>
      </c>
      <c r="X45" t="s">
        <v>4533</v>
      </c>
      <c r="Y45" s="116">
        <v>1225</v>
      </c>
      <c r="Z45">
        <v>90457954</v>
      </c>
      <c r="AA45" t="s">
        <v>4547</v>
      </c>
      <c r="AC45" t="s">
        <v>8173</v>
      </c>
      <c r="AD45">
        <v>0</v>
      </c>
      <c r="AE45" t="s">
        <v>4556</v>
      </c>
      <c r="AF45" t="s">
        <v>4534</v>
      </c>
      <c r="AG45" t="s">
        <v>2192</v>
      </c>
      <c r="AH45" t="s">
        <v>43</v>
      </c>
      <c r="AI45" s="28"/>
      <c r="AJ45" s="21"/>
      <c r="AM45" s="116"/>
    </row>
    <row r="46" spans="2:39" x14ac:dyDescent="0.25">
      <c r="B46" t="s">
        <v>7307</v>
      </c>
      <c r="C46">
        <v>359</v>
      </c>
      <c r="D46" s="150" t="s">
        <v>8174</v>
      </c>
      <c r="E46" t="s">
        <v>1846</v>
      </c>
      <c r="F46" t="s">
        <v>325</v>
      </c>
      <c r="G46" s="149">
        <v>75384</v>
      </c>
      <c r="H46" s="28">
        <v>46007</v>
      </c>
      <c r="I46" t="s">
        <v>8175</v>
      </c>
      <c r="J46" s="136">
        <v>1</v>
      </c>
      <c r="K46" s="136" t="s">
        <v>3375</v>
      </c>
      <c r="L46" s="228">
        <v>0</v>
      </c>
      <c r="M46" t="s">
        <v>7307</v>
      </c>
      <c r="O46" t="s">
        <v>2998</v>
      </c>
      <c r="P46">
        <v>0</v>
      </c>
      <c r="Q46" t="s">
        <v>4531</v>
      </c>
      <c r="R46" s="28">
        <v>45712</v>
      </c>
      <c r="S46" s="28">
        <v>46022</v>
      </c>
      <c r="T46" t="s">
        <v>4536</v>
      </c>
      <c r="X46" t="s">
        <v>4533</v>
      </c>
      <c r="Y46" s="116">
        <v>75384</v>
      </c>
      <c r="Z46">
        <v>90456851</v>
      </c>
      <c r="AA46" t="s">
        <v>4563</v>
      </c>
      <c r="AC46" t="s">
        <v>8176</v>
      </c>
      <c r="AD46">
        <v>0</v>
      </c>
      <c r="AE46" t="s">
        <v>3337</v>
      </c>
      <c r="AF46" t="s">
        <v>4534</v>
      </c>
      <c r="AG46" t="s">
        <v>2192</v>
      </c>
      <c r="AH46" t="s">
        <v>43</v>
      </c>
      <c r="AI46" s="28"/>
      <c r="AJ46" s="21"/>
      <c r="AM46" s="116"/>
    </row>
    <row r="47" spans="2:39" ht="30" x14ac:dyDescent="0.25">
      <c r="B47" t="s">
        <v>4564</v>
      </c>
      <c r="C47">
        <v>537</v>
      </c>
      <c r="D47" s="150" t="s">
        <v>4310</v>
      </c>
      <c r="E47" t="s">
        <v>1853</v>
      </c>
      <c r="F47" t="s">
        <v>239</v>
      </c>
      <c r="G47" s="149">
        <v>0</v>
      </c>
      <c r="H47" s="28">
        <v>46037</v>
      </c>
      <c r="I47" t="s">
        <v>8606</v>
      </c>
      <c r="J47" s="136">
        <v>0</v>
      </c>
      <c r="K47" s="136" t="s">
        <v>8605</v>
      </c>
      <c r="L47" s="136"/>
      <c r="M47" t="s">
        <v>4564</v>
      </c>
      <c r="N47" t="s">
        <v>4554</v>
      </c>
      <c r="O47" t="s">
        <v>1861</v>
      </c>
      <c r="P47" t="s">
        <v>4565</v>
      </c>
      <c r="Q47" t="s">
        <v>4531</v>
      </c>
      <c r="R47" s="28">
        <v>45627</v>
      </c>
      <c r="S47" s="28">
        <v>45807</v>
      </c>
      <c r="T47" t="s">
        <v>4548</v>
      </c>
      <c r="U47">
        <v>30</v>
      </c>
      <c r="X47" t="s">
        <v>4533</v>
      </c>
      <c r="Y47" s="116">
        <v>0</v>
      </c>
      <c r="Z47">
        <v>90455922</v>
      </c>
      <c r="AA47" t="s">
        <v>1861</v>
      </c>
      <c r="AC47" t="s">
        <v>4566</v>
      </c>
      <c r="AD47">
        <v>0</v>
      </c>
      <c r="AE47" t="s">
        <v>342</v>
      </c>
      <c r="AF47" t="s">
        <v>4534</v>
      </c>
      <c r="AG47" t="s">
        <v>2192</v>
      </c>
      <c r="AH47" t="s">
        <v>43</v>
      </c>
      <c r="AI47" s="28"/>
      <c r="AJ47" s="21"/>
      <c r="AM47" s="116"/>
    </row>
    <row r="48" spans="2:39" ht="45" x14ac:dyDescent="0.25">
      <c r="B48" t="s">
        <v>631</v>
      </c>
      <c r="C48">
        <v>168</v>
      </c>
      <c r="D48" s="150" t="s">
        <v>2433</v>
      </c>
      <c r="E48" t="s">
        <v>1968</v>
      </c>
      <c r="F48" t="s">
        <v>71</v>
      </c>
      <c r="G48" s="149">
        <v>0</v>
      </c>
      <c r="H48" s="28">
        <v>46048</v>
      </c>
      <c r="I48" t="s">
        <v>8671</v>
      </c>
      <c r="J48" s="136">
        <v>0</v>
      </c>
      <c r="K48" s="136"/>
      <c r="L48" s="136"/>
      <c r="R48" s="28"/>
      <c r="S48" s="28"/>
      <c r="Y48" s="116"/>
      <c r="AI48" s="28"/>
      <c r="AJ48" s="21"/>
      <c r="AM48" s="116"/>
    </row>
    <row r="49" spans="2:39" x14ac:dyDescent="0.25">
      <c r="B49" t="s">
        <v>1737</v>
      </c>
      <c r="C49">
        <v>524</v>
      </c>
      <c r="D49" s="150" t="s">
        <v>2489</v>
      </c>
      <c r="E49" t="s">
        <v>1968</v>
      </c>
      <c r="F49" t="s">
        <v>114</v>
      </c>
      <c r="G49" s="149">
        <v>15000</v>
      </c>
      <c r="H49" s="28">
        <v>46048</v>
      </c>
      <c r="I49" t="s">
        <v>8671</v>
      </c>
      <c r="J49" s="136">
        <v>0</v>
      </c>
      <c r="K49" s="136"/>
      <c r="L49" s="136"/>
      <c r="M49" t="s">
        <v>1737</v>
      </c>
      <c r="O49" t="s">
        <v>2490</v>
      </c>
      <c r="P49">
        <v>0</v>
      </c>
      <c r="Q49" t="s">
        <v>4531</v>
      </c>
      <c r="R49" s="28">
        <v>45292</v>
      </c>
      <c r="S49" s="28"/>
      <c r="X49" t="s">
        <v>4533</v>
      </c>
      <c r="Y49" s="116">
        <v>15000</v>
      </c>
      <c r="AA49" t="s">
        <v>2490</v>
      </c>
      <c r="AC49" t="s">
        <v>2491</v>
      </c>
      <c r="AD49">
        <v>0</v>
      </c>
      <c r="AG49" t="s">
        <v>435</v>
      </c>
      <c r="AH49" t="s">
        <v>435</v>
      </c>
      <c r="AI49" s="28"/>
      <c r="AJ49" s="21"/>
      <c r="AM49" s="116"/>
    </row>
    <row r="50" spans="2:39" x14ac:dyDescent="0.25">
      <c r="B50" t="s">
        <v>674</v>
      </c>
      <c r="C50">
        <v>696</v>
      </c>
      <c r="D50" s="150" t="s">
        <v>2504</v>
      </c>
      <c r="E50" t="s">
        <v>1853</v>
      </c>
      <c r="F50" t="s">
        <v>91</v>
      </c>
      <c r="G50" s="149">
        <v>0</v>
      </c>
      <c r="H50" s="28">
        <v>46048</v>
      </c>
      <c r="I50" t="s">
        <v>8671</v>
      </c>
      <c r="J50" s="136">
        <v>0</v>
      </c>
      <c r="K50" s="136"/>
      <c r="L50" s="136"/>
      <c r="R50" s="28"/>
      <c r="S50" s="28"/>
      <c r="Y50" s="116"/>
      <c r="AI50" s="28"/>
      <c r="AJ50" s="21"/>
      <c r="AM50" s="116"/>
    </row>
    <row r="51" spans="2:39" x14ac:dyDescent="0.25">
      <c r="B51" t="s">
        <v>752</v>
      </c>
      <c r="C51">
        <v>812</v>
      </c>
      <c r="D51" s="150" t="s">
        <v>2892</v>
      </c>
      <c r="E51" t="s">
        <v>1846</v>
      </c>
      <c r="F51" t="s">
        <v>91</v>
      </c>
      <c r="G51" s="149">
        <v>0</v>
      </c>
      <c r="H51" s="28">
        <v>46048</v>
      </c>
      <c r="I51" t="s">
        <v>8671</v>
      </c>
      <c r="J51" s="136">
        <v>0</v>
      </c>
      <c r="K51" s="136"/>
      <c r="L51" s="136"/>
      <c r="R51" s="28"/>
      <c r="S51" s="28"/>
      <c r="Y51" s="116"/>
      <c r="AI51" s="28"/>
      <c r="AJ51" s="21"/>
      <c r="AM51" s="116"/>
    </row>
    <row r="52" spans="2:39" ht="30" x14ac:dyDescent="0.25">
      <c r="B52" t="s">
        <v>877</v>
      </c>
      <c r="C52">
        <v>818</v>
      </c>
      <c r="D52" s="150" t="s">
        <v>2975</v>
      </c>
      <c r="E52" t="s">
        <v>1904</v>
      </c>
      <c r="F52" t="s">
        <v>91</v>
      </c>
      <c r="G52" s="149">
        <v>0</v>
      </c>
      <c r="H52" s="28">
        <v>46048</v>
      </c>
      <c r="I52" t="s">
        <v>8671</v>
      </c>
      <c r="J52" s="136">
        <v>0</v>
      </c>
      <c r="K52" s="136"/>
      <c r="L52" s="136"/>
      <c r="R52" s="28"/>
      <c r="S52" s="28"/>
      <c r="Y52" s="116"/>
      <c r="AI52" s="28"/>
      <c r="AJ52" s="21"/>
      <c r="AM52" s="116"/>
    </row>
    <row r="53" spans="2:39" x14ac:dyDescent="0.25">
      <c r="B53" t="s">
        <v>875</v>
      </c>
      <c r="C53">
        <v>819</v>
      </c>
      <c r="D53" s="150" t="s">
        <v>2978</v>
      </c>
      <c r="E53" t="s">
        <v>1904</v>
      </c>
      <c r="F53" t="s">
        <v>114</v>
      </c>
      <c r="G53" s="149">
        <v>0</v>
      </c>
      <c r="H53" s="28">
        <v>46048</v>
      </c>
      <c r="I53" t="s">
        <v>8671</v>
      </c>
      <c r="J53" s="136">
        <v>0</v>
      </c>
      <c r="K53" s="136"/>
      <c r="L53" s="136"/>
      <c r="R53" s="28"/>
      <c r="S53" s="28"/>
      <c r="Y53" s="116"/>
      <c r="AI53" s="28"/>
      <c r="AJ53" s="21"/>
      <c r="AM53" s="116"/>
    </row>
    <row r="54" spans="2:39" ht="30" x14ac:dyDescent="0.25">
      <c r="B54" t="s">
        <v>887</v>
      </c>
      <c r="C54">
        <v>824</v>
      </c>
      <c r="D54" s="150" t="s">
        <v>2981</v>
      </c>
      <c r="E54" t="s">
        <v>1968</v>
      </c>
      <c r="F54" t="s">
        <v>114</v>
      </c>
      <c r="G54" s="149">
        <v>0</v>
      </c>
      <c r="H54" s="28">
        <v>46048</v>
      </c>
      <c r="I54" t="s">
        <v>8671</v>
      </c>
      <c r="J54" s="136">
        <v>0</v>
      </c>
      <c r="K54" s="136"/>
      <c r="L54" s="136"/>
      <c r="R54" s="28"/>
      <c r="S54" s="28"/>
      <c r="Y54" s="116"/>
      <c r="AI54" s="28"/>
      <c r="AJ54" s="21"/>
      <c r="AM54" s="116"/>
    </row>
    <row r="55" spans="2:39" x14ac:dyDescent="0.25">
      <c r="B55" t="s">
        <v>872</v>
      </c>
      <c r="C55">
        <v>825</v>
      </c>
      <c r="D55" s="150" t="s">
        <v>2983</v>
      </c>
      <c r="E55" t="s">
        <v>1846</v>
      </c>
      <c r="F55" t="s">
        <v>114</v>
      </c>
      <c r="G55" s="149">
        <v>0</v>
      </c>
      <c r="H55" s="28">
        <v>46048</v>
      </c>
      <c r="I55" t="s">
        <v>8671</v>
      </c>
      <c r="J55" s="136">
        <v>0</v>
      </c>
      <c r="K55" s="136"/>
      <c r="L55" s="136"/>
      <c r="R55" s="28"/>
      <c r="S55" s="28"/>
      <c r="Y55" s="116"/>
      <c r="AI55" s="28"/>
      <c r="AJ55" s="21"/>
      <c r="AM55" s="116"/>
    </row>
    <row r="56" spans="2:39" x14ac:dyDescent="0.25">
      <c r="B56" t="s">
        <v>812</v>
      </c>
      <c r="C56">
        <v>845</v>
      </c>
      <c r="D56" s="150" t="s">
        <v>2726</v>
      </c>
      <c r="E56" t="s">
        <v>1968</v>
      </c>
      <c r="F56" t="s">
        <v>114</v>
      </c>
      <c r="G56" s="149">
        <v>0</v>
      </c>
      <c r="H56" s="28">
        <v>46048</v>
      </c>
      <c r="I56" t="s">
        <v>8671</v>
      </c>
      <c r="J56" s="136">
        <v>0</v>
      </c>
      <c r="K56" s="136"/>
      <c r="L56" s="136"/>
      <c r="R56" s="28"/>
      <c r="S56" s="28"/>
      <c r="Y56" s="116"/>
      <c r="AI56" s="28"/>
      <c r="AJ56" s="21"/>
      <c r="AM56" s="116"/>
    </row>
    <row r="57" spans="2:39" x14ac:dyDescent="0.25">
      <c r="B57" t="s">
        <v>1689</v>
      </c>
      <c r="C57">
        <v>1017</v>
      </c>
      <c r="D57" s="150" t="s">
        <v>2694</v>
      </c>
      <c r="E57" t="s">
        <v>1968</v>
      </c>
      <c r="F57" t="s">
        <v>91</v>
      </c>
      <c r="G57" s="149">
        <f>319*7.45</f>
        <v>2376.5500000000002</v>
      </c>
      <c r="H57" s="28">
        <v>46048</v>
      </c>
      <c r="I57" t="s">
        <v>8671</v>
      </c>
      <c r="J57" s="136">
        <v>0</v>
      </c>
      <c r="K57" s="136"/>
      <c r="L57" s="136"/>
      <c r="M57" t="s">
        <v>1689</v>
      </c>
      <c r="N57" t="s">
        <v>2496</v>
      </c>
      <c r="O57" t="s">
        <v>2496</v>
      </c>
      <c r="P57">
        <v>14830</v>
      </c>
      <c r="Q57" t="s">
        <v>4531</v>
      </c>
      <c r="R57" s="28">
        <v>45912</v>
      </c>
      <c r="S57" s="28">
        <v>47007</v>
      </c>
      <c r="T57" t="s">
        <v>4532</v>
      </c>
      <c r="U57">
        <v>90</v>
      </c>
      <c r="X57" t="s">
        <v>4544</v>
      </c>
      <c r="Y57" s="116">
        <v>319.44333333333333</v>
      </c>
      <c r="Z57">
        <v>20000231</v>
      </c>
      <c r="AA57" t="s">
        <v>4549</v>
      </c>
      <c r="AD57">
        <v>0</v>
      </c>
      <c r="AE57" t="s">
        <v>3429</v>
      </c>
      <c r="AF57" t="s">
        <v>4550</v>
      </c>
      <c r="AG57" t="s">
        <v>2192</v>
      </c>
      <c r="AH57" t="s">
        <v>43</v>
      </c>
      <c r="AI57" s="28"/>
      <c r="AJ57" s="21"/>
      <c r="AM57" s="116"/>
    </row>
    <row r="58" spans="2:39" ht="60" x14ac:dyDescent="0.25">
      <c r="B58" t="s">
        <v>1548</v>
      </c>
      <c r="C58">
        <v>355</v>
      </c>
      <c r="D58" s="150" t="s">
        <v>3246</v>
      </c>
      <c r="E58" t="s">
        <v>1999</v>
      </c>
      <c r="F58" t="s">
        <v>325</v>
      </c>
      <c r="G58" s="149">
        <f>AAplicationRemoved[[#This Row],[Yearly costs]]*7.45</f>
        <v>57365</v>
      </c>
      <c r="H58" s="28">
        <v>46052</v>
      </c>
      <c r="I58" s="8" t="s">
        <v>9495</v>
      </c>
      <c r="J58" s="136">
        <v>0</v>
      </c>
      <c r="K58" s="136"/>
      <c r="L58" s="136"/>
      <c r="M58" t="s">
        <v>1548</v>
      </c>
      <c r="O58" t="s">
        <v>3247</v>
      </c>
      <c r="P58">
        <v>0</v>
      </c>
      <c r="Q58" t="s">
        <v>9494</v>
      </c>
      <c r="R58" s="28">
        <v>45728</v>
      </c>
      <c r="S58" s="28">
        <v>46092</v>
      </c>
      <c r="T58" t="s">
        <v>4536</v>
      </c>
      <c r="U58">
        <v>30</v>
      </c>
      <c r="X58" t="s">
        <v>4544</v>
      </c>
      <c r="Y58" s="116">
        <f>600+7100</f>
        <v>7700</v>
      </c>
      <c r="Z58">
        <v>90456855</v>
      </c>
      <c r="AA58" t="s">
        <v>3247</v>
      </c>
      <c r="AD58">
        <v>0</v>
      </c>
      <c r="AE58" t="s">
        <v>4556</v>
      </c>
      <c r="AF58" t="s">
        <v>2022</v>
      </c>
      <c r="AG58" t="s">
        <v>2192</v>
      </c>
      <c r="AH58" t="s">
        <v>43</v>
      </c>
      <c r="AI58" s="28"/>
      <c r="AJ58" s="21"/>
      <c r="AM58" s="116"/>
    </row>
    <row r="59" spans="2:39" ht="30" x14ac:dyDescent="0.25">
      <c r="B59" t="s">
        <v>1099</v>
      </c>
      <c r="C59">
        <v>406</v>
      </c>
      <c r="D59" s="150" t="s">
        <v>3267</v>
      </c>
      <c r="E59" t="s">
        <v>1853</v>
      </c>
      <c r="F59" t="s">
        <v>325</v>
      </c>
      <c r="G59" s="149">
        <v>0</v>
      </c>
      <c r="H59" s="28">
        <v>46052</v>
      </c>
      <c r="I59" t="s">
        <v>9490</v>
      </c>
      <c r="J59" s="136">
        <v>0</v>
      </c>
      <c r="K59" s="136"/>
      <c r="L59" s="136"/>
      <c r="M59" t="s">
        <v>1099</v>
      </c>
      <c r="N59" t="s">
        <v>4542</v>
      </c>
      <c r="O59" t="s">
        <v>1861</v>
      </c>
      <c r="P59">
        <v>0</v>
      </c>
      <c r="Q59" t="s">
        <v>4531</v>
      </c>
      <c r="R59" s="28">
        <v>45809</v>
      </c>
      <c r="S59" s="28">
        <v>46903</v>
      </c>
      <c r="T59" t="s">
        <v>4532</v>
      </c>
      <c r="U59">
        <v>30</v>
      </c>
      <c r="X59" t="s">
        <v>4533</v>
      </c>
      <c r="Y59" s="116">
        <v>0</v>
      </c>
      <c r="Z59">
        <v>90455922</v>
      </c>
      <c r="AA59" t="s">
        <v>1861</v>
      </c>
      <c r="AC59" t="s">
        <v>4559</v>
      </c>
      <c r="AD59">
        <v>0</v>
      </c>
      <c r="AE59" t="s">
        <v>3337</v>
      </c>
      <c r="AF59" t="s">
        <v>4534</v>
      </c>
      <c r="AG59" t="s">
        <v>2192</v>
      </c>
      <c r="AH59" t="s">
        <v>43</v>
      </c>
      <c r="AI59" s="28"/>
      <c r="AJ59" s="21"/>
      <c r="AM59" s="116"/>
    </row>
    <row r="60" spans="2:39" x14ac:dyDescent="0.25">
      <c r="B60" t="s">
        <v>336</v>
      </c>
      <c r="C60">
        <v>458</v>
      </c>
      <c r="D60" s="150" t="s">
        <v>3315</v>
      </c>
      <c r="E60" t="s">
        <v>2050</v>
      </c>
      <c r="F60" t="s">
        <v>325</v>
      </c>
      <c r="G60" s="149">
        <v>0</v>
      </c>
      <c r="H60" s="28">
        <v>46052</v>
      </c>
      <c r="I60" t="s">
        <v>9490</v>
      </c>
      <c r="J60" s="136">
        <v>0</v>
      </c>
      <c r="K60" s="136"/>
      <c r="L60" s="136"/>
      <c r="M60" t="s">
        <v>336</v>
      </c>
      <c r="O60" t="e">
        <v>#N/A</v>
      </c>
      <c r="P60" t="e">
        <v>#N/A</v>
      </c>
      <c r="Q60" t="s">
        <v>4531</v>
      </c>
      <c r="R60" s="28">
        <v>45292</v>
      </c>
      <c r="S60" s="28"/>
      <c r="X60" t="s">
        <v>4533</v>
      </c>
      <c r="Y60" s="116">
        <v>0</v>
      </c>
      <c r="AA60" t="s">
        <v>4546</v>
      </c>
      <c r="AD60" t="e">
        <v>#N/A</v>
      </c>
      <c r="AE60" t="s">
        <v>1109</v>
      </c>
      <c r="AF60" t="s">
        <v>3337</v>
      </c>
      <c r="AG60" t="s">
        <v>2192</v>
      </c>
      <c r="AH60" t="s">
        <v>43</v>
      </c>
      <c r="AI60" s="28"/>
      <c r="AJ60" s="21"/>
      <c r="AM60" s="116"/>
    </row>
    <row r="61" spans="2:39" x14ac:dyDescent="0.25">
      <c r="B61" t="s">
        <v>9499</v>
      </c>
      <c r="C61" t="s">
        <v>9499</v>
      </c>
      <c r="D61" t="s">
        <v>9499</v>
      </c>
      <c r="E61" t="s">
        <v>1846</v>
      </c>
      <c r="F61" t="s">
        <v>325</v>
      </c>
      <c r="G61" s="149">
        <v>0</v>
      </c>
      <c r="H61" s="28">
        <v>46052</v>
      </c>
      <c r="I61" t="s">
        <v>9500</v>
      </c>
      <c r="J61" s="136">
        <v>0</v>
      </c>
      <c r="K61" s="136"/>
      <c r="L61" s="136"/>
      <c r="R61" s="28"/>
      <c r="S61" s="28"/>
      <c r="Y61" s="116"/>
      <c r="AI61" s="28"/>
      <c r="AJ61" s="21"/>
      <c r="AM61" s="116"/>
    </row>
    <row r="62" spans="2:39" x14ac:dyDescent="0.25">
      <c r="B62" t="s">
        <v>1214</v>
      </c>
      <c r="C62">
        <v>1067</v>
      </c>
      <c r="D62" s="150" t="s">
        <v>3382</v>
      </c>
      <c r="E62" t="s">
        <v>1918</v>
      </c>
      <c r="F62" t="s">
        <v>325</v>
      </c>
      <c r="G62" s="149">
        <v>0</v>
      </c>
      <c r="H62" s="28">
        <v>46052</v>
      </c>
      <c r="I62" t="s">
        <v>9510</v>
      </c>
      <c r="J62" s="136">
        <v>0</v>
      </c>
      <c r="K62" s="136"/>
      <c r="L62" s="136"/>
      <c r="M62" t="s">
        <v>1214</v>
      </c>
      <c r="O62" t="s">
        <v>3293</v>
      </c>
      <c r="P62">
        <v>0</v>
      </c>
      <c r="Q62" t="s">
        <v>4531</v>
      </c>
      <c r="R62" s="28"/>
      <c r="S62" s="28"/>
      <c r="X62" t="s">
        <v>4533</v>
      </c>
      <c r="Y62" s="116">
        <v>0</v>
      </c>
      <c r="Z62">
        <v>90454267</v>
      </c>
      <c r="AA62" t="s">
        <v>3293</v>
      </c>
      <c r="AD62">
        <v>0</v>
      </c>
      <c r="AE62" t="s">
        <v>1109</v>
      </c>
      <c r="AF62" t="s">
        <v>3337</v>
      </c>
      <c r="AG62" t="s">
        <v>2192</v>
      </c>
      <c r="AH62" t="s">
        <v>43</v>
      </c>
      <c r="AI62" s="28"/>
      <c r="AJ62" s="21"/>
      <c r="AM62" s="116"/>
    </row>
    <row r="63" spans="2:39" ht="135" x14ac:dyDescent="0.25">
      <c r="B63" t="s">
        <v>1327</v>
      </c>
      <c r="C63">
        <v>1079</v>
      </c>
      <c r="D63" s="150" t="s">
        <v>3385</v>
      </c>
      <c r="E63" t="s">
        <v>1846</v>
      </c>
      <c r="F63" t="s">
        <v>325</v>
      </c>
      <c r="G63" s="149">
        <f>7.45*AAplicationRemoved[[#This Row],[Yearly costs]]</f>
        <v>18073.7</v>
      </c>
      <c r="H63" s="28">
        <v>46058</v>
      </c>
      <c r="I63" s="8" t="s">
        <v>9563</v>
      </c>
      <c r="J63" s="136">
        <v>1</v>
      </c>
      <c r="K63" s="136" t="s">
        <v>9564</v>
      </c>
      <c r="L63" s="136">
        <v>0</v>
      </c>
      <c r="M63" t="s">
        <v>1327</v>
      </c>
      <c r="O63" t="s">
        <v>3386</v>
      </c>
      <c r="P63">
        <v>0</v>
      </c>
      <c r="Q63" t="s">
        <v>4531</v>
      </c>
      <c r="R63" s="28">
        <v>45931</v>
      </c>
      <c r="S63" s="28">
        <v>46295</v>
      </c>
      <c r="T63" t="s">
        <v>4536</v>
      </c>
      <c r="U63">
        <v>30</v>
      </c>
      <c r="X63" t="s">
        <v>4544</v>
      </c>
      <c r="Y63" s="116">
        <v>2426</v>
      </c>
      <c r="Z63">
        <v>20003019</v>
      </c>
      <c r="AA63" t="s">
        <v>3386</v>
      </c>
      <c r="AD63">
        <v>0</v>
      </c>
      <c r="AE63" t="s">
        <v>4578</v>
      </c>
      <c r="AF63" t="s">
        <v>4578</v>
      </c>
      <c r="AG63" t="s">
        <v>325</v>
      </c>
      <c r="AH63" t="s">
        <v>481</v>
      </c>
      <c r="AI63" s="28"/>
      <c r="AJ63" s="21"/>
      <c r="AM63" s="116"/>
    </row>
    <row r="64" spans="2:39" ht="150" x14ac:dyDescent="0.25">
      <c r="B64" t="s">
        <v>1310</v>
      </c>
      <c r="C64">
        <v>413</v>
      </c>
      <c r="D64" s="150" t="s">
        <v>3278</v>
      </c>
      <c r="E64" t="s">
        <v>1853</v>
      </c>
      <c r="F64" t="s">
        <v>325</v>
      </c>
      <c r="G64" s="116">
        <v>3994</v>
      </c>
      <c r="H64" s="28">
        <v>46058</v>
      </c>
      <c r="I64" s="8" t="s">
        <v>9565</v>
      </c>
      <c r="J64" s="136">
        <v>0</v>
      </c>
      <c r="K64" s="136"/>
      <c r="L64" s="136"/>
      <c r="M64" t="s">
        <v>1310</v>
      </c>
      <c r="O64" t="s">
        <v>3278</v>
      </c>
      <c r="P64">
        <v>0</v>
      </c>
      <c r="Q64" t="s">
        <v>4531</v>
      </c>
      <c r="R64" s="28">
        <v>45292</v>
      </c>
      <c r="S64" s="28"/>
      <c r="X64" t="s">
        <v>4533</v>
      </c>
      <c r="Y64" s="116">
        <v>3994</v>
      </c>
      <c r="AA64" t="s">
        <v>4546</v>
      </c>
      <c r="AC64" t="s">
        <v>4560</v>
      </c>
      <c r="AD64">
        <v>0</v>
      </c>
      <c r="AE64" t="s">
        <v>2152</v>
      </c>
      <c r="AF64" t="s">
        <v>3337</v>
      </c>
      <c r="AG64" t="s">
        <v>2192</v>
      </c>
      <c r="AH64" t="s">
        <v>43</v>
      </c>
      <c r="AI64" s="28"/>
      <c r="AJ64" s="21"/>
      <c r="AM64" s="116"/>
    </row>
    <row r="65" spans="2:39" x14ac:dyDescent="0.25">
      <c r="D65" s="150"/>
      <c r="G65" s="149"/>
      <c r="H65" s="28"/>
      <c r="J65" s="136"/>
      <c r="K65" s="136"/>
      <c r="L65" s="136"/>
      <c r="R65" s="28"/>
      <c r="S65" s="28"/>
      <c r="Y65" s="116"/>
      <c r="AI65" s="28"/>
      <c r="AJ65" s="21"/>
      <c r="AM65" s="116"/>
    </row>
    <row r="66" spans="2:39" x14ac:dyDescent="0.25">
      <c r="D66" s="150"/>
      <c r="G66" s="149"/>
      <c r="H66" s="28"/>
      <c r="J66" s="136"/>
      <c r="K66" s="136"/>
      <c r="L66" s="136"/>
      <c r="R66" s="28"/>
      <c r="S66" s="28"/>
      <c r="Y66" s="116"/>
      <c r="AI66" s="28"/>
      <c r="AJ66" s="21"/>
      <c r="AM66" s="116"/>
    </row>
    <row r="67" spans="2:39" x14ac:dyDescent="0.25">
      <c r="D67" s="150"/>
      <c r="G67" s="149"/>
      <c r="H67" s="28"/>
      <c r="J67" s="136"/>
      <c r="K67" s="136"/>
      <c r="L67" s="136"/>
      <c r="R67" s="28"/>
      <c r="S67" s="28"/>
      <c r="Y67" s="116"/>
      <c r="AI67" s="28"/>
      <c r="AJ67" s="21"/>
      <c r="AM67" s="116"/>
    </row>
    <row r="68" spans="2:39" x14ac:dyDescent="0.25">
      <c r="D68" s="150"/>
      <c r="G68" s="149"/>
      <c r="H68" s="28"/>
      <c r="J68" s="136"/>
      <c r="K68" s="136"/>
      <c r="L68" s="136"/>
      <c r="R68" s="28"/>
      <c r="S68" s="28"/>
      <c r="Y68" s="116"/>
      <c r="AI68" s="28"/>
      <c r="AJ68" s="21"/>
      <c r="AM68" s="116"/>
    </row>
    <row r="69" spans="2:39" x14ac:dyDescent="0.25">
      <c r="D69" s="150" t="s">
        <v>2978</v>
      </c>
      <c r="G69" s="149"/>
      <c r="H69" s="28"/>
      <c r="J69" s="136"/>
      <c r="K69" s="136"/>
      <c r="L69" s="136"/>
      <c r="R69" s="28"/>
      <c r="S69" s="28"/>
      <c r="Y69" s="116"/>
      <c r="AI69" s="28"/>
      <c r="AJ69" s="21"/>
      <c r="AM69" s="116"/>
    </row>
    <row r="70" spans="2:39" x14ac:dyDescent="0.25">
      <c r="G70" s="116"/>
      <c r="J70" s="136"/>
      <c r="K70" s="136"/>
      <c r="L70" s="136"/>
      <c r="R70" s="28"/>
      <c r="S70" s="28"/>
      <c r="Y70" s="116"/>
      <c r="AI70" s="28"/>
      <c r="AJ70" s="21"/>
      <c r="AM70" s="116" t="s">
        <v>8045</v>
      </c>
    </row>
    <row r="71" spans="2:39" x14ac:dyDescent="0.25">
      <c r="G71" s="118">
        <f>SUBTOTAL(109,AAplicationRemoved[Yearly saving DKR])</f>
        <v>3406466.2616559998</v>
      </c>
      <c r="J71" s="140"/>
      <c r="K71" s="140"/>
      <c r="L71" s="141">
        <f>SUBTOTAL(109,AAplicationRemoved[Yearly cost for application to take over])</f>
        <v>1463552</v>
      </c>
      <c r="R71" s="28"/>
      <c r="S71" s="28"/>
      <c r="Y71" s="118"/>
      <c r="AI71" s="28"/>
      <c r="AJ71" s="21"/>
      <c r="AL71" s="52">
        <f>SUBTOTAL(109,AAplicationRemoved[Actual saving (Annual)])</f>
        <v>1709000.6116559999</v>
      </c>
    </row>
    <row r="73" spans="2:39" hidden="1" x14ac:dyDescent="0.25">
      <c r="D73" s="214"/>
    </row>
    <row r="74" spans="2:39" hidden="1" x14ac:dyDescent="0.25">
      <c r="B74" s="68"/>
      <c r="C74" s="68"/>
      <c r="D74" s="214"/>
      <c r="G74" s="118"/>
      <c r="L74" s="118">
        <f>AAplicationRemoved[[#Totals],[Yearly saving DKR]]-AAplicationRemoved[[#Totals],[Yearly cost for application to take over]]</f>
        <v>1942914.2616559998</v>
      </c>
    </row>
    <row r="75" spans="2:39" hidden="1" x14ac:dyDescent="0.25">
      <c r="D75" s="214"/>
      <c r="E75" s="68"/>
      <c r="F75" s="68"/>
      <c r="G75" s="142"/>
      <c r="H75" s="68"/>
      <c r="I75" s="68"/>
      <c r="J75" s="68"/>
      <c r="K75" s="68"/>
      <c r="L75" s="68"/>
      <c r="M75" s="68"/>
      <c r="N75" s="68"/>
      <c r="O75" s="68"/>
    </row>
    <row r="76" spans="2:39" hidden="1" x14ac:dyDescent="0.25">
      <c r="D76" s="214"/>
    </row>
    <row r="77" spans="2:39" hidden="1" x14ac:dyDescent="0.25">
      <c r="D77" s="214"/>
    </row>
    <row r="78" spans="2:39" hidden="1" x14ac:dyDescent="0.25">
      <c r="D78" s="214"/>
    </row>
    <row r="79" spans="2:39" hidden="1" x14ac:dyDescent="0.25">
      <c r="D79" s="215"/>
    </row>
    <row r="80" spans="2:39" hidden="1" x14ac:dyDescent="0.25">
      <c r="D80" s="215"/>
    </row>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spans="2:20" hidden="1" x14ac:dyDescent="0.25"/>
    <row r="210" spans="2:20" x14ac:dyDescent="0.25">
      <c r="B210" t="s">
        <v>25</v>
      </c>
      <c r="C210" t="s">
        <v>26</v>
      </c>
      <c r="D210" t="s">
        <v>27</v>
      </c>
      <c r="E210" t="s">
        <v>28</v>
      </c>
      <c r="F210" t="s">
        <v>29</v>
      </c>
      <c r="G210" t="s">
        <v>30</v>
      </c>
      <c r="H210" t="s">
        <v>8517</v>
      </c>
      <c r="I210" t="s">
        <v>31</v>
      </c>
      <c r="J210" t="s">
        <v>32</v>
      </c>
      <c r="K210" t="s">
        <v>33</v>
      </c>
      <c r="L210" t="s">
        <v>34</v>
      </c>
      <c r="M210" t="s">
        <v>35</v>
      </c>
      <c r="N210" t="s">
        <v>36</v>
      </c>
      <c r="O210" t="s">
        <v>37</v>
      </c>
      <c r="P210" t="s">
        <v>38</v>
      </c>
      <c r="Q210" t="s">
        <v>39</v>
      </c>
      <c r="R210" t="s">
        <v>40</v>
      </c>
      <c r="S210" t="s">
        <v>41</v>
      </c>
      <c r="T210" t="s">
        <v>24</v>
      </c>
    </row>
    <row r="211" spans="2:20" x14ac:dyDescent="0.25">
      <c r="D211" t="s">
        <v>1634</v>
      </c>
      <c r="E211" t="s">
        <v>5268</v>
      </c>
      <c r="F211">
        <v>0</v>
      </c>
      <c r="G211">
        <v>0</v>
      </c>
      <c r="I211" t="s">
        <v>43</v>
      </c>
      <c r="J211" t="s">
        <v>91</v>
      </c>
      <c r="L211" t="s">
        <v>1689</v>
      </c>
      <c r="M211" t="s">
        <v>2694</v>
      </c>
      <c r="P211" t="s">
        <v>56</v>
      </c>
      <c r="Q211" t="s">
        <v>435</v>
      </c>
      <c r="R211">
        <v>0</v>
      </c>
      <c r="T211" t="s">
        <v>1690</v>
      </c>
    </row>
    <row r="212" spans="2:20" x14ac:dyDescent="0.25">
      <c r="D212" t="s">
        <v>583</v>
      </c>
      <c r="E212" t="s">
        <v>5516</v>
      </c>
      <c r="F212" t="s">
        <v>5517</v>
      </c>
      <c r="G212" t="s">
        <v>5523</v>
      </c>
      <c r="I212" t="s">
        <v>43</v>
      </c>
      <c r="J212" t="s">
        <v>71</v>
      </c>
      <c r="K212" t="s">
        <v>72</v>
      </c>
      <c r="L212" t="s">
        <v>631</v>
      </c>
      <c r="M212" t="s">
        <v>2433</v>
      </c>
      <c r="N212" t="s">
        <v>46</v>
      </c>
      <c r="O212" t="s">
        <v>52</v>
      </c>
      <c r="P212" t="s">
        <v>75</v>
      </c>
      <c r="Q212" t="s">
        <v>5062</v>
      </c>
      <c r="R212">
        <v>420</v>
      </c>
      <c r="T212" t="s">
        <v>76</v>
      </c>
    </row>
    <row r="213" spans="2:20" x14ac:dyDescent="0.25">
      <c r="D213" t="s">
        <v>583</v>
      </c>
      <c r="E213" t="s">
        <v>5516</v>
      </c>
      <c r="F213" t="s">
        <v>5517</v>
      </c>
      <c r="G213" t="s">
        <v>5523</v>
      </c>
      <c r="I213" t="s">
        <v>43</v>
      </c>
      <c r="J213" t="s">
        <v>91</v>
      </c>
      <c r="K213" t="s">
        <v>72</v>
      </c>
      <c r="L213" t="s">
        <v>631</v>
      </c>
      <c r="M213" t="s">
        <v>2433</v>
      </c>
      <c r="N213" t="s">
        <v>46</v>
      </c>
      <c r="O213" t="s">
        <v>47</v>
      </c>
      <c r="P213" t="s">
        <v>75</v>
      </c>
      <c r="Q213" t="s">
        <v>5062</v>
      </c>
      <c r="R213">
        <v>420</v>
      </c>
      <c r="T213" t="s">
        <v>92</v>
      </c>
    </row>
    <row r="214" spans="2:20" x14ac:dyDescent="0.25">
      <c r="D214" t="s">
        <v>583</v>
      </c>
      <c r="E214" t="s">
        <v>5516</v>
      </c>
      <c r="F214" t="s">
        <v>5517</v>
      </c>
      <c r="G214" t="s">
        <v>5523</v>
      </c>
      <c r="I214" t="s">
        <v>43</v>
      </c>
      <c r="J214" t="s">
        <v>91</v>
      </c>
      <c r="K214" t="s">
        <v>81</v>
      </c>
      <c r="L214" t="s">
        <v>631</v>
      </c>
      <c r="M214" t="s">
        <v>2433</v>
      </c>
      <c r="N214" t="s">
        <v>46</v>
      </c>
      <c r="O214" t="s">
        <v>47</v>
      </c>
      <c r="P214" t="s">
        <v>75</v>
      </c>
      <c r="Q214" t="s">
        <v>5062</v>
      </c>
      <c r="R214">
        <v>420</v>
      </c>
      <c r="T214" t="s">
        <v>96</v>
      </c>
    </row>
    <row r="215" spans="2:20" x14ac:dyDescent="0.25">
      <c r="D215" t="s">
        <v>1634</v>
      </c>
      <c r="E215" t="s">
        <v>5268</v>
      </c>
      <c r="F215">
        <v>0</v>
      </c>
      <c r="G215">
        <v>0</v>
      </c>
      <c r="I215" t="s">
        <v>43</v>
      </c>
      <c r="J215" t="s">
        <v>114</v>
      </c>
      <c r="L215" t="s">
        <v>1737</v>
      </c>
      <c r="M215" t="s">
        <v>2489</v>
      </c>
      <c r="N215" t="s">
        <v>46</v>
      </c>
      <c r="O215" t="s">
        <v>47</v>
      </c>
      <c r="P215" t="s">
        <v>56</v>
      </c>
      <c r="Q215" t="s">
        <v>435</v>
      </c>
      <c r="R215">
        <v>0</v>
      </c>
      <c r="T215" t="s">
        <v>294</v>
      </c>
    </row>
    <row r="216" spans="2:20" x14ac:dyDescent="0.25">
      <c r="D216" t="s">
        <v>583</v>
      </c>
      <c r="E216" t="s">
        <v>5516</v>
      </c>
      <c r="F216" t="s">
        <v>5517</v>
      </c>
      <c r="G216" t="s">
        <v>5523</v>
      </c>
      <c r="I216" t="s">
        <v>43</v>
      </c>
      <c r="J216" t="s">
        <v>91</v>
      </c>
      <c r="K216" t="s">
        <v>291</v>
      </c>
      <c r="L216" t="s">
        <v>674</v>
      </c>
      <c r="M216" t="s">
        <v>2504</v>
      </c>
      <c r="N216" t="s">
        <v>46</v>
      </c>
      <c r="O216" t="s">
        <v>47</v>
      </c>
      <c r="P216" t="s">
        <v>602</v>
      </c>
      <c r="Q216" t="s">
        <v>5062</v>
      </c>
      <c r="R216">
        <v>420</v>
      </c>
      <c r="T216" t="s">
        <v>292</v>
      </c>
    </row>
    <row r="217" spans="2:20" x14ac:dyDescent="0.25">
      <c r="D217" t="s">
        <v>583</v>
      </c>
      <c r="E217" t="s">
        <v>5516</v>
      </c>
      <c r="F217" t="s">
        <v>5517</v>
      </c>
      <c r="G217" t="s">
        <v>5523</v>
      </c>
      <c r="I217" t="s">
        <v>43</v>
      </c>
      <c r="J217" t="s">
        <v>91</v>
      </c>
      <c r="K217" t="s">
        <v>78</v>
      </c>
      <c r="L217" t="s">
        <v>752</v>
      </c>
      <c r="M217" t="s">
        <v>2892</v>
      </c>
      <c r="N217" t="s">
        <v>46</v>
      </c>
      <c r="O217" t="s">
        <v>47</v>
      </c>
      <c r="P217" t="s">
        <v>75</v>
      </c>
      <c r="Q217" t="s">
        <v>5062</v>
      </c>
      <c r="R217">
        <v>420</v>
      </c>
      <c r="T217" t="s">
        <v>93</v>
      </c>
    </row>
    <row r="218" spans="2:20" x14ac:dyDescent="0.25">
      <c r="D218" t="s">
        <v>583</v>
      </c>
      <c r="E218" t="s">
        <v>5516</v>
      </c>
      <c r="F218" t="s">
        <v>5517</v>
      </c>
      <c r="G218" t="s">
        <v>5523</v>
      </c>
      <c r="I218" t="s">
        <v>43</v>
      </c>
      <c r="J218" t="s">
        <v>114</v>
      </c>
      <c r="K218" t="s">
        <v>78</v>
      </c>
      <c r="L218" t="s">
        <v>752</v>
      </c>
      <c r="M218" t="s">
        <v>2892</v>
      </c>
      <c r="N218" t="s">
        <v>46</v>
      </c>
      <c r="O218" t="s">
        <v>47</v>
      </c>
      <c r="P218" t="s">
        <v>75</v>
      </c>
      <c r="Q218" t="s">
        <v>5062</v>
      </c>
      <c r="R218">
        <v>420</v>
      </c>
      <c r="T218" t="s">
        <v>120</v>
      </c>
    </row>
    <row r="219" spans="2:20" x14ac:dyDescent="0.25">
      <c r="D219" t="s">
        <v>583</v>
      </c>
      <c r="E219" t="s">
        <v>5516</v>
      </c>
      <c r="F219" t="s">
        <v>5517</v>
      </c>
      <c r="G219" t="s">
        <v>5523</v>
      </c>
      <c r="I219" t="s">
        <v>43</v>
      </c>
      <c r="J219" t="s">
        <v>114</v>
      </c>
      <c r="K219" t="s">
        <v>125</v>
      </c>
      <c r="L219" t="s">
        <v>877</v>
      </c>
      <c r="M219" t="s">
        <v>2975</v>
      </c>
      <c r="N219" t="s">
        <v>46</v>
      </c>
      <c r="O219" t="s">
        <v>47</v>
      </c>
      <c r="P219" t="s">
        <v>56</v>
      </c>
      <c r="Q219" t="s">
        <v>5062</v>
      </c>
      <c r="R219">
        <v>420</v>
      </c>
      <c r="T219" t="s">
        <v>878</v>
      </c>
    </row>
    <row r="220" spans="2:20" x14ac:dyDescent="0.25">
      <c r="D220" t="s">
        <v>583</v>
      </c>
      <c r="E220" t="s">
        <v>5516</v>
      </c>
      <c r="F220" t="s">
        <v>5517</v>
      </c>
      <c r="G220" t="s">
        <v>5523</v>
      </c>
      <c r="I220" t="s">
        <v>43</v>
      </c>
      <c r="J220" t="s">
        <v>114</v>
      </c>
      <c r="K220" t="s">
        <v>125</v>
      </c>
      <c r="L220" t="s">
        <v>875</v>
      </c>
      <c r="M220" t="s">
        <v>2978</v>
      </c>
      <c r="N220" t="s">
        <v>46</v>
      </c>
      <c r="O220" t="s">
        <v>47</v>
      </c>
      <c r="P220" t="s">
        <v>75</v>
      </c>
      <c r="Q220" t="s">
        <v>5062</v>
      </c>
      <c r="R220">
        <v>420</v>
      </c>
      <c r="T220" t="s">
        <v>876</v>
      </c>
    </row>
    <row r="221" spans="2:20" x14ac:dyDescent="0.25">
      <c r="D221" t="s">
        <v>583</v>
      </c>
      <c r="E221" t="s">
        <v>5516</v>
      </c>
      <c r="F221" t="s">
        <v>5517</v>
      </c>
      <c r="G221" t="s">
        <v>5523</v>
      </c>
      <c r="I221" t="s">
        <v>43</v>
      </c>
      <c r="J221" t="s">
        <v>114</v>
      </c>
      <c r="K221" t="s">
        <v>125</v>
      </c>
      <c r="L221" t="s">
        <v>887</v>
      </c>
      <c r="M221" t="s">
        <v>2981</v>
      </c>
      <c r="N221" t="s">
        <v>46</v>
      </c>
      <c r="O221" t="s">
        <v>47</v>
      </c>
      <c r="P221" t="s">
        <v>75</v>
      </c>
      <c r="Q221" t="s">
        <v>5062</v>
      </c>
      <c r="R221">
        <v>420</v>
      </c>
      <c r="T221" t="s">
        <v>126</v>
      </c>
    </row>
    <row r="222" spans="2:20" x14ac:dyDescent="0.25">
      <c r="D222" t="s">
        <v>583</v>
      </c>
      <c r="E222" t="s">
        <v>5516</v>
      </c>
      <c r="F222" t="s">
        <v>5517</v>
      </c>
      <c r="G222" t="s">
        <v>5523</v>
      </c>
      <c r="I222" t="s">
        <v>43</v>
      </c>
      <c r="J222" t="s">
        <v>114</v>
      </c>
      <c r="K222" t="s">
        <v>125</v>
      </c>
      <c r="L222" t="s">
        <v>872</v>
      </c>
      <c r="M222" t="s">
        <v>2983</v>
      </c>
      <c r="N222" t="s">
        <v>46</v>
      </c>
      <c r="O222" t="s">
        <v>47</v>
      </c>
      <c r="P222" t="s">
        <v>75</v>
      </c>
      <c r="Q222" t="s">
        <v>5062</v>
      </c>
      <c r="R222">
        <v>420</v>
      </c>
      <c r="T222" t="s">
        <v>126</v>
      </c>
    </row>
    <row r="223" spans="2:20" x14ac:dyDescent="0.25">
      <c r="D223" t="s">
        <v>583</v>
      </c>
      <c r="E223" t="s">
        <v>5516</v>
      </c>
      <c r="F223" t="s">
        <v>5517</v>
      </c>
      <c r="G223" t="s">
        <v>5523</v>
      </c>
      <c r="I223" t="s">
        <v>43</v>
      </c>
      <c r="J223" t="s">
        <v>114</v>
      </c>
      <c r="K223" t="s">
        <v>115</v>
      </c>
      <c r="L223" t="s">
        <v>812</v>
      </c>
      <c r="M223" t="s">
        <v>2726</v>
      </c>
      <c r="N223" t="s">
        <v>46</v>
      </c>
      <c r="O223" t="s">
        <v>47</v>
      </c>
      <c r="P223" t="s">
        <v>602</v>
      </c>
      <c r="Q223" t="s">
        <v>5062</v>
      </c>
      <c r="R223">
        <v>420</v>
      </c>
      <c r="T223" t="s">
        <v>116</v>
      </c>
    </row>
    <row r="224" spans="2:20" x14ac:dyDescent="0.25">
      <c r="D224" t="s">
        <v>70</v>
      </c>
      <c r="E224" t="s">
        <v>5516</v>
      </c>
      <c r="F224">
        <v>0</v>
      </c>
      <c r="G224">
        <v>0</v>
      </c>
      <c r="I224" t="s">
        <v>43</v>
      </c>
      <c r="J224" t="s">
        <v>114</v>
      </c>
      <c r="K224" t="s">
        <v>78</v>
      </c>
      <c r="L224" t="s">
        <v>122</v>
      </c>
      <c r="M224" t="s">
        <v>2899</v>
      </c>
      <c r="N224" t="s">
        <v>46</v>
      </c>
      <c r="O224" t="s">
        <v>47</v>
      </c>
      <c r="P224" t="s">
        <v>68</v>
      </c>
      <c r="Q224" t="s">
        <v>5062</v>
      </c>
      <c r="R224">
        <v>100</v>
      </c>
      <c r="T224" t="s">
        <v>120</v>
      </c>
    </row>
    <row r="225" spans="2:20" x14ac:dyDescent="0.25">
      <c r="D225" t="s">
        <v>1601</v>
      </c>
      <c r="E225" t="s">
        <v>4789</v>
      </c>
      <c r="F225" t="s">
        <v>4790</v>
      </c>
      <c r="G225" t="s">
        <v>4799</v>
      </c>
      <c r="I225" t="s">
        <v>43</v>
      </c>
      <c r="J225" t="s">
        <v>151</v>
      </c>
      <c r="K225" t="s">
        <v>340</v>
      </c>
      <c r="L225" t="s">
        <v>122</v>
      </c>
      <c r="M225" t="s">
        <v>2899</v>
      </c>
      <c r="N225" t="s">
        <v>46</v>
      </c>
      <c r="O225" t="s">
        <v>47</v>
      </c>
      <c r="P225" t="s">
        <v>68</v>
      </c>
      <c r="Q225" t="s">
        <v>435</v>
      </c>
      <c r="R225">
        <v>0</v>
      </c>
      <c r="T225" t="s">
        <v>342</v>
      </c>
    </row>
    <row r="226" spans="2:20" x14ac:dyDescent="0.25">
      <c r="D226" t="s">
        <v>583</v>
      </c>
      <c r="E226" t="s">
        <v>5516</v>
      </c>
      <c r="F226" t="s">
        <v>5517</v>
      </c>
      <c r="G226" t="s">
        <v>5523</v>
      </c>
      <c r="I226" t="s">
        <v>43</v>
      </c>
      <c r="J226" t="s">
        <v>71</v>
      </c>
      <c r="K226" t="s">
        <v>72</v>
      </c>
      <c r="L226" t="s">
        <v>631</v>
      </c>
      <c r="M226" t="s">
        <v>2433</v>
      </c>
      <c r="N226" t="s">
        <v>46</v>
      </c>
      <c r="O226" t="s">
        <v>52</v>
      </c>
      <c r="P226" t="s">
        <v>75</v>
      </c>
      <c r="Q226" t="s">
        <v>5062</v>
      </c>
      <c r="R226">
        <v>420</v>
      </c>
      <c r="T226" t="s">
        <v>76</v>
      </c>
    </row>
    <row r="229" spans="2:20" x14ac:dyDescent="0.25">
      <c r="B229">
        <v>45292</v>
      </c>
      <c r="D229" t="s">
        <v>1547</v>
      </c>
      <c r="E229" t="s">
        <v>4911</v>
      </c>
      <c r="F229" t="s">
        <v>4918</v>
      </c>
      <c r="G229">
        <v>0</v>
      </c>
      <c r="I229" t="s">
        <v>43</v>
      </c>
      <c r="J229" t="s">
        <v>325</v>
      </c>
      <c r="K229" t="s">
        <v>379</v>
      </c>
      <c r="L229" t="s">
        <v>1548</v>
      </c>
      <c r="M229" t="s">
        <v>3246</v>
      </c>
      <c r="N229" t="s">
        <v>308</v>
      </c>
      <c r="O229" t="s">
        <v>52</v>
      </c>
      <c r="P229" t="s">
        <v>273</v>
      </c>
      <c r="Q229" t="s">
        <v>4913</v>
      </c>
      <c r="R229">
        <v>400</v>
      </c>
      <c r="S229" t="s">
        <v>267</v>
      </c>
      <c r="T229" t="s">
        <v>1549</v>
      </c>
    </row>
    <row r="230" spans="2:20" x14ac:dyDescent="0.25">
      <c r="D230" t="s">
        <v>1547</v>
      </c>
      <c r="E230" t="s">
        <v>4911</v>
      </c>
      <c r="F230" t="s">
        <v>4918</v>
      </c>
      <c r="G230">
        <v>0</v>
      </c>
      <c r="I230" t="s">
        <v>62</v>
      </c>
      <c r="J230" t="s">
        <v>8632</v>
      </c>
      <c r="L230" t="s">
        <v>1548</v>
      </c>
      <c r="M230" t="s">
        <v>3246</v>
      </c>
      <c r="N230" t="s">
        <v>308</v>
      </c>
      <c r="O230" t="s">
        <v>52</v>
      </c>
      <c r="P230" t="s">
        <v>273</v>
      </c>
      <c r="Q230" t="s">
        <v>4913</v>
      </c>
      <c r="R230">
        <v>400</v>
      </c>
      <c r="S230" t="s">
        <v>267</v>
      </c>
    </row>
    <row r="231" spans="2:20" x14ac:dyDescent="0.25">
      <c r="D231" t="s">
        <v>1096</v>
      </c>
      <c r="E231" t="s">
        <v>416</v>
      </c>
      <c r="F231" t="s">
        <v>5237</v>
      </c>
      <c r="G231" t="s">
        <v>5245</v>
      </c>
      <c r="I231" t="s">
        <v>43</v>
      </c>
      <c r="J231" t="s">
        <v>325</v>
      </c>
      <c r="K231" t="s">
        <v>416</v>
      </c>
      <c r="L231" t="s">
        <v>1099</v>
      </c>
      <c r="M231" t="s">
        <v>3267</v>
      </c>
      <c r="N231" t="s">
        <v>138</v>
      </c>
      <c r="O231" t="s">
        <v>47</v>
      </c>
      <c r="P231" t="s">
        <v>1087</v>
      </c>
      <c r="Q231" t="s">
        <v>435</v>
      </c>
      <c r="R231">
        <v>0</v>
      </c>
      <c r="T231" t="s">
        <v>1088</v>
      </c>
    </row>
    <row r="232" spans="2:20" x14ac:dyDescent="0.25">
      <c r="D232" t="s">
        <v>1104</v>
      </c>
      <c r="E232" t="s">
        <v>416</v>
      </c>
      <c r="F232" t="s">
        <v>5200</v>
      </c>
      <c r="G232" t="s">
        <v>5201</v>
      </c>
      <c r="I232" t="s">
        <v>43</v>
      </c>
      <c r="J232" t="s">
        <v>325</v>
      </c>
      <c r="K232" t="s">
        <v>416</v>
      </c>
      <c r="L232" t="s">
        <v>1099</v>
      </c>
      <c r="M232" t="s">
        <v>3267</v>
      </c>
      <c r="N232" t="s">
        <v>138</v>
      </c>
      <c r="O232" t="s">
        <v>47</v>
      </c>
      <c r="P232" t="s">
        <v>1087</v>
      </c>
      <c r="Q232" t="s">
        <v>435</v>
      </c>
      <c r="R232">
        <v>0</v>
      </c>
      <c r="T232" t="s">
        <v>1095</v>
      </c>
    </row>
    <row r="233" spans="2:20" x14ac:dyDescent="0.25">
      <c r="D233" t="s">
        <v>1107</v>
      </c>
      <c r="E233" t="s">
        <v>416</v>
      </c>
      <c r="F233" t="s">
        <v>5189</v>
      </c>
      <c r="G233" t="s">
        <v>5190</v>
      </c>
      <c r="I233" t="s">
        <v>43</v>
      </c>
      <c r="J233" t="s">
        <v>325</v>
      </c>
      <c r="K233" t="s">
        <v>416</v>
      </c>
      <c r="L233" t="s">
        <v>1099</v>
      </c>
      <c r="M233" t="s">
        <v>3267</v>
      </c>
      <c r="N233" t="s">
        <v>138</v>
      </c>
      <c r="O233" t="s">
        <v>47</v>
      </c>
      <c r="P233" t="s">
        <v>1087</v>
      </c>
      <c r="Q233" t="s">
        <v>4624</v>
      </c>
      <c r="R233">
        <v>0</v>
      </c>
      <c r="T233" t="s">
        <v>1088</v>
      </c>
    </row>
    <row r="234" spans="2:20" x14ac:dyDescent="0.25">
      <c r="D234" t="s">
        <v>1110</v>
      </c>
      <c r="E234" t="s">
        <v>416</v>
      </c>
      <c r="F234" t="s">
        <v>5189</v>
      </c>
      <c r="G234" t="s">
        <v>5192</v>
      </c>
      <c r="I234" t="s">
        <v>43</v>
      </c>
      <c r="J234" t="s">
        <v>325</v>
      </c>
      <c r="K234" t="s">
        <v>416</v>
      </c>
      <c r="L234" t="s">
        <v>1099</v>
      </c>
      <c r="M234" t="s">
        <v>3267</v>
      </c>
      <c r="N234" t="s">
        <v>138</v>
      </c>
      <c r="O234" t="s">
        <v>47</v>
      </c>
      <c r="P234" t="s">
        <v>1111</v>
      </c>
      <c r="Q234" t="s">
        <v>4624</v>
      </c>
      <c r="R234">
        <v>0</v>
      </c>
      <c r="T234" t="s">
        <v>1088</v>
      </c>
    </row>
    <row r="235" spans="2:20" x14ac:dyDescent="0.25">
      <c r="D235" t="s">
        <v>1130</v>
      </c>
      <c r="E235" t="s">
        <v>416</v>
      </c>
      <c r="F235" t="s">
        <v>5189</v>
      </c>
      <c r="G235" t="s">
        <v>5194</v>
      </c>
      <c r="I235" t="s">
        <v>43</v>
      </c>
      <c r="J235" t="s">
        <v>325</v>
      </c>
      <c r="K235" t="s">
        <v>416</v>
      </c>
      <c r="L235" t="s">
        <v>1099</v>
      </c>
      <c r="M235" t="s">
        <v>3267</v>
      </c>
      <c r="N235" t="s">
        <v>138</v>
      </c>
      <c r="O235" t="s">
        <v>47</v>
      </c>
      <c r="P235" t="s">
        <v>391</v>
      </c>
      <c r="Q235" t="s">
        <v>435</v>
      </c>
      <c r="R235">
        <v>0</v>
      </c>
      <c r="T235" t="s">
        <v>1088</v>
      </c>
    </row>
    <row r="236" spans="2:20" x14ac:dyDescent="0.25">
      <c r="D236" t="s">
        <v>1196</v>
      </c>
      <c r="E236" t="s">
        <v>379</v>
      </c>
      <c r="F236" t="s">
        <v>5652</v>
      </c>
      <c r="G236" t="s">
        <v>5664</v>
      </c>
      <c r="I236" t="s">
        <v>43</v>
      </c>
      <c r="J236" t="s">
        <v>325</v>
      </c>
      <c r="K236" t="s">
        <v>379</v>
      </c>
      <c r="L236" t="s">
        <v>1099</v>
      </c>
      <c r="M236" t="s">
        <v>3267</v>
      </c>
      <c r="N236" t="s">
        <v>138</v>
      </c>
      <c r="O236" t="s">
        <v>52</v>
      </c>
      <c r="P236" t="s">
        <v>1197</v>
      </c>
      <c r="Q236" t="s">
        <v>4624</v>
      </c>
      <c r="R236">
        <v>0</v>
      </c>
      <c r="T236" t="s">
        <v>380</v>
      </c>
    </row>
    <row r="237" spans="2:20" x14ac:dyDescent="0.25">
      <c r="D237" t="s">
        <v>1196</v>
      </c>
      <c r="E237" t="s">
        <v>379</v>
      </c>
      <c r="F237" t="s">
        <v>5652</v>
      </c>
      <c r="G237" t="s">
        <v>5664</v>
      </c>
      <c r="I237" t="s">
        <v>62</v>
      </c>
      <c r="J237" t="s">
        <v>8632</v>
      </c>
      <c r="L237" t="s">
        <v>1099</v>
      </c>
      <c r="M237" t="s">
        <v>3267</v>
      </c>
      <c r="N237" t="s">
        <v>138</v>
      </c>
      <c r="O237" t="s">
        <v>52</v>
      </c>
      <c r="P237" t="s">
        <v>1197</v>
      </c>
      <c r="Q237" t="s">
        <v>4624</v>
      </c>
      <c r="R237">
        <v>0</v>
      </c>
    </row>
    <row r="242" spans="12:12" x14ac:dyDescent="0.25">
      <c r="L242" s="19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6F747D3E-4529-44F9-AD34-569B4309F845}">
          <x14:formula1>
            <xm:f>Tabels!$J$4:$J$14</xm:f>
          </x14:formula1>
          <xm:sqref>F75</xm:sqref>
        </x14:dataValidation>
        <x14:dataValidation type="list" allowBlank="1" showInputMessage="1" showErrorMessage="1" xr:uid="{9D862369-27BD-4378-ADA8-8FFFF2662BC0}">
          <x14:formula1>
            <xm:f>Tabels!$AO$4:$AO$8</xm:f>
          </x14:formula1>
          <xm:sqref>X28:X29 X32:X42</xm:sqref>
        </x14:dataValidation>
        <x14:dataValidation type="list" allowBlank="1" showInputMessage="1" showErrorMessage="1" xr:uid="{9E70D0C7-5A55-4B56-B484-DCA3D2262BD4}">
          <x14:formula1>
            <xm:f>Tabels!$AR$4:$AR$12</xm:f>
          </x14:formula1>
          <xm:sqref>Q28:Q29 Q32:Q33 Q35</xm:sqref>
        </x14:dataValidation>
        <x14:dataValidation type="list" allowBlank="1" showInputMessage="1" showErrorMessage="1" xr:uid="{7230EE9B-F37B-4585-AC27-20933131FE7B}">
          <x14:formula1>
            <xm:f>Tabels!$AY$4:$AY$27</xm:f>
          </x14:formula1>
          <xm:sqref>E18 E23:E69 E75</xm:sqref>
        </x14:dataValidation>
        <x14:dataValidation type="list" allowBlank="1" showInputMessage="1" showErrorMessage="1" xr:uid="{5B774DEF-6BCF-477C-BFEC-92C9E1D76DAF}">
          <x14:formula1>
            <xm:f>'O-Organization'!$C$3:$C$73</xm:f>
          </x14:formula1>
          <xm:sqref>F4:F70</xm:sqref>
        </x14:dataValidation>
        <x14:dataValidation type="list" allowBlank="1" showInputMessage="1" showErrorMessage="1" xr:uid="{855AC000-DABC-4D89-9897-DFC21B0C1DCE}">
          <x14:formula1>
            <xm:f>'A-Applications'!$B:$B</xm:f>
          </x14:formula1>
          <xm:sqref>M28:M29 M32:M33 M35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232F-C1B9-4FE0-A227-A24C89F209E3}">
  <sheetPr codeName="Sheet9"/>
  <dimension ref="B1:G111"/>
  <sheetViews>
    <sheetView topLeftCell="A32" workbookViewId="0">
      <selection activeCell="B111" sqref="B43:B111"/>
    </sheetView>
  </sheetViews>
  <sheetFormatPr defaultRowHeight="15" x14ac:dyDescent="0.25"/>
  <cols>
    <col min="2" max="2" width="86.28515625" bestFit="1" customWidth="1"/>
    <col min="3" max="3" width="78.28515625" bestFit="1" customWidth="1"/>
    <col min="7" max="7" width="102.28515625" bestFit="1" customWidth="1"/>
  </cols>
  <sheetData>
    <row r="1" spans="2:7" x14ac:dyDescent="0.25">
      <c r="B1" t="s">
        <v>7240</v>
      </c>
    </row>
    <row r="2" spans="2:7" x14ac:dyDescent="0.25">
      <c r="B2" t="s">
        <v>4918</v>
      </c>
      <c r="G2" t="s">
        <v>214</v>
      </c>
    </row>
    <row r="3" spans="2:7" x14ac:dyDescent="0.25">
      <c r="B3" t="s">
        <v>7646</v>
      </c>
      <c r="C3" t="s">
        <v>8177</v>
      </c>
      <c r="G3" t="s">
        <v>583</v>
      </c>
    </row>
    <row r="4" spans="2:7" x14ac:dyDescent="0.25">
      <c r="B4" s="217" t="s">
        <v>7648</v>
      </c>
      <c r="C4" t="s">
        <v>8178</v>
      </c>
      <c r="G4" t="s">
        <v>913</v>
      </c>
    </row>
    <row r="5" spans="2:7" x14ac:dyDescent="0.25">
      <c r="B5" s="190" t="s">
        <v>7651</v>
      </c>
      <c r="C5" t="s">
        <v>8179</v>
      </c>
      <c r="G5" t="s">
        <v>916</v>
      </c>
    </row>
    <row r="6" spans="2:7" x14ac:dyDescent="0.25">
      <c r="B6" s="218" t="s">
        <v>7653</v>
      </c>
      <c r="C6" t="s">
        <v>8180</v>
      </c>
      <c r="G6" s="192" t="s">
        <v>1155</v>
      </c>
    </row>
    <row r="7" spans="2:7" x14ac:dyDescent="0.25">
      <c r="B7" s="219" t="s">
        <v>7655</v>
      </c>
      <c r="C7" t="s">
        <v>8181</v>
      </c>
      <c r="G7" s="192" t="s">
        <v>1164</v>
      </c>
    </row>
    <row r="8" spans="2:7" x14ac:dyDescent="0.25">
      <c r="B8" s="218" t="s">
        <v>7658</v>
      </c>
      <c r="C8" t="s">
        <v>8182</v>
      </c>
      <c r="G8" s="192" t="s">
        <v>1166</v>
      </c>
    </row>
    <row r="9" spans="2:7" x14ac:dyDescent="0.25">
      <c r="B9" s="219" t="s">
        <v>7660</v>
      </c>
      <c r="C9" t="s">
        <v>8183</v>
      </c>
      <c r="G9" s="192" t="s">
        <v>1167</v>
      </c>
    </row>
    <row r="10" spans="2:7" x14ac:dyDescent="0.25">
      <c r="B10" s="218" t="s">
        <v>7662</v>
      </c>
      <c r="C10" t="s">
        <v>8184</v>
      </c>
      <c r="G10" s="192" t="s">
        <v>1178</v>
      </c>
    </row>
    <row r="11" spans="2:7" x14ac:dyDescent="0.25">
      <c r="B11" s="219" t="s">
        <v>7491</v>
      </c>
      <c r="C11" t="s">
        <v>8185</v>
      </c>
      <c r="G11" s="192" t="s">
        <v>1185</v>
      </c>
    </row>
    <row r="12" spans="2:7" x14ac:dyDescent="0.25">
      <c r="B12" s="218" t="s">
        <v>7493</v>
      </c>
      <c r="C12" t="s">
        <v>8186</v>
      </c>
      <c r="G12" s="192" t="s">
        <v>1212</v>
      </c>
    </row>
    <row r="13" spans="2:7" x14ac:dyDescent="0.25">
      <c r="B13" s="219" t="s">
        <v>1869</v>
      </c>
      <c r="C13" t="s">
        <v>8187</v>
      </c>
      <c r="G13" s="192" t="s">
        <v>1242</v>
      </c>
    </row>
    <row r="14" spans="2:7" x14ac:dyDescent="0.25">
      <c r="B14" s="218" t="s">
        <v>7665</v>
      </c>
      <c r="C14" t="s">
        <v>8188</v>
      </c>
      <c r="G14" s="192" t="s">
        <v>1245</v>
      </c>
    </row>
    <row r="15" spans="2:7" x14ac:dyDescent="0.25">
      <c r="B15" s="219" t="s">
        <v>7667</v>
      </c>
      <c r="C15" t="s">
        <v>8189</v>
      </c>
      <c r="G15" s="192" t="s">
        <v>1246</v>
      </c>
    </row>
    <row r="16" spans="2:7" x14ac:dyDescent="0.25">
      <c r="B16" s="218" t="s">
        <v>581</v>
      </c>
      <c r="C16" t="s">
        <v>8190</v>
      </c>
      <c r="G16" s="192" t="s">
        <v>1248</v>
      </c>
    </row>
    <row r="17" spans="2:7" x14ac:dyDescent="0.25">
      <c r="B17" s="219" t="s">
        <v>7671</v>
      </c>
      <c r="C17" t="s">
        <v>8191</v>
      </c>
      <c r="G17" s="192" t="s">
        <v>1249</v>
      </c>
    </row>
    <row r="18" spans="2:7" x14ac:dyDescent="0.25">
      <c r="B18" s="218" t="s">
        <v>7673</v>
      </c>
      <c r="C18" t="s">
        <v>8192</v>
      </c>
      <c r="G18" s="192" t="s">
        <v>1250</v>
      </c>
    </row>
    <row r="19" spans="2:7" x14ac:dyDescent="0.25">
      <c r="B19" s="219" t="s">
        <v>7675</v>
      </c>
      <c r="C19" t="s">
        <v>8193</v>
      </c>
      <c r="G19" s="192" t="s">
        <v>1251</v>
      </c>
    </row>
    <row r="20" spans="2:7" x14ac:dyDescent="0.25">
      <c r="B20" s="218" t="s">
        <v>7678</v>
      </c>
      <c r="C20" t="s">
        <v>8194</v>
      </c>
      <c r="G20" s="192" t="s">
        <v>1254</v>
      </c>
    </row>
    <row r="21" spans="2:7" x14ac:dyDescent="0.25">
      <c r="B21" s="219" t="s">
        <v>7680</v>
      </c>
      <c r="C21" t="s">
        <v>8195</v>
      </c>
      <c r="G21" s="192" t="s">
        <v>1255</v>
      </c>
    </row>
    <row r="22" spans="2:7" x14ac:dyDescent="0.25">
      <c r="B22" s="218" t="s">
        <v>7683</v>
      </c>
      <c r="C22" t="s">
        <v>8196</v>
      </c>
      <c r="G22" s="192" t="s">
        <v>1261</v>
      </c>
    </row>
    <row r="23" spans="2:7" x14ac:dyDescent="0.25">
      <c r="B23" s="219" t="s">
        <v>7685</v>
      </c>
      <c r="C23" t="s">
        <v>8197</v>
      </c>
      <c r="G23" s="192" t="s">
        <v>1262</v>
      </c>
    </row>
    <row r="24" spans="2:7" x14ac:dyDescent="0.25">
      <c r="B24" s="218" t="s">
        <v>7681</v>
      </c>
      <c r="G24" s="192" t="s">
        <v>1264</v>
      </c>
    </row>
    <row r="25" spans="2:7" x14ac:dyDescent="0.25">
      <c r="B25" s="219" t="s">
        <v>7684</v>
      </c>
      <c r="G25" s="192" t="s">
        <v>1275</v>
      </c>
    </row>
    <row r="26" spans="2:7" x14ac:dyDescent="0.25">
      <c r="B26" s="218" t="s">
        <v>7686</v>
      </c>
      <c r="G26" s="192" t="s">
        <v>1350</v>
      </c>
    </row>
    <row r="27" spans="2:7" x14ac:dyDescent="0.25">
      <c r="G27" t="s">
        <v>1517</v>
      </c>
    </row>
    <row r="31" spans="2:7" x14ac:dyDescent="0.25">
      <c r="G31" t="s">
        <v>1332</v>
      </c>
    </row>
    <row r="32" spans="2:7" x14ac:dyDescent="0.25">
      <c r="G32" t="s">
        <v>1334</v>
      </c>
    </row>
    <row r="33" spans="2:7" x14ac:dyDescent="0.25">
      <c r="G33" t="s">
        <v>1337</v>
      </c>
    </row>
    <row r="43" spans="2:7" x14ac:dyDescent="0.25">
      <c r="B43" t="s">
        <v>117</v>
      </c>
    </row>
    <row r="44" spans="2:7" x14ac:dyDescent="0.25">
      <c r="B44" t="s">
        <v>1460</v>
      </c>
    </row>
    <row r="45" spans="2:7" x14ac:dyDescent="0.25">
      <c r="B45" t="s">
        <v>639</v>
      </c>
    </row>
    <row r="46" spans="2:7" x14ac:dyDescent="0.25">
      <c r="B46" t="s">
        <v>8560</v>
      </c>
    </row>
    <row r="47" spans="2:7" x14ac:dyDescent="0.25">
      <c r="B47" t="s">
        <v>1518</v>
      </c>
    </row>
    <row r="48" spans="2:7" x14ac:dyDescent="0.25">
      <c r="B48" t="s">
        <v>1461</v>
      </c>
    </row>
    <row r="49" spans="2:2" x14ac:dyDescent="0.25">
      <c r="B49" t="s">
        <v>666</v>
      </c>
    </row>
    <row r="50" spans="2:2" x14ac:dyDescent="0.25">
      <c r="B50" t="s">
        <v>8617</v>
      </c>
    </row>
    <row r="51" spans="2:2" x14ac:dyDescent="0.25">
      <c r="B51" t="s">
        <v>597</v>
      </c>
    </row>
    <row r="52" spans="2:2" x14ac:dyDescent="0.25">
      <c r="B52" t="s">
        <v>49</v>
      </c>
    </row>
    <row r="53" spans="2:2" x14ac:dyDescent="0.25">
      <c r="B53" t="s">
        <v>259</v>
      </c>
    </row>
    <row r="54" spans="2:2" x14ac:dyDescent="0.25">
      <c r="B54" t="s">
        <v>535</v>
      </c>
    </row>
    <row r="55" spans="2:2" x14ac:dyDescent="0.25">
      <c r="B55" t="s">
        <v>641</v>
      </c>
    </row>
    <row r="56" spans="2:2" x14ac:dyDescent="0.25">
      <c r="B56" t="s">
        <v>1333</v>
      </c>
    </row>
    <row r="57" spans="2:2" x14ac:dyDescent="0.25">
      <c r="B57" t="s">
        <v>8538</v>
      </c>
    </row>
    <row r="58" spans="2:2" x14ac:dyDescent="0.25">
      <c r="B58" t="s">
        <v>536</v>
      </c>
    </row>
    <row r="59" spans="2:2" x14ac:dyDescent="0.25">
      <c r="B59" t="s">
        <v>130</v>
      </c>
    </row>
    <row r="60" spans="2:2" x14ac:dyDescent="0.25">
      <c r="B60" t="s">
        <v>358</v>
      </c>
    </row>
    <row r="61" spans="2:2" x14ac:dyDescent="0.25">
      <c r="B61" t="s">
        <v>575</v>
      </c>
    </row>
    <row r="62" spans="2:2" x14ac:dyDescent="0.25">
      <c r="B62" t="s">
        <v>142</v>
      </c>
    </row>
    <row r="63" spans="2:2" x14ac:dyDescent="0.25">
      <c r="B63" t="s">
        <v>135</v>
      </c>
    </row>
    <row r="64" spans="2:2" x14ac:dyDescent="0.25">
      <c r="B64" t="s">
        <v>1288</v>
      </c>
    </row>
    <row r="65" spans="2:2" x14ac:dyDescent="0.25">
      <c r="B65" t="s">
        <v>1462</v>
      </c>
    </row>
    <row r="66" spans="2:2" x14ac:dyDescent="0.25">
      <c r="B66" t="s">
        <v>736</v>
      </c>
    </row>
    <row r="67" spans="2:2" x14ac:dyDescent="0.25">
      <c r="B67" t="s">
        <v>1495</v>
      </c>
    </row>
    <row r="68" spans="2:2" x14ac:dyDescent="0.25">
      <c r="B68" t="s">
        <v>73</v>
      </c>
    </row>
    <row r="69" spans="2:2" x14ac:dyDescent="0.25">
      <c r="B69" t="s">
        <v>8613</v>
      </c>
    </row>
    <row r="70" spans="2:2" x14ac:dyDescent="0.25">
      <c r="B70" t="s">
        <v>1243</v>
      </c>
    </row>
    <row r="71" spans="2:2" x14ac:dyDescent="0.25">
      <c r="B71" t="s">
        <v>706</v>
      </c>
    </row>
    <row r="72" spans="2:2" x14ac:dyDescent="0.25">
      <c r="B72" t="s">
        <v>748</v>
      </c>
    </row>
    <row r="73" spans="2:2" x14ac:dyDescent="0.25">
      <c r="B73" t="s">
        <v>858</v>
      </c>
    </row>
    <row r="74" spans="2:2" x14ac:dyDescent="0.25">
      <c r="B74" t="s">
        <v>1476</v>
      </c>
    </row>
    <row r="75" spans="2:2" x14ac:dyDescent="0.25">
      <c r="B75" t="s">
        <v>1464</v>
      </c>
    </row>
    <row r="76" spans="2:2" x14ac:dyDescent="0.25">
      <c r="B76" t="s">
        <v>708</v>
      </c>
    </row>
    <row r="77" spans="2:2" x14ac:dyDescent="0.25">
      <c r="B77" t="s">
        <v>83</v>
      </c>
    </row>
    <row r="78" spans="2:2" x14ac:dyDescent="0.25">
      <c r="B78" t="s">
        <v>232</v>
      </c>
    </row>
    <row r="79" spans="2:2" x14ac:dyDescent="0.25">
      <c r="B79" t="s">
        <v>247</v>
      </c>
    </row>
    <row r="80" spans="2:2" x14ac:dyDescent="0.25">
      <c r="B80" t="s">
        <v>84</v>
      </c>
    </row>
    <row r="81" spans="2:2" x14ac:dyDescent="0.25">
      <c r="B81" t="s">
        <v>553</v>
      </c>
    </row>
    <row r="82" spans="2:2" x14ac:dyDescent="0.25">
      <c r="B82" t="s">
        <v>249</v>
      </c>
    </row>
    <row r="83" spans="2:2" x14ac:dyDescent="0.25">
      <c r="B83" t="s">
        <v>186</v>
      </c>
    </row>
    <row r="84" spans="2:2" x14ac:dyDescent="0.25">
      <c r="B84" t="s">
        <v>250</v>
      </c>
    </row>
    <row r="85" spans="2:2" x14ac:dyDescent="0.25">
      <c r="B85" t="s">
        <v>8611</v>
      </c>
    </row>
    <row r="86" spans="2:2" x14ac:dyDescent="0.25">
      <c r="B86" t="s">
        <v>234</v>
      </c>
    </row>
    <row r="87" spans="2:2" x14ac:dyDescent="0.25">
      <c r="B87" t="s">
        <v>1465</v>
      </c>
    </row>
    <row r="88" spans="2:2" x14ac:dyDescent="0.25">
      <c r="B88" t="s">
        <v>132</v>
      </c>
    </row>
    <row r="89" spans="2:2" x14ac:dyDescent="0.25">
      <c r="B89" t="s">
        <v>97</v>
      </c>
    </row>
    <row r="90" spans="2:2" x14ac:dyDescent="0.25">
      <c r="B90" t="s">
        <v>215</v>
      </c>
    </row>
    <row r="91" spans="2:2" x14ac:dyDescent="0.25">
      <c r="B91" t="s">
        <v>932</v>
      </c>
    </row>
    <row r="92" spans="2:2" x14ac:dyDescent="0.25">
      <c r="B92" t="s">
        <v>1519</v>
      </c>
    </row>
    <row r="93" spans="2:2" x14ac:dyDescent="0.25">
      <c r="B93" t="s">
        <v>1520</v>
      </c>
    </row>
    <row r="94" spans="2:2" x14ac:dyDescent="0.25">
      <c r="B94" t="s">
        <v>145</v>
      </c>
    </row>
    <row r="95" spans="2:2" x14ac:dyDescent="0.25">
      <c r="B95" t="s">
        <v>621</v>
      </c>
    </row>
    <row r="96" spans="2:2" x14ac:dyDescent="0.25">
      <c r="B96" t="s">
        <v>918</v>
      </c>
    </row>
    <row r="97" spans="2:2" x14ac:dyDescent="0.25">
      <c r="B97" t="s">
        <v>883</v>
      </c>
    </row>
    <row r="98" spans="2:2" x14ac:dyDescent="0.25">
      <c r="B98" t="s">
        <v>447</v>
      </c>
    </row>
    <row r="99" spans="2:2" x14ac:dyDescent="0.25">
      <c r="B99" t="s">
        <v>1467</v>
      </c>
    </row>
    <row r="100" spans="2:2" x14ac:dyDescent="0.25">
      <c r="B100" t="s">
        <v>419</v>
      </c>
    </row>
    <row r="101" spans="2:2" x14ac:dyDescent="0.25">
      <c r="B101" t="s">
        <v>400</v>
      </c>
    </row>
    <row r="102" spans="2:2" x14ac:dyDescent="0.25">
      <c r="B102" t="s">
        <v>428</v>
      </c>
    </row>
    <row r="103" spans="2:2" x14ac:dyDescent="0.25">
      <c r="B103" t="s">
        <v>1468</v>
      </c>
    </row>
    <row r="104" spans="2:2" x14ac:dyDescent="0.25">
      <c r="B104" t="s">
        <v>170</v>
      </c>
    </row>
    <row r="105" spans="2:2" x14ac:dyDescent="0.25">
      <c r="B105" t="s">
        <v>187</v>
      </c>
    </row>
    <row r="106" spans="2:2" x14ac:dyDescent="0.25">
      <c r="B106" t="s">
        <v>99</v>
      </c>
    </row>
    <row r="107" spans="2:2" x14ac:dyDescent="0.25">
      <c r="B107" t="s">
        <v>80</v>
      </c>
    </row>
    <row r="108" spans="2:2" x14ac:dyDescent="0.25">
      <c r="B108" t="s">
        <v>8609</v>
      </c>
    </row>
    <row r="109" spans="2:2" x14ac:dyDescent="0.25">
      <c r="B109" t="s">
        <v>476</v>
      </c>
    </row>
    <row r="110" spans="2:2" x14ac:dyDescent="0.25">
      <c r="B110" t="s">
        <v>1218</v>
      </c>
    </row>
    <row r="111" spans="2:2" x14ac:dyDescent="0.25">
      <c r="B111" t="s">
        <v>747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89F2-6EF5-42CE-BC60-B5AD7CD8102E}">
  <sheetPr codeName="Sheet11"/>
  <dimension ref="A2:F480"/>
  <sheetViews>
    <sheetView zoomScale="80" zoomScaleNormal="80" workbookViewId="0">
      <selection activeCell="A2" sqref="A2"/>
    </sheetView>
  </sheetViews>
  <sheetFormatPr defaultColWidth="9.28515625" defaultRowHeight="15" x14ac:dyDescent="0.25"/>
  <cols>
    <col min="1" max="1" width="117.5703125" style="83" bestFit="1" customWidth="1"/>
    <col min="2" max="2" width="10.28515625" style="83" customWidth="1"/>
    <col min="3" max="3" width="9.28515625" style="83"/>
    <col min="4" max="4" width="51.28515625" style="83" customWidth="1"/>
    <col min="5" max="5" width="45.28515625" style="83" customWidth="1"/>
    <col min="6" max="6" width="28.28515625" style="83" customWidth="1"/>
    <col min="7" max="16384" width="9.28515625" style="83"/>
  </cols>
  <sheetData>
    <row r="2" spans="1:6" x14ac:dyDescent="0.25">
      <c r="A2" s="83" t="s">
        <v>27</v>
      </c>
      <c r="B2" s="83" t="s">
        <v>4611</v>
      </c>
      <c r="C2" s="83" t="s">
        <v>4595</v>
      </c>
      <c r="D2" s="83" t="s">
        <v>4613</v>
      </c>
      <c r="E2" s="83" t="s">
        <v>4614</v>
      </c>
      <c r="F2" s="227" t="s">
        <v>8198</v>
      </c>
    </row>
    <row r="3" spans="1:6" x14ac:dyDescent="0.25">
      <c r="A3" s="83" t="s">
        <v>7378</v>
      </c>
      <c r="B3" s="83">
        <v>1000</v>
      </c>
      <c r="C3" s="83" t="s">
        <v>4620</v>
      </c>
      <c r="D3" s="83" t="s">
        <v>4621</v>
      </c>
      <c r="E3" s="83" t="s">
        <v>4622</v>
      </c>
      <c r="F3" s="227" t="e">
        <f>VLOOKUP(Table34[[#This Row],[IdLevel123]],temp!#REF!,1,FALSE)</f>
        <v>#REF!</v>
      </c>
    </row>
    <row r="4" spans="1:6" x14ac:dyDescent="0.25">
      <c r="A4" s="83" t="s">
        <v>7380</v>
      </c>
      <c r="B4" s="83">
        <v>1001</v>
      </c>
      <c r="C4" s="83" t="s">
        <v>4620</v>
      </c>
      <c r="D4" s="83" t="s">
        <v>8199</v>
      </c>
      <c r="F4" s="227" t="e">
        <f>VLOOKUP(Table34[[#This Row],[IdLevel123]],temp!#REF!,1,FALSE)</f>
        <v>#REF!</v>
      </c>
    </row>
    <row r="5" spans="1:6" x14ac:dyDescent="0.25">
      <c r="A5" s="83" t="s">
        <v>42</v>
      </c>
      <c r="B5" s="83">
        <v>1002</v>
      </c>
      <c r="C5" s="83" t="s">
        <v>4620</v>
      </c>
      <c r="D5" s="83" t="s">
        <v>4946</v>
      </c>
      <c r="F5" s="227" t="e">
        <f>VLOOKUP(Table34[[#This Row],[IdLevel123]],temp!#REF!,1,FALSE)</f>
        <v>#REF!</v>
      </c>
    </row>
    <row r="6" spans="1:6" x14ac:dyDescent="0.25">
      <c r="A6" s="83" t="s">
        <v>7383</v>
      </c>
      <c r="B6" s="83">
        <v>1004</v>
      </c>
      <c r="C6" s="83" t="s">
        <v>4620</v>
      </c>
      <c r="D6" s="83" t="s">
        <v>5446</v>
      </c>
      <c r="F6" s="227" t="e">
        <f>VLOOKUP(Table34[[#This Row],[IdLevel123]],temp!#REF!,1,FALSE)</f>
        <v>#REF!</v>
      </c>
    </row>
    <row r="7" spans="1:6" x14ac:dyDescent="0.25">
      <c r="A7" s="83" t="s">
        <v>70</v>
      </c>
      <c r="B7" s="83">
        <v>1005</v>
      </c>
      <c r="C7" s="83" t="s">
        <v>4620</v>
      </c>
      <c r="D7" s="83" t="s">
        <v>5516</v>
      </c>
      <c r="F7" s="227" t="e">
        <f>VLOOKUP(Table34[[#This Row],[IdLevel123]],temp!#REF!,1,FALSE)</f>
        <v>#REF!</v>
      </c>
    </row>
    <row r="8" spans="1:6" x14ac:dyDescent="0.25">
      <c r="A8" s="83" t="s">
        <v>7384</v>
      </c>
      <c r="B8" s="83">
        <v>1006</v>
      </c>
      <c r="C8" s="83" t="s">
        <v>4620</v>
      </c>
      <c r="D8" s="83" t="s">
        <v>3855</v>
      </c>
      <c r="F8" s="227" t="e">
        <f>VLOOKUP(Table34[[#This Row],[IdLevel123]],temp!#REF!,1,FALSE)</f>
        <v>#REF!</v>
      </c>
    </row>
    <row r="9" spans="1:6" x14ac:dyDescent="0.25">
      <c r="A9" s="83" t="s">
        <v>136</v>
      </c>
      <c r="B9" s="83">
        <v>1007</v>
      </c>
      <c r="C9" s="83" t="s">
        <v>4620</v>
      </c>
      <c r="D9" s="83" t="s">
        <v>4884</v>
      </c>
      <c r="F9" s="227" t="e">
        <f>VLOOKUP(Table34[[#This Row],[IdLevel123]],temp!#REF!,1,FALSE)</f>
        <v>#REF!</v>
      </c>
    </row>
    <row r="10" spans="1:6" x14ac:dyDescent="0.25">
      <c r="A10" s="83" t="s">
        <v>7426</v>
      </c>
      <c r="B10" s="83">
        <v>1008</v>
      </c>
      <c r="C10" s="83" t="s">
        <v>4620</v>
      </c>
      <c r="D10" s="83" t="s">
        <v>4621</v>
      </c>
      <c r="E10" s="83" t="s">
        <v>4625</v>
      </c>
      <c r="F10" s="227" t="e">
        <f>VLOOKUP(Table34[[#This Row],[IdLevel123]],temp!#REF!,1,FALSE)</f>
        <v>#REF!</v>
      </c>
    </row>
    <row r="11" spans="1:6" x14ac:dyDescent="0.25">
      <c r="A11" s="83" t="s">
        <v>147</v>
      </c>
      <c r="B11" s="83">
        <v>1009</v>
      </c>
      <c r="C11" s="83" t="s">
        <v>4620</v>
      </c>
      <c r="D11" s="83" t="s">
        <v>4621</v>
      </c>
      <c r="E11" s="83" t="s">
        <v>4639</v>
      </c>
      <c r="F11" s="227" t="e">
        <f>VLOOKUP(Table34[[#This Row],[IdLevel123]],temp!#REF!,1,FALSE)</f>
        <v>#REF!</v>
      </c>
    </row>
    <row r="12" spans="1:6" x14ac:dyDescent="0.25">
      <c r="A12" s="83" t="s">
        <v>7428</v>
      </c>
      <c r="B12" s="83">
        <v>1010</v>
      </c>
      <c r="C12" s="83" t="s">
        <v>4620</v>
      </c>
      <c r="D12" s="83" t="s">
        <v>4621</v>
      </c>
      <c r="E12" s="83" t="s">
        <v>4650</v>
      </c>
      <c r="F12" s="227" t="e">
        <f>VLOOKUP(Table34[[#This Row],[IdLevel123]],temp!#REF!,1,FALSE)</f>
        <v>#REF!</v>
      </c>
    </row>
    <row r="13" spans="1:6" x14ac:dyDescent="0.25">
      <c r="A13" s="83" t="s">
        <v>7432</v>
      </c>
      <c r="B13" s="83">
        <v>1011</v>
      </c>
      <c r="C13" s="83" t="s">
        <v>4620</v>
      </c>
      <c r="D13" s="83" t="s">
        <v>4621</v>
      </c>
      <c r="E13" s="83" t="s">
        <v>4662</v>
      </c>
      <c r="F13" s="227" t="e">
        <f>VLOOKUP(Table34[[#This Row],[IdLevel123]],temp!#REF!,1,FALSE)</f>
        <v>#REF!</v>
      </c>
    </row>
    <row r="14" spans="1:6" x14ac:dyDescent="0.25">
      <c r="A14" s="83" t="s">
        <v>7609</v>
      </c>
      <c r="B14" s="83">
        <v>1012</v>
      </c>
      <c r="C14" s="83" t="s">
        <v>4620</v>
      </c>
      <c r="D14" s="83" t="s">
        <v>4621</v>
      </c>
      <c r="E14" s="83" t="s">
        <v>4670</v>
      </c>
      <c r="F14" s="227" t="e">
        <f>VLOOKUP(Table34[[#This Row],[IdLevel123]],temp!#REF!,1,FALSE)</f>
        <v>#REF!</v>
      </c>
    </row>
    <row r="15" spans="1:6" x14ac:dyDescent="0.25">
      <c r="A15" s="83" t="s">
        <v>7583</v>
      </c>
      <c r="B15" s="83">
        <v>1013</v>
      </c>
      <c r="C15" s="83" t="s">
        <v>4620</v>
      </c>
      <c r="D15" s="83" t="s">
        <v>4621</v>
      </c>
      <c r="E15" s="83" t="s">
        <v>4683</v>
      </c>
      <c r="F15" s="227" t="e">
        <f>VLOOKUP(Table34[[#This Row],[IdLevel123]],temp!#REF!,1,FALSE)</f>
        <v>#REF!</v>
      </c>
    </row>
    <row r="16" spans="1:6" x14ac:dyDescent="0.25">
      <c r="A16" s="83" t="s">
        <v>7484</v>
      </c>
      <c r="B16" s="83">
        <v>1014</v>
      </c>
      <c r="C16" s="83" t="s">
        <v>4620</v>
      </c>
      <c r="D16" s="83" t="s">
        <v>8199</v>
      </c>
      <c r="E16" s="83" t="s">
        <v>4885</v>
      </c>
      <c r="F16" s="227" t="e">
        <f>VLOOKUP(Table34[[#This Row],[IdLevel123]],temp!#REF!,1,FALSE)</f>
        <v>#REF!</v>
      </c>
    </row>
    <row r="17" spans="1:6" x14ac:dyDescent="0.25">
      <c r="A17" s="83" t="s">
        <v>8200</v>
      </c>
      <c r="B17" s="83">
        <v>1015</v>
      </c>
      <c r="C17" s="83" t="s">
        <v>4620</v>
      </c>
      <c r="D17" s="83" t="s">
        <v>8199</v>
      </c>
      <c r="E17" s="83" t="s">
        <v>4898</v>
      </c>
      <c r="F17" s="227" t="e">
        <f>VLOOKUP(Table34[[#This Row],[IdLevel123]],temp!#REF!,1,FALSE)</f>
        <v>#REF!</v>
      </c>
    </row>
    <row r="18" spans="1:6" x14ac:dyDescent="0.25">
      <c r="A18" s="83" t="s">
        <v>7457</v>
      </c>
      <c r="B18" s="83">
        <v>1016</v>
      </c>
      <c r="C18" s="83" t="s">
        <v>4620</v>
      </c>
      <c r="D18" s="83" t="s">
        <v>8199</v>
      </c>
      <c r="E18" s="83" t="s">
        <v>8201</v>
      </c>
      <c r="F18" s="227" t="e">
        <f>VLOOKUP(Table34[[#This Row],[IdLevel123]],temp!#REF!,1,FALSE)</f>
        <v>#REF!</v>
      </c>
    </row>
    <row r="19" spans="1:6" x14ac:dyDescent="0.25">
      <c r="A19" s="83" t="s">
        <v>7572</v>
      </c>
      <c r="B19" s="83">
        <v>1017</v>
      </c>
      <c r="C19" s="83" t="s">
        <v>4734</v>
      </c>
      <c r="D19" s="83" t="s">
        <v>8199</v>
      </c>
      <c r="E19" s="83" t="s">
        <v>8202</v>
      </c>
      <c r="F19" s="227" t="e">
        <f>VLOOKUP(Table34[[#This Row],[IdLevel123]],temp!#REF!,1,FALSE)</f>
        <v>#REF!</v>
      </c>
    </row>
    <row r="20" spans="1:6" x14ac:dyDescent="0.25">
      <c r="A20" s="83" t="s">
        <v>8203</v>
      </c>
      <c r="B20" s="83">
        <v>1018</v>
      </c>
      <c r="C20" s="83" t="s">
        <v>4620</v>
      </c>
      <c r="D20" s="83" t="s">
        <v>8199</v>
      </c>
      <c r="E20" s="83" t="s">
        <v>8204</v>
      </c>
      <c r="F20" s="227" t="e">
        <f>VLOOKUP(Table34[[#This Row],[IdLevel123]],temp!#REF!,1,FALSE)</f>
        <v>#REF!</v>
      </c>
    </row>
    <row r="21" spans="1:6" x14ac:dyDescent="0.25">
      <c r="A21" s="83" t="s">
        <v>7411</v>
      </c>
      <c r="B21" s="83">
        <v>1019</v>
      </c>
      <c r="C21" s="83" t="s">
        <v>4620</v>
      </c>
      <c r="D21" s="83" t="s">
        <v>8199</v>
      </c>
      <c r="E21" s="83" t="s">
        <v>4930</v>
      </c>
      <c r="F21" s="227" t="e">
        <f>VLOOKUP(Table34[[#This Row],[IdLevel123]],temp!#REF!,1,FALSE)</f>
        <v>#REF!</v>
      </c>
    </row>
    <row r="22" spans="1:6" x14ac:dyDescent="0.25">
      <c r="A22" s="83" t="s">
        <v>7446</v>
      </c>
      <c r="B22" s="83">
        <v>1020</v>
      </c>
      <c r="C22" s="83" t="s">
        <v>4620</v>
      </c>
      <c r="D22" s="83" t="s">
        <v>8199</v>
      </c>
      <c r="E22" s="83" t="s">
        <v>3006</v>
      </c>
      <c r="F22" s="227" t="e">
        <f>VLOOKUP(Table34[[#This Row],[IdLevel123]],temp!#REF!,1,FALSE)</f>
        <v>#REF!</v>
      </c>
    </row>
    <row r="23" spans="1:6" x14ac:dyDescent="0.25">
      <c r="A23" s="83" t="s">
        <v>7458</v>
      </c>
      <c r="B23" s="83">
        <v>1021</v>
      </c>
      <c r="C23" s="83" t="s">
        <v>4620</v>
      </c>
      <c r="D23" s="83" t="s">
        <v>8199</v>
      </c>
      <c r="E23" s="83" t="s">
        <v>8205</v>
      </c>
      <c r="F23" s="227" t="e">
        <f>VLOOKUP(Table34[[#This Row],[IdLevel123]],temp!#REF!,1,FALSE)</f>
        <v>#REF!</v>
      </c>
    </row>
    <row r="24" spans="1:6" x14ac:dyDescent="0.25">
      <c r="A24" s="83" t="s">
        <v>172</v>
      </c>
      <c r="B24" s="83">
        <v>1022</v>
      </c>
      <c r="C24" s="83" t="s">
        <v>4620</v>
      </c>
      <c r="D24" s="83" t="s">
        <v>4946</v>
      </c>
      <c r="E24" s="83" t="s">
        <v>4947</v>
      </c>
      <c r="F24" s="227" t="e">
        <f>VLOOKUP(Table34[[#This Row],[IdLevel123]],temp!#REF!,1,FALSE)</f>
        <v>#REF!</v>
      </c>
    </row>
    <row r="25" spans="1:6" x14ac:dyDescent="0.25">
      <c r="A25" s="83" t="s">
        <v>7403</v>
      </c>
      <c r="B25" s="83">
        <v>1023</v>
      </c>
      <c r="C25" s="83" t="s">
        <v>4620</v>
      </c>
      <c r="D25" s="83" t="s">
        <v>4946</v>
      </c>
      <c r="E25" s="83" t="s">
        <v>4966</v>
      </c>
      <c r="F25" s="227" t="e">
        <f>VLOOKUP(Table34[[#This Row],[IdLevel123]],temp!#REF!,1,FALSE)</f>
        <v>#REF!</v>
      </c>
    </row>
    <row r="26" spans="1:6" x14ac:dyDescent="0.25">
      <c r="A26" s="83" t="s">
        <v>7438</v>
      </c>
      <c r="B26" s="83">
        <v>1024</v>
      </c>
      <c r="C26" s="83" t="s">
        <v>4620</v>
      </c>
      <c r="D26" s="83" t="s">
        <v>4946</v>
      </c>
      <c r="E26" s="83" t="s">
        <v>4977</v>
      </c>
      <c r="F26" s="227" t="e">
        <f>VLOOKUP(Table34[[#This Row],[IdLevel123]],temp!#REF!,1,FALSE)</f>
        <v>#REF!</v>
      </c>
    </row>
    <row r="27" spans="1:6" x14ac:dyDescent="0.25">
      <c r="A27" s="83" t="s">
        <v>173</v>
      </c>
      <c r="B27" s="83">
        <v>1025</v>
      </c>
      <c r="C27" s="83" t="s">
        <v>4620</v>
      </c>
      <c r="D27" s="83" t="s">
        <v>4946</v>
      </c>
      <c r="E27" s="83" t="s">
        <v>4985</v>
      </c>
      <c r="F27" s="227" t="e">
        <f>VLOOKUP(Table34[[#This Row],[IdLevel123]],temp!#REF!,1,FALSE)</f>
        <v>#REF!</v>
      </c>
    </row>
    <row r="28" spans="1:6" x14ac:dyDescent="0.25">
      <c r="A28" s="83" t="s">
        <v>7436</v>
      </c>
      <c r="B28" s="83">
        <v>1026</v>
      </c>
      <c r="C28" s="83" t="s">
        <v>4620</v>
      </c>
      <c r="D28" s="83" t="s">
        <v>4946</v>
      </c>
      <c r="E28" s="83" t="s">
        <v>4993</v>
      </c>
      <c r="F28" s="227" t="e">
        <f>VLOOKUP(Table34[[#This Row],[IdLevel123]],temp!#REF!,1,FALSE)</f>
        <v>#REF!</v>
      </c>
    </row>
    <row r="29" spans="1:6" x14ac:dyDescent="0.25">
      <c r="A29" s="83" t="s">
        <v>179</v>
      </c>
      <c r="B29" s="83">
        <v>1027</v>
      </c>
      <c r="C29" s="83" t="s">
        <v>4620</v>
      </c>
      <c r="D29" s="83" t="s">
        <v>4946</v>
      </c>
      <c r="E29" s="83" t="s">
        <v>5006</v>
      </c>
      <c r="F29" s="227" t="e">
        <f>VLOOKUP(Table34[[#This Row],[IdLevel123]],temp!#REF!,1,FALSE)</f>
        <v>#REF!</v>
      </c>
    </row>
    <row r="30" spans="1:6" x14ac:dyDescent="0.25">
      <c r="A30" s="83" t="s">
        <v>7445</v>
      </c>
      <c r="B30" s="83">
        <v>1028</v>
      </c>
      <c r="C30" s="83" t="s">
        <v>4620</v>
      </c>
      <c r="D30" s="83" t="s">
        <v>4946</v>
      </c>
      <c r="E30" s="83" t="s">
        <v>5021</v>
      </c>
      <c r="F30" s="227" t="e">
        <f>VLOOKUP(Table34[[#This Row],[IdLevel123]],temp!#REF!,1,FALSE)</f>
        <v>#REF!</v>
      </c>
    </row>
    <row r="31" spans="1:6" x14ac:dyDescent="0.25">
      <c r="A31" s="83" t="s">
        <v>7502</v>
      </c>
      <c r="B31" s="83">
        <v>1033</v>
      </c>
      <c r="C31" s="83" t="s">
        <v>4620</v>
      </c>
      <c r="D31" s="83" t="s">
        <v>5446</v>
      </c>
      <c r="E31" s="83" t="s">
        <v>5447</v>
      </c>
      <c r="F31" s="227" t="e">
        <f>VLOOKUP(Table34[[#This Row],[IdLevel123]],temp!#REF!,1,FALSE)</f>
        <v>#REF!</v>
      </c>
    </row>
    <row r="32" spans="1:6" x14ac:dyDescent="0.25">
      <c r="A32" s="83" t="s">
        <v>182</v>
      </c>
      <c r="B32" s="83">
        <v>1034</v>
      </c>
      <c r="C32" s="83" t="s">
        <v>4620</v>
      </c>
      <c r="D32" s="83" t="s">
        <v>5446</v>
      </c>
      <c r="E32" s="83" t="s">
        <v>5458</v>
      </c>
      <c r="F32" s="227" t="e">
        <f>VLOOKUP(Table34[[#This Row],[IdLevel123]],temp!#REF!,1,FALSE)</f>
        <v>#REF!</v>
      </c>
    </row>
    <row r="33" spans="1:6" x14ac:dyDescent="0.25">
      <c r="A33" s="83" t="s">
        <v>189</v>
      </c>
      <c r="B33" s="83">
        <v>1035</v>
      </c>
      <c r="C33" s="83" t="s">
        <v>4620</v>
      </c>
      <c r="D33" s="83" t="s">
        <v>5446</v>
      </c>
      <c r="E33" s="83" t="s">
        <v>183</v>
      </c>
      <c r="F33" s="227" t="e">
        <f>VLOOKUP(Table34[[#This Row],[IdLevel123]],temp!#REF!,1,FALSE)</f>
        <v>#REF!</v>
      </c>
    </row>
    <row r="34" spans="1:6" x14ac:dyDescent="0.25">
      <c r="A34" s="83" t="s">
        <v>7477</v>
      </c>
      <c r="B34" s="83">
        <v>1036</v>
      </c>
      <c r="C34" s="83" t="s">
        <v>4620</v>
      </c>
      <c r="D34" s="83" t="s">
        <v>5446</v>
      </c>
      <c r="E34" s="83" t="s">
        <v>5486</v>
      </c>
      <c r="F34" s="227" t="e">
        <f>VLOOKUP(Table34[[#This Row],[IdLevel123]],temp!#REF!,1,FALSE)</f>
        <v>#REF!</v>
      </c>
    </row>
    <row r="35" spans="1:6" x14ac:dyDescent="0.25">
      <c r="A35" s="83" t="s">
        <v>7601</v>
      </c>
      <c r="B35" s="83">
        <v>1037</v>
      </c>
      <c r="C35" s="83" t="s">
        <v>4620</v>
      </c>
      <c r="D35" s="83" t="s">
        <v>5446</v>
      </c>
      <c r="E35" s="83" t="s">
        <v>5496</v>
      </c>
      <c r="F35" s="227" t="e">
        <f>VLOOKUP(Table34[[#This Row],[IdLevel123]],temp!#REF!,1,FALSE)</f>
        <v>#REF!</v>
      </c>
    </row>
    <row r="36" spans="1:6" x14ac:dyDescent="0.25">
      <c r="A36" s="227" t="s">
        <v>7610</v>
      </c>
      <c r="B36" s="83">
        <v>1038</v>
      </c>
      <c r="C36" s="83" t="s">
        <v>4620</v>
      </c>
      <c r="D36" s="83" t="s">
        <v>5516</v>
      </c>
      <c r="E36" s="83" t="s">
        <v>5517</v>
      </c>
      <c r="F36" s="227" t="e">
        <f>VLOOKUP(Table34[[#This Row],[IdLevel123]],temp!#REF!,1,FALSE)</f>
        <v>#REF!</v>
      </c>
    </row>
    <row r="37" spans="1:6" x14ac:dyDescent="0.25">
      <c r="A37" s="83" t="s">
        <v>195</v>
      </c>
      <c r="B37" s="83">
        <v>1039</v>
      </c>
      <c r="C37" s="83" t="s">
        <v>4620</v>
      </c>
      <c r="D37" s="83" t="s">
        <v>5516</v>
      </c>
      <c r="E37" s="83" t="s">
        <v>5531</v>
      </c>
      <c r="F37" s="227" t="e">
        <f>VLOOKUP(Table34[[#This Row],[IdLevel123]],temp!#REF!,1,FALSE)</f>
        <v>#REF!</v>
      </c>
    </row>
    <row r="38" spans="1:6" x14ac:dyDescent="0.25">
      <c r="A38" s="83" t="s">
        <v>197</v>
      </c>
      <c r="B38" s="83">
        <v>1040</v>
      </c>
      <c r="C38" s="83" t="s">
        <v>4620</v>
      </c>
      <c r="D38" s="83" t="s">
        <v>5516</v>
      </c>
      <c r="E38" s="83" t="s">
        <v>5542</v>
      </c>
      <c r="F38" s="227" t="e">
        <f>VLOOKUP(Table34[[#This Row],[IdLevel123]],temp!#REF!,1,FALSE)</f>
        <v>#REF!</v>
      </c>
    </row>
    <row r="39" spans="1:6" x14ac:dyDescent="0.25">
      <c r="A39" s="83" t="s">
        <v>198</v>
      </c>
      <c r="B39" s="83">
        <v>1041</v>
      </c>
      <c r="C39" s="83" t="s">
        <v>4620</v>
      </c>
      <c r="D39" s="83" t="s">
        <v>5516</v>
      </c>
      <c r="E39" s="83" t="s">
        <v>5554</v>
      </c>
      <c r="F39" s="227" t="e">
        <f>VLOOKUP(Table34[[#This Row],[IdLevel123]],temp!#REF!,1,FALSE)</f>
        <v>#REF!</v>
      </c>
    </row>
    <row r="40" spans="1:6" x14ac:dyDescent="0.25">
      <c r="A40" s="83" t="s">
        <v>199</v>
      </c>
      <c r="B40" s="83">
        <v>1042</v>
      </c>
      <c r="C40" s="83" t="s">
        <v>4620</v>
      </c>
      <c r="D40" s="83" t="s">
        <v>5516</v>
      </c>
      <c r="E40" s="83" t="s">
        <v>5567</v>
      </c>
      <c r="F40" s="227" t="e">
        <f>VLOOKUP(Table34[[#This Row],[IdLevel123]],temp!#REF!,1,FALSE)</f>
        <v>#REF!</v>
      </c>
    </row>
    <row r="41" spans="1:6" x14ac:dyDescent="0.25">
      <c r="A41" s="83" t="s">
        <v>200</v>
      </c>
      <c r="B41" s="83">
        <v>1043</v>
      </c>
      <c r="C41" s="83" t="s">
        <v>4620</v>
      </c>
      <c r="D41" s="83" t="s">
        <v>5516</v>
      </c>
      <c r="E41" s="83" t="s">
        <v>5580</v>
      </c>
      <c r="F41" s="227" t="e">
        <f>VLOOKUP(Table34[[#This Row],[IdLevel123]],temp!#REF!,1,FALSE)</f>
        <v>#REF!</v>
      </c>
    </row>
    <row r="42" spans="1:6" x14ac:dyDescent="0.25">
      <c r="A42" s="83" t="s">
        <v>201</v>
      </c>
      <c r="B42" s="83">
        <v>1044</v>
      </c>
      <c r="C42" s="83" t="s">
        <v>4620</v>
      </c>
      <c r="D42" s="83" t="s">
        <v>5516</v>
      </c>
      <c r="E42" s="83" t="s">
        <v>5593</v>
      </c>
      <c r="F42" s="227" t="e">
        <f>VLOOKUP(Table34[[#This Row],[IdLevel123]],temp!#REF!,1,FALSE)</f>
        <v>#REF!</v>
      </c>
    </row>
    <row r="43" spans="1:6" x14ac:dyDescent="0.25">
      <c r="A43" s="83" t="s">
        <v>202</v>
      </c>
      <c r="B43" s="83">
        <v>1045</v>
      </c>
      <c r="C43" s="83" t="s">
        <v>4620</v>
      </c>
      <c r="D43" s="83" t="s">
        <v>5516</v>
      </c>
      <c r="E43" s="83" t="s">
        <v>5604</v>
      </c>
      <c r="F43" s="227" t="e">
        <f>VLOOKUP(Table34[[#This Row],[IdLevel123]],temp!#REF!,1,FALSE)</f>
        <v>#REF!</v>
      </c>
    </row>
    <row r="44" spans="1:6" x14ac:dyDescent="0.25">
      <c r="A44" s="83" t="s">
        <v>203</v>
      </c>
      <c r="B44" s="83">
        <v>1046</v>
      </c>
      <c r="C44" s="83" t="s">
        <v>4620</v>
      </c>
      <c r="D44" s="83" t="s">
        <v>3855</v>
      </c>
      <c r="E44" s="83" t="s">
        <v>5060</v>
      </c>
      <c r="F44" s="227" t="e">
        <f>VLOOKUP(Table34[[#This Row],[IdLevel123]],temp!#REF!,1,FALSE)</f>
        <v>#REF!</v>
      </c>
    </row>
    <row r="45" spans="1:6" x14ac:dyDescent="0.25">
      <c r="A45" s="83" t="s">
        <v>7616</v>
      </c>
      <c r="B45" s="83">
        <v>1047</v>
      </c>
      <c r="C45" s="83" t="s">
        <v>4620</v>
      </c>
      <c r="D45" s="83" t="s">
        <v>3855</v>
      </c>
      <c r="E45" s="83" t="s">
        <v>5075</v>
      </c>
      <c r="F45" s="227" t="e">
        <f>VLOOKUP(Table34[[#This Row],[IdLevel123]],temp!#REF!,1,FALSE)</f>
        <v>#REF!</v>
      </c>
    </row>
    <row r="46" spans="1:6" x14ac:dyDescent="0.25">
      <c r="A46" s="83" t="s">
        <v>7475</v>
      </c>
      <c r="B46" s="83">
        <v>1048</v>
      </c>
      <c r="C46" s="83" t="s">
        <v>4620</v>
      </c>
      <c r="D46" s="83" t="s">
        <v>3855</v>
      </c>
      <c r="E46" s="83" t="s">
        <v>5085</v>
      </c>
      <c r="F46" s="227" t="e">
        <f>VLOOKUP(Table34[[#This Row],[IdLevel123]],temp!#REF!,1,FALSE)</f>
        <v>#REF!</v>
      </c>
    </row>
    <row r="47" spans="1:6" x14ac:dyDescent="0.25">
      <c r="A47" s="83" t="s">
        <v>7400</v>
      </c>
      <c r="B47" s="83">
        <v>1049</v>
      </c>
      <c r="C47" s="83" t="s">
        <v>4620</v>
      </c>
      <c r="D47" s="83" t="s">
        <v>3855</v>
      </c>
      <c r="E47" s="83" t="s">
        <v>5097</v>
      </c>
      <c r="F47" s="227" t="e">
        <f>VLOOKUP(Table34[[#This Row],[IdLevel123]],temp!#REF!,1,FALSE)</f>
        <v>#REF!</v>
      </c>
    </row>
    <row r="48" spans="1:6" x14ac:dyDescent="0.25">
      <c r="A48" s="83" t="s">
        <v>207</v>
      </c>
      <c r="B48" s="83">
        <v>1050</v>
      </c>
      <c r="C48" s="83" t="s">
        <v>4620</v>
      </c>
      <c r="D48" s="83" t="s">
        <v>3855</v>
      </c>
      <c r="E48" s="83" t="s">
        <v>5137</v>
      </c>
      <c r="F48" s="227" t="e">
        <f>VLOOKUP(Table34[[#This Row],[IdLevel123]],temp!#REF!,1,FALSE)</f>
        <v>#REF!</v>
      </c>
    </row>
    <row r="49" spans="1:6" x14ac:dyDescent="0.25">
      <c r="A49" s="83" t="s">
        <v>212</v>
      </c>
      <c r="B49" s="83">
        <v>1051</v>
      </c>
      <c r="C49" s="83" t="s">
        <v>4620</v>
      </c>
      <c r="D49" s="83" t="s">
        <v>3855</v>
      </c>
      <c r="E49" s="83" t="s">
        <v>5149</v>
      </c>
      <c r="F49" s="227" t="e">
        <f>VLOOKUP(Table34[[#This Row],[IdLevel123]],temp!#REF!,1,FALSE)</f>
        <v>#REF!</v>
      </c>
    </row>
    <row r="50" spans="1:6" x14ac:dyDescent="0.25">
      <c r="A50" s="83" t="s">
        <v>214</v>
      </c>
      <c r="B50" s="83">
        <v>1052</v>
      </c>
      <c r="C50" s="83" t="s">
        <v>4620</v>
      </c>
      <c r="D50" s="83" t="s">
        <v>3855</v>
      </c>
      <c r="E50" s="83" t="s">
        <v>5106</v>
      </c>
      <c r="F50" s="227" t="e">
        <f>VLOOKUP(Table34[[#This Row],[IdLevel123]],temp!#REF!,1,FALSE)</f>
        <v>#REF!</v>
      </c>
    </row>
    <row r="51" spans="1:6" x14ac:dyDescent="0.25">
      <c r="A51" s="83" t="s">
        <v>216</v>
      </c>
      <c r="B51" s="83">
        <v>1053</v>
      </c>
      <c r="C51" s="83" t="s">
        <v>4620</v>
      </c>
      <c r="D51" s="83" t="s">
        <v>3855</v>
      </c>
      <c r="E51" s="83" t="s">
        <v>5125</v>
      </c>
      <c r="F51" s="227" t="e">
        <f>VLOOKUP(Table34[[#This Row],[IdLevel123]],temp!#REF!,1,FALSE)</f>
        <v>#REF!</v>
      </c>
    </row>
    <row r="52" spans="1:6" x14ac:dyDescent="0.25">
      <c r="A52" s="83" t="s">
        <v>7617</v>
      </c>
      <c r="B52" s="83">
        <v>1054</v>
      </c>
      <c r="C52" s="83" t="s">
        <v>4620</v>
      </c>
      <c r="D52" s="83" t="s">
        <v>4884</v>
      </c>
      <c r="E52" s="83" t="s">
        <v>5771</v>
      </c>
      <c r="F52" s="227" t="e">
        <f>VLOOKUP(Table34[[#This Row],[IdLevel123]],temp!#REF!,1,FALSE)</f>
        <v>#REF!</v>
      </c>
    </row>
    <row r="53" spans="1:6" x14ac:dyDescent="0.25">
      <c r="A53" s="83" t="s">
        <v>7618</v>
      </c>
      <c r="B53" s="83">
        <v>1055</v>
      </c>
      <c r="C53" s="83" t="s">
        <v>4620</v>
      </c>
      <c r="D53" s="83" t="s">
        <v>4884</v>
      </c>
      <c r="E53" s="83" t="s">
        <v>5799</v>
      </c>
      <c r="F53" s="227" t="e">
        <f>VLOOKUP(Table34[[#This Row],[IdLevel123]],temp!#REF!,1,FALSE)</f>
        <v>#REF!</v>
      </c>
    </row>
    <row r="54" spans="1:6" x14ac:dyDescent="0.25">
      <c r="A54" s="83" t="s">
        <v>7556</v>
      </c>
      <c r="B54" s="83">
        <v>1056</v>
      </c>
      <c r="C54" s="83" t="s">
        <v>4620</v>
      </c>
      <c r="D54" s="83" t="s">
        <v>4884</v>
      </c>
      <c r="E54" s="83" t="s">
        <v>5811</v>
      </c>
      <c r="F54" s="227" t="e">
        <f>VLOOKUP(Table34[[#This Row],[IdLevel123]],temp!#REF!,1,FALSE)</f>
        <v>#REF!</v>
      </c>
    </row>
    <row r="55" spans="1:6" x14ac:dyDescent="0.25">
      <c r="A55" s="83" t="s">
        <v>7580</v>
      </c>
      <c r="B55" s="83">
        <v>1057</v>
      </c>
      <c r="C55" s="83" t="s">
        <v>4620</v>
      </c>
      <c r="D55" s="83" t="s">
        <v>4884</v>
      </c>
      <c r="E55" s="83" t="s">
        <v>5823</v>
      </c>
      <c r="F55" s="227" t="e">
        <f>VLOOKUP(Table34[[#This Row],[IdLevel123]],temp!#REF!,1,FALSE)</f>
        <v>#REF!</v>
      </c>
    </row>
    <row r="56" spans="1:6" x14ac:dyDescent="0.25">
      <c r="A56" s="83" t="s">
        <v>7619</v>
      </c>
      <c r="B56" s="83">
        <v>1058</v>
      </c>
      <c r="C56" s="83" t="s">
        <v>4620</v>
      </c>
      <c r="D56" s="83" t="s">
        <v>4884</v>
      </c>
      <c r="E56" s="83" t="s">
        <v>5836</v>
      </c>
      <c r="F56" s="227" t="e">
        <f>VLOOKUP(Table34[[#This Row],[IdLevel123]],temp!#REF!,1,FALSE)</f>
        <v>#REF!</v>
      </c>
    </row>
    <row r="57" spans="1:6" x14ac:dyDescent="0.25">
      <c r="A57" s="83" t="s">
        <v>7620</v>
      </c>
      <c r="B57" s="83">
        <v>1059</v>
      </c>
      <c r="C57" s="83" t="s">
        <v>4620</v>
      </c>
      <c r="D57" s="83" t="s">
        <v>4884</v>
      </c>
      <c r="E57" s="83" t="s">
        <v>5846</v>
      </c>
      <c r="F57" s="227" t="e">
        <f>VLOOKUP(Table34[[#This Row],[IdLevel123]],temp!#REF!,1,FALSE)</f>
        <v>#REF!</v>
      </c>
    </row>
    <row r="58" spans="1:6" x14ac:dyDescent="0.25">
      <c r="A58" s="83" t="s">
        <v>7621</v>
      </c>
      <c r="B58" s="83">
        <v>1060</v>
      </c>
      <c r="C58" s="83" t="s">
        <v>4620</v>
      </c>
      <c r="D58" s="83" t="s">
        <v>4884</v>
      </c>
      <c r="E58" s="83" t="s">
        <v>5856</v>
      </c>
      <c r="F58" s="227" t="e">
        <f>VLOOKUP(Table34[[#This Row],[IdLevel123]],temp!#REF!,1,FALSE)</f>
        <v>#REF!</v>
      </c>
    </row>
    <row r="59" spans="1:6" x14ac:dyDescent="0.25">
      <c r="A59" s="83" t="s">
        <v>7622</v>
      </c>
      <c r="B59" s="83">
        <v>1061</v>
      </c>
      <c r="C59" s="83" t="s">
        <v>4620</v>
      </c>
      <c r="D59" s="83" t="s">
        <v>4884</v>
      </c>
      <c r="E59" s="83" t="s">
        <v>5866</v>
      </c>
      <c r="F59" s="227" t="e">
        <f>VLOOKUP(Table34[[#This Row],[IdLevel123]],temp!#REF!,1,FALSE)</f>
        <v>#REF!</v>
      </c>
    </row>
    <row r="60" spans="1:6" x14ac:dyDescent="0.25">
      <c r="A60" s="83" t="s">
        <v>7595</v>
      </c>
      <c r="B60" s="83">
        <v>1309</v>
      </c>
      <c r="C60" s="83" t="s">
        <v>4620</v>
      </c>
      <c r="D60" s="83" t="s">
        <v>109</v>
      </c>
      <c r="E60" s="83" t="s">
        <v>8206</v>
      </c>
      <c r="F60" s="227" t="e">
        <f>VLOOKUP(Table34[[#This Row],[IdLevel123]],temp!#REF!,1,FALSE)</f>
        <v>#REF!</v>
      </c>
    </row>
    <row r="61" spans="1:6" x14ac:dyDescent="0.25">
      <c r="A61" s="83" t="s">
        <v>7599</v>
      </c>
      <c r="B61" s="83">
        <v>1310</v>
      </c>
      <c r="C61" s="83" t="s">
        <v>4620</v>
      </c>
      <c r="D61" s="83" t="s">
        <v>109</v>
      </c>
      <c r="E61" s="83" t="s">
        <v>5447</v>
      </c>
      <c r="F61" s="227" t="e">
        <f>VLOOKUP(Table34[[#This Row],[IdLevel123]],temp!#REF!,1,FALSE)</f>
        <v>#REF!</v>
      </c>
    </row>
    <row r="62" spans="1:6" x14ac:dyDescent="0.25">
      <c r="A62" s="83" t="s">
        <v>7605</v>
      </c>
      <c r="B62" s="83">
        <v>1311</v>
      </c>
      <c r="C62" s="83" t="s">
        <v>4620</v>
      </c>
      <c r="D62" s="83" t="s">
        <v>109</v>
      </c>
      <c r="E62" s="83" t="s">
        <v>8207</v>
      </c>
      <c r="F62" s="227" t="e">
        <f>VLOOKUP(Table34[[#This Row],[IdLevel123]],temp!#REF!,1,FALSE)</f>
        <v>#REF!</v>
      </c>
    </row>
    <row r="63" spans="1:6" x14ac:dyDescent="0.25">
      <c r="A63" s="83" t="s">
        <v>7606</v>
      </c>
      <c r="B63" s="83">
        <v>1312</v>
      </c>
      <c r="C63" s="83" t="s">
        <v>4620</v>
      </c>
      <c r="D63" s="83" t="s">
        <v>109</v>
      </c>
      <c r="E63" s="83" t="s">
        <v>8208</v>
      </c>
      <c r="F63" s="227" t="e">
        <f>VLOOKUP(Table34[[#This Row],[IdLevel123]],temp!#REF!,1,FALSE)</f>
        <v>#REF!</v>
      </c>
    </row>
    <row r="64" spans="1:6" x14ac:dyDescent="0.25">
      <c r="A64" s="83" t="s">
        <v>7607</v>
      </c>
      <c r="B64" s="83">
        <v>1313</v>
      </c>
      <c r="C64" s="83" t="s">
        <v>4620</v>
      </c>
      <c r="D64" s="83" t="s">
        <v>109</v>
      </c>
      <c r="E64" s="83" t="s">
        <v>8209</v>
      </c>
      <c r="F64" s="227" t="e">
        <f>VLOOKUP(Table34[[#This Row],[IdLevel123]],temp!#REF!,1,FALSE)</f>
        <v>#REF!</v>
      </c>
    </row>
    <row r="65" spans="1:6" x14ac:dyDescent="0.25">
      <c r="A65" s="83" t="s">
        <v>1074</v>
      </c>
      <c r="B65" s="83">
        <v>1314</v>
      </c>
      <c r="C65" s="83" t="s">
        <v>4620</v>
      </c>
      <c r="D65" s="83" t="s">
        <v>109</v>
      </c>
      <c r="E65" s="83" t="s">
        <v>5879</v>
      </c>
      <c r="F65" s="227" t="e">
        <f>VLOOKUP(Table34[[#This Row],[IdLevel123]],temp!#REF!,1,FALSE)</f>
        <v>#REF!</v>
      </c>
    </row>
    <row r="66" spans="1:6" x14ac:dyDescent="0.25">
      <c r="A66" s="83" t="s">
        <v>1076</v>
      </c>
      <c r="B66" s="83">
        <v>1315</v>
      </c>
      <c r="C66" s="83" t="s">
        <v>4620</v>
      </c>
      <c r="D66" s="83" t="s">
        <v>109</v>
      </c>
      <c r="E66" s="83" t="s">
        <v>5882</v>
      </c>
      <c r="F66" s="227" t="e">
        <f>VLOOKUP(Table34[[#This Row],[IdLevel123]],temp!#REF!,1,FALSE)</f>
        <v>#REF!</v>
      </c>
    </row>
    <row r="67" spans="1:6" x14ac:dyDescent="0.25">
      <c r="A67" s="83" t="s">
        <v>7608</v>
      </c>
      <c r="B67" s="83">
        <v>1316</v>
      </c>
      <c r="C67" s="83" t="s">
        <v>4620</v>
      </c>
      <c r="D67" s="83" t="s">
        <v>109</v>
      </c>
      <c r="E67" s="83" t="s">
        <v>8210</v>
      </c>
      <c r="F67" s="227" t="e">
        <f>VLOOKUP(Table34[[#This Row],[IdLevel123]],temp!#REF!,1,FALSE)</f>
        <v>#REF!</v>
      </c>
    </row>
    <row r="68" spans="1:6" x14ac:dyDescent="0.25">
      <c r="A68" s="83" t="s">
        <v>7603</v>
      </c>
      <c r="B68" s="83">
        <v>1317</v>
      </c>
      <c r="C68" s="83" t="s">
        <v>4620</v>
      </c>
      <c r="D68" s="83" t="s">
        <v>109</v>
      </c>
      <c r="E68" s="83" t="s">
        <v>5496</v>
      </c>
      <c r="F68" s="227" t="e">
        <f>VLOOKUP(Table34[[#This Row],[IdLevel123]],temp!#REF!,1,FALSE)</f>
        <v>#REF!</v>
      </c>
    </row>
    <row r="69" spans="1:6" x14ac:dyDescent="0.25">
      <c r="A69" s="83" t="s">
        <v>8211</v>
      </c>
      <c r="B69" s="83">
        <v>1318</v>
      </c>
      <c r="C69" s="83" t="s">
        <v>8212</v>
      </c>
      <c r="D69" s="83" t="s">
        <v>8213</v>
      </c>
      <c r="E69" s="83" t="s">
        <v>8214</v>
      </c>
      <c r="F69" s="227" t="e">
        <f>VLOOKUP(Table34[[#This Row],[IdLevel123]],temp!#REF!,1,FALSE)</f>
        <v>#REF!</v>
      </c>
    </row>
    <row r="70" spans="1:6" x14ac:dyDescent="0.25">
      <c r="A70" s="83" t="s">
        <v>8215</v>
      </c>
      <c r="B70" s="83">
        <v>1319</v>
      </c>
      <c r="C70" s="83" t="s">
        <v>8212</v>
      </c>
      <c r="D70" s="83" t="s">
        <v>8213</v>
      </c>
      <c r="E70" s="83" t="s">
        <v>8216</v>
      </c>
      <c r="F70" s="227" t="e">
        <f>VLOOKUP(Table34[[#This Row],[IdLevel123]],temp!#REF!,1,FALSE)</f>
        <v>#REF!</v>
      </c>
    </row>
    <row r="71" spans="1:6" x14ac:dyDescent="0.25">
      <c r="A71" s="83" t="s">
        <v>8217</v>
      </c>
      <c r="B71" s="83">
        <v>1320</v>
      </c>
      <c r="C71" s="83" t="s">
        <v>8212</v>
      </c>
      <c r="D71" s="83" t="s">
        <v>8213</v>
      </c>
      <c r="E71" s="83" t="s">
        <v>8218</v>
      </c>
      <c r="F71" s="227" t="e">
        <f>VLOOKUP(Table34[[#This Row],[IdLevel123]],temp!#REF!,1,FALSE)</f>
        <v>#REF!</v>
      </c>
    </row>
    <row r="72" spans="1:6" x14ac:dyDescent="0.25">
      <c r="A72" s="83" t="s">
        <v>8219</v>
      </c>
      <c r="B72" s="83">
        <v>1321</v>
      </c>
      <c r="C72" s="83" t="s">
        <v>8212</v>
      </c>
      <c r="D72" s="83" t="s">
        <v>8213</v>
      </c>
      <c r="E72" s="83" t="s">
        <v>8220</v>
      </c>
      <c r="F72" s="227" t="e">
        <f>VLOOKUP(Table34[[#This Row],[IdLevel123]],temp!#REF!,1,FALSE)</f>
        <v>#REF!</v>
      </c>
    </row>
    <row r="73" spans="1:6" x14ac:dyDescent="0.25">
      <c r="A73" s="83" t="s">
        <v>8221</v>
      </c>
      <c r="B73" s="83">
        <v>1322</v>
      </c>
      <c r="C73" s="83" t="s">
        <v>8212</v>
      </c>
      <c r="D73" s="83" t="s">
        <v>8213</v>
      </c>
      <c r="E73" s="83" t="s">
        <v>8222</v>
      </c>
      <c r="F73" s="227" t="e">
        <f>VLOOKUP(Table34[[#This Row],[IdLevel123]],temp!#REF!,1,FALSE)</f>
        <v>#REF!</v>
      </c>
    </row>
    <row r="74" spans="1:6" x14ac:dyDescent="0.25">
      <c r="A74" s="83" t="s">
        <v>7388</v>
      </c>
      <c r="B74" s="83">
        <v>1029</v>
      </c>
      <c r="C74" s="83" t="s">
        <v>4734</v>
      </c>
      <c r="D74" s="83" t="s">
        <v>4690</v>
      </c>
      <c r="F74" s="227" t="e">
        <f>VLOOKUP(Table34[[#This Row],[IdLevel123]],temp!#REF!,1,FALSE)</f>
        <v>#REF!</v>
      </c>
    </row>
    <row r="75" spans="1:6" x14ac:dyDescent="0.25">
      <c r="A75" s="83" t="s">
        <v>8223</v>
      </c>
      <c r="B75" s="83">
        <v>2005</v>
      </c>
      <c r="C75" s="83" t="s">
        <v>4734</v>
      </c>
      <c r="D75" s="83" t="s">
        <v>4690</v>
      </c>
      <c r="E75" s="83" t="s">
        <v>8224</v>
      </c>
      <c r="F75" s="227" t="e">
        <f>VLOOKUP(Table34[[#This Row],[IdLevel123]],temp!#REF!,1,FALSE)</f>
        <v>#REF!</v>
      </c>
    </row>
    <row r="76" spans="1:6" x14ac:dyDescent="0.25">
      <c r="A76" s="83" t="s">
        <v>7421</v>
      </c>
      <c r="B76" s="83">
        <v>3000</v>
      </c>
      <c r="C76" s="83" t="s">
        <v>4734</v>
      </c>
      <c r="D76" s="83" t="s">
        <v>416</v>
      </c>
      <c r="E76" s="83" t="s">
        <v>5237</v>
      </c>
      <c r="F76" s="227" t="e">
        <f>VLOOKUP(Table34[[#This Row],[IdLevel123]],temp!#REF!,1,FALSE)</f>
        <v>#REF!</v>
      </c>
    </row>
    <row r="77" spans="1:6" x14ac:dyDescent="0.25">
      <c r="A77" s="83" t="s">
        <v>8225</v>
      </c>
      <c r="B77" s="83">
        <v>3144</v>
      </c>
      <c r="C77" s="83" t="s">
        <v>4734</v>
      </c>
      <c r="D77" s="83" t="s">
        <v>416</v>
      </c>
      <c r="E77" s="83" t="s">
        <v>5200</v>
      </c>
      <c r="F77" s="227" t="e">
        <f>VLOOKUP(Table34[[#This Row],[IdLevel123]],temp!#REF!,1,FALSE)</f>
        <v>#REF!</v>
      </c>
    </row>
    <row r="78" spans="1:6" x14ac:dyDescent="0.25">
      <c r="A78" s="83" t="s">
        <v>8226</v>
      </c>
      <c r="B78" s="83">
        <v>3145</v>
      </c>
      <c r="C78" s="83" t="s">
        <v>4734</v>
      </c>
      <c r="D78" s="83" t="s">
        <v>416</v>
      </c>
      <c r="E78" s="83" t="s">
        <v>5162</v>
      </c>
      <c r="F78" s="227" t="e">
        <f>VLOOKUP(Table34[[#This Row],[IdLevel123]],temp!#REF!,1,FALSE)</f>
        <v>#REF!</v>
      </c>
    </row>
    <row r="79" spans="1:6" x14ac:dyDescent="0.25">
      <c r="A79" s="83" t="s">
        <v>8227</v>
      </c>
      <c r="B79" s="83">
        <v>3146</v>
      </c>
      <c r="C79" s="83" t="s">
        <v>4734</v>
      </c>
      <c r="D79" s="83" t="s">
        <v>416</v>
      </c>
      <c r="E79" s="83" t="s">
        <v>5186</v>
      </c>
      <c r="F79" s="227" t="e">
        <f>VLOOKUP(Table34[[#This Row],[IdLevel123]],temp!#REF!,1,FALSE)</f>
        <v>#REF!</v>
      </c>
    </row>
    <row r="80" spans="1:6" x14ac:dyDescent="0.25">
      <c r="A80" s="83" t="s">
        <v>8228</v>
      </c>
      <c r="B80" s="83">
        <v>3147</v>
      </c>
      <c r="C80" s="83" t="s">
        <v>4734</v>
      </c>
      <c r="D80" s="83" t="s">
        <v>416</v>
      </c>
      <c r="E80" s="83" t="s">
        <v>5189</v>
      </c>
      <c r="F80" s="227" t="e">
        <f>VLOOKUP(Table34[[#This Row],[IdLevel123]],temp!#REF!,1,FALSE)</f>
        <v>#REF!</v>
      </c>
    </row>
    <row r="81" spans="1:6" x14ac:dyDescent="0.25">
      <c r="A81" s="83" t="s">
        <v>1326</v>
      </c>
      <c r="B81" s="83">
        <v>3148</v>
      </c>
      <c r="C81" s="83" t="s">
        <v>4734</v>
      </c>
      <c r="D81" s="83" t="s">
        <v>416</v>
      </c>
      <c r="E81" s="83" t="s">
        <v>5212</v>
      </c>
      <c r="F81" s="227" t="e">
        <f>VLOOKUP(Table34[[#This Row],[IdLevel123]],temp!#REF!,1,FALSE)</f>
        <v>#REF!</v>
      </c>
    </row>
    <row r="82" spans="1:6" x14ac:dyDescent="0.25">
      <c r="A82" s="83" t="s">
        <v>1330</v>
      </c>
      <c r="B82" s="83">
        <v>3150</v>
      </c>
      <c r="C82" s="83" t="s">
        <v>4734</v>
      </c>
      <c r="D82" s="83" t="s">
        <v>416</v>
      </c>
      <c r="F82" s="227" t="e">
        <f>VLOOKUP(Table34[[#This Row],[IdLevel123]],temp!#REF!,1,FALSE)</f>
        <v>#REF!</v>
      </c>
    </row>
    <row r="83" spans="1:6" x14ac:dyDescent="0.25">
      <c r="A83" s="83" t="s">
        <v>7623</v>
      </c>
      <c r="B83" s="83">
        <v>3200</v>
      </c>
      <c r="C83" s="83" t="s">
        <v>4620</v>
      </c>
      <c r="D83" s="83" t="s">
        <v>4884</v>
      </c>
      <c r="E83" s="83" t="s">
        <v>5783</v>
      </c>
      <c r="F83" s="227" t="e">
        <f>VLOOKUP(Table34[[#This Row],[IdLevel123]],temp!#REF!,1,FALSE)</f>
        <v>#REF!</v>
      </c>
    </row>
    <row r="84" spans="1:6" x14ac:dyDescent="0.25">
      <c r="A84" s="83" t="s">
        <v>1332</v>
      </c>
      <c r="B84" s="83">
        <v>3200</v>
      </c>
      <c r="C84" s="83" t="s">
        <v>4734</v>
      </c>
      <c r="D84" s="83" t="s">
        <v>379</v>
      </c>
      <c r="E84" s="83" t="s">
        <v>5712</v>
      </c>
      <c r="F84" s="227" t="e">
        <f>VLOOKUP(Table34[[#This Row],[IdLevel123]],temp!#REF!,1,FALSE)</f>
        <v>#REF!</v>
      </c>
    </row>
    <row r="85" spans="1:6" x14ac:dyDescent="0.25">
      <c r="A85" s="83" t="s">
        <v>1334</v>
      </c>
      <c r="B85" s="83">
        <v>3201</v>
      </c>
      <c r="C85" s="83" t="s">
        <v>4734</v>
      </c>
      <c r="D85" s="83" t="s">
        <v>379</v>
      </c>
      <c r="E85" s="83" t="s">
        <v>5652</v>
      </c>
      <c r="F85" s="227" t="e">
        <f>VLOOKUP(Table34[[#This Row],[IdLevel123]],temp!#REF!,1,FALSE)</f>
        <v>#REF!</v>
      </c>
    </row>
    <row r="86" spans="1:6" x14ac:dyDescent="0.25">
      <c r="A86" s="83" t="s">
        <v>1337</v>
      </c>
      <c r="B86" s="83">
        <v>3202</v>
      </c>
      <c r="C86" s="83" t="s">
        <v>4734</v>
      </c>
      <c r="D86" s="83" t="s">
        <v>379</v>
      </c>
      <c r="E86" s="83" t="s">
        <v>5616</v>
      </c>
      <c r="F86" s="227" t="e">
        <f>VLOOKUP(Table34[[#This Row],[IdLevel123]],temp!#REF!,1,FALSE)</f>
        <v>#REF!</v>
      </c>
    </row>
    <row r="87" spans="1:6" x14ac:dyDescent="0.25">
      <c r="A87" s="83" t="s">
        <v>1339</v>
      </c>
      <c r="B87" s="83">
        <v>3203</v>
      </c>
      <c r="C87" s="83" t="s">
        <v>4734</v>
      </c>
      <c r="D87" s="83" t="s">
        <v>379</v>
      </c>
      <c r="E87" s="83" t="s">
        <v>5701</v>
      </c>
      <c r="F87" s="227" t="e">
        <f>VLOOKUP(Table34[[#This Row],[IdLevel123]],temp!#REF!,1,FALSE)</f>
        <v>#REF!</v>
      </c>
    </row>
    <row r="88" spans="1:6" x14ac:dyDescent="0.25">
      <c r="A88" s="83" t="s">
        <v>1359</v>
      </c>
      <c r="B88" s="83">
        <v>3212</v>
      </c>
      <c r="C88" s="83" t="s">
        <v>4734</v>
      </c>
      <c r="D88" s="83" t="s">
        <v>379</v>
      </c>
      <c r="F88" s="227" t="e">
        <f>VLOOKUP(Table34[[#This Row],[IdLevel123]],temp!#REF!,1,FALSE)</f>
        <v>#REF!</v>
      </c>
    </row>
    <row r="89" spans="1:6" x14ac:dyDescent="0.25">
      <c r="A89" s="83" t="s">
        <v>1361</v>
      </c>
      <c r="B89" s="83">
        <v>4000</v>
      </c>
      <c r="C89" s="83" t="s">
        <v>4620</v>
      </c>
      <c r="D89" s="83" t="s">
        <v>4897</v>
      </c>
      <c r="F89" s="227" t="e">
        <f>VLOOKUP(Table34[[#This Row],[IdLevel123]],temp!#REF!,1,FALSE)</f>
        <v>#REF!</v>
      </c>
    </row>
    <row r="90" spans="1:6" x14ac:dyDescent="0.25">
      <c r="A90" s="83" t="s">
        <v>7624</v>
      </c>
      <c r="B90" s="83">
        <v>4001</v>
      </c>
      <c r="C90" s="83" t="s">
        <v>4620</v>
      </c>
      <c r="D90" s="83" t="s">
        <v>4897</v>
      </c>
      <c r="E90" s="83" t="s">
        <v>5030</v>
      </c>
      <c r="F90" s="227" t="e">
        <f>VLOOKUP(Table34[[#This Row],[IdLevel123]],temp!#REF!,1,FALSE)</f>
        <v>#REF!</v>
      </c>
    </row>
    <row r="91" spans="1:6" x14ac:dyDescent="0.25">
      <c r="A91" s="83" t="s">
        <v>7625</v>
      </c>
      <c r="B91" s="83">
        <v>4008</v>
      </c>
      <c r="C91" s="83" t="s">
        <v>4620</v>
      </c>
      <c r="D91" s="83" t="s">
        <v>4897</v>
      </c>
      <c r="E91" s="83" t="s">
        <v>7525</v>
      </c>
      <c r="F91" s="227" t="e">
        <f>VLOOKUP(Table34[[#This Row],[IdLevel123]],temp!#REF!,1,FALSE)</f>
        <v>#REF!</v>
      </c>
    </row>
    <row r="92" spans="1:6" x14ac:dyDescent="0.25">
      <c r="A92" s="83" t="s">
        <v>7626</v>
      </c>
      <c r="B92" s="83">
        <v>4012</v>
      </c>
      <c r="C92" s="83" t="s">
        <v>4620</v>
      </c>
      <c r="D92" s="83" t="s">
        <v>4897</v>
      </c>
      <c r="E92" s="83" t="s">
        <v>5047</v>
      </c>
      <c r="F92" s="227" t="e">
        <f>VLOOKUP(Table34[[#This Row],[IdLevel123]],temp!#REF!,1,FALSE)</f>
        <v>#REF!</v>
      </c>
    </row>
    <row r="93" spans="1:6" x14ac:dyDescent="0.25">
      <c r="A93" s="83" t="s">
        <v>1412</v>
      </c>
      <c r="B93" s="83">
        <v>4018</v>
      </c>
      <c r="C93" s="83" t="s">
        <v>4620</v>
      </c>
      <c r="D93" s="83" t="s">
        <v>4897</v>
      </c>
      <c r="E93" s="83" t="s">
        <v>5057</v>
      </c>
      <c r="F93" s="227" t="e">
        <f>VLOOKUP(Table34[[#This Row],[IdLevel123]],temp!#REF!,1,FALSE)</f>
        <v>#REF!</v>
      </c>
    </row>
    <row r="94" spans="1:6" x14ac:dyDescent="0.25">
      <c r="A94" s="83" t="s">
        <v>7385</v>
      </c>
      <c r="B94" s="83">
        <v>4100</v>
      </c>
      <c r="C94" s="83" t="s">
        <v>4620</v>
      </c>
      <c r="D94" s="83" t="s">
        <v>5885</v>
      </c>
      <c r="F94" s="227" t="e">
        <f>VLOOKUP(Table34[[#This Row],[IdLevel123]],temp!#REF!,1,FALSE)</f>
        <v>#REF!</v>
      </c>
    </row>
    <row r="95" spans="1:6" x14ac:dyDescent="0.25">
      <c r="A95" s="83" t="s">
        <v>7471</v>
      </c>
      <c r="B95" s="83">
        <v>4101</v>
      </c>
      <c r="C95" s="83" t="s">
        <v>4620</v>
      </c>
      <c r="D95" s="83" t="s">
        <v>5885</v>
      </c>
      <c r="E95" s="83" t="s">
        <v>5886</v>
      </c>
      <c r="F95" s="227" t="e">
        <f>VLOOKUP(Table34[[#This Row],[IdLevel123]],temp!#REF!,1,FALSE)</f>
        <v>#REF!</v>
      </c>
    </row>
    <row r="96" spans="1:6" x14ac:dyDescent="0.25">
      <c r="A96" s="83" t="s">
        <v>1420</v>
      </c>
      <c r="B96" s="83">
        <v>4102</v>
      </c>
      <c r="C96" s="83" t="s">
        <v>4620</v>
      </c>
      <c r="D96" s="83" t="s">
        <v>5885</v>
      </c>
      <c r="E96" s="83" t="s">
        <v>5896</v>
      </c>
      <c r="F96" s="227" t="e">
        <f>VLOOKUP(Table34[[#This Row],[IdLevel123]],temp!#REF!,1,FALSE)</f>
        <v>#REF!</v>
      </c>
    </row>
    <row r="97" spans="1:6" x14ac:dyDescent="0.25">
      <c r="A97" s="83" t="s">
        <v>7472</v>
      </c>
      <c r="B97" s="83">
        <v>4103</v>
      </c>
      <c r="C97" s="83" t="s">
        <v>4620</v>
      </c>
      <c r="D97" s="83" t="s">
        <v>5885</v>
      </c>
      <c r="E97" s="83" t="s">
        <v>5906</v>
      </c>
      <c r="F97" s="227" t="e">
        <f>VLOOKUP(Table34[[#This Row],[IdLevel123]],temp!#REF!,1,FALSE)</f>
        <v>#REF!</v>
      </c>
    </row>
    <row r="98" spans="1:6" x14ac:dyDescent="0.25">
      <c r="A98" s="83" t="s">
        <v>7473</v>
      </c>
      <c r="B98" s="83">
        <v>4104</v>
      </c>
      <c r="C98" s="83" t="s">
        <v>4620</v>
      </c>
      <c r="D98" s="83" t="s">
        <v>5885</v>
      </c>
      <c r="E98" s="83" t="s">
        <v>5912</v>
      </c>
      <c r="F98" s="227" t="e">
        <f>VLOOKUP(Table34[[#This Row],[IdLevel123]],temp!#REF!,1,FALSE)</f>
        <v>#REF!</v>
      </c>
    </row>
    <row r="99" spans="1:6" x14ac:dyDescent="0.25">
      <c r="A99" s="83" t="s">
        <v>7451</v>
      </c>
      <c r="B99" s="83">
        <v>4105</v>
      </c>
      <c r="C99" s="83" t="s">
        <v>4620</v>
      </c>
      <c r="D99" s="83" t="s">
        <v>5885</v>
      </c>
      <c r="E99" s="83" t="s">
        <v>5928</v>
      </c>
      <c r="F99" s="227" t="e">
        <f>VLOOKUP(Table34[[#This Row],[IdLevel123]],temp!#REF!,1,FALSE)</f>
        <v>#REF!</v>
      </c>
    </row>
    <row r="100" spans="1:6" x14ac:dyDescent="0.25">
      <c r="A100" s="83" t="s">
        <v>1447</v>
      </c>
      <c r="B100" s="83">
        <v>4200</v>
      </c>
      <c r="C100" s="83" t="s">
        <v>4620</v>
      </c>
      <c r="D100" s="83" t="s">
        <v>1842</v>
      </c>
      <c r="F100" s="227" t="e">
        <f>VLOOKUP(Table34[[#This Row],[IdLevel123]],temp!#REF!,1,FALSE)</f>
        <v>#REF!</v>
      </c>
    </row>
    <row r="101" spans="1:6" x14ac:dyDescent="0.25">
      <c r="A101" s="83" t="s">
        <v>1449</v>
      </c>
      <c r="B101" s="83">
        <v>4201</v>
      </c>
      <c r="C101" s="83" t="s">
        <v>4620</v>
      </c>
      <c r="D101" s="83" t="s">
        <v>1842</v>
      </c>
      <c r="E101" s="83" t="s">
        <v>4624</v>
      </c>
      <c r="F101" s="227" t="e">
        <f>VLOOKUP(Table34[[#This Row],[IdLevel123]],temp!#REF!,1,FALSE)</f>
        <v>#REF!</v>
      </c>
    </row>
    <row r="102" spans="1:6" x14ac:dyDescent="0.25">
      <c r="A102" s="83" t="s">
        <v>1458</v>
      </c>
      <c r="B102" s="83">
        <v>4202</v>
      </c>
      <c r="C102" s="83" t="s">
        <v>4620</v>
      </c>
      <c r="D102" s="83" t="s">
        <v>1842</v>
      </c>
      <c r="E102" s="83" t="s">
        <v>4725</v>
      </c>
      <c r="F102" s="227" t="e">
        <f>VLOOKUP(Table34[[#This Row],[IdLevel123]],temp!#REF!,1,FALSE)</f>
        <v>#REF!</v>
      </c>
    </row>
    <row r="103" spans="1:6" x14ac:dyDescent="0.25">
      <c r="A103" s="83" t="s">
        <v>1513</v>
      </c>
      <c r="B103" s="83">
        <v>4230</v>
      </c>
      <c r="C103" s="83" t="s">
        <v>4620</v>
      </c>
      <c r="D103" s="83" t="s">
        <v>1842</v>
      </c>
      <c r="E103" s="83" t="s">
        <v>4691</v>
      </c>
      <c r="F103" s="227" t="e">
        <f>VLOOKUP(Table34[[#This Row],[IdLevel123]],temp!#REF!,1,FALSE)</f>
        <v>#REF!</v>
      </c>
    </row>
    <row r="104" spans="1:6" x14ac:dyDescent="0.25">
      <c r="A104" s="83" t="s">
        <v>1534</v>
      </c>
      <c r="B104" s="83">
        <v>4300</v>
      </c>
      <c r="C104" s="83" t="s">
        <v>4620</v>
      </c>
      <c r="D104" s="83" t="s">
        <v>3855</v>
      </c>
      <c r="E104" s="83" t="s">
        <v>5118</v>
      </c>
      <c r="F104" s="227" t="e">
        <f>VLOOKUP(Table34[[#This Row],[IdLevel123]],temp!#REF!,1,FALSE)</f>
        <v>#REF!</v>
      </c>
    </row>
    <row r="105" spans="1:6" x14ac:dyDescent="0.25">
      <c r="A105" s="83" t="s">
        <v>7387</v>
      </c>
      <c r="B105" s="83">
        <v>1003</v>
      </c>
      <c r="C105" s="83" t="s">
        <v>8212</v>
      </c>
      <c r="D105" s="83" t="s">
        <v>8213</v>
      </c>
      <c r="F105" s="227" t="e">
        <f>VLOOKUP(Table34[[#This Row],[IdLevel123]],temp!#REF!,1,FALSE)</f>
        <v>#REF!</v>
      </c>
    </row>
    <row r="106" spans="1:6" x14ac:dyDescent="0.25">
      <c r="A106" s="83" t="s">
        <v>7389</v>
      </c>
      <c r="B106" s="83">
        <v>4401</v>
      </c>
      <c r="C106" s="83" t="s">
        <v>4620</v>
      </c>
      <c r="D106" s="83" t="s">
        <v>109</v>
      </c>
      <c r="F106" s="227" t="e">
        <f>VLOOKUP(Table34[[#This Row],[IdLevel123]],temp!#REF!,1,FALSE)</f>
        <v>#REF!</v>
      </c>
    </row>
    <row r="126" spans="1:1" x14ac:dyDescent="0.25">
      <c r="A126" s="83" t="s">
        <v>7432</v>
      </c>
    </row>
    <row r="127" spans="1:1" x14ac:dyDescent="0.25">
      <c r="A127" s="83" t="s">
        <v>7609</v>
      </c>
    </row>
    <row r="128" spans="1:1" x14ac:dyDescent="0.25">
      <c r="A128" s="83" t="s">
        <v>7583</v>
      </c>
    </row>
    <row r="129" spans="1:1" x14ac:dyDescent="0.25">
      <c r="A129" s="83" t="s">
        <v>8200</v>
      </c>
    </row>
    <row r="130" spans="1:1" x14ac:dyDescent="0.25">
      <c r="A130" s="83" t="s">
        <v>7572</v>
      </c>
    </row>
    <row r="131" spans="1:1" x14ac:dyDescent="0.25">
      <c r="A131" s="83" t="s">
        <v>8203</v>
      </c>
    </row>
    <row r="132" spans="1:1" x14ac:dyDescent="0.25">
      <c r="A132" s="83" t="s">
        <v>7411</v>
      </c>
    </row>
    <row r="133" spans="1:1" x14ac:dyDescent="0.25">
      <c r="A133" s="83" t="s">
        <v>7446</v>
      </c>
    </row>
    <row r="134" spans="1:1" x14ac:dyDescent="0.25">
      <c r="A134" s="83" t="s">
        <v>7458</v>
      </c>
    </row>
    <row r="135" spans="1:1" x14ac:dyDescent="0.25">
      <c r="A135" s="83" t="s">
        <v>7610</v>
      </c>
    </row>
    <row r="136" spans="1:1" x14ac:dyDescent="0.25">
      <c r="A136" s="83" t="s">
        <v>195</v>
      </c>
    </row>
    <row r="137" spans="1:1" x14ac:dyDescent="0.25">
      <c r="A137" s="83" t="s">
        <v>197</v>
      </c>
    </row>
    <row r="138" spans="1:1" x14ac:dyDescent="0.25">
      <c r="A138" s="83" t="s">
        <v>198</v>
      </c>
    </row>
    <row r="139" spans="1:1" x14ac:dyDescent="0.25">
      <c r="A139" s="83" t="s">
        <v>199</v>
      </c>
    </row>
    <row r="140" spans="1:1" x14ac:dyDescent="0.25">
      <c r="A140" s="83" t="s">
        <v>200</v>
      </c>
    </row>
    <row r="141" spans="1:1" x14ac:dyDescent="0.25">
      <c r="A141" s="83" t="s">
        <v>201</v>
      </c>
    </row>
    <row r="142" spans="1:1" x14ac:dyDescent="0.25">
      <c r="A142" s="83" t="s">
        <v>202</v>
      </c>
    </row>
    <row r="143" spans="1:1" x14ac:dyDescent="0.25">
      <c r="A143" s="83" t="s">
        <v>203</v>
      </c>
    </row>
    <row r="144" spans="1:1" x14ac:dyDescent="0.25">
      <c r="A144" s="83" t="s">
        <v>7616</v>
      </c>
    </row>
    <row r="145" spans="1:1" x14ac:dyDescent="0.25">
      <c r="A145" s="83" t="s">
        <v>7475</v>
      </c>
    </row>
    <row r="146" spans="1:1" x14ac:dyDescent="0.25">
      <c r="A146" s="83" t="s">
        <v>7617</v>
      </c>
    </row>
    <row r="147" spans="1:1" x14ac:dyDescent="0.25">
      <c r="A147" s="83" t="s">
        <v>7618</v>
      </c>
    </row>
    <row r="148" spans="1:1" x14ac:dyDescent="0.25">
      <c r="A148" s="83" t="s">
        <v>7556</v>
      </c>
    </row>
    <row r="149" spans="1:1" x14ac:dyDescent="0.25">
      <c r="A149" s="83" t="s">
        <v>7580</v>
      </c>
    </row>
    <row r="150" spans="1:1" x14ac:dyDescent="0.25">
      <c r="A150" s="83" t="s">
        <v>7619</v>
      </c>
    </row>
    <row r="151" spans="1:1" x14ac:dyDescent="0.25">
      <c r="A151" s="83" t="s">
        <v>7620</v>
      </c>
    </row>
    <row r="152" spans="1:1" x14ac:dyDescent="0.25">
      <c r="A152" s="83" t="s">
        <v>7621</v>
      </c>
    </row>
    <row r="153" spans="1:1" x14ac:dyDescent="0.25">
      <c r="A153" s="83" t="s">
        <v>7622</v>
      </c>
    </row>
    <row r="154" spans="1:1" x14ac:dyDescent="0.25">
      <c r="A154" s="83" t="s">
        <v>8211</v>
      </c>
    </row>
    <row r="155" spans="1:1" x14ac:dyDescent="0.25">
      <c r="A155" s="83" t="s">
        <v>8215</v>
      </c>
    </row>
    <row r="156" spans="1:1" x14ac:dyDescent="0.25">
      <c r="A156" s="83" t="s">
        <v>8217</v>
      </c>
    </row>
    <row r="157" spans="1:1" x14ac:dyDescent="0.25">
      <c r="A157" s="83" t="s">
        <v>8219</v>
      </c>
    </row>
    <row r="158" spans="1:1" x14ac:dyDescent="0.25">
      <c r="A158" s="83" t="s">
        <v>8221</v>
      </c>
    </row>
    <row r="159" spans="1:1" x14ac:dyDescent="0.25">
      <c r="A159" s="83" t="s">
        <v>8223</v>
      </c>
    </row>
    <row r="160" spans="1:1" x14ac:dyDescent="0.25">
      <c r="A160" s="83" t="s">
        <v>8225</v>
      </c>
    </row>
    <row r="161" spans="1:1" x14ac:dyDescent="0.25">
      <c r="A161" s="83" t="s">
        <v>8226</v>
      </c>
    </row>
    <row r="162" spans="1:1" x14ac:dyDescent="0.25">
      <c r="A162" s="83" t="s">
        <v>8227</v>
      </c>
    </row>
    <row r="163" spans="1:1" x14ac:dyDescent="0.25">
      <c r="A163" s="83" t="s">
        <v>8228</v>
      </c>
    </row>
    <row r="164" spans="1:1" x14ac:dyDescent="0.25">
      <c r="A164" s="83" t="s">
        <v>1326</v>
      </c>
    </row>
    <row r="165" spans="1:1" x14ac:dyDescent="0.25">
      <c r="A165" s="83" t="s">
        <v>7623</v>
      </c>
    </row>
    <row r="166" spans="1:1" x14ac:dyDescent="0.25">
      <c r="A166" s="83" t="s">
        <v>7624</v>
      </c>
    </row>
    <row r="167" spans="1:1" x14ac:dyDescent="0.25">
      <c r="A167" s="83" t="s">
        <v>7625</v>
      </c>
    </row>
    <row r="168" spans="1:1" x14ac:dyDescent="0.25">
      <c r="A168" s="83" t="s">
        <v>7626</v>
      </c>
    </row>
    <row r="169" spans="1:1" x14ac:dyDescent="0.25">
      <c r="A169" s="83" t="s">
        <v>1412</v>
      </c>
    </row>
    <row r="170" spans="1:1" x14ac:dyDescent="0.25">
      <c r="A170" s="83" t="s">
        <v>7471</v>
      </c>
    </row>
    <row r="171" spans="1:1" x14ac:dyDescent="0.25">
      <c r="A171" s="83" t="s">
        <v>1420</v>
      </c>
    </row>
    <row r="172" spans="1:1" x14ac:dyDescent="0.25">
      <c r="A172" s="83" t="s">
        <v>7472</v>
      </c>
    </row>
    <row r="173" spans="1:1" x14ac:dyDescent="0.25">
      <c r="A173" s="83" t="s">
        <v>7473</v>
      </c>
    </row>
    <row r="174" spans="1:1" x14ac:dyDescent="0.25">
      <c r="A174" s="83" t="s">
        <v>8229</v>
      </c>
    </row>
    <row r="175" spans="1:1" x14ac:dyDescent="0.25">
      <c r="A175" s="83" t="s">
        <v>8230</v>
      </c>
    </row>
    <row r="176" spans="1:1" x14ac:dyDescent="0.25">
      <c r="A176" s="83" t="s">
        <v>8231</v>
      </c>
    </row>
    <row r="177" spans="1:1" x14ac:dyDescent="0.25">
      <c r="A177" s="83" t="s">
        <v>7387</v>
      </c>
    </row>
    <row r="445" spans="1:4" x14ac:dyDescent="0.25">
      <c r="A445" s="84"/>
      <c r="D445" s="84"/>
    </row>
    <row r="446" spans="1:4" x14ac:dyDescent="0.25">
      <c r="D446" s="84"/>
    </row>
    <row r="447" spans="1:4" x14ac:dyDescent="0.25">
      <c r="D447" s="84"/>
    </row>
    <row r="448" spans="1:4" x14ac:dyDescent="0.25">
      <c r="D448" s="84"/>
    </row>
    <row r="449" spans="1:4" x14ac:dyDescent="0.25">
      <c r="A449" s="84"/>
      <c r="D449" s="84"/>
    </row>
    <row r="450" spans="1:4" x14ac:dyDescent="0.25">
      <c r="D450" s="84"/>
    </row>
    <row r="451" spans="1:4" x14ac:dyDescent="0.25">
      <c r="D451" s="84"/>
    </row>
    <row r="452" spans="1:4" x14ac:dyDescent="0.25">
      <c r="D452" s="84"/>
    </row>
    <row r="453" spans="1:4" x14ac:dyDescent="0.25">
      <c r="D453" s="84"/>
    </row>
    <row r="454" spans="1:4" x14ac:dyDescent="0.25">
      <c r="D454" s="84"/>
    </row>
    <row r="455" spans="1:4" x14ac:dyDescent="0.25">
      <c r="D455" s="84"/>
    </row>
    <row r="456" spans="1:4" x14ac:dyDescent="0.25">
      <c r="D456" s="84"/>
    </row>
    <row r="457" spans="1:4" x14ac:dyDescent="0.25">
      <c r="D457" s="84"/>
    </row>
    <row r="458" spans="1:4" x14ac:dyDescent="0.25">
      <c r="D458" s="84"/>
    </row>
    <row r="459" spans="1:4" x14ac:dyDescent="0.25">
      <c r="D459" s="84"/>
    </row>
    <row r="460" spans="1:4" x14ac:dyDescent="0.25">
      <c r="D460" s="84"/>
    </row>
    <row r="461" spans="1:4" x14ac:dyDescent="0.25">
      <c r="D461" s="84"/>
    </row>
    <row r="462" spans="1:4" x14ac:dyDescent="0.25">
      <c r="D462" s="84"/>
    </row>
    <row r="463" spans="1:4" x14ac:dyDescent="0.25">
      <c r="D463" s="84"/>
    </row>
    <row r="464" spans="1:4" x14ac:dyDescent="0.25">
      <c r="D464" s="84"/>
    </row>
    <row r="465" spans="4:4" x14ac:dyDescent="0.25">
      <c r="D465" s="84"/>
    </row>
    <row r="466" spans="4:4" x14ac:dyDescent="0.25">
      <c r="D466" s="84"/>
    </row>
    <row r="467" spans="4:4" x14ac:dyDescent="0.25">
      <c r="D467" s="84"/>
    </row>
    <row r="468" spans="4:4" x14ac:dyDescent="0.25">
      <c r="D468" s="84"/>
    </row>
    <row r="469" spans="4:4" x14ac:dyDescent="0.25">
      <c r="D469" s="84"/>
    </row>
    <row r="470" spans="4:4" x14ac:dyDescent="0.25">
      <c r="D470" s="84"/>
    </row>
    <row r="471" spans="4:4" x14ac:dyDescent="0.25">
      <c r="D471" s="84"/>
    </row>
    <row r="472" spans="4:4" x14ac:dyDescent="0.25">
      <c r="D472" s="84"/>
    </row>
    <row r="473" spans="4:4" x14ac:dyDescent="0.25">
      <c r="D473" s="84"/>
    </row>
    <row r="474" spans="4:4" x14ac:dyDescent="0.25">
      <c r="D474" s="84"/>
    </row>
    <row r="475" spans="4:4" x14ac:dyDescent="0.25">
      <c r="D475" s="84"/>
    </row>
    <row r="476" spans="4:4" x14ac:dyDescent="0.25">
      <c r="D476" s="84"/>
    </row>
    <row r="477" spans="4:4" x14ac:dyDescent="0.25">
      <c r="D477" s="84"/>
    </row>
    <row r="478" spans="4:4" x14ac:dyDescent="0.25">
      <c r="D478" s="84"/>
    </row>
    <row r="479" spans="4:4" x14ac:dyDescent="0.25">
      <c r="D479" s="84"/>
    </row>
    <row r="480" spans="4:4" x14ac:dyDescent="0.25">
      <c r="D480" s="84"/>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901C-AE86-4939-A822-C1925821F3AB}">
  <sheetPr filterMode="1"/>
  <dimension ref="A1:H1289"/>
  <sheetViews>
    <sheetView topLeftCell="A511" workbookViewId="0">
      <selection activeCell="A610" sqref="A610"/>
    </sheetView>
  </sheetViews>
  <sheetFormatPr defaultColWidth="9.28515625" defaultRowHeight="15" x14ac:dyDescent="0.25"/>
  <cols>
    <col min="1" max="1" width="64.7109375" style="95" customWidth="1"/>
    <col min="2" max="2" width="15.7109375" style="95" bestFit="1" customWidth="1"/>
    <col min="3" max="3" width="51.7109375" style="95" bestFit="1" customWidth="1"/>
    <col min="4" max="4" width="46.42578125" style="95" customWidth="1"/>
    <col min="5" max="5" width="64.42578125" style="95" customWidth="1"/>
    <col min="6" max="6" width="16.5703125" style="95" bestFit="1" customWidth="1"/>
    <col min="7" max="7" width="15.7109375" style="95" bestFit="1" customWidth="1"/>
    <col min="8" max="16384" width="9.28515625" style="95"/>
  </cols>
  <sheetData>
    <row r="1" spans="1:8" x14ac:dyDescent="0.25">
      <c r="A1" s="94" t="s">
        <v>8232</v>
      </c>
      <c r="B1" s="94" t="s">
        <v>8233</v>
      </c>
      <c r="C1" s="94" t="s">
        <v>8234</v>
      </c>
      <c r="D1" s="95" t="s">
        <v>8235</v>
      </c>
      <c r="E1" s="94" t="s">
        <v>8236</v>
      </c>
      <c r="F1" s="94" t="s">
        <v>5967</v>
      </c>
      <c r="G1" s="95" t="s">
        <v>8237</v>
      </c>
      <c r="H1" s="95" t="s">
        <v>4064</v>
      </c>
    </row>
    <row r="2" spans="1:8" hidden="1" x14ac:dyDescent="0.25">
      <c r="A2" s="95" t="s">
        <v>8238</v>
      </c>
      <c r="B2" s="95" t="s">
        <v>5979</v>
      </c>
      <c r="C2" s="95" t="s">
        <v>7835</v>
      </c>
      <c r="D2" s="95" t="s">
        <v>8239</v>
      </c>
      <c r="E2" s="95" t="s">
        <v>5980</v>
      </c>
      <c r="F2" s="95" t="s">
        <v>8240</v>
      </c>
      <c r="G2" s="96"/>
      <c r="H2" s="95" t="str">
        <f>VLOOKUP(B2,'C-Business Context'!G:G,1,FALSE)</f>
        <v>SP01.1</v>
      </c>
    </row>
    <row r="3" spans="1:8" hidden="1" x14ac:dyDescent="0.25">
      <c r="A3" s="95" t="s">
        <v>5983</v>
      </c>
      <c r="B3" s="95" t="s">
        <v>5982</v>
      </c>
      <c r="C3" s="95" t="s">
        <v>7813</v>
      </c>
      <c r="D3" s="95" t="s">
        <v>7813</v>
      </c>
      <c r="E3" s="95" t="s">
        <v>5983</v>
      </c>
      <c r="F3" s="95" t="s">
        <v>8241</v>
      </c>
      <c r="G3" s="96"/>
      <c r="H3" s="95" t="str">
        <f>VLOOKUP(B3,'C-Business Context'!G:G,1,FALSE)</f>
        <v>SP01.11</v>
      </c>
    </row>
    <row r="4" spans="1:8" hidden="1" x14ac:dyDescent="0.25">
      <c r="A4" s="95" t="s">
        <v>8242</v>
      </c>
      <c r="B4" s="95" t="s">
        <v>5985</v>
      </c>
      <c r="C4" s="95" t="s">
        <v>7835</v>
      </c>
      <c r="D4" s="95" t="s">
        <v>8239</v>
      </c>
      <c r="E4" s="95" t="s">
        <v>5986</v>
      </c>
      <c r="F4" s="95" t="s">
        <v>8240</v>
      </c>
      <c r="G4" s="96"/>
      <c r="H4" s="95" t="str">
        <f>VLOOKUP(B4,'C-Business Context'!G:G,1,FALSE)</f>
        <v>SP01.2</v>
      </c>
    </row>
    <row r="5" spans="1:8" hidden="1" x14ac:dyDescent="0.25">
      <c r="A5" s="95" t="s">
        <v>8243</v>
      </c>
      <c r="B5" s="95" t="s">
        <v>5988</v>
      </c>
      <c r="C5" s="95" t="s">
        <v>7835</v>
      </c>
      <c r="D5" s="95" t="s">
        <v>8239</v>
      </c>
      <c r="E5" s="95" t="s">
        <v>5989</v>
      </c>
      <c r="F5" s="95" t="s">
        <v>8240</v>
      </c>
      <c r="G5" s="96"/>
      <c r="H5" s="95" t="str">
        <f>VLOOKUP(B5,'C-Business Context'!G:G,1,FALSE)</f>
        <v>SP01.3</v>
      </c>
    </row>
    <row r="6" spans="1:8" hidden="1" x14ac:dyDescent="0.25">
      <c r="A6" s="95" t="s">
        <v>8244</v>
      </c>
      <c r="B6" s="95" t="s">
        <v>5991</v>
      </c>
      <c r="C6" s="95" t="s">
        <v>7835</v>
      </c>
      <c r="D6" s="95" t="s">
        <v>8239</v>
      </c>
      <c r="E6" s="95" t="s">
        <v>5992</v>
      </c>
      <c r="F6" s="95" t="s">
        <v>8240</v>
      </c>
      <c r="G6" s="96"/>
      <c r="H6" s="95" t="str">
        <f>VLOOKUP(B6,'C-Business Context'!G:G,1,FALSE)</f>
        <v>SP01.4</v>
      </c>
    </row>
    <row r="7" spans="1:8" hidden="1" x14ac:dyDescent="0.25">
      <c r="A7" s="95" t="s">
        <v>5995</v>
      </c>
      <c r="B7" s="95" t="s">
        <v>5994</v>
      </c>
      <c r="C7" s="95" t="s">
        <v>7835</v>
      </c>
      <c r="D7" s="95" t="s">
        <v>8239</v>
      </c>
      <c r="E7" s="95" t="s">
        <v>5995</v>
      </c>
      <c r="F7" s="95" t="s">
        <v>8240</v>
      </c>
      <c r="G7" s="96"/>
      <c r="H7" s="95" t="str">
        <f>VLOOKUP(B7,'C-Business Context'!G:G,1,FALSE)</f>
        <v>SP01.5</v>
      </c>
    </row>
    <row r="8" spans="1:8" hidden="1" x14ac:dyDescent="0.25">
      <c r="A8" s="95" t="s">
        <v>8245</v>
      </c>
      <c r="B8" s="95" t="s">
        <v>5997</v>
      </c>
      <c r="C8" s="95" t="s">
        <v>7835</v>
      </c>
      <c r="D8" s="95" t="s">
        <v>8239</v>
      </c>
      <c r="E8" s="95" t="s">
        <v>5998</v>
      </c>
      <c r="F8" s="95" t="s">
        <v>8240</v>
      </c>
      <c r="G8" s="96"/>
      <c r="H8" s="95" t="str">
        <f>VLOOKUP(B8,'C-Business Context'!G:G,1,FALSE)</f>
        <v>SP01.6</v>
      </c>
    </row>
    <row r="9" spans="1:8" hidden="1" x14ac:dyDescent="0.25">
      <c r="A9" s="95" t="s">
        <v>8246</v>
      </c>
      <c r="B9" s="95" t="s">
        <v>6001</v>
      </c>
      <c r="C9" s="95" t="s">
        <v>7835</v>
      </c>
      <c r="D9" s="95" t="s">
        <v>8239</v>
      </c>
      <c r="E9" s="95" t="s">
        <v>6002</v>
      </c>
      <c r="F9" s="95" t="s">
        <v>8240</v>
      </c>
      <c r="G9" s="96"/>
      <c r="H9" s="95" t="str">
        <f>VLOOKUP(B9,'C-Business Context'!G:G,1,FALSE)</f>
        <v>SP01.7</v>
      </c>
    </row>
    <row r="10" spans="1:8" hidden="1" x14ac:dyDescent="0.25">
      <c r="A10" s="95" t="s">
        <v>8247</v>
      </c>
      <c r="B10" s="95" t="s">
        <v>6004</v>
      </c>
      <c r="C10" s="95" t="s">
        <v>7835</v>
      </c>
      <c r="D10" s="95" t="s">
        <v>8239</v>
      </c>
      <c r="E10" s="95" t="s">
        <v>6005</v>
      </c>
      <c r="F10" s="95" t="s">
        <v>8240</v>
      </c>
      <c r="G10" s="96"/>
      <c r="H10" s="95" t="str">
        <f>VLOOKUP(B10,'C-Business Context'!G:G,1,FALSE)</f>
        <v>SP01.8</v>
      </c>
    </row>
    <row r="11" spans="1:8" hidden="1" x14ac:dyDescent="0.25">
      <c r="A11" s="95" t="s">
        <v>8248</v>
      </c>
      <c r="B11" s="95" t="s">
        <v>6007</v>
      </c>
      <c r="C11" s="95" t="s">
        <v>7835</v>
      </c>
      <c r="D11" s="95" t="s">
        <v>8239</v>
      </c>
      <c r="E11" s="95" t="s">
        <v>6008</v>
      </c>
      <c r="F11" s="95" t="s">
        <v>8240</v>
      </c>
      <c r="G11" s="96"/>
      <c r="H11" s="95" t="str">
        <f>VLOOKUP(B11,'C-Business Context'!G:G,1,FALSE)</f>
        <v>SP01.9</v>
      </c>
    </row>
    <row r="12" spans="1:8" x14ac:dyDescent="0.25">
      <c r="A12" s="95" t="s">
        <v>6013</v>
      </c>
      <c r="B12" s="97" t="s">
        <v>6012</v>
      </c>
      <c r="C12" s="95" t="s">
        <v>7838</v>
      </c>
      <c r="D12" s="95" t="s">
        <v>8249</v>
      </c>
      <c r="E12" s="95" t="s">
        <v>6013</v>
      </c>
      <c r="F12" s="95" t="s">
        <v>8240</v>
      </c>
      <c r="G12" s="96"/>
      <c r="H12" s="95" t="str">
        <f>VLOOKUP(B12,'C-Business Context'!G:G,1,FALSE)</f>
        <v>SP02.1</v>
      </c>
    </row>
    <row r="13" spans="1:8" x14ac:dyDescent="0.25">
      <c r="A13" s="95" t="s">
        <v>6015</v>
      </c>
      <c r="B13" s="97" t="s">
        <v>6014</v>
      </c>
      <c r="C13" s="95" t="s">
        <v>7815</v>
      </c>
      <c r="D13" s="95" t="s">
        <v>7891</v>
      </c>
      <c r="E13" s="95" t="s">
        <v>6015</v>
      </c>
      <c r="F13" s="95" t="s">
        <v>8241</v>
      </c>
      <c r="G13" s="96"/>
      <c r="H13" s="95" t="str">
        <f>VLOOKUP(B13,'C-Business Context'!G:G,1,FALSE)</f>
        <v>SP02.2</v>
      </c>
    </row>
    <row r="14" spans="1:8" x14ac:dyDescent="0.25">
      <c r="A14" s="95" t="s">
        <v>6017</v>
      </c>
      <c r="B14" s="97" t="s">
        <v>6016</v>
      </c>
      <c r="C14" s="95" t="s">
        <v>7817</v>
      </c>
      <c r="D14" s="95" t="s">
        <v>8250</v>
      </c>
      <c r="E14" s="95" t="s">
        <v>6017</v>
      </c>
      <c r="F14" s="95" t="s">
        <v>8240</v>
      </c>
      <c r="G14" s="96"/>
      <c r="H14" s="95" t="str">
        <f>VLOOKUP(B14,'C-Business Context'!G:G,1,FALSE)</f>
        <v>SP02.3</v>
      </c>
    </row>
    <row r="15" spans="1:8" x14ac:dyDescent="0.25">
      <c r="A15" s="95" t="s">
        <v>6021</v>
      </c>
      <c r="B15" s="95" t="s">
        <v>6020</v>
      </c>
      <c r="C15" s="95" t="s">
        <v>7713</v>
      </c>
      <c r="D15" s="95" t="s">
        <v>8239</v>
      </c>
      <c r="E15" s="95" t="s">
        <v>6021</v>
      </c>
      <c r="F15" s="95" t="s">
        <v>8240</v>
      </c>
      <c r="G15" s="96"/>
      <c r="H15" s="95" t="str">
        <f>VLOOKUP(B15,'C-Business Context'!G:G,1,FALSE)</f>
        <v>SP03.1</v>
      </c>
    </row>
    <row r="16" spans="1:8" x14ac:dyDescent="0.25">
      <c r="A16" s="95" t="s">
        <v>6023</v>
      </c>
      <c r="B16" s="95" t="s">
        <v>6022</v>
      </c>
      <c r="C16" s="95" t="s">
        <v>7713</v>
      </c>
      <c r="D16" s="95" t="s">
        <v>8239</v>
      </c>
      <c r="E16" s="95" t="s">
        <v>6023</v>
      </c>
      <c r="F16" s="95" t="s">
        <v>8241</v>
      </c>
      <c r="G16" s="96"/>
      <c r="H16" s="95" t="str">
        <f>VLOOKUP(B16,'C-Business Context'!G:G,1,FALSE)</f>
        <v>SP03.10</v>
      </c>
    </row>
    <row r="17" spans="1:8" x14ac:dyDescent="0.25">
      <c r="A17" s="95" t="s">
        <v>6025</v>
      </c>
      <c r="B17" s="95" t="s">
        <v>6024</v>
      </c>
      <c r="C17" s="95" t="s">
        <v>7713</v>
      </c>
      <c r="D17" s="95" t="s">
        <v>8239</v>
      </c>
      <c r="E17" s="95" t="s">
        <v>6025</v>
      </c>
      <c r="F17" s="95" t="s">
        <v>8240</v>
      </c>
      <c r="G17" s="96"/>
      <c r="H17" s="95" t="str">
        <f>VLOOKUP(B17,'C-Business Context'!G:G,1,FALSE)</f>
        <v>SP03.2</v>
      </c>
    </row>
    <row r="18" spans="1:8" x14ac:dyDescent="0.25">
      <c r="A18" s="95" t="s">
        <v>6027</v>
      </c>
      <c r="B18" s="95" t="s">
        <v>6026</v>
      </c>
      <c r="C18" s="95" t="s">
        <v>7713</v>
      </c>
      <c r="D18" s="95" t="s">
        <v>8239</v>
      </c>
      <c r="E18" s="95" t="s">
        <v>6027</v>
      </c>
      <c r="F18" s="95" t="s">
        <v>8241</v>
      </c>
      <c r="G18" s="96"/>
      <c r="H18" s="95" t="str">
        <f>VLOOKUP(B18,'C-Business Context'!G:G,1,FALSE)</f>
        <v>SP03.3</v>
      </c>
    </row>
    <row r="19" spans="1:8" x14ac:dyDescent="0.25">
      <c r="A19" s="95" t="s">
        <v>6029</v>
      </c>
      <c r="B19" s="95" t="s">
        <v>6028</v>
      </c>
      <c r="C19" s="95" t="s">
        <v>7713</v>
      </c>
      <c r="D19" s="95" t="s">
        <v>8239</v>
      </c>
      <c r="E19" s="95" t="s">
        <v>6029</v>
      </c>
      <c r="F19" s="95" t="s">
        <v>8241</v>
      </c>
      <c r="G19" s="96"/>
      <c r="H19" s="95" t="str">
        <f>VLOOKUP(B19,'C-Business Context'!G:G,1,FALSE)</f>
        <v>SP03.4</v>
      </c>
    </row>
    <row r="20" spans="1:8" x14ac:dyDescent="0.25">
      <c r="A20" s="95" t="s">
        <v>6031</v>
      </c>
      <c r="B20" s="95" t="s">
        <v>6030</v>
      </c>
      <c r="C20" s="95" t="s">
        <v>7713</v>
      </c>
      <c r="D20" s="95" t="s">
        <v>8239</v>
      </c>
      <c r="E20" s="95" t="s">
        <v>6031</v>
      </c>
      <c r="F20" s="95" t="s">
        <v>8241</v>
      </c>
      <c r="G20" s="96"/>
      <c r="H20" s="95" t="str">
        <f>VLOOKUP(B20,'C-Business Context'!G:G,1,FALSE)</f>
        <v>SP03.5</v>
      </c>
    </row>
    <row r="21" spans="1:8" x14ac:dyDescent="0.25">
      <c r="A21" s="95" t="s">
        <v>6033</v>
      </c>
      <c r="B21" s="95" t="s">
        <v>6032</v>
      </c>
      <c r="C21" s="95" t="s">
        <v>7713</v>
      </c>
      <c r="D21" s="95" t="s">
        <v>8239</v>
      </c>
      <c r="E21" s="95" t="s">
        <v>6033</v>
      </c>
      <c r="F21" s="95" t="s">
        <v>8241</v>
      </c>
      <c r="G21" s="96"/>
      <c r="H21" s="95" t="str">
        <f>VLOOKUP(B21,'C-Business Context'!G:G,1,FALSE)</f>
        <v>SP03.6</v>
      </c>
    </row>
    <row r="22" spans="1:8" x14ac:dyDescent="0.25">
      <c r="A22" s="95" t="s">
        <v>6035</v>
      </c>
      <c r="B22" s="95" t="s">
        <v>6034</v>
      </c>
      <c r="C22" s="95" t="s">
        <v>7713</v>
      </c>
      <c r="D22" s="95" t="s">
        <v>8239</v>
      </c>
      <c r="E22" s="95" t="s">
        <v>6035</v>
      </c>
      <c r="F22" s="95" t="s">
        <v>8241</v>
      </c>
      <c r="G22" s="96"/>
      <c r="H22" s="95" t="str">
        <f>VLOOKUP(B22,'C-Business Context'!G:G,1,FALSE)</f>
        <v>SP03.7</v>
      </c>
    </row>
    <row r="23" spans="1:8" x14ac:dyDescent="0.25">
      <c r="A23" s="95" t="s">
        <v>6037</v>
      </c>
      <c r="B23" s="95" t="s">
        <v>6036</v>
      </c>
      <c r="C23" s="95" t="s">
        <v>7713</v>
      </c>
      <c r="D23" s="95" t="s">
        <v>8239</v>
      </c>
      <c r="E23" s="95" t="s">
        <v>6037</v>
      </c>
      <c r="F23" s="95" t="s">
        <v>8241</v>
      </c>
      <c r="G23" s="96"/>
      <c r="H23" s="95" t="str">
        <f>VLOOKUP(B23,'C-Business Context'!G:G,1,FALSE)</f>
        <v>SP03.8</v>
      </c>
    </row>
    <row r="24" spans="1:8" x14ac:dyDescent="0.25">
      <c r="A24" s="95" t="s">
        <v>6039</v>
      </c>
      <c r="B24" s="95" t="s">
        <v>6038</v>
      </c>
      <c r="C24" s="95" t="s">
        <v>7713</v>
      </c>
      <c r="D24" s="95" t="s">
        <v>8239</v>
      </c>
      <c r="E24" s="95" t="s">
        <v>6039</v>
      </c>
      <c r="F24" s="95" t="s">
        <v>8241</v>
      </c>
      <c r="G24" s="96"/>
      <c r="H24" s="95" t="str">
        <f>VLOOKUP(B24,'C-Business Context'!G:G,1,FALSE)</f>
        <v>SP03.9</v>
      </c>
    </row>
    <row r="25" spans="1:8" hidden="1" x14ac:dyDescent="0.25">
      <c r="A25" s="95" t="s">
        <v>6043</v>
      </c>
      <c r="B25" s="95" t="s">
        <v>6042</v>
      </c>
      <c r="C25" s="95" t="s">
        <v>7806</v>
      </c>
      <c r="D25" s="95" t="s">
        <v>7872</v>
      </c>
      <c r="E25" s="95" t="s">
        <v>6043</v>
      </c>
      <c r="F25" s="95" t="s">
        <v>8241</v>
      </c>
      <c r="G25" s="96"/>
      <c r="H25" s="95" t="str">
        <f>VLOOKUP(B25,'C-Business Context'!G:G,1,FALSE)</f>
        <v>SP04.1</v>
      </c>
    </row>
    <row r="26" spans="1:8" x14ac:dyDescent="0.25">
      <c r="A26" s="95" t="s">
        <v>6045</v>
      </c>
      <c r="B26" s="95" t="s">
        <v>6044</v>
      </c>
      <c r="C26" s="95" t="s">
        <v>7809</v>
      </c>
      <c r="D26" s="95" t="s">
        <v>7872</v>
      </c>
      <c r="E26" s="95" t="s">
        <v>6045</v>
      </c>
      <c r="F26" s="95" t="s">
        <v>8241</v>
      </c>
      <c r="G26" s="96"/>
      <c r="H26" s="95" t="str">
        <f>VLOOKUP(B26,'C-Business Context'!G:G,1,FALSE)</f>
        <v>SP04.2</v>
      </c>
    </row>
    <row r="27" spans="1:8" hidden="1" x14ac:dyDescent="0.25">
      <c r="A27" s="95" t="s">
        <v>6047</v>
      </c>
      <c r="B27" s="95" t="s">
        <v>6046</v>
      </c>
      <c r="C27" s="95" t="s">
        <v>7809</v>
      </c>
      <c r="D27" s="95" t="s">
        <v>7872</v>
      </c>
      <c r="E27" s="95" t="s">
        <v>6047</v>
      </c>
      <c r="F27" s="95" t="s">
        <v>8241</v>
      </c>
      <c r="G27" s="96"/>
      <c r="H27" s="95" t="str">
        <f>VLOOKUP(B27,'C-Business Context'!G:G,1,FALSE)</f>
        <v>SP04.3</v>
      </c>
    </row>
    <row r="28" spans="1:8" x14ac:dyDescent="0.25">
      <c r="A28" s="95" t="s">
        <v>8251</v>
      </c>
      <c r="B28" s="95" t="s">
        <v>6050</v>
      </c>
      <c r="C28" s="95" t="s">
        <v>7819</v>
      </c>
      <c r="D28" s="95" t="s">
        <v>7819</v>
      </c>
      <c r="E28" s="95" t="s">
        <v>6051</v>
      </c>
      <c r="F28" s="95" t="s">
        <v>8240</v>
      </c>
      <c r="G28" s="96"/>
      <c r="H28" s="95" t="str">
        <f>VLOOKUP(B28,'C-Business Context'!G:G,1,FALSE)</f>
        <v>SP05.1</v>
      </c>
    </row>
    <row r="29" spans="1:8" hidden="1" x14ac:dyDescent="0.25">
      <c r="A29" s="95" t="s">
        <v>6055</v>
      </c>
      <c r="B29" s="95" t="s">
        <v>6054</v>
      </c>
      <c r="C29" s="95" t="s">
        <v>7803</v>
      </c>
      <c r="D29" s="95" t="s">
        <v>7901</v>
      </c>
      <c r="E29" s="95" t="s">
        <v>6055</v>
      </c>
      <c r="F29" s="95" t="s">
        <v>8241</v>
      </c>
      <c r="G29" s="96"/>
      <c r="H29" s="95" t="str">
        <f>VLOOKUP(B29,'C-Business Context'!G:G,1,FALSE)</f>
        <v>SP06.2</v>
      </c>
    </row>
    <row r="30" spans="1:8" hidden="1" x14ac:dyDescent="0.25">
      <c r="A30" s="95" t="s">
        <v>6060</v>
      </c>
      <c r="B30" s="95" t="s">
        <v>6059</v>
      </c>
      <c r="C30" s="95" t="s">
        <v>7837</v>
      </c>
      <c r="D30" s="95" t="s">
        <v>8252</v>
      </c>
      <c r="E30" s="95" t="s">
        <v>6060</v>
      </c>
      <c r="F30" s="95" t="s">
        <v>8240</v>
      </c>
      <c r="G30" s="96"/>
      <c r="H30" s="95" t="str">
        <f>VLOOKUP(B30,'C-Business Context'!G:G,1,FALSE)</f>
        <v>SP07.1</v>
      </c>
    </row>
    <row r="31" spans="1:8" hidden="1" x14ac:dyDescent="0.25">
      <c r="A31" s="95" t="s">
        <v>6062</v>
      </c>
      <c r="B31" s="95" t="s">
        <v>6061</v>
      </c>
      <c r="C31" s="95" t="s">
        <v>7725</v>
      </c>
      <c r="D31" s="95" t="s">
        <v>7739</v>
      </c>
      <c r="E31" s="95" t="s">
        <v>6062</v>
      </c>
      <c r="F31" s="95" t="s">
        <v>8241</v>
      </c>
      <c r="G31" s="96"/>
      <c r="H31" s="95" t="str">
        <f>VLOOKUP(B31,'C-Business Context'!G:G,1,FALSE)</f>
        <v>SP07.10</v>
      </c>
    </row>
    <row r="32" spans="1:8" x14ac:dyDescent="0.25">
      <c r="A32" s="95" t="s">
        <v>6064</v>
      </c>
      <c r="B32" s="95" t="s">
        <v>6063</v>
      </c>
      <c r="C32" s="95" t="s">
        <v>7840</v>
      </c>
      <c r="D32" s="95" t="s">
        <v>8253</v>
      </c>
      <c r="E32" s="95" t="s">
        <v>6064</v>
      </c>
      <c r="F32" s="95" t="s">
        <v>8241</v>
      </c>
      <c r="G32" s="96"/>
      <c r="H32" s="95" t="str">
        <f>VLOOKUP(B32,'C-Business Context'!G:G,1,FALSE)</f>
        <v>SP07.11</v>
      </c>
    </row>
    <row r="33" spans="1:8" x14ac:dyDescent="0.25">
      <c r="A33" s="95" t="s">
        <v>6066</v>
      </c>
      <c r="B33" s="95" t="s">
        <v>6065</v>
      </c>
      <c r="C33" s="95" t="s">
        <v>7841</v>
      </c>
      <c r="D33" s="95" t="s">
        <v>8249</v>
      </c>
      <c r="E33" s="95" t="s">
        <v>6066</v>
      </c>
      <c r="F33" s="95" t="s">
        <v>8241</v>
      </c>
      <c r="G33" s="96"/>
      <c r="H33" s="95" t="str">
        <f>VLOOKUP(B33,'C-Business Context'!G:G,1,FALSE)</f>
        <v>SP07.12</v>
      </c>
    </row>
    <row r="34" spans="1:8" hidden="1" x14ac:dyDescent="0.25">
      <c r="A34" s="95" t="s">
        <v>6068</v>
      </c>
      <c r="B34" s="95" t="s">
        <v>6067</v>
      </c>
      <c r="C34" s="95" t="s">
        <v>7821</v>
      </c>
      <c r="D34" s="95" t="s">
        <v>7821</v>
      </c>
      <c r="E34" s="95" t="s">
        <v>6068</v>
      </c>
      <c r="F34" s="95" t="s">
        <v>8241</v>
      </c>
      <c r="G34" s="96"/>
      <c r="H34" s="95" t="str">
        <f>VLOOKUP(B34,'C-Business Context'!G:G,1,FALSE)</f>
        <v>SP07.13</v>
      </c>
    </row>
    <row r="35" spans="1:8" hidden="1" x14ac:dyDescent="0.25">
      <c r="A35" s="95" t="s">
        <v>6070</v>
      </c>
      <c r="B35" s="95" t="s">
        <v>6069</v>
      </c>
      <c r="C35" s="95" t="s">
        <v>7763</v>
      </c>
      <c r="D35" s="95" t="s">
        <v>8254</v>
      </c>
      <c r="E35" s="95" t="s">
        <v>6070</v>
      </c>
      <c r="F35" s="95" t="s">
        <v>8240</v>
      </c>
      <c r="G35" s="96"/>
      <c r="H35" s="95" t="str">
        <f>VLOOKUP(B35,'C-Business Context'!G:G,1,FALSE)</f>
        <v>SP07.14</v>
      </c>
    </row>
    <row r="36" spans="1:8" hidden="1" x14ac:dyDescent="0.25">
      <c r="A36" s="95" t="s">
        <v>6072</v>
      </c>
      <c r="B36" s="95" t="s">
        <v>6071</v>
      </c>
      <c r="C36" s="95" t="s">
        <v>7842</v>
      </c>
      <c r="D36" s="95" t="s">
        <v>7971</v>
      </c>
      <c r="E36" s="95" t="s">
        <v>6072</v>
      </c>
      <c r="F36" s="95" t="s">
        <v>8240</v>
      </c>
      <c r="G36" s="96"/>
      <c r="H36" s="95" t="str">
        <f>VLOOKUP(B36,'C-Business Context'!G:G,1,FALSE)</f>
        <v>SP07.15</v>
      </c>
    </row>
    <row r="37" spans="1:8" x14ac:dyDescent="0.25">
      <c r="A37" s="95" t="s">
        <v>6074</v>
      </c>
      <c r="B37" s="95" t="s">
        <v>6073</v>
      </c>
      <c r="C37" s="95" t="s">
        <v>7772</v>
      </c>
      <c r="D37" s="95" t="s">
        <v>8255</v>
      </c>
      <c r="E37" s="95" t="s">
        <v>6074</v>
      </c>
      <c r="F37" s="95" t="s">
        <v>8241</v>
      </c>
      <c r="G37" s="96"/>
      <c r="H37" s="95" t="str">
        <f>VLOOKUP(B37,'C-Business Context'!G:G,1,FALSE)</f>
        <v>SP07.16</v>
      </c>
    </row>
    <row r="38" spans="1:8" x14ac:dyDescent="0.25">
      <c r="A38" s="95" t="s">
        <v>6076</v>
      </c>
      <c r="B38" s="95" t="s">
        <v>6075</v>
      </c>
      <c r="C38" s="95" t="s">
        <v>7861</v>
      </c>
      <c r="D38" s="95" t="s">
        <v>8256</v>
      </c>
      <c r="E38" s="95" t="s">
        <v>6076</v>
      </c>
      <c r="F38" s="95" t="s">
        <v>8240</v>
      </c>
      <c r="G38" s="96"/>
      <c r="H38" s="95" t="str">
        <f>VLOOKUP(B38,'C-Business Context'!G:G,1,FALSE)</f>
        <v>SP07.17</v>
      </c>
    </row>
    <row r="39" spans="1:8" x14ac:dyDescent="0.25">
      <c r="A39" s="95" t="s">
        <v>6078</v>
      </c>
      <c r="B39" s="95" t="s">
        <v>6077</v>
      </c>
      <c r="C39" s="95" t="s">
        <v>7861</v>
      </c>
      <c r="D39" s="95" t="s">
        <v>8256</v>
      </c>
      <c r="E39" s="95" t="s">
        <v>6078</v>
      </c>
      <c r="F39" s="95" t="s">
        <v>8240</v>
      </c>
      <c r="G39" s="96"/>
      <c r="H39" s="95" t="str">
        <f>VLOOKUP(B39,'C-Business Context'!G:G,1,FALSE)</f>
        <v>SP07.18</v>
      </c>
    </row>
    <row r="40" spans="1:8" hidden="1" x14ac:dyDescent="0.25">
      <c r="A40" s="95" t="s">
        <v>6080</v>
      </c>
      <c r="B40" s="95" t="s">
        <v>6079</v>
      </c>
      <c r="C40" s="95" t="s">
        <v>7837</v>
      </c>
      <c r="D40" s="95" t="s">
        <v>8252</v>
      </c>
      <c r="E40" s="95" t="s">
        <v>6080</v>
      </c>
      <c r="F40" s="95" t="s">
        <v>8240</v>
      </c>
      <c r="G40" s="96"/>
      <c r="H40" s="95" t="str">
        <f>VLOOKUP(B40,'C-Business Context'!G:G,1,FALSE)</f>
        <v>SP07.2</v>
      </c>
    </row>
    <row r="41" spans="1:8" hidden="1" x14ac:dyDescent="0.25">
      <c r="A41" s="95" t="s">
        <v>6082</v>
      </c>
      <c r="B41" s="95" t="s">
        <v>6081</v>
      </c>
      <c r="C41" s="95" t="s">
        <v>7790</v>
      </c>
      <c r="D41" s="95" t="s">
        <v>8257</v>
      </c>
      <c r="E41" s="95" t="s">
        <v>6082</v>
      </c>
      <c r="F41" s="95" t="s">
        <v>8241</v>
      </c>
      <c r="G41" s="96"/>
      <c r="H41" s="95" t="str">
        <f>VLOOKUP(B41,'C-Business Context'!G:G,1,FALSE)</f>
        <v>SP07.22</v>
      </c>
    </row>
    <row r="42" spans="1:8" x14ac:dyDescent="0.25">
      <c r="A42" s="95" t="s">
        <v>6084</v>
      </c>
      <c r="B42" s="95" t="s">
        <v>6083</v>
      </c>
      <c r="C42" s="95" t="s">
        <v>7842</v>
      </c>
      <c r="D42" s="95" t="s">
        <v>7971</v>
      </c>
      <c r="E42" s="95" t="s">
        <v>6084</v>
      </c>
      <c r="F42" s="95" t="s">
        <v>8241</v>
      </c>
      <c r="G42" s="96"/>
      <c r="H42" s="95" t="str">
        <f>VLOOKUP(B42,'C-Business Context'!G:G,1,FALSE)</f>
        <v>SP07.23</v>
      </c>
    </row>
    <row r="43" spans="1:8" hidden="1" x14ac:dyDescent="0.25">
      <c r="A43" s="95" t="s">
        <v>6086</v>
      </c>
      <c r="B43" s="95" t="s">
        <v>6085</v>
      </c>
      <c r="C43" s="95" t="s">
        <v>7759</v>
      </c>
      <c r="D43" s="95" t="s">
        <v>7763</v>
      </c>
      <c r="E43" s="95" t="s">
        <v>6086</v>
      </c>
      <c r="F43" s="95" t="s">
        <v>8241</v>
      </c>
      <c r="G43" s="96"/>
      <c r="H43" s="95" t="str">
        <f>VLOOKUP(B43,'C-Business Context'!G:G,1,FALSE)</f>
        <v>SP07.25</v>
      </c>
    </row>
    <row r="44" spans="1:8" hidden="1" x14ac:dyDescent="0.25">
      <c r="A44" s="95" t="s">
        <v>6088</v>
      </c>
      <c r="B44" s="95" t="s">
        <v>6087</v>
      </c>
      <c r="C44" s="95" t="s">
        <v>7759</v>
      </c>
      <c r="D44" s="95" t="s">
        <v>7763</v>
      </c>
      <c r="E44" s="95" t="s">
        <v>6088</v>
      </c>
      <c r="F44" s="95" t="s">
        <v>8241</v>
      </c>
      <c r="G44" s="96"/>
      <c r="H44" s="95" t="str">
        <f>VLOOKUP(B44,'C-Business Context'!G:G,1,FALSE)</f>
        <v>SP07.26</v>
      </c>
    </row>
    <row r="45" spans="1:8" hidden="1" x14ac:dyDescent="0.25">
      <c r="A45" s="95" t="s">
        <v>6090</v>
      </c>
      <c r="B45" s="95" t="s">
        <v>6089</v>
      </c>
      <c r="C45" s="95" t="s">
        <v>7790</v>
      </c>
      <c r="D45" s="95" t="s">
        <v>8257</v>
      </c>
      <c r="E45" s="95" t="s">
        <v>6090</v>
      </c>
      <c r="F45" s="95" t="s">
        <v>8241</v>
      </c>
      <c r="G45" s="96"/>
      <c r="H45" s="95" t="str">
        <f>VLOOKUP(B45,'C-Business Context'!G:G,1,FALSE)</f>
        <v>SP07.27</v>
      </c>
    </row>
    <row r="46" spans="1:8" x14ac:dyDescent="0.25">
      <c r="A46" s="95" t="s">
        <v>6092</v>
      </c>
      <c r="B46" s="95" t="s">
        <v>6091</v>
      </c>
      <c r="C46" s="95" t="s">
        <v>7863</v>
      </c>
      <c r="D46" s="95" t="s">
        <v>8258</v>
      </c>
      <c r="E46" s="95" t="s">
        <v>6092</v>
      </c>
      <c r="F46" s="95" t="s">
        <v>8259</v>
      </c>
      <c r="G46" s="96">
        <v>45667</v>
      </c>
      <c r="H46" s="95" t="str">
        <f>VLOOKUP(B46,'C-Business Context'!G:G,1,FALSE)</f>
        <v>SP07.28</v>
      </c>
    </row>
    <row r="47" spans="1:8" hidden="1" x14ac:dyDescent="0.25">
      <c r="A47" s="95" t="s">
        <v>6094</v>
      </c>
      <c r="B47" s="95" t="s">
        <v>6093</v>
      </c>
      <c r="C47" s="95" t="s">
        <v>7734</v>
      </c>
      <c r="D47" s="95" t="s">
        <v>8260</v>
      </c>
      <c r="E47" s="95" t="s">
        <v>6094</v>
      </c>
      <c r="F47" s="95" t="s">
        <v>8241</v>
      </c>
      <c r="G47" s="96"/>
      <c r="H47" s="95" t="str">
        <f>VLOOKUP(B47,'C-Business Context'!G:G,1,FALSE)</f>
        <v>SP07.29</v>
      </c>
    </row>
    <row r="48" spans="1:8" hidden="1" x14ac:dyDescent="0.25">
      <c r="A48" s="95" t="s">
        <v>6096</v>
      </c>
      <c r="B48" s="95" t="s">
        <v>6095</v>
      </c>
      <c r="C48" s="95" t="s">
        <v>7739</v>
      </c>
      <c r="D48" s="95" t="s">
        <v>8257</v>
      </c>
      <c r="E48" s="95" t="s">
        <v>6096</v>
      </c>
      <c r="F48" s="95" t="s">
        <v>8241</v>
      </c>
      <c r="G48" s="96"/>
      <c r="H48" s="95" t="str">
        <f>VLOOKUP(B48,'C-Business Context'!G:G,1,FALSE)</f>
        <v>SP07.3</v>
      </c>
    </row>
    <row r="49" spans="1:8" x14ac:dyDescent="0.25">
      <c r="A49" s="95" t="s">
        <v>6098</v>
      </c>
      <c r="B49" s="95" t="s">
        <v>6097</v>
      </c>
      <c r="C49" s="95" t="s">
        <v>7864</v>
      </c>
      <c r="D49" s="95" t="s">
        <v>8258</v>
      </c>
      <c r="E49" s="95" t="s">
        <v>6098</v>
      </c>
      <c r="F49" s="95" t="s">
        <v>8240</v>
      </c>
      <c r="G49" s="96"/>
      <c r="H49" s="95" t="str">
        <f>VLOOKUP(B49,'C-Business Context'!G:G,1,FALSE)</f>
        <v>SP07.30</v>
      </c>
    </row>
    <row r="50" spans="1:8" x14ac:dyDescent="0.25">
      <c r="A50" s="95" t="s">
        <v>6100</v>
      </c>
      <c r="B50" s="95" t="s">
        <v>6099</v>
      </c>
      <c r="C50" s="95" t="s">
        <v>7865</v>
      </c>
      <c r="D50" s="95" t="s">
        <v>8258</v>
      </c>
      <c r="E50" s="95" t="s">
        <v>6100</v>
      </c>
      <c r="F50" s="95" t="s">
        <v>8240</v>
      </c>
      <c r="G50" s="96"/>
      <c r="H50" s="95" t="str">
        <f>VLOOKUP(B50,'C-Business Context'!G:G,1,FALSE)</f>
        <v>SP07.31</v>
      </c>
    </row>
    <row r="51" spans="1:8" hidden="1" x14ac:dyDescent="0.25">
      <c r="A51" s="95" t="s">
        <v>6102</v>
      </c>
      <c r="B51" s="95" t="s">
        <v>6101</v>
      </c>
      <c r="C51" s="95" t="s">
        <v>7790</v>
      </c>
      <c r="D51" s="95" t="s">
        <v>8261</v>
      </c>
      <c r="E51" s="95" t="s">
        <v>6102</v>
      </c>
      <c r="F51" s="95" t="s">
        <v>8241</v>
      </c>
      <c r="G51" s="96"/>
      <c r="H51" s="95" t="str">
        <f>VLOOKUP(B51,'C-Business Context'!G:G,1,FALSE)</f>
        <v>SP07.33</v>
      </c>
    </row>
    <row r="52" spans="1:8" x14ac:dyDescent="0.25">
      <c r="A52" s="95" t="s">
        <v>6104</v>
      </c>
      <c r="B52" s="95" t="s">
        <v>6103</v>
      </c>
      <c r="C52" s="95" t="s">
        <v>7790</v>
      </c>
      <c r="D52" s="95" t="s">
        <v>8262</v>
      </c>
      <c r="E52" s="95" t="s">
        <v>6104</v>
      </c>
      <c r="F52" s="95" t="s">
        <v>8241</v>
      </c>
      <c r="G52" s="96"/>
      <c r="H52" s="95" t="str">
        <f>VLOOKUP(B52,'C-Business Context'!G:G,1,FALSE)</f>
        <v>SP07.34</v>
      </c>
    </row>
    <row r="53" spans="1:8" hidden="1" x14ac:dyDescent="0.25">
      <c r="A53" s="95" t="s">
        <v>6106</v>
      </c>
      <c r="B53" s="95" t="s">
        <v>6105</v>
      </c>
      <c r="C53" s="95" t="s">
        <v>7759</v>
      </c>
      <c r="D53" s="95" t="s">
        <v>7763</v>
      </c>
      <c r="E53" s="95" t="s">
        <v>6106</v>
      </c>
      <c r="F53" s="95" t="s">
        <v>8240</v>
      </c>
      <c r="G53" s="96"/>
      <c r="H53" s="95" t="str">
        <f>VLOOKUP(B53,'C-Business Context'!G:G,1,FALSE)</f>
        <v>SP07.35</v>
      </c>
    </row>
    <row r="54" spans="1:8" x14ac:dyDescent="0.25">
      <c r="A54" s="95" t="s">
        <v>6108</v>
      </c>
      <c r="B54" s="95" t="s">
        <v>6107</v>
      </c>
      <c r="C54" s="95" t="s">
        <v>7759</v>
      </c>
      <c r="D54" s="95" t="s">
        <v>7763</v>
      </c>
      <c r="E54" s="95" t="s">
        <v>6108</v>
      </c>
      <c r="F54" s="95" t="s">
        <v>8240</v>
      </c>
      <c r="G54" s="96"/>
      <c r="H54" s="95" t="str">
        <f>VLOOKUP(B54,'C-Business Context'!G:G,1,FALSE)</f>
        <v>SP07.36</v>
      </c>
    </row>
    <row r="55" spans="1:8" x14ac:dyDescent="0.25">
      <c r="A55" s="95" t="s">
        <v>6111</v>
      </c>
      <c r="B55" s="95" t="s">
        <v>6110</v>
      </c>
      <c r="C55" s="95" t="s">
        <v>7759</v>
      </c>
      <c r="D55" s="95" t="s">
        <v>7763</v>
      </c>
      <c r="E55" s="95" t="s">
        <v>6111</v>
      </c>
      <c r="F55" s="95" t="s">
        <v>8241</v>
      </c>
      <c r="G55" s="96"/>
      <c r="H55" s="95" t="str">
        <f>VLOOKUP(B55,'C-Business Context'!G:G,1,FALSE)</f>
        <v>SP07.37</v>
      </c>
    </row>
    <row r="56" spans="1:8" hidden="1" x14ac:dyDescent="0.25">
      <c r="A56" s="95" t="s">
        <v>6113</v>
      </c>
      <c r="B56" s="95" t="s">
        <v>6112</v>
      </c>
      <c r="C56" s="95" t="s">
        <v>7794</v>
      </c>
      <c r="D56" s="95" t="s">
        <v>7821</v>
      </c>
      <c r="E56" s="95" t="s">
        <v>6113</v>
      </c>
      <c r="F56" s="95" t="s">
        <v>8240</v>
      </c>
      <c r="G56" s="96"/>
      <c r="H56" s="95" t="str">
        <f>VLOOKUP(B56,'C-Business Context'!G:G,1,FALSE)</f>
        <v>SP07.38</v>
      </c>
    </row>
    <row r="57" spans="1:8" x14ac:dyDescent="0.25">
      <c r="A57" s="95" t="s">
        <v>6115</v>
      </c>
      <c r="B57" s="95" t="s">
        <v>6114</v>
      </c>
      <c r="C57" s="95" t="s">
        <v>7759</v>
      </c>
      <c r="D57" s="95" t="s">
        <v>7763</v>
      </c>
      <c r="E57" s="95" t="s">
        <v>6115</v>
      </c>
      <c r="F57" s="95" t="s">
        <v>8241</v>
      </c>
      <c r="G57" s="96"/>
      <c r="H57" s="95" t="str">
        <f>VLOOKUP(B57,'C-Business Context'!G:G,1,FALSE)</f>
        <v>SP07.39</v>
      </c>
    </row>
    <row r="58" spans="1:8" x14ac:dyDescent="0.25">
      <c r="A58" s="95" t="s">
        <v>6117</v>
      </c>
      <c r="B58" s="95" t="s">
        <v>6116</v>
      </c>
      <c r="C58" s="95" t="s">
        <v>7837</v>
      </c>
      <c r="D58" s="95" t="s">
        <v>8252</v>
      </c>
      <c r="E58" s="95" t="s">
        <v>6117</v>
      </c>
      <c r="F58" s="95" t="s">
        <v>8241</v>
      </c>
      <c r="G58" s="96"/>
      <c r="H58" s="95" t="str">
        <f>VLOOKUP(B58,'C-Business Context'!G:G,1,FALSE)</f>
        <v>SP07.4</v>
      </c>
    </row>
    <row r="59" spans="1:8" x14ac:dyDescent="0.25">
      <c r="A59" s="95" t="s">
        <v>6119</v>
      </c>
      <c r="B59" s="95" t="s">
        <v>6118</v>
      </c>
      <c r="C59" s="95" t="s">
        <v>7759</v>
      </c>
      <c r="D59" s="95" t="s">
        <v>7763</v>
      </c>
      <c r="E59" s="95" t="s">
        <v>6119</v>
      </c>
      <c r="F59" s="95" t="s">
        <v>8241</v>
      </c>
      <c r="G59" s="96"/>
      <c r="H59" s="95" t="str">
        <f>VLOOKUP(B59,'C-Business Context'!G:G,1,FALSE)</f>
        <v>SP07.40</v>
      </c>
    </row>
    <row r="60" spans="1:8" hidden="1" x14ac:dyDescent="0.25">
      <c r="A60" s="95" t="s">
        <v>6121</v>
      </c>
      <c r="B60" s="95" t="s">
        <v>6120</v>
      </c>
      <c r="C60" s="95" t="s">
        <v>7776</v>
      </c>
      <c r="D60" s="95" t="s">
        <v>8263</v>
      </c>
      <c r="E60" s="95" t="s">
        <v>6121</v>
      </c>
      <c r="F60" s="95" t="s">
        <v>8241</v>
      </c>
      <c r="G60" s="96"/>
      <c r="H60" s="95" t="str">
        <f>VLOOKUP(B60,'C-Business Context'!G:G,1,FALSE)</f>
        <v>SP07.41</v>
      </c>
    </row>
    <row r="61" spans="1:8" hidden="1" x14ac:dyDescent="0.25">
      <c r="A61" s="95" t="s">
        <v>6123</v>
      </c>
      <c r="B61" s="95" t="s">
        <v>6122</v>
      </c>
      <c r="C61" s="95" t="s">
        <v>7796</v>
      </c>
      <c r="D61" s="95" t="s">
        <v>8264</v>
      </c>
      <c r="E61" s="95" t="s">
        <v>6123</v>
      </c>
      <c r="F61" s="95" t="s">
        <v>8241</v>
      </c>
      <c r="G61" s="96"/>
      <c r="H61" s="95" t="str">
        <f>VLOOKUP(B61,'C-Business Context'!G:G,1,FALSE)</f>
        <v>SP07.42</v>
      </c>
    </row>
    <row r="62" spans="1:8" hidden="1" x14ac:dyDescent="0.25">
      <c r="A62" s="95" t="s">
        <v>6125</v>
      </c>
      <c r="B62" s="95" t="s">
        <v>6124</v>
      </c>
      <c r="C62" s="95" t="s">
        <v>7778</v>
      </c>
      <c r="D62" s="95" t="s">
        <v>8265</v>
      </c>
      <c r="E62" s="95" t="s">
        <v>6125</v>
      </c>
      <c r="F62" s="95" t="s">
        <v>8241</v>
      </c>
      <c r="G62" s="96"/>
      <c r="H62" s="95" t="str">
        <f>VLOOKUP(B62,'C-Business Context'!G:G,1,FALSE)</f>
        <v>SP07.43</v>
      </c>
    </row>
    <row r="63" spans="1:8" hidden="1" x14ac:dyDescent="0.25">
      <c r="A63" s="95" t="s">
        <v>6127</v>
      </c>
      <c r="B63" s="95" t="s">
        <v>6126</v>
      </c>
      <c r="C63" s="95" t="s">
        <v>7864</v>
      </c>
      <c r="D63" s="95" t="s">
        <v>8258</v>
      </c>
      <c r="E63" s="95" t="s">
        <v>6127</v>
      </c>
      <c r="F63" s="95" t="s">
        <v>8240</v>
      </c>
      <c r="G63" s="96"/>
      <c r="H63" s="95" t="str">
        <f>VLOOKUP(B63,'C-Business Context'!G:G,1,FALSE)</f>
        <v>SP07.44</v>
      </c>
    </row>
    <row r="64" spans="1:8" hidden="1" x14ac:dyDescent="0.25">
      <c r="A64" s="95" t="s">
        <v>6129</v>
      </c>
      <c r="B64" s="95" t="s">
        <v>6128</v>
      </c>
      <c r="C64" s="95" t="s">
        <v>7863</v>
      </c>
      <c r="D64" s="95" t="s">
        <v>8258</v>
      </c>
      <c r="E64" s="95" t="s">
        <v>6129</v>
      </c>
      <c r="F64" s="95" t="s">
        <v>8241</v>
      </c>
      <c r="G64" s="96"/>
      <c r="H64" s="95" t="str">
        <f>VLOOKUP(B64,'C-Business Context'!G:G,1,FALSE)</f>
        <v>SP07.45</v>
      </c>
    </row>
    <row r="65" spans="1:8" hidden="1" x14ac:dyDescent="0.25">
      <c r="A65" s="95" t="s">
        <v>6131</v>
      </c>
      <c r="B65" s="95" t="s">
        <v>6130</v>
      </c>
      <c r="C65" s="95" t="s">
        <v>7863</v>
      </c>
      <c r="D65" s="95" t="s">
        <v>8258</v>
      </c>
      <c r="E65" s="95" t="s">
        <v>6131</v>
      </c>
      <c r="F65" s="95" t="s">
        <v>8240</v>
      </c>
      <c r="G65" s="96"/>
      <c r="H65" s="95" t="str">
        <f>VLOOKUP(B65,'C-Business Context'!G:G,1,FALSE)</f>
        <v>SP07.46</v>
      </c>
    </row>
    <row r="66" spans="1:8" hidden="1" x14ac:dyDescent="0.25">
      <c r="A66" s="95" t="s">
        <v>6133</v>
      </c>
      <c r="B66" s="95" t="s">
        <v>6132</v>
      </c>
      <c r="C66" s="95" t="s">
        <v>7863</v>
      </c>
      <c r="D66" s="95" t="s">
        <v>8258</v>
      </c>
      <c r="E66" s="95" t="s">
        <v>6133</v>
      </c>
      <c r="F66" s="95" t="s">
        <v>8241</v>
      </c>
      <c r="G66" s="96"/>
      <c r="H66" s="95" t="str">
        <f>VLOOKUP(B66,'C-Business Context'!G:G,1,FALSE)</f>
        <v>SP07.47</v>
      </c>
    </row>
    <row r="67" spans="1:8" hidden="1" x14ac:dyDescent="0.25">
      <c r="A67" s="95" t="s">
        <v>6135</v>
      </c>
      <c r="B67" s="95" t="s">
        <v>6134</v>
      </c>
      <c r="C67" s="95" t="s">
        <v>7863</v>
      </c>
      <c r="D67" s="95" t="s">
        <v>8258</v>
      </c>
      <c r="E67" s="95" t="s">
        <v>6135</v>
      </c>
      <c r="F67" s="95" t="s">
        <v>8240</v>
      </c>
      <c r="G67" s="96"/>
      <c r="H67" s="95" t="str">
        <f>VLOOKUP(B67,'C-Business Context'!G:G,1,FALSE)</f>
        <v>SP07.48</v>
      </c>
    </row>
    <row r="68" spans="1:8" hidden="1" x14ac:dyDescent="0.25">
      <c r="A68" s="95" t="s">
        <v>6137</v>
      </c>
      <c r="B68" s="95" t="s">
        <v>6136</v>
      </c>
      <c r="C68" s="95" t="s">
        <v>7863</v>
      </c>
      <c r="D68" s="95" t="s">
        <v>8258</v>
      </c>
      <c r="E68" s="95" t="s">
        <v>6137</v>
      </c>
      <c r="F68" s="95" t="s">
        <v>8241</v>
      </c>
      <c r="G68" s="96"/>
      <c r="H68" s="95" t="str">
        <f>VLOOKUP(B68,'C-Business Context'!G:G,1,FALSE)</f>
        <v>SP07.49</v>
      </c>
    </row>
    <row r="69" spans="1:8" x14ac:dyDescent="0.25">
      <c r="A69" s="95" t="s">
        <v>6139</v>
      </c>
      <c r="B69" s="95" t="s">
        <v>6138</v>
      </c>
      <c r="C69" s="95" t="s">
        <v>7739</v>
      </c>
      <c r="D69" s="95" t="s">
        <v>8257</v>
      </c>
      <c r="E69" s="95" t="s">
        <v>6139</v>
      </c>
      <c r="F69" s="95" t="s">
        <v>8241</v>
      </c>
      <c r="G69" s="96"/>
      <c r="H69" s="95" t="str">
        <f>VLOOKUP(B69,'C-Business Context'!G:G,1,FALSE)</f>
        <v>SP07.5</v>
      </c>
    </row>
    <row r="70" spans="1:8" hidden="1" x14ac:dyDescent="0.25">
      <c r="A70" s="95" t="s">
        <v>6141</v>
      </c>
      <c r="B70" s="95" t="s">
        <v>6140</v>
      </c>
      <c r="C70" s="95" t="s">
        <v>7863</v>
      </c>
      <c r="D70" s="95" t="s">
        <v>8258</v>
      </c>
      <c r="E70" s="95" t="s">
        <v>6141</v>
      </c>
      <c r="F70" s="95" t="s">
        <v>8241</v>
      </c>
      <c r="G70" s="96"/>
      <c r="H70" s="95" t="str">
        <f>VLOOKUP(B70,'C-Business Context'!G:G,1,FALSE)</f>
        <v>SP07.50</v>
      </c>
    </row>
    <row r="71" spans="1:8" hidden="1" x14ac:dyDescent="0.25">
      <c r="A71" s="95" t="s">
        <v>6143</v>
      </c>
      <c r="B71" s="95" t="s">
        <v>6142</v>
      </c>
      <c r="C71" s="95" t="s">
        <v>7863</v>
      </c>
      <c r="D71" s="95" t="s">
        <v>8258</v>
      </c>
      <c r="E71" s="95" t="s">
        <v>6143</v>
      </c>
      <c r="F71" s="95" t="s">
        <v>8241</v>
      </c>
      <c r="G71" s="96"/>
      <c r="H71" s="95" t="str">
        <f>VLOOKUP(B71,'C-Business Context'!G:G,1,FALSE)</f>
        <v>SP07.51</v>
      </c>
    </row>
    <row r="72" spans="1:8" x14ac:dyDescent="0.25">
      <c r="A72" s="95" t="s">
        <v>6145</v>
      </c>
      <c r="B72" s="95" t="s">
        <v>6144</v>
      </c>
      <c r="C72" s="95" t="s">
        <v>7744</v>
      </c>
      <c r="D72" s="95" t="s">
        <v>7739</v>
      </c>
      <c r="E72" s="95" t="s">
        <v>6145</v>
      </c>
      <c r="F72" s="95" t="s">
        <v>8241</v>
      </c>
      <c r="G72" s="96"/>
      <c r="H72" s="95" t="str">
        <f>VLOOKUP(B72,'C-Business Context'!G:G,1,FALSE)</f>
        <v>SP07.52</v>
      </c>
    </row>
    <row r="73" spans="1:8" hidden="1" x14ac:dyDescent="0.25">
      <c r="A73" s="95" t="s">
        <v>6147</v>
      </c>
      <c r="B73" s="95" t="s">
        <v>6146</v>
      </c>
      <c r="C73" s="95" t="s">
        <v>7821</v>
      </c>
      <c r="D73" s="95" t="s">
        <v>7739</v>
      </c>
      <c r="E73" s="95" t="s">
        <v>6147</v>
      </c>
      <c r="F73" s="95" t="s">
        <v>8241</v>
      </c>
      <c r="G73" s="96"/>
      <c r="H73" s="95" t="str">
        <f>VLOOKUP(B73,'C-Business Context'!G:G,1,FALSE)</f>
        <v>SP07.53</v>
      </c>
    </row>
    <row r="74" spans="1:8" hidden="1" x14ac:dyDescent="0.25">
      <c r="A74" s="95" t="s">
        <v>106</v>
      </c>
      <c r="B74" s="95" t="s">
        <v>6148</v>
      </c>
      <c r="C74" s="95" t="s">
        <v>7781</v>
      </c>
      <c r="D74" s="95" t="s">
        <v>8266</v>
      </c>
      <c r="E74" s="95" t="s">
        <v>106</v>
      </c>
      <c r="F74" s="95" t="s">
        <v>8240</v>
      </c>
      <c r="G74" s="96"/>
      <c r="H74" s="95" t="str">
        <f>VLOOKUP(B74,'C-Business Context'!G:G,1,FALSE)</f>
        <v>SP07.54</v>
      </c>
    </row>
    <row r="75" spans="1:8" x14ac:dyDescent="0.25">
      <c r="A75" s="95" t="s">
        <v>6150</v>
      </c>
      <c r="B75" s="95" t="s">
        <v>6149</v>
      </c>
      <c r="C75" s="95" t="s">
        <v>7750</v>
      </c>
      <c r="D75" s="95" t="s">
        <v>7739</v>
      </c>
      <c r="E75" s="95" t="s">
        <v>6150</v>
      </c>
      <c r="F75" s="95" t="s">
        <v>8240</v>
      </c>
      <c r="G75" s="96"/>
      <c r="H75" s="95" t="str">
        <f>VLOOKUP(B75,'C-Business Context'!G:G,1,FALSE)</f>
        <v>SP07.55</v>
      </c>
    </row>
    <row r="76" spans="1:8" x14ac:dyDescent="0.25">
      <c r="A76" s="95" t="s">
        <v>6152</v>
      </c>
      <c r="B76" s="95" t="s">
        <v>6151</v>
      </c>
      <c r="C76" s="95" t="s">
        <v>7843</v>
      </c>
      <c r="D76" s="95" t="s">
        <v>7971</v>
      </c>
      <c r="E76" s="95" t="s">
        <v>6152</v>
      </c>
      <c r="F76" s="95" t="s">
        <v>8240</v>
      </c>
      <c r="G76" s="96"/>
      <c r="H76" s="95" t="str">
        <f>VLOOKUP(B76,'C-Business Context'!G:G,1,FALSE)</f>
        <v>SP07.56</v>
      </c>
    </row>
    <row r="77" spans="1:8" x14ac:dyDescent="0.25">
      <c r="A77" s="95" t="s">
        <v>6154</v>
      </c>
      <c r="B77" s="95" t="s">
        <v>6153</v>
      </c>
      <c r="C77" s="95" t="s">
        <v>7842</v>
      </c>
      <c r="D77" s="95" t="s">
        <v>7971</v>
      </c>
      <c r="E77" s="95" t="s">
        <v>6154</v>
      </c>
      <c r="F77" s="95" t="s">
        <v>8241</v>
      </c>
      <c r="G77" s="96"/>
      <c r="H77" s="95" t="str">
        <f>VLOOKUP(B77,'C-Business Context'!G:G,1,FALSE)</f>
        <v>SP07.57</v>
      </c>
    </row>
    <row r="78" spans="1:8" x14ac:dyDescent="0.25">
      <c r="A78" s="95" t="s">
        <v>6156</v>
      </c>
      <c r="B78" s="95" t="s">
        <v>6155</v>
      </c>
      <c r="C78" s="95" t="s">
        <v>7811</v>
      </c>
      <c r="D78" s="95" t="s">
        <v>8264</v>
      </c>
      <c r="E78" s="95" t="s">
        <v>6156</v>
      </c>
      <c r="F78" s="95" t="s">
        <v>8240</v>
      </c>
      <c r="G78" s="96"/>
      <c r="H78" s="95" t="str">
        <f>VLOOKUP(B78,'C-Business Context'!G:G,1,FALSE)</f>
        <v>SP07.6</v>
      </c>
    </row>
    <row r="79" spans="1:8" hidden="1" x14ac:dyDescent="0.25">
      <c r="A79" s="95" t="s">
        <v>6158</v>
      </c>
      <c r="B79" s="95" t="s">
        <v>6157</v>
      </c>
      <c r="C79" s="95" t="s">
        <v>7784</v>
      </c>
      <c r="D79" s="95" t="s">
        <v>8267</v>
      </c>
      <c r="E79" s="95" t="s">
        <v>6158</v>
      </c>
      <c r="F79" s="95" t="s">
        <v>8241</v>
      </c>
      <c r="G79" s="96"/>
      <c r="H79" s="95" t="str">
        <f>VLOOKUP(B79,'C-Business Context'!G:G,1,FALSE)</f>
        <v>SP07.7</v>
      </c>
    </row>
    <row r="80" spans="1:8" hidden="1" x14ac:dyDescent="0.25">
      <c r="A80" s="95" t="s">
        <v>6160</v>
      </c>
      <c r="B80" s="95" t="s">
        <v>6159</v>
      </c>
      <c r="C80" s="95" t="s">
        <v>7784</v>
      </c>
      <c r="D80" s="95" t="s">
        <v>8267</v>
      </c>
      <c r="E80" s="95" t="s">
        <v>6160</v>
      </c>
      <c r="F80" s="95" t="s">
        <v>8241</v>
      </c>
      <c r="G80" s="96"/>
      <c r="H80" s="95" t="str">
        <f>VLOOKUP(B80,'C-Business Context'!G:G,1,FALSE)</f>
        <v>SP07.8</v>
      </c>
    </row>
    <row r="81" spans="1:8" x14ac:dyDescent="0.25">
      <c r="A81" s="95" t="s">
        <v>6162</v>
      </c>
      <c r="B81" s="95" t="s">
        <v>6161</v>
      </c>
      <c r="C81" s="95" t="s">
        <v>7787</v>
      </c>
      <c r="D81" s="95" t="s">
        <v>8268</v>
      </c>
      <c r="E81" s="95" t="s">
        <v>6162</v>
      </c>
      <c r="F81" s="95" t="s">
        <v>8240</v>
      </c>
      <c r="G81" s="96"/>
      <c r="H81" s="95" t="str">
        <f>VLOOKUP(B81,'C-Business Context'!G:G,1,FALSE)</f>
        <v>SP07.9</v>
      </c>
    </row>
    <row r="82" spans="1:8" hidden="1" x14ac:dyDescent="0.25">
      <c r="A82" s="95" t="s">
        <v>6165</v>
      </c>
      <c r="B82" s="95" t="s">
        <v>6164</v>
      </c>
      <c r="C82" s="95" t="s">
        <v>7822</v>
      </c>
      <c r="D82" s="95" t="s">
        <v>7819</v>
      </c>
      <c r="E82" s="95" t="s">
        <v>6165</v>
      </c>
      <c r="F82" s="95" t="s">
        <v>8259</v>
      </c>
      <c r="G82" s="96">
        <v>45643</v>
      </c>
      <c r="H82" s="95" t="str">
        <f>VLOOKUP(B82,'C-Business Context'!G:G,1,FALSE)</f>
        <v>SP08.1</v>
      </c>
    </row>
    <row r="83" spans="1:8" x14ac:dyDescent="0.25">
      <c r="A83" s="95" t="s">
        <v>6167</v>
      </c>
      <c r="B83" s="95" t="s">
        <v>6166</v>
      </c>
      <c r="C83" s="95" t="s">
        <v>7822</v>
      </c>
      <c r="D83" s="95" t="s">
        <v>7819</v>
      </c>
      <c r="E83" s="95" t="s">
        <v>6167</v>
      </c>
      <c r="F83" s="95" t="s">
        <v>8240</v>
      </c>
      <c r="G83" s="96"/>
      <c r="H83" s="95" t="str">
        <f>VLOOKUP(B83,'C-Business Context'!G:G,1,FALSE)</f>
        <v>SP08.10</v>
      </c>
    </row>
    <row r="84" spans="1:8" x14ac:dyDescent="0.25">
      <c r="A84" s="95" t="s">
        <v>6169</v>
      </c>
      <c r="B84" s="95" t="s">
        <v>6168</v>
      </c>
      <c r="C84" s="95" t="s">
        <v>7822</v>
      </c>
      <c r="D84" s="95" t="s">
        <v>7819</v>
      </c>
      <c r="E84" s="95" t="s">
        <v>6169</v>
      </c>
      <c r="F84" s="95" t="s">
        <v>8240</v>
      </c>
      <c r="G84" s="96"/>
      <c r="H84" s="95" t="str">
        <f>VLOOKUP(B84,'C-Business Context'!G:G,1,FALSE)</f>
        <v>SP08.11</v>
      </c>
    </row>
    <row r="85" spans="1:8" x14ac:dyDescent="0.25">
      <c r="A85" s="95" t="s">
        <v>6171</v>
      </c>
      <c r="B85" s="95" t="s">
        <v>6170</v>
      </c>
      <c r="C85" s="95" t="s">
        <v>7822</v>
      </c>
      <c r="D85" s="95" t="s">
        <v>7819</v>
      </c>
      <c r="E85" s="95" t="s">
        <v>6171</v>
      </c>
      <c r="F85" s="95" t="s">
        <v>8240</v>
      </c>
      <c r="G85" s="96"/>
      <c r="H85" s="95" t="str">
        <f>VLOOKUP(B85,'C-Business Context'!G:G,1,FALSE)</f>
        <v>SP08.12</v>
      </c>
    </row>
    <row r="86" spans="1:8" x14ac:dyDescent="0.25">
      <c r="A86" s="95" t="s">
        <v>6173</v>
      </c>
      <c r="B86" s="95" t="s">
        <v>6172</v>
      </c>
      <c r="C86" s="95" t="s">
        <v>7822</v>
      </c>
      <c r="D86" s="95" t="s">
        <v>7819</v>
      </c>
      <c r="E86" s="95" t="s">
        <v>6173</v>
      </c>
      <c r="F86" s="95" t="s">
        <v>8240</v>
      </c>
      <c r="G86" s="96"/>
      <c r="H86" s="95" t="str">
        <f>VLOOKUP(B86,'C-Business Context'!G:G,1,FALSE)</f>
        <v>SP08.13</v>
      </c>
    </row>
    <row r="87" spans="1:8" x14ac:dyDescent="0.25">
      <c r="A87" s="95" t="s">
        <v>6175</v>
      </c>
      <c r="B87" s="95" t="s">
        <v>6174</v>
      </c>
      <c r="C87" s="95" t="s">
        <v>7822</v>
      </c>
      <c r="D87" s="95" t="s">
        <v>7819</v>
      </c>
      <c r="E87" s="95" t="s">
        <v>6175</v>
      </c>
      <c r="F87" s="95" t="s">
        <v>8240</v>
      </c>
      <c r="G87" s="96"/>
      <c r="H87" s="95" t="str">
        <f>VLOOKUP(B87,'C-Business Context'!G:G,1,FALSE)</f>
        <v>SP08.14</v>
      </c>
    </row>
    <row r="88" spans="1:8" x14ac:dyDescent="0.25">
      <c r="A88" s="95" t="s">
        <v>6177</v>
      </c>
      <c r="B88" s="95" t="s">
        <v>6176</v>
      </c>
      <c r="C88" s="95" t="s">
        <v>7822</v>
      </c>
      <c r="D88" s="95" t="s">
        <v>7819</v>
      </c>
      <c r="E88" s="95" t="s">
        <v>6177</v>
      </c>
      <c r="F88" s="95" t="s">
        <v>8240</v>
      </c>
      <c r="G88" s="96"/>
      <c r="H88" s="95" t="str">
        <f>VLOOKUP(B88,'C-Business Context'!G:G,1,FALSE)</f>
        <v>SP08.15</v>
      </c>
    </row>
    <row r="89" spans="1:8" x14ac:dyDescent="0.25">
      <c r="A89" s="95" t="s">
        <v>6179</v>
      </c>
      <c r="B89" s="95" t="s">
        <v>6178</v>
      </c>
      <c r="C89" s="95" t="s">
        <v>7822</v>
      </c>
      <c r="D89" s="95" t="s">
        <v>7819</v>
      </c>
      <c r="E89" s="95" t="s">
        <v>6179</v>
      </c>
      <c r="F89" s="95" t="s">
        <v>8240</v>
      </c>
      <c r="G89" s="96"/>
      <c r="H89" s="95" t="str">
        <f>VLOOKUP(B89,'C-Business Context'!G:G,1,FALSE)</f>
        <v>SP08.16</v>
      </c>
    </row>
    <row r="90" spans="1:8" x14ac:dyDescent="0.25">
      <c r="A90" s="95" t="s">
        <v>6181</v>
      </c>
      <c r="B90" s="95" t="s">
        <v>6180</v>
      </c>
      <c r="C90" s="95" t="s">
        <v>7822</v>
      </c>
      <c r="D90" s="95" t="s">
        <v>7819</v>
      </c>
      <c r="E90" s="95" t="s">
        <v>6181</v>
      </c>
      <c r="F90" s="95" t="s">
        <v>8240</v>
      </c>
      <c r="G90" s="96"/>
      <c r="H90" s="95" t="str">
        <f>VLOOKUP(B90,'C-Business Context'!G:G,1,FALSE)</f>
        <v>SP08.17</v>
      </c>
    </row>
    <row r="91" spans="1:8" x14ac:dyDescent="0.25">
      <c r="A91" s="95" t="s">
        <v>6183</v>
      </c>
      <c r="B91" s="95" t="s">
        <v>6182</v>
      </c>
      <c r="C91" s="95" t="s">
        <v>7822</v>
      </c>
      <c r="D91" s="95" t="s">
        <v>7819</v>
      </c>
      <c r="E91" s="95" t="s">
        <v>6183</v>
      </c>
      <c r="F91" s="95" t="s">
        <v>8240</v>
      </c>
      <c r="G91" s="96"/>
      <c r="H91" s="95" t="str">
        <f>VLOOKUP(B91,'C-Business Context'!G:G,1,FALSE)</f>
        <v>SP08.18</v>
      </c>
    </row>
    <row r="92" spans="1:8" x14ac:dyDescent="0.25">
      <c r="A92" s="95" t="s">
        <v>6185</v>
      </c>
      <c r="B92" s="95" t="s">
        <v>6184</v>
      </c>
      <c r="C92" s="95" t="s">
        <v>7822</v>
      </c>
      <c r="D92" s="95" t="s">
        <v>7819</v>
      </c>
      <c r="E92" s="95" t="s">
        <v>6185</v>
      </c>
      <c r="F92" s="95" t="s">
        <v>8240</v>
      </c>
      <c r="G92" s="96"/>
      <c r="H92" s="95" t="str">
        <f>VLOOKUP(B92,'C-Business Context'!G:G,1,FALSE)</f>
        <v>SP08.19</v>
      </c>
    </row>
    <row r="93" spans="1:8" hidden="1" x14ac:dyDescent="0.25">
      <c r="A93" s="95" t="s">
        <v>6187</v>
      </c>
      <c r="B93" s="95" t="s">
        <v>6186</v>
      </c>
      <c r="C93" s="95" t="s">
        <v>7819</v>
      </c>
      <c r="D93" s="95" t="s">
        <v>7819</v>
      </c>
      <c r="E93" s="95" t="s">
        <v>6187</v>
      </c>
      <c r="F93" s="95" t="s">
        <v>8241</v>
      </c>
      <c r="G93" s="96"/>
      <c r="H93" s="95" t="str">
        <f>VLOOKUP(B93,'C-Business Context'!G:G,1,FALSE)</f>
        <v>SP08.2</v>
      </c>
    </row>
    <row r="94" spans="1:8" x14ac:dyDescent="0.25">
      <c r="A94" s="95" t="s">
        <v>6189</v>
      </c>
      <c r="B94" s="95" t="s">
        <v>6188</v>
      </c>
      <c r="C94" s="95" t="s">
        <v>7822</v>
      </c>
      <c r="D94" s="95" t="s">
        <v>7819</v>
      </c>
      <c r="E94" s="95" t="s">
        <v>6189</v>
      </c>
      <c r="F94" s="95" t="s">
        <v>8240</v>
      </c>
      <c r="G94" s="96"/>
      <c r="H94" s="95" t="str">
        <f>VLOOKUP(B94,'C-Business Context'!G:G,1,FALSE)</f>
        <v>SP08.20</v>
      </c>
    </row>
    <row r="95" spans="1:8" x14ac:dyDescent="0.25">
      <c r="A95" s="95" t="s">
        <v>6191</v>
      </c>
      <c r="B95" s="95" t="s">
        <v>6190</v>
      </c>
      <c r="C95" s="95" t="s">
        <v>7822</v>
      </c>
      <c r="D95" s="95" t="s">
        <v>7819</v>
      </c>
      <c r="E95" s="95" t="s">
        <v>6191</v>
      </c>
      <c r="F95" s="95" t="s">
        <v>8240</v>
      </c>
      <c r="G95" s="96"/>
      <c r="H95" s="95" t="str">
        <f>VLOOKUP(B95,'C-Business Context'!G:G,1,FALSE)</f>
        <v>SP08.21</v>
      </c>
    </row>
    <row r="96" spans="1:8" x14ac:dyDescent="0.25">
      <c r="A96" s="95" t="s">
        <v>6193</v>
      </c>
      <c r="B96" s="95" t="s">
        <v>6192</v>
      </c>
      <c r="C96" s="95" t="s">
        <v>7822</v>
      </c>
      <c r="D96" s="95" t="s">
        <v>7819</v>
      </c>
      <c r="E96" s="95" t="s">
        <v>6193</v>
      </c>
      <c r="F96" s="95" t="s">
        <v>8259</v>
      </c>
      <c r="G96" s="96">
        <v>45429</v>
      </c>
      <c r="H96" s="95" t="str">
        <f>VLOOKUP(B96,'C-Business Context'!G:G,1,FALSE)</f>
        <v>SP08.22</v>
      </c>
    </row>
    <row r="97" spans="1:8" x14ac:dyDescent="0.25">
      <c r="A97" s="95" t="s">
        <v>6195</v>
      </c>
      <c r="B97" s="95" t="s">
        <v>6194</v>
      </c>
      <c r="C97" s="95" t="s">
        <v>7822</v>
      </c>
      <c r="D97" s="95" t="s">
        <v>7822</v>
      </c>
      <c r="E97" s="95" t="s">
        <v>6195</v>
      </c>
      <c r="F97" s="95" t="s">
        <v>8240</v>
      </c>
      <c r="G97" s="96"/>
      <c r="H97" s="95" t="str">
        <f>VLOOKUP(B97,'C-Business Context'!G:G,1,FALSE)</f>
        <v>SP08.23</v>
      </c>
    </row>
    <row r="98" spans="1:8" hidden="1" x14ac:dyDescent="0.25">
      <c r="A98" s="95" t="s">
        <v>6197</v>
      </c>
      <c r="B98" s="95" t="s">
        <v>6196</v>
      </c>
      <c r="C98" s="95" t="s">
        <v>7819</v>
      </c>
      <c r="D98" s="95" t="s">
        <v>7819</v>
      </c>
      <c r="E98" s="95" t="s">
        <v>6197</v>
      </c>
      <c r="F98" s="95" t="s">
        <v>8241</v>
      </c>
      <c r="G98" s="96"/>
      <c r="H98" s="95" t="str">
        <f>VLOOKUP(B98,'C-Business Context'!G:G,1,FALSE)</f>
        <v>SP08.3</v>
      </c>
    </row>
    <row r="99" spans="1:8" hidden="1" x14ac:dyDescent="0.25">
      <c r="A99" s="95" t="s">
        <v>6199</v>
      </c>
      <c r="B99" s="95" t="s">
        <v>6198</v>
      </c>
      <c r="C99" s="95" t="s">
        <v>7753</v>
      </c>
      <c r="D99" s="95" t="s">
        <v>7819</v>
      </c>
      <c r="E99" s="95" t="s">
        <v>6199</v>
      </c>
      <c r="F99" s="95" t="s">
        <v>8240</v>
      </c>
      <c r="G99" s="96"/>
      <c r="H99" s="95" t="str">
        <f>VLOOKUP(B99,'C-Business Context'!G:G,1,FALSE)</f>
        <v>SP08.4</v>
      </c>
    </row>
    <row r="100" spans="1:8" x14ac:dyDescent="0.25">
      <c r="A100" s="95" t="s">
        <v>6201</v>
      </c>
      <c r="B100" s="95" t="s">
        <v>6200</v>
      </c>
      <c r="C100" s="95" t="s">
        <v>7819</v>
      </c>
      <c r="D100" s="95" t="s">
        <v>7819</v>
      </c>
      <c r="E100" s="95" t="s">
        <v>6201</v>
      </c>
      <c r="F100" s="95" t="s">
        <v>8240</v>
      </c>
      <c r="G100" s="96"/>
      <c r="H100" s="95" t="str">
        <f>VLOOKUP(B100,'C-Business Context'!G:G,1,FALSE)</f>
        <v>SP08.5</v>
      </c>
    </row>
    <row r="101" spans="1:8" x14ac:dyDescent="0.25">
      <c r="A101" s="95" t="s">
        <v>6203</v>
      </c>
      <c r="B101" s="95" t="s">
        <v>6202</v>
      </c>
      <c r="C101" s="95" t="s">
        <v>7819</v>
      </c>
      <c r="D101" s="95" t="s">
        <v>7819</v>
      </c>
      <c r="E101" s="95" t="s">
        <v>6203</v>
      </c>
      <c r="F101" s="95" t="s">
        <v>8240</v>
      </c>
      <c r="G101" s="96"/>
      <c r="H101" s="95" t="str">
        <f>VLOOKUP(B101,'C-Business Context'!G:G,1,FALSE)</f>
        <v>SP08.6</v>
      </c>
    </row>
    <row r="102" spans="1:8" x14ac:dyDescent="0.25">
      <c r="A102" s="95" t="s">
        <v>6205</v>
      </c>
      <c r="B102" s="95" t="s">
        <v>6204</v>
      </c>
      <c r="C102" s="95" t="s">
        <v>7822</v>
      </c>
      <c r="D102" s="95" t="s">
        <v>7819</v>
      </c>
      <c r="E102" s="95" t="s">
        <v>6205</v>
      </c>
      <c r="F102" s="95" t="s">
        <v>8241</v>
      </c>
      <c r="G102" s="96"/>
      <c r="H102" s="95" t="str">
        <f>VLOOKUP(B102,'C-Business Context'!G:G,1,FALSE)</f>
        <v>SP08.7</v>
      </c>
    </row>
    <row r="103" spans="1:8" x14ac:dyDescent="0.25">
      <c r="A103" s="95" t="s">
        <v>6207</v>
      </c>
      <c r="B103" s="95" t="s">
        <v>6206</v>
      </c>
      <c r="C103" s="95" t="s">
        <v>7824</v>
      </c>
      <c r="D103" s="95" t="s">
        <v>7822</v>
      </c>
      <c r="E103" s="95" t="s">
        <v>6207</v>
      </c>
      <c r="F103" s="95" t="s">
        <v>8241</v>
      </c>
      <c r="G103" s="96"/>
      <c r="H103" s="95" t="str">
        <f>VLOOKUP(B103,'C-Business Context'!G:G,1,FALSE)</f>
        <v>SP08.8</v>
      </c>
    </row>
    <row r="104" spans="1:8" hidden="1" x14ac:dyDescent="0.25">
      <c r="A104" s="95" t="s">
        <v>6209</v>
      </c>
      <c r="B104" s="95" t="s">
        <v>6208</v>
      </c>
      <c r="C104" s="95" t="s">
        <v>7822</v>
      </c>
      <c r="D104" s="95" t="s">
        <v>7822</v>
      </c>
      <c r="E104" s="95" t="s">
        <v>6209</v>
      </c>
      <c r="F104" s="95" t="s">
        <v>8241</v>
      </c>
      <c r="G104" s="96"/>
      <c r="H104" s="95" t="str">
        <f>VLOOKUP(B104,'C-Business Context'!G:G,1,FALSE)</f>
        <v>SP08.9</v>
      </c>
    </row>
    <row r="105" spans="1:8" hidden="1" x14ac:dyDescent="0.25">
      <c r="A105" s="95" t="s">
        <v>6213</v>
      </c>
      <c r="B105" s="95" t="s">
        <v>6212</v>
      </c>
      <c r="C105" s="95" t="s">
        <v>7826</v>
      </c>
      <c r="D105" s="95" t="s">
        <v>8269</v>
      </c>
      <c r="E105" s="95" t="s">
        <v>6213</v>
      </c>
      <c r="F105" s="95" t="s">
        <v>8240</v>
      </c>
      <c r="G105" s="96"/>
      <c r="H105" s="95" t="str">
        <f>VLOOKUP(B105,'C-Business Context'!G:G,1,FALSE)</f>
        <v>SP09.1</v>
      </c>
    </row>
    <row r="106" spans="1:8" hidden="1" x14ac:dyDescent="0.25">
      <c r="A106" s="95" t="s">
        <v>6215</v>
      </c>
      <c r="B106" s="95" t="s">
        <v>6214</v>
      </c>
      <c r="C106" s="95" t="s">
        <v>7826</v>
      </c>
      <c r="D106" s="95" t="s">
        <v>7819</v>
      </c>
      <c r="E106" s="95" t="s">
        <v>6215</v>
      </c>
      <c r="F106" s="95" t="s">
        <v>8240</v>
      </c>
      <c r="G106" s="96"/>
      <c r="H106" s="95" t="str">
        <f>VLOOKUP(B106,'C-Business Context'!G:G,1,FALSE)</f>
        <v>SP09.10</v>
      </c>
    </row>
    <row r="107" spans="1:8" hidden="1" x14ac:dyDescent="0.25">
      <c r="A107" s="95" t="s">
        <v>6217</v>
      </c>
      <c r="B107" s="95" t="s">
        <v>6216</v>
      </c>
      <c r="C107" s="95" t="s">
        <v>7826</v>
      </c>
      <c r="D107" s="95" t="s">
        <v>7972</v>
      </c>
      <c r="E107" s="95" t="s">
        <v>6217</v>
      </c>
      <c r="F107" s="95" t="s">
        <v>8240</v>
      </c>
      <c r="G107" s="96"/>
      <c r="H107" s="95" t="str">
        <f>VLOOKUP(B107,'C-Business Context'!G:G,1,FALSE)</f>
        <v>SP09.11</v>
      </c>
    </row>
    <row r="108" spans="1:8" x14ac:dyDescent="0.25">
      <c r="A108" s="95" t="s">
        <v>6219</v>
      </c>
      <c r="B108" s="95" t="s">
        <v>6218</v>
      </c>
      <c r="C108" s="95" t="s">
        <v>7828</v>
      </c>
      <c r="D108" s="95" t="s">
        <v>8270</v>
      </c>
      <c r="E108" s="95" t="s">
        <v>6219</v>
      </c>
      <c r="F108" s="95" t="s">
        <v>8240</v>
      </c>
      <c r="G108" s="96"/>
      <c r="H108" s="95" t="str">
        <f>VLOOKUP(B108,'C-Business Context'!G:G,1,FALSE)</f>
        <v>SP09.12</v>
      </c>
    </row>
    <row r="109" spans="1:8" hidden="1" x14ac:dyDescent="0.25">
      <c r="A109" s="95" t="s">
        <v>4979</v>
      </c>
      <c r="B109" s="95" t="s">
        <v>6220</v>
      </c>
      <c r="C109" s="95" t="s">
        <v>7826</v>
      </c>
      <c r="D109" s="95" t="s">
        <v>7972</v>
      </c>
      <c r="E109" s="95" t="s">
        <v>4979</v>
      </c>
      <c r="F109" s="95" t="s">
        <v>8241</v>
      </c>
      <c r="G109" s="96"/>
      <c r="H109" s="95" t="str">
        <f>VLOOKUP(B109,'C-Business Context'!G:G,1,FALSE)</f>
        <v>SP09.15</v>
      </c>
    </row>
    <row r="110" spans="1:8" hidden="1" x14ac:dyDescent="0.25">
      <c r="A110" s="95" t="s">
        <v>6222</v>
      </c>
      <c r="B110" s="95" t="s">
        <v>6221</v>
      </c>
      <c r="C110" s="95" t="s">
        <v>7826</v>
      </c>
      <c r="D110" s="95" t="s">
        <v>8271</v>
      </c>
      <c r="E110" s="95" t="s">
        <v>6222</v>
      </c>
      <c r="F110" s="95" t="s">
        <v>8240</v>
      </c>
      <c r="G110" s="96"/>
      <c r="H110" s="95" t="str">
        <f>VLOOKUP(B110,'C-Business Context'!G:G,1,FALSE)</f>
        <v>SP09.16</v>
      </c>
    </row>
    <row r="111" spans="1:8" hidden="1" x14ac:dyDescent="0.25">
      <c r="A111" s="95" t="s">
        <v>6224</v>
      </c>
      <c r="B111" s="95" t="s">
        <v>6223</v>
      </c>
      <c r="C111" s="95" t="s">
        <v>7799</v>
      </c>
      <c r="D111" s="95" t="s">
        <v>7972</v>
      </c>
      <c r="E111" s="95" t="s">
        <v>6224</v>
      </c>
      <c r="F111" s="95" t="s">
        <v>8240</v>
      </c>
      <c r="G111" s="96"/>
      <c r="H111" s="95" t="str">
        <f>VLOOKUP(B111,'C-Business Context'!G:G,1,FALSE)</f>
        <v>SP09.17</v>
      </c>
    </row>
    <row r="112" spans="1:8" x14ac:dyDescent="0.25">
      <c r="A112" s="95" t="s">
        <v>6226</v>
      </c>
      <c r="B112" s="95" t="s">
        <v>6225</v>
      </c>
      <c r="C112" s="95" t="s">
        <v>7865</v>
      </c>
      <c r="D112" s="95" t="s">
        <v>8258</v>
      </c>
      <c r="E112" s="95" t="s">
        <v>6226</v>
      </c>
      <c r="F112" s="95" t="s">
        <v>8240</v>
      </c>
      <c r="G112" s="96"/>
      <c r="H112" s="95" t="str">
        <f>VLOOKUP(B112,'C-Business Context'!G:G,1,FALSE)</f>
        <v>SP09.18</v>
      </c>
    </row>
    <row r="113" spans="1:8" x14ac:dyDescent="0.25">
      <c r="A113" s="95" t="s">
        <v>6228</v>
      </c>
      <c r="B113" s="95" t="s">
        <v>6227</v>
      </c>
      <c r="C113" s="95" t="s">
        <v>7766</v>
      </c>
      <c r="D113" s="95" t="s">
        <v>7766</v>
      </c>
      <c r="E113" s="95" t="s">
        <v>6228</v>
      </c>
      <c r="F113" s="95" t="s">
        <v>8241</v>
      </c>
      <c r="G113" s="96"/>
      <c r="H113" s="95" t="str">
        <f>VLOOKUP(B113,'C-Business Context'!G:G,1,FALSE)</f>
        <v>SP09.19</v>
      </c>
    </row>
    <row r="114" spans="1:8" hidden="1" x14ac:dyDescent="0.25">
      <c r="A114" s="95" t="s">
        <v>6230</v>
      </c>
      <c r="B114" s="95" t="s">
        <v>6229</v>
      </c>
      <c r="C114" s="95" t="s">
        <v>7826</v>
      </c>
      <c r="D114" s="95" t="s">
        <v>8269</v>
      </c>
      <c r="E114" s="95" t="s">
        <v>6230</v>
      </c>
      <c r="F114" s="95" t="s">
        <v>8259</v>
      </c>
      <c r="G114" s="96">
        <v>45684</v>
      </c>
      <c r="H114" s="95" t="str">
        <f>VLOOKUP(B114,'C-Business Context'!G:G,1,FALSE)</f>
        <v>SP09.2</v>
      </c>
    </row>
    <row r="115" spans="1:8" x14ac:dyDescent="0.25">
      <c r="A115" s="95" t="s">
        <v>6232</v>
      </c>
      <c r="B115" s="95" t="s">
        <v>6231</v>
      </c>
      <c r="C115" s="95" t="s">
        <v>7829</v>
      </c>
      <c r="D115" s="95" t="s">
        <v>7826</v>
      </c>
      <c r="E115" s="95" t="s">
        <v>6232</v>
      </c>
      <c r="F115" s="95" t="s">
        <v>8241</v>
      </c>
      <c r="G115" s="96"/>
      <c r="H115" s="95" t="str">
        <f>VLOOKUP(B115,'C-Business Context'!G:G,1,FALSE)</f>
        <v>SP09.20</v>
      </c>
    </row>
    <row r="116" spans="1:8" hidden="1" x14ac:dyDescent="0.25">
      <c r="A116" s="95" t="s">
        <v>6234</v>
      </c>
      <c r="B116" s="95" t="s">
        <v>6233</v>
      </c>
      <c r="C116" s="95" t="s">
        <v>7831</v>
      </c>
      <c r="D116" s="95" t="s">
        <v>7831</v>
      </c>
      <c r="E116" s="95" t="s">
        <v>6234</v>
      </c>
      <c r="F116" s="95" t="s">
        <v>8241</v>
      </c>
      <c r="G116" s="96"/>
      <c r="H116" s="95" t="str">
        <f>VLOOKUP(B116,'C-Business Context'!G:G,1,FALSE)</f>
        <v>SP09.21</v>
      </c>
    </row>
    <row r="117" spans="1:8" hidden="1" x14ac:dyDescent="0.25">
      <c r="A117" s="95" t="s">
        <v>6236</v>
      </c>
      <c r="B117" s="95" t="s">
        <v>6235</v>
      </c>
      <c r="C117" s="95" t="s">
        <v>7832</v>
      </c>
      <c r="D117" s="95" t="s">
        <v>8269</v>
      </c>
      <c r="E117" s="95" t="s">
        <v>6236</v>
      </c>
      <c r="F117" s="95" t="s">
        <v>8259</v>
      </c>
      <c r="G117" s="96">
        <v>45684</v>
      </c>
      <c r="H117" s="95" t="str">
        <f>VLOOKUP(B117,'C-Business Context'!G:G,1,FALSE)</f>
        <v>SP09.22</v>
      </c>
    </row>
    <row r="118" spans="1:8" x14ac:dyDescent="0.25">
      <c r="A118" s="95" t="s">
        <v>6238</v>
      </c>
      <c r="B118" s="95" t="s">
        <v>6237</v>
      </c>
      <c r="C118" s="95" t="s">
        <v>7801</v>
      </c>
      <c r="D118" s="95" t="s">
        <v>8272</v>
      </c>
      <c r="E118" s="95" t="s">
        <v>6238</v>
      </c>
      <c r="F118" s="95" t="s">
        <v>8240</v>
      </c>
      <c r="G118" s="96"/>
      <c r="H118" s="95" t="str">
        <f>VLOOKUP(B118,'C-Business Context'!G:G,1,FALSE)</f>
        <v>SP09.23</v>
      </c>
    </row>
    <row r="119" spans="1:8" x14ac:dyDescent="0.25">
      <c r="A119" s="95" t="s">
        <v>6240</v>
      </c>
      <c r="B119" s="95" t="s">
        <v>6239</v>
      </c>
      <c r="C119" s="95" t="s">
        <v>7866</v>
      </c>
      <c r="D119" s="95" t="s">
        <v>8258</v>
      </c>
      <c r="E119" s="95" t="s">
        <v>6240</v>
      </c>
      <c r="F119" s="95" t="s">
        <v>8240</v>
      </c>
      <c r="G119" s="96"/>
      <c r="H119" s="95" t="str">
        <f>VLOOKUP(B119,'C-Business Context'!G:G,1,FALSE)</f>
        <v>SP09.24</v>
      </c>
    </row>
    <row r="120" spans="1:8" x14ac:dyDescent="0.25">
      <c r="A120" s="95" t="s">
        <v>6242</v>
      </c>
      <c r="B120" s="95" t="s">
        <v>6241</v>
      </c>
      <c r="C120" s="95" t="s">
        <v>7787</v>
      </c>
      <c r="D120" s="95" t="s">
        <v>8268</v>
      </c>
      <c r="E120" s="95" t="s">
        <v>6242</v>
      </c>
      <c r="F120" s="95" t="s">
        <v>8240</v>
      </c>
      <c r="G120" s="96"/>
      <c r="H120" s="95" t="str">
        <f>VLOOKUP(B120,'C-Business Context'!G:G,1,FALSE)</f>
        <v>SP09.25</v>
      </c>
    </row>
    <row r="121" spans="1:8" x14ac:dyDescent="0.25">
      <c r="A121" s="95" t="s">
        <v>6244</v>
      </c>
      <c r="B121" s="95" t="s">
        <v>6243</v>
      </c>
      <c r="C121" s="95" t="s">
        <v>7833</v>
      </c>
      <c r="D121" s="95" t="s">
        <v>7826</v>
      </c>
      <c r="E121" s="95" t="s">
        <v>6244</v>
      </c>
      <c r="F121" s="95" t="s">
        <v>8241</v>
      </c>
      <c r="G121" s="96"/>
      <c r="H121" s="95" t="str">
        <f>VLOOKUP(B121,'C-Business Context'!G:G,1,FALSE)</f>
        <v>SP09.26</v>
      </c>
    </row>
    <row r="122" spans="1:8" hidden="1" x14ac:dyDescent="0.25">
      <c r="A122" s="95" t="s">
        <v>6246</v>
      </c>
      <c r="B122" s="95" t="s">
        <v>6245</v>
      </c>
      <c r="C122" s="95" t="s">
        <v>7826</v>
      </c>
      <c r="D122" s="95" t="s">
        <v>8269</v>
      </c>
      <c r="E122" s="95" t="s">
        <v>6246</v>
      </c>
      <c r="F122" s="95" t="s">
        <v>8241</v>
      </c>
      <c r="G122" s="96"/>
      <c r="H122" s="95" t="str">
        <f>VLOOKUP(B122,'C-Business Context'!G:G,1,FALSE)</f>
        <v>SP09.3</v>
      </c>
    </row>
    <row r="123" spans="1:8" hidden="1" x14ac:dyDescent="0.25">
      <c r="A123" s="95" t="s">
        <v>6248</v>
      </c>
      <c r="B123" s="95" t="s">
        <v>6247</v>
      </c>
      <c r="C123" s="95" t="s">
        <v>7834</v>
      </c>
      <c r="D123" s="95" t="s">
        <v>8269</v>
      </c>
      <c r="E123" s="95" t="s">
        <v>6248</v>
      </c>
      <c r="F123" s="95" t="s">
        <v>8240</v>
      </c>
      <c r="G123" s="96"/>
      <c r="H123" s="95" t="str">
        <f>VLOOKUP(B123,'C-Business Context'!G:G,1,FALSE)</f>
        <v>SP09.4</v>
      </c>
    </row>
    <row r="124" spans="1:8" hidden="1" x14ac:dyDescent="0.25">
      <c r="A124" s="95" t="s">
        <v>6250</v>
      </c>
      <c r="B124" s="95" t="s">
        <v>6249</v>
      </c>
      <c r="C124" s="95" t="s">
        <v>7829</v>
      </c>
      <c r="D124" s="95" t="s">
        <v>7826</v>
      </c>
      <c r="E124" s="95" t="s">
        <v>6250</v>
      </c>
      <c r="F124" s="95" t="s">
        <v>8241</v>
      </c>
      <c r="G124" s="96"/>
      <c r="H124" s="95" t="str">
        <f>VLOOKUP(B124,'C-Business Context'!G:G,1,FALSE)</f>
        <v>SP09.5</v>
      </c>
    </row>
    <row r="125" spans="1:8" x14ac:dyDescent="0.25">
      <c r="A125" s="95" t="s">
        <v>6252</v>
      </c>
      <c r="B125" s="95" t="s">
        <v>6251</v>
      </c>
      <c r="C125" s="95" t="s">
        <v>7864</v>
      </c>
      <c r="D125" s="95" t="s">
        <v>8273</v>
      </c>
      <c r="E125" s="95" t="s">
        <v>6252</v>
      </c>
      <c r="F125" s="95" t="s">
        <v>8240</v>
      </c>
      <c r="G125" s="96"/>
      <c r="H125" s="95" t="str">
        <f>VLOOKUP(B125,'C-Business Context'!G:G,1,FALSE)</f>
        <v>SP09.6</v>
      </c>
    </row>
    <row r="126" spans="1:8" x14ac:dyDescent="0.25">
      <c r="A126" s="95" t="s">
        <v>6254</v>
      </c>
      <c r="B126" s="95" t="s">
        <v>6253</v>
      </c>
      <c r="C126" s="95" t="s">
        <v>7757</v>
      </c>
      <c r="D126" s="95" t="s">
        <v>7739</v>
      </c>
      <c r="E126" s="95" t="s">
        <v>6254</v>
      </c>
      <c r="F126" s="95" t="s">
        <v>8241</v>
      </c>
      <c r="G126" s="96"/>
      <c r="H126" s="95" t="str">
        <f>VLOOKUP(B126,'C-Business Context'!G:G,1,FALSE)</f>
        <v>SP09.7</v>
      </c>
    </row>
    <row r="127" spans="1:8" hidden="1" x14ac:dyDescent="0.25">
      <c r="A127" s="95" t="s">
        <v>6256</v>
      </c>
      <c r="B127" s="95" t="s">
        <v>6255</v>
      </c>
      <c r="C127" s="95" t="s">
        <v>7719</v>
      </c>
      <c r="D127" s="95" t="s">
        <v>8274</v>
      </c>
      <c r="E127" s="95" t="s">
        <v>6256</v>
      </c>
      <c r="F127" s="95" t="s">
        <v>8240</v>
      </c>
      <c r="G127" s="96"/>
      <c r="H127" s="95" t="str">
        <f>VLOOKUP(B127,'C-Business Context'!G:G,1,FALSE)</f>
        <v>SP09.8</v>
      </c>
    </row>
    <row r="128" spans="1:8" hidden="1" x14ac:dyDescent="0.25">
      <c r="A128" s="95" t="s">
        <v>6258</v>
      </c>
      <c r="B128" s="95" t="s">
        <v>6257</v>
      </c>
      <c r="C128" s="95" t="s">
        <v>7819</v>
      </c>
      <c r="D128" s="95" t="s">
        <v>7819</v>
      </c>
      <c r="E128" s="95" t="s">
        <v>6258</v>
      </c>
      <c r="F128" s="95" t="s">
        <v>8240</v>
      </c>
      <c r="G128" s="96"/>
      <c r="H128" s="95" t="str">
        <f>VLOOKUP(B128,'C-Business Context'!G:G,1,FALSE)</f>
        <v>SP09.9</v>
      </c>
    </row>
    <row r="129" spans="1:8" hidden="1" x14ac:dyDescent="0.25">
      <c r="A129" s="95" t="s">
        <v>6261</v>
      </c>
      <c r="B129" s="95" t="s">
        <v>6260</v>
      </c>
      <c r="C129" s="95" t="s">
        <v>7844</v>
      </c>
      <c r="D129" s="95" t="s">
        <v>7846</v>
      </c>
      <c r="E129" s="95" t="s">
        <v>6261</v>
      </c>
      <c r="F129" s="95" t="s">
        <v>8241</v>
      </c>
      <c r="G129" s="96"/>
      <c r="H129" s="95" t="str">
        <f>VLOOKUP(B129,'C-Business Context'!G:G,1,FALSE)</f>
        <v>SP10.1</v>
      </c>
    </row>
    <row r="130" spans="1:8" hidden="1" x14ac:dyDescent="0.25">
      <c r="A130" s="95" t="s">
        <v>6263</v>
      </c>
      <c r="B130" s="95" t="s">
        <v>6262</v>
      </c>
      <c r="C130" s="95" t="s">
        <v>7845</v>
      </c>
      <c r="D130" s="95" t="s">
        <v>7846</v>
      </c>
      <c r="E130" s="95" t="s">
        <v>6263</v>
      </c>
      <c r="F130" s="95" t="s">
        <v>8241</v>
      </c>
      <c r="G130" s="96"/>
      <c r="H130" s="95" t="str">
        <f>VLOOKUP(B130,'C-Business Context'!G:G,1,FALSE)</f>
        <v>SP10.10</v>
      </c>
    </row>
    <row r="131" spans="1:8" x14ac:dyDescent="0.25">
      <c r="A131" s="95" t="s">
        <v>6265</v>
      </c>
      <c r="B131" s="95" t="s">
        <v>6264</v>
      </c>
      <c r="C131" s="95" t="s">
        <v>7806</v>
      </c>
      <c r="D131" s="95" t="s">
        <v>7891</v>
      </c>
      <c r="E131" s="95" t="s">
        <v>6265</v>
      </c>
      <c r="F131" s="95" t="s">
        <v>8241</v>
      </c>
      <c r="G131" s="96"/>
      <c r="H131" s="95" t="str">
        <f>VLOOKUP(B131,'C-Business Context'!G:G,1,FALSE)</f>
        <v>SP10.12</v>
      </c>
    </row>
    <row r="132" spans="1:8" hidden="1" x14ac:dyDescent="0.25">
      <c r="A132" s="95" t="s">
        <v>6267</v>
      </c>
      <c r="B132" s="95" t="s">
        <v>6266</v>
      </c>
      <c r="C132" s="95" t="s">
        <v>7844</v>
      </c>
      <c r="D132" s="95" t="s">
        <v>7846</v>
      </c>
      <c r="E132" s="95" t="s">
        <v>6267</v>
      </c>
      <c r="F132" s="95" t="s">
        <v>8241</v>
      </c>
      <c r="G132" s="96"/>
      <c r="H132" s="95" t="str">
        <f>VLOOKUP(B132,'C-Business Context'!G:G,1,FALSE)</f>
        <v>SP10.2</v>
      </c>
    </row>
    <row r="133" spans="1:8" hidden="1" x14ac:dyDescent="0.25">
      <c r="A133" s="95" t="s">
        <v>6269</v>
      </c>
      <c r="B133" s="95" t="s">
        <v>6268</v>
      </c>
      <c r="C133" s="95" t="s">
        <v>7845</v>
      </c>
      <c r="D133" s="95" t="s">
        <v>7846</v>
      </c>
      <c r="E133" s="95" t="s">
        <v>6269</v>
      </c>
      <c r="F133" s="95" t="s">
        <v>8241</v>
      </c>
      <c r="G133" s="96"/>
      <c r="H133" s="95" t="str">
        <f>VLOOKUP(B133,'C-Business Context'!G:G,1,FALSE)</f>
        <v>SP10.3</v>
      </c>
    </row>
    <row r="134" spans="1:8" hidden="1" x14ac:dyDescent="0.25">
      <c r="A134" s="95" t="s">
        <v>6271</v>
      </c>
      <c r="B134" s="95" t="s">
        <v>6270</v>
      </c>
      <c r="C134" s="95" t="s">
        <v>7845</v>
      </c>
      <c r="D134" s="95" t="s">
        <v>7846</v>
      </c>
      <c r="E134" s="95" t="s">
        <v>6271</v>
      </c>
      <c r="F134" s="95" t="s">
        <v>8241</v>
      </c>
      <c r="G134" s="96"/>
      <c r="H134" s="95" t="str">
        <f>VLOOKUP(B134,'C-Business Context'!G:G,1,FALSE)</f>
        <v>SP10.4</v>
      </c>
    </row>
    <row r="135" spans="1:8" hidden="1" x14ac:dyDescent="0.25">
      <c r="A135" s="95" t="s">
        <v>6273</v>
      </c>
      <c r="B135" s="95" t="s">
        <v>6272</v>
      </c>
      <c r="C135" s="95" t="s">
        <v>7846</v>
      </c>
      <c r="D135" s="95" t="s">
        <v>7769</v>
      </c>
      <c r="E135" s="95" t="s">
        <v>6273</v>
      </c>
      <c r="F135" s="95" t="s">
        <v>8241</v>
      </c>
      <c r="G135" s="96"/>
      <c r="H135" s="95" t="str">
        <f>VLOOKUP(B135,'C-Business Context'!G:G,1,FALSE)</f>
        <v>SP10.5</v>
      </c>
    </row>
    <row r="136" spans="1:8" hidden="1" x14ac:dyDescent="0.25">
      <c r="A136" s="95" t="s">
        <v>6275</v>
      </c>
      <c r="B136" s="95" t="s">
        <v>6274</v>
      </c>
      <c r="C136" s="95" t="s">
        <v>7847</v>
      </c>
      <c r="D136" s="95" t="s">
        <v>7846</v>
      </c>
      <c r="E136" s="95" t="s">
        <v>6275</v>
      </c>
      <c r="F136" s="95" t="s">
        <v>8241</v>
      </c>
      <c r="G136" s="96"/>
      <c r="H136" s="95" t="str">
        <f>VLOOKUP(B136,'C-Business Context'!G:G,1,FALSE)</f>
        <v>SP10.6</v>
      </c>
    </row>
    <row r="137" spans="1:8" hidden="1" x14ac:dyDescent="0.25">
      <c r="A137" s="95" t="s">
        <v>6277</v>
      </c>
      <c r="B137" s="95" t="s">
        <v>6276</v>
      </c>
      <c r="C137" s="95" t="s">
        <v>7845</v>
      </c>
      <c r="D137" s="95" t="s">
        <v>7846</v>
      </c>
      <c r="E137" s="95" t="s">
        <v>6277</v>
      </c>
      <c r="F137" s="95" t="s">
        <v>8241</v>
      </c>
      <c r="G137" s="96"/>
      <c r="H137" s="95" t="str">
        <f>VLOOKUP(B137,'C-Business Context'!G:G,1,FALSE)</f>
        <v>SP10.7</v>
      </c>
    </row>
    <row r="138" spans="1:8" hidden="1" x14ac:dyDescent="0.25">
      <c r="A138" s="95" t="s">
        <v>6279</v>
      </c>
      <c r="B138" s="95" t="s">
        <v>6278</v>
      </c>
      <c r="C138" s="95" t="s">
        <v>7844</v>
      </c>
      <c r="D138" s="95" t="s">
        <v>7846</v>
      </c>
      <c r="E138" s="95" t="s">
        <v>6279</v>
      </c>
      <c r="F138" s="95" t="s">
        <v>8241</v>
      </c>
      <c r="G138" s="96"/>
      <c r="H138" s="95" t="str">
        <f>VLOOKUP(B138,'C-Business Context'!G:G,1,FALSE)</f>
        <v>SP10.9</v>
      </c>
    </row>
    <row r="139" spans="1:8" hidden="1" x14ac:dyDescent="0.25">
      <c r="A139" s="95" t="s">
        <v>5458</v>
      </c>
      <c r="B139" s="95" t="s">
        <v>6281</v>
      </c>
      <c r="C139" s="95" t="s">
        <v>7848</v>
      </c>
      <c r="D139" s="95" t="s">
        <v>8275</v>
      </c>
      <c r="E139" s="95" t="s">
        <v>5458</v>
      </c>
      <c r="F139" s="95" t="s">
        <v>8241</v>
      </c>
      <c r="G139" s="96"/>
      <c r="H139" s="95" t="str">
        <f>VLOOKUP(B139,'C-Business Context'!G:G,1,FALSE)</f>
        <v>SP11.1</v>
      </c>
    </row>
    <row r="140" spans="1:8" hidden="1" x14ac:dyDescent="0.25">
      <c r="A140" s="95" t="s">
        <v>6283</v>
      </c>
      <c r="B140" s="95" t="s">
        <v>6282</v>
      </c>
      <c r="C140" s="95" t="s">
        <v>7849</v>
      </c>
      <c r="D140" s="95" t="s">
        <v>7769</v>
      </c>
      <c r="E140" s="95" t="s">
        <v>6283</v>
      </c>
      <c r="F140" s="95" t="s">
        <v>8240</v>
      </c>
      <c r="G140" s="96"/>
      <c r="H140" s="95" t="str">
        <f>VLOOKUP(B140,'C-Business Context'!G:G,1,FALSE)</f>
        <v>SP11.15</v>
      </c>
    </row>
    <row r="141" spans="1:8" hidden="1" x14ac:dyDescent="0.25">
      <c r="A141" s="95" t="s">
        <v>6285</v>
      </c>
      <c r="B141" s="95" t="s">
        <v>6284</v>
      </c>
      <c r="C141" s="95" t="s">
        <v>7850</v>
      </c>
      <c r="D141" s="95" t="s">
        <v>8275</v>
      </c>
      <c r="E141" s="95" t="s">
        <v>6285</v>
      </c>
      <c r="F141" s="95" t="s">
        <v>8241</v>
      </c>
      <c r="G141" s="96"/>
      <c r="H141" s="95" t="str">
        <f>VLOOKUP(B141,'C-Business Context'!G:G,1,FALSE)</f>
        <v>SP11.16</v>
      </c>
    </row>
    <row r="142" spans="1:8" x14ac:dyDescent="0.25">
      <c r="A142" s="95" t="s">
        <v>6287</v>
      </c>
      <c r="B142" s="95" t="s">
        <v>6286</v>
      </c>
      <c r="C142" s="95" t="s">
        <v>7851</v>
      </c>
      <c r="D142" s="95" t="s">
        <v>8253</v>
      </c>
      <c r="E142" s="95" t="s">
        <v>6287</v>
      </c>
      <c r="F142" s="95" t="s">
        <v>8241</v>
      </c>
      <c r="G142" s="96"/>
      <c r="H142" s="95" t="str">
        <f>VLOOKUP(B142,'C-Business Context'!G:G,1,FALSE)</f>
        <v>SP11.17</v>
      </c>
    </row>
    <row r="143" spans="1:8" x14ac:dyDescent="0.25">
      <c r="A143" s="95" t="s">
        <v>6289</v>
      </c>
      <c r="B143" s="95" t="s">
        <v>6288</v>
      </c>
      <c r="C143" s="95" t="s">
        <v>7851</v>
      </c>
      <c r="D143" s="95" t="s">
        <v>8253</v>
      </c>
      <c r="E143" s="95" t="s">
        <v>6289</v>
      </c>
      <c r="F143" s="95" t="s">
        <v>8241</v>
      </c>
      <c r="G143" s="96"/>
      <c r="H143" s="95" t="str">
        <f>VLOOKUP(B143,'C-Business Context'!G:G,1,FALSE)</f>
        <v>SP11.18</v>
      </c>
    </row>
    <row r="144" spans="1:8" x14ac:dyDescent="0.25">
      <c r="A144" s="95" t="s">
        <v>6291</v>
      </c>
      <c r="B144" s="95" t="s">
        <v>6290</v>
      </c>
      <c r="C144" s="95" t="s">
        <v>7852</v>
      </c>
      <c r="D144" s="95" t="s">
        <v>7851</v>
      </c>
      <c r="E144" s="95" t="s">
        <v>6291</v>
      </c>
      <c r="F144" s="95" t="s">
        <v>8241</v>
      </c>
      <c r="G144" s="96"/>
      <c r="H144" s="95" t="str">
        <f>VLOOKUP(B144,'C-Business Context'!G:G,1,FALSE)</f>
        <v>SP11.19</v>
      </c>
    </row>
    <row r="145" spans="1:8" hidden="1" x14ac:dyDescent="0.25">
      <c r="A145" s="95" t="s">
        <v>6293</v>
      </c>
      <c r="B145" s="95" t="s">
        <v>6292</v>
      </c>
      <c r="C145" s="95" t="s">
        <v>7853</v>
      </c>
      <c r="D145" s="95" t="s">
        <v>7849</v>
      </c>
      <c r="E145" s="95" t="s">
        <v>6293</v>
      </c>
      <c r="F145" s="95" t="s">
        <v>8241</v>
      </c>
      <c r="G145" s="96"/>
      <c r="H145" s="95" t="str">
        <f>VLOOKUP(B145,'C-Business Context'!G:G,1,FALSE)</f>
        <v>SP11.2</v>
      </c>
    </row>
    <row r="146" spans="1:8" x14ac:dyDescent="0.25">
      <c r="A146" s="95" t="s">
        <v>6295</v>
      </c>
      <c r="B146" s="95" t="s">
        <v>6294</v>
      </c>
      <c r="C146" s="95" t="s">
        <v>7851</v>
      </c>
      <c r="D146" s="95" t="s">
        <v>8253</v>
      </c>
      <c r="E146" s="95" t="s">
        <v>6295</v>
      </c>
      <c r="F146" s="95" t="s">
        <v>8241</v>
      </c>
      <c r="G146" s="96"/>
      <c r="H146" s="95" t="str">
        <f>VLOOKUP(B146,'C-Business Context'!G:G,1,FALSE)</f>
        <v>SP11.20</v>
      </c>
    </row>
    <row r="147" spans="1:8" x14ac:dyDescent="0.25">
      <c r="A147" s="95" t="s">
        <v>6297</v>
      </c>
      <c r="B147" s="95" t="s">
        <v>6296</v>
      </c>
      <c r="C147" s="95" t="s">
        <v>7851</v>
      </c>
      <c r="D147" s="95" t="s">
        <v>8253</v>
      </c>
      <c r="E147" s="95" t="s">
        <v>6297</v>
      </c>
      <c r="F147" s="95" t="s">
        <v>8241</v>
      </c>
      <c r="G147" s="96"/>
      <c r="H147" s="95" t="str">
        <f>VLOOKUP(B147,'C-Business Context'!G:G,1,FALSE)</f>
        <v>SP11.21</v>
      </c>
    </row>
    <row r="148" spans="1:8" x14ac:dyDescent="0.25">
      <c r="A148" s="95" t="s">
        <v>6299</v>
      </c>
      <c r="B148" s="95" t="s">
        <v>6298</v>
      </c>
      <c r="C148" s="95" t="s">
        <v>7851</v>
      </c>
      <c r="D148" s="95" t="s">
        <v>8253</v>
      </c>
      <c r="E148" s="95" t="s">
        <v>6299</v>
      </c>
      <c r="F148" s="95" t="s">
        <v>8241</v>
      </c>
      <c r="G148" s="96"/>
      <c r="H148" s="95" t="str">
        <f>VLOOKUP(B148,'C-Business Context'!G:G,1,FALSE)</f>
        <v>SP11.22</v>
      </c>
    </row>
    <row r="149" spans="1:8" x14ac:dyDescent="0.25">
      <c r="A149" s="95" t="s">
        <v>6301</v>
      </c>
      <c r="B149" s="95" t="s">
        <v>6300</v>
      </c>
      <c r="C149" s="95" t="s">
        <v>7854</v>
      </c>
      <c r="D149" s="95" t="s">
        <v>7849</v>
      </c>
      <c r="E149" s="95" t="s">
        <v>6301</v>
      </c>
      <c r="F149" s="95" t="s">
        <v>8240</v>
      </c>
      <c r="G149" s="96"/>
      <c r="H149" s="95" t="str">
        <f>VLOOKUP(B149,'C-Business Context'!G:G,1,FALSE)</f>
        <v>SP11.23</v>
      </c>
    </row>
    <row r="150" spans="1:8" x14ac:dyDescent="0.25">
      <c r="A150" s="95" t="s">
        <v>6303</v>
      </c>
      <c r="B150" s="95" t="s">
        <v>6302</v>
      </c>
      <c r="C150" s="95" t="s">
        <v>7855</v>
      </c>
      <c r="D150" s="95" t="s">
        <v>7849</v>
      </c>
      <c r="E150" s="95" t="s">
        <v>6303</v>
      </c>
      <c r="F150" s="95" t="s">
        <v>8241</v>
      </c>
      <c r="G150" s="96"/>
      <c r="H150" s="95" t="str">
        <f>VLOOKUP(B150,'C-Business Context'!G:G,1,FALSE)</f>
        <v>SP11.24</v>
      </c>
    </row>
    <row r="151" spans="1:8" x14ac:dyDescent="0.25">
      <c r="A151" s="95" t="s">
        <v>6305</v>
      </c>
      <c r="B151" s="95" t="s">
        <v>6304</v>
      </c>
      <c r="C151" s="95" t="s">
        <v>7856</v>
      </c>
      <c r="D151" s="95" t="s">
        <v>7849</v>
      </c>
      <c r="E151" s="95" t="s">
        <v>6305</v>
      </c>
      <c r="F151" s="95" t="s">
        <v>8240</v>
      </c>
      <c r="G151" s="96"/>
      <c r="H151" s="95" t="str">
        <f>VLOOKUP(B151,'C-Business Context'!G:G,1,FALSE)</f>
        <v>SP11.25</v>
      </c>
    </row>
    <row r="152" spans="1:8" hidden="1" x14ac:dyDescent="0.25">
      <c r="A152" s="95" t="s">
        <v>6307</v>
      </c>
      <c r="B152" s="95" t="s">
        <v>6306</v>
      </c>
      <c r="C152" s="95" t="s">
        <v>7857</v>
      </c>
      <c r="D152" s="95" t="s">
        <v>7849</v>
      </c>
      <c r="E152" s="95" t="s">
        <v>6307</v>
      </c>
      <c r="F152" s="95" t="s">
        <v>8241</v>
      </c>
      <c r="G152" s="96"/>
      <c r="H152" s="95" t="str">
        <f>VLOOKUP(B152,'C-Business Context'!G:G,1,FALSE)</f>
        <v>SP11.26</v>
      </c>
    </row>
    <row r="153" spans="1:8" x14ac:dyDescent="0.25">
      <c r="A153" s="95" t="s">
        <v>6309</v>
      </c>
      <c r="B153" s="95" t="s">
        <v>6308</v>
      </c>
      <c r="C153" s="95" t="s">
        <v>7806</v>
      </c>
      <c r="D153" s="95" t="s">
        <v>8276</v>
      </c>
      <c r="E153" s="95" t="s">
        <v>6309</v>
      </c>
      <c r="F153" s="95" t="s">
        <v>8241</v>
      </c>
      <c r="G153" s="96"/>
      <c r="H153" s="95" t="str">
        <f>VLOOKUP(B153,'C-Business Context'!G:G,1,FALSE)</f>
        <v>SP11.27</v>
      </c>
    </row>
    <row r="154" spans="1:8" x14ac:dyDescent="0.25">
      <c r="A154" s="95" t="s">
        <v>6311</v>
      </c>
      <c r="B154" s="95" t="s">
        <v>6310</v>
      </c>
      <c r="C154" s="95" t="s">
        <v>7769</v>
      </c>
      <c r="D154" s="95" t="s">
        <v>7769</v>
      </c>
      <c r="E154" s="95" t="s">
        <v>6311</v>
      </c>
      <c r="F154" s="95" t="s">
        <v>8240</v>
      </c>
      <c r="G154" s="96"/>
      <c r="H154" s="95" t="str">
        <f>VLOOKUP(B154,'C-Business Context'!G:G,1,FALSE)</f>
        <v>SP11.28</v>
      </c>
    </row>
    <row r="155" spans="1:8" hidden="1" x14ac:dyDescent="0.25">
      <c r="A155" s="95" t="s">
        <v>6313</v>
      </c>
      <c r="B155" s="95" t="s">
        <v>6312</v>
      </c>
      <c r="C155" s="95" t="s">
        <v>7858</v>
      </c>
      <c r="D155" s="95" t="s">
        <v>8275</v>
      </c>
      <c r="E155" s="95" t="s">
        <v>6313</v>
      </c>
      <c r="F155" s="95" t="s">
        <v>8240</v>
      </c>
      <c r="G155" s="96"/>
      <c r="H155" s="95" t="str">
        <f>VLOOKUP(B155,'C-Business Context'!G:G,1,FALSE)</f>
        <v>SP11.3</v>
      </c>
    </row>
    <row r="156" spans="1:8" hidden="1" x14ac:dyDescent="0.25">
      <c r="A156" s="95" t="s">
        <v>5118</v>
      </c>
      <c r="B156" s="95" t="s">
        <v>6314</v>
      </c>
      <c r="C156" s="95" t="s">
        <v>7859</v>
      </c>
      <c r="D156" s="95" t="s">
        <v>7769</v>
      </c>
      <c r="E156" s="95" t="s">
        <v>5118</v>
      </c>
      <c r="F156" s="95" t="s">
        <v>8240</v>
      </c>
      <c r="G156" s="96"/>
      <c r="H156" s="95" t="str">
        <f>VLOOKUP(B156,'C-Business Context'!G:G,1,FALSE)</f>
        <v>SP11.30</v>
      </c>
    </row>
    <row r="157" spans="1:8" hidden="1" x14ac:dyDescent="0.25">
      <c r="A157" s="95" t="s">
        <v>6316</v>
      </c>
      <c r="B157" s="95" t="s">
        <v>6315</v>
      </c>
      <c r="C157" s="95" t="s">
        <v>7860</v>
      </c>
      <c r="D157" s="95" t="s">
        <v>8249</v>
      </c>
      <c r="E157" s="95" t="s">
        <v>6316</v>
      </c>
      <c r="F157" s="95" t="s">
        <v>8241</v>
      </c>
      <c r="G157" s="96"/>
      <c r="H157" s="95" t="str">
        <f>VLOOKUP(B157,'C-Business Context'!G:G,1,FALSE)</f>
        <v>SP11.31</v>
      </c>
    </row>
    <row r="158" spans="1:8" hidden="1" x14ac:dyDescent="0.25">
      <c r="A158" s="95" t="s">
        <v>6318</v>
      </c>
      <c r="B158" s="95" t="s">
        <v>6317</v>
      </c>
      <c r="C158" s="95" t="s">
        <v>7860</v>
      </c>
      <c r="D158" s="95" t="s">
        <v>7971</v>
      </c>
      <c r="E158" s="95" t="s">
        <v>6318</v>
      </c>
      <c r="F158" s="95" t="s">
        <v>8241</v>
      </c>
      <c r="G158" s="96"/>
      <c r="H158" s="95" t="str">
        <f>VLOOKUP(B158,'C-Business Context'!G:G,1,FALSE)</f>
        <v>SP11.32</v>
      </c>
    </row>
    <row r="159" spans="1:8" hidden="1" x14ac:dyDescent="0.25">
      <c r="A159" s="95" t="s">
        <v>6320</v>
      </c>
      <c r="B159" s="95" t="s">
        <v>6319</v>
      </c>
      <c r="C159" s="95" t="s">
        <v>7915</v>
      </c>
      <c r="D159" s="95" t="s">
        <v>7945</v>
      </c>
      <c r="E159" s="95" t="s">
        <v>6320</v>
      </c>
      <c r="F159" s="95" t="s">
        <v>8240</v>
      </c>
      <c r="G159" s="96"/>
      <c r="H159" s="95" t="str">
        <f>VLOOKUP(B159,'C-Business Context'!G:G,1,FALSE)</f>
        <v>SP11.33</v>
      </c>
    </row>
    <row r="160" spans="1:8" hidden="1" x14ac:dyDescent="0.25">
      <c r="A160" s="95" t="s">
        <v>6322</v>
      </c>
      <c r="B160" s="95" t="s">
        <v>6321</v>
      </c>
      <c r="C160" s="95" t="s">
        <v>7915</v>
      </c>
      <c r="D160" s="95" t="s">
        <v>7945</v>
      </c>
      <c r="E160" s="95" t="s">
        <v>6322</v>
      </c>
      <c r="F160" s="95" t="s">
        <v>8241</v>
      </c>
      <c r="G160" s="96"/>
      <c r="H160" s="95" t="str">
        <f>VLOOKUP(B160,'C-Business Context'!G:G,1,FALSE)</f>
        <v>SP11.34</v>
      </c>
    </row>
    <row r="161" spans="1:8" hidden="1" x14ac:dyDescent="0.25">
      <c r="A161" s="95" t="s">
        <v>5496</v>
      </c>
      <c r="B161" s="95" t="s">
        <v>6323</v>
      </c>
      <c r="C161" s="95" t="s">
        <v>7915</v>
      </c>
      <c r="D161" s="95" t="s">
        <v>7945</v>
      </c>
      <c r="E161" s="95" t="s">
        <v>5496</v>
      </c>
      <c r="F161" s="95" t="s">
        <v>8241</v>
      </c>
      <c r="G161" s="96"/>
      <c r="H161" s="95" t="str">
        <f>VLOOKUP(B161,'C-Business Context'!G:G,1,FALSE)</f>
        <v>SP11.35</v>
      </c>
    </row>
    <row r="162" spans="1:8" hidden="1" x14ac:dyDescent="0.25">
      <c r="A162" s="95" t="s">
        <v>6325</v>
      </c>
      <c r="B162" s="95" t="s">
        <v>6324</v>
      </c>
      <c r="C162" s="95" t="s">
        <v>7877</v>
      </c>
      <c r="D162" s="95" t="s">
        <v>8277</v>
      </c>
      <c r="E162" s="95" t="s">
        <v>6325</v>
      </c>
      <c r="F162" s="95" t="s">
        <v>8241</v>
      </c>
      <c r="G162" s="96"/>
      <c r="H162" s="95" t="str">
        <f>VLOOKUP(B162,'C-Business Context'!G:G,1,FALSE)</f>
        <v>SP11.36</v>
      </c>
    </row>
    <row r="163" spans="1:8" hidden="1" x14ac:dyDescent="0.25">
      <c r="A163" s="95" t="s">
        <v>6327</v>
      </c>
      <c r="B163" s="95" t="s">
        <v>6326</v>
      </c>
      <c r="C163" s="95" t="s">
        <v>7915</v>
      </c>
      <c r="D163" s="95" t="s">
        <v>7945</v>
      </c>
      <c r="E163" s="95" t="s">
        <v>6327</v>
      </c>
      <c r="F163" s="95" t="s">
        <v>8241</v>
      </c>
      <c r="G163" s="96"/>
      <c r="H163" s="95" t="str">
        <f>VLOOKUP(B163,'C-Business Context'!G:G,1,FALSE)</f>
        <v>SP11.37</v>
      </c>
    </row>
    <row r="164" spans="1:8" hidden="1" x14ac:dyDescent="0.25">
      <c r="A164" s="95" t="s">
        <v>5512</v>
      </c>
      <c r="B164" s="95" t="s">
        <v>6328</v>
      </c>
      <c r="C164" s="95" t="s">
        <v>7962</v>
      </c>
      <c r="D164" s="95" t="s">
        <v>7945</v>
      </c>
      <c r="E164" s="95" t="s">
        <v>5512</v>
      </c>
      <c r="F164" s="95" t="s">
        <v>8240</v>
      </c>
      <c r="G164" s="96"/>
      <c r="H164" s="95" t="str">
        <f>VLOOKUP(B164,'C-Business Context'!G:G,1,FALSE)</f>
        <v>SP11.38</v>
      </c>
    </row>
    <row r="165" spans="1:8" x14ac:dyDescent="0.25">
      <c r="A165" s="95" t="s">
        <v>6330</v>
      </c>
      <c r="B165" s="95" t="s">
        <v>6329</v>
      </c>
      <c r="C165" s="95" t="s">
        <v>7809</v>
      </c>
      <c r="D165" s="95" t="s">
        <v>7872</v>
      </c>
      <c r="E165" s="95" t="s">
        <v>6330</v>
      </c>
      <c r="F165" s="95" t="s">
        <v>8241</v>
      </c>
      <c r="G165" s="96"/>
      <c r="H165" s="95" t="str">
        <f>VLOOKUP(B165,'C-Business Context'!G:G,1,FALSE)</f>
        <v>SP11.39</v>
      </c>
    </row>
    <row r="166" spans="1:8" hidden="1" x14ac:dyDescent="0.25">
      <c r="A166" s="95" t="s">
        <v>6332</v>
      </c>
      <c r="B166" s="95" t="s">
        <v>6331</v>
      </c>
      <c r="C166" s="95" t="s">
        <v>7964</v>
      </c>
      <c r="D166" s="95" t="s">
        <v>8278</v>
      </c>
      <c r="E166" s="95" t="s">
        <v>6332</v>
      </c>
      <c r="F166" s="95" t="s">
        <v>8240</v>
      </c>
      <c r="G166" s="96"/>
      <c r="H166" s="95" t="str">
        <f>VLOOKUP(B166,'C-Business Context'!G:G,1,FALSE)</f>
        <v>SP11.4</v>
      </c>
    </row>
    <row r="167" spans="1:8" x14ac:dyDescent="0.25">
      <c r="A167" s="95" t="s">
        <v>6334</v>
      </c>
      <c r="B167" s="95" t="s">
        <v>6333</v>
      </c>
      <c r="C167" s="95" t="s">
        <v>7916</v>
      </c>
      <c r="D167" s="95" t="s">
        <v>7891</v>
      </c>
      <c r="E167" s="95" t="s">
        <v>6334</v>
      </c>
      <c r="F167" s="95" t="s">
        <v>8241</v>
      </c>
      <c r="G167" s="96"/>
      <c r="H167" s="95" t="str">
        <f>VLOOKUP(B167,'C-Business Context'!G:G,1,FALSE)</f>
        <v>SP11.40</v>
      </c>
    </row>
    <row r="168" spans="1:8" x14ac:dyDescent="0.25">
      <c r="A168" s="95" t="s">
        <v>6336</v>
      </c>
      <c r="B168" s="95" t="s">
        <v>6335</v>
      </c>
      <c r="C168" s="95" t="s">
        <v>7871</v>
      </c>
      <c r="D168" s="95" t="s">
        <v>7872</v>
      </c>
      <c r="E168" s="95" t="s">
        <v>6336</v>
      </c>
      <c r="F168" s="95" t="s">
        <v>8241</v>
      </c>
      <c r="G168" s="96"/>
      <c r="H168" s="95" t="str">
        <f>VLOOKUP(B168,'C-Business Context'!G:G,1,FALSE)</f>
        <v>SP11.41</v>
      </c>
    </row>
    <row r="169" spans="1:8" hidden="1" x14ac:dyDescent="0.25">
      <c r="A169" s="95" t="s">
        <v>6338</v>
      </c>
      <c r="B169" s="95" t="s">
        <v>6337</v>
      </c>
      <c r="C169" s="95" t="s">
        <v>7964</v>
      </c>
      <c r="D169" s="95" t="s">
        <v>8278</v>
      </c>
      <c r="E169" s="95" t="s">
        <v>6338</v>
      </c>
      <c r="F169" s="95" t="s">
        <v>8241</v>
      </c>
      <c r="G169" s="96"/>
      <c r="H169" s="95" t="str">
        <f>VLOOKUP(B169,'C-Business Context'!G:G,1,FALSE)</f>
        <v>SP11.5</v>
      </c>
    </row>
    <row r="170" spans="1:8" hidden="1" x14ac:dyDescent="0.25">
      <c r="A170" s="95" t="s">
        <v>6340</v>
      </c>
      <c r="B170" s="95" t="s">
        <v>6339</v>
      </c>
      <c r="C170" s="95" t="s">
        <v>7853</v>
      </c>
      <c r="D170" s="95" t="s">
        <v>7849</v>
      </c>
      <c r="E170" s="95" t="s">
        <v>6340</v>
      </c>
      <c r="F170" s="95" t="s">
        <v>8241</v>
      </c>
      <c r="G170" s="96"/>
      <c r="H170" s="95" t="str">
        <f>VLOOKUP(B170,'C-Business Context'!G:G,1,FALSE)</f>
        <v>SP11.55</v>
      </c>
    </row>
    <row r="171" spans="1:8" x14ac:dyDescent="0.25">
      <c r="A171" s="95" t="s">
        <v>6342</v>
      </c>
      <c r="B171" s="95" t="s">
        <v>6341</v>
      </c>
      <c r="C171" s="95" t="s">
        <v>7915</v>
      </c>
      <c r="D171" s="95" t="s">
        <v>7945</v>
      </c>
      <c r="E171" s="95" t="s">
        <v>6342</v>
      </c>
      <c r="F171" s="95" t="s">
        <v>8241</v>
      </c>
      <c r="G171" s="96"/>
      <c r="H171" s="95" t="str">
        <f>VLOOKUP(B171,'C-Business Context'!G:G,1,FALSE)</f>
        <v>SP11.56</v>
      </c>
    </row>
    <row r="172" spans="1:8" x14ac:dyDescent="0.25">
      <c r="A172" s="95" t="s">
        <v>6344</v>
      </c>
      <c r="B172" s="95" t="s">
        <v>6343</v>
      </c>
      <c r="C172" s="95" t="s">
        <v>7809</v>
      </c>
      <c r="D172" s="95" t="s">
        <v>7809</v>
      </c>
      <c r="E172" s="95" t="s">
        <v>6344</v>
      </c>
      <c r="F172" s="95" t="s">
        <v>8241</v>
      </c>
      <c r="G172" s="96"/>
      <c r="H172" s="95" t="str">
        <f>VLOOKUP(B172,'C-Business Context'!G:G,1,FALSE)</f>
        <v>SP11.57</v>
      </c>
    </row>
    <row r="173" spans="1:8" x14ac:dyDescent="0.25">
      <c r="A173" s="95" t="s">
        <v>6346</v>
      </c>
      <c r="B173" s="95" t="s">
        <v>6345</v>
      </c>
      <c r="C173" s="95" t="s">
        <v>7852</v>
      </c>
      <c r="D173" s="95" t="s">
        <v>7851</v>
      </c>
      <c r="E173" s="95" t="s">
        <v>6346</v>
      </c>
      <c r="F173" s="95" t="s">
        <v>8240</v>
      </c>
      <c r="G173" s="96"/>
      <c r="H173" s="95" t="str">
        <f>VLOOKUP(B173,'C-Business Context'!G:G,1,FALSE)</f>
        <v>SP11.58</v>
      </c>
    </row>
    <row r="174" spans="1:8" hidden="1" x14ac:dyDescent="0.25">
      <c r="A174" s="95" t="s">
        <v>6348</v>
      </c>
      <c r="B174" s="95" t="s">
        <v>6347</v>
      </c>
      <c r="C174" s="95" t="s">
        <v>7965</v>
      </c>
      <c r="D174" s="95" t="s">
        <v>8279</v>
      </c>
      <c r="E174" s="95" t="s">
        <v>6348</v>
      </c>
      <c r="F174" s="95" t="s">
        <v>8241</v>
      </c>
      <c r="G174" s="96"/>
      <c r="H174" s="95" t="str">
        <f>VLOOKUP(B174,'C-Business Context'!G:G,1,FALSE)</f>
        <v>SP11.6</v>
      </c>
    </row>
    <row r="175" spans="1:8" hidden="1" x14ac:dyDescent="0.25">
      <c r="A175" s="95" t="s">
        <v>6350</v>
      </c>
      <c r="B175" s="95" t="s">
        <v>6349</v>
      </c>
      <c r="C175" s="95" t="s">
        <v>7851</v>
      </c>
      <c r="D175" s="95" t="s">
        <v>8253</v>
      </c>
      <c r="E175" s="95" t="s">
        <v>6350</v>
      </c>
      <c r="F175" s="95" t="s">
        <v>8241</v>
      </c>
      <c r="G175" s="96"/>
      <c r="H175" s="95" t="str">
        <f>VLOOKUP(B175,'C-Business Context'!G:G,1,FALSE)</f>
        <v>SP11.60</v>
      </c>
    </row>
    <row r="176" spans="1:8" x14ac:dyDescent="0.25">
      <c r="A176" s="95" t="s">
        <v>6352</v>
      </c>
      <c r="B176" s="95" t="s">
        <v>6351</v>
      </c>
      <c r="C176" s="95" t="s">
        <v>7858</v>
      </c>
      <c r="D176" s="95" t="s">
        <v>8275</v>
      </c>
      <c r="E176" s="95" t="s">
        <v>6352</v>
      </c>
      <c r="F176" s="95" t="s">
        <v>8241</v>
      </c>
      <c r="G176" s="96"/>
      <c r="H176" s="95" t="str">
        <f>VLOOKUP(B176,'C-Business Context'!G:G,1,FALSE)</f>
        <v>SP11.66</v>
      </c>
    </row>
    <row r="177" spans="1:8" hidden="1" x14ac:dyDescent="0.25">
      <c r="A177" s="95" t="s">
        <v>6354</v>
      </c>
      <c r="B177" s="95" t="s">
        <v>6353</v>
      </c>
      <c r="C177" s="95" t="s">
        <v>7973</v>
      </c>
      <c r="D177" s="95" t="s">
        <v>8280</v>
      </c>
      <c r="E177" s="95" t="s">
        <v>6354</v>
      </c>
      <c r="F177" s="95" t="s">
        <v>8241</v>
      </c>
      <c r="G177" s="96"/>
      <c r="H177" s="95" t="str">
        <f>VLOOKUP(B177,'C-Business Context'!G:G,1,FALSE)</f>
        <v>SP11.7</v>
      </c>
    </row>
    <row r="178" spans="1:8" x14ac:dyDescent="0.25">
      <c r="A178" s="95" t="s">
        <v>6356</v>
      </c>
      <c r="B178" s="95" t="s">
        <v>6355</v>
      </c>
      <c r="C178" s="95" t="s">
        <v>7850</v>
      </c>
      <c r="D178" s="95" t="s">
        <v>7945</v>
      </c>
      <c r="E178" s="95" t="s">
        <v>6356</v>
      </c>
      <c r="F178" s="95" t="s">
        <v>8241</v>
      </c>
      <c r="G178" s="96"/>
      <c r="H178" s="95" t="str">
        <f>VLOOKUP(B178,'C-Business Context'!G:G,1,FALSE)</f>
        <v>SP11.72</v>
      </c>
    </row>
    <row r="179" spans="1:8" hidden="1" x14ac:dyDescent="0.25">
      <c r="A179" s="95" t="s">
        <v>6358</v>
      </c>
      <c r="B179" s="95" t="s">
        <v>6357</v>
      </c>
      <c r="C179" s="95" t="s">
        <v>7859</v>
      </c>
      <c r="D179" s="95" t="s">
        <v>7769</v>
      </c>
      <c r="E179" s="95" t="s">
        <v>6358</v>
      </c>
      <c r="F179" s="95" t="s">
        <v>8241</v>
      </c>
      <c r="G179" s="96"/>
      <c r="H179" s="95" t="str">
        <f>VLOOKUP(B179,'C-Business Context'!G:G,1,FALSE)</f>
        <v>SP11.77</v>
      </c>
    </row>
    <row r="180" spans="1:8" x14ac:dyDescent="0.25">
      <c r="A180" s="95" t="s">
        <v>6360</v>
      </c>
      <c r="B180" s="95" t="s">
        <v>6359</v>
      </c>
      <c r="C180" s="95" t="s">
        <v>7806</v>
      </c>
      <c r="D180" s="95" t="s">
        <v>7891</v>
      </c>
      <c r="E180" s="95" t="s">
        <v>6360</v>
      </c>
      <c r="F180" s="95" t="s">
        <v>8240</v>
      </c>
      <c r="G180" s="96"/>
      <c r="H180" s="95" t="str">
        <f>VLOOKUP(B180,'C-Business Context'!G:G,1,FALSE)</f>
        <v>SP11.78</v>
      </c>
    </row>
    <row r="181" spans="1:8" x14ac:dyDescent="0.25">
      <c r="A181" s="95" t="s">
        <v>6362</v>
      </c>
      <c r="B181" s="95" t="s">
        <v>6361</v>
      </c>
      <c r="C181" s="95" t="s">
        <v>7860</v>
      </c>
      <c r="D181" s="95" t="s">
        <v>7945</v>
      </c>
      <c r="E181" s="95" t="s">
        <v>6362</v>
      </c>
      <c r="F181" s="95" t="s">
        <v>8240</v>
      </c>
      <c r="G181" s="96"/>
      <c r="H181" s="95" t="str">
        <f>VLOOKUP(B181,'C-Business Context'!G:G,1,FALSE)</f>
        <v>SP11.79</v>
      </c>
    </row>
    <row r="182" spans="1:8" hidden="1" x14ac:dyDescent="0.25">
      <c r="A182" s="95" t="s">
        <v>6364</v>
      </c>
      <c r="B182" s="95" t="s">
        <v>6363</v>
      </c>
      <c r="C182" s="95" t="s">
        <v>7974</v>
      </c>
      <c r="D182" s="95" t="s">
        <v>8281</v>
      </c>
      <c r="E182" s="95" t="s">
        <v>6364</v>
      </c>
      <c r="F182" s="95" t="s">
        <v>8241</v>
      </c>
      <c r="G182" s="96"/>
      <c r="H182" s="95" t="str">
        <f>VLOOKUP(B182,'C-Business Context'!G:G,1,FALSE)</f>
        <v>SP11.8</v>
      </c>
    </row>
    <row r="183" spans="1:8" x14ac:dyDescent="0.25">
      <c r="A183" s="95" t="s">
        <v>6366</v>
      </c>
      <c r="B183" s="95" t="s">
        <v>6365</v>
      </c>
      <c r="C183" s="95" t="s">
        <v>7860</v>
      </c>
      <c r="D183" s="95" t="s">
        <v>8275</v>
      </c>
      <c r="E183" s="95" t="s">
        <v>6366</v>
      </c>
      <c r="F183" s="95" t="s">
        <v>8241</v>
      </c>
      <c r="G183" s="96"/>
      <c r="H183" s="95" t="str">
        <f>VLOOKUP(B183,'C-Business Context'!G:G,1,FALSE)</f>
        <v>SP11.80</v>
      </c>
    </row>
    <row r="184" spans="1:8" x14ac:dyDescent="0.25">
      <c r="A184" s="95" t="s">
        <v>6368</v>
      </c>
      <c r="B184" s="95" t="s">
        <v>6367</v>
      </c>
      <c r="C184" s="95" t="s">
        <v>7806</v>
      </c>
      <c r="D184" s="95" t="s">
        <v>7891</v>
      </c>
      <c r="E184" s="95" t="s">
        <v>6368</v>
      </c>
      <c r="F184" s="95" t="s">
        <v>8240</v>
      </c>
      <c r="G184" s="96"/>
      <c r="H184" s="95" t="str">
        <f>VLOOKUP(B184,'C-Business Context'!G:G,1,FALSE)</f>
        <v>SP11.82</v>
      </c>
    </row>
    <row r="185" spans="1:8" hidden="1" x14ac:dyDescent="0.25">
      <c r="A185" s="95" t="s">
        <v>6370</v>
      </c>
      <c r="B185" s="95" t="s">
        <v>6369</v>
      </c>
      <c r="C185" s="95" t="s">
        <v>7966</v>
      </c>
      <c r="D185" s="95" t="s">
        <v>7851</v>
      </c>
      <c r="E185" s="95" t="s">
        <v>6370</v>
      </c>
      <c r="F185" s="95" t="s">
        <v>8241</v>
      </c>
      <c r="G185" s="96"/>
      <c r="H185" s="95" t="str">
        <f>VLOOKUP(B185,'C-Business Context'!G:G,1,FALSE)</f>
        <v>SP11.83</v>
      </c>
    </row>
    <row r="186" spans="1:8" x14ac:dyDescent="0.25">
      <c r="A186" s="95" t="s">
        <v>6372</v>
      </c>
      <c r="B186" s="95" t="s">
        <v>6371</v>
      </c>
      <c r="C186" s="95" t="s">
        <v>7967</v>
      </c>
      <c r="D186" s="95" t="s">
        <v>7849</v>
      </c>
      <c r="E186" s="95" t="s">
        <v>6372</v>
      </c>
      <c r="F186" s="95" t="s">
        <v>8241</v>
      </c>
      <c r="G186" s="96"/>
      <c r="H186" s="95" t="str">
        <f>VLOOKUP(B186,'C-Business Context'!G:G,1,FALSE)</f>
        <v>SP11.84</v>
      </c>
    </row>
    <row r="187" spans="1:8" x14ac:dyDescent="0.25">
      <c r="A187" s="95" t="s">
        <v>6374</v>
      </c>
      <c r="B187" s="95" t="s">
        <v>6373</v>
      </c>
      <c r="C187" s="95" t="s">
        <v>7855</v>
      </c>
      <c r="D187" s="95" t="s">
        <v>7849</v>
      </c>
      <c r="E187" s="95" t="s">
        <v>6374</v>
      </c>
      <c r="F187" s="95" t="s">
        <v>8241</v>
      </c>
      <c r="G187" s="96"/>
      <c r="H187" s="95" t="str">
        <f>VLOOKUP(B187,'C-Business Context'!G:G,1,FALSE)</f>
        <v>SP11.85</v>
      </c>
    </row>
    <row r="188" spans="1:8" hidden="1" x14ac:dyDescent="0.25">
      <c r="A188" s="95" t="s">
        <v>6376</v>
      </c>
      <c r="B188" s="95" t="s">
        <v>6375</v>
      </c>
      <c r="C188" s="95" t="s">
        <v>7860</v>
      </c>
      <c r="D188" s="95" t="s">
        <v>8275</v>
      </c>
      <c r="E188" s="95" t="s">
        <v>6376</v>
      </c>
      <c r="F188" s="95" t="s">
        <v>8259</v>
      </c>
      <c r="G188" s="96">
        <v>45684</v>
      </c>
      <c r="H188" s="95" t="str">
        <f>VLOOKUP(B188,'C-Business Context'!G:G,1,FALSE)</f>
        <v>SP11.86</v>
      </c>
    </row>
    <row r="189" spans="1:8" hidden="1" x14ac:dyDescent="0.25">
      <c r="A189" s="95" t="s">
        <v>6378</v>
      </c>
      <c r="B189" s="95" t="s">
        <v>6377</v>
      </c>
      <c r="C189" s="95" t="s">
        <v>7848</v>
      </c>
      <c r="D189" s="95" t="s">
        <v>8275</v>
      </c>
      <c r="E189" s="95" t="s">
        <v>6378</v>
      </c>
      <c r="F189" s="95" t="s">
        <v>8240</v>
      </c>
      <c r="G189" s="96"/>
      <c r="H189" s="95" t="str">
        <f>VLOOKUP(B189,'C-Business Context'!G:G,1,FALSE)</f>
        <v>SP11.87</v>
      </c>
    </row>
    <row r="190" spans="1:8" hidden="1" x14ac:dyDescent="0.25">
      <c r="A190" s="95" t="s">
        <v>6380</v>
      </c>
      <c r="B190" s="95" t="s">
        <v>6379</v>
      </c>
      <c r="C190" s="95" t="s">
        <v>7857</v>
      </c>
      <c r="D190" s="95" t="s">
        <v>7849</v>
      </c>
      <c r="E190" s="95" t="s">
        <v>6380</v>
      </c>
      <c r="F190" s="95" t="s">
        <v>8241</v>
      </c>
      <c r="G190" s="96"/>
      <c r="H190" s="95" t="str">
        <f>VLOOKUP(B190,'C-Business Context'!G:G,1,FALSE)</f>
        <v>SP11.9</v>
      </c>
    </row>
    <row r="191" spans="1:8" hidden="1" x14ac:dyDescent="0.25">
      <c r="A191" s="95" t="s">
        <v>6382</v>
      </c>
      <c r="B191" s="95" t="s">
        <v>6381</v>
      </c>
      <c r="C191" s="95" t="s">
        <v>7975</v>
      </c>
      <c r="D191" s="95" t="s">
        <v>7851</v>
      </c>
      <c r="E191" s="95" t="s">
        <v>6382</v>
      </c>
      <c r="F191" s="95" t="s">
        <v>8259</v>
      </c>
      <c r="G191" s="96">
        <v>45636</v>
      </c>
      <c r="H191" s="95" t="str">
        <f>VLOOKUP(B191,'C-Business Context'!G:G,1,FALSE)</f>
        <v>SP11.90</v>
      </c>
    </row>
    <row r="192" spans="1:8" hidden="1" x14ac:dyDescent="0.25">
      <c r="A192" s="95" t="s">
        <v>6384</v>
      </c>
      <c r="B192" s="95" t="s">
        <v>6383</v>
      </c>
      <c r="C192" s="95" t="s">
        <v>7966</v>
      </c>
      <c r="D192" s="95" t="s">
        <v>7851</v>
      </c>
      <c r="E192" s="95" t="s">
        <v>6384</v>
      </c>
      <c r="F192" s="95" t="s">
        <v>8241</v>
      </c>
      <c r="G192" s="96"/>
      <c r="H192" s="95" t="str">
        <f>VLOOKUP(B192,'C-Business Context'!G:G,1,FALSE)</f>
        <v>SP11.91</v>
      </c>
    </row>
    <row r="193" spans="1:8" hidden="1" x14ac:dyDescent="0.25">
      <c r="A193" s="95" t="s">
        <v>6388</v>
      </c>
      <c r="B193" s="95" t="s">
        <v>6387</v>
      </c>
      <c r="C193" s="95" t="s">
        <v>7976</v>
      </c>
      <c r="D193" s="95" t="s">
        <v>8282</v>
      </c>
      <c r="E193" s="95" t="s">
        <v>6388</v>
      </c>
      <c r="F193" s="95" t="s">
        <v>8240</v>
      </c>
      <c r="G193" s="96"/>
      <c r="H193" s="95" t="str">
        <f>VLOOKUP(B193,'C-Business Context'!G:G,1,FALSE)</f>
        <v>SP12.10</v>
      </c>
    </row>
    <row r="194" spans="1:8" hidden="1" x14ac:dyDescent="0.25">
      <c r="A194" s="95" t="s">
        <v>6390</v>
      </c>
      <c r="B194" s="95" t="s">
        <v>6389</v>
      </c>
      <c r="C194" s="95" t="s">
        <v>7884</v>
      </c>
      <c r="D194" s="95" t="s">
        <v>8283</v>
      </c>
      <c r="E194" s="95" t="s">
        <v>6390</v>
      </c>
      <c r="F194" s="95" t="s">
        <v>8240</v>
      </c>
      <c r="G194" s="96"/>
      <c r="H194" s="95" t="str">
        <f>VLOOKUP(B194,'C-Business Context'!G:G,1,FALSE)</f>
        <v>SP12.4</v>
      </c>
    </row>
    <row r="195" spans="1:8" x14ac:dyDescent="0.25">
      <c r="A195" s="95" t="s">
        <v>6392</v>
      </c>
      <c r="B195" s="95" t="s">
        <v>6391</v>
      </c>
      <c r="C195" s="95" t="s">
        <v>7968</v>
      </c>
      <c r="D195" s="95" t="s">
        <v>7938</v>
      </c>
      <c r="E195" s="95" t="s">
        <v>6392</v>
      </c>
      <c r="F195" s="95" t="s">
        <v>8240</v>
      </c>
      <c r="G195" s="96"/>
      <c r="H195" s="95" t="str">
        <f>VLOOKUP(B195,'C-Business Context'!G:G,1,FALSE)</f>
        <v>SP12.5</v>
      </c>
    </row>
    <row r="196" spans="1:8" x14ac:dyDescent="0.25">
      <c r="A196" s="95" t="s">
        <v>6394</v>
      </c>
      <c r="B196" s="95" t="s">
        <v>6393</v>
      </c>
      <c r="C196" s="95" t="s">
        <v>7924</v>
      </c>
      <c r="D196" s="95" t="s">
        <v>8284</v>
      </c>
      <c r="E196" s="95" t="s">
        <v>6394</v>
      </c>
      <c r="F196" s="95" t="s">
        <v>8241</v>
      </c>
      <c r="G196" s="96"/>
      <c r="H196" s="95" t="str">
        <f>VLOOKUP(B196,'C-Business Context'!G:G,1,FALSE)</f>
        <v>SP12.7</v>
      </c>
    </row>
    <row r="197" spans="1:8" x14ac:dyDescent="0.25">
      <c r="A197" s="95" t="s">
        <v>6396</v>
      </c>
      <c r="B197" s="95" t="s">
        <v>6395</v>
      </c>
      <c r="C197" s="95" t="s">
        <v>7977</v>
      </c>
      <c r="D197" s="95" t="s">
        <v>8285</v>
      </c>
      <c r="E197" s="95" t="s">
        <v>6396</v>
      </c>
      <c r="F197" s="95" t="s">
        <v>8240</v>
      </c>
      <c r="G197" s="96"/>
      <c r="H197" s="95" t="str">
        <f>VLOOKUP(B197,'C-Business Context'!G:G,1,FALSE)</f>
        <v>SP12.8</v>
      </c>
    </row>
    <row r="198" spans="1:8" hidden="1" x14ac:dyDescent="0.25">
      <c r="A198" s="95" t="s">
        <v>6398</v>
      </c>
      <c r="B198" s="95" t="s">
        <v>6397</v>
      </c>
      <c r="C198" s="95" t="s">
        <v>7933</v>
      </c>
      <c r="D198" s="95" t="s">
        <v>7884</v>
      </c>
      <c r="E198" s="95" t="s">
        <v>6398</v>
      </c>
      <c r="F198" s="95" t="s">
        <v>8241</v>
      </c>
      <c r="G198" s="96"/>
      <c r="H198" s="95" t="str">
        <f>VLOOKUP(B198,'C-Business Context'!G:G,1,FALSE)</f>
        <v>SP12.9</v>
      </c>
    </row>
    <row r="199" spans="1:8" hidden="1" x14ac:dyDescent="0.25">
      <c r="A199" s="95" t="s">
        <v>6402</v>
      </c>
      <c r="B199" s="95" t="s">
        <v>6401</v>
      </c>
      <c r="C199" s="95" t="s">
        <v>7883</v>
      </c>
      <c r="D199" s="95" t="s">
        <v>7980</v>
      </c>
      <c r="E199" s="95" t="s">
        <v>6402</v>
      </c>
      <c r="F199" s="95" t="s">
        <v>8240</v>
      </c>
      <c r="G199" s="96"/>
      <c r="H199" s="95" t="str">
        <f>VLOOKUP(B199,'C-Business Context'!G:G,1,FALSE)</f>
        <v>SP13.1</v>
      </c>
    </row>
    <row r="200" spans="1:8" x14ac:dyDescent="0.25">
      <c r="A200" s="95" t="s">
        <v>6404</v>
      </c>
      <c r="B200" s="95" t="s">
        <v>6403</v>
      </c>
      <c r="C200" s="95" t="s">
        <v>7899</v>
      </c>
      <c r="D200" s="95" t="s">
        <v>8286</v>
      </c>
      <c r="E200" s="95" t="s">
        <v>6404</v>
      </c>
      <c r="F200" s="95" t="s">
        <v>8259</v>
      </c>
      <c r="G200" s="96">
        <v>45684</v>
      </c>
      <c r="H200" s="95" t="str">
        <f>VLOOKUP(B200,'C-Business Context'!G:G,1,FALSE)</f>
        <v>SP13.10</v>
      </c>
    </row>
    <row r="201" spans="1:8" x14ac:dyDescent="0.25">
      <c r="A201" s="95" t="s">
        <v>6406</v>
      </c>
      <c r="B201" s="95" t="s">
        <v>6405</v>
      </c>
      <c r="C201" s="95" t="s">
        <v>7899</v>
      </c>
      <c r="D201" s="95" t="s">
        <v>8286</v>
      </c>
      <c r="E201" s="95" t="s">
        <v>6406</v>
      </c>
      <c r="F201" s="95" t="s">
        <v>8259</v>
      </c>
      <c r="G201" s="96">
        <v>45684</v>
      </c>
      <c r="H201" s="95" t="str">
        <f>VLOOKUP(B201,'C-Business Context'!G:G,1,FALSE)</f>
        <v>SP13.11</v>
      </c>
    </row>
    <row r="202" spans="1:8" x14ac:dyDescent="0.25">
      <c r="A202" s="95" t="s">
        <v>6408</v>
      </c>
      <c r="B202" s="95" t="s">
        <v>6407</v>
      </c>
      <c r="C202" s="95" t="s">
        <v>7900</v>
      </c>
      <c r="D202" s="95" t="s">
        <v>7874</v>
      </c>
      <c r="E202" s="95" t="s">
        <v>6408</v>
      </c>
      <c r="F202" s="95" t="s">
        <v>8241</v>
      </c>
      <c r="G202" s="96"/>
      <c r="H202" s="95" t="str">
        <f>VLOOKUP(B202,'C-Business Context'!G:G,1,FALSE)</f>
        <v>SP13.12</v>
      </c>
    </row>
    <row r="203" spans="1:8" x14ac:dyDescent="0.25">
      <c r="A203" s="95" t="s">
        <v>6410</v>
      </c>
      <c r="B203" s="95" t="s">
        <v>6409</v>
      </c>
      <c r="C203" s="95" t="s">
        <v>7900</v>
      </c>
      <c r="D203" s="95" t="s">
        <v>7874</v>
      </c>
      <c r="E203" s="95" t="s">
        <v>6410</v>
      </c>
      <c r="F203" s="95" t="s">
        <v>8241</v>
      </c>
      <c r="G203" s="96"/>
      <c r="H203" s="95" t="str">
        <f>VLOOKUP(B203,'C-Business Context'!G:G,1,FALSE)</f>
        <v>SP13.13</v>
      </c>
    </row>
    <row r="204" spans="1:8" x14ac:dyDescent="0.25">
      <c r="A204" s="95" t="s">
        <v>6412</v>
      </c>
      <c r="B204" s="95" t="s">
        <v>6411</v>
      </c>
      <c r="C204" s="95" t="s">
        <v>7899</v>
      </c>
      <c r="D204" s="95" t="s">
        <v>8286</v>
      </c>
      <c r="E204" s="95" t="s">
        <v>6412</v>
      </c>
      <c r="F204" s="95" t="s">
        <v>8240</v>
      </c>
      <c r="G204" s="96"/>
      <c r="H204" s="95" t="str">
        <f>VLOOKUP(B204,'C-Business Context'!G:G,1,FALSE)</f>
        <v>SP13.14</v>
      </c>
    </row>
    <row r="205" spans="1:8" x14ac:dyDescent="0.25">
      <c r="A205" s="95" t="s">
        <v>6414</v>
      </c>
      <c r="B205" s="95" t="s">
        <v>6413</v>
      </c>
      <c r="C205" s="95" t="s">
        <v>7899</v>
      </c>
      <c r="D205" s="95" t="s">
        <v>8286</v>
      </c>
      <c r="E205" s="95" t="s">
        <v>6414</v>
      </c>
      <c r="F205" s="95" t="s">
        <v>8259</v>
      </c>
      <c r="G205" s="96">
        <v>45684</v>
      </c>
      <c r="H205" s="95" t="str">
        <f>VLOOKUP(B205,'C-Business Context'!G:G,1,FALSE)</f>
        <v>SP13.15</v>
      </c>
    </row>
    <row r="206" spans="1:8" x14ac:dyDescent="0.25">
      <c r="A206" s="95" t="s">
        <v>6416</v>
      </c>
      <c r="B206" s="95" t="s">
        <v>6415</v>
      </c>
      <c r="C206" s="95" t="s">
        <v>7900</v>
      </c>
      <c r="D206" s="95" t="s">
        <v>7874</v>
      </c>
      <c r="E206" s="95" t="s">
        <v>6416</v>
      </c>
      <c r="F206" s="95" t="s">
        <v>8241</v>
      </c>
      <c r="G206" s="96"/>
      <c r="H206" s="95" t="str">
        <f>VLOOKUP(B206,'C-Business Context'!G:G,1,FALSE)</f>
        <v>SP13.16</v>
      </c>
    </row>
    <row r="207" spans="1:8" x14ac:dyDescent="0.25">
      <c r="A207" s="95" t="s">
        <v>6418</v>
      </c>
      <c r="B207" s="95" t="s">
        <v>6417</v>
      </c>
      <c r="C207" s="95" t="s">
        <v>7900</v>
      </c>
      <c r="D207" s="95" t="s">
        <v>7874</v>
      </c>
      <c r="E207" s="95" t="s">
        <v>6418</v>
      </c>
      <c r="F207" s="95" t="s">
        <v>8241</v>
      </c>
      <c r="G207" s="96"/>
      <c r="H207" s="95" t="str">
        <f>VLOOKUP(B207,'C-Business Context'!G:G,1,FALSE)</f>
        <v>SP13.17</v>
      </c>
    </row>
    <row r="208" spans="1:8" x14ac:dyDescent="0.25">
      <c r="A208" s="95" t="s">
        <v>6420</v>
      </c>
      <c r="B208" s="95" t="s">
        <v>6419</v>
      </c>
      <c r="C208" s="95" t="s">
        <v>7900</v>
      </c>
      <c r="D208" s="95" t="s">
        <v>7874</v>
      </c>
      <c r="E208" s="95" t="s">
        <v>6420</v>
      </c>
      <c r="F208" s="95" t="s">
        <v>8241</v>
      </c>
      <c r="G208" s="96"/>
      <c r="H208" s="95" t="str">
        <f>VLOOKUP(B208,'C-Business Context'!G:G,1,FALSE)</f>
        <v>SP13.18</v>
      </c>
    </row>
    <row r="209" spans="1:8" x14ac:dyDescent="0.25">
      <c r="A209" s="95" t="s">
        <v>6422</v>
      </c>
      <c r="B209" s="95" t="s">
        <v>6421</v>
      </c>
      <c r="C209" s="95" t="s">
        <v>7876</v>
      </c>
      <c r="D209" s="95" t="s">
        <v>8287</v>
      </c>
      <c r="E209" s="95" t="s">
        <v>6422</v>
      </c>
      <c r="F209" s="95" t="s">
        <v>8241</v>
      </c>
      <c r="G209" s="96"/>
      <c r="H209" s="95" t="str">
        <f>VLOOKUP(B209,'C-Business Context'!G:G,1,FALSE)</f>
        <v>SP13.19</v>
      </c>
    </row>
    <row r="210" spans="1:8" hidden="1" x14ac:dyDescent="0.25">
      <c r="A210" s="95" t="s">
        <v>6424</v>
      </c>
      <c r="B210" s="95" t="s">
        <v>6423</v>
      </c>
      <c r="C210" s="95" t="s">
        <v>7936</v>
      </c>
      <c r="D210" s="95" t="s">
        <v>7883</v>
      </c>
      <c r="E210" s="95" t="s">
        <v>6424</v>
      </c>
      <c r="F210" s="95" t="s">
        <v>8240</v>
      </c>
      <c r="G210" s="96"/>
      <c r="H210" s="95" t="str">
        <f>VLOOKUP(B210,'C-Business Context'!G:G,1,FALSE)</f>
        <v>SP13.2</v>
      </c>
    </row>
    <row r="211" spans="1:8" x14ac:dyDescent="0.25">
      <c r="A211" s="95" t="s">
        <v>6426</v>
      </c>
      <c r="B211" s="95" t="s">
        <v>6425</v>
      </c>
      <c r="C211" s="95" t="s">
        <v>7978</v>
      </c>
      <c r="D211" s="95" t="s">
        <v>7876</v>
      </c>
      <c r="E211" s="95" t="s">
        <v>6426</v>
      </c>
      <c r="F211" s="95" t="s">
        <v>8241</v>
      </c>
      <c r="G211" s="96"/>
      <c r="H211" s="95" t="str">
        <f>VLOOKUP(B211,'C-Business Context'!G:G,1,FALSE)</f>
        <v>SP13.20</v>
      </c>
    </row>
    <row r="212" spans="1:8" x14ac:dyDescent="0.25">
      <c r="A212" s="95" t="s">
        <v>6428</v>
      </c>
      <c r="B212" s="95" t="s">
        <v>6427</v>
      </c>
      <c r="C212" s="95" t="s">
        <v>7899</v>
      </c>
      <c r="D212" s="95" t="s">
        <v>8286</v>
      </c>
      <c r="E212" s="95" t="s">
        <v>6428</v>
      </c>
      <c r="F212" s="95" t="s">
        <v>8259</v>
      </c>
      <c r="G212" s="96">
        <v>45684</v>
      </c>
      <c r="H212" s="95" t="str">
        <f>VLOOKUP(B212,'C-Business Context'!G:G,1,FALSE)</f>
        <v>SP13.21</v>
      </c>
    </row>
    <row r="213" spans="1:8" x14ac:dyDescent="0.25">
      <c r="A213" s="95" t="s">
        <v>6430</v>
      </c>
      <c r="B213" s="95" t="s">
        <v>6429</v>
      </c>
      <c r="C213" s="95" t="s">
        <v>7899</v>
      </c>
      <c r="D213" s="95" t="s">
        <v>8286</v>
      </c>
      <c r="E213" s="95" t="s">
        <v>6430</v>
      </c>
      <c r="F213" s="95" t="s">
        <v>8259</v>
      </c>
      <c r="G213" s="96">
        <v>45684</v>
      </c>
      <c r="H213" s="95" t="str">
        <f>VLOOKUP(B213,'C-Business Context'!G:G,1,FALSE)</f>
        <v>SP13.22</v>
      </c>
    </row>
    <row r="214" spans="1:8" x14ac:dyDescent="0.25">
      <c r="A214" s="95" t="s">
        <v>6432</v>
      </c>
      <c r="B214" s="95" t="s">
        <v>6431</v>
      </c>
      <c r="C214" s="95" t="s">
        <v>7899</v>
      </c>
      <c r="D214" s="95" t="s">
        <v>8286</v>
      </c>
      <c r="E214" s="95" t="s">
        <v>6432</v>
      </c>
      <c r="F214" s="95" t="s">
        <v>8259</v>
      </c>
      <c r="G214" s="96">
        <v>45684</v>
      </c>
      <c r="H214" s="95" t="str">
        <f>VLOOKUP(B214,'C-Business Context'!G:G,1,FALSE)</f>
        <v>SP13.23</v>
      </c>
    </row>
    <row r="215" spans="1:8" x14ac:dyDescent="0.25">
      <c r="A215" s="95" t="s">
        <v>6434</v>
      </c>
      <c r="B215" s="95" t="s">
        <v>6433</v>
      </c>
      <c r="C215" s="95" t="s">
        <v>7899</v>
      </c>
      <c r="D215" s="95" t="s">
        <v>8286</v>
      </c>
      <c r="E215" s="95" t="s">
        <v>6434</v>
      </c>
      <c r="F215" s="95" t="s">
        <v>8259</v>
      </c>
      <c r="G215" s="96">
        <v>45684</v>
      </c>
      <c r="H215" s="95" t="str">
        <f>VLOOKUP(B215,'C-Business Context'!G:G,1,FALSE)</f>
        <v>SP13.24</v>
      </c>
    </row>
    <row r="216" spans="1:8" x14ac:dyDescent="0.25">
      <c r="A216" s="95" t="s">
        <v>6436</v>
      </c>
      <c r="B216" s="95" t="s">
        <v>6435</v>
      </c>
      <c r="C216" s="95" t="s">
        <v>7899</v>
      </c>
      <c r="D216" s="95" t="s">
        <v>8286</v>
      </c>
      <c r="E216" s="95" t="s">
        <v>6436</v>
      </c>
      <c r="F216" s="95" t="s">
        <v>8259</v>
      </c>
      <c r="G216" s="96">
        <v>45684</v>
      </c>
      <c r="H216" s="95" t="str">
        <f>VLOOKUP(B216,'C-Business Context'!G:G,1,FALSE)</f>
        <v>SP13.25</v>
      </c>
    </row>
    <row r="217" spans="1:8" x14ac:dyDescent="0.25">
      <c r="A217" s="95" t="s">
        <v>6438</v>
      </c>
      <c r="B217" s="95" t="s">
        <v>6437</v>
      </c>
      <c r="C217" s="95" t="s">
        <v>7899</v>
      </c>
      <c r="D217" s="95" t="s">
        <v>8286</v>
      </c>
      <c r="E217" s="95" t="s">
        <v>6438</v>
      </c>
      <c r="F217" s="95" t="s">
        <v>8259</v>
      </c>
      <c r="G217" s="96">
        <v>45684</v>
      </c>
      <c r="H217" s="95" t="str">
        <f>VLOOKUP(B217,'C-Business Context'!G:G,1,FALSE)</f>
        <v>SP13.26</v>
      </c>
    </row>
    <row r="218" spans="1:8" x14ac:dyDescent="0.25">
      <c r="A218" s="95" t="s">
        <v>6440</v>
      </c>
      <c r="B218" s="95" t="s">
        <v>6439</v>
      </c>
      <c r="C218" s="95" t="s">
        <v>7899</v>
      </c>
      <c r="D218" s="95" t="s">
        <v>8286</v>
      </c>
      <c r="E218" s="95" t="s">
        <v>6440</v>
      </c>
      <c r="F218" s="95" t="s">
        <v>8259</v>
      </c>
      <c r="G218" s="96">
        <v>45684</v>
      </c>
      <c r="H218" s="95" t="str">
        <f>VLOOKUP(B218,'C-Business Context'!G:G,1,FALSE)</f>
        <v>SP13.27</v>
      </c>
    </row>
    <row r="219" spans="1:8" x14ac:dyDescent="0.25">
      <c r="A219" s="95" t="s">
        <v>6442</v>
      </c>
      <c r="B219" s="95" t="s">
        <v>6441</v>
      </c>
      <c r="C219" s="95" t="s">
        <v>7938</v>
      </c>
      <c r="D219" s="95" t="s">
        <v>7941</v>
      </c>
      <c r="E219" s="95" t="s">
        <v>6442</v>
      </c>
      <c r="F219" s="95" t="s">
        <v>8240</v>
      </c>
      <c r="G219" s="96"/>
      <c r="H219" s="95" t="str">
        <f>VLOOKUP(B219,'C-Business Context'!G:G,1,FALSE)</f>
        <v>SP13.28</v>
      </c>
    </row>
    <row r="220" spans="1:8" x14ac:dyDescent="0.25">
      <c r="A220" s="95" t="s">
        <v>6444</v>
      </c>
      <c r="B220" s="95" t="s">
        <v>6443</v>
      </c>
      <c r="C220" s="95" t="s">
        <v>7916</v>
      </c>
      <c r="D220" s="95" t="s">
        <v>7876</v>
      </c>
      <c r="E220" s="95" t="s">
        <v>6444</v>
      </c>
      <c r="F220" s="95" t="s">
        <v>8241</v>
      </c>
      <c r="G220" s="96"/>
      <c r="H220" s="95" t="str">
        <f>VLOOKUP(B220,'C-Business Context'!G:G,1,FALSE)</f>
        <v>SP13.29</v>
      </c>
    </row>
    <row r="221" spans="1:8" hidden="1" x14ac:dyDescent="0.25">
      <c r="A221" s="95" t="s">
        <v>6446</v>
      </c>
      <c r="B221" s="95" t="s">
        <v>6445</v>
      </c>
      <c r="C221" s="95" t="s">
        <v>7876</v>
      </c>
      <c r="D221" s="95" t="s">
        <v>8288</v>
      </c>
      <c r="E221" s="95" t="s">
        <v>6446</v>
      </c>
      <c r="F221" s="95" t="s">
        <v>8240</v>
      </c>
      <c r="G221" s="96"/>
      <c r="H221" s="95" t="str">
        <f>VLOOKUP(B221,'C-Business Context'!G:G,1,FALSE)</f>
        <v>SP13.3</v>
      </c>
    </row>
    <row r="222" spans="1:8" x14ac:dyDescent="0.25">
      <c r="A222" s="95" t="s">
        <v>6448</v>
      </c>
      <c r="B222" s="95" t="s">
        <v>6447</v>
      </c>
      <c r="C222" s="95" t="s">
        <v>7938</v>
      </c>
      <c r="D222" s="95" t="s">
        <v>7941</v>
      </c>
      <c r="E222" s="95" t="s">
        <v>6448</v>
      </c>
      <c r="F222" s="95" t="s">
        <v>8240</v>
      </c>
      <c r="G222" s="96"/>
      <c r="H222" s="95" t="str">
        <f>VLOOKUP(B222,'C-Business Context'!G:G,1,FALSE)</f>
        <v>SP13.31</v>
      </c>
    </row>
    <row r="223" spans="1:8" x14ac:dyDescent="0.25">
      <c r="A223" s="95" t="s">
        <v>6450</v>
      </c>
      <c r="B223" s="95" t="s">
        <v>6449</v>
      </c>
      <c r="C223" s="95" t="s">
        <v>7920</v>
      </c>
      <c r="D223" s="95" t="s">
        <v>7874</v>
      </c>
      <c r="E223" s="95" t="s">
        <v>6450</v>
      </c>
      <c r="F223" s="95" t="s">
        <v>8240</v>
      </c>
      <c r="G223" s="96"/>
      <c r="H223" s="95" t="str">
        <f>VLOOKUP(B223,'C-Business Context'!G:G,1,FALSE)</f>
        <v>SP13.32</v>
      </c>
    </row>
    <row r="224" spans="1:8" x14ac:dyDescent="0.25">
      <c r="A224" s="95" t="s">
        <v>6452</v>
      </c>
      <c r="B224" s="95" t="s">
        <v>6451</v>
      </c>
      <c r="C224" s="95" t="s">
        <v>7815</v>
      </c>
      <c r="D224" s="95" t="s">
        <v>7891</v>
      </c>
      <c r="E224" s="95" t="s">
        <v>6452</v>
      </c>
      <c r="F224" s="95" t="s">
        <v>8241</v>
      </c>
      <c r="G224" s="96"/>
      <c r="H224" s="95" t="str">
        <f>VLOOKUP(B224,'C-Business Context'!G:G,1,FALSE)</f>
        <v>SP13.33</v>
      </c>
    </row>
    <row r="225" spans="1:8" x14ac:dyDescent="0.25">
      <c r="A225" s="95" t="s">
        <v>6454</v>
      </c>
      <c r="B225" s="95" t="s">
        <v>6453</v>
      </c>
      <c r="C225" s="95" t="s">
        <v>7806</v>
      </c>
      <c r="D225" s="95" t="s">
        <v>7891</v>
      </c>
      <c r="E225" s="95" t="s">
        <v>6454</v>
      </c>
      <c r="F225" s="95" t="s">
        <v>8240</v>
      </c>
      <c r="G225" s="96"/>
      <c r="H225" s="95" t="str">
        <f>VLOOKUP(B225,'C-Business Context'!G:G,1,FALSE)</f>
        <v>SP13.34</v>
      </c>
    </row>
    <row r="226" spans="1:8" hidden="1" x14ac:dyDescent="0.25">
      <c r="A226" s="95" t="s">
        <v>6456</v>
      </c>
      <c r="B226" s="95" t="s">
        <v>6455</v>
      </c>
      <c r="C226" s="95" t="s">
        <v>7979</v>
      </c>
      <c r="D226" s="95" t="s">
        <v>8282</v>
      </c>
      <c r="E226" s="95" t="s">
        <v>6456</v>
      </c>
      <c r="F226" s="95" t="s">
        <v>8240</v>
      </c>
      <c r="G226" s="96"/>
      <c r="H226" s="95" t="str">
        <f>VLOOKUP(B226,'C-Business Context'!G:G,1,FALSE)</f>
        <v>SP13.35</v>
      </c>
    </row>
    <row r="227" spans="1:8" x14ac:dyDescent="0.25">
      <c r="A227" s="95" t="s">
        <v>6458</v>
      </c>
      <c r="B227" s="95" t="s">
        <v>6457</v>
      </c>
      <c r="C227" s="95" t="s">
        <v>7949</v>
      </c>
      <c r="D227" s="95" t="s">
        <v>8289</v>
      </c>
      <c r="E227" s="95" t="s">
        <v>6458</v>
      </c>
      <c r="F227" s="95" t="s">
        <v>8241</v>
      </c>
      <c r="G227" s="96"/>
      <c r="H227" s="95" t="str">
        <f>VLOOKUP(B227,'C-Business Context'!G:G,1,FALSE)</f>
        <v>SP13.36</v>
      </c>
    </row>
    <row r="228" spans="1:8" x14ac:dyDescent="0.25">
      <c r="A228" s="95" t="s">
        <v>6460</v>
      </c>
      <c r="B228" s="95" t="s">
        <v>6459</v>
      </c>
      <c r="C228" s="95" t="s">
        <v>7883</v>
      </c>
      <c r="D228" s="95" t="s">
        <v>7980</v>
      </c>
      <c r="E228" s="95" t="s">
        <v>6460</v>
      </c>
      <c r="F228" s="95" t="s">
        <v>8241</v>
      </c>
      <c r="G228" s="96"/>
      <c r="H228" s="95" t="str">
        <f>VLOOKUP(B228,'C-Business Context'!G:G,1,FALSE)</f>
        <v>SP13.37</v>
      </c>
    </row>
    <row r="229" spans="1:8" hidden="1" x14ac:dyDescent="0.25">
      <c r="A229" s="95" t="s">
        <v>6462</v>
      </c>
      <c r="B229" s="95" t="s">
        <v>6461</v>
      </c>
      <c r="C229" s="95" t="s">
        <v>7875</v>
      </c>
      <c r="D229" s="95" t="s">
        <v>7874</v>
      </c>
      <c r="E229" s="95" t="s">
        <v>6462</v>
      </c>
      <c r="F229" s="95" t="s">
        <v>8240</v>
      </c>
      <c r="G229" s="96"/>
      <c r="H229" s="95" t="str">
        <f>VLOOKUP(B229,'C-Business Context'!G:G,1,FALSE)</f>
        <v>SP13.38</v>
      </c>
    </row>
    <row r="230" spans="1:8" x14ac:dyDescent="0.25">
      <c r="A230" s="95" t="s">
        <v>6464</v>
      </c>
      <c r="B230" s="95" t="s">
        <v>6463</v>
      </c>
      <c r="C230" s="95" t="s">
        <v>7938</v>
      </c>
      <c r="D230" s="95" t="s">
        <v>7941</v>
      </c>
      <c r="E230" s="95" t="s">
        <v>6464</v>
      </c>
      <c r="F230" s="95" t="s">
        <v>8240</v>
      </c>
      <c r="G230" s="96"/>
      <c r="H230" s="95" t="str">
        <f>VLOOKUP(B230,'C-Business Context'!G:G,1,FALSE)</f>
        <v>SP13.39</v>
      </c>
    </row>
    <row r="231" spans="1:8" x14ac:dyDescent="0.25">
      <c r="A231" s="95" t="s">
        <v>6466</v>
      </c>
      <c r="B231" s="95" t="s">
        <v>6465</v>
      </c>
      <c r="C231" s="95" t="s">
        <v>7817</v>
      </c>
      <c r="D231" s="95" t="s">
        <v>8250</v>
      </c>
      <c r="E231" s="95" t="s">
        <v>6466</v>
      </c>
      <c r="F231" s="95" t="s">
        <v>8240</v>
      </c>
      <c r="G231" s="96"/>
      <c r="H231" s="95" t="str">
        <f>VLOOKUP(B231,'C-Business Context'!G:G,1,FALSE)</f>
        <v>SP13.4</v>
      </c>
    </row>
    <row r="232" spans="1:8" hidden="1" x14ac:dyDescent="0.25">
      <c r="A232" s="95" t="s">
        <v>6468</v>
      </c>
      <c r="B232" s="95" t="s">
        <v>6467</v>
      </c>
      <c r="C232" s="95" t="s">
        <v>7925</v>
      </c>
      <c r="D232" s="95" t="s">
        <v>8284</v>
      </c>
      <c r="E232" s="95" t="s">
        <v>6468</v>
      </c>
      <c r="F232" s="95" t="s">
        <v>8241</v>
      </c>
      <c r="G232" s="96"/>
      <c r="H232" s="95" t="str">
        <f>VLOOKUP(B232,'C-Business Context'!G:G,1,FALSE)</f>
        <v>SP13.5</v>
      </c>
    </row>
    <row r="233" spans="1:8" hidden="1" x14ac:dyDescent="0.25">
      <c r="A233" s="95" t="s">
        <v>6470</v>
      </c>
      <c r="B233" s="95" t="s">
        <v>6469</v>
      </c>
      <c r="C233" s="95" t="s">
        <v>7875</v>
      </c>
      <c r="D233" s="95" t="s">
        <v>7874</v>
      </c>
      <c r="E233" s="95" t="s">
        <v>6470</v>
      </c>
      <c r="F233" s="95" t="s">
        <v>8241</v>
      </c>
      <c r="G233" s="96"/>
      <c r="H233" s="95" t="str">
        <f>VLOOKUP(B233,'C-Business Context'!G:G,1,FALSE)</f>
        <v>SP13.6</v>
      </c>
    </row>
    <row r="234" spans="1:8" hidden="1" x14ac:dyDescent="0.25">
      <c r="A234" s="95" t="s">
        <v>6472</v>
      </c>
      <c r="B234" s="95" t="s">
        <v>6471</v>
      </c>
      <c r="C234" s="95" t="s">
        <v>7980</v>
      </c>
      <c r="D234" s="95" t="s">
        <v>7874</v>
      </c>
      <c r="E234" s="95" t="s">
        <v>6472</v>
      </c>
      <c r="F234" s="95" t="s">
        <v>8240</v>
      </c>
      <c r="G234" s="96"/>
      <c r="H234" s="95" t="str">
        <f>VLOOKUP(B234,'C-Business Context'!G:G,1,FALSE)</f>
        <v>SP13.7</v>
      </c>
    </row>
    <row r="235" spans="1:8" hidden="1" x14ac:dyDescent="0.25">
      <c r="A235" s="95" t="s">
        <v>6474</v>
      </c>
      <c r="B235" s="95" t="s">
        <v>6473</v>
      </c>
      <c r="C235" s="95" t="s">
        <v>7883</v>
      </c>
      <c r="D235" s="95" t="s">
        <v>8290</v>
      </c>
      <c r="E235" s="95" t="s">
        <v>6474</v>
      </c>
      <c r="F235" s="95" t="s">
        <v>8241</v>
      </c>
      <c r="G235" s="96"/>
      <c r="H235" s="95" t="str">
        <f>VLOOKUP(B235,'C-Business Context'!G:G,1,FALSE)</f>
        <v>SP13.8</v>
      </c>
    </row>
    <row r="236" spans="1:8" hidden="1" x14ac:dyDescent="0.25">
      <c r="A236" s="95" t="s">
        <v>6476</v>
      </c>
      <c r="B236" s="95" t="s">
        <v>6475</v>
      </c>
      <c r="C236" s="95" t="s">
        <v>7933</v>
      </c>
      <c r="D236" s="95" t="s">
        <v>7884</v>
      </c>
      <c r="E236" s="95" t="s">
        <v>6476</v>
      </c>
      <c r="F236" s="95" t="s">
        <v>8241</v>
      </c>
      <c r="G236" s="96"/>
      <c r="H236" s="95" t="str">
        <f>VLOOKUP(B236,'C-Business Context'!G:G,1,FALSE)</f>
        <v>SP13.9</v>
      </c>
    </row>
    <row r="237" spans="1:8" hidden="1" x14ac:dyDescent="0.25">
      <c r="A237" s="95" t="s">
        <v>6480</v>
      </c>
      <c r="B237" s="95" t="s">
        <v>6479</v>
      </c>
      <c r="C237" s="95" t="s">
        <v>7885</v>
      </c>
      <c r="D237" s="95" t="s">
        <v>7896</v>
      </c>
      <c r="E237" s="95" t="s">
        <v>6480</v>
      </c>
      <c r="F237" s="95" t="s">
        <v>8241</v>
      </c>
      <c r="G237" s="96"/>
      <c r="H237" s="95" t="str">
        <f>VLOOKUP(B237,'C-Business Context'!G:G,1,FALSE)</f>
        <v>SP14.1</v>
      </c>
    </row>
    <row r="238" spans="1:8" hidden="1" x14ac:dyDescent="0.25">
      <c r="A238" s="95" t="s">
        <v>6482</v>
      </c>
      <c r="B238" s="95" t="s">
        <v>6481</v>
      </c>
      <c r="C238" s="95" t="s">
        <v>7885</v>
      </c>
      <c r="D238" s="95" t="s">
        <v>7896</v>
      </c>
      <c r="E238" s="95" t="s">
        <v>6482</v>
      </c>
      <c r="F238" s="95" t="s">
        <v>8240</v>
      </c>
      <c r="G238" s="96"/>
      <c r="H238" s="95" t="str">
        <f>VLOOKUP(B238,'C-Business Context'!G:G,1,FALSE)</f>
        <v>SP14.10</v>
      </c>
    </row>
    <row r="239" spans="1:8" hidden="1" x14ac:dyDescent="0.25">
      <c r="A239" s="95" t="s">
        <v>6485</v>
      </c>
      <c r="B239" s="95" t="s">
        <v>6484</v>
      </c>
      <c r="C239" s="95" t="s">
        <v>7929</v>
      </c>
      <c r="D239" s="95" t="s">
        <v>7896</v>
      </c>
      <c r="E239" s="95" t="s">
        <v>6485</v>
      </c>
      <c r="F239" s="95" t="s">
        <v>8240</v>
      </c>
      <c r="G239" s="96"/>
      <c r="H239" s="95" t="str">
        <f>VLOOKUP(B239,'C-Business Context'!G:G,1,FALSE)</f>
        <v>SP14.12</v>
      </c>
    </row>
    <row r="240" spans="1:8" hidden="1" x14ac:dyDescent="0.25">
      <c r="A240" s="95" t="s">
        <v>6487</v>
      </c>
      <c r="B240" s="95" t="s">
        <v>6486</v>
      </c>
      <c r="C240" s="95" t="s">
        <v>7935</v>
      </c>
      <c r="D240" s="95" t="s">
        <v>7896</v>
      </c>
      <c r="E240" s="95" t="s">
        <v>6487</v>
      </c>
      <c r="F240" s="95" t="s">
        <v>8240</v>
      </c>
      <c r="G240" s="96"/>
      <c r="H240" s="95" t="str">
        <f>VLOOKUP(B240,'C-Business Context'!G:G,1,FALSE)</f>
        <v>SP14.13</v>
      </c>
    </row>
    <row r="241" spans="1:8" hidden="1" x14ac:dyDescent="0.25">
      <c r="A241" s="95" t="s">
        <v>6489</v>
      </c>
      <c r="B241" s="95" t="s">
        <v>6488</v>
      </c>
      <c r="C241" s="95" t="s">
        <v>7885</v>
      </c>
      <c r="D241" s="95" t="s">
        <v>7896</v>
      </c>
      <c r="E241" s="95" t="s">
        <v>6489</v>
      </c>
      <c r="F241" s="95" t="s">
        <v>8240</v>
      </c>
      <c r="G241" s="96"/>
      <c r="H241" s="95" t="str">
        <f>VLOOKUP(B241,'C-Business Context'!G:G,1,FALSE)</f>
        <v>SP14.14</v>
      </c>
    </row>
    <row r="242" spans="1:8" hidden="1" x14ac:dyDescent="0.25">
      <c r="A242" s="95" t="s">
        <v>6493</v>
      </c>
      <c r="B242" s="95" t="s">
        <v>6492</v>
      </c>
      <c r="C242" s="95" t="s">
        <v>7885</v>
      </c>
      <c r="D242" s="95" t="s">
        <v>7896</v>
      </c>
      <c r="E242" s="95" t="s">
        <v>6493</v>
      </c>
      <c r="F242" s="95" t="s">
        <v>8241</v>
      </c>
      <c r="G242" s="96"/>
      <c r="H242" s="95" t="str">
        <f>VLOOKUP(B242,'C-Business Context'!G:G,1,FALSE)</f>
        <v>SP14.17</v>
      </c>
    </row>
    <row r="243" spans="1:8" x14ac:dyDescent="0.25">
      <c r="A243" s="95" t="s">
        <v>6495</v>
      </c>
      <c r="B243" s="95" t="s">
        <v>6494</v>
      </c>
      <c r="C243" s="95" t="s">
        <v>7885</v>
      </c>
      <c r="D243" s="95" t="s">
        <v>7896</v>
      </c>
      <c r="E243" s="95" t="s">
        <v>6495</v>
      </c>
      <c r="F243" s="95" t="s">
        <v>8240</v>
      </c>
      <c r="G243" s="96"/>
      <c r="H243" s="95" t="str">
        <f>VLOOKUP(B243,'C-Business Context'!G:G,1,FALSE)</f>
        <v>SP14.18</v>
      </c>
    </row>
    <row r="244" spans="1:8" x14ac:dyDescent="0.25">
      <c r="A244" s="95" t="s">
        <v>6497</v>
      </c>
      <c r="B244" s="95" t="s">
        <v>6496</v>
      </c>
      <c r="C244" s="95" t="s">
        <v>7885</v>
      </c>
      <c r="D244" s="95" t="s">
        <v>7896</v>
      </c>
      <c r="E244" s="95" t="s">
        <v>6497</v>
      </c>
      <c r="F244" s="95" t="s">
        <v>8241</v>
      </c>
      <c r="G244" s="96"/>
      <c r="H244" s="95" t="str">
        <f>VLOOKUP(B244,'C-Business Context'!G:G,1,FALSE)</f>
        <v>SP14.19</v>
      </c>
    </row>
    <row r="245" spans="1:8" hidden="1" x14ac:dyDescent="0.25">
      <c r="A245" s="95" t="s">
        <v>6499</v>
      </c>
      <c r="B245" s="95" t="s">
        <v>6498</v>
      </c>
      <c r="C245" s="95" t="s">
        <v>7885</v>
      </c>
      <c r="D245" s="95" t="s">
        <v>7896</v>
      </c>
      <c r="E245" s="95" t="s">
        <v>6499</v>
      </c>
      <c r="F245" s="95" t="s">
        <v>8240</v>
      </c>
      <c r="G245" s="96"/>
      <c r="H245" s="95" t="str">
        <f>VLOOKUP(B245,'C-Business Context'!G:G,1,FALSE)</f>
        <v>SP14.2</v>
      </c>
    </row>
    <row r="246" spans="1:8" x14ac:dyDescent="0.25">
      <c r="A246" s="95" t="s">
        <v>6501</v>
      </c>
      <c r="B246" s="95" t="s">
        <v>6500</v>
      </c>
      <c r="C246" s="95" t="s">
        <v>7885</v>
      </c>
      <c r="D246" s="95" t="s">
        <v>7896</v>
      </c>
      <c r="E246" s="95" t="s">
        <v>6501</v>
      </c>
      <c r="F246" s="95" t="s">
        <v>8240</v>
      </c>
      <c r="G246" s="96"/>
      <c r="H246" s="95" t="str">
        <f>VLOOKUP(B246,'C-Business Context'!G:G,1,FALSE)</f>
        <v>SP14.21</v>
      </c>
    </row>
    <row r="247" spans="1:8" x14ac:dyDescent="0.25">
      <c r="A247" s="95" t="s">
        <v>6503</v>
      </c>
      <c r="B247" s="95" t="s">
        <v>6502</v>
      </c>
      <c r="C247" s="95" t="s">
        <v>7896</v>
      </c>
      <c r="D247" s="95" t="s">
        <v>8291</v>
      </c>
      <c r="E247" s="95" t="s">
        <v>6503</v>
      </c>
      <c r="F247" s="95" t="s">
        <v>8240</v>
      </c>
      <c r="G247" s="96"/>
      <c r="H247" s="95" t="str">
        <f>VLOOKUP(B247,'C-Business Context'!G:G,1,FALSE)</f>
        <v>SP14.22</v>
      </c>
    </row>
    <row r="248" spans="1:8" x14ac:dyDescent="0.25">
      <c r="A248" s="95" t="s">
        <v>6505</v>
      </c>
      <c r="B248" s="95" t="s">
        <v>6504</v>
      </c>
      <c r="C248" s="95" t="s">
        <v>7896</v>
      </c>
      <c r="D248" s="95" t="s">
        <v>8291</v>
      </c>
      <c r="E248" s="95" t="s">
        <v>6505</v>
      </c>
      <c r="F248" s="95" t="s">
        <v>8240</v>
      </c>
      <c r="G248" s="96"/>
      <c r="H248" s="95" t="str">
        <f>VLOOKUP(B248,'C-Business Context'!G:G,1,FALSE)</f>
        <v>SP14.23</v>
      </c>
    </row>
    <row r="249" spans="1:8" x14ac:dyDescent="0.25">
      <c r="A249" s="95" t="s">
        <v>6507</v>
      </c>
      <c r="B249" s="95" t="s">
        <v>6506</v>
      </c>
      <c r="C249" s="95" t="s">
        <v>7896</v>
      </c>
      <c r="D249" s="95" t="s">
        <v>8291</v>
      </c>
      <c r="E249" s="95" t="s">
        <v>6507</v>
      </c>
      <c r="F249" s="95" t="s">
        <v>8240</v>
      </c>
      <c r="G249" s="96"/>
      <c r="H249" s="95" t="str">
        <f>VLOOKUP(B249,'C-Business Context'!G:G,1,FALSE)</f>
        <v>SP14.24</v>
      </c>
    </row>
    <row r="250" spans="1:8" x14ac:dyDescent="0.25">
      <c r="A250" s="95" t="s">
        <v>6509</v>
      </c>
      <c r="B250" s="95" t="s">
        <v>6508</v>
      </c>
      <c r="C250" s="95" t="s">
        <v>7896</v>
      </c>
      <c r="D250" s="95" t="s">
        <v>8291</v>
      </c>
      <c r="E250" s="95" t="s">
        <v>6509</v>
      </c>
      <c r="F250" s="95" t="s">
        <v>8240</v>
      </c>
      <c r="G250" s="96"/>
      <c r="H250" s="95" t="str">
        <f>VLOOKUP(B250,'C-Business Context'!G:G,1,FALSE)</f>
        <v>SP14.25</v>
      </c>
    </row>
    <row r="251" spans="1:8" x14ac:dyDescent="0.25">
      <c r="A251" s="95" t="s">
        <v>6511</v>
      </c>
      <c r="B251" s="95" t="s">
        <v>6510</v>
      </c>
      <c r="C251" s="95" t="s">
        <v>7896</v>
      </c>
      <c r="D251" s="95" t="s">
        <v>8291</v>
      </c>
      <c r="E251" s="95" t="s">
        <v>6511</v>
      </c>
      <c r="F251" s="95" t="s">
        <v>8240</v>
      </c>
      <c r="G251" s="96"/>
      <c r="H251" s="95" t="str">
        <f>VLOOKUP(B251,'C-Business Context'!G:G,1,FALSE)</f>
        <v>SP14.26</v>
      </c>
    </row>
    <row r="252" spans="1:8" x14ac:dyDescent="0.25">
      <c r="A252" s="95" t="s">
        <v>5021</v>
      </c>
      <c r="B252" s="95" t="s">
        <v>6512</v>
      </c>
      <c r="C252" s="95" t="s">
        <v>7896</v>
      </c>
      <c r="D252" s="95" t="s">
        <v>8291</v>
      </c>
      <c r="E252" s="95" t="s">
        <v>5021</v>
      </c>
      <c r="F252" s="95" t="s">
        <v>8241</v>
      </c>
      <c r="G252" s="96"/>
      <c r="H252" s="95" t="str">
        <f>VLOOKUP(B252,'C-Business Context'!G:G,1,FALSE)</f>
        <v>SP14.27</v>
      </c>
    </row>
    <row r="253" spans="1:8" x14ac:dyDescent="0.25">
      <c r="A253" s="95" t="s">
        <v>6514</v>
      </c>
      <c r="B253" s="95" t="s">
        <v>6513</v>
      </c>
      <c r="C253" s="95" t="s">
        <v>7896</v>
      </c>
      <c r="D253" s="95" t="s">
        <v>8291</v>
      </c>
      <c r="E253" s="95" t="s">
        <v>6514</v>
      </c>
      <c r="F253" s="95" t="s">
        <v>8240</v>
      </c>
      <c r="G253" s="96"/>
      <c r="H253" s="95" t="str">
        <f>VLOOKUP(B253,'C-Business Context'!G:G,1,FALSE)</f>
        <v>SP14.28</v>
      </c>
    </row>
    <row r="254" spans="1:8" x14ac:dyDescent="0.25">
      <c r="A254" s="95" t="s">
        <v>6516</v>
      </c>
      <c r="B254" s="95" t="s">
        <v>6515</v>
      </c>
      <c r="C254" s="95" t="s">
        <v>7896</v>
      </c>
      <c r="D254" s="95" t="s">
        <v>8291</v>
      </c>
      <c r="E254" s="95" t="s">
        <v>6516</v>
      </c>
      <c r="F254" s="95" t="s">
        <v>8240</v>
      </c>
      <c r="G254" s="96"/>
      <c r="H254" s="95" t="str">
        <f>VLOOKUP(B254,'C-Business Context'!G:G,1,FALSE)</f>
        <v>SP14.29</v>
      </c>
    </row>
    <row r="255" spans="1:8" hidden="1" x14ac:dyDescent="0.25">
      <c r="A255" s="95" t="s">
        <v>6518</v>
      </c>
      <c r="B255" s="95" t="s">
        <v>6517</v>
      </c>
      <c r="C255" s="95" t="s">
        <v>7897</v>
      </c>
      <c r="D255" s="95" t="s">
        <v>7896</v>
      </c>
      <c r="E255" s="95" t="s">
        <v>6518</v>
      </c>
      <c r="F255" s="95" t="s">
        <v>8240</v>
      </c>
      <c r="G255" s="96"/>
      <c r="H255" s="95" t="str">
        <f>VLOOKUP(B255,'C-Business Context'!G:G,1,FALSE)</f>
        <v>SP14.3</v>
      </c>
    </row>
    <row r="256" spans="1:8" x14ac:dyDescent="0.25">
      <c r="A256" s="95" t="s">
        <v>6520</v>
      </c>
      <c r="B256" s="95" t="s">
        <v>6519</v>
      </c>
      <c r="C256" s="95" t="s">
        <v>7896</v>
      </c>
      <c r="D256" s="95" t="s">
        <v>8291</v>
      </c>
      <c r="E256" s="95" t="s">
        <v>6520</v>
      </c>
      <c r="F256" s="95" t="s">
        <v>8240</v>
      </c>
      <c r="G256" s="96"/>
      <c r="H256" s="95" t="str">
        <f>VLOOKUP(B256,'C-Business Context'!G:G,1,FALSE)</f>
        <v>SP14.30</v>
      </c>
    </row>
    <row r="257" spans="1:8" x14ac:dyDescent="0.25">
      <c r="A257" s="95" t="s">
        <v>6522</v>
      </c>
      <c r="B257" s="95" t="s">
        <v>6521</v>
      </c>
      <c r="C257" s="95" t="s">
        <v>7884</v>
      </c>
      <c r="D257" s="95" t="s">
        <v>7896</v>
      </c>
      <c r="E257" s="95" t="s">
        <v>6522</v>
      </c>
      <c r="F257" s="95" t="s">
        <v>8240</v>
      </c>
      <c r="G257" s="96"/>
      <c r="H257" s="95" t="str">
        <f>VLOOKUP(B257,'C-Business Context'!G:G,1,FALSE)</f>
        <v>SP14.31</v>
      </c>
    </row>
    <row r="258" spans="1:8" x14ac:dyDescent="0.25">
      <c r="A258" s="95" t="s">
        <v>6524</v>
      </c>
      <c r="B258" s="95" t="s">
        <v>6523</v>
      </c>
      <c r="C258" s="95" t="s">
        <v>7930</v>
      </c>
      <c r="D258" s="95" t="s">
        <v>8291</v>
      </c>
      <c r="E258" s="95" t="s">
        <v>6524</v>
      </c>
      <c r="F258" s="95" t="s">
        <v>8240</v>
      </c>
      <c r="G258" s="96"/>
      <c r="H258" s="95" t="str">
        <f>VLOOKUP(B258,'C-Business Context'!G:G,1,FALSE)</f>
        <v>SP14.32</v>
      </c>
    </row>
    <row r="259" spans="1:8" hidden="1" x14ac:dyDescent="0.25">
      <c r="A259" s="95" t="s">
        <v>6526</v>
      </c>
      <c r="B259" s="95" t="s">
        <v>6525</v>
      </c>
      <c r="C259" s="95" t="s">
        <v>7885</v>
      </c>
      <c r="D259" s="95" t="s">
        <v>7896</v>
      </c>
      <c r="E259" s="95" t="s">
        <v>6526</v>
      </c>
      <c r="F259" s="95" t="s">
        <v>8241</v>
      </c>
      <c r="G259" s="96"/>
      <c r="H259" s="95" t="str">
        <f>VLOOKUP(B259,'C-Business Context'!G:G,1,FALSE)</f>
        <v>SP14.4</v>
      </c>
    </row>
    <row r="260" spans="1:8" hidden="1" x14ac:dyDescent="0.25">
      <c r="A260" s="95" t="s">
        <v>6528</v>
      </c>
      <c r="B260" s="95" t="s">
        <v>6527</v>
      </c>
      <c r="C260" s="95" t="s">
        <v>7885</v>
      </c>
      <c r="D260" s="95" t="s">
        <v>7896</v>
      </c>
      <c r="E260" s="95" t="s">
        <v>6528</v>
      </c>
      <c r="F260" s="95" t="s">
        <v>8241</v>
      </c>
      <c r="G260" s="96"/>
      <c r="H260" s="95" t="str">
        <f>VLOOKUP(B260,'C-Business Context'!G:G,1,FALSE)</f>
        <v>SP14.5</v>
      </c>
    </row>
    <row r="261" spans="1:8" hidden="1" x14ac:dyDescent="0.25">
      <c r="A261" s="95" t="s">
        <v>6530</v>
      </c>
      <c r="B261" s="95" t="s">
        <v>6529</v>
      </c>
      <c r="C261" s="95" t="s">
        <v>7885</v>
      </c>
      <c r="D261" s="95" t="s">
        <v>7896</v>
      </c>
      <c r="E261" s="95" t="s">
        <v>6530</v>
      </c>
      <c r="F261" s="95" t="s">
        <v>8241</v>
      </c>
      <c r="G261" s="96"/>
      <c r="H261" s="95" t="str">
        <f>VLOOKUP(B261,'C-Business Context'!G:G,1,FALSE)</f>
        <v>SP14.6</v>
      </c>
    </row>
    <row r="262" spans="1:8" hidden="1" x14ac:dyDescent="0.25">
      <c r="A262" s="95" t="s">
        <v>6532</v>
      </c>
      <c r="B262" s="95" t="s">
        <v>6531</v>
      </c>
      <c r="C262" s="95" t="s">
        <v>7885</v>
      </c>
      <c r="D262" s="95" t="s">
        <v>7896</v>
      </c>
      <c r="E262" s="95" t="s">
        <v>6532</v>
      </c>
      <c r="F262" s="95" t="s">
        <v>8241</v>
      </c>
      <c r="G262" s="96"/>
      <c r="H262" s="95" t="str">
        <f>VLOOKUP(B262,'C-Business Context'!G:G,1,FALSE)</f>
        <v>SP14.7</v>
      </c>
    </row>
    <row r="263" spans="1:8" hidden="1" x14ac:dyDescent="0.25">
      <c r="A263" s="95" t="s">
        <v>6534</v>
      </c>
      <c r="B263" s="95" t="s">
        <v>6533</v>
      </c>
      <c r="C263" s="95" t="s">
        <v>7885</v>
      </c>
      <c r="D263" s="95" t="s">
        <v>7896</v>
      </c>
      <c r="E263" s="95" t="s">
        <v>6534</v>
      </c>
      <c r="F263" s="95" t="s">
        <v>8241</v>
      </c>
      <c r="G263" s="96"/>
      <c r="H263" s="95" t="str">
        <f>VLOOKUP(B263,'C-Business Context'!G:G,1,FALSE)</f>
        <v>SP14.8</v>
      </c>
    </row>
    <row r="264" spans="1:8" hidden="1" x14ac:dyDescent="0.25">
      <c r="A264" s="95" t="s">
        <v>6539</v>
      </c>
      <c r="B264" s="95" t="s">
        <v>6538</v>
      </c>
      <c r="C264" s="95" t="s">
        <v>7806</v>
      </c>
      <c r="D264" s="95" t="s">
        <v>7891</v>
      </c>
      <c r="E264" s="95" t="s">
        <v>6539</v>
      </c>
      <c r="F264" s="95" t="s">
        <v>8241</v>
      </c>
      <c r="G264" s="96"/>
      <c r="H264" s="95" t="str">
        <f>VLOOKUP(B264,'C-Business Context'!G:G,1,FALSE)</f>
        <v>SP15.1</v>
      </c>
    </row>
    <row r="265" spans="1:8" x14ac:dyDescent="0.25">
      <c r="A265" s="95" t="s">
        <v>6541</v>
      </c>
      <c r="B265" s="95" t="s">
        <v>6540</v>
      </c>
      <c r="C265" s="95" t="s">
        <v>7890</v>
      </c>
      <c r="D265" s="95" t="s">
        <v>7891</v>
      </c>
      <c r="E265" s="95" t="s">
        <v>6541</v>
      </c>
      <c r="F265" s="95" t="s">
        <v>8241</v>
      </c>
      <c r="G265" s="96"/>
      <c r="H265" s="95" t="str">
        <f>VLOOKUP(B265,'C-Business Context'!G:G,1,FALSE)</f>
        <v>SP15.10</v>
      </c>
    </row>
    <row r="266" spans="1:8" x14ac:dyDescent="0.25">
      <c r="A266" s="95" t="s">
        <v>6543</v>
      </c>
      <c r="B266" s="95" t="s">
        <v>6542</v>
      </c>
      <c r="C266" s="95" t="s">
        <v>7916</v>
      </c>
      <c r="D266" s="95" t="s">
        <v>7891</v>
      </c>
      <c r="E266" s="95" t="s">
        <v>6543</v>
      </c>
      <c r="F266" s="95" t="s">
        <v>8241</v>
      </c>
      <c r="G266" s="96"/>
      <c r="H266" s="95" t="str">
        <f>VLOOKUP(B266,'C-Business Context'!G:G,1,FALSE)</f>
        <v>SP15.11</v>
      </c>
    </row>
    <row r="267" spans="1:8" x14ac:dyDescent="0.25">
      <c r="A267" s="95" t="s">
        <v>6545</v>
      </c>
      <c r="B267" s="95" t="s">
        <v>6544</v>
      </c>
      <c r="C267" s="95" t="s">
        <v>7890</v>
      </c>
      <c r="D267" s="95" t="s">
        <v>7891</v>
      </c>
      <c r="E267" s="95" t="s">
        <v>6545</v>
      </c>
      <c r="F267" s="95" t="s">
        <v>8241</v>
      </c>
      <c r="G267" s="96"/>
      <c r="H267" s="95" t="str">
        <f>VLOOKUP(B267,'C-Business Context'!G:G,1,FALSE)</f>
        <v>SP15.12</v>
      </c>
    </row>
    <row r="268" spans="1:8" x14ac:dyDescent="0.25">
      <c r="A268" s="95" t="s">
        <v>6547</v>
      </c>
      <c r="B268" s="95" t="s">
        <v>6546</v>
      </c>
      <c r="C268" s="95" t="s">
        <v>7890</v>
      </c>
      <c r="D268" s="95" t="s">
        <v>7891</v>
      </c>
      <c r="E268" s="95" t="s">
        <v>6547</v>
      </c>
      <c r="F268" s="95" t="s">
        <v>8241</v>
      </c>
      <c r="G268" s="96"/>
      <c r="H268" s="95" t="str">
        <f>VLOOKUP(B268,'C-Business Context'!G:G,1,FALSE)</f>
        <v>SP15.13</v>
      </c>
    </row>
    <row r="269" spans="1:8" x14ac:dyDescent="0.25">
      <c r="A269" s="95" t="s">
        <v>6549</v>
      </c>
      <c r="B269" s="95" t="s">
        <v>6548</v>
      </c>
      <c r="C269" s="95" t="s">
        <v>7890</v>
      </c>
      <c r="D269" s="95" t="s">
        <v>7891</v>
      </c>
      <c r="E269" s="95" t="s">
        <v>6549</v>
      </c>
      <c r="F269" s="95" t="s">
        <v>8241</v>
      </c>
      <c r="G269" s="96"/>
      <c r="H269" s="95" t="str">
        <f>VLOOKUP(B269,'C-Business Context'!G:G,1,FALSE)</f>
        <v>SP15.14</v>
      </c>
    </row>
    <row r="270" spans="1:8" x14ac:dyDescent="0.25">
      <c r="A270" s="95" t="s">
        <v>6551</v>
      </c>
      <c r="B270" s="95" t="s">
        <v>6550</v>
      </c>
      <c r="C270" s="95" t="s">
        <v>7890</v>
      </c>
      <c r="D270" s="95" t="s">
        <v>7891</v>
      </c>
      <c r="E270" s="95" t="s">
        <v>6551</v>
      </c>
      <c r="F270" s="95" t="s">
        <v>8241</v>
      </c>
      <c r="G270" s="96"/>
      <c r="H270" s="95" t="str">
        <f>VLOOKUP(B270,'C-Business Context'!G:G,1,FALSE)</f>
        <v>SP15.15</v>
      </c>
    </row>
    <row r="271" spans="1:8" x14ac:dyDescent="0.25">
      <c r="A271" s="95" t="s">
        <v>6553</v>
      </c>
      <c r="B271" s="95" t="s">
        <v>6552</v>
      </c>
      <c r="C271" s="95" t="s">
        <v>7890</v>
      </c>
      <c r="D271" s="95" t="s">
        <v>7891</v>
      </c>
      <c r="E271" s="95" t="s">
        <v>6553</v>
      </c>
      <c r="F271" s="95" t="s">
        <v>8241</v>
      </c>
      <c r="G271" s="96"/>
      <c r="H271" s="95" t="str">
        <f>VLOOKUP(B271,'C-Business Context'!G:G,1,FALSE)</f>
        <v>SP15.16</v>
      </c>
    </row>
    <row r="272" spans="1:8" x14ac:dyDescent="0.25">
      <c r="A272" s="95" t="s">
        <v>6555</v>
      </c>
      <c r="B272" s="95" t="s">
        <v>6554</v>
      </c>
      <c r="C272" s="95" t="s">
        <v>7916</v>
      </c>
      <c r="D272" s="95" t="s">
        <v>7891</v>
      </c>
      <c r="E272" s="95" t="s">
        <v>6555</v>
      </c>
      <c r="F272" s="95" t="s">
        <v>8241</v>
      </c>
      <c r="G272" s="96"/>
      <c r="H272" s="95" t="str">
        <f>VLOOKUP(B272,'C-Business Context'!G:G,1,FALSE)</f>
        <v>SP15.17</v>
      </c>
    </row>
    <row r="273" spans="1:8" x14ac:dyDescent="0.25">
      <c r="A273" s="95" t="s">
        <v>6557</v>
      </c>
      <c r="B273" s="95" t="s">
        <v>6556</v>
      </c>
      <c r="C273" s="95" t="s">
        <v>7894</v>
      </c>
      <c r="D273" s="95" t="s">
        <v>7891</v>
      </c>
      <c r="E273" s="95" t="s">
        <v>6557</v>
      </c>
      <c r="F273" s="95" t="s">
        <v>8241</v>
      </c>
      <c r="G273" s="96"/>
      <c r="H273" s="95" t="str">
        <f>VLOOKUP(B273,'C-Business Context'!G:G,1,FALSE)</f>
        <v>SP15.18</v>
      </c>
    </row>
    <row r="274" spans="1:8" x14ac:dyDescent="0.25">
      <c r="A274" s="95" t="s">
        <v>6559</v>
      </c>
      <c r="B274" s="95" t="s">
        <v>6558</v>
      </c>
      <c r="C274" s="95" t="s">
        <v>7894</v>
      </c>
      <c r="D274" s="95" t="s">
        <v>7891</v>
      </c>
      <c r="E274" s="95" t="s">
        <v>6559</v>
      </c>
      <c r="F274" s="95" t="s">
        <v>8241</v>
      </c>
      <c r="G274" s="96"/>
      <c r="H274" s="95" t="str">
        <f>VLOOKUP(B274,'C-Business Context'!G:G,1,FALSE)</f>
        <v>SP15.19</v>
      </c>
    </row>
    <row r="275" spans="1:8" hidden="1" x14ac:dyDescent="0.25">
      <c r="A275" s="95" t="s">
        <v>6561</v>
      </c>
      <c r="B275" s="95" t="s">
        <v>6560</v>
      </c>
      <c r="C275" s="95" t="s">
        <v>7806</v>
      </c>
      <c r="D275" s="95" t="s">
        <v>8292</v>
      </c>
      <c r="E275" s="95" t="s">
        <v>6561</v>
      </c>
      <c r="F275" s="95" t="s">
        <v>8241</v>
      </c>
      <c r="G275" s="96"/>
      <c r="H275" s="95" t="str">
        <f>VLOOKUP(B275,'C-Business Context'!G:G,1,FALSE)</f>
        <v>SP15.2</v>
      </c>
    </row>
    <row r="276" spans="1:8" x14ac:dyDescent="0.25">
      <c r="A276" s="95" t="s">
        <v>6563</v>
      </c>
      <c r="B276" s="95" t="s">
        <v>6562</v>
      </c>
      <c r="C276" s="95" t="s">
        <v>7806</v>
      </c>
      <c r="D276" s="95" t="s">
        <v>7891</v>
      </c>
      <c r="E276" s="95" t="s">
        <v>6563</v>
      </c>
      <c r="F276" s="95" t="s">
        <v>8241</v>
      </c>
      <c r="G276" s="96"/>
      <c r="H276" s="95" t="str">
        <f>VLOOKUP(B276,'C-Business Context'!G:G,1,FALSE)</f>
        <v>SP15.20</v>
      </c>
    </row>
    <row r="277" spans="1:8" x14ac:dyDescent="0.25">
      <c r="A277" s="95" t="s">
        <v>6565</v>
      </c>
      <c r="B277" s="95" t="s">
        <v>6564</v>
      </c>
      <c r="C277" s="95" t="s">
        <v>7806</v>
      </c>
      <c r="D277" s="95" t="s">
        <v>7891</v>
      </c>
      <c r="E277" s="95" t="s">
        <v>6565</v>
      </c>
      <c r="F277" s="95" t="s">
        <v>8240</v>
      </c>
      <c r="G277" s="96"/>
      <c r="H277" s="95" t="str">
        <f>VLOOKUP(B277,'C-Business Context'!G:G,1,FALSE)</f>
        <v>SP15.21</v>
      </c>
    </row>
    <row r="278" spans="1:8" x14ac:dyDescent="0.25">
      <c r="A278" s="95" t="s">
        <v>6567</v>
      </c>
      <c r="B278" s="95" t="s">
        <v>6566</v>
      </c>
      <c r="C278" s="95" t="s">
        <v>7806</v>
      </c>
      <c r="D278" s="95" t="s">
        <v>7891</v>
      </c>
      <c r="E278" s="95" t="s">
        <v>6567</v>
      </c>
      <c r="F278" s="95" t="s">
        <v>8241</v>
      </c>
      <c r="G278" s="96"/>
      <c r="H278" s="95" t="str">
        <f>VLOOKUP(B278,'C-Business Context'!G:G,1,FALSE)</f>
        <v>SP15.22</v>
      </c>
    </row>
    <row r="279" spans="1:8" x14ac:dyDescent="0.25">
      <c r="A279" s="95" t="s">
        <v>6569</v>
      </c>
      <c r="B279" s="95" t="s">
        <v>6568</v>
      </c>
      <c r="C279" s="95" t="s">
        <v>7894</v>
      </c>
      <c r="D279" s="95" t="s">
        <v>7891</v>
      </c>
      <c r="E279" s="95" t="s">
        <v>6569</v>
      </c>
      <c r="F279" s="95" t="s">
        <v>8240</v>
      </c>
      <c r="G279" s="96"/>
      <c r="H279" s="95" t="str">
        <f>VLOOKUP(B279,'C-Business Context'!G:G,1,FALSE)</f>
        <v>SP15.23</v>
      </c>
    </row>
    <row r="280" spans="1:8" hidden="1" x14ac:dyDescent="0.25">
      <c r="A280" s="95" t="s">
        <v>6571</v>
      </c>
      <c r="B280" s="95" t="s">
        <v>6570</v>
      </c>
      <c r="C280" s="95" t="s">
        <v>7809</v>
      </c>
      <c r="D280" s="95" t="s">
        <v>7809</v>
      </c>
      <c r="E280" s="95" t="s">
        <v>6571</v>
      </c>
      <c r="F280" s="95" t="s">
        <v>8241</v>
      </c>
      <c r="G280" s="96"/>
      <c r="H280" s="95" t="str">
        <f>VLOOKUP(B280,'C-Business Context'!G:G,1,FALSE)</f>
        <v>SP15.3</v>
      </c>
    </row>
    <row r="281" spans="1:8" hidden="1" x14ac:dyDescent="0.25">
      <c r="A281" s="95" t="s">
        <v>6573</v>
      </c>
      <c r="B281" s="95" t="s">
        <v>6572</v>
      </c>
      <c r="C281" s="95" t="s">
        <v>7809</v>
      </c>
      <c r="D281" s="95" t="s">
        <v>7806</v>
      </c>
      <c r="E281" s="95" t="s">
        <v>6573</v>
      </c>
      <c r="F281" s="95" t="s">
        <v>8241</v>
      </c>
      <c r="G281" s="96"/>
      <c r="H281" s="95" t="str">
        <f>VLOOKUP(B281,'C-Business Context'!G:G,1,FALSE)</f>
        <v>SP15.4</v>
      </c>
    </row>
    <row r="282" spans="1:8" hidden="1" x14ac:dyDescent="0.25">
      <c r="A282" s="95" t="s">
        <v>6575</v>
      </c>
      <c r="B282" s="95" t="s">
        <v>6574</v>
      </c>
      <c r="C282" s="95" t="s">
        <v>7809</v>
      </c>
      <c r="D282" s="95" t="s">
        <v>7809</v>
      </c>
      <c r="E282" s="95" t="s">
        <v>6575</v>
      </c>
      <c r="F282" s="95" t="s">
        <v>8241</v>
      </c>
      <c r="G282" s="96"/>
      <c r="H282" s="95" t="str">
        <f>VLOOKUP(B282,'C-Business Context'!G:G,1,FALSE)</f>
        <v>SP15.5</v>
      </c>
    </row>
    <row r="283" spans="1:8" hidden="1" x14ac:dyDescent="0.25">
      <c r="A283" s="95" t="s">
        <v>6577</v>
      </c>
      <c r="B283" s="95" t="s">
        <v>6576</v>
      </c>
      <c r="C283" s="95" t="s">
        <v>7815</v>
      </c>
      <c r="D283" s="95" t="s">
        <v>7806</v>
      </c>
      <c r="E283" s="95" t="s">
        <v>6577</v>
      </c>
      <c r="F283" s="95" t="s">
        <v>8241</v>
      </c>
      <c r="G283" s="96"/>
      <c r="H283" s="95" t="str">
        <f>VLOOKUP(B283,'C-Business Context'!G:G,1,FALSE)</f>
        <v>SP15.6</v>
      </c>
    </row>
    <row r="284" spans="1:8" hidden="1" x14ac:dyDescent="0.25">
      <c r="A284" s="95" t="s">
        <v>6579</v>
      </c>
      <c r="B284" s="95" t="s">
        <v>6578</v>
      </c>
      <c r="C284" s="95" t="s">
        <v>7817</v>
      </c>
      <c r="D284" s="95" t="s">
        <v>8293</v>
      </c>
      <c r="E284" s="95" t="s">
        <v>6579</v>
      </c>
      <c r="F284" s="95" t="s">
        <v>8241</v>
      </c>
      <c r="G284" s="96"/>
      <c r="H284" s="95" t="str">
        <f>VLOOKUP(B284,'C-Business Context'!G:G,1,FALSE)</f>
        <v>SP15.7</v>
      </c>
    </row>
    <row r="285" spans="1:8" x14ac:dyDescent="0.25">
      <c r="A285" s="95" t="s">
        <v>6581</v>
      </c>
      <c r="B285" s="95" t="s">
        <v>6580</v>
      </c>
      <c r="C285" s="95" t="s">
        <v>7889</v>
      </c>
      <c r="D285" s="95" t="s">
        <v>7891</v>
      </c>
      <c r="E285" s="95" t="s">
        <v>6581</v>
      </c>
      <c r="F285" s="95" t="s">
        <v>8241</v>
      </c>
      <c r="G285" s="96"/>
      <c r="H285" s="95" t="str">
        <f>VLOOKUP(B285,'C-Business Context'!G:G,1,FALSE)</f>
        <v>SP15.9</v>
      </c>
    </row>
    <row r="286" spans="1:8" hidden="1" x14ac:dyDescent="0.25">
      <c r="A286" s="95" t="s">
        <v>6584</v>
      </c>
      <c r="B286" s="95" t="s">
        <v>6583</v>
      </c>
      <c r="C286" s="95" t="s">
        <v>7890</v>
      </c>
      <c r="D286" s="95" t="s">
        <v>7891</v>
      </c>
      <c r="E286" s="95" t="s">
        <v>6584</v>
      </c>
      <c r="F286" s="95" t="s">
        <v>8241</v>
      </c>
      <c r="G286" s="96"/>
      <c r="H286" s="95" t="str">
        <f>VLOOKUP(B286,'C-Business Context'!G:G,1,FALSE)</f>
        <v>SP16.1</v>
      </c>
    </row>
    <row r="287" spans="1:8" hidden="1" x14ac:dyDescent="0.25">
      <c r="A287" s="95" t="s">
        <v>6586</v>
      </c>
      <c r="B287" s="95" t="s">
        <v>6585</v>
      </c>
      <c r="C287" s="95" t="s">
        <v>7898</v>
      </c>
      <c r="D287" s="95" t="s">
        <v>8294</v>
      </c>
      <c r="E287" s="95" t="s">
        <v>6586</v>
      </c>
      <c r="F287" s="95" t="s">
        <v>8240</v>
      </c>
      <c r="G287" s="96"/>
      <c r="H287" s="95" t="str">
        <f>VLOOKUP(B287,'C-Business Context'!G:G,1,FALSE)</f>
        <v>SP16.10</v>
      </c>
    </row>
    <row r="288" spans="1:8" x14ac:dyDescent="0.25">
      <c r="A288" s="95" t="s">
        <v>6588</v>
      </c>
      <c r="B288" s="95" t="s">
        <v>6587</v>
      </c>
      <c r="C288" s="95" t="s">
        <v>7817</v>
      </c>
      <c r="D288" s="95" t="s">
        <v>8250</v>
      </c>
      <c r="E288" s="95" t="s">
        <v>6588</v>
      </c>
      <c r="F288" s="95" t="s">
        <v>8241</v>
      </c>
      <c r="G288" s="96"/>
      <c r="H288" s="95" t="str">
        <f>VLOOKUP(B288,'C-Business Context'!G:G,1,FALSE)</f>
        <v>SP16.11</v>
      </c>
    </row>
    <row r="289" spans="1:8" x14ac:dyDescent="0.25">
      <c r="A289" s="95" t="s">
        <v>6590</v>
      </c>
      <c r="B289" s="95" t="s">
        <v>6589</v>
      </c>
      <c r="C289" s="95" t="s">
        <v>7921</v>
      </c>
      <c r="D289" s="95" t="s">
        <v>7921</v>
      </c>
      <c r="E289" s="95" t="s">
        <v>6590</v>
      </c>
      <c r="F289" s="95" t="s">
        <v>8241</v>
      </c>
      <c r="G289" s="96"/>
      <c r="H289" s="95" t="str">
        <f>VLOOKUP(B289,'C-Business Context'!G:G,1,FALSE)</f>
        <v>SP16.12</v>
      </c>
    </row>
    <row r="290" spans="1:8" hidden="1" x14ac:dyDescent="0.25">
      <c r="A290" s="95" t="s">
        <v>6592</v>
      </c>
      <c r="B290" s="95" t="s">
        <v>6591</v>
      </c>
      <c r="C290" s="95" t="s">
        <v>7876</v>
      </c>
      <c r="D290" s="95" t="s">
        <v>8295</v>
      </c>
      <c r="E290" s="95" t="s">
        <v>6592</v>
      </c>
      <c r="F290" s="95" t="s">
        <v>8241</v>
      </c>
      <c r="G290" s="96"/>
      <c r="H290" s="95" t="str">
        <f>VLOOKUP(B290,'C-Business Context'!G:G,1,FALSE)</f>
        <v>SP16.13</v>
      </c>
    </row>
    <row r="291" spans="1:8" x14ac:dyDescent="0.25">
      <c r="A291" s="95" t="s">
        <v>6594</v>
      </c>
      <c r="B291" s="95" t="s">
        <v>6593</v>
      </c>
      <c r="C291" s="95" t="s">
        <v>7889</v>
      </c>
      <c r="D291" s="95" t="s">
        <v>7891</v>
      </c>
      <c r="E291" s="95" t="s">
        <v>6594</v>
      </c>
      <c r="F291" s="95" t="s">
        <v>8241</v>
      </c>
      <c r="G291" s="96"/>
      <c r="H291" s="95" t="str">
        <f>VLOOKUP(B291,'C-Business Context'!G:G,1,FALSE)</f>
        <v>SP16.14</v>
      </c>
    </row>
    <row r="292" spans="1:8" x14ac:dyDescent="0.25">
      <c r="A292" s="95" t="s">
        <v>6596</v>
      </c>
      <c r="B292" s="95" t="s">
        <v>6595</v>
      </c>
      <c r="C292" s="95" t="s">
        <v>7889</v>
      </c>
      <c r="D292" s="95" t="s">
        <v>7891</v>
      </c>
      <c r="E292" s="95" t="s">
        <v>6596</v>
      </c>
      <c r="F292" s="95" t="s">
        <v>8241</v>
      </c>
      <c r="G292" s="96"/>
      <c r="H292" s="95" t="str">
        <f>VLOOKUP(B292,'C-Business Context'!G:G,1,FALSE)</f>
        <v>SP16.15</v>
      </c>
    </row>
    <row r="293" spans="1:8" x14ac:dyDescent="0.25">
      <c r="A293" s="95" t="s">
        <v>6598</v>
      </c>
      <c r="B293" s="95" t="s">
        <v>6597</v>
      </c>
      <c r="C293" s="95" t="s">
        <v>7956</v>
      </c>
      <c r="D293" s="95" t="s">
        <v>7891</v>
      </c>
      <c r="E293" s="95" t="s">
        <v>6598</v>
      </c>
      <c r="F293" s="95" t="s">
        <v>8241</v>
      </c>
      <c r="G293" s="96"/>
      <c r="H293" s="95" t="str">
        <f>VLOOKUP(B293,'C-Business Context'!G:G,1,FALSE)</f>
        <v>SP16.16</v>
      </c>
    </row>
    <row r="294" spans="1:8" x14ac:dyDescent="0.25">
      <c r="A294" s="95" t="s">
        <v>6600</v>
      </c>
      <c r="B294" s="95" t="s">
        <v>6599</v>
      </c>
      <c r="C294" s="95" t="s">
        <v>7889</v>
      </c>
      <c r="D294" s="95" t="s">
        <v>7891</v>
      </c>
      <c r="E294" s="95" t="s">
        <v>6600</v>
      </c>
      <c r="F294" s="95" t="s">
        <v>8241</v>
      </c>
      <c r="G294" s="96"/>
      <c r="H294" s="95" t="str">
        <f>VLOOKUP(B294,'C-Business Context'!G:G,1,FALSE)</f>
        <v>SP16.17</v>
      </c>
    </row>
    <row r="295" spans="1:8" x14ac:dyDescent="0.25">
      <c r="A295" s="95" t="s">
        <v>6602</v>
      </c>
      <c r="B295" s="95" t="s">
        <v>6601</v>
      </c>
      <c r="C295" s="95" t="s">
        <v>7889</v>
      </c>
      <c r="D295" s="95" t="s">
        <v>7891</v>
      </c>
      <c r="E295" s="95" t="s">
        <v>6602</v>
      </c>
      <c r="F295" s="95" t="s">
        <v>8241</v>
      </c>
      <c r="G295" s="96"/>
      <c r="H295" s="95" t="str">
        <f>VLOOKUP(B295,'C-Business Context'!G:G,1,FALSE)</f>
        <v>SP16.18</v>
      </c>
    </row>
    <row r="296" spans="1:8" x14ac:dyDescent="0.25">
      <c r="A296" s="95" t="s">
        <v>6604</v>
      </c>
      <c r="B296" s="95" t="s">
        <v>6603</v>
      </c>
      <c r="C296" s="95" t="s">
        <v>7889</v>
      </c>
      <c r="D296" s="95" t="s">
        <v>7891</v>
      </c>
      <c r="E296" s="95" t="s">
        <v>6604</v>
      </c>
      <c r="F296" s="95" t="s">
        <v>8241</v>
      </c>
      <c r="G296" s="96"/>
      <c r="H296" s="95" t="str">
        <f>VLOOKUP(B296,'C-Business Context'!G:G,1,FALSE)</f>
        <v>SP16.19</v>
      </c>
    </row>
    <row r="297" spans="1:8" x14ac:dyDescent="0.25">
      <c r="A297" s="95" t="s">
        <v>6606</v>
      </c>
      <c r="B297" s="95" t="s">
        <v>6605</v>
      </c>
      <c r="C297" s="95" t="s">
        <v>7890</v>
      </c>
      <c r="D297" s="95" t="s">
        <v>7891</v>
      </c>
      <c r="E297" s="95" t="s">
        <v>6606</v>
      </c>
      <c r="F297" s="95" t="s">
        <v>8240</v>
      </c>
      <c r="G297" s="96"/>
      <c r="H297" s="95" t="str">
        <f>VLOOKUP(B297,'C-Business Context'!G:G,1,FALSE)</f>
        <v>SP16.2</v>
      </c>
    </row>
    <row r="298" spans="1:8" x14ac:dyDescent="0.25">
      <c r="A298" s="95" t="s">
        <v>6608</v>
      </c>
      <c r="B298" s="95" t="s">
        <v>6607</v>
      </c>
      <c r="C298" s="95" t="s">
        <v>7889</v>
      </c>
      <c r="D298" s="95" t="s">
        <v>7891</v>
      </c>
      <c r="E298" s="95" t="s">
        <v>6608</v>
      </c>
      <c r="F298" s="95" t="s">
        <v>8241</v>
      </c>
      <c r="G298" s="96"/>
      <c r="H298" s="95" t="str">
        <f>VLOOKUP(B298,'C-Business Context'!G:G,1,FALSE)</f>
        <v>SP16.20</v>
      </c>
    </row>
    <row r="299" spans="1:8" x14ac:dyDescent="0.25">
      <c r="A299" s="95" t="s">
        <v>6610</v>
      </c>
      <c r="B299" s="95" t="s">
        <v>6609</v>
      </c>
      <c r="C299" s="95" t="s">
        <v>7889</v>
      </c>
      <c r="D299" s="95" t="s">
        <v>7891</v>
      </c>
      <c r="E299" s="95" t="s">
        <v>6610</v>
      </c>
      <c r="F299" s="95" t="s">
        <v>8241</v>
      </c>
      <c r="G299" s="96"/>
      <c r="H299" s="95" t="str">
        <f>VLOOKUP(B299,'C-Business Context'!G:G,1,FALSE)</f>
        <v>SP16.21</v>
      </c>
    </row>
    <row r="300" spans="1:8" x14ac:dyDescent="0.25">
      <c r="A300" s="95" t="s">
        <v>6612</v>
      </c>
      <c r="B300" s="95" t="s">
        <v>6611</v>
      </c>
      <c r="C300" s="95" t="s">
        <v>7889</v>
      </c>
      <c r="D300" s="95" t="s">
        <v>7891</v>
      </c>
      <c r="E300" s="95" t="s">
        <v>6612</v>
      </c>
      <c r="F300" s="95" t="s">
        <v>8241</v>
      </c>
      <c r="G300" s="96"/>
      <c r="H300" s="95" t="str">
        <f>VLOOKUP(B300,'C-Business Context'!G:G,1,FALSE)</f>
        <v>SP16.22</v>
      </c>
    </row>
    <row r="301" spans="1:8" x14ac:dyDescent="0.25">
      <c r="A301" s="95" t="s">
        <v>6614</v>
      </c>
      <c r="B301" s="95" t="s">
        <v>6613</v>
      </c>
      <c r="C301" s="95" t="s">
        <v>7889</v>
      </c>
      <c r="D301" s="95" t="s">
        <v>7891</v>
      </c>
      <c r="E301" s="95" t="s">
        <v>6614</v>
      </c>
      <c r="F301" s="95" t="s">
        <v>8240</v>
      </c>
      <c r="G301" s="96"/>
      <c r="H301" s="95" t="str">
        <f>VLOOKUP(B301,'C-Business Context'!G:G,1,FALSE)</f>
        <v>SP16.23</v>
      </c>
    </row>
    <row r="302" spans="1:8" x14ac:dyDescent="0.25">
      <c r="A302" s="95" t="s">
        <v>6616</v>
      </c>
      <c r="B302" s="95" t="s">
        <v>6615</v>
      </c>
      <c r="C302" s="95" t="s">
        <v>7889</v>
      </c>
      <c r="D302" s="95" t="s">
        <v>7891</v>
      </c>
      <c r="E302" s="95" t="s">
        <v>6616</v>
      </c>
      <c r="F302" s="95" t="s">
        <v>8241</v>
      </c>
      <c r="G302" s="96"/>
      <c r="H302" s="95" t="str">
        <f>VLOOKUP(B302,'C-Business Context'!G:G,1,FALSE)</f>
        <v>SP16.24</v>
      </c>
    </row>
    <row r="303" spans="1:8" x14ac:dyDescent="0.25">
      <c r="A303" s="95" t="s">
        <v>6618</v>
      </c>
      <c r="B303" s="95" t="s">
        <v>6617</v>
      </c>
      <c r="C303" s="95" t="s">
        <v>7889</v>
      </c>
      <c r="D303" s="95" t="s">
        <v>7891</v>
      </c>
      <c r="E303" s="95" t="s">
        <v>6618</v>
      </c>
      <c r="F303" s="95" t="s">
        <v>8240</v>
      </c>
      <c r="G303" s="96"/>
      <c r="H303" s="95" t="str">
        <f>VLOOKUP(B303,'C-Business Context'!G:G,1,FALSE)</f>
        <v>SP16.25</v>
      </c>
    </row>
    <row r="304" spans="1:8" x14ac:dyDescent="0.25">
      <c r="A304" s="95" t="s">
        <v>6620</v>
      </c>
      <c r="B304" s="95" t="s">
        <v>6619</v>
      </c>
      <c r="C304" s="95" t="s">
        <v>7889</v>
      </c>
      <c r="D304" s="95" t="s">
        <v>7891</v>
      </c>
      <c r="E304" s="95" t="s">
        <v>6620</v>
      </c>
      <c r="F304" s="95" t="s">
        <v>8240</v>
      </c>
      <c r="G304" s="96"/>
      <c r="H304" s="95" t="str">
        <f>VLOOKUP(B304,'C-Business Context'!G:G,1,FALSE)</f>
        <v>SP16.26</v>
      </c>
    </row>
    <row r="305" spans="1:8" x14ac:dyDescent="0.25">
      <c r="A305" s="95" t="s">
        <v>6622</v>
      </c>
      <c r="B305" s="95" t="s">
        <v>6621</v>
      </c>
      <c r="C305" s="95" t="s">
        <v>7889</v>
      </c>
      <c r="D305" s="95" t="s">
        <v>7891</v>
      </c>
      <c r="E305" s="95" t="s">
        <v>6622</v>
      </c>
      <c r="F305" s="95" t="s">
        <v>8241</v>
      </c>
      <c r="G305" s="96"/>
      <c r="H305" s="95" t="str">
        <f>VLOOKUP(B305,'C-Business Context'!G:G,1,FALSE)</f>
        <v>SP16.27</v>
      </c>
    </row>
    <row r="306" spans="1:8" x14ac:dyDescent="0.25">
      <c r="A306" s="95" t="s">
        <v>6624</v>
      </c>
      <c r="B306" s="95" t="s">
        <v>6623</v>
      </c>
      <c r="C306" s="95" t="s">
        <v>7890</v>
      </c>
      <c r="D306" s="95" t="s">
        <v>7891</v>
      </c>
      <c r="E306" s="95" t="s">
        <v>6624</v>
      </c>
      <c r="F306" s="95" t="s">
        <v>8241</v>
      </c>
      <c r="G306" s="96"/>
      <c r="H306" s="95" t="str">
        <f>VLOOKUP(B306,'C-Business Context'!G:G,1,FALSE)</f>
        <v>SP16.28</v>
      </c>
    </row>
    <row r="307" spans="1:8" x14ac:dyDescent="0.25">
      <c r="A307" s="95" t="s">
        <v>6626</v>
      </c>
      <c r="B307" s="95" t="s">
        <v>6625</v>
      </c>
      <c r="C307" s="95" t="s">
        <v>7890</v>
      </c>
      <c r="D307" s="95" t="s">
        <v>7891</v>
      </c>
      <c r="E307" s="95" t="s">
        <v>6626</v>
      </c>
      <c r="F307" s="95" t="s">
        <v>8241</v>
      </c>
      <c r="G307" s="96"/>
      <c r="H307" s="95" t="str">
        <f>VLOOKUP(B307,'C-Business Context'!G:G,1,FALSE)</f>
        <v>SP16.29</v>
      </c>
    </row>
    <row r="308" spans="1:8" hidden="1" x14ac:dyDescent="0.25">
      <c r="A308" s="95" t="s">
        <v>455</v>
      </c>
      <c r="B308" s="95" t="s">
        <v>6627</v>
      </c>
      <c r="C308" s="95" t="s">
        <v>7958</v>
      </c>
      <c r="D308" s="95" t="s">
        <v>8249</v>
      </c>
      <c r="E308" s="95" t="s">
        <v>455</v>
      </c>
      <c r="F308" s="95" t="s">
        <v>8241</v>
      </c>
      <c r="G308" s="96"/>
      <c r="H308" s="95" t="str">
        <f>VLOOKUP(B308,'C-Business Context'!G:G,1,FALSE)</f>
        <v>SP16.3</v>
      </c>
    </row>
    <row r="309" spans="1:8" x14ac:dyDescent="0.25">
      <c r="A309" s="95" t="s">
        <v>6629</v>
      </c>
      <c r="B309" s="95" t="s">
        <v>6628</v>
      </c>
      <c r="C309" s="95" t="s">
        <v>7890</v>
      </c>
      <c r="D309" s="95" t="s">
        <v>7891</v>
      </c>
      <c r="E309" s="95" t="s">
        <v>6629</v>
      </c>
      <c r="F309" s="95" t="s">
        <v>8241</v>
      </c>
      <c r="G309" s="96"/>
      <c r="H309" s="95" t="str">
        <f>VLOOKUP(B309,'C-Business Context'!G:G,1,FALSE)</f>
        <v>SP16.30</v>
      </c>
    </row>
    <row r="310" spans="1:8" x14ac:dyDescent="0.25">
      <c r="A310" s="95" t="s">
        <v>6631</v>
      </c>
      <c r="B310" s="95" t="s">
        <v>6630</v>
      </c>
      <c r="C310" s="95" t="s">
        <v>7890</v>
      </c>
      <c r="D310" s="95" t="s">
        <v>7891</v>
      </c>
      <c r="E310" s="95" t="s">
        <v>6631</v>
      </c>
      <c r="F310" s="95" t="s">
        <v>8241</v>
      </c>
      <c r="G310" s="96"/>
      <c r="H310" s="95" t="str">
        <f>VLOOKUP(B310,'C-Business Context'!G:G,1,FALSE)</f>
        <v>SP16.31</v>
      </c>
    </row>
    <row r="311" spans="1:8" x14ac:dyDescent="0.25">
      <c r="A311" s="95" t="s">
        <v>6633</v>
      </c>
      <c r="B311" s="95" t="s">
        <v>6632</v>
      </c>
      <c r="C311" s="95" t="s">
        <v>7890</v>
      </c>
      <c r="D311" s="95" t="s">
        <v>7891</v>
      </c>
      <c r="E311" s="95" t="s">
        <v>6633</v>
      </c>
      <c r="F311" s="95" t="s">
        <v>8241</v>
      </c>
      <c r="G311" s="96"/>
      <c r="H311" s="95" t="str">
        <f>VLOOKUP(B311,'C-Business Context'!G:G,1,FALSE)</f>
        <v>SP16.32</v>
      </c>
    </row>
    <row r="312" spans="1:8" x14ac:dyDescent="0.25">
      <c r="A312" s="95" t="s">
        <v>6635</v>
      </c>
      <c r="B312" s="95" t="s">
        <v>6634</v>
      </c>
      <c r="C312" s="95" t="s">
        <v>7890</v>
      </c>
      <c r="D312" s="95" t="s">
        <v>7891</v>
      </c>
      <c r="E312" s="95" t="s">
        <v>6635</v>
      </c>
      <c r="F312" s="95" t="s">
        <v>8241</v>
      </c>
      <c r="G312" s="96"/>
      <c r="H312" s="95" t="str">
        <f>VLOOKUP(B312,'C-Business Context'!G:G,1,FALSE)</f>
        <v>SP16.34</v>
      </c>
    </row>
    <row r="313" spans="1:8" x14ac:dyDescent="0.25">
      <c r="A313" s="95" t="s">
        <v>6637</v>
      </c>
      <c r="B313" s="95" t="s">
        <v>6636</v>
      </c>
      <c r="C313" s="95" t="s">
        <v>7916</v>
      </c>
      <c r="D313" s="95" t="s">
        <v>7891</v>
      </c>
      <c r="E313" s="95" t="s">
        <v>6637</v>
      </c>
      <c r="F313" s="95" t="s">
        <v>8241</v>
      </c>
      <c r="G313" s="96"/>
      <c r="H313" s="95" t="str">
        <f>VLOOKUP(B313,'C-Business Context'!G:G,1,FALSE)</f>
        <v>SP16.35</v>
      </c>
    </row>
    <row r="314" spans="1:8" x14ac:dyDescent="0.25">
      <c r="A314" s="95" t="s">
        <v>6639</v>
      </c>
      <c r="B314" s="95" t="s">
        <v>6638</v>
      </c>
      <c r="C314" s="95" t="s">
        <v>7890</v>
      </c>
      <c r="D314" s="95" t="s">
        <v>7891</v>
      </c>
      <c r="E314" s="95" t="s">
        <v>6639</v>
      </c>
      <c r="F314" s="95" t="s">
        <v>8241</v>
      </c>
      <c r="G314" s="96"/>
      <c r="H314" s="95" t="str">
        <f>VLOOKUP(B314,'C-Business Context'!G:G,1,FALSE)</f>
        <v>SP16.36</v>
      </c>
    </row>
    <row r="315" spans="1:8" x14ac:dyDescent="0.25">
      <c r="A315" s="95" t="s">
        <v>6641</v>
      </c>
      <c r="B315" s="95" t="s">
        <v>6640</v>
      </c>
      <c r="C315" s="95" t="s">
        <v>7890</v>
      </c>
      <c r="D315" s="95" t="s">
        <v>7891</v>
      </c>
      <c r="E315" s="95" t="s">
        <v>6641</v>
      </c>
      <c r="F315" s="95" t="s">
        <v>8241</v>
      </c>
      <c r="G315" s="96"/>
      <c r="H315" s="95" t="str">
        <f>VLOOKUP(B315,'C-Business Context'!G:G,1,FALSE)</f>
        <v>SP16.37</v>
      </c>
    </row>
    <row r="316" spans="1:8" x14ac:dyDescent="0.25">
      <c r="A316" s="95" t="s">
        <v>6643</v>
      </c>
      <c r="B316" s="95" t="s">
        <v>6642</v>
      </c>
      <c r="C316" s="95" t="s">
        <v>7916</v>
      </c>
      <c r="D316" s="95" t="s">
        <v>7891</v>
      </c>
      <c r="E316" s="95" t="s">
        <v>6643</v>
      </c>
      <c r="F316" s="95" t="s">
        <v>8241</v>
      </c>
      <c r="G316" s="96"/>
      <c r="H316" s="95" t="str">
        <f>VLOOKUP(B316,'C-Business Context'!G:G,1,FALSE)</f>
        <v>SP16.38</v>
      </c>
    </row>
    <row r="317" spans="1:8" x14ac:dyDescent="0.25">
      <c r="A317" s="95" t="s">
        <v>6645</v>
      </c>
      <c r="B317" s="95" t="s">
        <v>6644</v>
      </c>
      <c r="C317" s="95" t="s">
        <v>7890</v>
      </c>
      <c r="D317" s="95" t="s">
        <v>7891</v>
      </c>
      <c r="E317" s="95" t="s">
        <v>6645</v>
      </c>
      <c r="F317" s="95" t="s">
        <v>8241</v>
      </c>
      <c r="G317" s="96"/>
      <c r="H317" s="95" t="str">
        <f>VLOOKUP(B317,'C-Business Context'!G:G,1,FALSE)</f>
        <v>SP16.39</v>
      </c>
    </row>
    <row r="318" spans="1:8" x14ac:dyDescent="0.25">
      <c r="A318" s="95" t="s">
        <v>6647</v>
      </c>
      <c r="B318" s="95" t="s">
        <v>6646</v>
      </c>
      <c r="C318" s="95" t="s">
        <v>7939</v>
      </c>
      <c r="D318" s="95" t="s">
        <v>7971</v>
      </c>
      <c r="E318" s="95" t="s">
        <v>6647</v>
      </c>
      <c r="F318" s="95" t="s">
        <v>8241</v>
      </c>
      <c r="G318" s="96"/>
      <c r="H318" s="95" t="str">
        <f>VLOOKUP(B318,'C-Business Context'!G:G,1,FALSE)</f>
        <v>SP16.4</v>
      </c>
    </row>
    <row r="319" spans="1:8" x14ac:dyDescent="0.25">
      <c r="A319" s="95" t="s">
        <v>6649</v>
      </c>
      <c r="B319" s="95" t="s">
        <v>6648</v>
      </c>
      <c r="C319" s="95" t="s">
        <v>7890</v>
      </c>
      <c r="D319" s="95" t="s">
        <v>7891</v>
      </c>
      <c r="E319" s="95" t="s">
        <v>6649</v>
      </c>
      <c r="F319" s="95" t="s">
        <v>8241</v>
      </c>
      <c r="G319" s="96"/>
      <c r="H319" s="95" t="str">
        <f>VLOOKUP(B319,'C-Business Context'!G:G,1,FALSE)</f>
        <v>SP16.40</v>
      </c>
    </row>
    <row r="320" spans="1:8" hidden="1" x14ac:dyDescent="0.25">
      <c r="A320" s="95" t="s">
        <v>6651</v>
      </c>
      <c r="B320" s="95" t="s">
        <v>6650</v>
      </c>
      <c r="C320" s="95" t="s">
        <v>7878</v>
      </c>
      <c r="D320" s="95" t="s">
        <v>8296</v>
      </c>
      <c r="E320" s="95" t="s">
        <v>6651</v>
      </c>
      <c r="F320" s="95" t="s">
        <v>8241</v>
      </c>
      <c r="G320" s="96"/>
      <c r="H320" s="95" t="str">
        <f>VLOOKUP(B320,'C-Business Context'!G:G,1,FALSE)</f>
        <v>SP16.41</v>
      </c>
    </row>
    <row r="321" spans="1:8" hidden="1" x14ac:dyDescent="0.25">
      <c r="A321" s="95" t="s">
        <v>6653</v>
      </c>
      <c r="B321" s="95" t="s">
        <v>6652</v>
      </c>
      <c r="C321" s="95" t="s">
        <v>7870</v>
      </c>
      <c r="D321" s="95" t="s">
        <v>8296</v>
      </c>
      <c r="E321" s="95" t="s">
        <v>6653</v>
      </c>
      <c r="F321" s="95" t="s">
        <v>8241</v>
      </c>
      <c r="G321" s="96"/>
      <c r="H321" s="95" t="str">
        <f>VLOOKUP(B321,'C-Business Context'!G:G,1,FALSE)</f>
        <v>SP16.42</v>
      </c>
    </row>
    <row r="322" spans="1:8" x14ac:dyDescent="0.25">
      <c r="A322" s="95" t="s">
        <v>6655</v>
      </c>
      <c r="B322" s="95" t="s">
        <v>6654</v>
      </c>
      <c r="C322" s="95" t="s">
        <v>7946</v>
      </c>
      <c r="D322" s="95" t="s">
        <v>7947</v>
      </c>
      <c r="E322" s="95" t="s">
        <v>6655</v>
      </c>
      <c r="F322" s="95" t="s">
        <v>8241</v>
      </c>
      <c r="G322" s="96"/>
      <c r="H322" s="95" t="str">
        <f>VLOOKUP(B322,'C-Business Context'!G:G,1,FALSE)</f>
        <v>SP16.43</v>
      </c>
    </row>
    <row r="323" spans="1:8" hidden="1" x14ac:dyDescent="0.25">
      <c r="A323" s="95" t="s">
        <v>6657</v>
      </c>
      <c r="B323" s="95" t="s">
        <v>6656</v>
      </c>
      <c r="C323" s="95" t="s">
        <v>7859</v>
      </c>
      <c r="D323" s="95" t="s">
        <v>7769</v>
      </c>
      <c r="E323" s="95" t="s">
        <v>6657</v>
      </c>
      <c r="F323" s="95" t="s">
        <v>8241</v>
      </c>
      <c r="G323" s="96"/>
      <c r="H323" s="95" t="str">
        <f>VLOOKUP(B323,'C-Business Context'!G:G,1,FALSE)</f>
        <v>SP16.44</v>
      </c>
    </row>
    <row r="324" spans="1:8" x14ac:dyDescent="0.25">
      <c r="A324" s="95" t="s">
        <v>6659</v>
      </c>
      <c r="B324" s="95" t="s">
        <v>6658</v>
      </c>
      <c r="C324" s="95" t="s">
        <v>7931</v>
      </c>
      <c r="D324" s="95" t="s">
        <v>8297</v>
      </c>
      <c r="E324" s="95" t="s">
        <v>6659</v>
      </c>
      <c r="F324" s="95" t="s">
        <v>8241</v>
      </c>
      <c r="G324" s="96"/>
      <c r="H324" s="95" t="str">
        <f>VLOOKUP(B324,'C-Business Context'!G:G,1,FALSE)</f>
        <v>SP16.46</v>
      </c>
    </row>
    <row r="325" spans="1:8" x14ac:dyDescent="0.25">
      <c r="A325" s="95" t="s">
        <v>6661</v>
      </c>
      <c r="B325" s="95" t="s">
        <v>6660</v>
      </c>
      <c r="C325" s="95" t="s">
        <v>7952</v>
      </c>
      <c r="D325" s="95" t="s">
        <v>8294</v>
      </c>
      <c r="E325" s="95" t="s">
        <v>6661</v>
      </c>
      <c r="F325" s="95" t="s">
        <v>8241</v>
      </c>
      <c r="G325" s="96"/>
      <c r="H325" s="95" t="str">
        <f>VLOOKUP(B325,'C-Business Context'!G:G,1,FALSE)</f>
        <v>SP16.47</v>
      </c>
    </row>
    <row r="326" spans="1:8" x14ac:dyDescent="0.25">
      <c r="A326" s="95" t="s">
        <v>6663</v>
      </c>
      <c r="B326" s="95" t="s">
        <v>6662</v>
      </c>
      <c r="C326" s="95" t="s">
        <v>7950</v>
      </c>
      <c r="D326" s="95" t="s">
        <v>7950</v>
      </c>
      <c r="E326" s="95" t="s">
        <v>6663</v>
      </c>
      <c r="F326" s="95" t="s">
        <v>8241</v>
      </c>
      <c r="G326" s="96"/>
      <c r="H326" s="95" t="str">
        <f>VLOOKUP(B326,'C-Business Context'!G:G,1,FALSE)</f>
        <v>SP16.48</v>
      </c>
    </row>
    <row r="327" spans="1:8" x14ac:dyDescent="0.25">
      <c r="A327" s="95" t="s">
        <v>6665</v>
      </c>
      <c r="B327" s="95" t="s">
        <v>6664</v>
      </c>
      <c r="C327" s="95" t="s">
        <v>7891</v>
      </c>
      <c r="D327" s="95" t="s">
        <v>7806</v>
      </c>
      <c r="E327" s="95" t="s">
        <v>6665</v>
      </c>
      <c r="F327" s="95" t="s">
        <v>8240</v>
      </c>
      <c r="G327" s="96"/>
      <c r="H327" s="95" t="str">
        <f>VLOOKUP(B327,'C-Business Context'!G:G,1,FALSE)</f>
        <v>SP16.49</v>
      </c>
    </row>
    <row r="328" spans="1:8" hidden="1" x14ac:dyDescent="0.25">
      <c r="A328" s="95" t="s">
        <v>6667</v>
      </c>
      <c r="B328" s="95" t="s">
        <v>6666</v>
      </c>
      <c r="C328" s="95" t="s">
        <v>7916</v>
      </c>
      <c r="D328" s="95" t="s">
        <v>7891</v>
      </c>
      <c r="E328" s="95" t="s">
        <v>6667</v>
      </c>
      <c r="F328" s="95" t="s">
        <v>8241</v>
      </c>
      <c r="G328" s="96"/>
      <c r="H328" s="95" t="str">
        <f>VLOOKUP(B328,'C-Business Context'!G:G,1,FALSE)</f>
        <v>SP16.50</v>
      </c>
    </row>
    <row r="329" spans="1:8" hidden="1" x14ac:dyDescent="0.25">
      <c r="A329" s="95" t="s">
        <v>6669</v>
      </c>
      <c r="B329" s="95" t="s">
        <v>6668</v>
      </c>
      <c r="C329" s="95" t="s">
        <v>7932</v>
      </c>
      <c r="D329" s="95" t="s">
        <v>8298</v>
      </c>
      <c r="E329" s="95" t="s">
        <v>6669</v>
      </c>
      <c r="F329" s="95" t="s">
        <v>8240</v>
      </c>
      <c r="G329" s="96"/>
      <c r="H329" s="95" t="str">
        <f>VLOOKUP(B329,'C-Business Context'!G:G,1,FALSE)</f>
        <v>SP16.51</v>
      </c>
    </row>
    <row r="330" spans="1:8" hidden="1" x14ac:dyDescent="0.25">
      <c r="A330" s="95" t="s">
        <v>6671</v>
      </c>
      <c r="B330" s="95" t="s">
        <v>6670</v>
      </c>
      <c r="C330" s="95" t="s">
        <v>7946</v>
      </c>
      <c r="D330" s="95" t="s">
        <v>7947</v>
      </c>
      <c r="E330" s="95" t="s">
        <v>6671</v>
      </c>
      <c r="F330" s="95" t="s">
        <v>8241</v>
      </c>
      <c r="G330" s="96"/>
      <c r="H330" s="95" t="str">
        <f>VLOOKUP(B330,'C-Business Context'!G:G,1,FALSE)</f>
        <v>SP16.6</v>
      </c>
    </row>
    <row r="331" spans="1:8" hidden="1" x14ac:dyDescent="0.25">
      <c r="A331" s="95" t="s">
        <v>6673</v>
      </c>
      <c r="B331" s="95" t="s">
        <v>6672</v>
      </c>
      <c r="C331" s="95" t="s">
        <v>7926</v>
      </c>
      <c r="D331" s="95" t="s">
        <v>8260</v>
      </c>
      <c r="E331" s="95" t="s">
        <v>6673</v>
      </c>
      <c r="F331" s="95" t="s">
        <v>8240</v>
      </c>
      <c r="G331" s="96"/>
      <c r="H331" s="95" t="str">
        <f>VLOOKUP(B331,'C-Business Context'!G:G,1,FALSE)</f>
        <v>SP16.7</v>
      </c>
    </row>
    <row r="332" spans="1:8" hidden="1" x14ac:dyDescent="0.25">
      <c r="A332" s="95" t="s">
        <v>6675</v>
      </c>
      <c r="B332" s="95" t="s">
        <v>6674</v>
      </c>
      <c r="C332" s="95" t="s">
        <v>7845</v>
      </c>
      <c r="D332" s="95" t="s">
        <v>7846</v>
      </c>
      <c r="E332" s="95" t="s">
        <v>6675</v>
      </c>
      <c r="F332" s="95" t="s">
        <v>8241</v>
      </c>
      <c r="G332" s="96"/>
      <c r="H332" s="95" t="str">
        <f>VLOOKUP(B332,'C-Business Context'!G:G,1,FALSE)</f>
        <v>SP16.8</v>
      </c>
    </row>
    <row r="333" spans="1:8" hidden="1" x14ac:dyDescent="0.25">
      <c r="A333" s="95" t="s">
        <v>6677</v>
      </c>
      <c r="B333" s="95" t="s">
        <v>6676</v>
      </c>
      <c r="C333" s="95" t="s">
        <v>7892</v>
      </c>
      <c r="D333" s="95" t="s">
        <v>8239</v>
      </c>
      <c r="E333" s="95" t="s">
        <v>6677</v>
      </c>
      <c r="F333" s="95" t="s">
        <v>8240</v>
      </c>
      <c r="G333" s="96"/>
      <c r="H333" s="95" t="str">
        <f>VLOOKUP(B333,'C-Business Context'!G:G,1,FALSE)</f>
        <v>SP16.9</v>
      </c>
    </row>
    <row r="334" spans="1:8" hidden="1" x14ac:dyDescent="0.25">
      <c r="A334" s="95" t="s">
        <v>6681</v>
      </c>
      <c r="B334" s="95" t="s">
        <v>6680</v>
      </c>
      <c r="C334" s="95" t="s">
        <v>7811</v>
      </c>
      <c r="D334" s="95" t="s">
        <v>7872</v>
      </c>
      <c r="E334" s="95" t="s">
        <v>6681</v>
      </c>
      <c r="F334" s="95" t="s">
        <v>8240</v>
      </c>
      <c r="G334" s="96"/>
      <c r="H334" s="95" t="str">
        <f>VLOOKUP(B334,'C-Business Context'!G:G,1,FALSE)</f>
        <v>SP17.1</v>
      </c>
    </row>
    <row r="335" spans="1:8" hidden="1" x14ac:dyDescent="0.25">
      <c r="A335" s="95" t="s">
        <v>6683</v>
      </c>
      <c r="B335" s="95" t="s">
        <v>6682</v>
      </c>
      <c r="C335" s="95" t="s">
        <v>7863</v>
      </c>
      <c r="D335" s="95" t="s">
        <v>8299</v>
      </c>
      <c r="E335" s="95" t="s">
        <v>6683</v>
      </c>
      <c r="F335" s="95" t="s">
        <v>8241</v>
      </c>
      <c r="G335" s="96"/>
      <c r="H335" s="95" t="str">
        <f>VLOOKUP(B335,'C-Business Context'!G:G,1,FALSE)</f>
        <v>SP17.10</v>
      </c>
    </row>
    <row r="336" spans="1:8" x14ac:dyDescent="0.25">
      <c r="A336" s="95" t="s">
        <v>6685</v>
      </c>
      <c r="B336" s="95" t="s">
        <v>6684</v>
      </c>
      <c r="C336" s="95" t="s">
        <v>7811</v>
      </c>
      <c r="D336" s="95" t="s">
        <v>7872</v>
      </c>
      <c r="E336" s="95" t="s">
        <v>6685</v>
      </c>
      <c r="F336" s="95" t="s">
        <v>8240</v>
      </c>
      <c r="G336" s="96"/>
      <c r="H336" s="95" t="str">
        <f>VLOOKUP(B336,'C-Business Context'!G:G,1,FALSE)</f>
        <v>SP17.11</v>
      </c>
    </row>
    <row r="337" spans="1:8" x14ac:dyDescent="0.25">
      <c r="A337" s="95" t="s">
        <v>6687</v>
      </c>
      <c r="B337" s="95" t="s">
        <v>6686</v>
      </c>
      <c r="C337" s="95" t="s">
        <v>7811</v>
      </c>
      <c r="D337" s="95" t="s">
        <v>7872</v>
      </c>
      <c r="E337" s="95" t="s">
        <v>6687</v>
      </c>
      <c r="F337" s="95" t="s">
        <v>8240</v>
      </c>
      <c r="G337" s="96"/>
      <c r="H337" s="95" t="str">
        <f>VLOOKUP(B337,'C-Business Context'!G:G,1,FALSE)</f>
        <v>SP17.12</v>
      </c>
    </row>
    <row r="338" spans="1:8" x14ac:dyDescent="0.25">
      <c r="A338" s="95" t="s">
        <v>6689</v>
      </c>
      <c r="B338" s="95" t="s">
        <v>6688</v>
      </c>
      <c r="C338" s="95" t="s">
        <v>7734</v>
      </c>
      <c r="D338" s="95" t="s">
        <v>8300</v>
      </c>
      <c r="E338" s="95" t="s">
        <v>6689</v>
      </c>
      <c r="F338" s="95" t="s">
        <v>8240</v>
      </c>
      <c r="G338" s="96"/>
      <c r="H338" s="95" t="str">
        <f>VLOOKUP(B338,'C-Business Context'!G:G,1,FALSE)</f>
        <v>SP17.13</v>
      </c>
    </row>
    <row r="339" spans="1:8" x14ac:dyDescent="0.25">
      <c r="A339" s="95" t="s">
        <v>6691</v>
      </c>
      <c r="B339" s="95" t="s">
        <v>6690</v>
      </c>
      <c r="C339" s="95" t="s">
        <v>7811</v>
      </c>
      <c r="D339" s="95" t="s">
        <v>7809</v>
      </c>
      <c r="E339" s="95" t="s">
        <v>6691</v>
      </c>
      <c r="F339" s="95" t="s">
        <v>8241</v>
      </c>
      <c r="G339" s="96"/>
      <c r="H339" s="95" t="str">
        <f>VLOOKUP(B339,'C-Business Context'!G:G,1,FALSE)</f>
        <v>SP17.2</v>
      </c>
    </row>
    <row r="340" spans="1:8" x14ac:dyDescent="0.25">
      <c r="A340" s="95" t="s">
        <v>6693</v>
      </c>
      <c r="B340" s="95" t="s">
        <v>6692</v>
      </c>
      <c r="C340" s="95" t="s">
        <v>7943</v>
      </c>
      <c r="D340" s="95" t="s">
        <v>7846</v>
      </c>
      <c r="E340" s="95" t="s">
        <v>6693</v>
      </c>
      <c r="F340" s="95" t="s">
        <v>8240</v>
      </c>
      <c r="G340" s="96"/>
      <c r="H340" s="95" t="str">
        <f>VLOOKUP(B340,'C-Business Context'!G:G,1,FALSE)</f>
        <v>SP17.3</v>
      </c>
    </row>
    <row r="341" spans="1:8" hidden="1" x14ac:dyDescent="0.25">
      <c r="A341" s="95" t="s">
        <v>6695</v>
      </c>
      <c r="B341" s="95" t="s">
        <v>6694</v>
      </c>
      <c r="C341" s="95" t="s">
        <v>7852</v>
      </c>
      <c r="D341" s="95" t="s">
        <v>7872</v>
      </c>
      <c r="E341" s="95" t="s">
        <v>6695</v>
      </c>
      <c r="F341" s="95" t="s">
        <v>8241</v>
      </c>
      <c r="G341" s="96"/>
      <c r="H341" s="95" t="str">
        <f>VLOOKUP(B341,'C-Business Context'!G:G,1,FALSE)</f>
        <v>SP17.4</v>
      </c>
    </row>
    <row r="342" spans="1:8" hidden="1" x14ac:dyDescent="0.25">
      <c r="A342" s="95" t="s">
        <v>6697</v>
      </c>
      <c r="B342" s="95" t="s">
        <v>6696</v>
      </c>
      <c r="C342" s="95" t="s">
        <v>7869</v>
      </c>
      <c r="D342" s="95" t="s">
        <v>7872</v>
      </c>
      <c r="E342" s="95" t="s">
        <v>6697</v>
      </c>
      <c r="F342" s="95" t="s">
        <v>8241</v>
      </c>
      <c r="G342" s="96"/>
      <c r="H342" s="95" t="str">
        <f>VLOOKUP(B342,'C-Business Context'!G:G,1,FALSE)</f>
        <v>SP17.5</v>
      </c>
    </row>
    <row r="343" spans="1:8" x14ac:dyDescent="0.25">
      <c r="A343" s="95" t="s">
        <v>6699</v>
      </c>
      <c r="B343" s="95" t="s">
        <v>6698</v>
      </c>
      <c r="C343" s="95" t="s">
        <v>7811</v>
      </c>
      <c r="D343" s="95" t="s">
        <v>7872</v>
      </c>
      <c r="E343" s="95" t="s">
        <v>6699</v>
      </c>
      <c r="F343" s="95" t="s">
        <v>8241</v>
      </c>
      <c r="G343" s="96"/>
      <c r="H343" s="95" t="str">
        <f>VLOOKUP(B343,'C-Business Context'!G:G,1,FALSE)</f>
        <v>SP17.6</v>
      </c>
    </row>
    <row r="344" spans="1:8" x14ac:dyDescent="0.25">
      <c r="A344" s="95" t="s">
        <v>6701</v>
      </c>
      <c r="B344" s="95" t="s">
        <v>6700</v>
      </c>
      <c r="C344" s="95" t="s">
        <v>7811</v>
      </c>
      <c r="D344" s="95" t="s">
        <v>7872</v>
      </c>
      <c r="E344" s="95" t="s">
        <v>6701</v>
      </c>
      <c r="F344" s="95" t="s">
        <v>8240</v>
      </c>
      <c r="G344" s="96"/>
      <c r="H344" s="95" t="str">
        <f>VLOOKUP(B344,'C-Business Context'!G:G,1,FALSE)</f>
        <v>SP17.7</v>
      </c>
    </row>
    <row r="345" spans="1:8" hidden="1" x14ac:dyDescent="0.25">
      <c r="A345" s="95" t="s">
        <v>6703</v>
      </c>
      <c r="B345" s="95" t="s">
        <v>6702</v>
      </c>
      <c r="C345" s="95" t="s">
        <v>7811</v>
      </c>
      <c r="D345" s="95" t="s">
        <v>7872</v>
      </c>
      <c r="E345" s="95" t="s">
        <v>6703</v>
      </c>
      <c r="F345" s="95" t="s">
        <v>8240</v>
      </c>
      <c r="G345" s="96"/>
      <c r="H345" s="95" t="str">
        <f>VLOOKUP(B345,'C-Business Context'!G:G,1,FALSE)</f>
        <v>SP17.8</v>
      </c>
    </row>
    <row r="346" spans="1:8" hidden="1" x14ac:dyDescent="0.25">
      <c r="A346" s="95" t="s">
        <v>6705</v>
      </c>
      <c r="B346" s="95" t="s">
        <v>6704</v>
      </c>
      <c r="C346" s="95" t="s">
        <v>7811</v>
      </c>
      <c r="D346" s="95" t="s">
        <v>7811</v>
      </c>
      <c r="E346" s="95" t="s">
        <v>6705</v>
      </c>
      <c r="F346" s="95" t="s">
        <v>8241</v>
      </c>
      <c r="G346" s="96"/>
      <c r="H346" s="95" t="str">
        <f>VLOOKUP(B346,'C-Business Context'!G:G,1,FALSE)</f>
        <v>SP17.9</v>
      </c>
    </row>
    <row r="347" spans="1:8" hidden="1" x14ac:dyDescent="0.25">
      <c r="A347" s="95" t="s">
        <v>6709</v>
      </c>
      <c r="B347" s="95" t="s">
        <v>6708</v>
      </c>
      <c r="C347" s="95" t="s">
        <v>7739</v>
      </c>
      <c r="D347" s="95" t="s">
        <v>8301</v>
      </c>
      <c r="E347" s="95" t="s">
        <v>6709</v>
      </c>
      <c r="F347" s="95" t="s">
        <v>8241</v>
      </c>
      <c r="G347" s="96"/>
      <c r="H347" s="95" t="str">
        <f>VLOOKUP(B347,'C-Business Context'!G:G,1,FALSE)</f>
        <v>SP19.1</v>
      </c>
    </row>
    <row r="348" spans="1:8" x14ac:dyDescent="0.25">
      <c r="A348" s="95" t="s">
        <v>6711</v>
      </c>
      <c r="B348" s="95" t="s">
        <v>6710</v>
      </c>
      <c r="C348" s="95" t="s">
        <v>7958</v>
      </c>
      <c r="D348" s="95" t="s">
        <v>8249</v>
      </c>
      <c r="E348" s="95" t="s">
        <v>6711</v>
      </c>
      <c r="F348" s="95" t="s">
        <v>8241</v>
      </c>
      <c r="G348" s="96"/>
      <c r="H348" s="95" t="str">
        <f>VLOOKUP(B348,'C-Business Context'!G:G,1,FALSE)</f>
        <v>SP19.2</v>
      </c>
    </row>
    <row r="349" spans="1:8" hidden="1" x14ac:dyDescent="0.25">
      <c r="A349" s="95" t="s">
        <v>6713</v>
      </c>
      <c r="B349" s="95" t="s">
        <v>6712</v>
      </c>
      <c r="C349" s="95" t="s">
        <v>7921</v>
      </c>
      <c r="D349" s="95" t="s">
        <v>8302</v>
      </c>
      <c r="E349" s="95" t="s">
        <v>6713</v>
      </c>
      <c r="F349" s="95" t="s">
        <v>8240</v>
      </c>
      <c r="G349" s="96"/>
      <c r="H349" s="95" t="str">
        <f>VLOOKUP(B349,'C-Business Context'!G:G,1,FALSE)</f>
        <v>SP19.3</v>
      </c>
    </row>
    <row r="350" spans="1:8" hidden="1" x14ac:dyDescent="0.25">
      <c r="A350" s="95" t="s">
        <v>6715</v>
      </c>
      <c r="B350" s="95" t="s">
        <v>6714</v>
      </c>
      <c r="C350" s="95" t="s">
        <v>7875</v>
      </c>
      <c r="D350" s="95" t="s">
        <v>7874</v>
      </c>
      <c r="E350" s="95" t="s">
        <v>6715</v>
      </c>
      <c r="F350" s="95" t="s">
        <v>8240</v>
      </c>
      <c r="G350" s="96"/>
      <c r="H350" s="95" t="str">
        <f>VLOOKUP(B350,'C-Business Context'!G:G,1,FALSE)</f>
        <v>SP19.4</v>
      </c>
    </row>
    <row r="351" spans="1:8" hidden="1" x14ac:dyDescent="0.25">
      <c r="A351" s="95" t="s">
        <v>6717</v>
      </c>
      <c r="B351" s="95" t="s">
        <v>6716</v>
      </c>
      <c r="C351" s="95" t="s">
        <v>7871</v>
      </c>
      <c r="D351" s="95" t="s">
        <v>7872</v>
      </c>
      <c r="E351" s="95" t="s">
        <v>6717</v>
      </c>
      <c r="F351" s="95" t="s">
        <v>8241</v>
      </c>
      <c r="G351" s="96"/>
      <c r="H351" s="95" t="str">
        <f>VLOOKUP(B351,'C-Business Context'!G:G,1,FALSE)</f>
        <v>SP19.5</v>
      </c>
    </row>
    <row r="352" spans="1:8" hidden="1" x14ac:dyDescent="0.25">
      <c r="A352" s="95" t="s">
        <v>6719</v>
      </c>
      <c r="B352" s="95" t="s">
        <v>6718</v>
      </c>
      <c r="C352" s="95" t="s">
        <v>7892</v>
      </c>
      <c r="D352" s="95" t="s">
        <v>7892</v>
      </c>
      <c r="E352" s="95" t="s">
        <v>6719</v>
      </c>
      <c r="F352" s="95" t="s">
        <v>8240</v>
      </c>
      <c r="G352" s="96"/>
      <c r="H352" s="95" t="str">
        <f>VLOOKUP(B352,'C-Business Context'!G:G,1,FALSE)</f>
        <v>SP19.6</v>
      </c>
    </row>
    <row r="353" spans="1:8" x14ac:dyDescent="0.25">
      <c r="A353" s="95" t="s">
        <v>6723</v>
      </c>
      <c r="B353" s="95" t="s">
        <v>6722</v>
      </c>
      <c r="C353" s="95" t="s">
        <v>7872</v>
      </c>
      <c r="D353" s="95" t="s">
        <v>7822</v>
      </c>
      <c r="E353" s="95" t="s">
        <v>6723</v>
      </c>
      <c r="F353" s="95" t="s">
        <v>8241</v>
      </c>
      <c r="G353" s="96"/>
      <c r="H353" s="95" t="str">
        <f>VLOOKUP(B353,'C-Business Context'!G:G,1,FALSE)</f>
        <v>SP20.1</v>
      </c>
    </row>
    <row r="354" spans="1:8" hidden="1" x14ac:dyDescent="0.25">
      <c r="A354" s="95" t="s">
        <v>6725</v>
      </c>
      <c r="B354" s="95" t="s">
        <v>6724</v>
      </c>
      <c r="C354" s="95" t="s">
        <v>7893</v>
      </c>
      <c r="D354" s="95" t="s">
        <v>7872</v>
      </c>
      <c r="E354" s="95" t="s">
        <v>6725</v>
      </c>
      <c r="F354" s="95" t="s">
        <v>8241</v>
      </c>
      <c r="G354" s="96"/>
      <c r="H354" s="95" t="str">
        <f>VLOOKUP(B354,'C-Business Context'!G:G,1,FALSE)</f>
        <v>SP20.2</v>
      </c>
    </row>
    <row r="355" spans="1:8" x14ac:dyDescent="0.25">
      <c r="A355" s="95" t="s">
        <v>6727</v>
      </c>
      <c r="B355" s="95" t="s">
        <v>6726</v>
      </c>
      <c r="C355" s="95" t="s">
        <v>7951</v>
      </c>
      <c r="D355" s="95" t="s">
        <v>7819</v>
      </c>
      <c r="E355" s="95" t="s">
        <v>6727</v>
      </c>
      <c r="F355" s="95" t="s">
        <v>8241</v>
      </c>
      <c r="G355" s="96"/>
      <c r="H355" s="95" t="str">
        <f>VLOOKUP(B355,'C-Business Context'!G:G,1,FALSE)</f>
        <v>SP20.3</v>
      </c>
    </row>
    <row r="356" spans="1:8" x14ac:dyDescent="0.25">
      <c r="A356" s="95" t="s">
        <v>6729</v>
      </c>
      <c r="B356" s="95" t="s">
        <v>6728</v>
      </c>
      <c r="C356" s="95" t="s">
        <v>7822</v>
      </c>
      <c r="D356" s="95" t="s">
        <v>7819</v>
      </c>
      <c r="E356" s="95" t="s">
        <v>6729</v>
      </c>
      <c r="F356" s="95" t="s">
        <v>8240</v>
      </c>
      <c r="G356" s="96"/>
      <c r="H356" s="95" t="str">
        <f>VLOOKUP(B356,'C-Business Context'!G:G,1,FALSE)</f>
        <v>SP20.4</v>
      </c>
    </row>
    <row r="357" spans="1:8" x14ac:dyDescent="0.25">
      <c r="A357" s="95" t="s">
        <v>6731</v>
      </c>
      <c r="B357" s="95" t="s">
        <v>6730</v>
      </c>
      <c r="C357" s="95" t="s">
        <v>7822</v>
      </c>
      <c r="D357" s="95" t="s">
        <v>7819</v>
      </c>
      <c r="E357" s="95" t="s">
        <v>6731</v>
      </c>
      <c r="F357" s="95" t="s">
        <v>8240</v>
      </c>
      <c r="G357" s="96"/>
      <c r="H357" s="95" t="str">
        <f>VLOOKUP(B357,'C-Business Context'!G:G,1,FALSE)</f>
        <v>SP20.5</v>
      </c>
    </row>
    <row r="358" spans="1:8" x14ac:dyDescent="0.25">
      <c r="A358" s="95" t="s">
        <v>6733</v>
      </c>
      <c r="B358" s="95" t="s">
        <v>6732</v>
      </c>
      <c r="C358" s="95" t="s">
        <v>7951</v>
      </c>
      <c r="D358" s="95" t="s">
        <v>7819</v>
      </c>
      <c r="E358" s="95" t="s">
        <v>6733</v>
      </c>
      <c r="F358" s="95" t="s">
        <v>8241</v>
      </c>
      <c r="G358" s="96"/>
      <c r="H358" s="95" t="str">
        <f>VLOOKUP(B358,'C-Business Context'!G:G,1,FALSE)</f>
        <v>SP20.6</v>
      </c>
    </row>
    <row r="359" spans="1:8" hidden="1" x14ac:dyDescent="0.25">
      <c r="A359" s="95" t="s">
        <v>6736</v>
      </c>
      <c r="B359" s="95" t="s">
        <v>6735</v>
      </c>
      <c r="C359" s="95" t="s">
        <v>7713</v>
      </c>
      <c r="D359" s="95" t="s">
        <v>8303</v>
      </c>
      <c r="E359" s="95" t="s">
        <v>6736</v>
      </c>
      <c r="F359" s="95" t="s">
        <v>8241</v>
      </c>
      <c r="G359" s="96"/>
      <c r="H359" s="95" t="str">
        <f>VLOOKUP(B359,'C-Business Context'!G:G,1,FALSE)</f>
        <v>SP21.1</v>
      </c>
    </row>
    <row r="360" spans="1:8" x14ac:dyDescent="0.25">
      <c r="A360" s="95" t="s">
        <v>6738</v>
      </c>
      <c r="B360" s="95" t="s">
        <v>6737</v>
      </c>
      <c r="C360" s="95" t="s">
        <v>7946</v>
      </c>
      <c r="D360" s="95" t="s">
        <v>8304</v>
      </c>
      <c r="E360" s="95" t="s">
        <v>6738</v>
      </c>
      <c r="F360" s="95" t="s">
        <v>8241</v>
      </c>
      <c r="G360" s="96"/>
      <c r="H360" s="95" t="str">
        <f>VLOOKUP(B360,'C-Business Context'!G:G,1,FALSE)</f>
        <v>SP21.10</v>
      </c>
    </row>
    <row r="361" spans="1:8" hidden="1" x14ac:dyDescent="0.25">
      <c r="A361" s="95" t="s">
        <v>6740</v>
      </c>
      <c r="B361" s="95" t="s">
        <v>6739</v>
      </c>
      <c r="C361" s="95" t="s">
        <v>7886</v>
      </c>
      <c r="D361" s="95" t="s">
        <v>7947</v>
      </c>
      <c r="E361" s="95" t="s">
        <v>6740</v>
      </c>
      <c r="F361" s="95" t="s">
        <v>8240</v>
      </c>
      <c r="G361" s="96"/>
      <c r="H361" s="95" t="str">
        <f>VLOOKUP(B361,'C-Business Context'!G:G,1,FALSE)</f>
        <v>SP21.12</v>
      </c>
    </row>
    <row r="362" spans="1:8" hidden="1" x14ac:dyDescent="0.25">
      <c r="A362" s="95" t="s">
        <v>6742</v>
      </c>
      <c r="B362" s="95" t="s">
        <v>6741</v>
      </c>
      <c r="C362" s="95" t="s">
        <v>7947</v>
      </c>
      <c r="D362" s="95" t="s">
        <v>7947</v>
      </c>
      <c r="E362" s="95" t="s">
        <v>6742</v>
      </c>
      <c r="F362" s="95" t="s">
        <v>8240</v>
      </c>
      <c r="G362" s="96"/>
      <c r="H362" s="95" t="str">
        <f>VLOOKUP(B362,'C-Business Context'!G:G,1,FALSE)</f>
        <v>SP21.14</v>
      </c>
    </row>
    <row r="363" spans="1:8" x14ac:dyDescent="0.25">
      <c r="A363" s="95" t="s">
        <v>6744</v>
      </c>
      <c r="B363" s="95" t="s">
        <v>6743</v>
      </c>
      <c r="C363" s="95" t="s">
        <v>7929</v>
      </c>
      <c r="D363" s="95" t="s">
        <v>7872</v>
      </c>
      <c r="E363" s="95" t="s">
        <v>6744</v>
      </c>
      <c r="F363" s="95" t="s">
        <v>8240</v>
      </c>
      <c r="G363" s="96"/>
      <c r="H363" s="95" t="str">
        <f>VLOOKUP(B363,'C-Business Context'!G:G,1,FALSE)</f>
        <v>SP21.16</v>
      </c>
    </row>
    <row r="364" spans="1:8" x14ac:dyDescent="0.25">
      <c r="A364" s="95" t="s">
        <v>6746</v>
      </c>
      <c r="B364" s="95" t="s">
        <v>6745</v>
      </c>
      <c r="C364" s="95" t="s">
        <v>7929</v>
      </c>
      <c r="D364" s="95" t="s">
        <v>7872</v>
      </c>
      <c r="E364" s="95" t="s">
        <v>6746</v>
      </c>
      <c r="F364" s="95" t="s">
        <v>8240</v>
      </c>
      <c r="G364" s="96"/>
      <c r="H364" s="95" t="str">
        <f>VLOOKUP(B364,'C-Business Context'!G:G,1,FALSE)</f>
        <v>SP21.17</v>
      </c>
    </row>
    <row r="365" spans="1:8" x14ac:dyDescent="0.25">
      <c r="A365" s="95" t="s">
        <v>6748</v>
      </c>
      <c r="B365" s="95" t="s">
        <v>6747</v>
      </c>
      <c r="C365" s="95" t="s">
        <v>7891</v>
      </c>
      <c r="D365" s="95" t="s">
        <v>8305</v>
      </c>
      <c r="E365" s="95" t="s">
        <v>6748</v>
      </c>
      <c r="F365" s="95" t="s">
        <v>8240</v>
      </c>
      <c r="G365" s="96"/>
      <c r="H365" s="95" t="str">
        <f>VLOOKUP(B365,'C-Business Context'!G:G,1,FALSE)</f>
        <v>SP21.19</v>
      </c>
    </row>
    <row r="366" spans="1:8" hidden="1" x14ac:dyDescent="0.25">
      <c r="A366" s="95" t="s">
        <v>6750</v>
      </c>
      <c r="B366" s="95" t="s">
        <v>6749</v>
      </c>
      <c r="C366" s="95" t="s">
        <v>7871</v>
      </c>
      <c r="D366" s="95" t="s">
        <v>7872</v>
      </c>
      <c r="E366" s="95" t="s">
        <v>6750</v>
      </c>
      <c r="F366" s="95" t="s">
        <v>8241</v>
      </c>
      <c r="G366" s="96"/>
      <c r="H366" s="95" t="str">
        <f>VLOOKUP(B366,'C-Business Context'!G:G,1,FALSE)</f>
        <v>SP21.2</v>
      </c>
    </row>
    <row r="367" spans="1:8" x14ac:dyDescent="0.25">
      <c r="A367" s="95" t="s">
        <v>6752</v>
      </c>
      <c r="B367" s="95" t="s">
        <v>6751</v>
      </c>
      <c r="C367" s="95" t="s">
        <v>7917</v>
      </c>
      <c r="D367" s="95" t="s">
        <v>8306</v>
      </c>
      <c r="E367" s="95" t="s">
        <v>6752</v>
      </c>
      <c r="F367" s="95" t="s">
        <v>8259</v>
      </c>
      <c r="G367" s="96">
        <v>45611</v>
      </c>
      <c r="H367" s="95" t="str">
        <f>VLOOKUP(B367,'C-Business Context'!G:G,1,FALSE)</f>
        <v>SP21.21</v>
      </c>
    </row>
    <row r="368" spans="1:8" x14ac:dyDescent="0.25">
      <c r="A368" s="95" t="s">
        <v>6754</v>
      </c>
      <c r="B368" s="95" t="s">
        <v>6753</v>
      </c>
      <c r="C368" s="95" t="s">
        <v>7886</v>
      </c>
      <c r="D368" s="95" t="s">
        <v>7947</v>
      </c>
      <c r="E368" s="95" t="s">
        <v>6754</v>
      </c>
      <c r="F368" s="95" t="s">
        <v>8240</v>
      </c>
      <c r="G368" s="96"/>
      <c r="H368" s="95" t="str">
        <f>VLOOKUP(B368,'C-Business Context'!G:G,1,FALSE)</f>
        <v>SP21.22</v>
      </c>
    </row>
    <row r="369" spans="1:8" x14ac:dyDescent="0.25">
      <c r="A369" s="95" t="s">
        <v>6756</v>
      </c>
      <c r="B369" s="95" t="s">
        <v>6755</v>
      </c>
      <c r="C369" s="95" t="s">
        <v>7893</v>
      </c>
      <c r="D369" s="95" t="s">
        <v>7872</v>
      </c>
      <c r="E369" s="95" t="s">
        <v>6756</v>
      </c>
      <c r="F369" s="95" t="s">
        <v>8240</v>
      </c>
      <c r="G369" s="96"/>
      <c r="H369" s="95" t="str">
        <f>VLOOKUP(B369,'C-Business Context'!G:G,1,FALSE)</f>
        <v>SP21.23</v>
      </c>
    </row>
    <row r="370" spans="1:8" x14ac:dyDescent="0.25">
      <c r="A370" s="95" t="s">
        <v>6758</v>
      </c>
      <c r="B370" s="95" t="s">
        <v>6757</v>
      </c>
      <c r="C370" s="95" t="s">
        <v>7983</v>
      </c>
      <c r="D370" s="95" t="s">
        <v>8307</v>
      </c>
      <c r="E370" s="95" t="s">
        <v>6758</v>
      </c>
      <c r="F370" s="95" t="s">
        <v>8241</v>
      </c>
      <c r="G370" s="96"/>
      <c r="H370" s="95" t="str">
        <f>VLOOKUP(B370,'C-Business Context'!G:G,1,FALSE)</f>
        <v>SP21.24</v>
      </c>
    </row>
    <row r="371" spans="1:8" x14ac:dyDescent="0.25">
      <c r="A371" s="95" t="s">
        <v>6760</v>
      </c>
      <c r="B371" s="95" t="s">
        <v>6759</v>
      </c>
      <c r="C371" s="95" t="s">
        <v>7981</v>
      </c>
      <c r="D371" s="95" t="s">
        <v>8258</v>
      </c>
      <c r="E371" s="95" t="s">
        <v>6760</v>
      </c>
      <c r="F371" s="95" t="s">
        <v>8240</v>
      </c>
      <c r="G371" s="96"/>
      <c r="H371" s="95" t="str">
        <f>VLOOKUP(B371,'C-Business Context'!G:G,1,FALSE)</f>
        <v>SP21.25</v>
      </c>
    </row>
    <row r="372" spans="1:8" x14ac:dyDescent="0.25">
      <c r="A372" s="95" t="s">
        <v>6762</v>
      </c>
      <c r="B372" s="95" t="s">
        <v>6761</v>
      </c>
      <c r="C372" s="95" t="s">
        <v>7886</v>
      </c>
      <c r="D372" s="95" t="s">
        <v>8308</v>
      </c>
      <c r="E372" s="95" t="s">
        <v>6762</v>
      </c>
      <c r="F372" s="95" t="s">
        <v>8241</v>
      </c>
      <c r="G372" s="96"/>
      <c r="H372" s="95" t="str">
        <f>VLOOKUP(B372,'C-Business Context'!G:G,1,FALSE)</f>
        <v>SP21.26</v>
      </c>
    </row>
    <row r="373" spans="1:8" x14ac:dyDescent="0.25">
      <c r="A373" s="95" t="s">
        <v>6764</v>
      </c>
      <c r="B373" s="95" t="s">
        <v>6763</v>
      </c>
      <c r="C373" s="95" t="s">
        <v>7806</v>
      </c>
      <c r="D373" s="95" t="s">
        <v>8309</v>
      </c>
      <c r="E373" s="95" t="s">
        <v>6764</v>
      </c>
      <c r="F373" s="95" t="s">
        <v>8241</v>
      </c>
      <c r="G373" s="96"/>
      <c r="H373" s="95" t="str">
        <f>VLOOKUP(B373,'C-Business Context'!G:G,1,FALSE)</f>
        <v>SP21.29</v>
      </c>
    </row>
    <row r="374" spans="1:8" hidden="1" x14ac:dyDescent="0.25">
      <c r="A374" s="95" t="s">
        <v>6766</v>
      </c>
      <c r="B374" s="95" t="s">
        <v>6765</v>
      </c>
      <c r="C374" s="95" t="s">
        <v>7713</v>
      </c>
      <c r="D374" s="95" t="s">
        <v>8303</v>
      </c>
      <c r="E374" s="95" t="s">
        <v>6766</v>
      </c>
      <c r="F374" s="95" t="s">
        <v>8241</v>
      </c>
      <c r="G374" s="96"/>
      <c r="H374" s="95" t="str">
        <f>VLOOKUP(B374,'C-Business Context'!G:G,1,FALSE)</f>
        <v>SP21.3</v>
      </c>
    </row>
    <row r="375" spans="1:8" hidden="1" x14ac:dyDescent="0.25">
      <c r="A375" s="95" t="s">
        <v>6768</v>
      </c>
      <c r="B375" s="95" t="s">
        <v>6767</v>
      </c>
      <c r="C375" s="95" t="s">
        <v>7948</v>
      </c>
      <c r="D375" s="95" t="s">
        <v>7947</v>
      </c>
      <c r="E375" s="95" t="s">
        <v>6768</v>
      </c>
      <c r="F375" s="95" t="s">
        <v>8241</v>
      </c>
      <c r="G375" s="96"/>
      <c r="H375" s="95" t="str">
        <f>VLOOKUP(B375,'C-Business Context'!G:G,1,FALSE)</f>
        <v>SP21.30</v>
      </c>
    </row>
    <row r="376" spans="1:8" x14ac:dyDescent="0.25">
      <c r="A376" s="95" t="s">
        <v>6770</v>
      </c>
      <c r="B376" s="95" t="s">
        <v>6769</v>
      </c>
      <c r="C376" s="95" t="s">
        <v>7985</v>
      </c>
      <c r="D376" s="95" t="s">
        <v>7945</v>
      </c>
      <c r="E376" s="95" t="s">
        <v>6770</v>
      </c>
      <c r="F376" s="95" t="s">
        <v>8241</v>
      </c>
      <c r="G376" s="96"/>
      <c r="H376" s="95" t="str">
        <f>VLOOKUP(B376,'C-Business Context'!G:G,1,FALSE)</f>
        <v>SP21.31</v>
      </c>
    </row>
    <row r="377" spans="1:8" x14ac:dyDescent="0.25">
      <c r="A377" s="95" t="s">
        <v>6772</v>
      </c>
      <c r="B377" s="95" t="s">
        <v>6771</v>
      </c>
      <c r="C377" s="95" t="s">
        <v>7948</v>
      </c>
      <c r="D377" s="95" t="s">
        <v>7947</v>
      </c>
      <c r="E377" s="95" t="s">
        <v>6772</v>
      </c>
      <c r="F377" s="95" t="s">
        <v>8241</v>
      </c>
      <c r="G377" s="96"/>
      <c r="H377" s="95" t="str">
        <f>VLOOKUP(B377,'C-Business Context'!G:G,1,FALSE)</f>
        <v>SP21.32</v>
      </c>
    </row>
    <row r="378" spans="1:8" x14ac:dyDescent="0.25">
      <c r="A378" s="95" t="s">
        <v>6774</v>
      </c>
      <c r="B378" s="95" t="s">
        <v>6773</v>
      </c>
      <c r="C378" s="95" t="s">
        <v>7886</v>
      </c>
      <c r="D378" s="95" t="s">
        <v>7947</v>
      </c>
      <c r="E378" s="95" t="s">
        <v>6774</v>
      </c>
      <c r="F378" s="95" t="s">
        <v>8241</v>
      </c>
      <c r="G378" s="96"/>
      <c r="H378" s="95" t="str">
        <f>VLOOKUP(B378,'C-Business Context'!G:G,1,FALSE)</f>
        <v>SP21.34</v>
      </c>
    </row>
    <row r="379" spans="1:8" x14ac:dyDescent="0.25">
      <c r="A379" s="95" t="s">
        <v>6776</v>
      </c>
      <c r="B379" s="95" t="s">
        <v>6775</v>
      </c>
      <c r="C379" s="95" t="s">
        <v>7886</v>
      </c>
      <c r="D379" s="95" t="s">
        <v>7947</v>
      </c>
      <c r="E379" s="95" t="s">
        <v>6776</v>
      </c>
      <c r="F379" s="95" t="s">
        <v>8241</v>
      </c>
      <c r="G379" s="96"/>
      <c r="H379" s="95" t="str">
        <f>VLOOKUP(B379,'C-Business Context'!G:G,1,FALSE)</f>
        <v>SP21.35</v>
      </c>
    </row>
    <row r="380" spans="1:8" x14ac:dyDescent="0.25">
      <c r="A380" s="95" t="s">
        <v>6778</v>
      </c>
      <c r="B380" s="95" t="s">
        <v>6777</v>
      </c>
      <c r="C380" s="95" t="s">
        <v>7886</v>
      </c>
      <c r="D380" s="95" t="s">
        <v>7947</v>
      </c>
      <c r="E380" s="95" t="s">
        <v>6778</v>
      </c>
      <c r="F380" s="95" t="s">
        <v>8241</v>
      </c>
      <c r="G380" s="96"/>
      <c r="H380" s="95" t="str">
        <f>VLOOKUP(B380,'C-Business Context'!G:G,1,FALSE)</f>
        <v>SP21.36</v>
      </c>
    </row>
    <row r="381" spans="1:8" x14ac:dyDescent="0.25">
      <c r="A381" s="95" t="s">
        <v>6780</v>
      </c>
      <c r="B381" s="95" t="s">
        <v>6779</v>
      </c>
      <c r="C381" s="95" t="s">
        <v>7886</v>
      </c>
      <c r="D381" s="95" t="s">
        <v>7947</v>
      </c>
      <c r="E381" s="95" t="s">
        <v>6780</v>
      </c>
      <c r="F381" s="95" t="s">
        <v>8241</v>
      </c>
      <c r="G381" s="96"/>
      <c r="H381" s="95" t="str">
        <f>VLOOKUP(B381,'C-Business Context'!G:G,1,FALSE)</f>
        <v>SP21.37</v>
      </c>
    </row>
    <row r="382" spans="1:8" x14ac:dyDescent="0.25">
      <c r="A382" s="95" t="s">
        <v>6782</v>
      </c>
      <c r="B382" s="95" t="s">
        <v>6781</v>
      </c>
      <c r="C382" s="95" t="s">
        <v>7886</v>
      </c>
      <c r="D382" s="95" t="s">
        <v>7947</v>
      </c>
      <c r="E382" s="95" t="s">
        <v>6782</v>
      </c>
      <c r="F382" s="95" t="s">
        <v>8240</v>
      </c>
      <c r="G382" s="96"/>
      <c r="H382" s="95" t="str">
        <f>VLOOKUP(B382,'C-Business Context'!G:G,1,FALSE)</f>
        <v>SP21.38</v>
      </c>
    </row>
    <row r="383" spans="1:8" x14ac:dyDescent="0.25">
      <c r="A383" s="95" t="s">
        <v>6784</v>
      </c>
      <c r="B383" s="95" t="s">
        <v>6783</v>
      </c>
      <c r="C383" s="95" t="s">
        <v>7886</v>
      </c>
      <c r="D383" s="95" t="s">
        <v>7947</v>
      </c>
      <c r="E383" s="95" t="s">
        <v>6784</v>
      </c>
      <c r="F383" s="95" t="s">
        <v>8240</v>
      </c>
      <c r="G383" s="96"/>
      <c r="H383" s="95" t="str">
        <f>VLOOKUP(B383,'C-Business Context'!G:G,1,FALSE)</f>
        <v>SP21.39</v>
      </c>
    </row>
    <row r="384" spans="1:8" hidden="1" x14ac:dyDescent="0.25">
      <c r="A384" s="95" t="s">
        <v>6786</v>
      </c>
      <c r="B384" s="95" t="s">
        <v>6785</v>
      </c>
      <c r="C384" s="95" t="s">
        <v>7713</v>
      </c>
      <c r="D384" s="95" t="s">
        <v>7947</v>
      </c>
      <c r="E384" s="95" t="s">
        <v>6786</v>
      </c>
      <c r="F384" s="95" t="s">
        <v>8241</v>
      </c>
      <c r="G384" s="96"/>
      <c r="H384" s="95" t="str">
        <f>VLOOKUP(B384,'C-Business Context'!G:G,1,FALSE)</f>
        <v>SP21.4</v>
      </c>
    </row>
    <row r="385" spans="1:8" x14ac:dyDescent="0.25">
      <c r="A385" s="95" t="s">
        <v>6788</v>
      </c>
      <c r="B385" s="95" t="s">
        <v>6787</v>
      </c>
      <c r="C385" s="95" t="s">
        <v>7886</v>
      </c>
      <c r="D385" s="95" t="s">
        <v>7947</v>
      </c>
      <c r="E385" s="95" t="s">
        <v>6788</v>
      </c>
      <c r="F385" s="95" t="s">
        <v>8241</v>
      </c>
      <c r="G385" s="96"/>
      <c r="H385" s="95" t="str">
        <f>VLOOKUP(B385,'C-Business Context'!G:G,1,FALSE)</f>
        <v>SP21.41</v>
      </c>
    </row>
    <row r="386" spans="1:8" x14ac:dyDescent="0.25">
      <c r="A386" s="95" t="s">
        <v>6790</v>
      </c>
      <c r="B386" s="95" t="s">
        <v>6789</v>
      </c>
      <c r="C386" s="95" t="s">
        <v>7886</v>
      </c>
      <c r="D386" s="95" t="s">
        <v>7947</v>
      </c>
      <c r="E386" s="95" t="s">
        <v>6790</v>
      </c>
      <c r="F386" s="95" t="s">
        <v>8241</v>
      </c>
      <c r="G386" s="96"/>
      <c r="H386" s="95" t="str">
        <f>VLOOKUP(B386,'C-Business Context'!G:G,1,FALSE)</f>
        <v>SP21.42</v>
      </c>
    </row>
    <row r="387" spans="1:8" x14ac:dyDescent="0.25">
      <c r="A387" s="95" t="s">
        <v>6792</v>
      </c>
      <c r="B387" s="95" t="s">
        <v>6791</v>
      </c>
      <c r="C387" s="95" t="s">
        <v>7886</v>
      </c>
      <c r="D387" s="95" t="s">
        <v>7947</v>
      </c>
      <c r="E387" s="95" t="s">
        <v>6792</v>
      </c>
      <c r="F387" s="95" t="s">
        <v>8241</v>
      </c>
      <c r="G387" s="96"/>
      <c r="H387" s="95" t="str">
        <f>VLOOKUP(B387,'C-Business Context'!G:G,1,FALSE)</f>
        <v>SP21.43</v>
      </c>
    </row>
    <row r="388" spans="1:8" x14ac:dyDescent="0.25">
      <c r="A388" s="95" t="s">
        <v>6794</v>
      </c>
      <c r="B388" s="95" t="s">
        <v>6793</v>
      </c>
      <c r="C388" s="95" t="s">
        <v>7947</v>
      </c>
      <c r="D388" s="95" t="s">
        <v>7947</v>
      </c>
      <c r="E388" s="95" t="s">
        <v>6794</v>
      </c>
      <c r="F388" s="95" t="s">
        <v>8241</v>
      </c>
      <c r="G388" s="96"/>
      <c r="H388" s="95" t="str">
        <f>VLOOKUP(B388,'C-Business Context'!G:G,1,FALSE)</f>
        <v>SP21.44</v>
      </c>
    </row>
    <row r="389" spans="1:8" x14ac:dyDescent="0.25">
      <c r="A389" s="95" t="s">
        <v>6796</v>
      </c>
      <c r="B389" s="95" t="s">
        <v>6795</v>
      </c>
      <c r="C389" s="95" t="s">
        <v>7886</v>
      </c>
      <c r="D389" s="95" t="s">
        <v>8274</v>
      </c>
      <c r="E389" s="95" t="s">
        <v>6796</v>
      </c>
      <c r="F389" s="95" t="s">
        <v>8241</v>
      </c>
      <c r="G389" s="96"/>
      <c r="H389" s="95" t="str">
        <f>VLOOKUP(B389,'C-Business Context'!G:G,1,FALSE)</f>
        <v>SP21.46</v>
      </c>
    </row>
    <row r="390" spans="1:8" x14ac:dyDescent="0.25">
      <c r="A390" s="95" t="s">
        <v>6798</v>
      </c>
      <c r="B390" s="95" t="s">
        <v>6797</v>
      </c>
      <c r="C390" s="95" t="s">
        <v>7886</v>
      </c>
      <c r="D390" s="95" t="s">
        <v>7713</v>
      </c>
      <c r="E390" s="95" t="s">
        <v>6798</v>
      </c>
      <c r="F390" s="95" t="s">
        <v>8241</v>
      </c>
      <c r="G390" s="96"/>
      <c r="H390" s="95" t="str">
        <f>VLOOKUP(B390,'C-Business Context'!G:G,1,FALSE)</f>
        <v>SP21.47</v>
      </c>
    </row>
    <row r="391" spans="1:8" x14ac:dyDescent="0.25">
      <c r="A391" s="95" t="s">
        <v>6800</v>
      </c>
      <c r="B391" s="95" t="s">
        <v>6799</v>
      </c>
      <c r="C391" s="95" t="s">
        <v>7886</v>
      </c>
      <c r="D391" s="95" t="s">
        <v>7946</v>
      </c>
      <c r="E391" s="95" t="s">
        <v>6800</v>
      </c>
      <c r="F391" s="95" t="s">
        <v>8241</v>
      </c>
      <c r="G391" s="96"/>
      <c r="H391" s="95" t="str">
        <f>VLOOKUP(B391,'C-Business Context'!G:G,1,FALSE)</f>
        <v>SP21.48</v>
      </c>
    </row>
    <row r="392" spans="1:8" x14ac:dyDescent="0.25">
      <c r="A392" s="95" t="s">
        <v>6802</v>
      </c>
      <c r="B392" s="95" t="s">
        <v>6801</v>
      </c>
      <c r="C392" s="95" t="s">
        <v>7886</v>
      </c>
      <c r="D392" s="95" t="s">
        <v>7947</v>
      </c>
      <c r="E392" s="95" t="s">
        <v>6802</v>
      </c>
      <c r="F392" s="95" t="s">
        <v>8241</v>
      </c>
      <c r="G392" s="96"/>
      <c r="H392" s="95" t="str">
        <f>VLOOKUP(B392,'C-Business Context'!G:G,1,FALSE)</f>
        <v>SP21.49</v>
      </c>
    </row>
    <row r="393" spans="1:8" hidden="1" x14ac:dyDescent="0.25">
      <c r="A393" s="95" t="s">
        <v>6804</v>
      </c>
      <c r="B393" s="95" t="s">
        <v>6803</v>
      </c>
      <c r="C393" s="95" t="s">
        <v>7713</v>
      </c>
      <c r="D393" s="95" t="s">
        <v>7713</v>
      </c>
      <c r="E393" s="95" t="s">
        <v>6804</v>
      </c>
      <c r="F393" s="95" t="s">
        <v>8240</v>
      </c>
      <c r="G393" s="96"/>
      <c r="H393" s="95" t="str">
        <f>VLOOKUP(B393,'C-Business Context'!G:G,1,FALSE)</f>
        <v>SP21.5</v>
      </c>
    </row>
    <row r="394" spans="1:8" x14ac:dyDescent="0.25">
      <c r="A394" s="95" t="s">
        <v>6806</v>
      </c>
      <c r="B394" s="95" t="s">
        <v>6805</v>
      </c>
      <c r="C394" s="95" t="s">
        <v>7886</v>
      </c>
      <c r="D394" s="95" t="s">
        <v>7892</v>
      </c>
      <c r="E394" s="95" t="s">
        <v>6806</v>
      </c>
      <c r="F394" s="95" t="s">
        <v>8241</v>
      </c>
      <c r="G394" s="96"/>
      <c r="H394" s="95" t="str">
        <f>VLOOKUP(B394,'C-Business Context'!G:G,1,FALSE)</f>
        <v>SP21.50</v>
      </c>
    </row>
    <row r="395" spans="1:8" x14ac:dyDescent="0.25">
      <c r="A395" s="95" t="s">
        <v>6808</v>
      </c>
      <c r="B395" s="95" t="s">
        <v>6807</v>
      </c>
      <c r="C395" s="95" t="s">
        <v>7886</v>
      </c>
      <c r="D395" s="95" t="s">
        <v>8310</v>
      </c>
      <c r="E395" s="95" t="s">
        <v>6808</v>
      </c>
      <c r="F395" s="95" t="s">
        <v>8241</v>
      </c>
      <c r="G395" s="96"/>
      <c r="H395" s="95" t="str">
        <f>VLOOKUP(B395,'C-Business Context'!G:G,1,FALSE)</f>
        <v>SP21.51</v>
      </c>
    </row>
    <row r="396" spans="1:8" x14ac:dyDescent="0.25">
      <c r="A396" s="95" t="s">
        <v>6810</v>
      </c>
      <c r="B396" s="95" t="s">
        <v>6809</v>
      </c>
      <c r="C396" s="95" t="s">
        <v>7886</v>
      </c>
      <c r="D396" s="95" t="s">
        <v>7878</v>
      </c>
      <c r="E396" s="95" t="s">
        <v>6810</v>
      </c>
      <c r="F396" s="95" t="s">
        <v>8241</v>
      </c>
      <c r="G396" s="96"/>
      <c r="H396" s="95" t="str">
        <f>VLOOKUP(B396,'C-Business Context'!G:G,1,FALSE)</f>
        <v>SP21.52</v>
      </c>
    </row>
    <row r="397" spans="1:8" x14ac:dyDescent="0.25">
      <c r="A397" s="95" t="s">
        <v>6812</v>
      </c>
      <c r="B397" s="95" t="s">
        <v>6811</v>
      </c>
      <c r="C397" s="95" t="s">
        <v>7886</v>
      </c>
      <c r="D397" s="95" t="s">
        <v>7919</v>
      </c>
      <c r="E397" s="95" t="s">
        <v>6812</v>
      </c>
      <c r="F397" s="95" t="s">
        <v>8241</v>
      </c>
      <c r="G397" s="96"/>
      <c r="H397" s="95" t="str">
        <f>VLOOKUP(B397,'C-Business Context'!G:G,1,FALSE)</f>
        <v>SP21.53</v>
      </c>
    </row>
    <row r="398" spans="1:8" x14ac:dyDescent="0.25">
      <c r="A398" s="95" t="s">
        <v>6814</v>
      </c>
      <c r="B398" s="95" t="s">
        <v>6813</v>
      </c>
      <c r="C398" s="95" t="s">
        <v>7886</v>
      </c>
      <c r="D398" s="95" t="s">
        <v>7809</v>
      </c>
      <c r="E398" s="95" t="s">
        <v>6814</v>
      </c>
      <c r="F398" s="95" t="s">
        <v>8240</v>
      </c>
      <c r="G398" s="96"/>
      <c r="H398" s="95" t="str">
        <f>VLOOKUP(B398,'C-Business Context'!G:G,1,FALSE)</f>
        <v>SP21.54</v>
      </c>
    </row>
    <row r="399" spans="1:8" x14ac:dyDescent="0.25">
      <c r="A399" s="95" t="s">
        <v>6816</v>
      </c>
      <c r="B399" s="95" t="s">
        <v>6815</v>
      </c>
      <c r="C399" s="95" t="s">
        <v>7886</v>
      </c>
      <c r="D399" s="95" t="s">
        <v>7872</v>
      </c>
      <c r="E399" s="95" t="s">
        <v>6816</v>
      </c>
      <c r="F399" s="95" t="s">
        <v>8241</v>
      </c>
      <c r="G399" s="96"/>
      <c r="H399" s="95" t="str">
        <f>VLOOKUP(B399,'C-Business Context'!G:G,1,FALSE)</f>
        <v>SP21.55</v>
      </c>
    </row>
    <row r="400" spans="1:8" x14ac:dyDescent="0.25">
      <c r="A400" s="95" t="s">
        <v>6818</v>
      </c>
      <c r="B400" s="95" t="s">
        <v>6817</v>
      </c>
      <c r="C400" s="95" t="s">
        <v>7886</v>
      </c>
      <c r="D400" s="95" t="s">
        <v>7884</v>
      </c>
      <c r="E400" s="95" t="s">
        <v>6818</v>
      </c>
      <c r="F400" s="95" t="s">
        <v>8241</v>
      </c>
      <c r="G400" s="96"/>
      <c r="H400" s="95" t="str">
        <f>VLOOKUP(B400,'C-Business Context'!G:G,1,FALSE)</f>
        <v>SP21.56</v>
      </c>
    </row>
    <row r="401" spans="1:8" x14ac:dyDescent="0.25">
      <c r="A401" s="95" t="s">
        <v>6820</v>
      </c>
      <c r="B401" s="95" t="s">
        <v>6819</v>
      </c>
      <c r="C401" s="95" t="s">
        <v>7886</v>
      </c>
      <c r="D401" s="95" t="s">
        <v>7851</v>
      </c>
      <c r="E401" s="95" t="s">
        <v>6820</v>
      </c>
      <c r="F401" s="95" t="s">
        <v>8241</v>
      </c>
      <c r="G401" s="96"/>
      <c r="H401" s="95" t="str">
        <f>VLOOKUP(B401,'C-Business Context'!G:G,1,FALSE)</f>
        <v>SP21.57</v>
      </c>
    </row>
    <row r="402" spans="1:8" x14ac:dyDescent="0.25">
      <c r="A402" s="95" t="s">
        <v>6822</v>
      </c>
      <c r="B402" s="95" t="s">
        <v>6821</v>
      </c>
      <c r="C402" s="95" t="s">
        <v>7886</v>
      </c>
      <c r="D402" s="95" t="s">
        <v>8253</v>
      </c>
      <c r="E402" s="95" t="s">
        <v>6822</v>
      </c>
      <c r="F402" s="95" t="s">
        <v>8241</v>
      </c>
      <c r="G402" s="96"/>
      <c r="H402" s="95" t="str">
        <f>VLOOKUP(B402,'C-Business Context'!G:G,1,FALSE)</f>
        <v>SP21.58</v>
      </c>
    </row>
    <row r="403" spans="1:8" x14ac:dyDescent="0.25">
      <c r="A403" s="95" t="s">
        <v>6824</v>
      </c>
      <c r="B403" s="95" t="s">
        <v>6823</v>
      </c>
      <c r="C403" s="95" t="s">
        <v>7886</v>
      </c>
      <c r="D403" s="95" t="s">
        <v>8253</v>
      </c>
      <c r="E403" s="95" t="s">
        <v>6824</v>
      </c>
      <c r="F403" s="95" t="s">
        <v>8241</v>
      </c>
      <c r="G403" s="96"/>
      <c r="H403" s="95" t="str">
        <f>VLOOKUP(B403,'C-Business Context'!G:G,1,FALSE)</f>
        <v>SP21.59</v>
      </c>
    </row>
    <row r="404" spans="1:8" hidden="1" x14ac:dyDescent="0.25">
      <c r="A404" s="95" t="s">
        <v>6826</v>
      </c>
      <c r="B404" s="95" t="s">
        <v>6825</v>
      </c>
      <c r="C404" s="95" t="s">
        <v>7734</v>
      </c>
      <c r="D404" s="95" t="s">
        <v>8311</v>
      </c>
      <c r="E404" s="95" t="s">
        <v>6826</v>
      </c>
      <c r="F404" s="95" t="s">
        <v>8241</v>
      </c>
      <c r="G404" s="96"/>
      <c r="H404" s="95" t="str">
        <f>VLOOKUP(B404,'C-Business Context'!G:G,1,FALSE)</f>
        <v>SP21.6</v>
      </c>
    </row>
    <row r="405" spans="1:8" x14ac:dyDescent="0.25">
      <c r="A405" s="95" t="s">
        <v>6828</v>
      </c>
      <c r="B405" s="95" t="s">
        <v>6827</v>
      </c>
      <c r="C405" s="95" t="s">
        <v>7886</v>
      </c>
      <c r="D405" s="95" t="s">
        <v>7846</v>
      </c>
      <c r="E405" s="95" t="s">
        <v>6828</v>
      </c>
      <c r="F405" s="95" t="s">
        <v>8241</v>
      </c>
      <c r="G405" s="96"/>
      <c r="H405" s="95" t="str">
        <f>VLOOKUP(B405,'C-Business Context'!G:G,1,FALSE)</f>
        <v>SP21.60</v>
      </c>
    </row>
    <row r="406" spans="1:8" x14ac:dyDescent="0.25">
      <c r="A406" s="95" t="s">
        <v>6830</v>
      </c>
      <c r="B406" s="95" t="s">
        <v>6829</v>
      </c>
      <c r="C406" s="95" t="s">
        <v>7886</v>
      </c>
      <c r="D406" s="95" t="s">
        <v>7947</v>
      </c>
      <c r="E406" s="95" t="s">
        <v>6830</v>
      </c>
      <c r="F406" s="95" t="s">
        <v>8241</v>
      </c>
      <c r="G406" s="96"/>
      <c r="H406" s="95" t="str">
        <f>VLOOKUP(B406,'C-Business Context'!G:G,1,FALSE)</f>
        <v>SP21.61</v>
      </c>
    </row>
    <row r="407" spans="1:8" x14ac:dyDescent="0.25">
      <c r="A407" s="95" t="s">
        <v>6832</v>
      </c>
      <c r="B407" s="95" t="s">
        <v>6831</v>
      </c>
      <c r="C407" s="95" t="s">
        <v>7886</v>
      </c>
      <c r="D407" s="95" t="s">
        <v>7947</v>
      </c>
      <c r="E407" s="95" t="s">
        <v>6832</v>
      </c>
      <c r="F407" s="95" t="s">
        <v>8240</v>
      </c>
      <c r="G407" s="96"/>
      <c r="H407" s="95" t="str">
        <f>VLOOKUP(B407,'C-Business Context'!G:G,1,FALSE)</f>
        <v>SP21.62</v>
      </c>
    </row>
    <row r="408" spans="1:8" x14ac:dyDescent="0.25">
      <c r="A408" s="95" t="s">
        <v>6834</v>
      </c>
      <c r="B408" s="95" t="s">
        <v>6833</v>
      </c>
      <c r="C408" s="95" t="s">
        <v>7886</v>
      </c>
      <c r="D408" s="95" t="s">
        <v>7947</v>
      </c>
      <c r="E408" s="95" t="s">
        <v>6834</v>
      </c>
      <c r="F408" s="95" t="s">
        <v>8241</v>
      </c>
      <c r="G408" s="96"/>
      <c r="H408" s="95" t="str">
        <f>VLOOKUP(B408,'C-Business Context'!G:G,1,FALSE)</f>
        <v>SP21.64</v>
      </c>
    </row>
    <row r="409" spans="1:8" x14ac:dyDescent="0.25">
      <c r="A409" s="95" t="s">
        <v>6836</v>
      </c>
      <c r="B409" s="95" t="s">
        <v>6835</v>
      </c>
      <c r="C409" s="95" t="s">
        <v>7886</v>
      </c>
      <c r="D409" s="95" t="s">
        <v>7947</v>
      </c>
      <c r="E409" s="95" t="s">
        <v>6836</v>
      </c>
      <c r="F409" s="95" t="s">
        <v>8241</v>
      </c>
      <c r="G409" s="96"/>
      <c r="H409" s="95" t="str">
        <f>VLOOKUP(B409,'C-Business Context'!G:G,1,FALSE)</f>
        <v>SP21.65</v>
      </c>
    </row>
    <row r="410" spans="1:8" x14ac:dyDescent="0.25">
      <c r="A410" s="95" t="s">
        <v>6838</v>
      </c>
      <c r="B410" s="95" t="s">
        <v>6837</v>
      </c>
      <c r="C410" s="95" t="s">
        <v>7886</v>
      </c>
      <c r="D410" s="95" t="s">
        <v>7947</v>
      </c>
      <c r="E410" s="95" t="s">
        <v>6838</v>
      </c>
      <c r="F410" s="95" t="s">
        <v>8240</v>
      </c>
      <c r="G410" s="96"/>
      <c r="H410" s="95" t="str">
        <f>VLOOKUP(B410,'C-Business Context'!G:G,1,FALSE)</f>
        <v>SP21.66</v>
      </c>
    </row>
    <row r="411" spans="1:8" x14ac:dyDescent="0.25">
      <c r="A411" s="95" t="s">
        <v>6840</v>
      </c>
      <c r="B411" s="95" t="s">
        <v>6839</v>
      </c>
      <c r="C411" s="95" t="s">
        <v>7886</v>
      </c>
      <c r="D411" s="95" t="s">
        <v>7947</v>
      </c>
      <c r="E411" s="95" t="s">
        <v>6840</v>
      </c>
      <c r="F411" s="95" t="s">
        <v>8241</v>
      </c>
      <c r="G411" s="96"/>
      <c r="H411" s="95" t="str">
        <f>VLOOKUP(B411,'C-Business Context'!G:G,1,FALSE)</f>
        <v>SP21.67</v>
      </c>
    </row>
    <row r="412" spans="1:8" x14ac:dyDescent="0.25">
      <c r="A412" s="95" t="s">
        <v>6842</v>
      </c>
      <c r="B412" s="95" t="s">
        <v>6841</v>
      </c>
      <c r="C412" s="95" t="s">
        <v>7886</v>
      </c>
      <c r="D412" s="95" t="s">
        <v>7947</v>
      </c>
      <c r="E412" s="95" t="s">
        <v>6842</v>
      </c>
      <c r="F412" s="95" t="s">
        <v>8240</v>
      </c>
      <c r="G412" s="96"/>
      <c r="H412" s="95" t="str">
        <f>VLOOKUP(B412,'C-Business Context'!G:G,1,FALSE)</f>
        <v>SP21.68</v>
      </c>
    </row>
    <row r="413" spans="1:8" x14ac:dyDescent="0.25">
      <c r="A413" s="95" t="s">
        <v>6844</v>
      </c>
      <c r="B413" s="95" t="s">
        <v>6843</v>
      </c>
      <c r="C413" s="95" t="s">
        <v>7886</v>
      </c>
      <c r="D413" s="95" t="s">
        <v>7947</v>
      </c>
      <c r="E413" s="95" t="s">
        <v>6844</v>
      </c>
      <c r="F413" s="95" t="s">
        <v>8241</v>
      </c>
      <c r="G413" s="96"/>
      <c r="H413" s="95" t="str">
        <f>VLOOKUP(B413,'C-Business Context'!G:G,1,FALSE)</f>
        <v>SP21.69</v>
      </c>
    </row>
    <row r="414" spans="1:8" x14ac:dyDescent="0.25">
      <c r="A414" s="95" t="s">
        <v>6846</v>
      </c>
      <c r="B414" s="95" t="s">
        <v>6845</v>
      </c>
      <c r="C414" s="95" t="s">
        <v>7945</v>
      </c>
      <c r="D414" s="95" t="s">
        <v>7947</v>
      </c>
      <c r="E414" s="95" t="s">
        <v>6846</v>
      </c>
      <c r="F414" s="95" t="s">
        <v>8240</v>
      </c>
      <c r="G414" s="96"/>
      <c r="H414" s="95" t="str">
        <f>VLOOKUP(B414,'C-Business Context'!G:G,1,FALSE)</f>
        <v>SP21.7</v>
      </c>
    </row>
    <row r="415" spans="1:8" x14ac:dyDescent="0.25">
      <c r="A415" s="95" t="s">
        <v>6848</v>
      </c>
      <c r="B415" s="95" t="s">
        <v>6847</v>
      </c>
      <c r="C415" s="95" t="s">
        <v>7886</v>
      </c>
      <c r="D415" s="95" t="s">
        <v>7947</v>
      </c>
      <c r="E415" s="95" t="s">
        <v>6848</v>
      </c>
      <c r="F415" s="95" t="s">
        <v>8241</v>
      </c>
      <c r="G415" s="96"/>
      <c r="H415" s="95" t="str">
        <f>VLOOKUP(B415,'C-Business Context'!G:G,1,FALSE)</f>
        <v>SP21.70</v>
      </c>
    </row>
    <row r="416" spans="1:8" x14ac:dyDescent="0.25">
      <c r="A416" s="95" t="s">
        <v>6850</v>
      </c>
      <c r="B416" s="95" t="s">
        <v>6849</v>
      </c>
      <c r="C416" s="95" t="s">
        <v>7886</v>
      </c>
      <c r="D416" s="95" t="s">
        <v>7947</v>
      </c>
      <c r="E416" s="95" t="s">
        <v>6850</v>
      </c>
      <c r="F416" s="95" t="s">
        <v>8241</v>
      </c>
      <c r="G416" s="96"/>
      <c r="H416" s="95" t="str">
        <f>VLOOKUP(B416,'C-Business Context'!G:G,1,FALSE)</f>
        <v>SP21.71</v>
      </c>
    </row>
    <row r="417" spans="1:8" x14ac:dyDescent="0.25">
      <c r="A417" s="95" t="s">
        <v>6852</v>
      </c>
      <c r="B417" s="95" t="s">
        <v>6851</v>
      </c>
      <c r="C417" s="95" t="s">
        <v>7886</v>
      </c>
      <c r="D417" s="95" t="s">
        <v>7947</v>
      </c>
      <c r="E417" s="95" t="s">
        <v>6852</v>
      </c>
      <c r="F417" s="95" t="s">
        <v>8241</v>
      </c>
      <c r="G417" s="96"/>
      <c r="H417" s="95" t="str">
        <f>VLOOKUP(B417,'C-Business Context'!G:G,1,FALSE)</f>
        <v>SP21.72</v>
      </c>
    </row>
    <row r="418" spans="1:8" x14ac:dyDescent="0.25">
      <c r="A418" s="95" t="s">
        <v>6854</v>
      </c>
      <c r="B418" s="95" t="s">
        <v>6853</v>
      </c>
      <c r="C418" s="95" t="s">
        <v>7886</v>
      </c>
      <c r="D418" s="95" t="s">
        <v>7947</v>
      </c>
      <c r="E418" s="95" t="s">
        <v>6854</v>
      </c>
      <c r="F418" s="95" t="s">
        <v>8241</v>
      </c>
      <c r="G418" s="96"/>
      <c r="H418" s="95" t="str">
        <f>VLOOKUP(B418,'C-Business Context'!G:G,1,FALSE)</f>
        <v>SP21.73</v>
      </c>
    </row>
    <row r="419" spans="1:8" x14ac:dyDescent="0.25">
      <c r="A419" s="95" t="s">
        <v>6856</v>
      </c>
      <c r="B419" s="95" t="s">
        <v>6855</v>
      </c>
      <c r="C419" s="95" t="s">
        <v>7886</v>
      </c>
      <c r="D419" s="95" t="s">
        <v>7947</v>
      </c>
      <c r="E419" s="95" t="s">
        <v>6856</v>
      </c>
      <c r="F419" s="95" t="s">
        <v>8241</v>
      </c>
      <c r="G419" s="96"/>
      <c r="H419" s="95" t="str">
        <f>VLOOKUP(B419,'C-Business Context'!G:G,1,FALSE)</f>
        <v>SP21.74</v>
      </c>
    </row>
    <row r="420" spans="1:8" x14ac:dyDescent="0.25">
      <c r="A420" s="95" t="s">
        <v>6858</v>
      </c>
      <c r="B420" s="95" t="s">
        <v>6857</v>
      </c>
      <c r="C420" s="95" t="s">
        <v>7886</v>
      </c>
      <c r="D420" s="95" t="s">
        <v>7947</v>
      </c>
      <c r="E420" s="95" t="s">
        <v>6858</v>
      </c>
      <c r="F420" s="95" t="s">
        <v>8241</v>
      </c>
      <c r="G420" s="96"/>
      <c r="H420" s="95" t="str">
        <f>VLOOKUP(B420,'C-Business Context'!G:G,1,FALSE)</f>
        <v>SP21.75</v>
      </c>
    </row>
    <row r="421" spans="1:8" x14ac:dyDescent="0.25">
      <c r="A421" s="95" t="s">
        <v>6860</v>
      </c>
      <c r="B421" s="95" t="s">
        <v>6859</v>
      </c>
      <c r="C421" s="95" t="s">
        <v>7886</v>
      </c>
      <c r="D421" s="95" t="s">
        <v>7947</v>
      </c>
      <c r="E421" s="95" t="s">
        <v>6860</v>
      </c>
      <c r="F421" s="95" t="s">
        <v>8241</v>
      </c>
      <c r="G421" s="96"/>
      <c r="H421" s="95" t="str">
        <f>VLOOKUP(B421,'C-Business Context'!G:G,1,FALSE)</f>
        <v>SP21.76</v>
      </c>
    </row>
    <row r="422" spans="1:8" x14ac:dyDescent="0.25">
      <c r="A422" s="95" t="s">
        <v>6862</v>
      </c>
      <c r="B422" s="95" t="s">
        <v>6861</v>
      </c>
      <c r="C422" s="95" t="s">
        <v>7886</v>
      </c>
      <c r="D422" s="95" t="s">
        <v>7947</v>
      </c>
      <c r="E422" s="95" t="s">
        <v>6862</v>
      </c>
      <c r="F422" s="95" t="s">
        <v>8241</v>
      </c>
      <c r="G422" s="96"/>
      <c r="H422" s="95" t="str">
        <f>VLOOKUP(B422,'C-Business Context'!G:G,1,FALSE)</f>
        <v>SP21.77</v>
      </c>
    </row>
    <row r="423" spans="1:8" x14ac:dyDescent="0.25">
      <c r="A423" s="95" t="s">
        <v>6864</v>
      </c>
      <c r="B423" s="95" t="s">
        <v>6863</v>
      </c>
      <c r="C423" s="95" t="s">
        <v>7886</v>
      </c>
      <c r="D423" s="95" t="s">
        <v>7947</v>
      </c>
      <c r="E423" s="95" t="s">
        <v>6864</v>
      </c>
      <c r="F423" s="95" t="s">
        <v>8241</v>
      </c>
      <c r="G423" s="96"/>
      <c r="H423" s="95" t="str">
        <f>VLOOKUP(B423,'C-Business Context'!G:G,1,FALSE)</f>
        <v>SP21.78</v>
      </c>
    </row>
    <row r="424" spans="1:8" x14ac:dyDescent="0.25">
      <c r="A424" s="95" t="s">
        <v>6866</v>
      </c>
      <c r="B424" s="95" t="s">
        <v>6865</v>
      </c>
      <c r="C424" s="95" t="s">
        <v>7886</v>
      </c>
      <c r="D424" s="95" t="s">
        <v>7947</v>
      </c>
      <c r="E424" s="95" t="s">
        <v>6866</v>
      </c>
      <c r="F424" s="95" t="s">
        <v>8241</v>
      </c>
      <c r="G424" s="96"/>
      <c r="H424" s="95" t="str">
        <f>VLOOKUP(B424,'C-Business Context'!G:G,1,FALSE)</f>
        <v>SP21.79</v>
      </c>
    </row>
    <row r="425" spans="1:8" x14ac:dyDescent="0.25">
      <c r="A425" s="95" t="s">
        <v>6868</v>
      </c>
      <c r="B425" s="95" t="s">
        <v>6867</v>
      </c>
      <c r="C425" s="95" t="s">
        <v>7985</v>
      </c>
      <c r="D425" s="95" t="s">
        <v>7872</v>
      </c>
      <c r="E425" s="95" t="s">
        <v>6868</v>
      </c>
      <c r="F425" s="95" t="s">
        <v>8241</v>
      </c>
      <c r="G425" s="96"/>
      <c r="H425" s="95" t="str">
        <f>VLOOKUP(B425,'C-Business Context'!G:G,1,FALSE)</f>
        <v>SP21.8</v>
      </c>
    </row>
    <row r="426" spans="1:8" x14ac:dyDescent="0.25">
      <c r="A426" s="95" t="s">
        <v>6870</v>
      </c>
      <c r="B426" s="95" t="s">
        <v>6869</v>
      </c>
      <c r="C426" s="95" t="s">
        <v>7886</v>
      </c>
      <c r="D426" s="95" t="s">
        <v>7947</v>
      </c>
      <c r="E426" s="95" t="s">
        <v>6870</v>
      </c>
      <c r="F426" s="95" t="s">
        <v>8240</v>
      </c>
      <c r="G426" s="96"/>
      <c r="H426" s="95" t="str">
        <f>VLOOKUP(B426,'C-Business Context'!G:G,1,FALSE)</f>
        <v>SP21.80</v>
      </c>
    </row>
    <row r="427" spans="1:8" hidden="1" x14ac:dyDescent="0.25">
      <c r="A427" s="95" t="s">
        <v>6872</v>
      </c>
      <c r="B427" s="95" t="s">
        <v>6871</v>
      </c>
      <c r="C427" s="95" t="s">
        <v>7969</v>
      </c>
      <c r="D427" s="95" t="s">
        <v>7917</v>
      </c>
      <c r="E427" s="95" t="s">
        <v>6872</v>
      </c>
      <c r="F427" s="95" t="s">
        <v>8241</v>
      </c>
      <c r="G427" s="96"/>
      <c r="H427" s="95" t="str">
        <f>VLOOKUP(B427,'C-Business Context'!G:G,1,FALSE)</f>
        <v>SP21.81</v>
      </c>
    </row>
    <row r="428" spans="1:8" x14ac:dyDescent="0.25">
      <c r="A428" s="95" t="s">
        <v>6874</v>
      </c>
      <c r="B428" s="95" t="s">
        <v>6873</v>
      </c>
      <c r="C428" s="95" t="s">
        <v>7886</v>
      </c>
      <c r="D428" s="95" t="s">
        <v>7947</v>
      </c>
      <c r="E428" s="95" t="s">
        <v>6874</v>
      </c>
      <c r="F428" s="95" t="s">
        <v>8240</v>
      </c>
      <c r="G428" s="96"/>
      <c r="H428" s="95" t="str">
        <f>VLOOKUP(B428,'C-Business Context'!G:G,1,FALSE)</f>
        <v>SP21.82</v>
      </c>
    </row>
    <row r="429" spans="1:8" x14ac:dyDescent="0.25">
      <c r="A429" s="95" t="s">
        <v>6876</v>
      </c>
      <c r="B429" s="95" t="s">
        <v>6875</v>
      </c>
      <c r="C429" s="95" t="s">
        <v>7901</v>
      </c>
      <c r="D429" s="95" t="s">
        <v>8294</v>
      </c>
      <c r="E429" s="95" t="s">
        <v>6876</v>
      </c>
      <c r="F429" s="95" t="s">
        <v>8241</v>
      </c>
      <c r="G429" s="96"/>
      <c r="H429" s="95" t="str">
        <f>VLOOKUP(B429,'C-Business Context'!G:G,1,FALSE)</f>
        <v>SP21.83</v>
      </c>
    </row>
    <row r="430" spans="1:8" x14ac:dyDescent="0.25">
      <c r="A430" s="95" t="s">
        <v>6878</v>
      </c>
      <c r="B430" s="95" t="s">
        <v>6877</v>
      </c>
      <c r="C430" s="95" t="s">
        <v>7886</v>
      </c>
      <c r="D430" s="95" t="s">
        <v>7947</v>
      </c>
      <c r="E430" s="95" t="s">
        <v>6878</v>
      </c>
      <c r="F430" s="95" t="s">
        <v>8240</v>
      </c>
      <c r="G430" s="96"/>
      <c r="H430" s="95" t="str">
        <f>VLOOKUP(B430,'C-Business Context'!G:G,1,FALSE)</f>
        <v>SP21.84</v>
      </c>
    </row>
    <row r="431" spans="1:8" hidden="1" x14ac:dyDescent="0.25">
      <c r="A431" s="95" t="s">
        <v>6880</v>
      </c>
      <c r="B431" s="95" t="s">
        <v>6879</v>
      </c>
      <c r="C431" s="95" t="s">
        <v>7803</v>
      </c>
      <c r="D431" s="95" t="s">
        <v>8294</v>
      </c>
      <c r="E431" s="95" t="s">
        <v>6880</v>
      </c>
      <c r="F431" s="95" t="s">
        <v>8241</v>
      </c>
      <c r="G431" s="96"/>
      <c r="H431" s="95" t="str">
        <f>VLOOKUP(B431,'C-Business Context'!G:G,1,FALSE)</f>
        <v>SP21.85</v>
      </c>
    </row>
    <row r="432" spans="1:8" x14ac:dyDescent="0.25">
      <c r="A432" s="95" t="s">
        <v>6882</v>
      </c>
      <c r="B432" s="95" t="s">
        <v>6881</v>
      </c>
      <c r="C432" s="95" t="s">
        <v>7891</v>
      </c>
      <c r="D432" s="95" t="s">
        <v>8312</v>
      </c>
      <c r="E432" s="95" t="s">
        <v>6882</v>
      </c>
      <c r="F432" s="95" t="s">
        <v>8240</v>
      </c>
      <c r="G432" s="96"/>
      <c r="H432" s="95" t="str">
        <f>VLOOKUP(B432,'C-Business Context'!G:G,1,FALSE)</f>
        <v>SP21.86</v>
      </c>
    </row>
    <row r="433" spans="1:8" hidden="1" x14ac:dyDescent="0.25">
      <c r="A433" s="95" t="s">
        <v>6884</v>
      </c>
      <c r="B433" s="95" t="s">
        <v>6883</v>
      </c>
      <c r="C433" s="95" t="s">
        <v>7940</v>
      </c>
      <c r="D433" s="95" t="s">
        <v>8283</v>
      </c>
      <c r="E433" s="95" t="s">
        <v>6884</v>
      </c>
      <c r="F433" s="95" t="s">
        <v>8240</v>
      </c>
      <c r="G433" s="96"/>
      <c r="H433" s="95" t="str">
        <f>VLOOKUP(B433,'C-Business Context'!G:G,1,FALSE)</f>
        <v>SP21.87</v>
      </c>
    </row>
    <row r="434" spans="1:8" hidden="1" x14ac:dyDescent="0.25">
      <c r="A434" s="95" t="s">
        <v>6886</v>
      </c>
      <c r="B434" s="95" t="s">
        <v>6885</v>
      </c>
      <c r="C434" s="95" t="s">
        <v>7959</v>
      </c>
      <c r="D434" s="95" t="s">
        <v>8313</v>
      </c>
      <c r="E434" s="95" t="s">
        <v>6886</v>
      </c>
      <c r="F434" s="95" t="s">
        <v>8240</v>
      </c>
      <c r="G434" s="96"/>
      <c r="H434" s="95" t="str">
        <f>VLOOKUP(B434,'C-Business Context'!G:G,1,FALSE)</f>
        <v>SP21.88</v>
      </c>
    </row>
    <row r="435" spans="1:8" hidden="1" x14ac:dyDescent="0.25">
      <c r="A435" s="95" t="s">
        <v>6888</v>
      </c>
      <c r="B435" s="95" t="s">
        <v>6887</v>
      </c>
      <c r="C435" s="95" t="s">
        <v>7872</v>
      </c>
      <c r="D435" s="95" t="s">
        <v>8314</v>
      </c>
      <c r="E435" s="95" t="s">
        <v>6888</v>
      </c>
      <c r="F435" s="95" t="s">
        <v>8240</v>
      </c>
      <c r="G435" s="96"/>
      <c r="H435" s="95" t="str">
        <f>VLOOKUP(B435,'C-Business Context'!G:G,1,FALSE)</f>
        <v>SP21.89</v>
      </c>
    </row>
    <row r="436" spans="1:8" hidden="1" x14ac:dyDescent="0.25">
      <c r="A436" s="95" t="s">
        <v>6892</v>
      </c>
      <c r="B436" s="95" t="s">
        <v>6891</v>
      </c>
      <c r="C436" s="95" t="s">
        <v>7941</v>
      </c>
      <c r="D436" s="95" t="s">
        <v>8283</v>
      </c>
      <c r="E436" s="95" t="s">
        <v>6892</v>
      </c>
      <c r="F436" s="95" t="s">
        <v>8241</v>
      </c>
      <c r="G436" s="96"/>
      <c r="H436" s="95" t="str">
        <f>VLOOKUP(B436,'C-Business Context'!G:G,1,FALSE)</f>
        <v>SP22.1</v>
      </c>
    </row>
    <row r="437" spans="1:8" hidden="1" x14ac:dyDescent="0.25">
      <c r="A437" s="95" t="s">
        <v>6895</v>
      </c>
      <c r="B437" s="95" t="s">
        <v>6894</v>
      </c>
      <c r="C437" s="95" t="s">
        <v>7895</v>
      </c>
      <c r="D437" s="95" t="s">
        <v>7826</v>
      </c>
      <c r="E437" s="95" t="s">
        <v>6895</v>
      </c>
      <c r="F437" s="95" t="s">
        <v>8241</v>
      </c>
      <c r="G437" s="96"/>
      <c r="H437" s="95" t="str">
        <f>VLOOKUP(B437,'C-Business Context'!G:G,1,FALSE)</f>
        <v>SP23.1</v>
      </c>
    </row>
    <row r="438" spans="1:8" hidden="1" x14ac:dyDescent="0.25">
      <c r="A438" s="95" t="s">
        <v>6897</v>
      </c>
      <c r="B438" s="95" t="s">
        <v>6896</v>
      </c>
      <c r="C438" s="95" t="s">
        <v>7895</v>
      </c>
      <c r="D438" s="95" t="s">
        <v>7826</v>
      </c>
      <c r="E438" s="95" t="s">
        <v>6897</v>
      </c>
      <c r="F438" s="95" t="s">
        <v>8240</v>
      </c>
      <c r="G438" s="96"/>
      <c r="H438" s="95" t="str">
        <f>VLOOKUP(B438,'C-Business Context'!G:G,1,FALSE)</f>
        <v>SP23.2</v>
      </c>
    </row>
    <row r="439" spans="1:8" hidden="1" x14ac:dyDescent="0.25">
      <c r="A439" s="95" t="s">
        <v>6899</v>
      </c>
      <c r="B439" s="95" t="s">
        <v>6898</v>
      </c>
      <c r="C439" s="95" t="s">
        <v>7895</v>
      </c>
      <c r="D439" s="95" t="s">
        <v>7826</v>
      </c>
      <c r="E439" s="95" t="s">
        <v>6899</v>
      </c>
      <c r="F439" s="95" t="s">
        <v>8241</v>
      </c>
      <c r="G439" s="96"/>
      <c r="H439" s="95" t="str">
        <f>VLOOKUP(B439,'C-Business Context'!G:G,1,FALSE)</f>
        <v>SP23.3</v>
      </c>
    </row>
    <row r="440" spans="1:8" hidden="1" x14ac:dyDescent="0.25">
      <c r="A440" s="95" t="s">
        <v>6901</v>
      </c>
      <c r="B440" s="95" t="s">
        <v>6900</v>
      </c>
      <c r="C440" s="95" t="s">
        <v>7895</v>
      </c>
      <c r="D440" s="95" t="s">
        <v>7826</v>
      </c>
      <c r="E440" s="95" t="s">
        <v>6901</v>
      </c>
      <c r="F440" s="95" t="s">
        <v>8241</v>
      </c>
      <c r="G440" s="96"/>
      <c r="H440" s="95" t="str">
        <f>VLOOKUP(B440,'C-Business Context'!G:G,1,FALSE)</f>
        <v>SP23.4</v>
      </c>
    </row>
    <row r="441" spans="1:8" hidden="1" x14ac:dyDescent="0.25">
      <c r="A441" s="95" t="s">
        <v>6903</v>
      </c>
      <c r="B441" s="95" t="s">
        <v>6902</v>
      </c>
      <c r="C441" s="95" t="s">
        <v>7895</v>
      </c>
      <c r="D441" s="95" t="s">
        <v>7826</v>
      </c>
      <c r="E441" s="95" t="s">
        <v>6903</v>
      </c>
      <c r="F441" s="95" t="s">
        <v>8241</v>
      </c>
      <c r="G441" s="96"/>
      <c r="H441" s="95" t="str">
        <f>VLOOKUP(B441,'C-Business Context'!G:G,1,FALSE)</f>
        <v>SP23.5</v>
      </c>
    </row>
    <row r="442" spans="1:8" hidden="1" x14ac:dyDescent="0.25">
      <c r="A442" s="95" t="s">
        <v>6907</v>
      </c>
      <c r="B442" s="95" t="s">
        <v>6906</v>
      </c>
      <c r="C442" s="95" t="s">
        <v>7918</v>
      </c>
      <c r="D442" s="95" t="s">
        <v>7872</v>
      </c>
      <c r="E442" s="95" t="s">
        <v>6907</v>
      </c>
      <c r="F442" s="95" t="s">
        <v>8240</v>
      </c>
      <c r="G442" s="96"/>
      <c r="H442" s="95" t="str">
        <f>VLOOKUP(B442,'C-Business Context'!G:G,1,FALSE)</f>
        <v>SP24.1</v>
      </c>
    </row>
    <row r="443" spans="1:8" x14ac:dyDescent="0.25">
      <c r="A443" s="95" t="s">
        <v>6909</v>
      </c>
      <c r="B443" s="95" t="s">
        <v>6908</v>
      </c>
      <c r="C443" s="95" t="s">
        <v>7946</v>
      </c>
      <c r="D443" s="95" t="s">
        <v>7947</v>
      </c>
      <c r="E443" s="95" t="s">
        <v>6909</v>
      </c>
      <c r="F443" s="95" t="s">
        <v>8241</v>
      </c>
      <c r="G443" s="96"/>
      <c r="H443" s="95" t="str">
        <f>VLOOKUP(B443,'C-Business Context'!G:G,1,FALSE)</f>
        <v>SP24.10</v>
      </c>
    </row>
    <row r="444" spans="1:8" hidden="1" x14ac:dyDescent="0.25">
      <c r="A444" s="95" t="s">
        <v>6911</v>
      </c>
      <c r="B444" s="95" t="s">
        <v>6910</v>
      </c>
      <c r="C444" s="95" t="s">
        <v>7864</v>
      </c>
      <c r="D444" s="95" t="s">
        <v>8273</v>
      </c>
      <c r="E444" s="95" t="s">
        <v>6911</v>
      </c>
      <c r="F444" s="95" t="s">
        <v>8240</v>
      </c>
      <c r="G444" s="96"/>
      <c r="H444" s="95" t="str">
        <f>VLOOKUP(B444,'C-Business Context'!G:G,1,FALSE)</f>
        <v>SP24.11</v>
      </c>
    </row>
    <row r="445" spans="1:8" hidden="1" x14ac:dyDescent="0.25">
      <c r="A445" s="95" t="s">
        <v>6913</v>
      </c>
      <c r="B445" s="95" t="s">
        <v>6912</v>
      </c>
      <c r="C445" s="95" t="s">
        <v>7970</v>
      </c>
      <c r="D445" s="95" t="s">
        <v>8315</v>
      </c>
      <c r="E445" s="95" t="s">
        <v>6913</v>
      </c>
      <c r="F445" s="95" t="s">
        <v>8240</v>
      </c>
      <c r="G445" s="96"/>
      <c r="H445" s="95" t="str">
        <f>VLOOKUP(B445,'C-Business Context'!G:G,1,FALSE)</f>
        <v>SP24.12</v>
      </c>
    </row>
    <row r="446" spans="1:8" x14ac:dyDescent="0.25">
      <c r="A446" s="95" t="s">
        <v>6915</v>
      </c>
      <c r="B446" s="95" t="s">
        <v>6914</v>
      </c>
      <c r="C446" s="95" t="s">
        <v>7946</v>
      </c>
      <c r="D446" s="95" t="s">
        <v>7947</v>
      </c>
      <c r="E446" s="95" t="s">
        <v>6915</v>
      </c>
      <c r="F446" s="95" t="s">
        <v>8240</v>
      </c>
      <c r="G446" s="96"/>
      <c r="H446" s="95" t="str">
        <f>VLOOKUP(B446,'C-Business Context'!G:G,1,FALSE)</f>
        <v>SP24.13</v>
      </c>
    </row>
    <row r="447" spans="1:8" x14ac:dyDescent="0.25">
      <c r="A447" s="95" t="s">
        <v>6917</v>
      </c>
      <c r="B447" s="95" t="s">
        <v>6916</v>
      </c>
      <c r="C447" s="95" t="s">
        <v>7918</v>
      </c>
      <c r="D447" s="95" t="s">
        <v>7872</v>
      </c>
      <c r="E447" s="95" t="s">
        <v>6917</v>
      </c>
      <c r="F447" s="95" t="s">
        <v>8241</v>
      </c>
      <c r="G447" s="96"/>
      <c r="H447" s="95" t="str">
        <f>VLOOKUP(B447,'C-Business Context'!G:G,1,FALSE)</f>
        <v>SP24.14</v>
      </c>
    </row>
    <row r="448" spans="1:8" x14ac:dyDescent="0.25">
      <c r="A448" s="95" t="s">
        <v>6919</v>
      </c>
      <c r="B448" s="95" t="s">
        <v>6918</v>
      </c>
      <c r="C448" s="95" t="s">
        <v>7900</v>
      </c>
      <c r="D448" s="95" t="s">
        <v>7874</v>
      </c>
      <c r="E448" s="95" t="s">
        <v>6919</v>
      </c>
      <c r="F448" s="95" t="s">
        <v>8241</v>
      </c>
      <c r="G448" s="96"/>
      <c r="H448" s="95" t="str">
        <f>VLOOKUP(B448,'C-Business Context'!G:G,1,FALSE)</f>
        <v>SP24.15</v>
      </c>
    </row>
    <row r="449" spans="1:8" x14ac:dyDescent="0.25">
      <c r="A449" s="95" t="s">
        <v>6921</v>
      </c>
      <c r="B449" s="95" t="s">
        <v>6920</v>
      </c>
      <c r="C449" s="95" t="s">
        <v>7734</v>
      </c>
      <c r="D449" s="95" t="s">
        <v>8316</v>
      </c>
      <c r="E449" s="95" t="s">
        <v>6921</v>
      </c>
      <c r="F449" s="95" t="s">
        <v>8241</v>
      </c>
      <c r="G449" s="96"/>
      <c r="H449" s="95" t="str">
        <f>VLOOKUP(B449,'C-Business Context'!G:G,1,FALSE)</f>
        <v>SP24.16</v>
      </c>
    </row>
    <row r="450" spans="1:8" x14ac:dyDescent="0.25">
      <c r="A450" s="95" t="s">
        <v>6923</v>
      </c>
      <c r="B450" s="95" t="s">
        <v>6922</v>
      </c>
      <c r="C450" s="95" t="s">
        <v>7750</v>
      </c>
      <c r="D450" s="95" t="s">
        <v>7739</v>
      </c>
      <c r="E450" s="95" t="s">
        <v>6923</v>
      </c>
      <c r="F450" s="95" t="s">
        <v>8241</v>
      </c>
      <c r="G450" s="96"/>
      <c r="H450" s="95" t="str">
        <f>VLOOKUP(B450,'C-Business Context'!G:G,1,FALSE)</f>
        <v>SP24.17</v>
      </c>
    </row>
    <row r="451" spans="1:8" x14ac:dyDescent="0.25">
      <c r="A451" s="95" t="s">
        <v>6925</v>
      </c>
      <c r="B451" s="95" t="s">
        <v>6924</v>
      </c>
      <c r="C451" s="95" t="s">
        <v>7918</v>
      </c>
      <c r="D451" s="95" t="s">
        <v>7872</v>
      </c>
      <c r="E451" s="95" t="s">
        <v>6925</v>
      </c>
      <c r="F451" s="95" t="s">
        <v>8240</v>
      </c>
      <c r="G451" s="96"/>
      <c r="H451" s="95" t="str">
        <f>VLOOKUP(B451,'C-Business Context'!G:G,1,FALSE)</f>
        <v>SP24.18</v>
      </c>
    </row>
    <row r="452" spans="1:8" x14ac:dyDescent="0.25">
      <c r="A452" s="95" t="s">
        <v>6927</v>
      </c>
      <c r="B452" s="95" t="s">
        <v>6926</v>
      </c>
      <c r="C452" s="95" t="s">
        <v>7918</v>
      </c>
      <c r="D452" s="95" t="s">
        <v>7872</v>
      </c>
      <c r="E452" s="95" t="s">
        <v>6927</v>
      </c>
      <c r="F452" s="95" t="s">
        <v>8240</v>
      </c>
      <c r="G452" s="96"/>
      <c r="H452" s="95" t="str">
        <f>VLOOKUP(B452,'C-Business Context'!G:G,1,FALSE)</f>
        <v>SP24.19</v>
      </c>
    </row>
    <row r="453" spans="1:8" x14ac:dyDescent="0.25">
      <c r="A453" s="95" t="s">
        <v>6929</v>
      </c>
      <c r="B453" s="95" t="s">
        <v>6928</v>
      </c>
      <c r="C453" s="95" t="s">
        <v>7811</v>
      </c>
      <c r="D453" s="95" t="s">
        <v>7918</v>
      </c>
      <c r="E453" s="95" t="s">
        <v>6929</v>
      </c>
      <c r="F453" s="95" t="s">
        <v>8240</v>
      </c>
      <c r="G453" s="96"/>
      <c r="H453" s="95" t="str">
        <f>VLOOKUP(B453,'C-Business Context'!G:G,1,FALSE)</f>
        <v>SP24.2</v>
      </c>
    </row>
    <row r="454" spans="1:8" hidden="1" x14ac:dyDescent="0.25">
      <c r="A454" s="95" t="s">
        <v>6931</v>
      </c>
      <c r="B454" s="95" t="s">
        <v>6930</v>
      </c>
      <c r="C454" s="95" t="s">
        <v>7920</v>
      </c>
      <c r="D454" s="95" t="s">
        <v>8317</v>
      </c>
      <c r="E454" s="95" t="s">
        <v>6931</v>
      </c>
      <c r="F454" s="95" t="s">
        <v>8241</v>
      </c>
      <c r="G454" s="96"/>
      <c r="H454" s="95" t="str">
        <f>VLOOKUP(B454,'C-Business Context'!G:G,1,FALSE)</f>
        <v>SP24.5</v>
      </c>
    </row>
    <row r="455" spans="1:8" hidden="1" x14ac:dyDescent="0.25">
      <c r="A455" s="95" t="s">
        <v>6933</v>
      </c>
      <c r="B455" s="95" t="s">
        <v>6932</v>
      </c>
      <c r="C455" s="95" t="s">
        <v>7739</v>
      </c>
      <c r="D455" s="95" t="s">
        <v>8318</v>
      </c>
      <c r="E455" s="95" t="s">
        <v>6933</v>
      </c>
      <c r="F455" s="95" t="s">
        <v>8241</v>
      </c>
      <c r="G455" s="96"/>
      <c r="H455" s="95" t="str">
        <f>VLOOKUP(B455,'C-Business Context'!G:G,1,FALSE)</f>
        <v>SP24.6</v>
      </c>
    </row>
    <row r="456" spans="1:8" x14ac:dyDescent="0.25">
      <c r="A456" s="95" t="s">
        <v>6935</v>
      </c>
      <c r="B456" s="95" t="s">
        <v>6934</v>
      </c>
      <c r="C456" s="95" t="s">
        <v>7750</v>
      </c>
      <c r="D456" s="95" t="s">
        <v>8319</v>
      </c>
      <c r="E456" s="95" t="s">
        <v>6935</v>
      </c>
      <c r="F456" s="95" t="s">
        <v>8241</v>
      </c>
      <c r="G456" s="96"/>
      <c r="H456" s="95" t="str">
        <f>VLOOKUP(B456,'C-Business Context'!G:G,1,FALSE)</f>
        <v>SP24.7</v>
      </c>
    </row>
    <row r="457" spans="1:8" x14ac:dyDescent="0.25">
      <c r="A457" s="95" t="s">
        <v>6937</v>
      </c>
      <c r="B457" s="95" t="s">
        <v>6936</v>
      </c>
      <c r="C457" s="95" t="s">
        <v>7921</v>
      </c>
      <c r="D457" s="95" t="s">
        <v>8318</v>
      </c>
      <c r="E457" s="95" t="s">
        <v>6937</v>
      </c>
      <c r="F457" s="95" t="s">
        <v>8259</v>
      </c>
      <c r="G457" s="96">
        <v>45565</v>
      </c>
      <c r="H457" s="95" t="str">
        <f>VLOOKUP(B457,'C-Business Context'!G:G,1,FALSE)</f>
        <v>SP24.8</v>
      </c>
    </row>
    <row r="458" spans="1:8" x14ac:dyDescent="0.25">
      <c r="A458" s="95" t="s">
        <v>6939</v>
      </c>
      <c r="B458" s="95" t="s">
        <v>6938</v>
      </c>
      <c r="C458" s="95" t="s">
        <v>7886</v>
      </c>
      <c r="D458" s="95" t="s">
        <v>7947</v>
      </c>
      <c r="E458" s="95" t="s">
        <v>6939</v>
      </c>
      <c r="F458" s="95" t="s">
        <v>8241</v>
      </c>
      <c r="G458" s="96"/>
      <c r="H458" s="95" t="str">
        <f>VLOOKUP(B458,'C-Business Context'!G:G,1,FALSE)</f>
        <v>SP24.85</v>
      </c>
    </row>
    <row r="459" spans="1:8" x14ac:dyDescent="0.25">
      <c r="A459" s="95" t="s">
        <v>6941</v>
      </c>
      <c r="B459" s="95" t="s">
        <v>6940</v>
      </c>
      <c r="C459" s="95" t="s">
        <v>7750</v>
      </c>
      <c r="D459" s="95" t="s">
        <v>7739</v>
      </c>
      <c r="E459" s="95" t="s">
        <v>6941</v>
      </c>
      <c r="F459" s="95" t="s">
        <v>8241</v>
      </c>
      <c r="G459" s="96"/>
      <c r="H459" s="95" t="str">
        <f>VLOOKUP(B459,'C-Business Context'!G:G,1,FALSE)</f>
        <v>SP24.9</v>
      </c>
    </row>
    <row r="460" spans="1:8" x14ac:dyDescent="0.25">
      <c r="A460" s="95" t="s">
        <v>6945</v>
      </c>
      <c r="B460" s="95" t="s">
        <v>6944</v>
      </c>
      <c r="C460" s="95" t="s">
        <v>7872</v>
      </c>
      <c r="D460" s="95" t="s">
        <v>7872</v>
      </c>
      <c r="E460" s="95" t="s">
        <v>6945</v>
      </c>
      <c r="F460" s="95" t="s">
        <v>8241</v>
      </c>
      <c r="G460" s="96"/>
      <c r="H460" s="95" t="str">
        <f>VLOOKUP(B460,'C-Business Context'!G:G,1,FALSE)</f>
        <v>SP25.10</v>
      </c>
    </row>
    <row r="461" spans="1:8" x14ac:dyDescent="0.25">
      <c r="A461" s="95" t="s">
        <v>6947</v>
      </c>
      <c r="B461" s="95" t="s">
        <v>6946</v>
      </c>
      <c r="C461" s="95" t="s">
        <v>7819</v>
      </c>
      <c r="D461" s="95" t="s">
        <v>7819</v>
      </c>
      <c r="E461" s="95" t="s">
        <v>6947</v>
      </c>
      <c r="F461" s="95" t="s">
        <v>8240</v>
      </c>
      <c r="G461" s="96"/>
      <c r="H461" s="95" t="str">
        <f>VLOOKUP(B461,'C-Business Context'!G:G,1,FALSE)</f>
        <v>SP25.11</v>
      </c>
    </row>
    <row r="462" spans="1:8" x14ac:dyDescent="0.25">
      <c r="A462" s="95" t="s">
        <v>6949</v>
      </c>
      <c r="B462" s="95" t="s">
        <v>6948</v>
      </c>
      <c r="C462" s="95" t="s">
        <v>7873</v>
      </c>
      <c r="D462" s="95" t="s">
        <v>8311</v>
      </c>
      <c r="E462" s="95" t="s">
        <v>6949</v>
      </c>
      <c r="F462" s="95" t="s">
        <v>8241</v>
      </c>
      <c r="G462" s="96"/>
      <c r="H462" s="95" t="str">
        <f>VLOOKUP(B462,'C-Business Context'!G:G,1,FALSE)</f>
        <v>SP25.2</v>
      </c>
    </row>
    <row r="463" spans="1:8" x14ac:dyDescent="0.25">
      <c r="A463" s="95" t="s">
        <v>6951</v>
      </c>
      <c r="B463" s="95" t="s">
        <v>6950</v>
      </c>
      <c r="C463" s="95" t="s">
        <v>7874</v>
      </c>
      <c r="D463" s="95" t="s">
        <v>8311</v>
      </c>
      <c r="E463" s="95" t="s">
        <v>6951</v>
      </c>
      <c r="F463" s="95" t="s">
        <v>8240</v>
      </c>
      <c r="G463" s="96"/>
      <c r="H463" s="95" t="str">
        <f>VLOOKUP(B463,'C-Business Context'!G:G,1,FALSE)</f>
        <v>SP25.3</v>
      </c>
    </row>
    <row r="464" spans="1:8" x14ac:dyDescent="0.25">
      <c r="A464" s="95" t="s">
        <v>6953</v>
      </c>
      <c r="B464" s="95" t="s">
        <v>6952</v>
      </c>
      <c r="C464" s="95" t="s">
        <v>7859</v>
      </c>
      <c r="D464" s="95" t="s">
        <v>7769</v>
      </c>
      <c r="E464" s="95" t="s">
        <v>6953</v>
      </c>
      <c r="F464" s="95" t="s">
        <v>8241</v>
      </c>
      <c r="G464" s="96"/>
      <c r="H464" s="95" t="str">
        <f>VLOOKUP(B464,'C-Business Context'!G:G,1,FALSE)</f>
        <v>SP25.4</v>
      </c>
    </row>
    <row r="465" spans="1:8" x14ac:dyDescent="0.25">
      <c r="A465" s="95" t="s">
        <v>6955</v>
      </c>
      <c r="B465" s="95" t="s">
        <v>6954</v>
      </c>
      <c r="C465" s="95" t="s">
        <v>7873</v>
      </c>
      <c r="D465" s="95" t="s">
        <v>7873</v>
      </c>
      <c r="E465" s="95" t="s">
        <v>6955</v>
      </c>
      <c r="F465" s="95" t="s">
        <v>8259</v>
      </c>
      <c r="G465" s="96">
        <v>45672</v>
      </c>
      <c r="H465" s="95" t="str">
        <f>VLOOKUP(B465,'C-Business Context'!G:G,1,FALSE)</f>
        <v>SP25.5</v>
      </c>
    </row>
    <row r="466" spans="1:8" hidden="1" x14ac:dyDescent="0.25">
      <c r="A466" s="95" t="s">
        <v>6957</v>
      </c>
      <c r="B466" s="95" t="s">
        <v>6956</v>
      </c>
      <c r="C466" s="95" t="s">
        <v>7875</v>
      </c>
      <c r="D466" s="95" t="s">
        <v>7874</v>
      </c>
      <c r="E466" s="95" t="s">
        <v>6957</v>
      </c>
      <c r="F466" s="95" t="s">
        <v>8240</v>
      </c>
      <c r="G466" s="96"/>
      <c r="H466" s="95" t="str">
        <f>VLOOKUP(B466,'C-Business Context'!G:G,1,FALSE)</f>
        <v>SP25.6</v>
      </c>
    </row>
    <row r="467" spans="1:8" x14ac:dyDescent="0.25">
      <c r="A467" s="95" t="s">
        <v>6959</v>
      </c>
      <c r="B467" s="95" t="s">
        <v>6958</v>
      </c>
      <c r="C467" s="95" t="s">
        <v>7859</v>
      </c>
      <c r="D467" s="95" t="s">
        <v>7769</v>
      </c>
      <c r="E467" s="95" t="s">
        <v>6959</v>
      </c>
      <c r="F467" s="95" t="s">
        <v>8240</v>
      </c>
      <c r="G467" s="96"/>
      <c r="H467" s="95" t="str">
        <f>VLOOKUP(B467,'C-Business Context'!G:G,1,FALSE)</f>
        <v>SP25.7</v>
      </c>
    </row>
    <row r="468" spans="1:8" x14ac:dyDescent="0.25">
      <c r="A468" s="95" t="s">
        <v>6961</v>
      </c>
      <c r="B468" s="95" t="s">
        <v>6960</v>
      </c>
      <c r="C468" s="95" t="s">
        <v>7874</v>
      </c>
      <c r="D468" s="95" t="s">
        <v>8311</v>
      </c>
      <c r="E468" s="95" t="s">
        <v>6961</v>
      </c>
      <c r="F468" s="95" t="s">
        <v>8240</v>
      </c>
      <c r="G468" s="96"/>
      <c r="H468" s="95" t="str">
        <f>VLOOKUP(B468,'C-Business Context'!G:G,1,FALSE)</f>
        <v>SP25.8</v>
      </c>
    </row>
    <row r="469" spans="1:8" x14ac:dyDescent="0.25">
      <c r="A469" s="95" t="s">
        <v>6963</v>
      </c>
      <c r="B469" s="95" t="s">
        <v>6962</v>
      </c>
      <c r="C469" s="95" t="s">
        <v>7872</v>
      </c>
      <c r="D469" s="95" t="s">
        <v>7872</v>
      </c>
      <c r="E469" s="95" t="s">
        <v>6963</v>
      </c>
      <c r="F469" s="95" t="s">
        <v>8241</v>
      </c>
      <c r="G469" s="96"/>
      <c r="H469" s="95" t="str">
        <f>VLOOKUP(B469,'C-Business Context'!G:G,1,FALSE)</f>
        <v>SP25.9</v>
      </c>
    </row>
    <row r="470" spans="1:8" hidden="1" x14ac:dyDescent="0.25">
      <c r="A470" s="95" t="s">
        <v>6966</v>
      </c>
      <c r="B470" s="95" t="s">
        <v>6965</v>
      </c>
      <c r="C470" s="95" t="s">
        <v>7845</v>
      </c>
      <c r="D470" s="95" t="s">
        <v>7846</v>
      </c>
      <c r="E470" s="95" t="s">
        <v>6966</v>
      </c>
      <c r="F470" s="95" t="s">
        <v>8240</v>
      </c>
      <c r="G470" s="96"/>
      <c r="H470" s="95" t="str">
        <f>VLOOKUP(B470,'C-Business Context'!G:G,1,FALSE)</f>
        <v>SP26.1</v>
      </c>
    </row>
    <row r="471" spans="1:8" hidden="1" x14ac:dyDescent="0.25">
      <c r="A471" s="95" t="s">
        <v>6968</v>
      </c>
      <c r="B471" s="95" t="s">
        <v>6967</v>
      </c>
      <c r="C471" s="95" t="s">
        <v>7871</v>
      </c>
      <c r="D471" s="95" t="s">
        <v>8320</v>
      </c>
      <c r="E471" s="95" t="s">
        <v>6968</v>
      </c>
      <c r="F471" s="95" t="s">
        <v>8241</v>
      </c>
      <c r="G471" s="96"/>
      <c r="H471" s="95" t="str">
        <f>VLOOKUP(B471,'C-Business Context'!G:G,1,FALSE)</f>
        <v>SP26.2</v>
      </c>
    </row>
    <row r="472" spans="1:8" hidden="1" x14ac:dyDescent="0.25">
      <c r="A472" s="95" t="s">
        <v>6970</v>
      </c>
      <c r="B472" s="95" t="s">
        <v>6969</v>
      </c>
      <c r="C472" s="95" t="s">
        <v>7849</v>
      </c>
      <c r="D472" s="95" t="s">
        <v>7769</v>
      </c>
      <c r="E472" s="95" t="s">
        <v>6970</v>
      </c>
      <c r="F472" s="95" t="s">
        <v>8241</v>
      </c>
      <c r="G472" s="96"/>
      <c r="H472" s="95" t="str">
        <f>VLOOKUP(B472,'C-Business Context'!G:G,1,FALSE)</f>
        <v>SP26.3</v>
      </c>
    </row>
    <row r="473" spans="1:8" x14ac:dyDescent="0.25">
      <c r="A473" s="95" t="s">
        <v>6972</v>
      </c>
      <c r="B473" s="95" t="s">
        <v>6971</v>
      </c>
      <c r="C473" s="95" t="s">
        <v>7734</v>
      </c>
      <c r="D473" s="95" t="s">
        <v>8311</v>
      </c>
      <c r="E473" s="95" t="s">
        <v>6972</v>
      </c>
      <c r="F473" s="95" t="s">
        <v>8241</v>
      </c>
      <c r="G473" s="96"/>
      <c r="H473" s="95" t="str">
        <f>VLOOKUP(B473,'C-Business Context'!G:G,1,FALSE)</f>
        <v>SP26.4</v>
      </c>
    </row>
    <row r="474" spans="1:8" hidden="1" x14ac:dyDescent="0.25">
      <c r="A474" s="95" t="s">
        <v>6974</v>
      </c>
      <c r="B474" s="95" t="s">
        <v>6973</v>
      </c>
      <c r="C474" s="95" t="s">
        <v>7869</v>
      </c>
      <c r="D474" s="95" t="s">
        <v>7872</v>
      </c>
      <c r="E474" s="95" t="s">
        <v>6974</v>
      </c>
      <c r="F474" s="95" t="s">
        <v>8240</v>
      </c>
      <c r="G474" s="96"/>
      <c r="H474" s="95" t="str">
        <f>VLOOKUP(B474,'C-Business Context'!G:G,1,FALSE)</f>
        <v>SP26.5</v>
      </c>
    </row>
    <row r="475" spans="1:8" hidden="1" x14ac:dyDescent="0.25">
      <c r="A475" s="95" t="s">
        <v>6976</v>
      </c>
      <c r="B475" s="95" t="s">
        <v>6975</v>
      </c>
      <c r="C475" s="95" t="s">
        <v>7811</v>
      </c>
      <c r="D475" s="95" t="s">
        <v>8320</v>
      </c>
      <c r="E475" s="95" t="s">
        <v>6976</v>
      </c>
      <c r="F475" s="95" t="s">
        <v>8241</v>
      </c>
      <c r="G475" s="96"/>
      <c r="H475" s="95" t="str">
        <f>VLOOKUP(B475,'C-Business Context'!G:G,1,FALSE)</f>
        <v>SP26.6</v>
      </c>
    </row>
    <row r="476" spans="1:8" hidden="1" x14ac:dyDescent="0.25">
      <c r="A476" s="95" t="s">
        <v>6978</v>
      </c>
      <c r="B476" s="95" t="s">
        <v>6977</v>
      </c>
      <c r="C476" s="95" t="s">
        <v>7734</v>
      </c>
      <c r="D476" s="95" t="s">
        <v>8311</v>
      </c>
      <c r="E476" s="95" t="s">
        <v>6978</v>
      </c>
      <c r="F476" s="95" t="s">
        <v>8240</v>
      </c>
      <c r="G476" s="96"/>
      <c r="H476" s="95" t="str">
        <f>VLOOKUP(B476,'C-Business Context'!G:G,1,FALSE)</f>
        <v>SP26.7</v>
      </c>
    </row>
    <row r="477" spans="1:8" hidden="1" x14ac:dyDescent="0.25">
      <c r="A477" s="95" t="s">
        <v>6982</v>
      </c>
      <c r="B477" s="95" t="s">
        <v>6981</v>
      </c>
      <c r="C477" s="95" t="s">
        <v>7871</v>
      </c>
      <c r="D477" s="95" t="s">
        <v>7872</v>
      </c>
      <c r="E477" s="95" t="s">
        <v>6982</v>
      </c>
      <c r="F477" s="95" t="s">
        <v>8240</v>
      </c>
      <c r="G477" s="96"/>
      <c r="H477" s="95" t="str">
        <f>VLOOKUP(B477,'C-Business Context'!G:G,1,FALSE)</f>
        <v>SP27.1</v>
      </c>
    </row>
    <row r="478" spans="1:8" hidden="1" x14ac:dyDescent="0.25">
      <c r="A478" s="95" t="s">
        <v>6984</v>
      </c>
      <c r="B478" s="95" t="s">
        <v>6983</v>
      </c>
      <c r="C478" s="95" t="s">
        <v>7871</v>
      </c>
      <c r="D478" s="95" t="s">
        <v>7872</v>
      </c>
      <c r="E478" s="95" t="s">
        <v>6984</v>
      </c>
      <c r="F478" s="95" t="s">
        <v>8241</v>
      </c>
      <c r="G478" s="96"/>
      <c r="H478" s="95" t="str">
        <f>VLOOKUP(B478,'C-Business Context'!G:G,1,FALSE)</f>
        <v>SP27.2</v>
      </c>
    </row>
    <row r="479" spans="1:8" hidden="1" x14ac:dyDescent="0.25">
      <c r="A479" s="95" t="s">
        <v>6986</v>
      </c>
      <c r="B479" s="95" t="s">
        <v>6985</v>
      </c>
      <c r="C479" s="95" t="s">
        <v>7871</v>
      </c>
      <c r="D479" s="95" t="s">
        <v>7872</v>
      </c>
      <c r="E479" s="95" t="s">
        <v>6986</v>
      </c>
      <c r="F479" s="95" t="s">
        <v>8240</v>
      </c>
      <c r="G479" s="96"/>
      <c r="H479" s="95" t="str">
        <f>VLOOKUP(B479,'C-Business Context'!G:G,1,FALSE)</f>
        <v>SP27.3</v>
      </c>
    </row>
    <row r="480" spans="1:8" x14ac:dyDescent="0.25">
      <c r="A480" s="95" t="s">
        <v>6988</v>
      </c>
      <c r="B480" s="95" t="s">
        <v>6987</v>
      </c>
      <c r="C480" s="95" t="s">
        <v>7871</v>
      </c>
      <c r="D480" s="95" t="s">
        <v>7872</v>
      </c>
      <c r="E480" s="95" t="s">
        <v>6988</v>
      </c>
      <c r="F480" s="95" t="s">
        <v>8240</v>
      </c>
      <c r="G480" s="96"/>
      <c r="H480" s="95" t="str">
        <f>VLOOKUP(B480,'C-Business Context'!G:G,1,FALSE)</f>
        <v>SP27.5</v>
      </c>
    </row>
    <row r="481" spans="1:8" hidden="1" x14ac:dyDescent="0.25">
      <c r="A481" s="95" t="s">
        <v>6990</v>
      </c>
      <c r="B481" s="95" t="s">
        <v>6989</v>
      </c>
      <c r="C481" s="95" t="s">
        <v>7871</v>
      </c>
      <c r="D481" s="95" t="s">
        <v>7872</v>
      </c>
      <c r="E481" s="95" t="s">
        <v>6990</v>
      </c>
      <c r="F481" s="95" t="s">
        <v>8241</v>
      </c>
      <c r="G481" s="96"/>
      <c r="H481" s="95" t="str">
        <f>VLOOKUP(B481,'C-Business Context'!G:G,1,FALSE)</f>
        <v>SP27.6</v>
      </c>
    </row>
    <row r="482" spans="1:8" hidden="1" x14ac:dyDescent="0.25">
      <c r="A482" s="95" t="s">
        <v>6992</v>
      </c>
      <c r="B482" s="95" t="s">
        <v>6991</v>
      </c>
      <c r="C482" s="95" t="s">
        <v>7871</v>
      </c>
      <c r="D482" s="95" t="s">
        <v>7872</v>
      </c>
      <c r="E482" s="95" t="s">
        <v>6992</v>
      </c>
      <c r="F482" s="95" t="s">
        <v>8240</v>
      </c>
      <c r="G482" s="96"/>
      <c r="H482" s="95" t="str">
        <f>VLOOKUP(B482,'C-Business Context'!G:G,1,FALSE)</f>
        <v>SP27.7</v>
      </c>
    </row>
    <row r="483" spans="1:8" x14ac:dyDescent="0.25">
      <c r="A483" s="95" t="s">
        <v>6994</v>
      </c>
      <c r="B483" s="95" t="s">
        <v>6993</v>
      </c>
      <c r="C483" s="95" t="s">
        <v>7871</v>
      </c>
      <c r="D483" s="95" t="s">
        <v>7872</v>
      </c>
      <c r="E483" s="95" t="s">
        <v>6994</v>
      </c>
      <c r="F483" s="95" t="s">
        <v>8240</v>
      </c>
      <c r="G483" s="96"/>
      <c r="H483" s="95" t="str">
        <f>VLOOKUP(B483,'C-Business Context'!G:G,1,FALSE)</f>
        <v>SP27.8</v>
      </c>
    </row>
    <row r="484" spans="1:8" x14ac:dyDescent="0.25">
      <c r="A484" s="95" t="s">
        <v>6999</v>
      </c>
      <c r="B484" s="95" t="s">
        <v>6998</v>
      </c>
      <c r="C484" s="95" t="s">
        <v>7869</v>
      </c>
      <c r="D484" s="95" t="s">
        <v>7872</v>
      </c>
      <c r="E484" s="95" t="s">
        <v>6999</v>
      </c>
      <c r="F484" s="95" t="s">
        <v>8241</v>
      </c>
      <c r="G484" s="96"/>
      <c r="H484" s="95" t="str">
        <f>VLOOKUP(B484,'C-Business Context'!G:G,1,FALSE)</f>
        <v>SP28.1</v>
      </c>
    </row>
    <row r="485" spans="1:8" x14ac:dyDescent="0.25">
      <c r="A485" s="95" t="s">
        <v>7001</v>
      </c>
      <c r="B485" s="95" t="s">
        <v>7000</v>
      </c>
      <c r="C485" s="95" t="s">
        <v>7869</v>
      </c>
      <c r="D485" s="95" t="s">
        <v>7872</v>
      </c>
      <c r="E485" s="95" t="s">
        <v>7001</v>
      </c>
      <c r="F485" s="95" t="s">
        <v>8240</v>
      </c>
      <c r="G485" s="96"/>
      <c r="H485" s="95" t="str">
        <f>VLOOKUP(B485,'C-Business Context'!G:G,1,FALSE)</f>
        <v>SP28.10</v>
      </c>
    </row>
    <row r="486" spans="1:8" x14ac:dyDescent="0.25">
      <c r="A486" s="95" t="s">
        <v>7003</v>
      </c>
      <c r="B486" s="95" t="s">
        <v>7002</v>
      </c>
      <c r="C486" s="95" t="s">
        <v>7869</v>
      </c>
      <c r="D486" s="95" t="s">
        <v>7872</v>
      </c>
      <c r="E486" s="95" t="s">
        <v>7003</v>
      </c>
      <c r="F486" s="95" t="s">
        <v>8240</v>
      </c>
      <c r="G486" s="96"/>
      <c r="H486" s="95" t="str">
        <f>VLOOKUP(B486,'C-Business Context'!G:G,1,FALSE)</f>
        <v>SP28.11</v>
      </c>
    </row>
    <row r="487" spans="1:8" x14ac:dyDescent="0.25">
      <c r="A487" s="95" t="s">
        <v>7005</v>
      </c>
      <c r="B487" s="95" t="s">
        <v>7004</v>
      </c>
      <c r="C487" s="95" t="s">
        <v>7869</v>
      </c>
      <c r="D487" s="95" t="s">
        <v>7872</v>
      </c>
      <c r="E487" s="95" t="s">
        <v>7005</v>
      </c>
      <c r="F487" s="95" t="s">
        <v>8240</v>
      </c>
      <c r="G487" s="96"/>
      <c r="H487" s="95" t="str">
        <f>VLOOKUP(B487,'C-Business Context'!G:G,1,FALSE)</f>
        <v>SP28.12</v>
      </c>
    </row>
    <row r="488" spans="1:8" x14ac:dyDescent="0.25">
      <c r="A488" s="95" t="s">
        <v>7007</v>
      </c>
      <c r="B488" s="95" t="s">
        <v>7006</v>
      </c>
      <c r="C488" s="95" t="s">
        <v>7869</v>
      </c>
      <c r="D488" s="95" t="s">
        <v>7872</v>
      </c>
      <c r="E488" s="95" t="s">
        <v>7007</v>
      </c>
      <c r="F488" s="95" t="s">
        <v>8240</v>
      </c>
      <c r="G488" s="96"/>
      <c r="H488" s="95" t="str">
        <f>VLOOKUP(B488,'C-Business Context'!G:G,1,FALSE)</f>
        <v>SP28.13</v>
      </c>
    </row>
    <row r="489" spans="1:8" x14ac:dyDescent="0.25">
      <c r="A489" s="95" t="s">
        <v>7009</v>
      </c>
      <c r="B489" s="95" t="s">
        <v>7008</v>
      </c>
      <c r="C489" s="95" t="s">
        <v>7869</v>
      </c>
      <c r="D489" s="95" t="s">
        <v>7872</v>
      </c>
      <c r="E489" s="95" t="s">
        <v>7009</v>
      </c>
      <c r="F489" s="95" t="s">
        <v>8240</v>
      </c>
      <c r="G489" s="96"/>
      <c r="H489" s="95" t="str">
        <f>VLOOKUP(B489,'C-Business Context'!G:G,1,FALSE)</f>
        <v>SP28.14</v>
      </c>
    </row>
    <row r="490" spans="1:8" x14ac:dyDescent="0.25">
      <c r="A490" s="95" t="s">
        <v>7011</v>
      </c>
      <c r="B490" s="95" t="s">
        <v>7010</v>
      </c>
      <c r="C490" s="95" t="s">
        <v>7869</v>
      </c>
      <c r="D490" s="95" t="s">
        <v>7872</v>
      </c>
      <c r="E490" s="95" t="s">
        <v>7011</v>
      </c>
      <c r="F490" s="95" t="s">
        <v>8241</v>
      </c>
      <c r="G490" s="96"/>
      <c r="H490" s="95" t="str">
        <f>VLOOKUP(B490,'C-Business Context'!G:G,1,FALSE)</f>
        <v>SP28.15</v>
      </c>
    </row>
    <row r="491" spans="1:8" x14ac:dyDescent="0.25">
      <c r="A491" s="95" t="s">
        <v>7013</v>
      </c>
      <c r="B491" s="95" t="s">
        <v>7012</v>
      </c>
      <c r="C491" s="95" t="s">
        <v>7869</v>
      </c>
      <c r="D491" s="95" t="s">
        <v>7872</v>
      </c>
      <c r="E491" s="95" t="s">
        <v>7013</v>
      </c>
      <c r="F491" s="95" t="s">
        <v>8240</v>
      </c>
      <c r="G491" s="96"/>
      <c r="H491" s="95" t="str">
        <f>VLOOKUP(B491,'C-Business Context'!G:G,1,FALSE)</f>
        <v>SP28.16</v>
      </c>
    </row>
    <row r="492" spans="1:8" x14ac:dyDescent="0.25">
      <c r="A492" s="95" t="s">
        <v>7015</v>
      </c>
      <c r="B492" s="95" t="s">
        <v>7014</v>
      </c>
      <c r="C492" s="95" t="s">
        <v>7869</v>
      </c>
      <c r="D492" s="95" t="s">
        <v>7872</v>
      </c>
      <c r="E492" s="95" t="s">
        <v>7015</v>
      </c>
      <c r="F492" s="95" t="s">
        <v>8240</v>
      </c>
      <c r="G492" s="96"/>
      <c r="H492" s="95" t="str">
        <f>VLOOKUP(B492,'C-Business Context'!G:G,1,FALSE)</f>
        <v>SP28.17</v>
      </c>
    </row>
    <row r="493" spans="1:8" x14ac:dyDescent="0.25">
      <c r="A493" s="95" t="s">
        <v>7017</v>
      </c>
      <c r="B493" s="95" t="s">
        <v>7016</v>
      </c>
      <c r="C493" s="95" t="s">
        <v>7869</v>
      </c>
      <c r="D493" s="95" t="s">
        <v>7872</v>
      </c>
      <c r="E493" s="95" t="s">
        <v>7017</v>
      </c>
      <c r="F493" s="95" t="s">
        <v>8240</v>
      </c>
      <c r="G493" s="96"/>
      <c r="H493" s="95" t="str">
        <f>VLOOKUP(B493,'C-Business Context'!G:G,1,FALSE)</f>
        <v>SP28.18</v>
      </c>
    </row>
    <row r="494" spans="1:8" x14ac:dyDescent="0.25">
      <c r="A494" s="95" t="s">
        <v>7019</v>
      </c>
      <c r="B494" s="95" t="s">
        <v>7018</v>
      </c>
      <c r="C494" s="95" t="s">
        <v>7869</v>
      </c>
      <c r="D494" s="95" t="s">
        <v>7872</v>
      </c>
      <c r="E494" s="95" t="s">
        <v>7019</v>
      </c>
      <c r="F494" s="95" t="s">
        <v>8241</v>
      </c>
      <c r="G494" s="96"/>
      <c r="H494" s="95" t="str">
        <f>VLOOKUP(B494,'C-Business Context'!G:G,1,FALSE)</f>
        <v>SP28.19</v>
      </c>
    </row>
    <row r="495" spans="1:8" x14ac:dyDescent="0.25">
      <c r="A495" s="95" t="s">
        <v>7021</v>
      </c>
      <c r="B495" s="95" t="s">
        <v>7020</v>
      </c>
      <c r="C495" s="95" t="s">
        <v>7869</v>
      </c>
      <c r="D495" s="95" t="s">
        <v>7872</v>
      </c>
      <c r="E495" s="95" t="s">
        <v>7021</v>
      </c>
      <c r="F495" s="95" t="s">
        <v>8240</v>
      </c>
      <c r="G495" s="96"/>
      <c r="H495" s="95" t="str">
        <f>VLOOKUP(B495,'C-Business Context'!G:G,1,FALSE)</f>
        <v>SP28.2</v>
      </c>
    </row>
    <row r="496" spans="1:8" x14ac:dyDescent="0.25">
      <c r="A496" s="95" t="s">
        <v>7023</v>
      </c>
      <c r="B496" s="95" t="s">
        <v>7022</v>
      </c>
      <c r="C496" s="95" t="s">
        <v>7869</v>
      </c>
      <c r="D496" s="95" t="s">
        <v>7872</v>
      </c>
      <c r="E496" s="95" t="s">
        <v>7023</v>
      </c>
      <c r="F496" s="95" t="s">
        <v>8240</v>
      </c>
      <c r="G496" s="96"/>
      <c r="H496" s="95" t="str">
        <f>VLOOKUP(B496,'C-Business Context'!G:G,1,FALSE)</f>
        <v>SP28.20</v>
      </c>
    </row>
    <row r="497" spans="1:8" x14ac:dyDescent="0.25">
      <c r="A497" s="95" t="s">
        <v>7025</v>
      </c>
      <c r="B497" s="95" t="s">
        <v>7024</v>
      </c>
      <c r="C497" s="95" t="s">
        <v>7869</v>
      </c>
      <c r="D497" s="95" t="s">
        <v>7872</v>
      </c>
      <c r="E497" s="95" t="s">
        <v>7025</v>
      </c>
      <c r="F497" s="95" t="s">
        <v>8240</v>
      </c>
      <c r="G497" s="96"/>
      <c r="H497" s="95" t="str">
        <f>VLOOKUP(B497,'C-Business Context'!G:G,1,FALSE)</f>
        <v>SP28.21</v>
      </c>
    </row>
    <row r="498" spans="1:8" x14ac:dyDescent="0.25">
      <c r="A498" s="95" t="s">
        <v>7027</v>
      </c>
      <c r="B498" s="95" t="s">
        <v>7026</v>
      </c>
      <c r="C498" s="95" t="s">
        <v>7869</v>
      </c>
      <c r="D498" s="95" t="s">
        <v>7872</v>
      </c>
      <c r="E498" s="95" t="s">
        <v>7027</v>
      </c>
      <c r="F498" s="95" t="s">
        <v>8240</v>
      </c>
      <c r="G498" s="96"/>
      <c r="H498" s="95" t="str">
        <f>VLOOKUP(B498,'C-Business Context'!G:G,1,FALSE)</f>
        <v>SP28.23</v>
      </c>
    </row>
    <row r="499" spans="1:8" x14ac:dyDescent="0.25">
      <c r="A499" s="95" t="s">
        <v>7029</v>
      </c>
      <c r="B499" s="95" t="s">
        <v>7028</v>
      </c>
      <c r="C499" s="95" t="s">
        <v>7892</v>
      </c>
      <c r="D499" s="95" t="s">
        <v>7892</v>
      </c>
      <c r="E499" s="95" t="s">
        <v>7029</v>
      </c>
      <c r="F499" s="95" t="s">
        <v>8241</v>
      </c>
      <c r="G499" s="96"/>
      <c r="H499" s="95" t="str">
        <f>VLOOKUP(B499,'C-Business Context'!G:G,1,FALSE)</f>
        <v>SP28.24</v>
      </c>
    </row>
    <row r="500" spans="1:8" x14ac:dyDescent="0.25">
      <c r="A500" s="95" t="s">
        <v>7031</v>
      </c>
      <c r="B500" s="95" t="s">
        <v>7030</v>
      </c>
      <c r="C500" s="95" t="s">
        <v>7960</v>
      </c>
      <c r="D500" s="95" t="s">
        <v>8321</v>
      </c>
      <c r="E500" s="95" t="s">
        <v>7031</v>
      </c>
      <c r="F500" s="95" t="s">
        <v>8240</v>
      </c>
      <c r="G500" s="96"/>
      <c r="H500" s="95" t="str">
        <f>VLOOKUP(B500,'C-Business Context'!G:G,1,FALSE)</f>
        <v>SP28.25</v>
      </c>
    </row>
    <row r="501" spans="1:8" x14ac:dyDescent="0.25">
      <c r="A501" s="95" t="s">
        <v>7033</v>
      </c>
      <c r="B501" s="95" t="s">
        <v>7032</v>
      </c>
      <c r="C501" s="95" t="s">
        <v>7869</v>
      </c>
      <c r="D501" s="95" t="s">
        <v>7872</v>
      </c>
      <c r="E501" s="95" t="s">
        <v>7033</v>
      </c>
      <c r="F501" s="95" t="s">
        <v>8240</v>
      </c>
      <c r="G501" s="96"/>
      <c r="H501" s="95" t="str">
        <f>VLOOKUP(B501,'C-Business Context'!G:G,1,FALSE)</f>
        <v>SP28.26</v>
      </c>
    </row>
    <row r="502" spans="1:8" hidden="1" x14ac:dyDescent="0.25">
      <c r="A502" s="95" t="s">
        <v>7035</v>
      </c>
      <c r="B502" s="95" t="s">
        <v>7034</v>
      </c>
      <c r="C502" s="95" t="s">
        <v>7869</v>
      </c>
      <c r="D502" s="95" t="s">
        <v>7872</v>
      </c>
      <c r="E502" s="95" t="s">
        <v>7035</v>
      </c>
      <c r="F502" s="95" t="s">
        <v>8241</v>
      </c>
      <c r="G502" s="96"/>
      <c r="H502" s="95" t="str">
        <f>VLOOKUP(B502,'C-Business Context'!G:G,1,FALSE)</f>
        <v>SP28.27</v>
      </c>
    </row>
    <row r="503" spans="1:8" hidden="1" x14ac:dyDescent="0.25">
      <c r="A503" s="95" t="s">
        <v>7037</v>
      </c>
      <c r="B503" s="95" t="s">
        <v>7036</v>
      </c>
      <c r="C503" s="95" t="s">
        <v>7961</v>
      </c>
      <c r="D503" s="95" t="s">
        <v>8321</v>
      </c>
      <c r="E503" s="95" t="s">
        <v>7037</v>
      </c>
      <c r="F503" s="95" t="s">
        <v>8241</v>
      </c>
      <c r="G503" s="96"/>
      <c r="H503" s="95" t="str">
        <f>VLOOKUP(B503,'C-Business Context'!G:G,1,FALSE)</f>
        <v>SP28.28</v>
      </c>
    </row>
    <row r="504" spans="1:8" x14ac:dyDescent="0.25">
      <c r="A504" s="95" t="s">
        <v>7039</v>
      </c>
      <c r="B504" s="95" t="s">
        <v>7038</v>
      </c>
      <c r="C504" s="95" t="s">
        <v>7869</v>
      </c>
      <c r="D504" s="95" t="s">
        <v>7872</v>
      </c>
      <c r="E504" s="95" t="s">
        <v>7039</v>
      </c>
      <c r="F504" s="95" t="s">
        <v>8240</v>
      </c>
      <c r="G504" s="96"/>
      <c r="H504" s="95" t="str">
        <f>VLOOKUP(B504,'C-Business Context'!G:G,1,FALSE)</f>
        <v>SP28.29</v>
      </c>
    </row>
    <row r="505" spans="1:8" x14ac:dyDescent="0.25">
      <c r="A505" s="95" t="s">
        <v>7041</v>
      </c>
      <c r="B505" s="95" t="s">
        <v>7040</v>
      </c>
      <c r="C505" s="95" t="s">
        <v>7869</v>
      </c>
      <c r="D505" s="95" t="s">
        <v>7872</v>
      </c>
      <c r="E505" s="95" t="s">
        <v>7041</v>
      </c>
      <c r="F505" s="95" t="s">
        <v>8241</v>
      </c>
      <c r="G505" s="96"/>
      <c r="H505" s="95" t="str">
        <f>VLOOKUP(B505,'C-Business Context'!G:G,1,FALSE)</f>
        <v>SP28.3</v>
      </c>
    </row>
    <row r="506" spans="1:8" x14ac:dyDescent="0.25">
      <c r="A506" s="95" t="s">
        <v>7043</v>
      </c>
      <c r="B506" s="95" t="s">
        <v>7042</v>
      </c>
      <c r="C506" s="95" t="s">
        <v>7869</v>
      </c>
      <c r="D506" s="95" t="s">
        <v>7872</v>
      </c>
      <c r="E506" s="95" t="s">
        <v>7043</v>
      </c>
      <c r="F506" s="95" t="s">
        <v>8240</v>
      </c>
      <c r="G506" s="96"/>
      <c r="H506" s="95" t="str">
        <f>VLOOKUP(B506,'C-Business Context'!G:G,1,FALSE)</f>
        <v>SP28.4</v>
      </c>
    </row>
    <row r="507" spans="1:8" x14ac:dyDescent="0.25">
      <c r="A507" s="95" t="s">
        <v>7045</v>
      </c>
      <c r="B507" s="95" t="s">
        <v>7044</v>
      </c>
      <c r="C507" s="95" t="s">
        <v>7960</v>
      </c>
      <c r="D507" s="95" t="s">
        <v>7872</v>
      </c>
      <c r="E507" s="95" t="s">
        <v>7045</v>
      </c>
      <c r="F507" s="95" t="s">
        <v>8240</v>
      </c>
      <c r="G507" s="96"/>
      <c r="H507" s="95" t="str">
        <f>VLOOKUP(B507,'C-Business Context'!G:G,1,FALSE)</f>
        <v>SP28.5</v>
      </c>
    </row>
    <row r="508" spans="1:8" x14ac:dyDescent="0.25">
      <c r="A508" s="95" t="s">
        <v>7047</v>
      </c>
      <c r="B508" s="95" t="s">
        <v>7046</v>
      </c>
      <c r="C508" s="95" t="s">
        <v>7869</v>
      </c>
      <c r="D508" s="95" t="s">
        <v>7872</v>
      </c>
      <c r="E508" s="95" t="s">
        <v>7047</v>
      </c>
      <c r="F508" s="95" t="s">
        <v>8240</v>
      </c>
      <c r="G508" s="96"/>
      <c r="H508" s="95" t="str">
        <f>VLOOKUP(B508,'C-Business Context'!G:G,1,FALSE)</f>
        <v>SP28.6</v>
      </c>
    </row>
    <row r="509" spans="1:8" hidden="1" x14ac:dyDescent="0.25">
      <c r="A509" s="95" t="s">
        <v>7049</v>
      </c>
      <c r="B509" s="95" t="s">
        <v>7048</v>
      </c>
      <c r="C509" s="95" t="s">
        <v>7869</v>
      </c>
      <c r="D509" s="95" t="s">
        <v>7872</v>
      </c>
      <c r="E509" s="95" t="s">
        <v>7049</v>
      </c>
      <c r="F509" s="95" t="s">
        <v>8240</v>
      </c>
      <c r="G509" s="96"/>
      <c r="H509" s="95" t="str">
        <f>VLOOKUP(B509,'C-Business Context'!G:G,1,FALSE)</f>
        <v>SP28.7</v>
      </c>
    </row>
    <row r="510" spans="1:8" x14ac:dyDescent="0.25">
      <c r="A510" s="95" t="s">
        <v>7051</v>
      </c>
      <c r="B510" s="95" t="s">
        <v>7050</v>
      </c>
      <c r="C510" s="95" t="s">
        <v>7869</v>
      </c>
      <c r="D510" s="95" t="s">
        <v>7872</v>
      </c>
      <c r="E510" s="95" t="s">
        <v>7051</v>
      </c>
      <c r="F510" s="95" t="s">
        <v>8240</v>
      </c>
      <c r="G510" s="96"/>
      <c r="H510" s="95" t="str">
        <f>VLOOKUP(B510,'C-Business Context'!G:G,1,FALSE)</f>
        <v>SP28.8</v>
      </c>
    </row>
    <row r="511" spans="1:8" x14ac:dyDescent="0.25">
      <c r="A511" s="95" t="s">
        <v>7053</v>
      </c>
      <c r="B511" s="95" t="s">
        <v>7052</v>
      </c>
      <c r="C511" s="95" t="s">
        <v>7869</v>
      </c>
      <c r="D511" s="95" t="s">
        <v>7872</v>
      </c>
      <c r="E511" s="95" t="s">
        <v>7053</v>
      </c>
      <c r="F511" s="95" t="s">
        <v>8240</v>
      </c>
      <c r="G511" s="96"/>
      <c r="H511" s="95" t="str">
        <f>VLOOKUP(B511,'C-Business Context'!G:G,1,FALSE)</f>
        <v>SP28.9</v>
      </c>
    </row>
    <row r="512" spans="1:8" hidden="1" x14ac:dyDescent="0.25">
      <c r="A512" s="95" t="s">
        <v>7057</v>
      </c>
      <c r="B512" s="95" t="s">
        <v>7056</v>
      </c>
      <c r="C512" s="95" t="s">
        <v>7870</v>
      </c>
      <c r="D512" s="95" t="s">
        <v>7873</v>
      </c>
      <c r="E512" s="95" t="s">
        <v>7057</v>
      </c>
      <c r="F512" s="95" t="s">
        <v>8241</v>
      </c>
      <c r="G512" s="96"/>
      <c r="H512" s="95" t="str">
        <f>VLOOKUP(B512,'C-Business Context'!G:G,1,FALSE)</f>
        <v>SP29.1</v>
      </c>
    </row>
    <row r="513" spans="1:8" x14ac:dyDescent="0.25">
      <c r="A513" s="95" t="s">
        <v>7059</v>
      </c>
      <c r="B513" s="95" t="s">
        <v>7058</v>
      </c>
      <c r="C513" s="95" t="s">
        <v>7870</v>
      </c>
      <c r="D513" s="95" t="s">
        <v>7873</v>
      </c>
      <c r="E513" s="95" t="s">
        <v>7059</v>
      </c>
      <c r="F513" s="95" t="s">
        <v>8241</v>
      </c>
      <c r="G513" s="96"/>
      <c r="H513" s="95" t="str">
        <f>VLOOKUP(B513,'C-Business Context'!G:G,1,FALSE)</f>
        <v>SP29.10</v>
      </c>
    </row>
    <row r="514" spans="1:8" x14ac:dyDescent="0.25">
      <c r="A514" s="95" t="s">
        <v>7061</v>
      </c>
      <c r="B514" s="95" t="s">
        <v>7060</v>
      </c>
      <c r="C514" s="95" t="s">
        <v>7903</v>
      </c>
      <c r="D514" s="95" t="s">
        <v>8311</v>
      </c>
      <c r="E514" s="95" t="s">
        <v>7061</v>
      </c>
      <c r="F514" s="95" t="s">
        <v>8240</v>
      </c>
      <c r="G514" s="96"/>
      <c r="H514" s="95" t="str">
        <f>VLOOKUP(B514,'C-Business Context'!G:G,1,FALSE)</f>
        <v>SP29.11</v>
      </c>
    </row>
    <row r="515" spans="1:8" x14ac:dyDescent="0.25">
      <c r="A515" s="95" t="s">
        <v>7063</v>
      </c>
      <c r="B515" s="95" t="s">
        <v>7062</v>
      </c>
      <c r="C515" s="95" t="s">
        <v>7904</v>
      </c>
      <c r="D515" s="95" t="s">
        <v>8322</v>
      </c>
      <c r="E515" s="95" t="s">
        <v>7063</v>
      </c>
      <c r="F515" s="95" t="s">
        <v>8241</v>
      </c>
      <c r="G515" s="96"/>
      <c r="H515" s="95" t="str">
        <f>VLOOKUP(B515,'C-Business Context'!G:G,1,FALSE)</f>
        <v>SP29.12</v>
      </c>
    </row>
    <row r="516" spans="1:8" x14ac:dyDescent="0.25">
      <c r="A516" s="95" t="s">
        <v>7065</v>
      </c>
      <c r="B516" s="95" t="s">
        <v>7064</v>
      </c>
      <c r="C516" s="95" t="s">
        <v>7922</v>
      </c>
      <c r="D516" s="95" t="s">
        <v>7873</v>
      </c>
      <c r="E516" s="95" t="s">
        <v>7065</v>
      </c>
      <c r="F516" s="95" t="s">
        <v>8241</v>
      </c>
      <c r="G516" s="96"/>
      <c r="H516" s="95" t="str">
        <f>VLOOKUP(B516,'C-Business Context'!G:G,1,FALSE)</f>
        <v>SP29.13</v>
      </c>
    </row>
    <row r="517" spans="1:8" x14ac:dyDescent="0.25">
      <c r="A517" s="95" t="s">
        <v>7067</v>
      </c>
      <c r="B517" s="95" t="s">
        <v>7066</v>
      </c>
      <c r="C517" s="95" t="s">
        <v>7905</v>
      </c>
      <c r="D517" s="95" t="s">
        <v>7873</v>
      </c>
      <c r="E517" s="95" t="s">
        <v>7067</v>
      </c>
      <c r="F517" s="95" t="s">
        <v>8241</v>
      </c>
      <c r="G517" s="96"/>
      <c r="H517" s="95" t="str">
        <f>VLOOKUP(B517,'C-Business Context'!G:G,1,FALSE)</f>
        <v>SP29.14</v>
      </c>
    </row>
    <row r="518" spans="1:8" x14ac:dyDescent="0.25">
      <c r="A518" s="95" t="s">
        <v>7069</v>
      </c>
      <c r="B518" s="95" t="s">
        <v>7068</v>
      </c>
      <c r="C518" s="95" t="s">
        <v>7815</v>
      </c>
      <c r="D518" s="95" t="s">
        <v>7891</v>
      </c>
      <c r="E518" s="95" t="s">
        <v>7069</v>
      </c>
      <c r="F518" s="95" t="s">
        <v>8241</v>
      </c>
      <c r="G518" s="96"/>
      <c r="H518" s="95" t="str">
        <f>VLOOKUP(B518,'C-Business Context'!G:G,1,FALSE)</f>
        <v>SP29.15</v>
      </c>
    </row>
    <row r="519" spans="1:8" x14ac:dyDescent="0.25">
      <c r="A519" s="95" t="s">
        <v>7071</v>
      </c>
      <c r="B519" s="95" t="s">
        <v>7070</v>
      </c>
      <c r="C519" s="95" t="s">
        <v>7906</v>
      </c>
      <c r="D519" s="95" t="s">
        <v>7878</v>
      </c>
      <c r="E519" s="95" t="s">
        <v>7071</v>
      </c>
      <c r="F519" s="95" t="s">
        <v>8241</v>
      </c>
      <c r="G519" s="96"/>
      <c r="H519" s="95" t="str">
        <f>VLOOKUP(B519,'C-Business Context'!G:G,1,FALSE)</f>
        <v>SP29.16</v>
      </c>
    </row>
    <row r="520" spans="1:8" x14ac:dyDescent="0.25">
      <c r="A520" s="95" t="s">
        <v>7073</v>
      </c>
      <c r="B520" s="95" t="s">
        <v>7072</v>
      </c>
      <c r="C520" s="95" t="s">
        <v>7759</v>
      </c>
      <c r="D520" s="95" t="s">
        <v>7763</v>
      </c>
      <c r="E520" s="95" t="s">
        <v>7073</v>
      </c>
      <c r="F520" s="95" t="s">
        <v>8241</v>
      </c>
      <c r="G520" s="96"/>
      <c r="H520" s="95" t="str">
        <f>VLOOKUP(B520,'C-Business Context'!G:G,1,FALSE)</f>
        <v>SP29.17</v>
      </c>
    </row>
    <row r="521" spans="1:8" x14ac:dyDescent="0.25">
      <c r="A521" s="95" t="s">
        <v>7075</v>
      </c>
      <c r="B521" s="95" t="s">
        <v>7074</v>
      </c>
      <c r="C521" s="95" t="s">
        <v>7870</v>
      </c>
      <c r="D521" s="95" t="s">
        <v>7873</v>
      </c>
      <c r="E521" s="95" t="s">
        <v>7075</v>
      </c>
      <c r="F521" s="95" t="s">
        <v>8241</v>
      </c>
      <c r="G521" s="96"/>
      <c r="H521" s="95" t="str">
        <f>VLOOKUP(B521,'C-Business Context'!G:G,1,FALSE)</f>
        <v>SP29.18</v>
      </c>
    </row>
    <row r="522" spans="1:8" x14ac:dyDescent="0.25">
      <c r="A522" s="95" t="s">
        <v>7077</v>
      </c>
      <c r="B522" s="95" t="s">
        <v>7076</v>
      </c>
      <c r="C522" s="95" t="s">
        <v>7870</v>
      </c>
      <c r="D522" s="95" t="s">
        <v>7873</v>
      </c>
      <c r="E522" s="95" t="s">
        <v>7077</v>
      </c>
      <c r="F522" s="95" t="s">
        <v>8241</v>
      </c>
      <c r="G522" s="96"/>
      <c r="H522" s="95" t="str">
        <f>VLOOKUP(B522,'C-Business Context'!G:G,1,FALSE)</f>
        <v>SP29.19</v>
      </c>
    </row>
    <row r="523" spans="1:8" hidden="1" x14ac:dyDescent="0.25">
      <c r="A523" s="95" t="s">
        <v>7079</v>
      </c>
      <c r="B523" s="95" t="s">
        <v>7078</v>
      </c>
      <c r="C523" s="95" t="s">
        <v>7878</v>
      </c>
      <c r="D523" s="95" t="s">
        <v>7873</v>
      </c>
      <c r="E523" s="95" t="s">
        <v>7079</v>
      </c>
      <c r="F523" s="95" t="s">
        <v>8241</v>
      </c>
      <c r="G523" s="96"/>
      <c r="H523" s="95" t="str">
        <f>VLOOKUP(B523,'C-Business Context'!G:G,1,FALSE)</f>
        <v>SP29.2</v>
      </c>
    </row>
    <row r="524" spans="1:8" x14ac:dyDescent="0.25">
      <c r="A524" s="95" t="s">
        <v>7081</v>
      </c>
      <c r="B524" s="95" t="s">
        <v>7080</v>
      </c>
      <c r="C524" s="95" t="s">
        <v>7942</v>
      </c>
      <c r="D524" s="95" t="s">
        <v>7832</v>
      </c>
      <c r="E524" s="95" t="s">
        <v>7081</v>
      </c>
      <c r="F524" s="95" t="s">
        <v>8241</v>
      </c>
      <c r="G524" s="96"/>
      <c r="H524" s="95" t="str">
        <f>VLOOKUP(B524,'C-Business Context'!G:G,1,FALSE)</f>
        <v>SP29.20</v>
      </c>
    </row>
    <row r="525" spans="1:8" x14ac:dyDescent="0.25">
      <c r="A525" s="95" t="s">
        <v>7083</v>
      </c>
      <c r="B525" s="95" t="s">
        <v>7082</v>
      </c>
      <c r="C525" s="95" t="s">
        <v>7942</v>
      </c>
      <c r="D525" s="95" t="s">
        <v>7832</v>
      </c>
      <c r="E525" s="95" t="s">
        <v>7083</v>
      </c>
      <c r="F525" s="95" t="s">
        <v>8241</v>
      </c>
      <c r="G525" s="96"/>
      <c r="H525" s="95" t="str">
        <f>VLOOKUP(B525,'C-Business Context'!G:G,1,FALSE)</f>
        <v>SP29.21</v>
      </c>
    </row>
    <row r="526" spans="1:8" x14ac:dyDescent="0.25">
      <c r="A526" s="95" t="s">
        <v>7085</v>
      </c>
      <c r="B526" s="95" t="s">
        <v>7084</v>
      </c>
      <c r="C526" s="95" t="s">
        <v>7907</v>
      </c>
      <c r="D526" s="95" t="s">
        <v>8323</v>
      </c>
      <c r="E526" s="95" t="s">
        <v>7085</v>
      </c>
      <c r="F526" s="95" t="s">
        <v>8241</v>
      </c>
      <c r="G526" s="96"/>
      <c r="H526" s="95" t="str">
        <f>VLOOKUP(B526,'C-Business Context'!G:G,1,FALSE)</f>
        <v>SP29.22</v>
      </c>
    </row>
    <row r="527" spans="1:8" hidden="1" x14ac:dyDescent="0.25">
      <c r="A527" s="95" t="s">
        <v>7087</v>
      </c>
      <c r="B527" s="95" t="s">
        <v>7086</v>
      </c>
      <c r="C527" s="95" t="s">
        <v>7870</v>
      </c>
      <c r="D527" s="95" t="s">
        <v>7873</v>
      </c>
      <c r="E527" s="95" t="s">
        <v>7087</v>
      </c>
      <c r="F527" s="95" t="s">
        <v>8241</v>
      </c>
      <c r="G527" s="96"/>
      <c r="H527" s="95" t="str">
        <f>VLOOKUP(B527,'C-Business Context'!G:G,1,FALSE)</f>
        <v>SP29.23</v>
      </c>
    </row>
    <row r="528" spans="1:8" x14ac:dyDescent="0.25">
      <c r="A528" s="95" t="s">
        <v>7089</v>
      </c>
      <c r="B528" s="95" t="s">
        <v>7088</v>
      </c>
      <c r="C528" s="95" t="s">
        <v>7908</v>
      </c>
      <c r="D528" s="95" t="s">
        <v>8324</v>
      </c>
      <c r="E528" s="95" t="s">
        <v>7089</v>
      </c>
      <c r="F528" s="95" t="s">
        <v>8240</v>
      </c>
      <c r="G528" s="96"/>
      <c r="H528" s="95" t="str">
        <f>VLOOKUP(B528,'C-Business Context'!G:G,1,FALSE)</f>
        <v>SP29.24</v>
      </c>
    </row>
    <row r="529" spans="1:8" x14ac:dyDescent="0.25">
      <c r="A529" s="95" t="s">
        <v>7091</v>
      </c>
      <c r="B529" s="95" t="s">
        <v>7090</v>
      </c>
      <c r="C529" s="95" t="s">
        <v>7909</v>
      </c>
      <c r="D529" s="95" t="s">
        <v>8323</v>
      </c>
      <c r="E529" s="95" t="s">
        <v>7091</v>
      </c>
      <c r="F529" s="95" t="s">
        <v>8241</v>
      </c>
      <c r="G529" s="96"/>
      <c r="H529" s="95" t="str">
        <f>VLOOKUP(B529,'C-Business Context'!G:G,1,FALSE)</f>
        <v>SP29.25</v>
      </c>
    </row>
    <row r="530" spans="1:8" x14ac:dyDescent="0.25">
      <c r="A530" s="95" t="s">
        <v>7093</v>
      </c>
      <c r="B530" s="95" t="s">
        <v>7092</v>
      </c>
      <c r="C530" s="95" t="s">
        <v>7910</v>
      </c>
      <c r="D530" s="95" t="s">
        <v>7874</v>
      </c>
      <c r="E530" s="95" t="s">
        <v>7093</v>
      </c>
      <c r="F530" s="95" t="s">
        <v>8240</v>
      </c>
      <c r="G530" s="96"/>
      <c r="H530" s="95" t="str">
        <f>VLOOKUP(B530,'C-Business Context'!G:G,1,FALSE)</f>
        <v>SP29.26</v>
      </c>
    </row>
    <row r="531" spans="1:8" x14ac:dyDescent="0.25">
      <c r="A531" s="95" t="s">
        <v>7095</v>
      </c>
      <c r="B531" s="95" t="s">
        <v>7094</v>
      </c>
      <c r="C531" s="95" t="s">
        <v>7911</v>
      </c>
      <c r="D531" s="95" t="s">
        <v>7904</v>
      </c>
      <c r="E531" s="95" t="s">
        <v>7095</v>
      </c>
      <c r="F531" s="95" t="s">
        <v>8241</v>
      </c>
      <c r="G531" s="96"/>
      <c r="H531" s="95" t="str">
        <f>VLOOKUP(B531,'C-Business Context'!G:G,1,FALSE)</f>
        <v>SP29.27</v>
      </c>
    </row>
    <row r="532" spans="1:8" hidden="1" x14ac:dyDescent="0.25">
      <c r="A532" s="95" t="s">
        <v>7097</v>
      </c>
      <c r="B532" s="95" t="s">
        <v>7096</v>
      </c>
      <c r="C532" s="95" t="s">
        <v>7982</v>
      </c>
      <c r="D532" s="95" t="s">
        <v>8282</v>
      </c>
      <c r="E532" s="95" t="s">
        <v>7097</v>
      </c>
      <c r="F532" s="95" t="s">
        <v>8240</v>
      </c>
      <c r="G532" s="96"/>
      <c r="H532" s="95" t="str">
        <f>VLOOKUP(B532,'C-Business Context'!G:G,1,FALSE)</f>
        <v>SP29.28</v>
      </c>
    </row>
    <row r="533" spans="1:8" hidden="1" x14ac:dyDescent="0.25">
      <c r="A533" s="95" t="s">
        <v>7099</v>
      </c>
      <c r="B533" s="95" t="s">
        <v>7098</v>
      </c>
      <c r="C533" s="95" t="s">
        <v>7982</v>
      </c>
      <c r="D533" s="95" t="s">
        <v>8282</v>
      </c>
      <c r="E533" s="95" t="s">
        <v>7099</v>
      </c>
      <c r="F533" s="95" t="s">
        <v>8241</v>
      </c>
      <c r="G533" s="96"/>
      <c r="H533" s="95" t="str">
        <f>VLOOKUP(B533,'C-Business Context'!G:G,1,FALSE)</f>
        <v>SP29.29</v>
      </c>
    </row>
    <row r="534" spans="1:8" hidden="1" x14ac:dyDescent="0.25">
      <c r="A534" s="95" t="s">
        <v>7101</v>
      </c>
      <c r="B534" s="95" t="s">
        <v>7100</v>
      </c>
      <c r="C534" s="95" t="s">
        <v>7888</v>
      </c>
      <c r="D534" s="95" t="s">
        <v>7873</v>
      </c>
      <c r="E534" s="95" t="s">
        <v>7101</v>
      </c>
      <c r="F534" s="95" t="s">
        <v>8241</v>
      </c>
      <c r="G534" s="96"/>
      <c r="H534" s="95" t="str">
        <f>VLOOKUP(B534,'C-Business Context'!G:G,1,FALSE)</f>
        <v>SP29.3</v>
      </c>
    </row>
    <row r="535" spans="1:8" x14ac:dyDescent="0.25">
      <c r="A535" s="95" t="s">
        <v>7103</v>
      </c>
      <c r="B535" s="95" t="s">
        <v>7102</v>
      </c>
      <c r="C535" s="95" t="s">
        <v>7879</v>
      </c>
      <c r="D535" s="95" t="s">
        <v>7903</v>
      </c>
      <c r="E535" s="95" t="s">
        <v>7103</v>
      </c>
      <c r="F535" s="95" t="s">
        <v>8240</v>
      </c>
      <c r="G535" s="96"/>
      <c r="H535" s="95" t="str">
        <f>VLOOKUP(B535,'C-Business Context'!G:G,1,FALSE)</f>
        <v>SP29.30</v>
      </c>
    </row>
    <row r="536" spans="1:8" hidden="1" x14ac:dyDescent="0.25">
      <c r="A536" s="95" t="s">
        <v>7105</v>
      </c>
      <c r="B536" s="95" t="s">
        <v>7104</v>
      </c>
      <c r="C536" s="95" t="s">
        <v>7888</v>
      </c>
      <c r="D536" s="95" t="s">
        <v>7873</v>
      </c>
      <c r="E536" s="95" t="s">
        <v>7105</v>
      </c>
      <c r="F536" s="95" t="s">
        <v>8241</v>
      </c>
      <c r="G536" s="96"/>
      <c r="H536" s="95" t="str">
        <f>VLOOKUP(B536,'C-Business Context'!G:G,1,FALSE)</f>
        <v>SP29.4</v>
      </c>
    </row>
    <row r="537" spans="1:8" hidden="1" x14ac:dyDescent="0.25">
      <c r="A537" s="95" t="s">
        <v>7107</v>
      </c>
      <c r="B537" s="95" t="s">
        <v>7106</v>
      </c>
      <c r="C537" s="95" t="s">
        <v>7901</v>
      </c>
      <c r="D537" s="95" t="s">
        <v>7873</v>
      </c>
      <c r="E537" s="95" t="s">
        <v>7107</v>
      </c>
      <c r="F537" s="95" t="s">
        <v>8241</v>
      </c>
      <c r="G537" s="96"/>
      <c r="H537" s="95" t="str">
        <f>VLOOKUP(B537,'C-Business Context'!G:G,1,FALSE)</f>
        <v>SP29.6</v>
      </c>
    </row>
    <row r="538" spans="1:8" x14ac:dyDescent="0.25">
      <c r="A538" s="95" t="s">
        <v>7109</v>
      </c>
      <c r="B538" s="95" t="s">
        <v>7108</v>
      </c>
      <c r="C538" s="95" t="s">
        <v>7883</v>
      </c>
      <c r="D538" s="95" t="s">
        <v>8283</v>
      </c>
      <c r="E538" s="95" t="s">
        <v>7109</v>
      </c>
      <c r="F538" s="95" t="s">
        <v>8241</v>
      </c>
      <c r="G538" s="96"/>
      <c r="H538" s="95" t="str">
        <f>VLOOKUP(B538,'C-Business Context'!G:G,1,FALSE)</f>
        <v>SP29.8</v>
      </c>
    </row>
    <row r="539" spans="1:8" x14ac:dyDescent="0.25">
      <c r="A539" s="95" t="s">
        <v>7112</v>
      </c>
      <c r="B539" s="95" t="s">
        <v>7111</v>
      </c>
      <c r="C539" s="95" t="s">
        <v>7750</v>
      </c>
      <c r="D539" s="95" t="s">
        <v>7739</v>
      </c>
      <c r="E539" s="95" t="s">
        <v>7112</v>
      </c>
      <c r="F539" s="95" t="s">
        <v>8241</v>
      </c>
      <c r="G539" s="96"/>
      <c r="H539" s="95" t="str">
        <f>VLOOKUP(B539,'C-Business Context'!G:G,1,FALSE)</f>
        <v>SP30.1</v>
      </c>
    </row>
    <row r="540" spans="1:8" x14ac:dyDescent="0.25">
      <c r="A540" s="95" t="s">
        <v>7114</v>
      </c>
      <c r="B540" s="95" t="s">
        <v>7113</v>
      </c>
      <c r="C540" s="95" t="s">
        <v>7781</v>
      </c>
      <c r="D540" s="95" t="s">
        <v>7821</v>
      </c>
      <c r="E540" s="95" t="s">
        <v>7114</v>
      </c>
      <c r="F540" s="95" t="s">
        <v>8240</v>
      </c>
      <c r="G540" s="96"/>
      <c r="H540" s="95" t="str">
        <f>VLOOKUP(B540,'C-Business Context'!G:G,1,FALSE)</f>
        <v>SP30.2</v>
      </c>
    </row>
    <row r="541" spans="1:8" x14ac:dyDescent="0.25">
      <c r="A541" s="95" t="s">
        <v>7116</v>
      </c>
      <c r="B541" s="95" t="s">
        <v>7115</v>
      </c>
      <c r="C541" s="95" t="s">
        <v>7781</v>
      </c>
      <c r="D541" s="95" t="s">
        <v>7821</v>
      </c>
      <c r="E541" s="95" t="s">
        <v>7116</v>
      </c>
      <c r="F541" s="95" t="s">
        <v>8241</v>
      </c>
      <c r="G541" s="96"/>
      <c r="H541" s="95" t="str">
        <f>VLOOKUP(B541,'C-Business Context'!G:G,1,FALSE)</f>
        <v>SP30.3</v>
      </c>
    </row>
    <row r="542" spans="1:8" x14ac:dyDescent="0.25">
      <c r="A542" s="95" t="s">
        <v>7118</v>
      </c>
      <c r="B542" s="95" t="s">
        <v>7117</v>
      </c>
      <c r="C542" s="95" t="s">
        <v>7912</v>
      </c>
      <c r="D542" s="95" t="s">
        <v>7873</v>
      </c>
      <c r="E542" s="95" t="s">
        <v>7118</v>
      </c>
      <c r="F542" s="95" t="s">
        <v>8241</v>
      </c>
      <c r="G542" s="96"/>
      <c r="H542" s="95" t="str">
        <f>VLOOKUP(B542,'C-Business Context'!G:G,1,FALSE)</f>
        <v>SP30.4</v>
      </c>
    </row>
    <row r="543" spans="1:8" x14ac:dyDescent="0.25">
      <c r="A543" s="95" t="s">
        <v>7120</v>
      </c>
      <c r="B543" s="95" t="s">
        <v>7119</v>
      </c>
      <c r="C543" s="95" t="s">
        <v>7750</v>
      </c>
      <c r="D543" s="95" t="s">
        <v>7739</v>
      </c>
      <c r="E543" s="95" t="s">
        <v>7120</v>
      </c>
      <c r="F543" s="95" t="s">
        <v>8241</v>
      </c>
      <c r="G543" s="96"/>
      <c r="H543" s="95" t="str">
        <f>VLOOKUP(B543,'C-Business Context'!G:G,1,FALSE)</f>
        <v>SP30.8</v>
      </c>
    </row>
    <row r="544" spans="1:8" x14ac:dyDescent="0.25">
      <c r="A544" s="95" t="s">
        <v>7124</v>
      </c>
      <c r="B544" s="95" t="s">
        <v>7123</v>
      </c>
      <c r="C544" s="95" t="s">
        <v>7876</v>
      </c>
      <c r="D544" s="95" t="s">
        <v>7880</v>
      </c>
      <c r="E544" s="95" t="s">
        <v>7124</v>
      </c>
      <c r="F544" s="95" t="s">
        <v>8241</v>
      </c>
      <c r="G544" s="96"/>
      <c r="H544" s="95" t="str">
        <f>VLOOKUP(B544,'C-Business Context'!G:G,1,FALSE)</f>
        <v>SP31.1</v>
      </c>
    </row>
    <row r="545" spans="1:8" hidden="1" x14ac:dyDescent="0.25">
      <c r="A545" s="95" t="s">
        <v>7126</v>
      </c>
      <c r="B545" s="95" t="s">
        <v>7125</v>
      </c>
      <c r="C545" s="95" t="s">
        <v>7869</v>
      </c>
      <c r="D545" s="95" t="s">
        <v>7880</v>
      </c>
      <c r="E545" s="95" t="s">
        <v>7126</v>
      </c>
      <c r="F545" s="95" t="s">
        <v>8241</v>
      </c>
      <c r="G545" s="96"/>
      <c r="H545" s="95" t="str">
        <f>VLOOKUP(B545,'C-Business Context'!G:G,1,FALSE)</f>
        <v>SP31.10</v>
      </c>
    </row>
    <row r="546" spans="1:8" x14ac:dyDescent="0.25">
      <c r="A546" s="95" t="s">
        <v>7128</v>
      </c>
      <c r="B546" s="95" t="s">
        <v>7127</v>
      </c>
      <c r="C546" s="95" t="s">
        <v>7877</v>
      </c>
      <c r="D546" s="95" t="s">
        <v>8325</v>
      </c>
      <c r="E546" s="95" t="s">
        <v>7128</v>
      </c>
      <c r="F546" s="95" t="s">
        <v>8241</v>
      </c>
      <c r="G546" s="96"/>
      <c r="H546" s="95" t="str">
        <f>VLOOKUP(B546,'C-Business Context'!G:G,1,FALSE)</f>
        <v>SP31.11</v>
      </c>
    </row>
    <row r="547" spans="1:8" hidden="1" x14ac:dyDescent="0.25">
      <c r="A547" s="95" t="s">
        <v>7130</v>
      </c>
      <c r="B547" s="95" t="s">
        <v>7129</v>
      </c>
      <c r="C547" s="95" t="s">
        <v>7878</v>
      </c>
      <c r="D547" s="95" t="s">
        <v>8326</v>
      </c>
      <c r="E547" s="95" t="s">
        <v>7130</v>
      </c>
      <c r="F547" s="95" t="s">
        <v>8259</v>
      </c>
      <c r="G547" s="96">
        <v>45482</v>
      </c>
      <c r="H547" s="95" t="str">
        <f>VLOOKUP(B547,'C-Business Context'!G:G,1,FALSE)</f>
        <v>SP31.12</v>
      </c>
    </row>
    <row r="548" spans="1:8" x14ac:dyDescent="0.25">
      <c r="A548" s="95" t="s">
        <v>7132</v>
      </c>
      <c r="B548" s="95" t="s">
        <v>7131</v>
      </c>
      <c r="C548" s="95" t="s">
        <v>7879</v>
      </c>
      <c r="D548" s="95" t="s">
        <v>8327</v>
      </c>
      <c r="E548" s="95" t="s">
        <v>7132</v>
      </c>
      <c r="F548" s="95" t="s">
        <v>8241</v>
      </c>
      <c r="G548" s="96"/>
      <c r="H548" s="95" t="str">
        <f>VLOOKUP(B548,'C-Business Context'!G:G,1,FALSE)</f>
        <v>SP31.13</v>
      </c>
    </row>
    <row r="549" spans="1:8" x14ac:dyDescent="0.25">
      <c r="A549" s="95" t="s">
        <v>7134</v>
      </c>
      <c r="B549" s="95" t="s">
        <v>7133</v>
      </c>
      <c r="C549" s="95" t="s">
        <v>7880</v>
      </c>
      <c r="D549" s="95" t="s">
        <v>7872</v>
      </c>
      <c r="E549" s="95" t="s">
        <v>7134</v>
      </c>
      <c r="F549" s="95" t="s">
        <v>8241</v>
      </c>
      <c r="G549" s="96"/>
      <c r="H549" s="95" t="str">
        <f>VLOOKUP(B549,'C-Business Context'!G:G,1,FALSE)</f>
        <v>SP31.15</v>
      </c>
    </row>
    <row r="550" spans="1:8" x14ac:dyDescent="0.25">
      <c r="A550" s="95" t="s">
        <v>7136</v>
      </c>
      <c r="B550" s="95" t="s">
        <v>7135</v>
      </c>
      <c r="C550" s="95" t="s">
        <v>7881</v>
      </c>
      <c r="D550" s="95" t="s">
        <v>7878</v>
      </c>
      <c r="E550" s="95" t="s">
        <v>7136</v>
      </c>
      <c r="F550" s="95" t="s">
        <v>8241</v>
      </c>
      <c r="G550" s="96"/>
      <c r="H550" s="95" t="str">
        <f>VLOOKUP(B550,'C-Business Context'!G:G,1,FALSE)</f>
        <v>SP31.16</v>
      </c>
    </row>
    <row r="551" spans="1:8" x14ac:dyDescent="0.25">
      <c r="A551" s="95" t="s">
        <v>7138</v>
      </c>
      <c r="B551" s="95" t="s">
        <v>7137</v>
      </c>
      <c r="C551" s="95" t="s">
        <v>7881</v>
      </c>
      <c r="D551" s="95" t="s">
        <v>7878</v>
      </c>
      <c r="E551" s="95" t="s">
        <v>7138</v>
      </c>
      <c r="F551" s="95" t="s">
        <v>8241</v>
      </c>
      <c r="G551" s="96"/>
      <c r="H551" s="95" t="str">
        <f>VLOOKUP(B551,'C-Business Context'!G:G,1,FALSE)</f>
        <v>SP31.17</v>
      </c>
    </row>
    <row r="552" spans="1:8" x14ac:dyDescent="0.25">
      <c r="A552" s="95" t="s">
        <v>7140</v>
      </c>
      <c r="B552" s="95" t="s">
        <v>7139</v>
      </c>
      <c r="C552" s="95" t="s">
        <v>7882</v>
      </c>
      <c r="D552" s="95" t="s">
        <v>8328</v>
      </c>
      <c r="E552" s="95" t="s">
        <v>7140</v>
      </c>
      <c r="F552" s="95" t="s">
        <v>8241</v>
      </c>
      <c r="G552" s="96"/>
      <c r="H552" s="95" t="str">
        <f>VLOOKUP(B552,'C-Business Context'!G:G,1,FALSE)</f>
        <v>SP31.18</v>
      </c>
    </row>
    <row r="553" spans="1:8" x14ac:dyDescent="0.25">
      <c r="A553" s="95" t="s">
        <v>7142</v>
      </c>
      <c r="B553" s="95" t="s">
        <v>7141</v>
      </c>
      <c r="C553" s="95" t="s">
        <v>7883</v>
      </c>
      <c r="D553" s="95" t="s">
        <v>8329</v>
      </c>
      <c r="E553" s="95" t="s">
        <v>7142</v>
      </c>
      <c r="F553" s="95" t="s">
        <v>8240</v>
      </c>
      <c r="G553" s="96"/>
      <c r="H553" s="95" t="str">
        <f>VLOOKUP(B553,'C-Business Context'!G:G,1,FALSE)</f>
        <v>SP31.19</v>
      </c>
    </row>
    <row r="554" spans="1:8" hidden="1" x14ac:dyDescent="0.25">
      <c r="A554" s="95" t="s">
        <v>7144</v>
      </c>
      <c r="B554" s="95" t="s">
        <v>7143</v>
      </c>
      <c r="C554" s="95" t="s">
        <v>7880</v>
      </c>
      <c r="D554" s="95" t="s">
        <v>7872</v>
      </c>
      <c r="E554" s="95" t="s">
        <v>7144</v>
      </c>
      <c r="F554" s="95" t="s">
        <v>8240</v>
      </c>
      <c r="G554" s="96"/>
      <c r="H554" s="95" t="str">
        <f>VLOOKUP(B554,'C-Business Context'!G:G,1,FALSE)</f>
        <v>SP31.2</v>
      </c>
    </row>
    <row r="555" spans="1:8" hidden="1" x14ac:dyDescent="0.25">
      <c r="A555" s="95" t="s">
        <v>7146</v>
      </c>
      <c r="B555" s="95" t="s">
        <v>7145</v>
      </c>
      <c r="C555" s="95" t="s">
        <v>7884</v>
      </c>
      <c r="D555" s="95" t="s">
        <v>8328</v>
      </c>
      <c r="E555" s="95" t="s">
        <v>7146</v>
      </c>
      <c r="F555" s="95" t="s">
        <v>8241</v>
      </c>
      <c r="G555" s="96"/>
      <c r="H555" s="95" t="str">
        <f>VLOOKUP(B555,'C-Business Context'!G:G,1,FALSE)</f>
        <v>SP31.3</v>
      </c>
    </row>
    <row r="556" spans="1:8" hidden="1" x14ac:dyDescent="0.25">
      <c r="A556" s="95" t="s">
        <v>7148</v>
      </c>
      <c r="B556" s="95" t="s">
        <v>7147</v>
      </c>
      <c r="C556" s="95" t="s">
        <v>7853</v>
      </c>
      <c r="D556" s="95" t="s">
        <v>8330</v>
      </c>
      <c r="E556" s="95" t="s">
        <v>7148</v>
      </c>
      <c r="F556" s="95" t="s">
        <v>8240</v>
      </c>
      <c r="G556" s="96"/>
      <c r="H556" s="95" t="str">
        <f>VLOOKUP(B556,'C-Business Context'!G:G,1,FALSE)</f>
        <v>SP31.4</v>
      </c>
    </row>
    <row r="557" spans="1:8" x14ac:dyDescent="0.25">
      <c r="A557" s="95" t="s">
        <v>7150</v>
      </c>
      <c r="B557" s="95" t="s">
        <v>7149</v>
      </c>
      <c r="C557" s="95" t="s">
        <v>7854</v>
      </c>
      <c r="D557" s="95" t="s">
        <v>8330</v>
      </c>
      <c r="E557" s="95" t="s">
        <v>7150</v>
      </c>
      <c r="F557" s="95" t="s">
        <v>8241</v>
      </c>
      <c r="G557" s="96"/>
      <c r="H557" s="95" t="str">
        <f>VLOOKUP(B557,'C-Business Context'!G:G,1,FALSE)</f>
        <v>SP31.5</v>
      </c>
    </row>
    <row r="558" spans="1:8" x14ac:dyDescent="0.25">
      <c r="A558" s="95" t="s">
        <v>7152</v>
      </c>
      <c r="B558" s="95" t="s">
        <v>7151</v>
      </c>
      <c r="C558" s="95" t="s">
        <v>7882</v>
      </c>
      <c r="D558" s="95" t="s">
        <v>8328</v>
      </c>
      <c r="E558" s="95" t="s">
        <v>7152</v>
      </c>
      <c r="F558" s="95" t="s">
        <v>8241</v>
      </c>
      <c r="G558" s="96"/>
      <c r="H558" s="95" t="str">
        <f>VLOOKUP(B558,'C-Business Context'!G:G,1,FALSE)</f>
        <v>SP31.6</v>
      </c>
    </row>
    <row r="559" spans="1:8" hidden="1" x14ac:dyDescent="0.25">
      <c r="A559" s="95" t="s">
        <v>7154</v>
      </c>
      <c r="B559" s="95" t="s">
        <v>7153</v>
      </c>
      <c r="C559" s="95" t="s">
        <v>7880</v>
      </c>
      <c r="D559" s="95" t="s">
        <v>7872</v>
      </c>
      <c r="E559" s="95" t="s">
        <v>7154</v>
      </c>
      <c r="F559" s="95" t="s">
        <v>8241</v>
      </c>
      <c r="G559" s="96"/>
      <c r="H559" s="95" t="str">
        <f>VLOOKUP(B559,'C-Business Context'!G:G,1,FALSE)</f>
        <v>SP31.7</v>
      </c>
    </row>
    <row r="560" spans="1:8" hidden="1" x14ac:dyDescent="0.25">
      <c r="A560" s="95" t="s">
        <v>7156</v>
      </c>
      <c r="B560" s="95" t="s">
        <v>7155</v>
      </c>
      <c r="C560" s="95" t="s">
        <v>7855</v>
      </c>
      <c r="D560" s="95" t="s">
        <v>8330</v>
      </c>
      <c r="E560" s="95" t="s">
        <v>7156</v>
      </c>
      <c r="F560" s="95" t="s">
        <v>8241</v>
      </c>
      <c r="G560" s="96"/>
      <c r="H560" s="95" t="str">
        <f>VLOOKUP(B560,'C-Business Context'!G:G,1,FALSE)</f>
        <v>SP31.9</v>
      </c>
    </row>
    <row r="561" spans="1:8" x14ac:dyDescent="0.25">
      <c r="A561" s="95" t="s">
        <v>7160</v>
      </c>
      <c r="B561" s="95" t="s">
        <v>7159</v>
      </c>
      <c r="C561" s="95" t="s">
        <v>7901</v>
      </c>
      <c r="D561" s="95" t="s">
        <v>8294</v>
      </c>
      <c r="E561" s="95" t="s">
        <v>7160</v>
      </c>
      <c r="F561" s="95" t="s">
        <v>8240</v>
      </c>
      <c r="G561" s="96"/>
      <c r="H561" s="95" t="str">
        <f>VLOOKUP(B561,'C-Business Context'!G:G,1,FALSE)</f>
        <v>SP32.1</v>
      </c>
    </row>
    <row r="562" spans="1:8" x14ac:dyDescent="0.25">
      <c r="A562" s="95" t="s">
        <v>7162</v>
      </c>
      <c r="B562" s="95" t="s">
        <v>7161</v>
      </c>
      <c r="C562" s="95" t="s">
        <v>7901</v>
      </c>
      <c r="D562" s="95" t="s">
        <v>8294</v>
      </c>
      <c r="E562" s="95" t="s">
        <v>7162</v>
      </c>
      <c r="F562" s="95" t="s">
        <v>8241</v>
      </c>
      <c r="G562" s="96"/>
      <c r="H562" s="95" t="str">
        <f>VLOOKUP(B562,'C-Business Context'!G:G,1,FALSE)</f>
        <v>SP32.2</v>
      </c>
    </row>
    <row r="563" spans="1:8" hidden="1" x14ac:dyDescent="0.25">
      <c r="A563" s="95" t="s">
        <v>7164</v>
      </c>
      <c r="B563" s="95" t="s">
        <v>7163</v>
      </c>
      <c r="C563" s="95" t="s">
        <v>7869</v>
      </c>
      <c r="D563" s="95" t="s">
        <v>7901</v>
      </c>
      <c r="E563" s="95" t="s">
        <v>7164</v>
      </c>
      <c r="F563" s="95" t="s">
        <v>8241</v>
      </c>
      <c r="G563" s="96"/>
      <c r="H563" s="95" t="str">
        <f>VLOOKUP(B563,'C-Business Context'!G:G,1,FALSE)</f>
        <v>SP32.3</v>
      </c>
    </row>
    <row r="564" spans="1:8" x14ac:dyDescent="0.25">
      <c r="A564" s="95" t="s">
        <v>7166</v>
      </c>
      <c r="B564" s="95" t="s">
        <v>7165</v>
      </c>
      <c r="C564" s="95" t="s">
        <v>7806</v>
      </c>
      <c r="D564" s="95" t="s">
        <v>7891</v>
      </c>
      <c r="E564" s="95" t="s">
        <v>7166</v>
      </c>
      <c r="F564" s="95" t="s">
        <v>8241</v>
      </c>
      <c r="G564" s="96"/>
      <c r="H564" s="95" t="str">
        <f>VLOOKUP(B564,'C-Business Context'!G:G,1,FALSE)</f>
        <v>SP32.4</v>
      </c>
    </row>
    <row r="565" spans="1:8" x14ac:dyDescent="0.25">
      <c r="A565" s="95" t="s">
        <v>7168</v>
      </c>
      <c r="B565" s="95" t="s">
        <v>7167</v>
      </c>
      <c r="C565" s="95" t="s">
        <v>7806</v>
      </c>
      <c r="D565" s="95" t="s">
        <v>7891</v>
      </c>
      <c r="E565" s="95" t="s">
        <v>7168</v>
      </c>
      <c r="F565" s="95" t="s">
        <v>8241</v>
      </c>
      <c r="G565" s="96"/>
      <c r="H565" s="95" t="str">
        <f>VLOOKUP(B565,'C-Business Context'!G:G,1,FALSE)</f>
        <v>SP32.5</v>
      </c>
    </row>
    <row r="566" spans="1:8" x14ac:dyDescent="0.25">
      <c r="A566" s="95" t="s">
        <v>7170</v>
      </c>
      <c r="B566" s="95" t="s">
        <v>7169</v>
      </c>
      <c r="C566" s="95" t="s">
        <v>7806</v>
      </c>
      <c r="D566" s="95" t="s">
        <v>7891</v>
      </c>
      <c r="E566" s="95" t="s">
        <v>7170</v>
      </c>
      <c r="F566" s="95" t="s">
        <v>8240</v>
      </c>
      <c r="G566" s="96"/>
      <c r="H566" s="95" t="str">
        <f>VLOOKUP(B566,'C-Business Context'!G:G,1,FALSE)</f>
        <v>SP32.6</v>
      </c>
    </row>
    <row r="567" spans="1:8" x14ac:dyDescent="0.25">
      <c r="A567" s="95" t="s">
        <v>7172</v>
      </c>
      <c r="B567" s="95" t="s">
        <v>7171</v>
      </c>
      <c r="C567" s="95" t="s">
        <v>7809</v>
      </c>
      <c r="D567" s="95" t="s">
        <v>7872</v>
      </c>
      <c r="E567" s="95" t="s">
        <v>7172</v>
      </c>
      <c r="F567" s="95" t="s">
        <v>8241</v>
      </c>
      <c r="G567" s="96"/>
      <c r="H567" s="95" t="str">
        <f>VLOOKUP(B567,'C-Business Context'!G:G,1,FALSE)</f>
        <v>SP32.8</v>
      </c>
    </row>
    <row r="568" spans="1:8" hidden="1" x14ac:dyDescent="0.25">
      <c r="A568" s="95" t="s">
        <v>7175</v>
      </c>
      <c r="B568" s="95" t="s">
        <v>7174</v>
      </c>
      <c r="C568" s="95" t="s">
        <v>7811</v>
      </c>
      <c r="D568" s="95" t="s">
        <v>7872</v>
      </c>
      <c r="E568" s="95" t="s">
        <v>7175</v>
      </c>
      <c r="F568" s="95" t="s">
        <v>8240</v>
      </c>
      <c r="G568" s="96"/>
      <c r="H568" s="95" t="str">
        <f>VLOOKUP(B568,'C-Business Context'!G:G,1,FALSE)</f>
        <v>SP33.10</v>
      </c>
    </row>
    <row r="569" spans="1:8" hidden="1" x14ac:dyDescent="0.25">
      <c r="A569" s="95" t="s">
        <v>7177</v>
      </c>
      <c r="B569" s="95" t="s">
        <v>7176</v>
      </c>
      <c r="C569" s="95" t="s">
        <v>7887</v>
      </c>
      <c r="D569" s="95" t="s">
        <v>8331</v>
      </c>
      <c r="E569" s="95" t="s">
        <v>7177</v>
      </c>
      <c r="F569" s="95" t="s">
        <v>8241</v>
      </c>
      <c r="G569" s="96"/>
      <c r="H569" s="95" t="str">
        <f>VLOOKUP(B569,'C-Business Context'!G:G,1,FALSE)</f>
        <v>SP33.11</v>
      </c>
    </row>
    <row r="570" spans="1:8" hidden="1" x14ac:dyDescent="0.25">
      <c r="A570" s="95" t="s">
        <v>7179</v>
      </c>
      <c r="B570" s="95" t="s">
        <v>7178</v>
      </c>
      <c r="C570" s="95" t="s">
        <v>7902</v>
      </c>
      <c r="D570" s="95" t="s">
        <v>7873</v>
      </c>
      <c r="E570" s="95" t="s">
        <v>7179</v>
      </c>
      <c r="F570" s="95" t="s">
        <v>8240</v>
      </c>
      <c r="G570" s="96"/>
      <c r="H570" s="95" t="str">
        <f>VLOOKUP(B570,'C-Business Context'!G:G,1,FALSE)</f>
        <v>SP33.12</v>
      </c>
    </row>
    <row r="571" spans="1:8" hidden="1" x14ac:dyDescent="0.25">
      <c r="A571" s="95" t="s">
        <v>7181</v>
      </c>
      <c r="B571" s="95" t="s">
        <v>7180</v>
      </c>
      <c r="C571" s="95" t="s">
        <v>7902</v>
      </c>
      <c r="D571" s="95" t="s">
        <v>7873</v>
      </c>
      <c r="E571" s="95" t="s">
        <v>7181</v>
      </c>
      <c r="F571" s="95" t="s">
        <v>8240</v>
      </c>
      <c r="G571" s="96"/>
      <c r="H571" s="95" t="str">
        <f>VLOOKUP(B571,'C-Business Context'!G:G,1,FALSE)</f>
        <v>SP33.4</v>
      </c>
    </row>
    <row r="572" spans="1:8" hidden="1" x14ac:dyDescent="0.25">
      <c r="A572" s="95" t="s">
        <v>7183</v>
      </c>
      <c r="B572" s="95" t="s">
        <v>7182</v>
      </c>
      <c r="C572" s="95" t="s">
        <v>7887</v>
      </c>
      <c r="D572" s="95" t="s">
        <v>8253</v>
      </c>
      <c r="E572" s="95" t="s">
        <v>7183</v>
      </c>
      <c r="F572" s="95" t="s">
        <v>8241</v>
      </c>
      <c r="G572" s="96"/>
      <c r="H572" s="95" t="str">
        <f>VLOOKUP(B572,'C-Business Context'!G:G,1,FALSE)</f>
        <v>SP33.5</v>
      </c>
    </row>
    <row r="573" spans="1:8" hidden="1" x14ac:dyDescent="0.25">
      <c r="A573" s="95" t="s">
        <v>7185</v>
      </c>
      <c r="B573" s="95" t="s">
        <v>7184</v>
      </c>
      <c r="C573" s="95" t="s">
        <v>7971</v>
      </c>
      <c r="D573" s="95" t="s">
        <v>7971</v>
      </c>
      <c r="E573" s="95" t="s">
        <v>7185</v>
      </c>
      <c r="F573" s="95" t="s">
        <v>8240</v>
      </c>
      <c r="G573" s="96"/>
      <c r="H573" s="95" t="str">
        <f>VLOOKUP(B573,'C-Business Context'!G:G,1,FALSE)</f>
        <v>SP33.8</v>
      </c>
    </row>
    <row r="574" spans="1:8" hidden="1" x14ac:dyDescent="0.25">
      <c r="A574" s="95" t="s">
        <v>7187</v>
      </c>
      <c r="B574" s="95" t="s">
        <v>7186</v>
      </c>
      <c r="C574" s="95" t="s">
        <v>7841</v>
      </c>
      <c r="D574" s="95" t="s">
        <v>8249</v>
      </c>
      <c r="E574" s="95" t="s">
        <v>7187</v>
      </c>
      <c r="F574" s="95" t="s">
        <v>8240</v>
      </c>
      <c r="G574" s="96"/>
      <c r="H574" s="95" t="str">
        <f>VLOOKUP(B574,'C-Business Context'!G:G,1,FALSE)</f>
        <v>SP33.9</v>
      </c>
    </row>
    <row r="575" spans="1:8" hidden="1" x14ac:dyDescent="0.25">
      <c r="A575" s="95" t="s">
        <v>7191</v>
      </c>
      <c r="B575" s="95" t="s">
        <v>7190</v>
      </c>
      <c r="C575" s="95" t="s">
        <v>7972</v>
      </c>
      <c r="D575" s="95" t="s">
        <v>8332</v>
      </c>
      <c r="E575" s="95" t="s">
        <v>7191</v>
      </c>
      <c r="F575" s="95" t="s">
        <v>8241</v>
      </c>
      <c r="G575" s="96"/>
      <c r="H575" s="95" t="str">
        <f>VLOOKUP(B575,'C-Business Context'!G:G,1,FALSE)</f>
        <v>SP34.1</v>
      </c>
    </row>
    <row r="576" spans="1:8" hidden="1" x14ac:dyDescent="0.25">
      <c r="A576" s="95" t="s">
        <v>7193</v>
      </c>
      <c r="B576" s="95" t="s">
        <v>7192</v>
      </c>
      <c r="C576" s="95" t="s">
        <v>7919</v>
      </c>
      <c r="D576" s="95" t="s">
        <v>8294</v>
      </c>
      <c r="E576" s="95" t="s">
        <v>7193</v>
      </c>
      <c r="F576" s="95" t="s">
        <v>8241</v>
      </c>
      <c r="G576" s="96"/>
      <c r="H576" s="95" t="str">
        <f>VLOOKUP(B576,'C-Business Context'!G:G,1,FALSE)</f>
        <v>SP34.2</v>
      </c>
    </row>
    <row r="577" spans="1:8" hidden="1" x14ac:dyDescent="0.25">
      <c r="A577" s="95" t="s">
        <v>7195</v>
      </c>
      <c r="B577" s="95" t="s">
        <v>7194</v>
      </c>
      <c r="C577" s="95" t="s">
        <v>7919</v>
      </c>
      <c r="D577" s="95" t="s">
        <v>8294</v>
      </c>
      <c r="E577" s="95" t="s">
        <v>7195</v>
      </c>
      <c r="F577" s="95" t="s">
        <v>8241</v>
      </c>
      <c r="G577" s="96"/>
      <c r="H577" s="95" t="str">
        <f>VLOOKUP(B577,'C-Business Context'!G:G,1,FALSE)</f>
        <v>SP34.3</v>
      </c>
    </row>
    <row r="578" spans="1:8" hidden="1" x14ac:dyDescent="0.25">
      <c r="A578" s="95" t="s">
        <v>7197</v>
      </c>
      <c r="B578" s="95" t="s">
        <v>7196</v>
      </c>
      <c r="C578" s="95" t="s">
        <v>7931</v>
      </c>
      <c r="D578" s="95" t="s">
        <v>8297</v>
      </c>
      <c r="E578" s="95" t="s">
        <v>7197</v>
      </c>
      <c r="F578" s="95" t="s">
        <v>8240</v>
      </c>
      <c r="G578" s="96"/>
      <c r="H578" s="95" t="str">
        <f>VLOOKUP(B578,'C-Business Context'!G:G,1,FALSE)</f>
        <v>SP34.4</v>
      </c>
    </row>
    <row r="579" spans="1:8" hidden="1" x14ac:dyDescent="0.25">
      <c r="A579" s="95" t="s">
        <v>7199</v>
      </c>
      <c r="B579" s="95" t="s">
        <v>7198</v>
      </c>
      <c r="C579" s="95" t="s">
        <v>7931</v>
      </c>
      <c r="D579" s="95" t="s">
        <v>8297</v>
      </c>
      <c r="E579" s="95" t="s">
        <v>7199</v>
      </c>
      <c r="F579" s="95" t="s">
        <v>8240</v>
      </c>
      <c r="G579" s="96"/>
      <c r="H579" s="95" t="str">
        <f>VLOOKUP(B579,'C-Business Context'!G:G,1,FALSE)</f>
        <v>SP34.5</v>
      </c>
    </row>
    <row r="580" spans="1:8" x14ac:dyDescent="0.25">
      <c r="A580" s="95" t="s">
        <v>7201</v>
      </c>
      <c r="B580" s="95" t="s">
        <v>7200</v>
      </c>
      <c r="C580" s="95" t="s">
        <v>7919</v>
      </c>
      <c r="D580" s="95" t="s">
        <v>8294</v>
      </c>
      <c r="E580" s="95" t="s">
        <v>7201</v>
      </c>
      <c r="F580" s="95" t="s">
        <v>8241</v>
      </c>
      <c r="G580" s="96"/>
      <c r="H580" s="95" t="str">
        <f>VLOOKUP(B580,'C-Business Context'!G:G,1,FALSE)</f>
        <v>SP34.6</v>
      </c>
    </row>
    <row r="581" spans="1:8" x14ac:dyDescent="0.25">
      <c r="A581" s="95" t="s">
        <v>7203</v>
      </c>
      <c r="B581" s="95" t="s">
        <v>7202</v>
      </c>
      <c r="C581" s="95" t="s">
        <v>7953</v>
      </c>
      <c r="D581" s="95" t="s">
        <v>7803</v>
      </c>
      <c r="E581" s="95" t="s">
        <v>7203</v>
      </c>
      <c r="F581" s="95" t="s">
        <v>8241</v>
      </c>
      <c r="G581" s="96"/>
      <c r="H581" s="95" t="str">
        <f>VLOOKUP(B581,'C-Business Context'!G:G,1,FALSE)</f>
        <v>SP34.7</v>
      </c>
    </row>
    <row r="582" spans="1:8" x14ac:dyDescent="0.25">
      <c r="A582" s="95" t="s">
        <v>7206</v>
      </c>
      <c r="B582" s="95" t="s">
        <v>7205</v>
      </c>
      <c r="C582" s="95" t="s">
        <v>7734</v>
      </c>
      <c r="D582" s="95" t="s">
        <v>8311</v>
      </c>
      <c r="E582" s="95" t="s">
        <v>7206</v>
      </c>
      <c r="F582" s="95" t="s">
        <v>8333</v>
      </c>
      <c r="G582" s="96">
        <v>45685</v>
      </c>
      <c r="H582" s="95" t="str">
        <f>VLOOKUP(B582,'C-Business Context'!G:G,1,FALSE)</f>
        <v>SP35.1</v>
      </c>
    </row>
    <row r="583" spans="1:8" x14ac:dyDescent="0.25">
      <c r="A583" s="95" t="s">
        <v>7208</v>
      </c>
      <c r="B583" s="95" t="s">
        <v>7207</v>
      </c>
      <c r="C583" s="95" t="s">
        <v>7900</v>
      </c>
      <c r="D583" s="95" t="s">
        <v>7874</v>
      </c>
      <c r="E583" s="95" t="s">
        <v>7208</v>
      </c>
      <c r="F583" s="95" t="s">
        <v>8241</v>
      </c>
      <c r="G583" s="96"/>
      <c r="H583" s="95" t="str">
        <f>VLOOKUP(B583,'C-Business Context'!G:G,1,FALSE)</f>
        <v>SP35.10</v>
      </c>
    </row>
    <row r="584" spans="1:8" x14ac:dyDescent="0.25">
      <c r="A584" s="95" t="s">
        <v>7210</v>
      </c>
      <c r="B584" s="95" t="s">
        <v>7209</v>
      </c>
      <c r="C584" s="95" t="s">
        <v>7923</v>
      </c>
      <c r="D584" s="95" t="s">
        <v>7900</v>
      </c>
      <c r="E584" s="95" t="s">
        <v>7210</v>
      </c>
      <c r="F584" s="95" t="s">
        <v>8241</v>
      </c>
      <c r="G584" s="96"/>
      <c r="H584" s="95" t="str">
        <f>VLOOKUP(B584,'C-Business Context'!G:G,1,FALSE)</f>
        <v>SP35.11</v>
      </c>
    </row>
    <row r="585" spans="1:8" x14ac:dyDescent="0.25">
      <c r="A585" s="95" t="s">
        <v>7212</v>
      </c>
      <c r="B585" s="95" t="s">
        <v>7211</v>
      </c>
      <c r="C585" s="95" t="s">
        <v>7734</v>
      </c>
      <c r="D585" s="95" t="s">
        <v>7873</v>
      </c>
      <c r="E585" s="95" t="s">
        <v>7212</v>
      </c>
      <c r="F585" s="95" t="s">
        <v>8241</v>
      </c>
      <c r="G585" s="96"/>
      <c r="H585" s="95" t="str">
        <f>VLOOKUP(B585,'C-Business Context'!G:G,1,FALSE)</f>
        <v>SP35.12</v>
      </c>
    </row>
    <row r="586" spans="1:8" x14ac:dyDescent="0.25">
      <c r="A586" s="95" t="s">
        <v>7214</v>
      </c>
      <c r="B586" s="95" t="s">
        <v>7213</v>
      </c>
      <c r="C586" s="95" t="s">
        <v>7870</v>
      </c>
      <c r="D586" s="95" t="s">
        <v>7873</v>
      </c>
      <c r="E586" s="95" t="s">
        <v>7214</v>
      </c>
      <c r="F586" s="95" t="s">
        <v>8241</v>
      </c>
      <c r="G586" s="96"/>
      <c r="H586" s="95" t="str">
        <f>VLOOKUP(B586,'C-Business Context'!G:G,1,FALSE)</f>
        <v>SP35.13</v>
      </c>
    </row>
    <row r="587" spans="1:8" x14ac:dyDescent="0.25">
      <c r="A587" s="95" t="s">
        <v>7216</v>
      </c>
      <c r="B587" s="95" t="s">
        <v>7215</v>
      </c>
      <c r="C587" s="95" t="s">
        <v>7913</v>
      </c>
      <c r="D587" s="95" t="s">
        <v>7873</v>
      </c>
      <c r="E587" s="95" t="s">
        <v>7216</v>
      </c>
      <c r="F587" s="95" t="s">
        <v>8241</v>
      </c>
      <c r="G587" s="96"/>
      <c r="H587" s="95" t="str">
        <f>VLOOKUP(B587,'C-Business Context'!G:G,1,FALSE)</f>
        <v>SP35.14</v>
      </c>
    </row>
    <row r="588" spans="1:8" x14ac:dyDescent="0.25">
      <c r="A588" s="95" t="s">
        <v>7218</v>
      </c>
      <c r="B588" s="95" t="s">
        <v>7217</v>
      </c>
      <c r="C588" s="95" t="s">
        <v>7870</v>
      </c>
      <c r="D588" s="95" t="s">
        <v>7873</v>
      </c>
      <c r="E588" s="95" t="s">
        <v>7218</v>
      </c>
      <c r="F588" s="95" t="s">
        <v>8241</v>
      </c>
      <c r="G588" s="96"/>
      <c r="H588" s="95" t="str">
        <f>VLOOKUP(B588,'C-Business Context'!G:G,1,FALSE)</f>
        <v>SP35.15</v>
      </c>
    </row>
    <row r="589" spans="1:8" x14ac:dyDescent="0.25">
      <c r="A589" s="95" t="s">
        <v>7220</v>
      </c>
      <c r="B589" s="95" t="s">
        <v>7219</v>
      </c>
      <c r="C589" s="95" t="s">
        <v>7914</v>
      </c>
      <c r="D589" s="95" t="s">
        <v>7873</v>
      </c>
      <c r="E589" s="95" t="s">
        <v>7220</v>
      </c>
      <c r="F589" s="95" t="s">
        <v>8241</v>
      </c>
      <c r="G589" s="96"/>
      <c r="H589" s="95" t="str">
        <f>VLOOKUP(B589,'C-Business Context'!G:G,1,FALSE)</f>
        <v>SP35.16</v>
      </c>
    </row>
    <row r="590" spans="1:8" x14ac:dyDescent="0.25">
      <c r="A590" s="95" t="s">
        <v>7222</v>
      </c>
      <c r="B590" s="95" t="s">
        <v>7221</v>
      </c>
      <c r="C590" s="95" t="s">
        <v>7914</v>
      </c>
      <c r="D590" s="95" t="s">
        <v>7873</v>
      </c>
      <c r="E590" s="95" t="s">
        <v>7222</v>
      </c>
      <c r="F590" s="95" t="s">
        <v>8241</v>
      </c>
      <c r="G590" s="96"/>
      <c r="H590" s="95" t="str">
        <f>VLOOKUP(B590,'C-Business Context'!G:G,1,FALSE)</f>
        <v>SP35.17</v>
      </c>
    </row>
    <row r="591" spans="1:8" x14ac:dyDescent="0.25">
      <c r="A591" s="95" t="s">
        <v>7224</v>
      </c>
      <c r="B591" s="95" t="s">
        <v>7223</v>
      </c>
      <c r="C591" s="95" t="s">
        <v>7734</v>
      </c>
      <c r="D591" s="95" t="s">
        <v>7892</v>
      </c>
      <c r="E591" s="95" t="s">
        <v>7224</v>
      </c>
      <c r="F591" s="95" t="s">
        <v>8259</v>
      </c>
      <c r="G591" s="96">
        <v>45671</v>
      </c>
      <c r="H591" s="95" t="str">
        <f>VLOOKUP(B591,'C-Business Context'!G:G,1,FALSE)</f>
        <v>SP35.18</v>
      </c>
    </row>
    <row r="592" spans="1:8" hidden="1" x14ac:dyDescent="0.25">
      <c r="A592" s="95" t="s">
        <v>7226</v>
      </c>
      <c r="B592" s="95" t="s">
        <v>7225</v>
      </c>
      <c r="C592" s="95" t="s">
        <v>7734</v>
      </c>
      <c r="D592" s="95" t="s">
        <v>8311</v>
      </c>
      <c r="E592" s="95" t="s">
        <v>7226</v>
      </c>
      <c r="F592" s="95" t="s">
        <v>8241</v>
      </c>
      <c r="G592" s="96"/>
      <c r="H592" s="95" t="str">
        <f>VLOOKUP(B592,'C-Business Context'!G:G,1,FALSE)</f>
        <v>SP35.19</v>
      </c>
    </row>
    <row r="593" spans="1:8" x14ac:dyDescent="0.25">
      <c r="A593" s="95" t="s">
        <v>7228</v>
      </c>
      <c r="B593" s="95" t="s">
        <v>7227</v>
      </c>
      <c r="C593" s="95" t="s">
        <v>7892</v>
      </c>
      <c r="D593" s="95" t="s">
        <v>8262</v>
      </c>
      <c r="E593" s="95" t="s">
        <v>7228</v>
      </c>
      <c r="F593" s="95" t="s">
        <v>8240</v>
      </c>
      <c r="G593" s="96"/>
      <c r="H593" s="95" t="str">
        <f>VLOOKUP(B593,'C-Business Context'!G:G,1,FALSE)</f>
        <v>SP35.5</v>
      </c>
    </row>
    <row r="594" spans="1:8" hidden="1" x14ac:dyDescent="0.25">
      <c r="A594" s="95" t="s">
        <v>7230</v>
      </c>
      <c r="B594" s="95" t="s">
        <v>7229</v>
      </c>
      <c r="C594" s="95" t="s">
        <v>7859</v>
      </c>
      <c r="D594" s="95" t="s">
        <v>8253</v>
      </c>
      <c r="E594" s="95" t="s">
        <v>7230</v>
      </c>
      <c r="F594" s="95" t="s">
        <v>8241</v>
      </c>
      <c r="G594" s="96"/>
      <c r="H594" s="95" t="str">
        <f>VLOOKUP(B594,'C-Business Context'!G:G,1,FALSE)</f>
        <v>SP35.6</v>
      </c>
    </row>
    <row r="595" spans="1:8" hidden="1" x14ac:dyDescent="0.25">
      <c r="A595" s="95" t="s">
        <v>7232</v>
      </c>
      <c r="B595" s="95" t="s">
        <v>7231</v>
      </c>
      <c r="C595" s="95" t="s">
        <v>7734</v>
      </c>
      <c r="D595" s="95" t="s">
        <v>8260</v>
      </c>
      <c r="E595" s="95" t="s">
        <v>7232</v>
      </c>
      <c r="F595" s="95" t="s">
        <v>8241</v>
      </c>
      <c r="G595" s="96"/>
      <c r="H595" s="95" t="str">
        <f>VLOOKUP(B595,'C-Business Context'!G:G,1,FALSE)</f>
        <v>SP35.7</v>
      </c>
    </row>
    <row r="596" spans="1:8" hidden="1" x14ac:dyDescent="0.25">
      <c r="A596" s="95" t="s">
        <v>7234</v>
      </c>
      <c r="B596" s="95" t="s">
        <v>7233</v>
      </c>
      <c r="C596" s="95" t="s">
        <v>7734</v>
      </c>
      <c r="D596" s="95" t="s">
        <v>8260</v>
      </c>
      <c r="E596" s="95" t="s">
        <v>7234</v>
      </c>
      <c r="F596" s="95" t="s">
        <v>8241</v>
      </c>
      <c r="G596" s="96"/>
      <c r="H596" s="95" t="str">
        <f>VLOOKUP(B596,'C-Business Context'!G:G,1,FALSE)</f>
        <v>SP35.8</v>
      </c>
    </row>
    <row r="597" spans="1:8" x14ac:dyDescent="0.25">
      <c r="A597" s="95" t="s">
        <v>7236</v>
      </c>
      <c r="B597" s="95" t="s">
        <v>7235</v>
      </c>
      <c r="C597" s="95" t="s">
        <v>7734</v>
      </c>
      <c r="D597" s="95" t="s">
        <v>8261</v>
      </c>
      <c r="E597" s="95" t="s">
        <v>7236</v>
      </c>
      <c r="F597" s="95" t="s">
        <v>8240</v>
      </c>
      <c r="G597" s="96"/>
      <c r="H597" s="95" t="str">
        <f>VLOOKUP(B597,'C-Business Context'!G:G,1,FALSE)</f>
        <v>SP35.9</v>
      </c>
    </row>
    <row r="598" spans="1:8" hidden="1" x14ac:dyDescent="0.25">
      <c r="A598" s="95" t="s">
        <v>7240</v>
      </c>
      <c r="B598" s="95" t="s">
        <v>7239</v>
      </c>
      <c r="C598" s="95" t="s">
        <v>7867</v>
      </c>
      <c r="D598" s="95" t="s">
        <v>8294</v>
      </c>
      <c r="E598" s="95" t="s">
        <v>7240</v>
      </c>
      <c r="F598" s="95" t="s">
        <v>8241</v>
      </c>
      <c r="G598" s="96"/>
      <c r="H598" s="95" t="str">
        <f>VLOOKUP(B598,'C-Business Context'!G:G,1,FALSE)</f>
        <v>SP36.1</v>
      </c>
    </row>
    <row r="599" spans="1:8" x14ac:dyDescent="0.25">
      <c r="A599" s="95" t="s">
        <v>7242</v>
      </c>
      <c r="B599" s="95" t="s">
        <v>7241</v>
      </c>
      <c r="C599" s="95" t="s">
        <v>7868</v>
      </c>
      <c r="D599" s="95" t="s">
        <v>7803</v>
      </c>
      <c r="E599" s="95" t="s">
        <v>7242</v>
      </c>
      <c r="F599" s="95" t="s">
        <v>8240</v>
      </c>
      <c r="G599" s="96"/>
      <c r="H599" s="95" t="str">
        <f>VLOOKUP(B599,'C-Business Context'!G:G,1,FALSE)</f>
        <v>SP36.10</v>
      </c>
    </row>
    <row r="600" spans="1:8" x14ac:dyDescent="0.25">
      <c r="A600" s="95" t="s">
        <v>7244</v>
      </c>
      <c r="B600" s="95" t="s">
        <v>7243</v>
      </c>
      <c r="C600" s="95" t="s">
        <v>7803</v>
      </c>
      <c r="D600" s="95" t="s">
        <v>7803</v>
      </c>
      <c r="E600" s="95" t="s">
        <v>7244</v>
      </c>
      <c r="F600" s="95" t="s">
        <v>8241</v>
      </c>
      <c r="G600" s="96"/>
      <c r="H600" s="95" t="str">
        <f>VLOOKUP(B600,'C-Business Context'!G:G,1,FALSE)</f>
        <v>SP36.12</v>
      </c>
    </row>
    <row r="601" spans="1:8" x14ac:dyDescent="0.25">
      <c r="A601" s="95" t="s">
        <v>7246</v>
      </c>
      <c r="B601" s="95" t="s">
        <v>7245</v>
      </c>
      <c r="C601" s="95" t="s">
        <v>7954</v>
      </c>
      <c r="D601" s="95" t="s">
        <v>7954</v>
      </c>
      <c r="E601" s="95" t="s">
        <v>7246</v>
      </c>
      <c r="F601" s="95" t="s">
        <v>8241</v>
      </c>
      <c r="G601" s="96"/>
      <c r="H601" s="95" t="str">
        <f>VLOOKUP(B601,'C-Business Context'!G:G,1,FALSE)</f>
        <v>SP36.13</v>
      </c>
    </row>
    <row r="602" spans="1:8" x14ac:dyDescent="0.25">
      <c r="A602" s="95" t="s">
        <v>7248</v>
      </c>
      <c r="B602" s="95" t="s">
        <v>7247</v>
      </c>
      <c r="C602" s="95" t="s">
        <v>7955</v>
      </c>
      <c r="D602" s="95" t="s">
        <v>7955</v>
      </c>
      <c r="E602" s="95" t="s">
        <v>7248</v>
      </c>
      <c r="F602" s="95" t="s">
        <v>8240</v>
      </c>
      <c r="G602" s="96"/>
      <c r="H602" s="95" t="str">
        <f>VLOOKUP(B602,'C-Business Context'!G:G,1,FALSE)</f>
        <v>SP36.14</v>
      </c>
    </row>
    <row r="603" spans="1:8" hidden="1" x14ac:dyDescent="0.25">
      <c r="A603" s="95" t="s">
        <v>7250</v>
      </c>
      <c r="B603" s="95" t="s">
        <v>7249</v>
      </c>
      <c r="C603" s="95" t="s">
        <v>7803</v>
      </c>
      <c r="D603" s="95" t="s">
        <v>8294</v>
      </c>
      <c r="E603" s="95" t="s">
        <v>7250</v>
      </c>
      <c r="F603" s="95" t="s">
        <v>8259</v>
      </c>
      <c r="G603" s="96">
        <v>45684</v>
      </c>
      <c r="H603" s="95" t="str">
        <f>VLOOKUP(B603,'C-Business Context'!G:G,1,FALSE)</f>
        <v>SP36.2</v>
      </c>
    </row>
    <row r="604" spans="1:8" hidden="1" x14ac:dyDescent="0.25">
      <c r="A604" s="95" t="s">
        <v>7252</v>
      </c>
      <c r="B604" s="95" t="s">
        <v>7251</v>
      </c>
      <c r="C604" s="95" t="s">
        <v>7803</v>
      </c>
      <c r="D604" s="95" t="s">
        <v>8294</v>
      </c>
      <c r="E604" s="95" t="s">
        <v>7252</v>
      </c>
      <c r="F604" s="95" t="s">
        <v>8240</v>
      </c>
      <c r="G604" s="96"/>
      <c r="H604" s="95" t="str">
        <f>VLOOKUP(B604,'C-Business Context'!G:G,1,FALSE)</f>
        <v>SP36.3</v>
      </c>
    </row>
    <row r="605" spans="1:8" x14ac:dyDescent="0.25">
      <c r="A605" s="95" t="s">
        <v>7254</v>
      </c>
      <c r="B605" s="95" t="s">
        <v>7253</v>
      </c>
      <c r="C605" s="95" t="s">
        <v>7868</v>
      </c>
      <c r="D605" s="95" t="s">
        <v>7803</v>
      </c>
      <c r="E605" s="95" t="s">
        <v>7254</v>
      </c>
      <c r="F605" s="95" t="s">
        <v>8241</v>
      </c>
      <c r="G605" s="96"/>
      <c r="H605" s="95" t="str">
        <f>VLOOKUP(B605,'C-Business Context'!G:G,1,FALSE)</f>
        <v>SP36.4</v>
      </c>
    </row>
    <row r="606" spans="1:8" x14ac:dyDescent="0.25">
      <c r="A606" s="95" t="s">
        <v>7256</v>
      </c>
      <c r="B606" s="95" t="s">
        <v>7255</v>
      </c>
      <c r="C606" s="95" t="s">
        <v>7803</v>
      </c>
      <c r="D606" s="95" t="s">
        <v>7955</v>
      </c>
      <c r="E606" s="95" t="s">
        <v>7256</v>
      </c>
      <c r="F606" s="95" t="s">
        <v>8241</v>
      </c>
      <c r="G606" s="96"/>
      <c r="H606" s="95" t="str">
        <f>VLOOKUP(B606,'C-Business Context'!G:G,1,FALSE)</f>
        <v>SP36.6</v>
      </c>
    </row>
    <row r="607" spans="1:8" x14ac:dyDescent="0.25">
      <c r="A607" s="95" t="s">
        <v>7258</v>
      </c>
      <c r="B607" s="95" t="s">
        <v>7257</v>
      </c>
      <c r="C607" s="95" t="s">
        <v>7868</v>
      </c>
      <c r="D607" s="95" t="s">
        <v>7803</v>
      </c>
      <c r="E607" s="95" t="s">
        <v>7258</v>
      </c>
      <c r="F607" s="95" t="s">
        <v>8241</v>
      </c>
      <c r="G607" s="96"/>
      <c r="H607" s="95" t="str">
        <f>VLOOKUP(B607,'C-Business Context'!G:G,1,FALSE)</f>
        <v>SP36.7</v>
      </c>
    </row>
    <row r="608" spans="1:8" x14ac:dyDescent="0.25">
      <c r="A608" s="95" t="s">
        <v>7260</v>
      </c>
      <c r="B608" s="95" t="s">
        <v>7259</v>
      </c>
      <c r="C608" s="95" t="s">
        <v>7868</v>
      </c>
      <c r="D608" s="95" t="s">
        <v>7803</v>
      </c>
      <c r="E608" s="95" t="s">
        <v>7260</v>
      </c>
      <c r="F608" s="95" t="s">
        <v>8241</v>
      </c>
      <c r="G608" s="96"/>
      <c r="H608" s="95" t="str">
        <f>VLOOKUP(B608,'C-Business Context'!G:G,1,FALSE)</f>
        <v>SP36.8</v>
      </c>
    </row>
    <row r="609" spans="1:8" x14ac:dyDescent="0.25">
      <c r="A609" s="95" t="s">
        <v>7262</v>
      </c>
      <c r="B609" s="95" t="s">
        <v>7261</v>
      </c>
      <c r="C609" s="95" t="s">
        <v>7803</v>
      </c>
      <c r="D609" s="95" t="s">
        <v>7803</v>
      </c>
      <c r="E609" s="95" t="s">
        <v>7262</v>
      </c>
      <c r="F609" s="95" t="s">
        <v>8240</v>
      </c>
      <c r="G609" s="96"/>
      <c r="H609" s="95" t="str">
        <f>VLOOKUP(B609,'C-Business Context'!G:G,1,FALSE)</f>
        <v>SP36.9</v>
      </c>
    </row>
    <row r="610" spans="1:8" x14ac:dyDescent="0.25">
      <c r="A610" s="95" t="s">
        <v>7265</v>
      </c>
      <c r="B610" s="95" t="s">
        <v>7264</v>
      </c>
      <c r="C610" s="95" t="s">
        <v>7927</v>
      </c>
      <c r="D610" s="95" t="s">
        <v>8310</v>
      </c>
      <c r="E610" s="95" t="s">
        <v>7265</v>
      </c>
      <c r="F610" s="95" t="s">
        <v>8240</v>
      </c>
      <c r="G610" s="96"/>
      <c r="H610" s="95" t="str">
        <f>VLOOKUP(B610,'C-Business Context'!G:G,1,FALSE)</f>
        <v>SP37.1</v>
      </c>
    </row>
    <row r="917" spans="2:3" x14ac:dyDescent="0.25">
      <c r="B917" s="95" t="s">
        <v>6020</v>
      </c>
      <c r="C917" s="95" t="str">
        <f>MID(B917,2,3)</f>
        <v>P03</v>
      </c>
    </row>
    <row r="918" spans="2:3" x14ac:dyDescent="0.25">
      <c r="B918" s="95" t="s">
        <v>6022</v>
      </c>
      <c r="C918" s="95" t="str">
        <f t="shared" ref="C918:C981" si="0">MID(B918,2,3)</f>
        <v>P03</v>
      </c>
    </row>
    <row r="919" spans="2:3" x14ac:dyDescent="0.25">
      <c r="B919" s="95" t="s">
        <v>6024</v>
      </c>
      <c r="C919" s="95" t="str">
        <f t="shared" si="0"/>
        <v>P03</v>
      </c>
    </row>
    <row r="920" spans="2:3" x14ac:dyDescent="0.25">
      <c r="B920" s="95" t="s">
        <v>6026</v>
      </c>
      <c r="C920" s="95" t="str">
        <f t="shared" si="0"/>
        <v>P03</v>
      </c>
    </row>
    <row r="921" spans="2:3" x14ac:dyDescent="0.25">
      <c r="B921" s="95" t="s">
        <v>6028</v>
      </c>
      <c r="C921" s="95" t="str">
        <f t="shared" si="0"/>
        <v>P03</v>
      </c>
    </row>
    <row r="922" spans="2:3" x14ac:dyDescent="0.25">
      <c r="B922" s="95" t="s">
        <v>6030</v>
      </c>
      <c r="C922" s="95" t="str">
        <f t="shared" si="0"/>
        <v>P03</v>
      </c>
    </row>
    <row r="923" spans="2:3" x14ac:dyDescent="0.25">
      <c r="B923" s="95" t="s">
        <v>6032</v>
      </c>
      <c r="C923" s="95" t="str">
        <f t="shared" si="0"/>
        <v>P03</v>
      </c>
    </row>
    <row r="924" spans="2:3" x14ac:dyDescent="0.25">
      <c r="B924" s="95" t="s">
        <v>6034</v>
      </c>
      <c r="C924" s="95" t="str">
        <f t="shared" si="0"/>
        <v>P03</v>
      </c>
    </row>
    <row r="925" spans="2:3" x14ac:dyDescent="0.25">
      <c r="B925" s="95" t="s">
        <v>6036</v>
      </c>
      <c r="C925" s="95" t="str">
        <f t="shared" si="0"/>
        <v>P03</v>
      </c>
    </row>
    <row r="926" spans="2:3" x14ac:dyDescent="0.25">
      <c r="B926" s="95" t="s">
        <v>6038</v>
      </c>
      <c r="C926" s="95" t="str">
        <f t="shared" si="0"/>
        <v>P03</v>
      </c>
    </row>
    <row r="927" spans="2:3" x14ac:dyDescent="0.25">
      <c r="B927" s="95" t="s">
        <v>6044</v>
      </c>
      <c r="C927" s="95" t="str">
        <f t="shared" si="0"/>
        <v>P04</v>
      </c>
    </row>
    <row r="928" spans="2:3" x14ac:dyDescent="0.25">
      <c r="B928" s="95" t="s">
        <v>6050</v>
      </c>
      <c r="C928" s="95" t="str">
        <f t="shared" si="0"/>
        <v>P05</v>
      </c>
    </row>
    <row r="929" spans="2:3" x14ac:dyDescent="0.25">
      <c r="B929" s="95" t="s">
        <v>6063</v>
      </c>
      <c r="C929" s="95" t="str">
        <f t="shared" si="0"/>
        <v>P07</v>
      </c>
    </row>
    <row r="930" spans="2:3" x14ac:dyDescent="0.25">
      <c r="B930" s="95" t="s">
        <v>6065</v>
      </c>
      <c r="C930" s="95" t="str">
        <f t="shared" si="0"/>
        <v>P07</v>
      </c>
    </row>
    <row r="931" spans="2:3" x14ac:dyDescent="0.25">
      <c r="B931" s="95" t="s">
        <v>6073</v>
      </c>
      <c r="C931" s="95" t="str">
        <f t="shared" si="0"/>
        <v>P07</v>
      </c>
    </row>
    <row r="932" spans="2:3" x14ac:dyDescent="0.25">
      <c r="B932" s="95" t="s">
        <v>6075</v>
      </c>
      <c r="C932" s="95" t="str">
        <f t="shared" si="0"/>
        <v>P07</v>
      </c>
    </row>
    <row r="933" spans="2:3" x14ac:dyDescent="0.25">
      <c r="B933" s="95" t="s">
        <v>6077</v>
      </c>
      <c r="C933" s="95" t="str">
        <f t="shared" si="0"/>
        <v>P07</v>
      </c>
    </row>
    <row r="934" spans="2:3" x14ac:dyDescent="0.25">
      <c r="B934" s="95" t="s">
        <v>6083</v>
      </c>
      <c r="C934" s="95" t="str">
        <f t="shared" si="0"/>
        <v>P07</v>
      </c>
    </row>
    <row r="935" spans="2:3" x14ac:dyDescent="0.25">
      <c r="B935" s="95" t="s">
        <v>6091</v>
      </c>
      <c r="C935" s="95" t="str">
        <f t="shared" si="0"/>
        <v>P07</v>
      </c>
    </row>
    <row r="936" spans="2:3" x14ac:dyDescent="0.25">
      <c r="B936" s="95" t="s">
        <v>6097</v>
      </c>
      <c r="C936" s="95" t="str">
        <f t="shared" si="0"/>
        <v>P07</v>
      </c>
    </row>
    <row r="937" spans="2:3" x14ac:dyDescent="0.25">
      <c r="B937" s="95" t="s">
        <v>6099</v>
      </c>
      <c r="C937" s="95" t="str">
        <f t="shared" si="0"/>
        <v>P07</v>
      </c>
    </row>
    <row r="938" spans="2:3" x14ac:dyDescent="0.25">
      <c r="B938" s="95" t="s">
        <v>6103</v>
      </c>
      <c r="C938" s="95" t="str">
        <f t="shared" si="0"/>
        <v>P07</v>
      </c>
    </row>
    <row r="939" spans="2:3" x14ac:dyDescent="0.25">
      <c r="B939" s="95" t="s">
        <v>6107</v>
      </c>
      <c r="C939" s="95" t="str">
        <f t="shared" si="0"/>
        <v>P07</v>
      </c>
    </row>
    <row r="940" spans="2:3" x14ac:dyDescent="0.25">
      <c r="B940" s="95" t="s">
        <v>6110</v>
      </c>
      <c r="C940" s="95" t="str">
        <f t="shared" si="0"/>
        <v>P07</v>
      </c>
    </row>
    <row r="941" spans="2:3" x14ac:dyDescent="0.25">
      <c r="B941" s="95" t="s">
        <v>6114</v>
      </c>
      <c r="C941" s="95" t="str">
        <f t="shared" si="0"/>
        <v>P07</v>
      </c>
    </row>
    <row r="942" spans="2:3" x14ac:dyDescent="0.25">
      <c r="B942" s="95" t="s">
        <v>6116</v>
      </c>
      <c r="C942" s="95" t="str">
        <f t="shared" si="0"/>
        <v>P07</v>
      </c>
    </row>
    <row r="943" spans="2:3" x14ac:dyDescent="0.25">
      <c r="B943" s="95" t="s">
        <v>6118</v>
      </c>
      <c r="C943" s="95" t="str">
        <f t="shared" si="0"/>
        <v>P07</v>
      </c>
    </row>
    <row r="944" spans="2:3" x14ac:dyDescent="0.25">
      <c r="B944" s="95" t="s">
        <v>6138</v>
      </c>
      <c r="C944" s="95" t="str">
        <f t="shared" si="0"/>
        <v>P07</v>
      </c>
    </row>
    <row r="945" spans="2:3" x14ac:dyDescent="0.25">
      <c r="B945" s="95" t="s">
        <v>6144</v>
      </c>
      <c r="C945" s="95" t="str">
        <f t="shared" si="0"/>
        <v>P07</v>
      </c>
    </row>
    <row r="946" spans="2:3" x14ac:dyDescent="0.25">
      <c r="B946" s="95" t="s">
        <v>6149</v>
      </c>
      <c r="C946" s="95" t="str">
        <f t="shared" si="0"/>
        <v>P07</v>
      </c>
    </row>
    <row r="947" spans="2:3" x14ac:dyDescent="0.25">
      <c r="B947" s="95" t="s">
        <v>6151</v>
      </c>
      <c r="C947" s="95" t="str">
        <f t="shared" si="0"/>
        <v>P07</v>
      </c>
    </row>
    <row r="948" spans="2:3" x14ac:dyDescent="0.25">
      <c r="B948" s="95" t="s">
        <v>6153</v>
      </c>
      <c r="C948" s="95" t="str">
        <f t="shared" si="0"/>
        <v>P07</v>
      </c>
    </row>
    <row r="949" spans="2:3" x14ac:dyDescent="0.25">
      <c r="B949" s="95" t="s">
        <v>6155</v>
      </c>
      <c r="C949" s="95" t="str">
        <f t="shared" si="0"/>
        <v>P07</v>
      </c>
    </row>
    <row r="950" spans="2:3" x14ac:dyDescent="0.25">
      <c r="B950" s="95" t="s">
        <v>6161</v>
      </c>
      <c r="C950" s="95" t="str">
        <f t="shared" si="0"/>
        <v>P07</v>
      </c>
    </row>
    <row r="951" spans="2:3" x14ac:dyDescent="0.25">
      <c r="B951" s="95" t="s">
        <v>6166</v>
      </c>
      <c r="C951" s="95" t="str">
        <f t="shared" si="0"/>
        <v>P08</v>
      </c>
    </row>
    <row r="952" spans="2:3" x14ac:dyDescent="0.25">
      <c r="B952" s="95" t="s">
        <v>6168</v>
      </c>
      <c r="C952" s="95" t="str">
        <f t="shared" si="0"/>
        <v>P08</v>
      </c>
    </row>
    <row r="953" spans="2:3" x14ac:dyDescent="0.25">
      <c r="B953" s="95" t="s">
        <v>6170</v>
      </c>
      <c r="C953" s="95" t="str">
        <f t="shared" si="0"/>
        <v>P08</v>
      </c>
    </row>
    <row r="954" spans="2:3" x14ac:dyDescent="0.25">
      <c r="B954" s="95" t="s">
        <v>6172</v>
      </c>
      <c r="C954" s="95" t="str">
        <f t="shared" si="0"/>
        <v>P08</v>
      </c>
    </row>
    <row r="955" spans="2:3" x14ac:dyDescent="0.25">
      <c r="B955" s="95" t="s">
        <v>6174</v>
      </c>
      <c r="C955" s="95" t="str">
        <f t="shared" si="0"/>
        <v>P08</v>
      </c>
    </row>
    <row r="956" spans="2:3" x14ac:dyDescent="0.25">
      <c r="B956" s="95" t="s">
        <v>6176</v>
      </c>
      <c r="C956" s="95" t="str">
        <f t="shared" si="0"/>
        <v>P08</v>
      </c>
    </row>
    <row r="957" spans="2:3" x14ac:dyDescent="0.25">
      <c r="B957" s="95" t="s">
        <v>6178</v>
      </c>
      <c r="C957" s="95" t="str">
        <f t="shared" si="0"/>
        <v>P08</v>
      </c>
    </row>
    <row r="958" spans="2:3" x14ac:dyDescent="0.25">
      <c r="B958" s="95" t="s">
        <v>6180</v>
      </c>
      <c r="C958" s="95" t="str">
        <f t="shared" si="0"/>
        <v>P08</v>
      </c>
    </row>
    <row r="959" spans="2:3" x14ac:dyDescent="0.25">
      <c r="B959" s="95" t="s">
        <v>6182</v>
      </c>
      <c r="C959" s="95" t="str">
        <f t="shared" si="0"/>
        <v>P08</v>
      </c>
    </row>
    <row r="960" spans="2:3" x14ac:dyDescent="0.25">
      <c r="B960" s="95" t="s">
        <v>6184</v>
      </c>
      <c r="C960" s="95" t="str">
        <f t="shared" si="0"/>
        <v>P08</v>
      </c>
    </row>
    <row r="961" spans="2:3" x14ac:dyDescent="0.25">
      <c r="B961" s="95" t="s">
        <v>6188</v>
      </c>
      <c r="C961" s="95" t="str">
        <f t="shared" si="0"/>
        <v>P08</v>
      </c>
    </row>
    <row r="962" spans="2:3" x14ac:dyDescent="0.25">
      <c r="B962" s="95" t="s">
        <v>6190</v>
      </c>
      <c r="C962" s="95" t="str">
        <f t="shared" si="0"/>
        <v>P08</v>
      </c>
    </row>
    <row r="963" spans="2:3" x14ac:dyDescent="0.25">
      <c r="B963" s="95" t="s">
        <v>6192</v>
      </c>
      <c r="C963" s="95" t="str">
        <f t="shared" si="0"/>
        <v>P08</v>
      </c>
    </row>
    <row r="964" spans="2:3" x14ac:dyDescent="0.25">
      <c r="B964" s="95" t="s">
        <v>6194</v>
      </c>
      <c r="C964" s="95" t="str">
        <f t="shared" si="0"/>
        <v>P08</v>
      </c>
    </row>
    <row r="965" spans="2:3" x14ac:dyDescent="0.25">
      <c r="B965" s="95" t="s">
        <v>6200</v>
      </c>
      <c r="C965" s="95" t="str">
        <f t="shared" si="0"/>
        <v>P08</v>
      </c>
    </row>
    <row r="966" spans="2:3" x14ac:dyDescent="0.25">
      <c r="B966" s="95" t="s">
        <v>6202</v>
      </c>
      <c r="C966" s="95" t="str">
        <f t="shared" si="0"/>
        <v>P08</v>
      </c>
    </row>
    <row r="967" spans="2:3" x14ac:dyDescent="0.25">
      <c r="B967" s="95" t="s">
        <v>6204</v>
      </c>
      <c r="C967" s="95" t="str">
        <f t="shared" si="0"/>
        <v>P08</v>
      </c>
    </row>
    <row r="968" spans="2:3" x14ac:dyDescent="0.25">
      <c r="B968" s="95" t="s">
        <v>6206</v>
      </c>
      <c r="C968" s="95" t="str">
        <f t="shared" si="0"/>
        <v>P08</v>
      </c>
    </row>
    <row r="969" spans="2:3" x14ac:dyDescent="0.25">
      <c r="B969" s="95" t="s">
        <v>6218</v>
      </c>
      <c r="C969" s="95" t="str">
        <f t="shared" si="0"/>
        <v>P09</v>
      </c>
    </row>
    <row r="970" spans="2:3" x14ac:dyDescent="0.25">
      <c r="B970" s="95" t="s">
        <v>6225</v>
      </c>
      <c r="C970" s="95" t="str">
        <f t="shared" si="0"/>
        <v>P09</v>
      </c>
    </row>
    <row r="971" spans="2:3" x14ac:dyDescent="0.25">
      <c r="B971" s="95" t="s">
        <v>6227</v>
      </c>
      <c r="C971" s="95" t="str">
        <f t="shared" si="0"/>
        <v>P09</v>
      </c>
    </row>
    <row r="972" spans="2:3" x14ac:dyDescent="0.25">
      <c r="B972" s="95" t="s">
        <v>6231</v>
      </c>
      <c r="C972" s="95" t="str">
        <f t="shared" si="0"/>
        <v>P09</v>
      </c>
    </row>
    <row r="973" spans="2:3" x14ac:dyDescent="0.25">
      <c r="B973" s="95" t="s">
        <v>6237</v>
      </c>
      <c r="C973" s="95" t="str">
        <f t="shared" si="0"/>
        <v>P09</v>
      </c>
    </row>
    <row r="974" spans="2:3" x14ac:dyDescent="0.25">
      <c r="B974" s="95" t="s">
        <v>6239</v>
      </c>
      <c r="C974" s="95" t="str">
        <f t="shared" si="0"/>
        <v>P09</v>
      </c>
    </row>
    <row r="975" spans="2:3" x14ac:dyDescent="0.25">
      <c r="B975" s="95" t="s">
        <v>6241</v>
      </c>
      <c r="C975" s="95" t="str">
        <f t="shared" si="0"/>
        <v>P09</v>
      </c>
    </row>
    <row r="976" spans="2:3" x14ac:dyDescent="0.25">
      <c r="B976" s="95" t="s">
        <v>6243</v>
      </c>
      <c r="C976" s="95" t="str">
        <f t="shared" si="0"/>
        <v>P09</v>
      </c>
    </row>
    <row r="977" spans="2:3" x14ac:dyDescent="0.25">
      <c r="B977" s="95" t="s">
        <v>6251</v>
      </c>
      <c r="C977" s="95" t="str">
        <f t="shared" si="0"/>
        <v>P09</v>
      </c>
    </row>
    <row r="978" spans="2:3" x14ac:dyDescent="0.25">
      <c r="B978" s="95" t="s">
        <v>6253</v>
      </c>
      <c r="C978" s="95" t="str">
        <f t="shared" si="0"/>
        <v>P09</v>
      </c>
    </row>
    <row r="979" spans="2:3" x14ac:dyDescent="0.25">
      <c r="B979" s="95" t="s">
        <v>6264</v>
      </c>
      <c r="C979" s="95" t="str">
        <f t="shared" si="0"/>
        <v>P10</v>
      </c>
    </row>
    <row r="980" spans="2:3" x14ac:dyDescent="0.25">
      <c r="B980" s="95" t="s">
        <v>6286</v>
      </c>
      <c r="C980" s="95" t="str">
        <f t="shared" si="0"/>
        <v>P11</v>
      </c>
    </row>
    <row r="981" spans="2:3" x14ac:dyDescent="0.25">
      <c r="B981" s="95" t="s">
        <v>6288</v>
      </c>
      <c r="C981" s="95" t="str">
        <f t="shared" si="0"/>
        <v>P11</v>
      </c>
    </row>
    <row r="982" spans="2:3" x14ac:dyDescent="0.25">
      <c r="B982" s="95" t="s">
        <v>6290</v>
      </c>
      <c r="C982" s="95" t="str">
        <f t="shared" ref="C982:C1045" si="1">MID(B982,2,3)</f>
        <v>P11</v>
      </c>
    </row>
    <row r="983" spans="2:3" x14ac:dyDescent="0.25">
      <c r="B983" s="95" t="s">
        <v>6294</v>
      </c>
      <c r="C983" s="95" t="str">
        <f t="shared" si="1"/>
        <v>P11</v>
      </c>
    </row>
    <row r="984" spans="2:3" x14ac:dyDescent="0.25">
      <c r="B984" s="95" t="s">
        <v>6296</v>
      </c>
      <c r="C984" s="95" t="str">
        <f t="shared" si="1"/>
        <v>P11</v>
      </c>
    </row>
    <row r="985" spans="2:3" x14ac:dyDescent="0.25">
      <c r="B985" s="95" t="s">
        <v>6298</v>
      </c>
      <c r="C985" s="95" t="str">
        <f t="shared" si="1"/>
        <v>P11</v>
      </c>
    </row>
    <row r="986" spans="2:3" x14ac:dyDescent="0.25">
      <c r="B986" s="95" t="s">
        <v>6300</v>
      </c>
      <c r="C986" s="95" t="str">
        <f t="shared" si="1"/>
        <v>P11</v>
      </c>
    </row>
    <row r="987" spans="2:3" x14ac:dyDescent="0.25">
      <c r="B987" s="95" t="s">
        <v>6302</v>
      </c>
      <c r="C987" s="95" t="str">
        <f t="shared" si="1"/>
        <v>P11</v>
      </c>
    </row>
    <row r="988" spans="2:3" x14ac:dyDescent="0.25">
      <c r="B988" s="95" t="s">
        <v>6304</v>
      </c>
      <c r="C988" s="95" t="str">
        <f t="shared" si="1"/>
        <v>P11</v>
      </c>
    </row>
    <row r="989" spans="2:3" x14ac:dyDescent="0.25">
      <c r="B989" s="95" t="s">
        <v>6308</v>
      </c>
      <c r="C989" s="95" t="str">
        <f t="shared" si="1"/>
        <v>P11</v>
      </c>
    </row>
    <row r="990" spans="2:3" x14ac:dyDescent="0.25">
      <c r="B990" s="95" t="s">
        <v>6310</v>
      </c>
      <c r="C990" s="95" t="str">
        <f t="shared" si="1"/>
        <v>P11</v>
      </c>
    </row>
    <row r="991" spans="2:3" x14ac:dyDescent="0.25">
      <c r="B991" s="95" t="s">
        <v>6329</v>
      </c>
      <c r="C991" s="95" t="str">
        <f t="shared" si="1"/>
        <v>P11</v>
      </c>
    </row>
    <row r="992" spans="2:3" x14ac:dyDescent="0.25">
      <c r="B992" s="95" t="s">
        <v>6333</v>
      </c>
      <c r="C992" s="95" t="str">
        <f t="shared" si="1"/>
        <v>P11</v>
      </c>
    </row>
    <row r="993" spans="2:3" x14ac:dyDescent="0.25">
      <c r="B993" s="95" t="s">
        <v>6335</v>
      </c>
      <c r="C993" s="95" t="str">
        <f t="shared" si="1"/>
        <v>P11</v>
      </c>
    </row>
    <row r="994" spans="2:3" x14ac:dyDescent="0.25">
      <c r="B994" s="95" t="s">
        <v>6341</v>
      </c>
      <c r="C994" s="95" t="str">
        <f t="shared" si="1"/>
        <v>P11</v>
      </c>
    </row>
    <row r="995" spans="2:3" x14ac:dyDescent="0.25">
      <c r="B995" s="95" t="s">
        <v>6343</v>
      </c>
      <c r="C995" s="95" t="str">
        <f t="shared" si="1"/>
        <v>P11</v>
      </c>
    </row>
    <row r="996" spans="2:3" x14ac:dyDescent="0.25">
      <c r="B996" s="95" t="s">
        <v>6345</v>
      </c>
      <c r="C996" s="95" t="str">
        <f t="shared" si="1"/>
        <v>P11</v>
      </c>
    </row>
    <row r="997" spans="2:3" x14ac:dyDescent="0.25">
      <c r="B997" s="95" t="s">
        <v>6351</v>
      </c>
      <c r="C997" s="95" t="str">
        <f t="shared" si="1"/>
        <v>P11</v>
      </c>
    </row>
    <row r="998" spans="2:3" x14ac:dyDescent="0.25">
      <c r="B998" s="95" t="s">
        <v>6355</v>
      </c>
      <c r="C998" s="95" t="str">
        <f t="shared" si="1"/>
        <v>P11</v>
      </c>
    </row>
    <row r="999" spans="2:3" x14ac:dyDescent="0.25">
      <c r="B999" s="95" t="s">
        <v>6359</v>
      </c>
      <c r="C999" s="95" t="str">
        <f t="shared" si="1"/>
        <v>P11</v>
      </c>
    </row>
    <row r="1000" spans="2:3" x14ac:dyDescent="0.25">
      <c r="B1000" s="95" t="s">
        <v>6361</v>
      </c>
      <c r="C1000" s="95" t="str">
        <f t="shared" si="1"/>
        <v>P11</v>
      </c>
    </row>
    <row r="1001" spans="2:3" x14ac:dyDescent="0.25">
      <c r="B1001" s="95" t="s">
        <v>6365</v>
      </c>
      <c r="C1001" s="95" t="str">
        <f t="shared" si="1"/>
        <v>P11</v>
      </c>
    </row>
    <row r="1002" spans="2:3" x14ac:dyDescent="0.25">
      <c r="B1002" s="95" t="s">
        <v>6367</v>
      </c>
      <c r="C1002" s="95" t="str">
        <f t="shared" si="1"/>
        <v>P11</v>
      </c>
    </row>
    <row r="1003" spans="2:3" x14ac:dyDescent="0.25">
      <c r="B1003" s="95" t="s">
        <v>6371</v>
      </c>
      <c r="C1003" s="95" t="str">
        <f t="shared" si="1"/>
        <v>P11</v>
      </c>
    </row>
    <row r="1004" spans="2:3" x14ac:dyDescent="0.25">
      <c r="B1004" s="95" t="s">
        <v>6373</v>
      </c>
      <c r="C1004" s="95" t="str">
        <f t="shared" si="1"/>
        <v>P11</v>
      </c>
    </row>
    <row r="1005" spans="2:3" x14ac:dyDescent="0.25">
      <c r="B1005" s="95" t="s">
        <v>6391</v>
      </c>
      <c r="C1005" s="95" t="str">
        <f t="shared" si="1"/>
        <v>P12</v>
      </c>
    </row>
    <row r="1006" spans="2:3" x14ac:dyDescent="0.25">
      <c r="B1006" s="95" t="s">
        <v>6393</v>
      </c>
      <c r="C1006" s="95" t="str">
        <f t="shared" si="1"/>
        <v>P12</v>
      </c>
    </row>
    <row r="1007" spans="2:3" x14ac:dyDescent="0.25">
      <c r="B1007" s="95" t="s">
        <v>6395</v>
      </c>
      <c r="C1007" s="95" t="str">
        <f t="shared" si="1"/>
        <v>P12</v>
      </c>
    </row>
    <row r="1008" spans="2:3" x14ac:dyDescent="0.25">
      <c r="B1008" s="95" t="s">
        <v>6403</v>
      </c>
      <c r="C1008" s="95" t="str">
        <f t="shared" si="1"/>
        <v>P13</v>
      </c>
    </row>
    <row r="1009" spans="2:3" x14ac:dyDescent="0.25">
      <c r="B1009" s="95" t="s">
        <v>6405</v>
      </c>
      <c r="C1009" s="95" t="str">
        <f t="shared" si="1"/>
        <v>P13</v>
      </c>
    </row>
    <row r="1010" spans="2:3" x14ac:dyDescent="0.25">
      <c r="B1010" s="95" t="s">
        <v>6407</v>
      </c>
      <c r="C1010" s="95" t="str">
        <f t="shared" si="1"/>
        <v>P13</v>
      </c>
    </row>
    <row r="1011" spans="2:3" x14ac:dyDescent="0.25">
      <c r="B1011" s="95" t="s">
        <v>6409</v>
      </c>
      <c r="C1011" s="95" t="str">
        <f t="shared" si="1"/>
        <v>P13</v>
      </c>
    </row>
    <row r="1012" spans="2:3" x14ac:dyDescent="0.25">
      <c r="B1012" s="95" t="s">
        <v>6411</v>
      </c>
      <c r="C1012" s="95" t="str">
        <f t="shared" si="1"/>
        <v>P13</v>
      </c>
    </row>
    <row r="1013" spans="2:3" x14ac:dyDescent="0.25">
      <c r="B1013" s="95" t="s">
        <v>6413</v>
      </c>
      <c r="C1013" s="95" t="str">
        <f t="shared" si="1"/>
        <v>P13</v>
      </c>
    </row>
    <row r="1014" spans="2:3" x14ac:dyDescent="0.25">
      <c r="B1014" s="95" t="s">
        <v>6415</v>
      </c>
      <c r="C1014" s="95" t="str">
        <f t="shared" si="1"/>
        <v>P13</v>
      </c>
    </row>
    <row r="1015" spans="2:3" x14ac:dyDescent="0.25">
      <c r="B1015" s="95" t="s">
        <v>6417</v>
      </c>
      <c r="C1015" s="95" t="str">
        <f t="shared" si="1"/>
        <v>P13</v>
      </c>
    </row>
    <row r="1016" spans="2:3" x14ac:dyDescent="0.25">
      <c r="B1016" s="95" t="s">
        <v>6419</v>
      </c>
      <c r="C1016" s="95" t="str">
        <f t="shared" si="1"/>
        <v>P13</v>
      </c>
    </row>
    <row r="1017" spans="2:3" x14ac:dyDescent="0.25">
      <c r="B1017" s="95" t="s">
        <v>6421</v>
      </c>
      <c r="C1017" s="95" t="str">
        <f t="shared" si="1"/>
        <v>P13</v>
      </c>
    </row>
    <row r="1018" spans="2:3" x14ac:dyDescent="0.25">
      <c r="B1018" s="95" t="s">
        <v>6425</v>
      </c>
      <c r="C1018" s="95" t="str">
        <f t="shared" si="1"/>
        <v>P13</v>
      </c>
    </row>
    <row r="1019" spans="2:3" x14ac:dyDescent="0.25">
      <c r="B1019" s="95" t="s">
        <v>6427</v>
      </c>
      <c r="C1019" s="95" t="str">
        <f t="shared" si="1"/>
        <v>P13</v>
      </c>
    </row>
    <row r="1020" spans="2:3" x14ac:dyDescent="0.25">
      <c r="B1020" s="95" t="s">
        <v>6429</v>
      </c>
      <c r="C1020" s="95" t="str">
        <f t="shared" si="1"/>
        <v>P13</v>
      </c>
    </row>
    <row r="1021" spans="2:3" x14ac:dyDescent="0.25">
      <c r="B1021" s="95" t="s">
        <v>6431</v>
      </c>
      <c r="C1021" s="95" t="str">
        <f t="shared" si="1"/>
        <v>P13</v>
      </c>
    </row>
    <row r="1022" spans="2:3" x14ac:dyDescent="0.25">
      <c r="B1022" s="95" t="s">
        <v>6433</v>
      </c>
      <c r="C1022" s="95" t="str">
        <f t="shared" si="1"/>
        <v>P13</v>
      </c>
    </row>
    <row r="1023" spans="2:3" x14ac:dyDescent="0.25">
      <c r="B1023" s="95" t="s">
        <v>6435</v>
      </c>
      <c r="C1023" s="95" t="str">
        <f t="shared" si="1"/>
        <v>P13</v>
      </c>
    </row>
    <row r="1024" spans="2:3" x14ac:dyDescent="0.25">
      <c r="B1024" s="95" t="s">
        <v>6437</v>
      </c>
      <c r="C1024" s="95" t="str">
        <f t="shared" si="1"/>
        <v>P13</v>
      </c>
    </row>
    <row r="1025" spans="2:3" x14ac:dyDescent="0.25">
      <c r="B1025" s="95" t="s">
        <v>6439</v>
      </c>
      <c r="C1025" s="95" t="str">
        <f t="shared" si="1"/>
        <v>P13</v>
      </c>
    </row>
    <row r="1026" spans="2:3" x14ac:dyDescent="0.25">
      <c r="B1026" s="95" t="s">
        <v>6441</v>
      </c>
      <c r="C1026" s="95" t="str">
        <f t="shared" si="1"/>
        <v>P13</v>
      </c>
    </row>
    <row r="1027" spans="2:3" x14ac:dyDescent="0.25">
      <c r="B1027" s="95" t="s">
        <v>6443</v>
      </c>
      <c r="C1027" s="95" t="str">
        <f t="shared" si="1"/>
        <v>P13</v>
      </c>
    </row>
    <row r="1028" spans="2:3" x14ac:dyDescent="0.25">
      <c r="B1028" s="95" t="s">
        <v>6447</v>
      </c>
      <c r="C1028" s="95" t="str">
        <f t="shared" si="1"/>
        <v>P13</v>
      </c>
    </row>
    <row r="1029" spans="2:3" x14ac:dyDescent="0.25">
      <c r="B1029" s="95" t="s">
        <v>6449</v>
      </c>
      <c r="C1029" s="95" t="str">
        <f t="shared" si="1"/>
        <v>P13</v>
      </c>
    </row>
    <row r="1030" spans="2:3" x14ac:dyDescent="0.25">
      <c r="B1030" s="95" t="s">
        <v>6451</v>
      </c>
      <c r="C1030" s="95" t="str">
        <f t="shared" si="1"/>
        <v>P13</v>
      </c>
    </row>
    <row r="1031" spans="2:3" x14ac:dyDescent="0.25">
      <c r="B1031" s="95" t="s">
        <v>6453</v>
      </c>
      <c r="C1031" s="95" t="str">
        <f t="shared" si="1"/>
        <v>P13</v>
      </c>
    </row>
    <row r="1032" spans="2:3" x14ac:dyDescent="0.25">
      <c r="B1032" s="95" t="s">
        <v>6457</v>
      </c>
      <c r="C1032" s="95" t="str">
        <f t="shared" si="1"/>
        <v>P13</v>
      </c>
    </row>
    <row r="1033" spans="2:3" x14ac:dyDescent="0.25">
      <c r="B1033" s="95" t="s">
        <v>6459</v>
      </c>
      <c r="C1033" s="95" t="str">
        <f t="shared" si="1"/>
        <v>P13</v>
      </c>
    </row>
    <row r="1034" spans="2:3" x14ac:dyDescent="0.25">
      <c r="B1034" s="95" t="s">
        <v>6463</v>
      </c>
      <c r="C1034" s="95" t="str">
        <f t="shared" si="1"/>
        <v>P13</v>
      </c>
    </row>
    <row r="1035" spans="2:3" x14ac:dyDescent="0.25">
      <c r="B1035" s="95" t="s">
        <v>6465</v>
      </c>
      <c r="C1035" s="95" t="str">
        <f t="shared" si="1"/>
        <v>P13</v>
      </c>
    </row>
    <row r="1036" spans="2:3" x14ac:dyDescent="0.25">
      <c r="B1036" s="95" t="s">
        <v>6494</v>
      </c>
      <c r="C1036" s="95" t="str">
        <f t="shared" si="1"/>
        <v>P14</v>
      </c>
    </row>
    <row r="1037" spans="2:3" x14ac:dyDescent="0.25">
      <c r="B1037" s="95" t="s">
        <v>6496</v>
      </c>
      <c r="C1037" s="95" t="str">
        <f t="shared" si="1"/>
        <v>P14</v>
      </c>
    </row>
    <row r="1038" spans="2:3" x14ac:dyDescent="0.25">
      <c r="B1038" s="95" t="s">
        <v>6500</v>
      </c>
      <c r="C1038" s="95" t="str">
        <f t="shared" si="1"/>
        <v>P14</v>
      </c>
    </row>
    <row r="1039" spans="2:3" x14ac:dyDescent="0.25">
      <c r="B1039" s="95" t="s">
        <v>6502</v>
      </c>
      <c r="C1039" s="95" t="str">
        <f t="shared" si="1"/>
        <v>P14</v>
      </c>
    </row>
    <row r="1040" spans="2:3" x14ac:dyDescent="0.25">
      <c r="B1040" s="95" t="s">
        <v>6504</v>
      </c>
      <c r="C1040" s="95" t="str">
        <f t="shared" si="1"/>
        <v>P14</v>
      </c>
    </row>
    <row r="1041" spans="2:3" x14ac:dyDescent="0.25">
      <c r="B1041" s="95" t="s">
        <v>6506</v>
      </c>
      <c r="C1041" s="95" t="str">
        <f t="shared" si="1"/>
        <v>P14</v>
      </c>
    </row>
    <row r="1042" spans="2:3" x14ac:dyDescent="0.25">
      <c r="B1042" s="95" t="s">
        <v>6508</v>
      </c>
      <c r="C1042" s="95" t="str">
        <f t="shared" si="1"/>
        <v>P14</v>
      </c>
    </row>
    <row r="1043" spans="2:3" x14ac:dyDescent="0.25">
      <c r="B1043" s="95" t="s">
        <v>6510</v>
      </c>
      <c r="C1043" s="95" t="str">
        <f t="shared" si="1"/>
        <v>P14</v>
      </c>
    </row>
    <row r="1044" spans="2:3" x14ac:dyDescent="0.25">
      <c r="B1044" s="95" t="s">
        <v>6512</v>
      </c>
      <c r="C1044" s="95" t="str">
        <f t="shared" si="1"/>
        <v>P14</v>
      </c>
    </row>
    <row r="1045" spans="2:3" x14ac:dyDescent="0.25">
      <c r="B1045" s="95" t="s">
        <v>6513</v>
      </c>
      <c r="C1045" s="95" t="str">
        <f t="shared" si="1"/>
        <v>P14</v>
      </c>
    </row>
    <row r="1046" spans="2:3" x14ac:dyDescent="0.25">
      <c r="B1046" s="95" t="s">
        <v>6515</v>
      </c>
      <c r="C1046" s="95" t="str">
        <f t="shared" ref="C1046:C1109" si="2">MID(B1046,2,3)</f>
        <v>P14</v>
      </c>
    </row>
    <row r="1047" spans="2:3" x14ac:dyDescent="0.25">
      <c r="B1047" s="95" t="s">
        <v>6519</v>
      </c>
      <c r="C1047" s="95" t="str">
        <f t="shared" si="2"/>
        <v>P14</v>
      </c>
    </row>
    <row r="1048" spans="2:3" x14ac:dyDescent="0.25">
      <c r="B1048" s="95" t="s">
        <v>6521</v>
      </c>
      <c r="C1048" s="95" t="str">
        <f t="shared" si="2"/>
        <v>P14</v>
      </c>
    </row>
    <row r="1049" spans="2:3" x14ac:dyDescent="0.25">
      <c r="B1049" s="95" t="s">
        <v>6523</v>
      </c>
      <c r="C1049" s="95" t="str">
        <f t="shared" si="2"/>
        <v>P14</v>
      </c>
    </row>
    <row r="1050" spans="2:3" x14ac:dyDescent="0.25">
      <c r="B1050" s="95" t="s">
        <v>6540</v>
      </c>
      <c r="C1050" s="95" t="str">
        <f t="shared" si="2"/>
        <v>P15</v>
      </c>
    </row>
    <row r="1051" spans="2:3" x14ac:dyDescent="0.25">
      <c r="B1051" s="95" t="s">
        <v>6542</v>
      </c>
      <c r="C1051" s="95" t="str">
        <f t="shared" si="2"/>
        <v>P15</v>
      </c>
    </row>
    <row r="1052" spans="2:3" x14ac:dyDescent="0.25">
      <c r="B1052" s="95" t="s">
        <v>6544</v>
      </c>
      <c r="C1052" s="95" t="str">
        <f t="shared" si="2"/>
        <v>P15</v>
      </c>
    </row>
    <row r="1053" spans="2:3" x14ac:dyDescent="0.25">
      <c r="B1053" s="95" t="s">
        <v>6546</v>
      </c>
      <c r="C1053" s="95" t="str">
        <f t="shared" si="2"/>
        <v>P15</v>
      </c>
    </row>
    <row r="1054" spans="2:3" x14ac:dyDescent="0.25">
      <c r="B1054" s="95" t="s">
        <v>6548</v>
      </c>
      <c r="C1054" s="95" t="str">
        <f t="shared" si="2"/>
        <v>P15</v>
      </c>
    </row>
    <row r="1055" spans="2:3" x14ac:dyDescent="0.25">
      <c r="B1055" s="95" t="s">
        <v>6550</v>
      </c>
      <c r="C1055" s="95" t="str">
        <f t="shared" si="2"/>
        <v>P15</v>
      </c>
    </row>
    <row r="1056" spans="2:3" x14ac:dyDescent="0.25">
      <c r="B1056" s="95" t="s">
        <v>6552</v>
      </c>
      <c r="C1056" s="95" t="str">
        <f t="shared" si="2"/>
        <v>P15</v>
      </c>
    </row>
    <row r="1057" spans="2:3" x14ac:dyDescent="0.25">
      <c r="B1057" s="95" t="s">
        <v>6554</v>
      </c>
      <c r="C1057" s="95" t="str">
        <f t="shared" si="2"/>
        <v>P15</v>
      </c>
    </row>
    <row r="1058" spans="2:3" x14ac:dyDescent="0.25">
      <c r="B1058" s="95" t="s">
        <v>6556</v>
      </c>
      <c r="C1058" s="95" t="str">
        <f t="shared" si="2"/>
        <v>P15</v>
      </c>
    </row>
    <row r="1059" spans="2:3" x14ac:dyDescent="0.25">
      <c r="B1059" s="95" t="s">
        <v>6558</v>
      </c>
      <c r="C1059" s="95" t="str">
        <f t="shared" si="2"/>
        <v>P15</v>
      </c>
    </row>
    <row r="1060" spans="2:3" x14ac:dyDescent="0.25">
      <c r="B1060" s="95" t="s">
        <v>6562</v>
      </c>
      <c r="C1060" s="95" t="str">
        <f t="shared" si="2"/>
        <v>P15</v>
      </c>
    </row>
    <row r="1061" spans="2:3" x14ac:dyDescent="0.25">
      <c r="B1061" s="95" t="s">
        <v>6564</v>
      </c>
      <c r="C1061" s="95" t="str">
        <f t="shared" si="2"/>
        <v>P15</v>
      </c>
    </row>
    <row r="1062" spans="2:3" x14ac:dyDescent="0.25">
      <c r="B1062" s="95" t="s">
        <v>6566</v>
      </c>
      <c r="C1062" s="95" t="str">
        <f t="shared" si="2"/>
        <v>P15</v>
      </c>
    </row>
    <row r="1063" spans="2:3" x14ac:dyDescent="0.25">
      <c r="B1063" s="95" t="s">
        <v>6568</v>
      </c>
      <c r="C1063" s="95" t="str">
        <f t="shared" si="2"/>
        <v>P15</v>
      </c>
    </row>
    <row r="1064" spans="2:3" x14ac:dyDescent="0.25">
      <c r="B1064" s="95" t="s">
        <v>6580</v>
      </c>
      <c r="C1064" s="95" t="str">
        <f t="shared" si="2"/>
        <v>P15</v>
      </c>
    </row>
    <row r="1065" spans="2:3" x14ac:dyDescent="0.25">
      <c r="B1065" s="95" t="s">
        <v>6587</v>
      </c>
      <c r="C1065" s="95" t="str">
        <f t="shared" si="2"/>
        <v>P16</v>
      </c>
    </row>
    <row r="1066" spans="2:3" x14ac:dyDescent="0.25">
      <c r="B1066" s="95" t="s">
        <v>6589</v>
      </c>
      <c r="C1066" s="95" t="str">
        <f t="shared" si="2"/>
        <v>P16</v>
      </c>
    </row>
    <row r="1067" spans="2:3" x14ac:dyDescent="0.25">
      <c r="B1067" s="95" t="s">
        <v>6593</v>
      </c>
      <c r="C1067" s="95" t="str">
        <f t="shared" si="2"/>
        <v>P16</v>
      </c>
    </row>
    <row r="1068" spans="2:3" x14ac:dyDescent="0.25">
      <c r="B1068" s="95" t="s">
        <v>6595</v>
      </c>
      <c r="C1068" s="95" t="str">
        <f t="shared" si="2"/>
        <v>P16</v>
      </c>
    </row>
    <row r="1069" spans="2:3" x14ac:dyDescent="0.25">
      <c r="B1069" s="95" t="s">
        <v>6597</v>
      </c>
      <c r="C1069" s="95" t="str">
        <f t="shared" si="2"/>
        <v>P16</v>
      </c>
    </row>
    <row r="1070" spans="2:3" x14ac:dyDescent="0.25">
      <c r="B1070" s="95" t="s">
        <v>6599</v>
      </c>
      <c r="C1070" s="95" t="str">
        <f t="shared" si="2"/>
        <v>P16</v>
      </c>
    </row>
    <row r="1071" spans="2:3" x14ac:dyDescent="0.25">
      <c r="B1071" s="95" t="s">
        <v>6601</v>
      </c>
      <c r="C1071" s="95" t="str">
        <f t="shared" si="2"/>
        <v>P16</v>
      </c>
    </row>
    <row r="1072" spans="2:3" x14ac:dyDescent="0.25">
      <c r="B1072" s="95" t="s">
        <v>6603</v>
      </c>
      <c r="C1072" s="95" t="str">
        <f t="shared" si="2"/>
        <v>P16</v>
      </c>
    </row>
    <row r="1073" spans="2:3" x14ac:dyDescent="0.25">
      <c r="B1073" s="95" t="s">
        <v>6605</v>
      </c>
      <c r="C1073" s="95" t="str">
        <f t="shared" si="2"/>
        <v>P16</v>
      </c>
    </row>
    <row r="1074" spans="2:3" x14ac:dyDescent="0.25">
      <c r="B1074" s="95" t="s">
        <v>6607</v>
      </c>
      <c r="C1074" s="95" t="str">
        <f t="shared" si="2"/>
        <v>P16</v>
      </c>
    </row>
    <row r="1075" spans="2:3" x14ac:dyDescent="0.25">
      <c r="B1075" s="95" t="s">
        <v>6609</v>
      </c>
      <c r="C1075" s="95" t="str">
        <f t="shared" si="2"/>
        <v>P16</v>
      </c>
    </row>
    <row r="1076" spans="2:3" x14ac:dyDescent="0.25">
      <c r="B1076" s="95" t="s">
        <v>6611</v>
      </c>
      <c r="C1076" s="95" t="str">
        <f t="shared" si="2"/>
        <v>P16</v>
      </c>
    </row>
    <row r="1077" spans="2:3" x14ac:dyDescent="0.25">
      <c r="B1077" s="95" t="s">
        <v>6613</v>
      </c>
      <c r="C1077" s="95" t="str">
        <f t="shared" si="2"/>
        <v>P16</v>
      </c>
    </row>
    <row r="1078" spans="2:3" x14ac:dyDescent="0.25">
      <c r="B1078" s="95" t="s">
        <v>6615</v>
      </c>
      <c r="C1078" s="95" t="str">
        <f t="shared" si="2"/>
        <v>P16</v>
      </c>
    </row>
    <row r="1079" spans="2:3" x14ac:dyDescent="0.25">
      <c r="B1079" s="95" t="s">
        <v>6617</v>
      </c>
      <c r="C1079" s="95" t="str">
        <f t="shared" si="2"/>
        <v>P16</v>
      </c>
    </row>
    <row r="1080" spans="2:3" x14ac:dyDescent="0.25">
      <c r="B1080" s="95" t="s">
        <v>6619</v>
      </c>
      <c r="C1080" s="95" t="str">
        <f t="shared" si="2"/>
        <v>P16</v>
      </c>
    </row>
    <row r="1081" spans="2:3" x14ac:dyDescent="0.25">
      <c r="B1081" s="95" t="s">
        <v>6621</v>
      </c>
      <c r="C1081" s="95" t="str">
        <f t="shared" si="2"/>
        <v>P16</v>
      </c>
    </row>
    <row r="1082" spans="2:3" x14ac:dyDescent="0.25">
      <c r="B1082" s="95" t="s">
        <v>6623</v>
      </c>
      <c r="C1082" s="95" t="str">
        <f t="shared" si="2"/>
        <v>P16</v>
      </c>
    </row>
    <row r="1083" spans="2:3" x14ac:dyDescent="0.25">
      <c r="B1083" s="95" t="s">
        <v>6625</v>
      </c>
      <c r="C1083" s="95" t="str">
        <f t="shared" si="2"/>
        <v>P16</v>
      </c>
    </row>
    <row r="1084" spans="2:3" x14ac:dyDescent="0.25">
      <c r="B1084" s="95" t="s">
        <v>6628</v>
      </c>
      <c r="C1084" s="95" t="str">
        <f t="shared" si="2"/>
        <v>P16</v>
      </c>
    </row>
    <row r="1085" spans="2:3" x14ac:dyDescent="0.25">
      <c r="B1085" s="95" t="s">
        <v>6630</v>
      </c>
      <c r="C1085" s="95" t="str">
        <f t="shared" si="2"/>
        <v>P16</v>
      </c>
    </row>
    <row r="1086" spans="2:3" x14ac:dyDescent="0.25">
      <c r="B1086" s="95" t="s">
        <v>6632</v>
      </c>
      <c r="C1086" s="95" t="str">
        <f t="shared" si="2"/>
        <v>P16</v>
      </c>
    </row>
    <row r="1087" spans="2:3" x14ac:dyDescent="0.25">
      <c r="B1087" s="95" t="s">
        <v>6634</v>
      </c>
      <c r="C1087" s="95" t="str">
        <f t="shared" si="2"/>
        <v>P16</v>
      </c>
    </row>
    <row r="1088" spans="2:3" x14ac:dyDescent="0.25">
      <c r="B1088" s="95" t="s">
        <v>6636</v>
      </c>
      <c r="C1088" s="95" t="str">
        <f t="shared" si="2"/>
        <v>P16</v>
      </c>
    </row>
    <row r="1089" spans="2:3" x14ac:dyDescent="0.25">
      <c r="B1089" s="95" t="s">
        <v>6638</v>
      </c>
      <c r="C1089" s="95" t="str">
        <f t="shared" si="2"/>
        <v>P16</v>
      </c>
    </row>
    <row r="1090" spans="2:3" x14ac:dyDescent="0.25">
      <c r="B1090" s="95" t="s">
        <v>6640</v>
      </c>
      <c r="C1090" s="95" t="str">
        <f t="shared" si="2"/>
        <v>P16</v>
      </c>
    </row>
    <row r="1091" spans="2:3" x14ac:dyDescent="0.25">
      <c r="B1091" s="95" t="s">
        <v>6642</v>
      </c>
      <c r="C1091" s="95" t="str">
        <f t="shared" si="2"/>
        <v>P16</v>
      </c>
    </row>
    <row r="1092" spans="2:3" x14ac:dyDescent="0.25">
      <c r="B1092" s="95" t="s">
        <v>6644</v>
      </c>
      <c r="C1092" s="95" t="str">
        <f t="shared" si="2"/>
        <v>P16</v>
      </c>
    </row>
    <row r="1093" spans="2:3" x14ac:dyDescent="0.25">
      <c r="B1093" s="95" t="s">
        <v>6646</v>
      </c>
      <c r="C1093" s="95" t="str">
        <f t="shared" si="2"/>
        <v>P16</v>
      </c>
    </row>
    <row r="1094" spans="2:3" x14ac:dyDescent="0.25">
      <c r="B1094" s="95" t="s">
        <v>6648</v>
      </c>
      <c r="C1094" s="95" t="str">
        <f t="shared" si="2"/>
        <v>P16</v>
      </c>
    </row>
    <row r="1095" spans="2:3" x14ac:dyDescent="0.25">
      <c r="B1095" s="95" t="s">
        <v>6654</v>
      </c>
      <c r="C1095" s="95" t="str">
        <f t="shared" si="2"/>
        <v>P16</v>
      </c>
    </row>
    <row r="1096" spans="2:3" x14ac:dyDescent="0.25">
      <c r="B1096" s="95" t="s">
        <v>6658</v>
      </c>
      <c r="C1096" s="95" t="str">
        <f t="shared" si="2"/>
        <v>P16</v>
      </c>
    </row>
    <row r="1097" spans="2:3" x14ac:dyDescent="0.25">
      <c r="B1097" s="95" t="s">
        <v>6660</v>
      </c>
      <c r="C1097" s="95" t="str">
        <f t="shared" si="2"/>
        <v>P16</v>
      </c>
    </row>
    <row r="1098" spans="2:3" x14ac:dyDescent="0.25">
      <c r="B1098" s="95" t="s">
        <v>6662</v>
      </c>
      <c r="C1098" s="95" t="str">
        <f t="shared" si="2"/>
        <v>P16</v>
      </c>
    </row>
    <row r="1099" spans="2:3" x14ac:dyDescent="0.25">
      <c r="B1099" s="95" t="s">
        <v>6664</v>
      </c>
      <c r="C1099" s="95" t="str">
        <f t="shared" si="2"/>
        <v>P16</v>
      </c>
    </row>
    <row r="1100" spans="2:3" x14ac:dyDescent="0.25">
      <c r="B1100" s="95" t="s">
        <v>6684</v>
      </c>
      <c r="C1100" s="95" t="str">
        <f t="shared" si="2"/>
        <v>P17</v>
      </c>
    </row>
    <row r="1101" spans="2:3" x14ac:dyDescent="0.25">
      <c r="B1101" s="95" t="s">
        <v>6686</v>
      </c>
      <c r="C1101" s="95" t="str">
        <f t="shared" si="2"/>
        <v>P17</v>
      </c>
    </row>
    <row r="1102" spans="2:3" x14ac:dyDescent="0.25">
      <c r="B1102" s="95" t="s">
        <v>6688</v>
      </c>
      <c r="C1102" s="95" t="str">
        <f t="shared" si="2"/>
        <v>P17</v>
      </c>
    </row>
    <row r="1103" spans="2:3" x14ac:dyDescent="0.25">
      <c r="B1103" s="95" t="s">
        <v>6690</v>
      </c>
      <c r="C1103" s="95" t="str">
        <f t="shared" si="2"/>
        <v>P17</v>
      </c>
    </row>
    <row r="1104" spans="2:3" x14ac:dyDescent="0.25">
      <c r="B1104" s="95" t="s">
        <v>6692</v>
      </c>
      <c r="C1104" s="95" t="str">
        <f t="shared" si="2"/>
        <v>P17</v>
      </c>
    </row>
    <row r="1105" spans="2:3" x14ac:dyDescent="0.25">
      <c r="B1105" s="95" t="s">
        <v>6698</v>
      </c>
      <c r="C1105" s="95" t="str">
        <f t="shared" si="2"/>
        <v>P17</v>
      </c>
    </row>
    <row r="1106" spans="2:3" x14ac:dyDescent="0.25">
      <c r="B1106" s="95" t="s">
        <v>6700</v>
      </c>
      <c r="C1106" s="95" t="str">
        <f t="shared" si="2"/>
        <v>P17</v>
      </c>
    </row>
    <row r="1107" spans="2:3" x14ac:dyDescent="0.25">
      <c r="B1107" s="95" t="s">
        <v>6710</v>
      </c>
      <c r="C1107" s="95" t="str">
        <f t="shared" si="2"/>
        <v>P19</v>
      </c>
    </row>
    <row r="1108" spans="2:3" x14ac:dyDescent="0.25">
      <c r="B1108" s="95" t="s">
        <v>6722</v>
      </c>
      <c r="C1108" s="95" t="str">
        <f t="shared" si="2"/>
        <v>P20</v>
      </c>
    </row>
    <row r="1109" spans="2:3" x14ac:dyDescent="0.25">
      <c r="B1109" s="95" t="s">
        <v>6726</v>
      </c>
      <c r="C1109" s="95" t="str">
        <f t="shared" si="2"/>
        <v>P20</v>
      </c>
    </row>
    <row r="1110" spans="2:3" x14ac:dyDescent="0.25">
      <c r="B1110" s="95" t="s">
        <v>6728</v>
      </c>
      <c r="C1110" s="95" t="str">
        <f t="shared" ref="C1110:C1173" si="3">MID(B1110,2,3)</f>
        <v>P20</v>
      </c>
    </row>
    <row r="1111" spans="2:3" x14ac:dyDescent="0.25">
      <c r="B1111" s="95" t="s">
        <v>6730</v>
      </c>
      <c r="C1111" s="95" t="str">
        <f t="shared" si="3"/>
        <v>P20</v>
      </c>
    </row>
    <row r="1112" spans="2:3" x14ac:dyDescent="0.25">
      <c r="B1112" s="95" t="s">
        <v>6732</v>
      </c>
      <c r="C1112" s="95" t="str">
        <f t="shared" si="3"/>
        <v>P20</v>
      </c>
    </row>
    <row r="1113" spans="2:3" x14ac:dyDescent="0.25">
      <c r="B1113" s="95" t="s">
        <v>6737</v>
      </c>
      <c r="C1113" s="95" t="str">
        <f t="shared" si="3"/>
        <v>P21</v>
      </c>
    </row>
    <row r="1114" spans="2:3" x14ac:dyDescent="0.25">
      <c r="B1114" s="95" t="s">
        <v>6743</v>
      </c>
      <c r="C1114" s="95" t="str">
        <f t="shared" si="3"/>
        <v>P21</v>
      </c>
    </row>
    <row r="1115" spans="2:3" x14ac:dyDescent="0.25">
      <c r="B1115" s="95" t="s">
        <v>6745</v>
      </c>
      <c r="C1115" s="95" t="str">
        <f t="shared" si="3"/>
        <v>P21</v>
      </c>
    </row>
    <row r="1116" spans="2:3" x14ac:dyDescent="0.25">
      <c r="B1116" s="95" t="s">
        <v>6747</v>
      </c>
      <c r="C1116" s="95" t="str">
        <f t="shared" si="3"/>
        <v>P21</v>
      </c>
    </row>
    <row r="1117" spans="2:3" x14ac:dyDescent="0.25">
      <c r="B1117" s="95" t="s">
        <v>6751</v>
      </c>
      <c r="C1117" s="95" t="str">
        <f t="shared" si="3"/>
        <v>P21</v>
      </c>
    </row>
    <row r="1118" spans="2:3" x14ac:dyDescent="0.25">
      <c r="B1118" s="95" t="s">
        <v>6753</v>
      </c>
      <c r="C1118" s="95" t="str">
        <f t="shared" si="3"/>
        <v>P21</v>
      </c>
    </row>
    <row r="1119" spans="2:3" x14ac:dyDescent="0.25">
      <c r="B1119" s="95" t="s">
        <v>6755</v>
      </c>
      <c r="C1119" s="95" t="str">
        <f t="shared" si="3"/>
        <v>P21</v>
      </c>
    </row>
    <row r="1120" spans="2:3" x14ac:dyDescent="0.25">
      <c r="B1120" s="95" t="s">
        <v>6757</v>
      </c>
      <c r="C1120" s="95" t="str">
        <f t="shared" si="3"/>
        <v>P21</v>
      </c>
    </row>
    <row r="1121" spans="2:3" x14ac:dyDescent="0.25">
      <c r="B1121" s="95" t="s">
        <v>6759</v>
      </c>
      <c r="C1121" s="95" t="str">
        <f t="shared" si="3"/>
        <v>P21</v>
      </c>
    </row>
    <row r="1122" spans="2:3" x14ac:dyDescent="0.25">
      <c r="B1122" s="95" t="s">
        <v>6761</v>
      </c>
      <c r="C1122" s="95" t="str">
        <f t="shared" si="3"/>
        <v>P21</v>
      </c>
    </row>
    <row r="1123" spans="2:3" x14ac:dyDescent="0.25">
      <c r="B1123" s="95" t="s">
        <v>6763</v>
      </c>
      <c r="C1123" s="95" t="str">
        <f t="shared" si="3"/>
        <v>P21</v>
      </c>
    </row>
    <row r="1124" spans="2:3" x14ac:dyDescent="0.25">
      <c r="B1124" s="95" t="s">
        <v>6769</v>
      </c>
      <c r="C1124" s="95" t="str">
        <f t="shared" si="3"/>
        <v>P21</v>
      </c>
    </row>
    <row r="1125" spans="2:3" x14ac:dyDescent="0.25">
      <c r="B1125" s="95" t="s">
        <v>6771</v>
      </c>
      <c r="C1125" s="95" t="str">
        <f t="shared" si="3"/>
        <v>P21</v>
      </c>
    </row>
    <row r="1126" spans="2:3" x14ac:dyDescent="0.25">
      <c r="B1126" s="95" t="s">
        <v>6773</v>
      </c>
      <c r="C1126" s="95" t="str">
        <f t="shared" si="3"/>
        <v>P21</v>
      </c>
    </row>
    <row r="1127" spans="2:3" x14ac:dyDescent="0.25">
      <c r="B1127" s="95" t="s">
        <v>6775</v>
      </c>
      <c r="C1127" s="95" t="str">
        <f t="shared" si="3"/>
        <v>P21</v>
      </c>
    </row>
    <row r="1128" spans="2:3" x14ac:dyDescent="0.25">
      <c r="B1128" s="95" t="s">
        <v>6777</v>
      </c>
      <c r="C1128" s="95" t="str">
        <f t="shared" si="3"/>
        <v>P21</v>
      </c>
    </row>
    <row r="1129" spans="2:3" x14ac:dyDescent="0.25">
      <c r="B1129" s="95" t="s">
        <v>6779</v>
      </c>
      <c r="C1129" s="95" t="str">
        <f t="shared" si="3"/>
        <v>P21</v>
      </c>
    </row>
    <row r="1130" spans="2:3" x14ac:dyDescent="0.25">
      <c r="B1130" s="95" t="s">
        <v>6781</v>
      </c>
      <c r="C1130" s="95" t="str">
        <f t="shared" si="3"/>
        <v>P21</v>
      </c>
    </row>
    <row r="1131" spans="2:3" x14ac:dyDescent="0.25">
      <c r="B1131" s="95" t="s">
        <v>6783</v>
      </c>
      <c r="C1131" s="95" t="str">
        <f t="shared" si="3"/>
        <v>P21</v>
      </c>
    </row>
    <row r="1132" spans="2:3" x14ac:dyDescent="0.25">
      <c r="B1132" s="95" t="s">
        <v>6787</v>
      </c>
      <c r="C1132" s="95" t="str">
        <f t="shared" si="3"/>
        <v>P21</v>
      </c>
    </row>
    <row r="1133" spans="2:3" x14ac:dyDescent="0.25">
      <c r="B1133" s="95" t="s">
        <v>6789</v>
      </c>
      <c r="C1133" s="95" t="str">
        <f t="shared" si="3"/>
        <v>P21</v>
      </c>
    </row>
    <row r="1134" spans="2:3" x14ac:dyDescent="0.25">
      <c r="B1134" s="95" t="s">
        <v>6791</v>
      </c>
      <c r="C1134" s="95" t="str">
        <f t="shared" si="3"/>
        <v>P21</v>
      </c>
    </row>
    <row r="1135" spans="2:3" x14ac:dyDescent="0.25">
      <c r="B1135" s="95" t="s">
        <v>6793</v>
      </c>
      <c r="C1135" s="95" t="str">
        <f t="shared" si="3"/>
        <v>P21</v>
      </c>
    </row>
    <row r="1136" spans="2:3" x14ac:dyDescent="0.25">
      <c r="B1136" s="95" t="s">
        <v>6795</v>
      </c>
      <c r="C1136" s="95" t="str">
        <f t="shared" si="3"/>
        <v>P21</v>
      </c>
    </row>
    <row r="1137" spans="2:3" x14ac:dyDescent="0.25">
      <c r="B1137" s="95" t="s">
        <v>6797</v>
      </c>
      <c r="C1137" s="95" t="str">
        <f t="shared" si="3"/>
        <v>P21</v>
      </c>
    </row>
    <row r="1138" spans="2:3" x14ac:dyDescent="0.25">
      <c r="B1138" s="95" t="s">
        <v>6799</v>
      </c>
      <c r="C1138" s="95" t="str">
        <f t="shared" si="3"/>
        <v>P21</v>
      </c>
    </row>
    <row r="1139" spans="2:3" x14ac:dyDescent="0.25">
      <c r="B1139" s="95" t="s">
        <v>6801</v>
      </c>
      <c r="C1139" s="95" t="str">
        <f t="shared" si="3"/>
        <v>P21</v>
      </c>
    </row>
    <row r="1140" spans="2:3" x14ac:dyDescent="0.25">
      <c r="B1140" s="95" t="s">
        <v>6805</v>
      </c>
      <c r="C1140" s="95" t="str">
        <f t="shared" si="3"/>
        <v>P21</v>
      </c>
    </row>
    <row r="1141" spans="2:3" x14ac:dyDescent="0.25">
      <c r="B1141" s="95" t="s">
        <v>6807</v>
      </c>
      <c r="C1141" s="95" t="str">
        <f t="shared" si="3"/>
        <v>P21</v>
      </c>
    </row>
    <row r="1142" spans="2:3" x14ac:dyDescent="0.25">
      <c r="B1142" s="95" t="s">
        <v>6809</v>
      </c>
      <c r="C1142" s="95" t="str">
        <f t="shared" si="3"/>
        <v>P21</v>
      </c>
    </row>
    <row r="1143" spans="2:3" x14ac:dyDescent="0.25">
      <c r="B1143" s="95" t="s">
        <v>6811</v>
      </c>
      <c r="C1143" s="95" t="str">
        <f t="shared" si="3"/>
        <v>P21</v>
      </c>
    </row>
    <row r="1144" spans="2:3" x14ac:dyDescent="0.25">
      <c r="B1144" s="95" t="s">
        <v>6813</v>
      </c>
      <c r="C1144" s="95" t="str">
        <f t="shared" si="3"/>
        <v>P21</v>
      </c>
    </row>
    <row r="1145" spans="2:3" x14ac:dyDescent="0.25">
      <c r="B1145" s="95" t="s">
        <v>6815</v>
      </c>
      <c r="C1145" s="95" t="str">
        <f t="shared" si="3"/>
        <v>P21</v>
      </c>
    </row>
    <row r="1146" spans="2:3" x14ac:dyDescent="0.25">
      <c r="B1146" s="95" t="s">
        <v>6817</v>
      </c>
      <c r="C1146" s="95" t="str">
        <f t="shared" si="3"/>
        <v>P21</v>
      </c>
    </row>
    <row r="1147" spans="2:3" x14ac:dyDescent="0.25">
      <c r="B1147" s="95" t="s">
        <v>6819</v>
      </c>
      <c r="C1147" s="95" t="str">
        <f t="shared" si="3"/>
        <v>P21</v>
      </c>
    </row>
    <row r="1148" spans="2:3" x14ac:dyDescent="0.25">
      <c r="B1148" s="95" t="s">
        <v>6821</v>
      </c>
      <c r="C1148" s="95" t="str">
        <f t="shared" si="3"/>
        <v>P21</v>
      </c>
    </row>
    <row r="1149" spans="2:3" x14ac:dyDescent="0.25">
      <c r="B1149" s="95" t="s">
        <v>6823</v>
      </c>
      <c r="C1149" s="95" t="str">
        <f t="shared" si="3"/>
        <v>P21</v>
      </c>
    </row>
    <row r="1150" spans="2:3" x14ac:dyDescent="0.25">
      <c r="B1150" s="95" t="s">
        <v>6827</v>
      </c>
      <c r="C1150" s="95" t="str">
        <f t="shared" si="3"/>
        <v>P21</v>
      </c>
    </row>
    <row r="1151" spans="2:3" x14ac:dyDescent="0.25">
      <c r="B1151" s="95" t="s">
        <v>6829</v>
      </c>
      <c r="C1151" s="95" t="str">
        <f t="shared" si="3"/>
        <v>P21</v>
      </c>
    </row>
    <row r="1152" spans="2:3" x14ac:dyDescent="0.25">
      <c r="B1152" s="95" t="s">
        <v>6831</v>
      </c>
      <c r="C1152" s="95" t="str">
        <f t="shared" si="3"/>
        <v>P21</v>
      </c>
    </row>
    <row r="1153" spans="2:3" x14ac:dyDescent="0.25">
      <c r="B1153" s="95" t="s">
        <v>6833</v>
      </c>
      <c r="C1153" s="95" t="str">
        <f t="shared" si="3"/>
        <v>P21</v>
      </c>
    </row>
    <row r="1154" spans="2:3" x14ac:dyDescent="0.25">
      <c r="B1154" s="95" t="s">
        <v>6835</v>
      </c>
      <c r="C1154" s="95" t="str">
        <f t="shared" si="3"/>
        <v>P21</v>
      </c>
    </row>
    <row r="1155" spans="2:3" x14ac:dyDescent="0.25">
      <c r="B1155" s="95" t="s">
        <v>6837</v>
      </c>
      <c r="C1155" s="95" t="str">
        <f t="shared" si="3"/>
        <v>P21</v>
      </c>
    </row>
    <row r="1156" spans="2:3" x14ac:dyDescent="0.25">
      <c r="B1156" s="95" t="s">
        <v>6839</v>
      </c>
      <c r="C1156" s="95" t="str">
        <f t="shared" si="3"/>
        <v>P21</v>
      </c>
    </row>
    <row r="1157" spans="2:3" x14ac:dyDescent="0.25">
      <c r="B1157" s="95" t="s">
        <v>6841</v>
      </c>
      <c r="C1157" s="95" t="str">
        <f t="shared" si="3"/>
        <v>P21</v>
      </c>
    </row>
    <row r="1158" spans="2:3" x14ac:dyDescent="0.25">
      <c r="B1158" s="95" t="s">
        <v>6843</v>
      </c>
      <c r="C1158" s="95" t="str">
        <f t="shared" si="3"/>
        <v>P21</v>
      </c>
    </row>
    <row r="1159" spans="2:3" x14ac:dyDescent="0.25">
      <c r="B1159" s="95" t="s">
        <v>6845</v>
      </c>
      <c r="C1159" s="95" t="str">
        <f t="shared" si="3"/>
        <v>P21</v>
      </c>
    </row>
    <row r="1160" spans="2:3" x14ac:dyDescent="0.25">
      <c r="B1160" s="95" t="s">
        <v>6847</v>
      </c>
      <c r="C1160" s="95" t="str">
        <f t="shared" si="3"/>
        <v>P21</v>
      </c>
    </row>
    <row r="1161" spans="2:3" x14ac:dyDescent="0.25">
      <c r="B1161" s="95" t="s">
        <v>6849</v>
      </c>
      <c r="C1161" s="95" t="str">
        <f t="shared" si="3"/>
        <v>P21</v>
      </c>
    </row>
    <row r="1162" spans="2:3" x14ac:dyDescent="0.25">
      <c r="B1162" s="95" t="s">
        <v>6851</v>
      </c>
      <c r="C1162" s="95" t="str">
        <f t="shared" si="3"/>
        <v>P21</v>
      </c>
    </row>
    <row r="1163" spans="2:3" x14ac:dyDescent="0.25">
      <c r="B1163" s="95" t="s">
        <v>6853</v>
      </c>
      <c r="C1163" s="95" t="str">
        <f t="shared" si="3"/>
        <v>P21</v>
      </c>
    </row>
    <row r="1164" spans="2:3" x14ac:dyDescent="0.25">
      <c r="B1164" s="95" t="s">
        <v>6855</v>
      </c>
      <c r="C1164" s="95" t="str">
        <f t="shared" si="3"/>
        <v>P21</v>
      </c>
    </row>
    <row r="1165" spans="2:3" x14ac:dyDescent="0.25">
      <c r="B1165" s="95" t="s">
        <v>6857</v>
      </c>
      <c r="C1165" s="95" t="str">
        <f t="shared" si="3"/>
        <v>P21</v>
      </c>
    </row>
    <row r="1166" spans="2:3" x14ac:dyDescent="0.25">
      <c r="B1166" s="95" t="s">
        <v>6859</v>
      </c>
      <c r="C1166" s="95" t="str">
        <f t="shared" si="3"/>
        <v>P21</v>
      </c>
    </row>
    <row r="1167" spans="2:3" x14ac:dyDescent="0.25">
      <c r="B1167" s="95" t="s">
        <v>6861</v>
      </c>
      <c r="C1167" s="95" t="str">
        <f t="shared" si="3"/>
        <v>P21</v>
      </c>
    </row>
    <row r="1168" spans="2:3" x14ac:dyDescent="0.25">
      <c r="B1168" s="95" t="s">
        <v>6863</v>
      </c>
      <c r="C1168" s="95" t="str">
        <f t="shared" si="3"/>
        <v>P21</v>
      </c>
    </row>
    <row r="1169" spans="2:3" x14ac:dyDescent="0.25">
      <c r="B1169" s="95" t="s">
        <v>6865</v>
      </c>
      <c r="C1169" s="95" t="str">
        <f t="shared" si="3"/>
        <v>P21</v>
      </c>
    </row>
    <row r="1170" spans="2:3" x14ac:dyDescent="0.25">
      <c r="B1170" s="95" t="s">
        <v>6867</v>
      </c>
      <c r="C1170" s="95" t="str">
        <f t="shared" si="3"/>
        <v>P21</v>
      </c>
    </row>
    <row r="1171" spans="2:3" x14ac:dyDescent="0.25">
      <c r="B1171" s="95" t="s">
        <v>6869</v>
      </c>
      <c r="C1171" s="95" t="str">
        <f t="shared" si="3"/>
        <v>P21</v>
      </c>
    </row>
    <row r="1172" spans="2:3" x14ac:dyDescent="0.25">
      <c r="B1172" s="95" t="s">
        <v>6873</v>
      </c>
      <c r="C1172" s="95" t="str">
        <f t="shared" si="3"/>
        <v>P21</v>
      </c>
    </row>
    <row r="1173" spans="2:3" x14ac:dyDescent="0.25">
      <c r="B1173" s="95" t="s">
        <v>6875</v>
      </c>
      <c r="C1173" s="95" t="str">
        <f t="shared" si="3"/>
        <v>P21</v>
      </c>
    </row>
    <row r="1174" spans="2:3" x14ac:dyDescent="0.25">
      <c r="B1174" s="95" t="s">
        <v>6877</v>
      </c>
      <c r="C1174" s="95" t="str">
        <f t="shared" ref="C1174:C1237" si="4">MID(B1174,2,3)</f>
        <v>P21</v>
      </c>
    </row>
    <row r="1175" spans="2:3" x14ac:dyDescent="0.25">
      <c r="B1175" s="95" t="s">
        <v>6881</v>
      </c>
      <c r="C1175" s="95" t="str">
        <f t="shared" si="4"/>
        <v>P21</v>
      </c>
    </row>
    <row r="1176" spans="2:3" x14ac:dyDescent="0.25">
      <c r="B1176" s="95" t="s">
        <v>6908</v>
      </c>
      <c r="C1176" s="95" t="str">
        <f t="shared" si="4"/>
        <v>P24</v>
      </c>
    </row>
    <row r="1177" spans="2:3" x14ac:dyDescent="0.25">
      <c r="B1177" s="95" t="s">
        <v>6914</v>
      </c>
      <c r="C1177" s="95" t="str">
        <f t="shared" si="4"/>
        <v>P24</v>
      </c>
    </row>
    <row r="1178" spans="2:3" x14ac:dyDescent="0.25">
      <c r="B1178" s="95" t="s">
        <v>6916</v>
      </c>
      <c r="C1178" s="95" t="str">
        <f t="shared" si="4"/>
        <v>P24</v>
      </c>
    </row>
    <row r="1179" spans="2:3" x14ac:dyDescent="0.25">
      <c r="B1179" s="95" t="s">
        <v>6918</v>
      </c>
      <c r="C1179" s="95" t="str">
        <f t="shared" si="4"/>
        <v>P24</v>
      </c>
    </row>
    <row r="1180" spans="2:3" x14ac:dyDescent="0.25">
      <c r="B1180" s="95" t="s">
        <v>6920</v>
      </c>
      <c r="C1180" s="95" t="str">
        <f t="shared" si="4"/>
        <v>P24</v>
      </c>
    </row>
    <row r="1181" spans="2:3" x14ac:dyDescent="0.25">
      <c r="B1181" s="95" t="s">
        <v>6922</v>
      </c>
      <c r="C1181" s="95" t="str">
        <f t="shared" si="4"/>
        <v>P24</v>
      </c>
    </row>
    <row r="1182" spans="2:3" x14ac:dyDescent="0.25">
      <c r="B1182" s="95" t="s">
        <v>6924</v>
      </c>
      <c r="C1182" s="95" t="str">
        <f t="shared" si="4"/>
        <v>P24</v>
      </c>
    </row>
    <row r="1183" spans="2:3" x14ac:dyDescent="0.25">
      <c r="B1183" s="95" t="s">
        <v>6926</v>
      </c>
      <c r="C1183" s="95" t="str">
        <f t="shared" si="4"/>
        <v>P24</v>
      </c>
    </row>
    <row r="1184" spans="2:3" x14ac:dyDescent="0.25">
      <c r="B1184" s="95" t="s">
        <v>6928</v>
      </c>
      <c r="C1184" s="95" t="str">
        <f t="shared" si="4"/>
        <v>P24</v>
      </c>
    </row>
    <row r="1185" spans="2:3" x14ac:dyDescent="0.25">
      <c r="B1185" s="95" t="s">
        <v>6934</v>
      </c>
      <c r="C1185" s="95" t="str">
        <f t="shared" si="4"/>
        <v>P24</v>
      </c>
    </row>
    <row r="1186" spans="2:3" x14ac:dyDescent="0.25">
      <c r="B1186" s="95" t="s">
        <v>6936</v>
      </c>
      <c r="C1186" s="95" t="str">
        <f t="shared" si="4"/>
        <v>P24</v>
      </c>
    </row>
    <row r="1187" spans="2:3" x14ac:dyDescent="0.25">
      <c r="B1187" s="95" t="s">
        <v>6938</v>
      </c>
      <c r="C1187" s="95" t="str">
        <f t="shared" si="4"/>
        <v>P24</v>
      </c>
    </row>
    <row r="1188" spans="2:3" x14ac:dyDescent="0.25">
      <c r="B1188" s="95" t="s">
        <v>6940</v>
      </c>
      <c r="C1188" s="95" t="str">
        <f t="shared" si="4"/>
        <v>P24</v>
      </c>
    </row>
    <row r="1189" spans="2:3" x14ac:dyDescent="0.25">
      <c r="B1189" s="95" t="s">
        <v>6944</v>
      </c>
      <c r="C1189" s="95" t="str">
        <f t="shared" si="4"/>
        <v>P25</v>
      </c>
    </row>
    <row r="1190" spans="2:3" x14ac:dyDescent="0.25">
      <c r="B1190" s="95" t="s">
        <v>6946</v>
      </c>
      <c r="C1190" s="95" t="str">
        <f t="shared" si="4"/>
        <v>P25</v>
      </c>
    </row>
    <row r="1191" spans="2:3" x14ac:dyDescent="0.25">
      <c r="B1191" s="95" t="s">
        <v>6948</v>
      </c>
      <c r="C1191" s="95" t="str">
        <f t="shared" si="4"/>
        <v>P25</v>
      </c>
    </row>
    <row r="1192" spans="2:3" x14ac:dyDescent="0.25">
      <c r="B1192" s="95" t="s">
        <v>6950</v>
      </c>
      <c r="C1192" s="95" t="str">
        <f t="shared" si="4"/>
        <v>P25</v>
      </c>
    </row>
    <row r="1193" spans="2:3" x14ac:dyDescent="0.25">
      <c r="B1193" s="95" t="s">
        <v>6952</v>
      </c>
      <c r="C1193" s="95" t="str">
        <f t="shared" si="4"/>
        <v>P25</v>
      </c>
    </row>
    <row r="1194" spans="2:3" x14ac:dyDescent="0.25">
      <c r="B1194" s="95" t="s">
        <v>6954</v>
      </c>
      <c r="C1194" s="95" t="str">
        <f t="shared" si="4"/>
        <v>P25</v>
      </c>
    </row>
    <row r="1195" spans="2:3" x14ac:dyDescent="0.25">
      <c r="B1195" s="95" t="s">
        <v>6958</v>
      </c>
      <c r="C1195" s="95" t="str">
        <f t="shared" si="4"/>
        <v>P25</v>
      </c>
    </row>
    <row r="1196" spans="2:3" x14ac:dyDescent="0.25">
      <c r="B1196" s="95" t="s">
        <v>6960</v>
      </c>
      <c r="C1196" s="95" t="str">
        <f t="shared" si="4"/>
        <v>P25</v>
      </c>
    </row>
    <row r="1197" spans="2:3" x14ac:dyDescent="0.25">
      <c r="B1197" s="95" t="s">
        <v>6962</v>
      </c>
      <c r="C1197" s="95" t="str">
        <f t="shared" si="4"/>
        <v>P25</v>
      </c>
    </row>
    <row r="1198" spans="2:3" x14ac:dyDescent="0.25">
      <c r="B1198" s="95" t="s">
        <v>6971</v>
      </c>
      <c r="C1198" s="95" t="str">
        <f t="shared" si="4"/>
        <v>P26</v>
      </c>
    </row>
    <row r="1199" spans="2:3" x14ac:dyDescent="0.25">
      <c r="B1199" s="95" t="s">
        <v>6987</v>
      </c>
      <c r="C1199" s="95" t="str">
        <f t="shared" si="4"/>
        <v>P27</v>
      </c>
    </row>
    <row r="1200" spans="2:3" x14ac:dyDescent="0.25">
      <c r="B1200" s="95" t="s">
        <v>6993</v>
      </c>
      <c r="C1200" s="95" t="str">
        <f t="shared" si="4"/>
        <v>P27</v>
      </c>
    </row>
    <row r="1201" spans="2:3" x14ac:dyDescent="0.25">
      <c r="B1201" s="95" t="s">
        <v>6998</v>
      </c>
      <c r="C1201" s="95" t="str">
        <f t="shared" si="4"/>
        <v>P28</v>
      </c>
    </row>
    <row r="1202" spans="2:3" x14ac:dyDescent="0.25">
      <c r="B1202" s="95" t="s">
        <v>7000</v>
      </c>
      <c r="C1202" s="95" t="str">
        <f t="shared" si="4"/>
        <v>P28</v>
      </c>
    </row>
    <row r="1203" spans="2:3" x14ac:dyDescent="0.25">
      <c r="B1203" s="95" t="s">
        <v>7002</v>
      </c>
      <c r="C1203" s="95" t="str">
        <f t="shared" si="4"/>
        <v>P28</v>
      </c>
    </row>
    <row r="1204" spans="2:3" x14ac:dyDescent="0.25">
      <c r="B1204" s="95" t="s">
        <v>7004</v>
      </c>
      <c r="C1204" s="95" t="str">
        <f t="shared" si="4"/>
        <v>P28</v>
      </c>
    </row>
    <row r="1205" spans="2:3" x14ac:dyDescent="0.25">
      <c r="B1205" s="95" t="s">
        <v>7006</v>
      </c>
      <c r="C1205" s="95" t="str">
        <f t="shared" si="4"/>
        <v>P28</v>
      </c>
    </row>
    <row r="1206" spans="2:3" x14ac:dyDescent="0.25">
      <c r="B1206" s="95" t="s">
        <v>7008</v>
      </c>
      <c r="C1206" s="95" t="str">
        <f t="shared" si="4"/>
        <v>P28</v>
      </c>
    </row>
    <row r="1207" spans="2:3" x14ac:dyDescent="0.25">
      <c r="B1207" s="95" t="s">
        <v>7010</v>
      </c>
      <c r="C1207" s="95" t="str">
        <f t="shared" si="4"/>
        <v>P28</v>
      </c>
    </row>
    <row r="1208" spans="2:3" x14ac:dyDescent="0.25">
      <c r="B1208" s="95" t="s">
        <v>7012</v>
      </c>
      <c r="C1208" s="95" t="str">
        <f t="shared" si="4"/>
        <v>P28</v>
      </c>
    </row>
    <row r="1209" spans="2:3" x14ac:dyDescent="0.25">
      <c r="B1209" s="95" t="s">
        <v>7014</v>
      </c>
      <c r="C1209" s="95" t="str">
        <f t="shared" si="4"/>
        <v>P28</v>
      </c>
    </row>
    <row r="1210" spans="2:3" x14ac:dyDescent="0.25">
      <c r="B1210" s="95" t="s">
        <v>7016</v>
      </c>
      <c r="C1210" s="95" t="str">
        <f t="shared" si="4"/>
        <v>P28</v>
      </c>
    </row>
    <row r="1211" spans="2:3" x14ac:dyDescent="0.25">
      <c r="B1211" s="95" t="s">
        <v>7018</v>
      </c>
      <c r="C1211" s="95" t="str">
        <f t="shared" si="4"/>
        <v>P28</v>
      </c>
    </row>
    <row r="1212" spans="2:3" x14ac:dyDescent="0.25">
      <c r="B1212" s="95" t="s">
        <v>7020</v>
      </c>
      <c r="C1212" s="95" t="str">
        <f t="shared" si="4"/>
        <v>P28</v>
      </c>
    </row>
    <row r="1213" spans="2:3" x14ac:dyDescent="0.25">
      <c r="B1213" s="95" t="s">
        <v>7022</v>
      </c>
      <c r="C1213" s="95" t="str">
        <f t="shared" si="4"/>
        <v>P28</v>
      </c>
    </row>
    <row r="1214" spans="2:3" x14ac:dyDescent="0.25">
      <c r="B1214" s="95" t="s">
        <v>7024</v>
      </c>
      <c r="C1214" s="95" t="str">
        <f t="shared" si="4"/>
        <v>P28</v>
      </c>
    </row>
    <row r="1215" spans="2:3" x14ac:dyDescent="0.25">
      <c r="B1215" s="95" t="s">
        <v>7026</v>
      </c>
      <c r="C1215" s="95" t="str">
        <f t="shared" si="4"/>
        <v>P28</v>
      </c>
    </row>
    <row r="1216" spans="2:3" x14ac:dyDescent="0.25">
      <c r="B1216" s="95" t="s">
        <v>7028</v>
      </c>
      <c r="C1216" s="95" t="str">
        <f t="shared" si="4"/>
        <v>P28</v>
      </c>
    </row>
    <row r="1217" spans="2:3" x14ac:dyDescent="0.25">
      <c r="B1217" s="95" t="s">
        <v>7030</v>
      </c>
      <c r="C1217" s="95" t="str">
        <f t="shared" si="4"/>
        <v>P28</v>
      </c>
    </row>
    <row r="1218" spans="2:3" x14ac:dyDescent="0.25">
      <c r="B1218" s="95" t="s">
        <v>7032</v>
      </c>
      <c r="C1218" s="95" t="str">
        <f t="shared" si="4"/>
        <v>P28</v>
      </c>
    </row>
    <row r="1219" spans="2:3" x14ac:dyDescent="0.25">
      <c r="B1219" s="95" t="s">
        <v>7038</v>
      </c>
      <c r="C1219" s="95" t="str">
        <f t="shared" si="4"/>
        <v>P28</v>
      </c>
    </row>
    <row r="1220" spans="2:3" x14ac:dyDescent="0.25">
      <c r="B1220" s="95" t="s">
        <v>7040</v>
      </c>
      <c r="C1220" s="95" t="str">
        <f t="shared" si="4"/>
        <v>P28</v>
      </c>
    </row>
    <row r="1221" spans="2:3" x14ac:dyDescent="0.25">
      <c r="B1221" s="95" t="s">
        <v>7042</v>
      </c>
      <c r="C1221" s="95" t="str">
        <f t="shared" si="4"/>
        <v>P28</v>
      </c>
    </row>
    <row r="1222" spans="2:3" x14ac:dyDescent="0.25">
      <c r="B1222" s="95" t="s">
        <v>7044</v>
      </c>
      <c r="C1222" s="95" t="str">
        <f t="shared" si="4"/>
        <v>P28</v>
      </c>
    </row>
    <row r="1223" spans="2:3" x14ac:dyDescent="0.25">
      <c r="B1223" s="95" t="s">
        <v>7046</v>
      </c>
      <c r="C1223" s="95" t="str">
        <f t="shared" si="4"/>
        <v>P28</v>
      </c>
    </row>
    <row r="1224" spans="2:3" x14ac:dyDescent="0.25">
      <c r="B1224" s="95" t="s">
        <v>7050</v>
      </c>
      <c r="C1224" s="95" t="str">
        <f t="shared" si="4"/>
        <v>P28</v>
      </c>
    </row>
    <row r="1225" spans="2:3" x14ac:dyDescent="0.25">
      <c r="B1225" s="95" t="s">
        <v>7052</v>
      </c>
      <c r="C1225" s="95" t="str">
        <f t="shared" si="4"/>
        <v>P28</v>
      </c>
    </row>
    <row r="1226" spans="2:3" x14ac:dyDescent="0.25">
      <c r="B1226" s="95" t="s">
        <v>7058</v>
      </c>
      <c r="C1226" s="95" t="str">
        <f t="shared" si="4"/>
        <v>P29</v>
      </c>
    </row>
    <row r="1227" spans="2:3" x14ac:dyDescent="0.25">
      <c r="B1227" s="95" t="s">
        <v>7060</v>
      </c>
      <c r="C1227" s="95" t="str">
        <f t="shared" si="4"/>
        <v>P29</v>
      </c>
    </row>
    <row r="1228" spans="2:3" x14ac:dyDescent="0.25">
      <c r="B1228" s="95" t="s">
        <v>7062</v>
      </c>
      <c r="C1228" s="95" t="str">
        <f t="shared" si="4"/>
        <v>P29</v>
      </c>
    </row>
    <row r="1229" spans="2:3" x14ac:dyDescent="0.25">
      <c r="B1229" s="95" t="s">
        <v>7064</v>
      </c>
      <c r="C1229" s="95" t="str">
        <f t="shared" si="4"/>
        <v>P29</v>
      </c>
    </row>
    <row r="1230" spans="2:3" x14ac:dyDescent="0.25">
      <c r="B1230" s="95" t="s">
        <v>7066</v>
      </c>
      <c r="C1230" s="95" t="str">
        <f t="shared" si="4"/>
        <v>P29</v>
      </c>
    </row>
    <row r="1231" spans="2:3" x14ac:dyDescent="0.25">
      <c r="B1231" s="95" t="s">
        <v>7068</v>
      </c>
      <c r="C1231" s="95" t="str">
        <f t="shared" si="4"/>
        <v>P29</v>
      </c>
    </row>
    <row r="1232" spans="2:3" x14ac:dyDescent="0.25">
      <c r="B1232" s="95" t="s">
        <v>7070</v>
      </c>
      <c r="C1232" s="95" t="str">
        <f t="shared" si="4"/>
        <v>P29</v>
      </c>
    </row>
    <row r="1233" spans="2:3" x14ac:dyDescent="0.25">
      <c r="B1233" s="95" t="s">
        <v>7072</v>
      </c>
      <c r="C1233" s="95" t="str">
        <f t="shared" si="4"/>
        <v>P29</v>
      </c>
    </row>
    <row r="1234" spans="2:3" x14ac:dyDescent="0.25">
      <c r="B1234" s="95" t="s">
        <v>7074</v>
      </c>
      <c r="C1234" s="95" t="str">
        <f t="shared" si="4"/>
        <v>P29</v>
      </c>
    </row>
    <row r="1235" spans="2:3" x14ac:dyDescent="0.25">
      <c r="B1235" s="95" t="s">
        <v>7076</v>
      </c>
      <c r="C1235" s="95" t="str">
        <f t="shared" si="4"/>
        <v>P29</v>
      </c>
    </row>
    <row r="1236" spans="2:3" x14ac:dyDescent="0.25">
      <c r="B1236" s="95" t="s">
        <v>7080</v>
      </c>
      <c r="C1236" s="95" t="str">
        <f t="shared" si="4"/>
        <v>P29</v>
      </c>
    </row>
    <row r="1237" spans="2:3" x14ac:dyDescent="0.25">
      <c r="B1237" s="95" t="s">
        <v>7082</v>
      </c>
      <c r="C1237" s="95" t="str">
        <f t="shared" si="4"/>
        <v>P29</v>
      </c>
    </row>
    <row r="1238" spans="2:3" x14ac:dyDescent="0.25">
      <c r="B1238" s="95" t="s">
        <v>7084</v>
      </c>
      <c r="C1238" s="95" t="str">
        <f t="shared" ref="C1238:C1289" si="5">MID(B1238,2,3)</f>
        <v>P29</v>
      </c>
    </row>
    <row r="1239" spans="2:3" x14ac:dyDescent="0.25">
      <c r="B1239" s="95" t="s">
        <v>7088</v>
      </c>
      <c r="C1239" s="95" t="str">
        <f t="shared" si="5"/>
        <v>P29</v>
      </c>
    </row>
    <row r="1240" spans="2:3" x14ac:dyDescent="0.25">
      <c r="B1240" s="95" t="s">
        <v>7090</v>
      </c>
      <c r="C1240" s="95" t="str">
        <f t="shared" si="5"/>
        <v>P29</v>
      </c>
    </row>
    <row r="1241" spans="2:3" x14ac:dyDescent="0.25">
      <c r="B1241" s="95" t="s">
        <v>7092</v>
      </c>
      <c r="C1241" s="95" t="str">
        <f t="shared" si="5"/>
        <v>P29</v>
      </c>
    </row>
    <row r="1242" spans="2:3" x14ac:dyDescent="0.25">
      <c r="B1242" s="95" t="s">
        <v>7094</v>
      </c>
      <c r="C1242" s="95" t="str">
        <f t="shared" si="5"/>
        <v>P29</v>
      </c>
    </row>
    <row r="1243" spans="2:3" x14ac:dyDescent="0.25">
      <c r="B1243" s="95" t="s">
        <v>7102</v>
      </c>
      <c r="C1243" s="95" t="str">
        <f t="shared" si="5"/>
        <v>P29</v>
      </c>
    </row>
    <row r="1244" spans="2:3" x14ac:dyDescent="0.25">
      <c r="B1244" s="95" t="s">
        <v>7108</v>
      </c>
      <c r="C1244" s="95" t="str">
        <f t="shared" si="5"/>
        <v>P29</v>
      </c>
    </row>
    <row r="1245" spans="2:3" x14ac:dyDescent="0.25">
      <c r="B1245" s="95" t="s">
        <v>7111</v>
      </c>
      <c r="C1245" s="95" t="str">
        <f t="shared" si="5"/>
        <v>P30</v>
      </c>
    </row>
    <row r="1246" spans="2:3" x14ac:dyDescent="0.25">
      <c r="B1246" s="95" t="s">
        <v>7113</v>
      </c>
      <c r="C1246" s="95" t="str">
        <f t="shared" si="5"/>
        <v>P30</v>
      </c>
    </row>
    <row r="1247" spans="2:3" x14ac:dyDescent="0.25">
      <c r="B1247" s="95" t="s">
        <v>7115</v>
      </c>
      <c r="C1247" s="95" t="str">
        <f t="shared" si="5"/>
        <v>P30</v>
      </c>
    </row>
    <row r="1248" spans="2:3" x14ac:dyDescent="0.25">
      <c r="B1248" s="95" t="s">
        <v>7117</v>
      </c>
      <c r="C1248" s="95" t="str">
        <f t="shared" si="5"/>
        <v>P30</v>
      </c>
    </row>
    <row r="1249" spans="2:3" x14ac:dyDescent="0.25">
      <c r="B1249" s="95" t="s">
        <v>7119</v>
      </c>
      <c r="C1249" s="95" t="str">
        <f t="shared" si="5"/>
        <v>P30</v>
      </c>
    </row>
    <row r="1250" spans="2:3" x14ac:dyDescent="0.25">
      <c r="B1250" s="95" t="s">
        <v>7123</v>
      </c>
      <c r="C1250" s="95" t="str">
        <f t="shared" si="5"/>
        <v>P31</v>
      </c>
    </row>
    <row r="1251" spans="2:3" x14ac:dyDescent="0.25">
      <c r="B1251" s="95" t="s">
        <v>7127</v>
      </c>
      <c r="C1251" s="95" t="str">
        <f t="shared" si="5"/>
        <v>P31</v>
      </c>
    </row>
    <row r="1252" spans="2:3" x14ac:dyDescent="0.25">
      <c r="B1252" s="95" t="s">
        <v>7131</v>
      </c>
      <c r="C1252" s="95" t="str">
        <f t="shared" si="5"/>
        <v>P31</v>
      </c>
    </row>
    <row r="1253" spans="2:3" x14ac:dyDescent="0.25">
      <c r="B1253" s="95" t="s">
        <v>7133</v>
      </c>
      <c r="C1253" s="95" t="str">
        <f t="shared" si="5"/>
        <v>P31</v>
      </c>
    </row>
    <row r="1254" spans="2:3" x14ac:dyDescent="0.25">
      <c r="B1254" s="95" t="s">
        <v>7135</v>
      </c>
      <c r="C1254" s="95" t="str">
        <f t="shared" si="5"/>
        <v>P31</v>
      </c>
    </row>
    <row r="1255" spans="2:3" x14ac:dyDescent="0.25">
      <c r="B1255" s="95" t="s">
        <v>7137</v>
      </c>
      <c r="C1255" s="95" t="str">
        <f t="shared" si="5"/>
        <v>P31</v>
      </c>
    </row>
    <row r="1256" spans="2:3" x14ac:dyDescent="0.25">
      <c r="B1256" s="95" t="s">
        <v>7139</v>
      </c>
      <c r="C1256" s="95" t="str">
        <f t="shared" si="5"/>
        <v>P31</v>
      </c>
    </row>
    <row r="1257" spans="2:3" x14ac:dyDescent="0.25">
      <c r="B1257" s="95" t="s">
        <v>7141</v>
      </c>
      <c r="C1257" s="95" t="str">
        <f t="shared" si="5"/>
        <v>P31</v>
      </c>
    </row>
    <row r="1258" spans="2:3" x14ac:dyDescent="0.25">
      <c r="B1258" s="95" t="s">
        <v>7149</v>
      </c>
      <c r="C1258" s="95" t="str">
        <f t="shared" si="5"/>
        <v>P31</v>
      </c>
    </row>
    <row r="1259" spans="2:3" x14ac:dyDescent="0.25">
      <c r="B1259" s="95" t="s">
        <v>7151</v>
      </c>
      <c r="C1259" s="95" t="str">
        <f t="shared" si="5"/>
        <v>P31</v>
      </c>
    </row>
    <row r="1260" spans="2:3" x14ac:dyDescent="0.25">
      <c r="B1260" s="95" t="s">
        <v>7159</v>
      </c>
      <c r="C1260" s="95" t="str">
        <f t="shared" si="5"/>
        <v>P32</v>
      </c>
    </row>
    <row r="1261" spans="2:3" x14ac:dyDescent="0.25">
      <c r="B1261" s="95" t="s">
        <v>7161</v>
      </c>
      <c r="C1261" s="95" t="str">
        <f t="shared" si="5"/>
        <v>P32</v>
      </c>
    </row>
    <row r="1262" spans="2:3" x14ac:dyDescent="0.25">
      <c r="B1262" s="95" t="s">
        <v>7165</v>
      </c>
      <c r="C1262" s="95" t="str">
        <f t="shared" si="5"/>
        <v>P32</v>
      </c>
    </row>
    <row r="1263" spans="2:3" x14ac:dyDescent="0.25">
      <c r="B1263" s="95" t="s">
        <v>7167</v>
      </c>
      <c r="C1263" s="95" t="str">
        <f t="shared" si="5"/>
        <v>P32</v>
      </c>
    </row>
    <row r="1264" spans="2:3" x14ac:dyDescent="0.25">
      <c r="B1264" s="95" t="s">
        <v>7169</v>
      </c>
      <c r="C1264" s="95" t="str">
        <f t="shared" si="5"/>
        <v>P32</v>
      </c>
    </row>
    <row r="1265" spans="2:3" x14ac:dyDescent="0.25">
      <c r="B1265" s="95" t="s">
        <v>7171</v>
      </c>
      <c r="C1265" s="95" t="str">
        <f t="shared" si="5"/>
        <v>P32</v>
      </c>
    </row>
    <row r="1266" spans="2:3" x14ac:dyDescent="0.25">
      <c r="B1266" s="95" t="s">
        <v>7200</v>
      </c>
      <c r="C1266" s="95" t="str">
        <f t="shared" si="5"/>
        <v>P34</v>
      </c>
    </row>
    <row r="1267" spans="2:3" x14ac:dyDescent="0.25">
      <c r="B1267" s="95" t="s">
        <v>7202</v>
      </c>
      <c r="C1267" s="95" t="str">
        <f t="shared" si="5"/>
        <v>P34</v>
      </c>
    </row>
    <row r="1268" spans="2:3" x14ac:dyDescent="0.25">
      <c r="B1268" s="95" t="s">
        <v>7205</v>
      </c>
      <c r="C1268" s="95" t="str">
        <f t="shared" si="5"/>
        <v>P35</v>
      </c>
    </row>
    <row r="1269" spans="2:3" x14ac:dyDescent="0.25">
      <c r="B1269" s="95" t="s">
        <v>7207</v>
      </c>
      <c r="C1269" s="95" t="str">
        <f t="shared" si="5"/>
        <v>P35</v>
      </c>
    </row>
    <row r="1270" spans="2:3" x14ac:dyDescent="0.25">
      <c r="B1270" s="95" t="s">
        <v>7209</v>
      </c>
      <c r="C1270" s="95" t="str">
        <f t="shared" si="5"/>
        <v>P35</v>
      </c>
    </row>
    <row r="1271" spans="2:3" x14ac:dyDescent="0.25">
      <c r="B1271" s="95" t="s">
        <v>7211</v>
      </c>
      <c r="C1271" s="95" t="str">
        <f t="shared" si="5"/>
        <v>P35</v>
      </c>
    </row>
    <row r="1272" spans="2:3" x14ac:dyDescent="0.25">
      <c r="B1272" s="95" t="s">
        <v>7213</v>
      </c>
      <c r="C1272" s="95" t="str">
        <f t="shared" si="5"/>
        <v>P35</v>
      </c>
    </row>
    <row r="1273" spans="2:3" x14ac:dyDescent="0.25">
      <c r="B1273" s="95" t="s">
        <v>7215</v>
      </c>
      <c r="C1273" s="95" t="str">
        <f t="shared" si="5"/>
        <v>P35</v>
      </c>
    </row>
    <row r="1274" spans="2:3" x14ac:dyDescent="0.25">
      <c r="B1274" s="95" t="s">
        <v>7217</v>
      </c>
      <c r="C1274" s="95" t="str">
        <f t="shared" si="5"/>
        <v>P35</v>
      </c>
    </row>
    <row r="1275" spans="2:3" x14ac:dyDescent="0.25">
      <c r="B1275" s="95" t="s">
        <v>7219</v>
      </c>
      <c r="C1275" s="95" t="str">
        <f t="shared" si="5"/>
        <v>P35</v>
      </c>
    </row>
    <row r="1276" spans="2:3" x14ac:dyDescent="0.25">
      <c r="B1276" s="95" t="s">
        <v>7221</v>
      </c>
      <c r="C1276" s="95" t="str">
        <f t="shared" si="5"/>
        <v>P35</v>
      </c>
    </row>
    <row r="1277" spans="2:3" x14ac:dyDescent="0.25">
      <c r="B1277" s="95" t="s">
        <v>7223</v>
      </c>
      <c r="C1277" s="95" t="str">
        <f t="shared" si="5"/>
        <v>P35</v>
      </c>
    </row>
    <row r="1278" spans="2:3" x14ac:dyDescent="0.25">
      <c r="B1278" s="95" t="s">
        <v>7227</v>
      </c>
      <c r="C1278" s="95" t="str">
        <f t="shared" si="5"/>
        <v>P35</v>
      </c>
    </row>
    <row r="1279" spans="2:3" x14ac:dyDescent="0.25">
      <c r="B1279" s="95" t="s">
        <v>7235</v>
      </c>
      <c r="C1279" s="95" t="str">
        <f t="shared" si="5"/>
        <v>P35</v>
      </c>
    </row>
    <row r="1280" spans="2:3" x14ac:dyDescent="0.25">
      <c r="B1280" s="95" t="s">
        <v>7241</v>
      </c>
      <c r="C1280" s="95" t="str">
        <f t="shared" si="5"/>
        <v>P36</v>
      </c>
    </row>
    <row r="1281" spans="2:3" x14ac:dyDescent="0.25">
      <c r="B1281" s="95" t="s">
        <v>7243</v>
      </c>
      <c r="C1281" s="95" t="str">
        <f t="shared" si="5"/>
        <v>P36</v>
      </c>
    </row>
    <row r="1282" spans="2:3" x14ac:dyDescent="0.25">
      <c r="B1282" s="95" t="s">
        <v>7245</v>
      </c>
      <c r="C1282" s="95" t="str">
        <f t="shared" si="5"/>
        <v>P36</v>
      </c>
    </row>
    <row r="1283" spans="2:3" x14ac:dyDescent="0.25">
      <c r="B1283" s="95" t="s">
        <v>7247</v>
      </c>
      <c r="C1283" s="95" t="str">
        <f t="shared" si="5"/>
        <v>P36</v>
      </c>
    </row>
    <row r="1284" spans="2:3" x14ac:dyDescent="0.25">
      <c r="B1284" s="95" t="s">
        <v>7253</v>
      </c>
      <c r="C1284" s="95" t="str">
        <f t="shared" si="5"/>
        <v>P36</v>
      </c>
    </row>
    <row r="1285" spans="2:3" x14ac:dyDescent="0.25">
      <c r="B1285" s="95" t="s">
        <v>7255</v>
      </c>
      <c r="C1285" s="95" t="str">
        <f t="shared" si="5"/>
        <v>P36</v>
      </c>
    </row>
    <row r="1286" spans="2:3" x14ac:dyDescent="0.25">
      <c r="B1286" s="95" t="s">
        <v>7257</v>
      </c>
      <c r="C1286" s="95" t="str">
        <f t="shared" si="5"/>
        <v>P36</v>
      </c>
    </row>
    <row r="1287" spans="2:3" x14ac:dyDescent="0.25">
      <c r="B1287" s="95" t="s">
        <v>7259</v>
      </c>
      <c r="C1287" s="95" t="str">
        <f t="shared" si="5"/>
        <v>P36</v>
      </c>
    </row>
    <row r="1288" spans="2:3" x14ac:dyDescent="0.25">
      <c r="B1288" s="95" t="s">
        <v>7261</v>
      </c>
      <c r="C1288" s="95" t="str">
        <f t="shared" si="5"/>
        <v>P36</v>
      </c>
    </row>
    <row r="1289" spans="2:3" x14ac:dyDescent="0.25">
      <c r="B1289" s="95" t="s">
        <v>7264</v>
      </c>
      <c r="C1289" s="95" t="str">
        <f t="shared" si="5"/>
        <v>P37</v>
      </c>
    </row>
  </sheetData>
  <autoFilter ref="A1:H610" xr:uid="{880E901C-AE86-4939-A822-C1925821F3AB}">
    <filterColumn colId="7">
      <filters>
        <filter val="#N/A"/>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0EE4-511D-4FC3-B12B-B6F3E2653245}">
  <dimension ref="B2:AO24"/>
  <sheetViews>
    <sheetView workbookViewId="0">
      <selection activeCell="P33" sqref="P33"/>
    </sheetView>
  </sheetViews>
  <sheetFormatPr defaultRowHeight="15" x14ac:dyDescent="0.25"/>
  <cols>
    <col min="2" max="2" width="14.28515625" customWidth="1"/>
    <col min="4" max="4" width="22.28515625" customWidth="1"/>
    <col min="6" max="6" width="15.42578125" customWidth="1"/>
    <col min="7" max="7" width="28.5703125" customWidth="1"/>
    <col min="10" max="10" width="38.28515625" customWidth="1"/>
    <col min="37" max="37" width="20.42578125" customWidth="1"/>
  </cols>
  <sheetData>
    <row r="2" spans="2:41" ht="63" x14ac:dyDescent="0.3">
      <c r="B2" s="152" t="s">
        <v>34</v>
      </c>
      <c r="C2" s="153" t="s">
        <v>1799</v>
      </c>
      <c r="D2" s="153" t="s">
        <v>35</v>
      </c>
      <c r="E2" s="153" t="s">
        <v>1800</v>
      </c>
      <c r="F2" s="153" t="s">
        <v>1801</v>
      </c>
      <c r="G2" s="154" t="s">
        <v>1802</v>
      </c>
      <c r="H2" s="154" t="s">
        <v>36</v>
      </c>
      <c r="I2" s="153" t="s">
        <v>1803</v>
      </c>
      <c r="J2" s="153" t="s">
        <v>1804</v>
      </c>
      <c r="K2" s="153" t="s">
        <v>1805</v>
      </c>
      <c r="L2" s="153" t="s">
        <v>1806</v>
      </c>
      <c r="M2" s="153" t="s">
        <v>1807</v>
      </c>
      <c r="N2" s="155" t="s">
        <v>1808</v>
      </c>
      <c r="O2" s="155" t="s">
        <v>1809</v>
      </c>
      <c r="P2" s="153" t="s">
        <v>1810</v>
      </c>
      <c r="Q2" s="153" t="s">
        <v>1811</v>
      </c>
      <c r="R2" s="153" t="s">
        <v>1812</v>
      </c>
      <c r="S2" s="156" t="s">
        <v>1813</v>
      </c>
      <c r="T2" s="153" t="s">
        <v>1814</v>
      </c>
      <c r="U2" s="153" t="s">
        <v>1815</v>
      </c>
      <c r="V2" s="157" t="s">
        <v>1816</v>
      </c>
      <c r="W2" s="158" t="s">
        <v>1817</v>
      </c>
      <c r="X2" s="153" t="s">
        <v>1818</v>
      </c>
      <c r="Y2" s="159" t="s">
        <v>1819</v>
      </c>
      <c r="Z2" s="153" t="s">
        <v>1820</v>
      </c>
      <c r="AA2" s="158" t="s">
        <v>1821</v>
      </c>
      <c r="AB2" s="158" t="s">
        <v>1822</v>
      </c>
      <c r="AC2" s="153" t="s">
        <v>1823</v>
      </c>
      <c r="AD2" s="153" t="s">
        <v>1824</v>
      </c>
      <c r="AE2" s="155" t="s">
        <v>1825</v>
      </c>
      <c r="AF2" s="153" t="s">
        <v>1826</v>
      </c>
      <c r="AG2" s="153" t="s">
        <v>1827</v>
      </c>
      <c r="AH2" s="153" t="s">
        <v>1828</v>
      </c>
      <c r="AI2" s="160" t="s">
        <v>1829</v>
      </c>
      <c r="AJ2" s="160" t="s">
        <v>1830</v>
      </c>
      <c r="AK2" s="155" t="s">
        <v>1831</v>
      </c>
      <c r="AL2" s="155" t="s">
        <v>1832</v>
      </c>
      <c r="AM2" s="153" t="s">
        <v>1833</v>
      </c>
      <c r="AN2" s="153" t="s">
        <v>1834</v>
      </c>
      <c r="AO2" s="153" t="s">
        <v>1835</v>
      </c>
    </row>
    <row r="3" spans="2:41" ht="105" x14ac:dyDescent="0.25">
      <c r="B3" s="161" t="s">
        <v>375</v>
      </c>
      <c r="C3" s="56">
        <v>584</v>
      </c>
      <c r="D3" s="162" t="s">
        <v>3481</v>
      </c>
      <c r="E3" s="56" t="s">
        <v>1968</v>
      </c>
      <c r="F3" s="163">
        <v>45658</v>
      </c>
      <c r="G3" s="164" t="s">
        <v>1966</v>
      </c>
      <c r="H3" s="164"/>
      <c r="I3" s="56"/>
      <c r="J3" s="56" t="s">
        <v>3482</v>
      </c>
      <c r="K3" s="56"/>
      <c r="L3" s="56"/>
      <c r="M3" s="56" t="s">
        <v>2002</v>
      </c>
      <c r="N3" s="56" t="s">
        <v>1848</v>
      </c>
      <c r="O3" s="165">
        <v>54788</v>
      </c>
      <c r="P3" s="166"/>
      <c r="Q3" s="56" t="s">
        <v>3483</v>
      </c>
      <c r="R3" s="164"/>
      <c r="S3" s="56" t="s">
        <v>3485</v>
      </c>
      <c r="T3" s="56"/>
      <c r="U3" s="56"/>
      <c r="V3" s="129" t="s">
        <v>2022</v>
      </c>
      <c r="W3" s="56" t="s">
        <v>3485</v>
      </c>
      <c r="X3" s="56" t="s">
        <v>3485</v>
      </c>
      <c r="Y3" s="56"/>
      <c r="Z3" s="56"/>
      <c r="AA3" s="56"/>
      <c r="AB3" s="56"/>
      <c r="AC3" s="56"/>
      <c r="AD3" s="56"/>
      <c r="AE3" s="56" t="s">
        <v>3416</v>
      </c>
      <c r="AF3" s="56"/>
      <c r="AG3" s="56"/>
      <c r="AH3" s="56"/>
      <c r="AI3" s="56"/>
      <c r="AJ3" s="167" t="s">
        <v>3486</v>
      </c>
      <c r="AK3" s="167" t="s">
        <v>8334</v>
      </c>
      <c r="AL3" s="56"/>
      <c r="AM3" s="56"/>
      <c r="AN3" s="56"/>
      <c r="AO3" s="56" t="s">
        <v>1851</v>
      </c>
    </row>
    <row r="4" spans="2:41" x14ac:dyDescent="0.25">
      <c r="B4" s="161" t="s">
        <v>924</v>
      </c>
      <c r="C4" s="68">
        <v>658</v>
      </c>
      <c r="D4" s="18" t="s">
        <v>3511</v>
      </c>
      <c r="E4" s="68" t="s">
        <v>1904</v>
      </c>
      <c r="F4" s="168">
        <v>45658</v>
      </c>
      <c r="G4" s="169"/>
      <c r="H4" s="169"/>
      <c r="I4" s="68"/>
      <c r="J4" s="68" t="s">
        <v>2215</v>
      </c>
      <c r="K4" s="68"/>
      <c r="L4" s="68"/>
      <c r="M4" s="68"/>
      <c r="N4" s="68" t="s">
        <v>1848</v>
      </c>
      <c r="O4" s="142">
        <v>54788</v>
      </c>
      <c r="P4" s="170"/>
      <c r="Q4" s="68"/>
      <c r="R4" s="169"/>
      <c r="S4" s="68"/>
      <c r="T4" s="68"/>
      <c r="U4" s="68"/>
      <c r="V4" s="129" t="s">
        <v>2022</v>
      </c>
      <c r="W4" s="68"/>
      <c r="X4" s="68"/>
      <c r="Y4" s="68"/>
      <c r="Z4" s="68"/>
      <c r="AA4" s="68"/>
      <c r="AB4" s="68"/>
      <c r="AC4" s="68"/>
      <c r="AD4" s="68"/>
      <c r="AE4" s="68" t="s">
        <v>3416</v>
      </c>
      <c r="AF4" s="68"/>
      <c r="AG4" s="68"/>
      <c r="AH4" s="68"/>
      <c r="AI4" s="68"/>
      <c r="AJ4" s="68" t="s">
        <v>3104</v>
      </c>
      <c r="AK4" s="68" t="s">
        <v>3513</v>
      </c>
      <c r="AL4" s="68"/>
      <c r="AM4" s="68"/>
      <c r="AN4" s="68"/>
      <c r="AO4" s="68" t="s">
        <v>1851</v>
      </c>
    </row>
    <row r="5" spans="2:41" x14ac:dyDescent="0.25">
      <c r="B5" s="161" t="s">
        <v>589</v>
      </c>
      <c r="C5" s="56">
        <v>43</v>
      </c>
      <c r="D5" s="56" t="s">
        <v>2359</v>
      </c>
      <c r="E5" s="56" t="s">
        <v>1968</v>
      </c>
      <c r="F5" s="163">
        <v>45658</v>
      </c>
      <c r="G5" s="164" t="s">
        <v>1966</v>
      </c>
      <c r="H5" s="164"/>
      <c r="I5" s="56"/>
      <c r="J5" s="171" t="s">
        <v>2360</v>
      </c>
      <c r="K5" s="56"/>
      <c r="L5" s="56"/>
      <c r="M5" s="56"/>
      <c r="N5" s="56" t="s">
        <v>2038</v>
      </c>
      <c r="O5" s="165">
        <v>54788</v>
      </c>
      <c r="P5" s="166"/>
      <c r="Q5" s="56" t="s">
        <v>2361</v>
      </c>
      <c r="R5" s="56"/>
      <c r="S5" s="56"/>
      <c r="T5" s="56"/>
      <c r="U5" s="56" t="s">
        <v>2362</v>
      </c>
      <c r="V5" s="129">
        <v>0</v>
      </c>
      <c r="W5" s="56" t="s">
        <v>2363</v>
      </c>
      <c r="X5" s="56" t="s">
        <v>2364</v>
      </c>
      <c r="Y5" s="56" t="s">
        <v>2365</v>
      </c>
      <c r="Z5" s="171"/>
      <c r="AA5" s="56" t="s">
        <v>2366</v>
      </c>
      <c r="AB5" s="56" t="s">
        <v>2366</v>
      </c>
      <c r="AC5" s="56"/>
      <c r="AD5" s="56"/>
      <c r="AE5" s="56" t="s">
        <v>2358</v>
      </c>
      <c r="AF5" s="56"/>
      <c r="AG5" s="56"/>
      <c r="AH5" s="56"/>
      <c r="AI5" s="56" t="s">
        <v>2367</v>
      </c>
      <c r="AJ5" s="56" t="s">
        <v>2368</v>
      </c>
      <c r="AK5" s="56" t="s">
        <v>2369</v>
      </c>
      <c r="AL5" s="56"/>
      <c r="AM5" s="56"/>
      <c r="AN5" s="56"/>
      <c r="AO5" s="56" t="s">
        <v>1851</v>
      </c>
    </row>
    <row r="6" spans="2:41" x14ac:dyDescent="0.25">
      <c r="B6" s="161" t="s">
        <v>592</v>
      </c>
      <c r="C6" s="68">
        <v>751</v>
      </c>
      <c r="D6" s="18" t="s">
        <v>2570</v>
      </c>
      <c r="E6" s="68" t="s">
        <v>1968</v>
      </c>
      <c r="F6" s="168">
        <v>45658</v>
      </c>
      <c r="G6" s="169" t="s">
        <v>1966</v>
      </c>
      <c r="H6" s="169"/>
      <c r="I6" s="68"/>
      <c r="J6" s="68" t="s">
        <v>2571</v>
      </c>
      <c r="K6" s="68"/>
      <c r="L6" s="68"/>
      <c r="M6" s="68"/>
      <c r="N6" s="68" t="s">
        <v>2038</v>
      </c>
      <c r="O6" s="142">
        <v>54788</v>
      </c>
      <c r="P6" s="170"/>
      <c r="Q6" s="68" t="s">
        <v>2572</v>
      </c>
      <c r="R6" s="169"/>
      <c r="S6" s="68"/>
      <c r="T6" s="68"/>
      <c r="U6" s="68"/>
      <c r="V6" s="129">
        <v>0</v>
      </c>
      <c r="W6" s="68"/>
      <c r="X6" s="68"/>
      <c r="Y6" s="68"/>
      <c r="Z6" s="68"/>
      <c r="AA6" s="68"/>
      <c r="AB6" s="68"/>
      <c r="AC6" s="68"/>
      <c r="AD6" s="68"/>
      <c r="AE6" s="68" t="s">
        <v>2358</v>
      </c>
      <c r="AF6" s="68"/>
      <c r="AG6" s="68"/>
      <c r="AH6" s="68"/>
      <c r="AI6" s="68" t="s">
        <v>2573</v>
      </c>
      <c r="AJ6" s="68" t="s">
        <v>2368</v>
      </c>
      <c r="AK6" s="68"/>
      <c r="AL6" s="68"/>
      <c r="AM6" s="68"/>
      <c r="AN6" s="68"/>
      <c r="AO6" s="68" t="s">
        <v>1851</v>
      </c>
    </row>
    <row r="7" spans="2:41" x14ac:dyDescent="0.25">
      <c r="B7" s="161" t="s">
        <v>626</v>
      </c>
      <c r="C7" s="56">
        <v>196</v>
      </c>
      <c r="D7" s="56" t="s">
        <v>2782</v>
      </c>
      <c r="E7" s="56" t="s">
        <v>1968</v>
      </c>
      <c r="F7" s="163">
        <v>45658</v>
      </c>
      <c r="G7" s="164" t="s">
        <v>1966</v>
      </c>
      <c r="H7" s="164"/>
      <c r="I7" s="56"/>
      <c r="J7" s="56" t="s">
        <v>2783</v>
      </c>
      <c r="K7" s="56"/>
      <c r="L7" s="56"/>
      <c r="M7" s="56"/>
      <c r="N7" s="56" t="s">
        <v>2038</v>
      </c>
      <c r="O7" s="165">
        <v>54788</v>
      </c>
      <c r="P7" s="166"/>
      <c r="Q7" s="56"/>
      <c r="R7" s="56"/>
      <c r="S7" s="56"/>
      <c r="T7" s="56"/>
      <c r="U7" s="56" t="s">
        <v>2784</v>
      </c>
      <c r="V7" s="129">
        <v>0</v>
      </c>
      <c r="W7" s="56" t="s">
        <v>1162</v>
      </c>
      <c r="X7" s="56" t="s">
        <v>2461</v>
      </c>
      <c r="Y7" s="56"/>
      <c r="Z7" s="56"/>
      <c r="AA7" s="56"/>
      <c r="AB7" s="56" t="s">
        <v>2042</v>
      </c>
      <c r="AC7" s="56"/>
      <c r="AD7" s="56"/>
      <c r="AE7" s="56" t="s">
        <v>2358</v>
      </c>
      <c r="AF7" s="56"/>
      <c r="AG7" s="56"/>
      <c r="AH7" s="56"/>
      <c r="AI7" s="56"/>
      <c r="AJ7" s="56" t="s">
        <v>46</v>
      </c>
      <c r="AK7" s="56" t="s">
        <v>2403</v>
      </c>
      <c r="AL7" s="56"/>
      <c r="AM7" s="56"/>
      <c r="AN7" s="56"/>
      <c r="AO7" s="56" t="s">
        <v>1851</v>
      </c>
    </row>
    <row r="8" spans="2:41" ht="46.5" customHeight="1" x14ac:dyDescent="0.25">
      <c r="B8" s="161" t="s">
        <v>610</v>
      </c>
      <c r="C8" s="68">
        <v>478</v>
      </c>
      <c r="D8" s="50" t="s">
        <v>2785</v>
      </c>
      <c r="E8" s="56" t="s">
        <v>1968</v>
      </c>
      <c r="F8" s="168">
        <v>45658</v>
      </c>
      <c r="G8" s="169" t="s">
        <v>1966</v>
      </c>
      <c r="H8" s="169"/>
      <c r="I8" s="68"/>
      <c r="J8" s="57" t="s">
        <v>2786</v>
      </c>
      <c r="K8" s="57"/>
      <c r="L8" s="68"/>
      <c r="M8" s="68" t="s">
        <v>2002</v>
      </c>
      <c r="N8" s="68" t="s">
        <v>2038</v>
      </c>
      <c r="O8" s="142">
        <v>54788</v>
      </c>
      <c r="P8" s="170"/>
      <c r="Q8" s="100" t="s">
        <v>2787</v>
      </c>
      <c r="R8" s="48"/>
      <c r="S8" s="68"/>
      <c r="T8" s="68"/>
      <c r="U8" s="68" t="s">
        <v>2788</v>
      </c>
      <c r="V8" s="129" t="s">
        <v>126</v>
      </c>
      <c r="W8" s="68"/>
      <c r="X8" s="68"/>
      <c r="Y8" s="68"/>
      <c r="Z8" s="57"/>
      <c r="AA8" s="68"/>
      <c r="AB8" s="68"/>
      <c r="AC8" s="68"/>
      <c r="AD8" s="68" t="s">
        <v>2417</v>
      </c>
      <c r="AE8" s="68" t="s">
        <v>2358</v>
      </c>
      <c r="AF8" s="41"/>
      <c r="AG8" s="41"/>
      <c r="AH8" s="41"/>
      <c r="AI8" s="68"/>
      <c r="AJ8" s="68" t="s">
        <v>46</v>
      </c>
      <c r="AK8" s="68" t="s">
        <v>2507</v>
      </c>
      <c r="AL8" s="68"/>
      <c r="AM8" s="68"/>
      <c r="AN8" s="68"/>
      <c r="AO8" s="68" t="s">
        <v>1851</v>
      </c>
    </row>
    <row r="9" spans="2:41" ht="48.75" customHeight="1" x14ac:dyDescent="0.25">
      <c r="B9" s="161" t="s">
        <v>697</v>
      </c>
      <c r="C9" s="56">
        <v>479</v>
      </c>
      <c r="D9" s="172" t="s">
        <v>2789</v>
      </c>
      <c r="E9" s="56" t="s">
        <v>1968</v>
      </c>
      <c r="F9" s="163">
        <v>45658</v>
      </c>
      <c r="G9" s="164" t="s">
        <v>1966</v>
      </c>
      <c r="H9" s="164"/>
      <c r="I9" s="56"/>
      <c r="J9" s="173" t="s">
        <v>2786</v>
      </c>
      <c r="K9" s="173"/>
      <c r="L9" s="56"/>
      <c r="M9" s="56" t="s">
        <v>2002</v>
      </c>
      <c r="N9" s="56" t="s">
        <v>2038</v>
      </c>
      <c r="O9" s="165">
        <v>54788</v>
      </c>
      <c r="P9" s="166"/>
      <c r="Q9" s="174" t="s">
        <v>2790</v>
      </c>
      <c r="R9" s="175"/>
      <c r="S9" s="56"/>
      <c r="T9" s="56"/>
      <c r="U9" s="56" t="s">
        <v>2791</v>
      </c>
      <c r="V9" s="129" t="s">
        <v>126</v>
      </c>
      <c r="W9" s="56"/>
      <c r="X9" s="56"/>
      <c r="Y9" s="56"/>
      <c r="Z9" s="173"/>
      <c r="AA9" s="56"/>
      <c r="AB9" s="56"/>
      <c r="AC9" s="56"/>
      <c r="AD9" s="56" t="s">
        <v>2417</v>
      </c>
      <c r="AE9" s="56" t="s">
        <v>2358</v>
      </c>
      <c r="AF9" s="176"/>
      <c r="AG9" s="176"/>
      <c r="AH9" s="176"/>
      <c r="AI9" s="56"/>
      <c r="AJ9" s="56" t="s">
        <v>46</v>
      </c>
      <c r="AK9" s="56" t="s">
        <v>2507</v>
      </c>
      <c r="AL9" s="56"/>
      <c r="AM9" s="56"/>
      <c r="AN9" s="56"/>
      <c r="AO9" s="56" t="s">
        <v>1851</v>
      </c>
    </row>
    <row r="10" spans="2:41" ht="57.75" customHeight="1" x14ac:dyDescent="0.25">
      <c r="B10" s="161" t="s">
        <v>815</v>
      </c>
      <c r="C10" s="68">
        <v>835</v>
      </c>
      <c r="D10" s="18" t="s">
        <v>2836</v>
      </c>
      <c r="E10" s="56" t="s">
        <v>1968</v>
      </c>
      <c r="F10" s="168">
        <v>45658</v>
      </c>
      <c r="G10" s="169"/>
      <c r="H10" s="169"/>
      <c r="I10" s="68"/>
      <c r="J10" s="57" t="s">
        <v>2786</v>
      </c>
      <c r="K10" s="68"/>
      <c r="L10" s="68"/>
      <c r="M10" s="68" t="s">
        <v>2009</v>
      </c>
      <c r="N10" s="68" t="s">
        <v>2038</v>
      </c>
      <c r="O10" s="142">
        <v>54788</v>
      </c>
      <c r="P10" s="170"/>
      <c r="Q10" s="126" t="s">
        <v>2790</v>
      </c>
      <c r="R10" s="169"/>
      <c r="S10" s="68"/>
      <c r="T10" s="68"/>
      <c r="U10" s="68"/>
      <c r="V10" s="129" t="s">
        <v>126</v>
      </c>
      <c r="W10" s="68"/>
      <c r="X10" s="68"/>
      <c r="Y10" s="68"/>
      <c r="Z10" s="68"/>
      <c r="AA10" s="68"/>
      <c r="AB10" s="68"/>
      <c r="AC10" s="68"/>
      <c r="AD10" s="68" t="s">
        <v>2417</v>
      </c>
      <c r="AE10" s="68" t="s">
        <v>2358</v>
      </c>
      <c r="AF10" s="68"/>
      <c r="AG10" s="68"/>
      <c r="AH10" s="68"/>
      <c r="AI10" s="68"/>
      <c r="AJ10" s="68" t="s">
        <v>46</v>
      </c>
      <c r="AK10" s="68" t="s">
        <v>2507</v>
      </c>
      <c r="AL10" s="68"/>
      <c r="AM10" s="68"/>
      <c r="AN10" s="68"/>
      <c r="AO10" s="68" t="s">
        <v>1851</v>
      </c>
    </row>
    <row r="11" spans="2:41" x14ac:dyDescent="0.25">
      <c r="B11" s="161" t="s">
        <v>607</v>
      </c>
      <c r="C11" s="56">
        <v>963</v>
      </c>
      <c r="D11" s="162" t="s">
        <v>2675</v>
      </c>
      <c r="E11" s="56" t="s">
        <v>1968</v>
      </c>
      <c r="F11" s="163">
        <v>45658</v>
      </c>
      <c r="G11" s="164"/>
      <c r="H11" s="164"/>
      <c r="I11" s="56"/>
      <c r="J11" s="56"/>
      <c r="K11" s="56"/>
      <c r="L11" s="56"/>
      <c r="M11" s="56"/>
      <c r="N11" s="56" t="s">
        <v>2038</v>
      </c>
      <c r="O11" s="165">
        <v>54788</v>
      </c>
      <c r="P11" s="166"/>
      <c r="Q11" s="56"/>
      <c r="R11" s="164"/>
      <c r="S11" s="56" t="s">
        <v>76</v>
      </c>
      <c r="T11" s="56"/>
      <c r="U11" s="56"/>
      <c r="V11" s="129" t="s">
        <v>76</v>
      </c>
      <c r="W11" s="56"/>
      <c r="X11" s="56"/>
      <c r="Y11" s="56"/>
      <c r="Z11" s="56"/>
      <c r="AA11" s="56"/>
      <c r="AB11" s="56"/>
      <c r="AC11" s="56"/>
      <c r="AD11" s="56"/>
      <c r="AE11" s="56" t="s">
        <v>2358</v>
      </c>
      <c r="AF11" s="56"/>
      <c r="AG11" s="56"/>
      <c r="AH11" s="56"/>
      <c r="AI11" s="56" t="s">
        <v>2676</v>
      </c>
      <c r="AJ11" s="56" t="s">
        <v>46</v>
      </c>
      <c r="AK11" s="56" t="s">
        <v>2677</v>
      </c>
      <c r="AL11" s="56"/>
      <c r="AM11" s="56"/>
      <c r="AN11" s="56"/>
      <c r="AO11" s="56" t="s">
        <v>1851</v>
      </c>
    </row>
    <row r="12" spans="2:41" x14ac:dyDescent="0.25">
      <c r="B12" s="161" t="s">
        <v>653</v>
      </c>
      <c r="C12" s="68">
        <v>973</v>
      </c>
      <c r="D12" s="18" t="s">
        <v>2687</v>
      </c>
      <c r="E12" s="68" t="s">
        <v>1968</v>
      </c>
      <c r="F12" s="168">
        <v>45658</v>
      </c>
      <c r="G12" s="169"/>
      <c r="H12" s="169"/>
      <c r="I12" s="68"/>
      <c r="J12" s="68"/>
      <c r="K12" s="68"/>
      <c r="L12" s="68"/>
      <c r="M12" s="68"/>
      <c r="N12" s="68" t="s">
        <v>2038</v>
      </c>
      <c r="O12" s="142">
        <v>54788</v>
      </c>
      <c r="P12" s="170"/>
      <c r="Q12" s="68"/>
      <c r="R12" s="169"/>
      <c r="S12" s="68" t="s">
        <v>76</v>
      </c>
      <c r="T12" s="68"/>
      <c r="U12" s="68"/>
      <c r="V12" s="177" t="s">
        <v>76</v>
      </c>
      <c r="W12" s="68"/>
      <c r="X12" s="68"/>
      <c r="Y12" s="68"/>
      <c r="Z12" s="68"/>
      <c r="AA12" s="68"/>
      <c r="AB12" s="68"/>
      <c r="AC12" s="68"/>
      <c r="AD12" s="68"/>
      <c r="AE12" s="68" t="s">
        <v>2358</v>
      </c>
      <c r="AF12" s="68"/>
      <c r="AG12" s="68"/>
      <c r="AH12" s="68"/>
      <c r="AI12" s="68"/>
      <c r="AJ12" s="68" t="s">
        <v>46</v>
      </c>
      <c r="AK12" s="68" t="s">
        <v>2403</v>
      </c>
      <c r="AL12" s="68"/>
      <c r="AM12" s="68"/>
      <c r="AN12" s="68"/>
      <c r="AO12" s="68" t="s">
        <v>1851</v>
      </c>
    </row>
    <row r="13" spans="2:41" x14ac:dyDescent="0.25">
      <c r="B13" s="161" t="s">
        <v>647</v>
      </c>
      <c r="C13" s="56">
        <v>117</v>
      </c>
      <c r="D13" s="56" t="s">
        <v>2855</v>
      </c>
      <c r="E13" s="56" t="s">
        <v>1846</v>
      </c>
      <c r="F13" s="163">
        <v>45658</v>
      </c>
      <c r="G13" s="164" t="s">
        <v>1966</v>
      </c>
      <c r="H13" s="164"/>
      <c r="I13" s="56"/>
      <c r="J13" s="171" t="s">
        <v>2856</v>
      </c>
      <c r="K13" s="56"/>
      <c r="L13" s="56"/>
      <c r="M13" s="56"/>
      <c r="N13" s="56" t="s">
        <v>1848</v>
      </c>
      <c r="O13" s="165">
        <v>54788</v>
      </c>
      <c r="P13" s="166"/>
      <c r="Q13" s="56"/>
      <c r="R13" s="56"/>
      <c r="S13" s="56"/>
      <c r="T13" s="56"/>
      <c r="U13" s="56" t="s">
        <v>2853</v>
      </c>
      <c r="V13" s="129">
        <v>0</v>
      </c>
      <c r="W13" s="56"/>
      <c r="X13" s="56" t="s">
        <v>2854</v>
      </c>
      <c r="Y13" s="56"/>
      <c r="Z13" s="171"/>
      <c r="AA13" s="56" t="s">
        <v>2857</v>
      </c>
      <c r="AB13" s="56"/>
      <c r="AC13" s="56"/>
      <c r="AD13" s="56"/>
      <c r="AE13" s="56" t="s">
        <v>2358</v>
      </c>
      <c r="AF13" s="56"/>
      <c r="AG13" s="56"/>
      <c r="AH13" s="56"/>
      <c r="AI13" s="56" t="s">
        <v>2858</v>
      </c>
      <c r="AJ13" s="56" t="s">
        <v>308</v>
      </c>
      <c r="AK13" s="56"/>
      <c r="AL13" s="56"/>
      <c r="AM13" s="56"/>
      <c r="AN13" s="56"/>
      <c r="AO13" s="56" t="s">
        <v>1851</v>
      </c>
    </row>
    <row r="14" spans="2:41" x14ac:dyDescent="0.25">
      <c r="B14" s="161" t="s">
        <v>883</v>
      </c>
      <c r="C14" s="68">
        <v>662</v>
      </c>
      <c r="D14" s="18" t="s">
        <v>2957</v>
      </c>
      <c r="E14" s="68" t="s">
        <v>1904</v>
      </c>
      <c r="F14" s="168">
        <v>45658</v>
      </c>
      <c r="G14" s="169" t="s">
        <v>2195</v>
      </c>
      <c r="H14" s="169"/>
      <c r="I14" s="68"/>
      <c r="J14" s="68" t="s">
        <v>2958</v>
      </c>
      <c r="K14" s="68"/>
      <c r="L14" s="68"/>
      <c r="M14" s="68"/>
      <c r="N14" s="68" t="s">
        <v>2038</v>
      </c>
      <c r="O14" s="142">
        <v>54788</v>
      </c>
      <c r="P14" s="170"/>
      <c r="Q14" s="92" t="s">
        <v>2959</v>
      </c>
      <c r="R14" s="169"/>
      <c r="S14" s="68"/>
      <c r="T14" s="68"/>
      <c r="U14" s="68"/>
      <c r="V14" s="129">
        <v>0</v>
      </c>
      <c r="W14" s="68"/>
      <c r="X14" s="68"/>
      <c r="Y14" s="68"/>
      <c r="Z14" s="68"/>
      <c r="AA14" s="68"/>
      <c r="AB14" s="68"/>
      <c r="AC14" s="68"/>
      <c r="AD14" s="68"/>
      <c r="AE14" s="68" t="s">
        <v>2358</v>
      </c>
      <c r="AF14" s="68"/>
      <c r="AG14" s="68"/>
      <c r="AH14" s="68"/>
      <c r="AI14" s="68"/>
      <c r="AJ14" s="68"/>
      <c r="AK14" s="68"/>
      <c r="AL14" s="68"/>
      <c r="AM14" s="68"/>
      <c r="AN14" s="68"/>
      <c r="AO14" s="68" t="s">
        <v>1851</v>
      </c>
    </row>
    <row r="15" spans="2:41" x14ac:dyDescent="0.25">
      <c r="B15" s="161" t="s">
        <v>960</v>
      </c>
      <c r="C15" s="56">
        <v>702</v>
      </c>
      <c r="D15" s="162" t="s">
        <v>2509</v>
      </c>
      <c r="E15" s="56" t="s">
        <v>1846</v>
      </c>
      <c r="F15" s="163">
        <v>45658</v>
      </c>
      <c r="G15" s="164" t="s">
        <v>1966</v>
      </c>
      <c r="H15" s="164"/>
      <c r="I15" s="56"/>
      <c r="J15" s="56" t="s">
        <v>2510</v>
      </c>
      <c r="K15" s="56"/>
      <c r="L15" s="56"/>
      <c r="M15" s="56"/>
      <c r="N15" s="56" t="s">
        <v>2038</v>
      </c>
      <c r="O15" s="165">
        <v>54788</v>
      </c>
      <c r="P15" s="166"/>
      <c r="Q15" s="56"/>
      <c r="R15" s="164"/>
      <c r="S15" s="56"/>
      <c r="T15" s="56"/>
      <c r="U15" s="56"/>
      <c r="V15" s="129">
        <v>0</v>
      </c>
      <c r="W15" s="56"/>
      <c r="X15" s="56"/>
      <c r="Y15" s="56"/>
      <c r="Z15" s="56"/>
      <c r="AA15" s="56"/>
      <c r="AB15" s="56"/>
      <c r="AC15" s="56"/>
      <c r="AD15" s="56"/>
      <c r="AE15" s="56" t="s">
        <v>2358</v>
      </c>
      <c r="AF15" s="56"/>
      <c r="AG15" s="56"/>
      <c r="AH15" s="56"/>
      <c r="AI15" s="56"/>
      <c r="AJ15" s="56"/>
      <c r="AK15" s="56"/>
      <c r="AL15" s="56"/>
      <c r="AM15" s="56"/>
      <c r="AN15" s="56"/>
      <c r="AO15" s="56" t="s">
        <v>1851</v>
      </c>
    </row>
    <row r="16" spans="2:41" x14ac:dyDescent="0.25">
      <c r="B16" s="161" t="s">
        <v>1243</v>
      </c>
      <c r="C16" s="68">
        <v>605</v>
      </c>
      <c r="D16" s="18" t="s">
        <v>3369</v>
      </c>
      <c r="E16" s="68" t="s">
        <v>1846</v>
      </c>
      <c r="F16" s="168">
        <v>45658</v>
      </c>
      <c r="G16" s="169"/>
      <c r="H16" s="169"/>
      <c r="I16" s="68"/>
      <c r="J16" s="68" t="s">
        <v>3370</v>
      </c>
      <c r="K16" s="68"/>
      <c r="L16" s="68"/>
      <c r="M16" s="68"/>
      <c r="N16" s="68" t="s">
        <v>2038</v>
      </c>
      <c r="O16" s="142">
        <v>54788</v>
      </c>
      <c r="P16" s="170"/>
      <c r="Q16" s="14" t="s">
        <v>1933</v>
      </c>
      <c r="R16" s="169"/>
      <c r="S16" s="68"/>
      <c r="T16" s="68"/>
      <c r="U16" s="68"/>
      <c r="V16" s="177">
        <v>0</v>
      </c>
      <c r="W16" s="68"/>
      <c r="X16" s="68"/>
      <c r="Y16" s="68"/>
      <c r="Z16" s="68"/>
      <c r="AA16" s="68"/>
      <c r="AB16" s="68"/>
      <c r="AC16" s="68"/>
      <c r="AD16" s="68"/>
      <c r="AE16" s="68" t="s">
        <v>325</v>
      </c>
      <c r="AF16" s="68"/>
      <c r="AG16" s="68"/>
      <c r="AH16" s="68"/>
      <c r="AI16" s="68"/>
      <c r="AJ16" s="68"/>
      <c r="AK16" s="68"/>
      <c r="AL16" s="68"/>
      <c r="AM16" s="68"/>
      <c r="AN16" s="68"/>
      <c r="AO16" s="68" t="s">
        <v>1851</v>
      </c>
    </row>
    <row r="17" spans="2:41" x14ac:dyDescent="0.25">
      <c r="B17" s="161" t="s">
        <v>781</v>
      </c>
      <c r="C17" s="56">
        <v>106</v>
      </c>
      <c r="D17" s="56" t="s">
        <v>3641</v>
      </c>
      <c r="E17" s="56" t="s">
        <v>1853</v>
      </c>
      <c r="F17" s="163">
        <v>45658</v>
      </c>
      <c r="G17" s="164"/>
      <c r="H17" s="164"/>
      <c r="I17" s="56"/>
      <c r="J17" s="56" t="s">
        <v>3642</v>
      </c>
      <c r="K17" s="56"/>
      <c r="L17" s="56"/>
      <c r="M17" s="56"/>
      <c r="N17" s="56" t="s">
        <v>2038</v>
      </c>
      <c r="O17" s="165">
        <v>54788</v>
      </c>
      <c r="P17" s="166"/>
      <c r="Q17" s="56"/>
      <c r="R17" s="56"/>
      <c r="S17" s="56"/>
      <c r="T17" s="56"/>
      <c r="U17" s="56" t="s">
        <v>3643</v>
      </c>
      <c r="V17" s="129">
        <v>0</v>
      </c>
      <c r="W17" s="56"/>
      <c r="X17" s="56" t="s">
        <v>3644</v>
      </c>
      <c r="Y17" s="178" t="s">
        <v>3645</v>
      </c>
      <c r="Z17" s="56"/>
      <c r="AA17" s="56" t="s">
        <v>2992</v>
      </c>
      <c r="AB17" s="56"/>
      <c r="AC17" s="56"/>
      <c r="AD17" s="56"/>
      <c r="AE17" s="56" t="s">
        <v>3416</v>
      </c>
      <c r="AF17" s="56"/>
      <c r="AG17" s="56"/>
      <c r="AH17" s="56"/>
      <c r="AI17" s="56"/>
      <c r="AJ17" s="56"/>
      <c r="AK17" s="56"/>
      <c r="AL17" s="56"/>
      <c r="AM17" s="56"/>
      <c r="AN17" s="56"/>
      <c r="AO17" s="56" t="s">
        <v>1851</v>
      </c>
    </row>
    <row r="18" spans="2:41" x14ac:dyDescent="0.25">
      <c r="B18" s="161" t="s">
        <v>584</v>
      </c>
      <c r="C18" s="68">
        <v>199</v>
      </c>
      <c r="D18" s="68" t="s">
        <v>3753</v>
      </c>
      <c r="E18" s="68" t="s">
        <v>1968</v>
      </c>
      <c r="F18" s="168">
        <v>45658</v>
      </c>
      <c r="G18" s="169" t="s">
        <v>1873</v>
      </c>
      <c r="H18" s="169"/>
      <c r="I18" s="68"/>
      <c r="J18" s="70" t="s">
        <v>2581</v>
      </c>
      <c r="K18" s="68"/>
      <c r="L18" s="68"/>
      <c r="M18" s="68"/>
      <c r="N18" s="68" t="s">
        <v>2029</v>
      </c>
      <c r="O18" s="142">
        <v>54788</v>
      </c>
      <c r="P18" s="170"/>
      <c r="Q18" s="68"/>
      <c r="R18" s="68"/>
      <c r="S18" s="68"/>
      <c r="T18" s="68"/>
      <c r="U18" s="68" t="s">
        <v>3754</v>
      </c>
      <c r="V18" s="129" t="s">
        <v>3429</v>
      </c>
      <c r="W18" s="68"/>
      <c r="X18" s="68" t="s">
        <v>3755</v>
      </c>
      <c r="Y18" s="68"/>
      <c r="Z18" s="70"/>
      <c r="AA18" s="68"/>
      <c r="AB18" s="68" t="s">
        <v>277</v>
      </c>
      <c r="AC18" s="68"/>
      <c r="AD18" s="68"/>
      <c r="AE18" s="68" t="s">
        <v>3654</v>
      </c>
      <c r="AF18" s="68"/>
      <c r="AG18" s="68"/>
      <c r="AH18" s="68"/>
      <c r="AI18" s="68"/>
      <c r="AJ18" s="68" t="s">
        <v>138</v>
      </c>
      <c r="AK18" s="68"/>
      <c r="AL18" s="68"/>
      <c r="AM18" s="68"/>
      <c r="AN18" s="68"/>
      <c r="AO18" s="68" t="s">
        <v>1851</v>
      </c>
    </row>
    <row r="19" spans="2:41" ht="30.75" customHeight="1" x14ac:dyDescent="0.25">
      <c r="B19" s="161" t="s">
        <v>85</v>
      </c>
      <c r="C19" s="56">
        <v>599</v>
      </c>
      <c r="D19" s="162" t="s">
        <v>2132</v>
      </c>
      <c r="E19" s="56" t="s">
        <v>1846</v>
      </c>
      <c r="F19" s="163">
        <v>45658</v>
      </c>
      <c r="G19" s="164" t="s">
        <v>1966</v>
      </c>
      <c r="H19" s="164"/>
      <c r="I19" s="56"/>
      <c r="J19" s="56" t="s">
        <v>2133</v>
      </c>
      <c r="K19" s="56"/>
      <c r="L19" s="56"/>
      <c r="M19" s="56"/>
      <c r="N19" s="56" t="s">
        <v>1969</v>
      </c>
      <c r="O19" s="165">
        <v>45900</v>
      </c>
      <c r="P19" s="166"/>
      <c r="Q19" s="56"/>
      <c r="R19" s="164"/>
      <c r="S19" s="56"/>
      <c r="T19" s="56"/>
      <c r="U19" s="56" t="s">
        <v>2134</v>
      </c>
      <c r="V19" s="129">
        <v>0</v>
      </c>
      <c r="W19" s="56"/>
      <c r="X19" s="56"/>
      <c r="Y19" s="56"/>
      <c r="Z19" s="56"/>
      <c r="AA19" s="56"/>
      <c r="AB19" s="56"/>
      <c r="AC19" s="56"/>
      <c r="AD19" s="56"/>
      <c r="AE19" s="56" t="s">
        <v>2034</v>
      </c>
      <c r="AF19" s="56"/>
      <c r="AG19" s="56"/>
      <c r="AH19" s="56"/>
      <c r="AI19" s="56"/>
      <c r="AJ19" s="56" t="s">
        <v>8335</v>
      </c>
      <c r="AK19" s="167" t="s">
        <v>2137</v>
      </c>
      <c r="AL19" s="56" t="s">
        <v>2056</v>
      </c>
      <c r="AM19" s="56"/>
      <c r="AN19" s="56"/>
      <c r="AO19" s="56" t="s">
        <v>1851</v>
      </c>
    </row>
    <row r="20" spans="2:41" x14ac:dyDescent="0.25">
      <c r="B20" s="161" t="s">
        <v>596</v>
      </c>
      <c r="C20" s="68">
        <v>582</v>
      </c>
      <c r="D20" s="18" t="s">
        <v>3744</v>
      </c>
      <c r="E20" s="68" t="s">
        <v>1968</v>
      </c>
      <c r="F20" s="168">
        <v>45658</v>
      </c>
      <c r="G20" s="169" t="s">
        <v>1966</v>
      </c>
      <c r="H20" s="169"/>
      <c r="I20" s="68"/>
      <c r="J20" s="68" t="s">
        <v>3745</v>
      </c>
      <c r="K20" s="68"/>
      <c r="L20" s="68"/>
      <c r="M20" s="68" t="s">
        <v>2002</v>
      </c>
      <c r="N20" s="68" t="s">
        <v>2038</v>
      </c>
      <c r="O20" s="142">
        <v>54788</v>
      </c>
      <c r="P20" s="170"/>
      <c r="Q20" s="68" t="s">
        <v>3746</v>
      </c>
      <c r="R20" s="169"/>
      <c r="S20" s="68" t="s">
        <v>3747</v>
      </c>
      <c r="T20" s="68"/>
      <c r="U20" s="68" t="s">
        <v>3748</v>
      </c>
      <c r="V20" s="129">
        <v>0</v>
      </c>
      <c r="W20" s="68" t="s">
        <v>3747</v>
      </c>
      <c r="X20" s="68" t="s">
        <v>3749</v>
      </c>
      <c r="Y20" s="68"/>
      <c r="Z20" s="68"/>
      <c r="AA20" s="68"/>
      <c r="AB20" s="68"/>
      <c r="AC20" s="68"/>
      <c r="AD20" s="68"/>
      <c r="AE20" s="68" t="s">
        <v>3654</v>
      </c>
      <c r="AF20" s="68"/>
      <c r="AG20" s="68"/>
      <c r="AH20" s="68"/>
      <c r="AI20" s="68" t="s">
        <v>8336</v>
      </c>
      <c r="AJ20" s="68" t="s">
        <v>3751</v>
      </c>
      <c r="AK20" s="68" t="s">
        <v>3752</v>
      </c>
      <c r="AL20" s="68"/>
      <c r="AM20" s="68"/>
      <c r="AN20" s="68"/>
      <c r="AO20" s="68" t="s">
        <v>1851</v>
      </c>
    </row>
    <row r="21" spans="2:41" x14ac:dyDescent="0.25">
      <c r="B21" s="161" t="s">
        <v>1481</v>
      </c>
      <c r="C21" s="56">
        <v>339</v>
      </c>
      <c r="D21" s="56" t="s">
        <v>1845</v>
      </c>
      <c r="E21" s="56" t="s">
        <v>1846</v>
      </c>
      <c r="F21" s="163">
        <v>45658</v>
      </c>
      <c r="G21" s="164"/>
      <c r="H21" s="164"/>
      <c r="I21" s="56"/>
      <c r="J21" s="56" t="s">
        <v>1847</v>
      </c>
      <c r="K21" s="56"/>
      <c r="L21" s="56"/>
      <c r="M21" s="56"/>
      <c r="N21" s="56" t="s">
        <v>1855</v>
      </c>
      <c r="O21" s="165">
        <v>54788</v>
      </c>
      <c r="P21" s="166"/>
      <c r="Q21" s="56" t="s">
        <v>1849</v>
      </c>
      <c r="R21" s="56"/>
      <c r="S21" s="56"/>
      <c r="T21" s="56"/>
      <c r="U21" s="56" t="s">
        <v>1849</v>
      </c>
      <c r="V21" s="129">
        <v>0</v>
      </c>
      <c r="W21" s="56"/>
      <c r="X21" s="56"/>
      <c r="Y21" s="56"/>
      <c r="Z21" s="56"/>
      <c r="AA21" s="56"/>
      <c r="AB21" s="56"/>
      <c r="AC21" s="56"/>
      <c r="AD21" s="56"/>
      <c r="AE21" s="56" t="s">
        <v>1842</v>
      </c>
      <c r="AF21" s="56"/>
      <c r="AG21" s="56"/>
      <c r="AH21" s="56"/>
      <c r="AI21" s="163" t="s">
        <v>8337</v>
      </c>
      <c r="AJ21" s="56"/>
      <c r="AK21" s="56"/>
      <c r="AL21" s="56"/>
      <c r="AM21" s="56"/>
      <c r="AN21" s="56"/>
      <c r="AO21" s="56" t="s">
        <v>1851</v>
      </c>
    </row>
    <row r="22" spans="2:41" x14ac:dyDescent="0.25">
      <c r="B22" s="161" t="s">
        <v>1041</v>
      </c>
      <c r="C22" s="68">
        <v>423</v>
      </c>
      <c r="D22" s="68" t="s">
        <v>1852</v>
      </c>
      <c r="E22" s="68" t="s">
        <v>1853</v>
      </c>
      <c r="F22" s="168">
        <v>45658</v>
      </c>
      <c r="G22" s="169"/>
      <c r="H22" s="169"/>
      <c r="I22" s="68"/>
      <c r="J22" s="68" t="s">
        <v>1854</v>
      </c>
      <c r="K22" s="68"/>
      <c r="L22" s="68"/>
      <c r="M22" s="68"/>
      <c r="N22" s="68" t="s">
        <v>2038</v>
      </c>
      <c r="O22" s="142">
        <v>54788</v>
      </c>
      <c r="P22" s="170"/>
      <c r="Q22" s="68" t="s">
        <v>1856</v>
      </c>
      <c r="R22" s="169"/>
      <c r="S22" s="68"/>
      <c r="T22" s="68"/>
      <c r="U22" s="68"/>
      <c r="V22" s="129">
        <v>0</v>
      </c>
      <c r="W22" s="68"/>
      <c r="X22" s="68"/>
      <c r="Y22" s="68"/>
      <c r="Z22" s="68"/>
      <c r="AA22" s="68"/>
      <c r="AB22" s="68"/>
      <c r="AC22" s="68"/>
      <c r="AD22" s="68"/>
      <c r="AE22" s="68" t="s">
        <v>1842</v>
      </c>
      <c r="AF22" s="41"/>
      <c r="AG22" s="41"/>
      <c r="AH22" s="41"/>
      <c r="AI22" s="68" t="s">
        <v>8338</v>
      </c>
      <c r="AJ22" s="68" t="s">
        <v>1858</v>
      </c>
      <c r="AK22" s="68"/>
      <c r="AL22" s="68"/>
      <c r="AM22" s="68"/>
      <c r="AN22" s="68"/>
      <c r="AO22" s="68" t="s">
        <v>1851</v>
      </c>
    </row>
    <row r="23" spans="2:41" x14ac:dyDescent="0.25">
      <c r="B23" s="161" t="s">
        <v>444</v>
      </c>
      <c r="C23" s="56">
        <v>612</v>
      </c>
      <c r="D23" s="162" t="s">
        <v>2322</v>
      </c>
      <c r="E23" s="56" t="s">
        <v>1846</v>
      </c>
      <c r="F23" s="163">
        <v>45658</v>
      </c>
      <c r="G23" s="164"/>
      <c r="H23" s="164"/>
      <c r="I23" s="56"/>
      <c r="J23" s="56" t="s">
        <v>1937</v>
      </c>
      <c r="K23" s="56"/>
      <c r="L23" s="56"/>
      <c r="M23" s="56"/>
      <c r="N23" s="56" t="s">
        <v>2038</v>
      </c>
      <c r="O23" s="165">
        <v>54788</v>
      </c>
      <c r="P23" s="166"/>
      <c r="Q23" s="56" t="s">
        <v>2323</v>
      </c>
      <c r="R23" s="164"/>
      <c r="S23" s="56" t="s">
        <v>442</v>
      </c>
      <c r="T23" s="56"/>
      <c r="U23" s="56" t="s">
        <v>2324</v>
      </c>
      <c r="V23" s="129">
        <v>0</v>
      </c>
      <c r="W23" s="56" t="s">
        <v>442</v>
      </c>
      <c r="X23" s="56"/>
      <c r="Y23" s="56"/>
      <c r="Z23" s="56"/>
      <c r="AA23" s="56"/>
      <c r="AB23" s="56"/>
      <c r="AC23" s="56"/>
      <c r="AD23" s="56"/>
      <c r="AE23" s="56" t="s">
        <v>2268</v>
      </c>
      <c r="AF23" s="56"/>
      <c r="AG23" s="56"/>
      <c r="AH23" s="56"/>
      <c r="AI23" s="56"/>
      <c r="AJ23" s="56"/>
      <c r="AK23" s="56"/>
      <c r="AL23" s="56"/>
      <c r="AM23" s="56"/>
      <c r="AN23" s="56"/>
      <c r="AO23" s="56" t="s">
        <v>1851</v>
      </c>
    </row>
    <row r="24" spans="2:41" x14ac:dyDescent="0.25">
      <c r="B24" s="179" t="s">
        <v>209</v>
      </c>
      <c r="C24" s="151">
        <v>1047</v>
      </c>
      <c r="D24" s="180" t="s">
        <v>2334</v>
      </c>
      <c r="E24" s="151" t="s">
        <v>581</v>
      </c>
      <c r="F24" s="181">
        <v>45658</v>
      </c>
      <c r="G24" s="182"/>
      <c r="H24" s="182"/>
      <c r="I24" s="151"/>
      <c r="J24" s="151"/>
      <c r="K24" s="151"/>
      <c r="L24" s="151"/>
      <c r="M24" s="151"/>
      <c r="N24" s="151" t="s">
        <v>2038</v>
      </c>
      <c r="O24" s="183"/>
      <c r="P24" s="184"/>
      <c r="Q24" s="151" t="s">
        <v>2335</v>
      </c>
      <c r="R24" s="182"/>
      <c r="S24" s="151"/>
      <c r="T24" s="151"/>
      <c r="U24" s="151"/>
      <c r="V24" s="177" t="s">
        <v>457</v>
      </c>
      <c r="W24" s="151"/>
      <c r="X24" s="151"/>
      <c r="Y24" s="151"/>
      <c r="Z24" s="151"/>
      <c r="AA24" s="151"/>
      <c r="AB24" s="151"/>
      <c r="AC24" s="151"/>
      <c r="AD24" s="151"/>
      <c r="AE24" s="151" t="s">
        <v>2268</v>
      </c>
      <c r="AF24" s="151"/>
      <c r="AG24" s="151"/>
      <c r="AH24" s="151"/>
      <c r="AI24" s="151"/>
      <c r="AJ24" s="151"/>
      <c r="AK24" s="151"/>
      <c r="AL24" s="151"/>
      <c r="AM24" s="151"/>
      <c r="AN24" s="151"/>
      <c r="AO24" s="151" t="s">
        <v>1851</v>
      </c>
    </row>
  </sheetData>
  <dataValidations count="1">
    <dataValidation type="list" allowBlank="1" showInputMessage="1" showErrorMessage="1" sqref="AC3:AC24" xr:uid="{F6768B30-C991-4916-BA3D-8CBC449EE666}">
      <formula1>$B:$B</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1F73A3CE-E5CA-47E0-A2B9-A455EF61FFC8}">
          <x14:formula1>
            <xm:f>Tabels!$BJ$4:$BJ$10</xm:f>
          </x14:formula1>
          <xm:sqref>AF3:AF24</xm:sqref>
        </x14:dataValidation>
        <x14:dataValidation type="list" allowBlank="1" showInputMessage="1" showErrorMessage="1" xr:uid="{9A0F18D1-18E7-4D88-A3A2-F49011A395A7}">
          <x14:formula1>
            <xm:f>Tabels!$L$4:$L$8</xm:f>
          </x14:formula1>
          <xm:sqref>G3:G24</xm:sqref>
        </x14:dataValidation>
        <x14:dataValidation type="list" allowBlank="1" showInputMessage="1" showErrorMessage="1" xr:uid="{1AB1E75E-87F7-4A2A-B243-B063089BA1EC}">
          <x14:formula1>
            <xm:f>Tabels!$H$4:$H$9</xm:f>
          </x14:formula1>
          <xm:sqref>M3:M24</xm:sqref>
        </x14:dataValidation>
        <x14:dataValidation type="list" allowBlank="1" showInputMessage="1" showErrorMessage="1" xr:uid="{0BD55791-F23D-4D29-8981-FE1EB954D3B1}">
          <x14:formula1>
            <xm:f>Tabels!$J$4:$J$14</xm:f>
          </x14:formula1>
          <xm:sqref>N3:N24</xm:sqref>
        </x14:dataValidation>
        <x14:dataValidation type="list" allowBlank="1" showInputMessage="1" showErrorMessage="1" xr:uid="{859D59A7-D85A-486A-8951-F80B2E65C791}">
          <x14:formula1>
            <xm:f>Tabels!$O$4:$O$7</xm:f>
          </x14:formula1>
          <xm:sqref>H3:H24</xm:sqref>
        </x14:dataValidation>
        <x14:dataValidation type="list" allowBlank="1" showInputMessage="1" showErrorMessage="1" xr:uid="{B56D0D4C-ACF5-4EB8-92BF-8329CB6574E7}">
          <x14:formula1>
            <xm:f>P_Platform!$B:$B</xm:f>
          </x14:formula1>
          <xm:sqref>AH3:AH24</xm:sqref>
        </x14:dataValidation>
        <x14:dataValidation type="list" allowBlank="1" showInputMessage="1" showErrorMessage="1" xr:uid="{85633754-2050-4833-ABEA-54B6504774BE}">
          <x14:formula1>
            <xm:f>Tabels!$AY$4:$AY$27</xm:f>
          </x14:formula1>
          <xm:sqref>E2:E24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EC64-DA18-4177-8E45-C6B7E3B9D1BB}">
  <dimension ref="A1:B170"/>
  <sheetViews>
    <sheetView workbookViewId="0"/>
  </sheetViews>
  <sheetFormatPr defaultColWidth="9.28515625" defaultRowHeight="15" x14ac:dyDescent="0.25"/>
  <cols>
    <col min="1" max="1" width="40.7109375" style="185" bestFit="1" customWidth="1"/>
    <col min="2" max="2" width="27.7109375" style="185" customWidth="1"/>
    <col min="3" max="16384" width="9.28515625" style="185"/>
  </cols>
  <sheetData>
    <row r="1" spans="1:2" x14ac:dyDescent="0.25">
      <c r="A1" s="185" t="s">
        <v>8339</v>
      </c>
      <c r="B1" s="186" t="s">
        <v>8340</v>
      </c>
    </row>
    <row r="2" spans="1:2" x14ac:dyDescent="0.25">
      <c r="A2" s="187" t="s">
        <v>3757</v>
      </c>
      <c r="B2" s="185" t="s">
        <v>78</v>
      </c>
    </row>
    <row r="3" spans="1:2" x14ac:dyDescent="0.25">
      <c r="A3" s="187" t="s">
        <v>3057</v>
      </c>
      <c r="B3" s="185" t="s">
        <v>78</v>
      </c>
    </row>
    <row r="4" spans="1:2" x14ac:dyDescent="0.25">
      <c r="A4" s="187" t="s">
        <v>2899</v>
      </c>
      <c r="B4" s="185" t="s">
        <v>78</v>
      </c>
    </row>
    <row r="5" spans="1:2" x14ac:dyDescent="0.25">
      <c r="A5" s="187" t="s">
        <v>2913</v>
      </c>
      <c r="B5" s="185" t="s">
        <v>78</v>
      </c>
    </row>
    <row r="6" spans="1:2" x14ac:dyDescent="0.25">
      <c r="A6" s="187" t="s">
        <v>2904</v>
      </c>
      <c r="B6" s="185" t="s">
        <v>78</v>
      </c>
    </row>
    <row r="7" spans="1:2" x14ac:dyDescent="0.25">
      <c r="A7" s="187" t="s">
        <v>2903</v>
      </c>
      <c r="B7" s="185" t="s">
        <v>78</v>
      </c>
    </row>
    <row r="8" spans="1:2" x14ac:dyDescent="0.25">
      <c r="A8" s="187" t="s">
        <v>2911</v>
      </c>
      <c r="B8" s="185" t="s">
        <v>78</v>
      </c>
    </row>
    <row r="9" spans="1:2" x14ac:dyDescent="0.25">
      <c r="A9" s="187" t="s">
        <v>2931</v>
      </c>
      <c r="B9" s="185" t="s">
        <v>78</v>
      </c>
    </row>
    <row r="10" spans="1:2" x14ac:dyDescent="0.25">
      <c r="A10" s="187" t="s">
        <v>2912</v>
      </c>
      <c r="B10" s="185" t="s">
        <v>78</v>
      </c>
    </row>
    <row r="11" spans="1:2" x14ac:dyDescent="0.25">
      <c r="A11" s="187" t="s">
        <v>2916</v>
      </c>
      <c r="B11" s="185" t="s">
        <v>78</v>
      </c>
    </row>
    <row r="12" spans="1:2" x14ac:dyDescent="0.25">
      <c r="A12" s="187" t="s">
        <v>2908</v>
      </c>
      <c r="B12" s="185" t="s">
        <v>78</v>
      </c>
    </row>
    <row r="13" spans="1:2" x14ac:dyDescent="0.25">
      <c r="A13" s="187" t="s">
        <v>2919</v>
      </c>
      <c r="B13" s="185" t="s">
        <v>78</v>
      </c>
    </row>
    <row r="14" spans="1:2" x14ac:dyDescent="0.25">
      <c r="A14" s="187" t="s">
        <v>3744</v>
      </c>
      <c r="B14" s="185" t="s">
        <v>78</v>
      </c>
    </row>
    <row r="15" spans="1:2" x14ac:dyDescent="0.25">
      <c r="A15" s="187" t="s">
        <v>2921</v>
      </c>
      <c r="B15" s="185" t="s">
        <v>78</v>
      </c>
    </row>
    <row r="16" spans="1:2" x14ac:dyDescent="0.25">
      <c r="A16" s="187" t="s">
        <v>2922</v>
      </c>
      <c r="B16" s="185" t="s">
        <v>78</v>
      </c>
    </row>
    <row r="17" spans="1:2" x14ac:dyDescent="0.25">
      <c r="A17" s="187" t="s">
        <v>2865</v>
      </c>
      <c r="B17" s="185" t="s">
        <v>78</v>
      </c>
    </row>
    <row r="18" spans="1:2" x14ac:dyDescent="0.25">
      <c r="A18" s="187" t="s">
        <v>2923</v>
      </c>
      <c r="B18" s="185" t="s">
        <v>78</v>
      </c>
    </row>
    <row r="19" spans="1:2" x14ac:dyDescent="0.25">
      <c r="A19" s="187" t="s">
        <v>2933</v>
      </c>
      <c r="B19" s="185" t="s">
        <v>78</v>
      </c>
    </row>
    <row r="20" spans="1:2" x14ac:dyDescent="0.25">
      <c r="A20" s="187" t="s">
        <v>2925</v>
      </c>
      <c r="B20" s="185" t="s">
        <v>78</v>
      </c>
    </row>
    <row r="21" spans="1:2" x14ac:dyDescent="0.25">
      <c r="A21" s="187" t="s">
        <v>2926</v>
      </c>
      <c r="B21" s="185" t="s">
        <v>78</v>
      </c>
    </row>
    <row r="22" spans="1:2" x14ac:dyDescent="0.25">
      <c r="A22" s="187" t="s">
        <v>2876</v>
      </c>
      <c r="B22" s="185" t="s">
        <v>78</v>
      </c>
    </row>
    <row r="23" spans="1:2" x14ac:dyDescent="0.25">
      <c r="A23" s="187" t="s">
        <v>2927</v>
      </c>
      <c r="B23" s="185" t="s">
        <v>78</v>
      </c>
    </row>
    <row r="24" spans="1:2" x14ac:dyDescent="0.25">
      <c r="A24" s="187" t="s">
        <v>2929</v>
      </c>
      <c r="B24" s="185" t="s">
        <v>78</v>
      </c>
    </row>
    <row r="25" spans="1:2" x14ac:dyDescent="0.25">
      <c r="A25" s="187" t="s">
        <v>2868</v>
      </c>
      <c r="B25" s="185" t="s">
        <v>78</v>
      </c>
    </row>
    <row r="26" spans="1:2" x14ac:dyDescent="0.25">
      <c r="A26" s="187" t="s">
        <v>3742</v>
      </c>
      <c r="B26" s="185" t="s">
        <v>78</v>
      </c>
    </row>
    <row r="27" spans="1:2" x14ac:dyDescent="0.25">
      <c r="A27" s="187" t="s">
        <v>2879</v>
      </c>
      <c r="B27" s="185" t="s">
        <v>78</v>
      </c>
    </row>
    <row r="28" spans="1:2" x14ac:dyDescent="0.25">
      <c r="A28" s="187" t="s">
        <v>2907</v>
      </c>
      <c r="B28" s="185" t="s">
        <v>78</v>
      </c>
    </row>
    <row r="29" spans="1:2" x14ac:dyDescent="0.25">
      <c r="A29" s="187" t="s">
        <v>2906</v>
      </c>
      <c r="B29" s="185" t="s">
        <v>78</v>
      </c>
    </row>
    <row r="30" spans="1:2" x14ac:dyDescent="0.25">
      <c r="A30" s="187" t="s">
        <v>2905</v>
      </c>
      <c r="B30" s="185" t="s">
        <v>78</v>
      </c>
    </row>
    <row r="31" spans="1:2" x14ac:dyDescent="0.25">
      <c r="A31" s="187" t="s">
        <v>2901</v>
      </c>
      <c r="B31" s="185" t="s">
        <v>78</v>
      </c>
    </row>
    <row r="32" spans="1:2" x14ac:dyDescent="0.25">
      <c r="A32" s="187" t="s">
        <v>2871</v>
      </c>
      <c r="B32" s="185" t="s">
        <v>78</v>
      </c>
    </row>
    <row r="33" spans="1:2" x14ac:dyDescent="0.25">
      <c r="A33" s="187" t="s">
        <v>8341</v>
      </c>
      <c r="B33" s="185" t="s">
        <v>78</v>
      </c>
    </row>
    <row r="34" spans="1:2" x14ac:dyDescent="0.25">
      <c r="A34" s="187" t="s">
        <v>2077</v>
      </c>
      <c r="B34" s="185" t="s">
        <v>78</v>
      </c>
    </row>
    <row r="35" spans="1:2" x14ac:dyDescent="0.25">
      <c r="A35" s="187" t="s">
        <v>2062</v>
      </c>
      <c r="B35" s="185" t="s">
        <v>78</v>
      </c>
    </row>
    <row r="36" spans="1:2" x14ac:dyDescent="0.25">
      <c r="A36" s="187" t="s">
        <v>2044</v>
      </c>
      <c r="B36" s="185" t="s">
        <v>78</v>
      </c>
    </row>
    <row r="37" spans="1:2" x14ac:dyDescent="0.25">
      <c r="A37" s="187" t="s">
        <v>2900</v>
      </c>
      <c r="B37" s="185" t="s">
        <v>78</v>
      </c>
    </row>
    <row r="38" spans="1:2" x14ac:dyDescent="0.25">
      <c r="A38" s="187" t="s">
        <v>3131</v>
      </c>
      <c r="B38" s="185" t="s">
        <v>78</v>
      </c>
    </row>
    <row r="39" spans="1:2" x14ac:dyDescent="0.25">
      <c r="A39" s="187" t="s">
        <v>2859</v>
      </c>
      <c r="B39" s="185" t="s">
        <v>78</v>
      </c>
    </row>
    <row r="40" spans="1:2" x14ac:dyDescent="0.25">
      <c r="A40" s="187" t="s">
        <v>2886</v>
      </c>
      <c r="B40" s="185" t="s">
        <v>78</v>
      </c>
    </row>
    <row r="41" spans="1:2" x14ac:dyDescent="0.25">
      <c r="A41" s="187" t="s">
        <v>2846</v>
      </c>
      <c r="B41" s="185" t="s">
        <v>78</v>
      </c>
    </row>
    <row r="42" spans="1:2" x14ac:dyDescent="0.25">
      <c r="A42" s="187" t="s">
        <v>2852</v>
      </c>
      <c r="B42" s="185" t="s">
        <v>78</v>
      </c>
    </row>
    <row r="43" spans="1:2" x14ac:dyDescent="0.25">
      <c r="A43" s="187" t="s">
        <v>2896</v>
      </c>
      <c r="B43" s="185" t="s">
        <v>78</v>
      </c>
    </row>
    <row r="44" spans="1:2" x14ac:dyDescent="0.25">
      <c r="A44" s="187" t="s">
        <v>2889</v>
      </c>
      <c r="B44" s="185" t="s">
        <v>78</v>
      </c>
    </row>
    <row r="45" spans="1:2" x14ac:dyDescent="0.25">
      <c r="A45" s="187" t="s">
        <v>2893</v>
      </c>
      <c r="B45" s="185" t="s">
        <v>78</v>
      </c>
    </row>
    <row r="46" spans="1:2" x14ac:dyDescent="0.25">
      <c r="A46" s="187" t="s">
        <v>2902</v>
      </c>
      <c r="B46" s="185" t="s">
        <v>78</v>
      </c>
    </row>
    <row r="47" spans="1:2" x14ac:dyDescent="0.25">
      <c r="A47" s="187" t="s">
        <v>2881</v>
      </c>
      <c r="B47" s="185" t="s">
        <v>78</v>
      </c>
    </row>
    <row r="48" spans="1:2" x14ac:dyDescent="0.25">
      <c r="A48" s="187" t="s">
        <v>2863</v>
      </c>
      <c r="B48" s="185" t="s">
        <v>78</v>
      </c>
    </row>
    <row r="49" spans="1:2" x14ac:dyDescent="0.25">
      <c r="A49" s="187" t="s">
        <v>2855</v>
      </c>
      <c r="B49" s="185" t="s">
        <v>78</v>
      </c>
    </row>
    <row r="50" spans="1:2" x14ac:dyDescent="0.25">
      <c r="A50" s="187" t="s">
        <v>2873</v>
      </c>
      <c r="B50" s="185" t="s">
        <v>78</v>
      </c>
    </row>
    <row r="51" spans="1:2" x14ac:dyDescent="0.25">
      <c r="A51" s="187" t="s">
        <v>2884</v>
      </c>
      <c r="B51" s="185" t="s">
        <v>78</v>
      </c>
    </row>
    <row r="52" spans="1:2" x14ac:dyDescent="0.25">
      <c r="A52" s="187" t="s">
        <v>2892</v>
      </c>
      <c r="B52" s="185" t="s">
        <v>78</v>
      </c>
    </row>
    <row r="53" spans="1:2" x14ac:dyDescent="0.25">
      <c r="A53" s="187" t="s">
        <v>2953</v>
      </c>
      <c r="B53" s="185" t="s">
        <v>8342</v>
      </c>
    </row>
    <row r="54" spans="1:2" x14ac:dyDescent="0.25">
      <c r="A54" s="187" t="s">
        <v>2949</v>
      </c>
      <c r="B54" s="185" t="s">
        <v>8342</v>
      </c>
    </row>
    <row r="55" spans="1:2" x14ac:dyDescent="0.25">
      <c r="A55" s="187" t="s">
        <v>2934</v>
      </c>
      <c r="B55" s="185" t="s">
        <v>8342</v>
      </c>
    </row>
    <row r="56" spans="1:2" x14ac:dyDescent="0.25">
      <c r="A56" s="187" t="s">
        <v>3178</v>
      </c>
      <c r="B56" s="185" t="s">
        <v>8342</v>
      </c>
    </row>
    <row r="57" spans="1:2" x14ac:dyDescent="0.25">
      <c r="A57" s="187" t="s">
        <v>2924</v>
      </c>
      <c r="B57" s="185" t="s">
        <v>8342</v>
      </c>
    </row>
    <row r="58" spans="1:2" x14ac:dyDescent="0.25">
      <c r="A58" s="187" t="s">
        <v>2941</v>
      </c>
      <c r="B58" s="185" t="s">
        <v>8342</v>
      </c>
    </row>
    <row r="59" spans="1:2" x14ac:dyDescent="0.25">
      <c r="A59" s="187" t="s">
        <v>2951</v>
      </c>
      <c r="B59" s="185" t="s">
        <v>8342</v>
      </c>
    </row>
    <row r="60" spans="1:2" x14ac:dyDescent="0.25">
      <c r="A60" s="187" t="s">
        <v>2955</v>
      </c>
      <c r="B60" s="185" t="s">
        <v>8343</v>
      </c>
    </row>
    <row r="61" spans="1:2" x14ac:dyDescent="0.25">
      <c r="A61" s="187" t="s">
        <v>2960</v>
      </c>
      <c r="B61" s="185" t="s">
        <v>8343</v>
      </c>
    </row>
    <row r="62" spans="1:2" x14ac:dyDescent="0.25">
      <c r="A62" s="187" t="s">
        <v>2957</v>
      </c>
      <c r="B62" s="185" t="s">
        <v>8343</v>
      </c>
    </row>
    <row r="63" spans="1:2" x14ac:dyDescent="0.25">
      <c r="A63" s="187" t="s">
        <v>3753</v>
      </c>
      <c r="B63" s="185" t="s">
        <v>8344</v>
      </c>
    </row>
    <row r="64" spans="1:2" x14ac:dyDescent="0.25">
      <c r="A64" s="187" t="s">
        <v>3756</v>
      </c>
      <c r="B64" s="185" t="s">
        <v>8344</v>
      </c>
    </row>
    <row r="65" spans="1:2" x14ac:dyDescent="0.25">
      <c r="A65" s="187" t="s">
        <v>2962</v>
      </c>
      <c r="B65" s="185" t="s">
        <v>123</v>
      </c>
    </row>
    <row r="66" spans="1:2" x14ac:dyDescent="0.25">
      <c r="A66" s="187" t="s">
        <v>2970</v>
      </c>
      <c r="B66" s="185" t="s">
        <v>123</v>
      </c>
    </row>
    <row r="67" spans="1:2" x14ac:dyDescent="0.25">
      <c r="A67" s="187" t="s">
        <v>2965</v>
      </c>
      <c r="B67" s="185" t="s">
        <v>123</v>
      </c>
    </row>
    <row r="68" spans="1:2" x14ac:dyDescent="0.25">
      <c r="A68" s="187" t="s">
        <v>2963</v>
      </c>
      <c r="B68" s="185" t="s">
        <v>123</v>
      </c>
    </row>
    <row r="69" spans="1:2" x14ac:dyDescent="0.25">
      <c r="A69" s="187" t="s">
        <v>2967</v>
      </c>
      <c r="B69" s="185" t="s">
        <v>123</v>
      </c>
    </row>
    <row r="70" spans="1:2" x14ac:dyDescent="0.25">
      <c r="A70" s="187" t="s">
        <v>2984</v>
      </c>
      <c r="B70" s="185" t="s">
        <v>125</v>
      </c>
    </row>
    <row r="71" spans="1:2" x14ac:dyDescent="0.25">
      <c r="A71" s="187" t="s">
        <v>2981</v>
      </c>
      <c r="B71" s="185" t="s">
        <v>125</v>
      </c>
    </row>
    <row r="72" spans="1:2" x14ac:dyDescent="0.25">
      <c r="A72" s="187" t="s">
        <v>2972</v>
      </c>
      <c r="B72" s="185" t="s">
        <v>125</v>
      </c>
    </row>
    <row r="73" spans="1:2" x14ac:dyDescent="0.25">
      <c r="A73" s="187" t="s">
        <v>2974</v>
      </c>
      <c r="B73" s="185" t="s">
        <v>125</v>
      </c>
    </row>
    <row r="74" spans="1:2" x14ac:dyDescent="0.25">
      <c r="A74" s="187" t="s">
        <v>3764</v>
      </c>
      <c r="B74" s="185" t="s">
        <v>125</v>
      </c>
    </row>
    <row r="75" spans="1:2" x14ac:dyDescent="0.25">
      <c r="A75" s="187" t="s">
        <v>2978</v>
      </c>
      <c r="B75" s="185" t="s">
        <v>125</v>
      </c>
    </row>
    <row r="76" spans="1:2" x14ac:dyDescent="0.25">
      <c r="A76" s="187" t="s">
        <v>2975</v>
      </c>
      <c r="B76" s="185" t="s">
        <v>125</v>
      </c>
    </row>
    <row r="77" spans="1:2" x14ac:dyDescent="0.25">
      <c r="A77" s="187" t="s">
        <v>2983</v>
      </c>
      <c r="B77" s="185" t="s">
        <v>125</v>
      </c>
    </row>
    <row r="78" spans="1:2" x14ac:dyDescent="0.25">
      <c r="A78" s="187" t="s">
        <v>2979</v>
      </c>
      <c r="B78" s="185" t="s">
        <v>125</v>
      </c>
    </row>
    <row r="79" spans="1:2" x14ac:dyDescent="0.25">
      <c r="A79" s="187" t="s">
        <v>2971</v>
      </c>
      <c r="B79" s="185" t="s">
        <v>125</v>
      </c>
    </row>
    <row r="80" spans="1:2" x14ac:dyDescent="0.25">
      <c r="A80" s="187" t="s">
        <v>3817</v>
      </c>
      <c r="B80" s="185" t="s">
        <v>659</v>
      </c>
    </row>
    <row r="81" spans="1:2" x14ac:dyDescent="0.25">
      <c r="A81" s="187" t="s">
        <v>3765</v>
      </c>
      <c r="B81" s="185" t="s">
        <v>659</v>
      </c>
    </row>
    <row r="82" spans="1:2" x14ac:dyDescent="0.25">
      <c r="A82" s="187" t="s">
        <v>3000</v>
      </c>
      <c r="B82" s="185" t="s">
        <v>659</v>
      </c>
    </row>
    <row r="83" spans="1:2" x14ac:dyDescent="0.25">
      <c r="A83" s="187" t="s">
        <v>3780</v>
      </c>
      <c r="B83" s="185" t="s">
        <v>659</v>
      </c>
    </row>
    <row r="84" spans="1:2" x14ac:dyDescent="0.25">
      <c r="A84" s="187" t="s">
        <v>3769</v>
      </c>
      <c r="B84" s="185" t="s">
        <v>659</v>
      </c>
    </row>
    <row r="85" spans="1:2" x14ac:dyDescent="0.25">
      <c r="A85" s="187" t="s">
        <v>3001</v>
      </c>
      <c r="B85" s="185" t="s">
        <v>659</v>
      </c>
    </row>
    <row r="86" spans="1:2" x14ac:dyDescent="0.25">
      <c r="A86" s="187" t="s">
        <v>3775</v>
      </c>
      <c r="B86" s="185" t="s">
        <v>659</v>
      </c>
    </row>
    <row r="87" spans="1:2" x14ac:dyDescent="0.25">
      <c r="A87" s="187" t="s">
        <v>2988</v>
      </c>
      <c r="B87" s="185" t="s">
        <v>659</v>
      </c>
    </row>
    <row r="88" spans="1:2" x14ac:dyDescent="0.25">
      <c r="A88" s="187" t="s">
        <v>2993</v>
      </c>
      <c r="B88" s="185" t="s">
        <v>659</v>
      </c>
    </row>
    <row r="89" spans="1:2" x14ac:dyDescent="0.25">
      <c r="A89" s="187" t="s">
        <v>2997</v>
      </c>
      <c r="B89" s="185" t="s">
        <v>659</v>
      </c>
    </row>
    <row r="90" spans="1:2" x14ac:dyDescent="0.25">
      <c r="A90" s="187" t="s">
        <v>2702</v>
      </c>
      <c r="B90" s="185" t="s">
        <v>8345</v>
      </c>
    </row>
    <row r="91" spans="1:2" x14ac:dyDescent="0.25">
      <c r="A91" s="187" t="s">
        <v>2705</v>
      </c>
      <c r="B91" s="185" t="s">
        <v>8345</v>
      </c>
    </row>
    <row r="92" spans="1:2" x14ac:dyDescent="0.25">
      <c r="A92" s="187" t="s">
        <v>2718</v>
      </c>
      <c r="B92" s="185" t="s">
        <v>8345</v>
      </c>
    </row>
    <row r="93" spans="1:2" x14ac:dyDescent="0.25">
      <c r="A93" s="187" t="s">
        <v>2726</v>
      </c>
      <c r="B93" s="185" t="s">
        <v>8345</v>
      </c>
    </row>
    <row r="94" spans="1:2" x14ac:dyDescent="0.25">
      <c r="A94" s="187" t="s">
        <v>8346</v>
      </c>
      <c r="B94" s="185" t="s">
        <v>8345</v>
      </c>
    </row>
    <row r="95" spans="1:2" x14ac:dyDescent="0.25">
      <c r="A95" s="187" t="s">
        <v>8166</v>
      </c>
      <c r="B95" s="185" t="s">
        <v>8345</v>
      </c>
    </row>
    <row r="96" spans="1:2" x14ac:dyDescent="0.25">
      <c r="A96" s="187" t="s">
        <v>2729</v>
      </c>
      <c r="B96" s="185" t="s">
        <v>8345</v>
      </c>
    </row>
    <row r="97" spans="1:2" x14ac:dyDescent="0.25">
      <c r="A97" s="187" t="s">
        <v>2698</v>
      </c>
      <c r="B97" s="185" t="s">
        <v>8345</v>
      </c>
    </row>
    <row r="98" spans="1:2" x14ac:dyDescent="0.25">
      <c r="A98" s="187" t="s">
        <v>2732</v>
      </c>
      <c r="B98" s="185" t="s">
        <v>8345</v>
      </c>
    </row>
    <row r="99" spans="1:2" x14ac:dyDescent="0.25">
      <c r="A99" s="187" t="s">
        <v>2734</v>
      </c>
      <c r="B99" s="185" t="s">
        <v>8345</v>
      </c>
    </row>
    <row r="100" spans="1:2" x14ac:dyDescent="0.25">
      <c r="A100" s="187" t="s">
        <v>2736</v>
      </c>
      <c r="B100" s="185" t="s">
        <v>8345</v>
      </c>
    </row>
    <row r="101" spans="1:2" x14ac:dyDescent="0.25">
      <c r="A101" s="187" t="s">
        <v>2739</v>
      </c>
      <c r="B101" s="185" t="s">
        <v>8345</v>
      </c>
    </row>
    <row r="102" spans="1:2" x14ac:dyDescent="0.25">
      <c r="A102" s="187" t="s">
        <v>2741</v>
      </c>
      <c r="B102" s="185" t="s">
        <v>8345</v>
      </c>
    </row>
    <row r="103" spans="1:2" x14ac:dyDescent="0.25">
      <c r="A103" s="187" t="s">
        <v>2743</v>
      </c>
      <c r="B103" s="185" t="s">
        <v>8345</v>
      </c>
    </row>
    <row r="104" spans="1:2" x14ac:dyDescent="0.25">
      <c r="A104" s="187" t="s">
        <v>2748</v>
      </c>
      <c r="B104" s="185" t="s">
        <v>8345</v>
      </c>
    </row>
    <row r="105" spans="1:2" x14ac:dyDescent="0.25">
      <c r="A105" s="187" t="s">
        <v>2720</v>
      </c>
      <c r="B105" s="185" t="s">
        <v>8345</v>
      </c>
    </row>
    <row r="106" spans="1:2" x14ac:dyDescent="0.25">
      <c r="A106" s="187" t="s">
        <v>2737</v>
      </c>
      <c r="B106" s="185" t="s">
        <v>8345</v>
      </c>
    </row>
    <row r="107" spans="1:2" x14ac:dyDescent="0.25">
      <c r="A107" s="187" t="s">
        <v>3686</v>
      </c>
      <c r="B107" s="185" t="s">
        <v>8345</v>
      </c>
    </row>
    <row r="108" spans="1:2" x14ac:dyDescent="0.25">
      <c r="A108" s="187" t="s">
        <v>2725</v>
      </c>
      <c r="B108" s="185" t="s">
        <v>8345</v>
      </c>
    </row>
    <row r="109" spans="1:2" x14ac:dyDescent="0.25">
      <c r="A109" s="187" t="s">
        <v>2727</v>
      </c>
      <c r="B109" s="185" t="s">
        <v>8345</v>
      </c>
    </row>
    <row r="110" spans="1:2" x14ac:dyDescent="0.25">
      <c r="A110" s="187" t="s">
        <v>2695</v>
      </c>
      <c r="B110" s="185" t="s">
        <v>8345</v>
      </c>
    </row>
    <row r="111" spans="1:2" x14ac:dyDescent="0.25">
      <c r="A111" s="187" t="s">
        <v>2716</v>
      </c>
      <c r="B111" s="185" t="s">
        <v>8345</v>
      </c>
    </row>
    <row r="112" spans="1:2" x14ac:dyDescent="0.25">
      <c r="A112" s="187" t="s">
        <v>2717</v>
      </c>
      <c r="B112" s="185" t="s">
        <v>8345</v>
      </c>
    </row>
    <row r="113" spans="1:2" x14ac:dyDescent="0.25">
      <c r="A113" s="187" t="s">
        <v>2710</v>
      </c>
      <c r="B113" s="185" t="s">
        <v>8345</v>
      </c>
    </row>
    <row r="114" spans="1:2" x14ac:dyDescent="0.25">
      <c r="A114" s="187" t="s">
        <v>2713</v>
      </c>
      <c r="B114" s="185" t="s">
        <v>8345</v>
      </c>
    </row>
    <row r="115" spans="1:2" x14ac:dyDescent="0.25">
      <c r="A115" s="187" t="s">
        <v>2746</v>
      </c>
      <c r="B115" s="185" t="s">
        <v>8345</v>
      </c>
    </row>
    <row r="116" spans="1:2" x14ac:dyDescent="0.25">
      <c r="A116" s="187" t="s">
        <v>3683</v>
      </c>
      <c r="B116" s="185" t="s">
        <v>8345</v>
      </c>
    </row>
    <row r="117" spans="1:2" x14ac:dyDescent="0.25">
      <c r="A117" s="187" t="s">
        <v>2765</v>
      </c>
      <c r="B117" s="185" t="s">
        <v>8347</v>
      </c>
    </row>
    <row r="118" spans="1:2" x14ac:dyDescent="0.25">
      <c r="A118" s="187" t="s">
        <v>2759</v>
      </c>
      <c r="B118" s="185" t="s">
        <v>8347</v>
      </c>
    </row>
    <row r="119" spans="1:2" x14ac:dyDescent="0.25">
      <c r="A119" s="187" t="s">
        <v>2763</v>
      </c>
      <c r="B119" s="185" t="s">
        <v>8347</v>
      </c>
    </row>
    <row r="120" spans="1:2" x14ac:dyDescent="0.25">
      <c r="A120" s="187" t="s">
        <v>2756</v>
      </c>
      <c r="B120" s="185" t="s">
        <v>8347</v>
      </c>
    </row>
    <row r="121" spans="1:2" x14ac:dyDescent="0.25">
      <c r="A121" s="187" t="s">
        <v>3689</v>
      </c>
      <c r="B121" s="185" t="s">
        <v>8347</v>
      </c>
    </row>
    <row r="122" spans="1:2" x14ac:dyDescent="0.25">
      <c r="A122" s="187" t="s">
        <v>2750</v>
      </c>
      <c r="B122" s="185" t="s">
        <v>8347</v>
      </c>
    </row>
    <row r="123" spans="1:2" x14ac:dyDescent="0.25">
      <c r="A123" s="187" t="s">
        <v>2753</v>
      </c>
      <c r="B123" s="185" t="s">
        <v>8347</v>
      </c>
    </row>
    <row r="124" spans="1:2" x14ac:dyDescent="0.25">
      <c r="A124" s="187" t="s">
        <v>2166</v>
      </c>
      <c r="B124" s="185" t="s">
        <v>8347</v>
      </c>
    </row>
    <row r="125" spans="1:2" x14ac:dyDescent="0.25">
      <c r="A125" s="187" t="s">
        <v>3792</v>
      </c>
      <c r="B125" s="185" t="s">
        <v>8348</v>
      </c>
    </row>
    <row r="126" spans="1:2" x14ac:dyDescent="0.25">
      <c r="A126" s="187" t="s">
        <v>3695</v>
      </c>
      <c r="B126" s="185" t="s">
        <v>8348</v>
      </c>
    </row>
    <row r="127" spans="1:2" x14ac:dyDescent="0.25">
      <c r="A127" s="187" t="s">
        <v>2338</v>
      </c>
      <c r="B127" s="185" t="s">
        <v>8348</v>
      </c>
    </row>
    <row r="128" spans="1:2" x14ac:dyDescent="0.25">
      <c r="A128" s="187" t="s">
        <v>2770</v>
      </c>
      <c r="B128" s="185" t="s">
        <v>8348</v>
      </c>
    </row>
    <row r="129" spans="1:2" x14ac:dyDescent="0.25">
      <c r="A129" s="187" t="s">
        <v>2084</v>
      </c>
      <c r="B129" s="185" t="s">
        <v>8348</v>
      </c>
    </row>
    <row r="130" spans="1:2" x14ac:dyDescent="0.25">
      <c r="A130" s="187" t="s">
        <v>3171</v>
      </c>
      <c r="B130" s="185" t="s">
        <v>8348</v>
      </c>
    </row>
    <row r="131" spans="1:2" x14ac:dyDescent="0.25">
      <c r="A131" s="187" t="s">
        <v>2767</v>
      </c>
      <c r="B131" s="185" t="s">
        <v>8348</v>
      </c>
    </row>
    <row r="132" spans="1:2" x14ac:dyDescent="0.25">
      <c r="A132" s="187" t="s">
        <v>3698</v>
      </c>
      <c r="B132" s="185" t="s">
        <v>8349</v>
      </c>
    </row>
    <row r="133" spans="1:2" x14ac:dyDescent="0.25">
      <c r="A133" s="187" t="s">
        <v>2057</v>
      </c>
      <c r="B133" s="185" t="s">
        <v>8349</v>
      </c>
    </row>
    <row r="134" spans="1:2" x14ac:dyDescent="0.25">
      <c r="A134" s="187" t="s">
        <v>3392</v>
      </c>
      <c r="B134" s="185" t="s">
        <v>8350</v>
      </c>
    </row>
    <row r="135" spans="1:2" x14ac:dyDescent="0.25">
      <c r="A135" s="187" t="s">
        <v>2194</v>
      </c>
      <c r="B135" s="185" t="s">
        <v>8350</v>
      </c>
    </row>
    <row r="136" spans="1:2" x14ac:dyDescent="0.25">
      <c r="A136" s="187" t="s">
        <v>3702</v>
      </c>
      <c r="B136" s="185" t="s">
        <v>8350</v>
      </c>
    </row>
    <row r="137" spans="1:2" x14ac:dyDescent="0.25">
      <c r="A137" s="187" t="s">
        <v>2049</v>
      </c>
      <c r="B137" s="185" t="s">
        <v>8350</v>
      </c>
    </row>
    <row r="138" spans="1:2" x14ac:dyDescent="0.25">
      <c r="A138" s="187" t="s">
        <v>2771</v>
      </c>
      <c r="B138" s="185" t="s">
        <v>8350</v>
      </c>
    </row>
    <row r="139" spans="1:2" x14ac:dyDescent="0.25">
      <c r="A139" s="187" t="s">
        <v>2785</v>
      </c>
      <c r="B139" s="185" t="s">
        <v>8350</v>
      </c>
    </row>
    <row r="140" spans="1:2" x14ac:dyDescent="0.25">
      <c r="A140" s="187" t="s">
        <v>2789</v>
      </c>
      <c r="B140" s="185" t="s">
        <v>8350</v>
      </c>
    </row>
    <row r="141" spans="1:2" x14ac:dyDescent="0.25">
      <c r="A141" s="187" t="s">
        <v>3706</v>
      </c>
      <c r="B141" s="185" t="s">
        <v>8350</v>
      </c>
    </row>
    <row r="142" spans="1:2" x14ac:dyDescent="0.25">
      <c r="A142" s="187" t="s">
        <v>2782</v>
      </c>
      <c r="B142" s="185" t="s">
        <v>8350</v>
      </c>
    </row>
    <row r="143" spans="1:2" x14ac:dyDescent="0.25">
      <c r="A143" s="187" t="s">
        <v>3712</v>
      </c>
      <c r="B143" s="185" t="s">
        <v>8350</v>
      </c>
    </row>
    <row r="144" spans="1:2" x14ac:dyDescent="0.25">
      <c r="A144" s="187" t="s">
        <v>2777</v>
      </c>
      <c r="B144" s="185" t="s">
        <v>8350</v>
      </c>
    </row>
    <row r="145" spans="1:2" x14ac:dyDescent="0.25">
      <c r="A145" s="187" t="s">
        <v>2138</v>
      </c>
      <c r="B145" s="185" t="s">
        <v>8350</v>
      </c>
    </row>
    <row r="146" spans="1:2" x14ac:dyDescent="0.25">
      <c r="A146" s="187" t="s">
        <v>2132</v>
      </c>
      <c r="B146" s="185" t="s">
        <v>8350</v>
      </c>
    </row>
    <row r="147" spans="1:2" x14ac:dyDescent="0.25">
      <c r="A147" s="187" t="s">
        <v>3718</v>
      </c>
      <c r="B147" s="185" t="s">
        <v>8351</v>
      </c>
    </row>
    <row r="148" spans="1:2" x14ac:dyDescent="0.25">
      <c r="A148" s="187" t="s">
        <v>2792</v>
      </c>
      <c r="B148" s="185" t="s">
        <v>8352</v>
      </c>
    </row>
    <row r="149" spans="1:2" x14ac:dyDescent="0.25">
      <c r="A149" s="187" t="s">
        <v>2821</v>
      </c>
      <c r="B149" s="185" t="s">
        <v>8353</v>
      </c>
    </row>
    <row r="150" spans="1:2" x14ac:dyDescent="0.25">
      <c r="A150" s="187" t="s">
        <v>2837</v>
      </c>
      <c r="B150" s="185" t="s">
        <v>8353</v>
      </c>
    </row>
    <row r="151" spans="1:2" x14ac:dyDescent="0.25">
      <c r="A151" s="187" t="s">
        <v>2803</v>
      </c>
      <c r="B151" s="185" t="s">
        <v>8353</v>
      </c>
    </row>
    <row r="152" spans="1:2" x14ac:dyDescent="0.25">
      <c r="A152" s="187" t="s">
        <v>2796</v>
      </c>
      <c r="B152" s="185" t="s">
        <v>8353</v>
      </c>
    </row>
    <row r="153" spans="1:2" x14ac:dyDescent="0.25">
      <c r="A153" s="187" t="s">
        <v>2836</v>
      </c>
      <c r="B153" s="185" t="s">
        <v>8353</v>
      </c>
    </row>
    <row r="154" spans="1:2" x14ac:dyDescent="0.25">
      <c r="A154" s="187" t="s">
        <v>2829</v>
      </c>
      <c r="B154" s="185" t="s">
        <v>8353</v>
      </c>
    </row>
    <row r="155" spans="1:2" x14ac:dyDescent="0.25">
      <c r="A155" s="187" t="s">
        <v>2833</v>
      </c>
      <c r="B155" s="185" t="s">
        <v>8353</v>
      </c>
    </row>
    <row r="156" spans="1:2" x14ac:dyDescent="0.25">
      <c r="A156" s="187" t="s">
        <v>2815</v>
      </c>
      <c r="B156" s="185" t="s">
        <v>8353</v>
      </c>
    </row>
    <row r="157" spans="1:2" x14ac:dyDescent="0.25">
      <c r="A157" s="187" t="s">
        <v>8135</v>
      </c>
      <c r="B157" s="185" t="s">
        <v>8353</v>
      </c>
    </row>
    <row r="158" spans="1:2" x14ac:dyDescent="0.25">
      <c r="A158" s="187" t="s">
        <v>2813</v>
      </c>
      <c r="B158" s="185" t="s">
        <v>8353</v>
      </c>
    </row>
    <row r="159" spans="1:2" x14ac:dyDescent="0.25">
      <c r="A159" s="187" t="s">
        <v>3227</v>
      </c>
      <c r="B159" s="185" t="s">
        <v>8353</v>
      </c>
    </row>
    <row r="160" spans="1:2" x14ac:dyDescent="0.25">
      <c r="A160" s="187" t="s">
        <v>2818</v>
      </c>
      <c r="B160" s="185" t="s">
        <v>8353</v>
      </c>
    </row>
    <row r="161" spans="1:2" x14ac:dyDescent="0.25">
      <c r="A161" s="187" t="s">
        <v>2221</v>
      </c>
      <c r="B161" s="185" t="s">
        <v>8353</v>
      </c>
    </row>
    <row r="162" spans="1:2" x14ac:dyDescent="0.25">
      <c r="A162" s="187" t="s">
        <v>3728</v>
      </c>
      <c r="B162" s="185" t="s">
        <v>8353</v>
      </c>
    </row>
    <row r="163" spans="1:2" x14ac:dyDescent="0.25">
      <c r="A163" s="187" t="s">
        <v>2072</v>
      </c>
      <c r="B163" s="185" t="s">
        <v>8353</v>
      </c>
    </row>
    <row r="164" spans="1:2" x14ac:dyDescent="0.25">
      <c r="A164" s="187" t="s">
        <v>3721</v>
      </c>
      <c r="B164" s="185" t="s">
        <v>8353</v>
      </c>
    </row>
    <row r="165" spans="1:2" x14ac:dyDescent="0.25">
      <c r="A165" s="187" t="s">
        <v>2826</v>
      </c>
      <c r="B165" s="185" t="s">
        <v>8353</v>
      </c>
    </row>
    <row r="166" spans="1:2" x14ac:dyDescent="0.25">
      <c r="A166" s="187" t="s">
        <v>2824</v>
      </c>
      <c r="B166" s="185" t="s">
        <v>8353</v>
      </c>
    </row>
    <row r="167" spans="1:2" x14ac:dyDescent="0.25">
      <c r="A167" s="187" t="s">
        <v>2810</v>
      </c>
      <c r="B167" s="185" t="s">
        <v>8353</v>
      </c>
    </row>
    <row r="168" spans="1:2" x14ac:dyDescent="0.25">
      <c r="A168" s="187" t="s">
        <v>3737</v>
      </c>
      <c r="B168" s="185" t="s">
        <v>8354</v>
      </c>
    </row>
    <row r="169" spans="1:2" x14ac:dyDescent="0.25">
      <c r="A169" s="187" t="s">
        <v>3733</v>
      </c>
      <c r="B169" s="185" t="s">
        <v>8354</v>
      </c>
    </row>
    <row r="170" spans="1:2" x14ac:dyDescent="0.25">
      <c r="A170" s="187" t="s">
        <v>2841</v>
      </c>
      <c r="B170" s="185" t="s">
        <v>8355</v>
      </c>
    </row>
  </sheetData>
  <autoFilter ref="A1:B170" xr:uid="{00000000-0001-0000-0000-000000000000}">
    <sortState xmlns:xlrd2="http://schemas.microsoft.com/office/spreadsheetml/2017/richdata2" ref="A2:B170">
      <sortCondition ref="B1:B170"/>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6C16-5DF6-4256-81A2-EFF2792EAAAF}">
  <dimension ref="B1:H120"/>
  <sheetViews>
    <sheetView tabSelected="1" zoomScale="90" zoomScaleNormal="90" workbookViewId="0">
      <pane xSplit="2" ySplit="3" topLeftCell="C5" activePane="bottomRight" state="frozen"/>
      <selection pane="topRight" activeCell="F1" sqref="F1"/>
      <selection pane="bottomLeft" activeCell="A4" sqref="A4"/>
      <selection pane="bottomRight" activeCell="E9" sqref="E9"/>
    </sheetView>
  </sheetViews>
  <sheetFormatPr defaultRowHeight="15" x14ac:dyDescent="0.25"/>
  <cols>
    <col min="2" max="2" width="45.7109375" bestFit="1" customWidth="1"/>
    <col min="3" max="3" width="23" customWidth="1"/>
    <col min="4" max="4" width="27.28515625" hidden="1" customWidth="1"/>
    <col min="5" max="5" width="48.5703125" customWidth="1"/>
    <col min="6" max="6" width="47.28515625" customWidth="1"/>
    <col min="8" max="8" width="19.7109375" bestFit="1" customWidth="1"/>
    <col min="9" max="9" width="22.5703125" customWidth="1"/>
  </cols>
  <sheetData>
    <row r="1" spans="2:8" ht="120" x14ac:dyDescent="0.3">
      <c r="B1" s="195" t="s">
        <v>3416</v>
      </c>
      <c r="C1" s="45" t="s">
        <v>8356</v>
      </c>
      <c r="D1" s="45" t="s">
        <v>8357</v>
      </c>
      <c r="E1" s="45" t="s">
        <v>8358</v>
      </c>
      <c r="F1" s="45" t="s">
        <v>8359</v>
      </c>
      <c r="G1" s="45" t="s">
        <v>8360</v>
      </c>
      <c r="H1" s="45" t="s">
        <v>8361</v>
      </c>
    </row>
    <row r="3" spans="2:8" ht="46.5" customHeight="1" x14ac:dyDescent="0.25">
      <c r="B3" t="s">
        <v>8362</v>
      </c>
      <c r="C3" s="196" t="s">
        <v>8363</v>
      </c>
      <c r="D3" s="46" t="s">
        <v>1809</v>
      </c>
      <c r="E3" s="46" t="s">
        <v>1829</v>
      </c>
      <c r="F3" s="46" t="s">
        <v>1831</v>
      </c>
      <c r="G3" s="46" t="s">
        <v>1832</v>
      </c>
      <c r="H3" s="46" t="s">
        <v>1824</v>
      </c>
    </row>
    <row r="4" spans="2:8" x14ac:dyDescent="0.25">
      <c r="B4" t="s">
        <v>787</v>
      </c>
      <c r="C4" t="s">
        <v>8364</v>
      </c>
      <c r="D4" s="28"/>
      <c r="E4" t="s">
        <v>8365</v>
      </c>
      <c r="F4" t="s">
        <v>8366</v>
      </c>
      <c r="H4" t="s">
        <v>3662</v>
      </c>
    </row>
    <row r="5" spans="2:8" x14ac:dyDescent="0.25">
      <c r="B5" t="s">
        <v>1624</v>
      </c>
      <c r="C5" t="s">
        <v>8367</v>
      </c>
      <c r="D5" t="s">
        <v>3619</v>
      </c>
      <c r="E5" t="s">
        <v>3619</v>
      </c>
      <c r="F5" t="s">
        <v>3620</v>
      </c>
    </row>
    <row r="6" spans="2:8" x14ac:dyDescent="0.25">
      <c r="B6" t="s">
        <v>784</v>
      </c>
      <c r="C6" t="s">
        <v>1848</v>
      </c>
      <c r="D6" s="28"/>
      <c r="E6" t="s">
        <v>3594</v>
      </c>
      <c r="F6" t="s">
        <v>3595</v>
      </c>
      <c r="G6" t="s">
        <v>3016</v>
      </c>
    </row>
    <row r="7" spans="2:8" x14ac:dyDescent="0.25">
      <c r="B7" t="s">
        <v>889</v>
      </c>
      <c r="C7" t="s">
        <v>8364</v>
      </c>
      <c r="D7" s="28"/>
      <c r="F7" t="s">
        <v>3489</v>
      </c>
    </row>
    <row r="8" spans="2:8" x14ac:dyDescent="0.25">
      <c r="B8" t="s">
        <v>8155</v>
      </c>
      <c r="C8" t="s">
        <v>1848</v>
      </c>
      <c r="D8" s="28"/>
      <c r="G8" t="s">
        <v>2056</v>
      </c>
    </row>
    <row r="9" spans="2:8" x14ac:dyDescent="0.25">
      <c r="B9" t="s">
        <v>777</v>
      </c>
      <c r="C9" t="s">
        <v>1862</v>
      </c>
      <c r="D9" s="28"/>
    </row>
    <row r="10" spans="2:8" x14ac:dyDescent="0.25">
      <c r="B10" t="s">
        <v>588</v>
      </c>
      <c r="D10" s="28"/>
    </row>
    <row r="11" spans="2:8" x14ac:dyDescent="0.25">
      <c r="B11" t="s">
        <v>958</v>
      </c>
      <c r="C11" t="s">
        <v>1862</v>
      </c>
      <c r="D11" s="28"/>
      <c r="E11" t="s">
        <v>3471</v>
      </c>
      <c r="F11" t="s">
        <v>3480</v>
      </c>
      <c r="H11" t="s">
        <v>3467</v>
      </c>
    </row>
    <row r="12" spans="2:8" x14ac:dyDescent="0.25">
      <c r="B12" t="s">
        <v>790</v>
      </c>
      <c r="C12" t="s">
        <v>8367</v>
      </c>
      <c r="D12" s="28"/>
      <c r="E12" t="s">
        <v>3624</v>
      </c>
      <c r="F12" t="s">
        <v>3625</v>
      </c>
    </row>
    <row r="13" spans="2:8" x14ac:dyDescent="0.25">
      <c r="B13" t="s">
        <v>590</v>
      </c>
      <c r="C13" t="s">
        <v>1855</v>
      </c>
      <c r="D13" s="28"/>
      <c r="E13" t="s">
        <v>3726</v>
      </c>
      <c r="F13" t="s">
        <v>3727</v>
      </c>
    </row>
    <row r="14" spans="2:8" x14ac:dyDescent="0.25">
      <c r="B14" t="s">
        <v>101</v>
      </c>
      <c r="C14" t="s">
        <v>2029</v>
      </c>
      <c r="D14" s="28"/>
      <c r="F14" t="s">
        <v>3430</v>
      </c>
    </row>
    <row r="15" spans="2:8" x14ac:dyDescent="0.25">
      <c r="B15" t="s">
        <v>673</v>
      </c>
      <c r="C15" t="s">
        <v>1862</v>
      </c>
      <c r="D15" s="28"/>
    </row>
    <row r="16" spans="2:8" x14ac:dyDescent="0.25">
      <c r="B16" t="s">
        <v>1738</v>
      </c>
      <c r="C16" t="s">
        <v>1848</v>
      </c>
      <c r="D16" s="28"/>
      <c r="E16" t="s">
        <v>3612</v>
      </c>
      <c r="F16" t="s">
        <v>3613</v>
      </c>
      <c r="G16" t="s">
        <v>2056</v>
      </c>
    </row>
    <row r="17" spans="2:8" x14ac:dyDescent="0.25">
      <c r="B17" t="s">
        <v>596</v>
      </c>
      <c r="C17" t="s">
        <v>2029</v>
      </c>
      <c r="E17" t="s">
        <v>3750</v>
      </c>
    </row>
    <row r="18" spans="2:8" x14ac:dyDescent="0.25">
      <c r="B18" t="s">
        <v>788</v>
      </c>
      <c r="C18" t="s">
        <v>2038</v>
      </c>
      <c r="E18" t="s">
        <v>3554</v>
      </c>
    </row>
    <row r="19" spans="2:8" x14ac:dyDescent="0.25">
      <c r="B19" t="s">
        <v>890</v>
      </c>
      <c r="C19" t="s">
        <v>8367</v>
      </c>
      <c r="F19" t="s">
        <v>3625</v>
      </c>
    </row>
    <row r="20" spans="2:8" x14ac:dyDescent="0.25">
      <c r="B20" t="s">
        <v>668</v>
      </c>
      <c r="C20" t="s">
        <v>1855</v>
      </c>
      <c r="E20" t="s">
        <v>3517</v>
      </c>
    </row>
    <row r="21" spans="2:8" x14ac:dyDescent="0.25">
      <c r="B21" t="s">
        <v>1636</v>
      </c>
      <c r="C21" t="s">
        <v>1862</v>
      </c>
      <c r="E21" t="s">
        <v>3458</v>
      </c>
    </row>
    <row r="22" spans="2:8" x14ac:dyDescent="0.25">
      <c r="B22" t="s">
        <v>791</v>
      </c>
      <c r="C22" t="s">
        <v>1855</v>
      </c>
      <c r="E22" t="s">
        <v>3517</v>
      </c>
    </row>
    <row r="23" spans="2:8" x14ac:dyDescent="0.25">
      <c r="B23" t="s">
        <v>1638</v>
      </c>
      <c r="C23" t="s">
        <v>1862</v>
      </c>
      <c r="E23" t="s">
        <v>3458</v>
      </c>
    </row>
    <row r="24" spans="2:8" x14ac:dyDescent="0.25">
      <c r="B24" t="s">
        <v>599</v>
      </c>
      <c r="C24" t="s">
        <v>1862</v>
      </c>
      <c r="D24" t="s">
        <v>3704</v>
      </c>
      <c r="E24" t="s">
        <v>3705</v>
      </c>
    </row>
    <row r="25" spans="2:8" x14ac:dyDescent="0.25">
      <c r="B25" t="s">
        <v>789</v>
      </c>
      <c r="C25" t="s">
        <v>8367</v>
      </c>
      <c r="D25" t="s">
        <v>3651</v>
      </c>
      <c r="E25" t="s">
        <v>3651</v>
      </c>
      <c r="F25" t="s">
        <v>3625</v>
      </c>
      <c r="H25" t="s">
        <v>3646</v>
      </c>
    </row>
    <row r="26" spans="2:8" x14ac:dyDescent="0.25">
      <c r="B26" t="s">
        <v>797</v>
      </c>
      <c r="C26" t="s">
        <v>2038</v>
      </c>
      <c r="D26" t="s">
        <v>8368</v>
      </c>
      <c r="E26" t="s">
        <v>3565</v>
      </c>
      <c r="F26" t="s">
        <v>3565</v>
      </c>
    </row>
    <row r="27" spans="2:8" x14ac:dyDescent="0.25">
      <c r="B27" t="s">
        <v>795</v>
      </c>
      <c r="C27" t="s">
        <v>2038</v>
      </c>
      <c r="E27" t="s">
        <v>3561</v>
      </c>
      <c r="G27" t="s">
        <v>2056</v>
      </c>
    </row>
    <row r="28" spans="2:8" x14ac:dyDescent="0.25">
      <c r="B28" t="s">
        <v>669</v>
      </c>
      <c r="C28" t="s">
        <v>1855</v>
      </c>
      <c r="E28" t="s">
        <v>3510</v>
      </c>
    </row>
    <row r="29" spans="2:8" x14ac:dyDescent="0.25">
      <c r="B29" t="s">
        <v>806</v>
      </c>
      <c r="C29" t="s">
        <v>1862</v>
      </c>
      <c r="D29" t="s">
        <v>8369</v>
      </c>
    </row>
    <row r="30" spans="2:8" x14ac:dyDescent="0.25">
      <c r="B30" t="s">
        <v>130</v>
      </c>
      <c r="C30" t="s">
        <v>1855</v>
      </c>
      <c r="D30" t="s">
        <v>3778</v>
      </c>
      <c r="E30" t="s">
        <v>3779</v>
      </c>
      <c r="H30" t="s">
        <v>3646</v>
      </c>
    </row>
    <row r="31" spans="2:8" x14ac:dyDescent="0.25">
      <c r="B31" t="s">
        <v>971</v>
      </c>
      <c r="C31" t="s">
        <v>1896</v>
      </c>
    </row>
    <row r="32" spans="2:8" x14ac:dyDescent="0.25">
      <c r="B32" t="s">
        <v>1658</v>
      </c>
      <c r="C32" t="s">
        <v>1862</v>
      </c>
      <c r="E32" t="s">
        <v>3444</v>
      </c>
    </row>
    <row r="33" spans="2:8" x14ac:dyDescent="0.25">
      <c r="B33" t="s">
        <v>604</v>
      </c>
      <c r="C33" t="s">
        <v>2029</v>
      </c>
      <c r="D33" s="28"/>
    </row>
    <row r="34" spans="2:8" x14ac:dyDescent="0.25">
      <c r="B34" t="s">
        <v>605</v>
      </c>
      <c r="C34" t="s">
        <v>8364</v>
      </c>
      <c r="D34" s="28"/>
    </row>
    <row r="35" spans="2:8" x14ac:dyDescent="0.25">
      <c r="B35" t="s">
        <v>892</v>
      </c>
      <c r="C35" t="s">
        <v>8364</v>
      </c>
      <c r="D35" s="28"/>
    </row>
    <row r="36" spans="2:8" x14ac:dyDescent="0.25">
      <c r="B36" t="s">
        <v>779</v>
      </c>
      <c r="C36" t="s">
        <v>1855</v>
      </c>
      <c r="D36" s="28"/>
    </row>
    <row r="37" spans="2:8" x14ac:dyDescent="0.25">
      <c r="B37" t="s">
        <v>584</v>
      </c>
      <c r="C37" t="s">
        <v>2029</v>
      </c>
      <c r="D37" s="28"/>
    </row>
    <row r="38" spans="2:8" x14ac:dyDescent="0.25">
      <c r="B38" t="s">
        <v>893</v>
      </c>
      <c r="C38" t="s">
        <v>2038</v>
      </c>
      <c r="D38" s="28"/>
    </row>
    <row r="39" spans="2:8" x14ac:dyDescent="0.25">
      <c r="B39" t="s">
        <v>802</v>
      </c>
      <c r="C39" t="s">
        <v>8367</v>
      </c>
      <c r="D39" s="28"/>
      <c r="F39" t="s">
        <v>3625</v>
      </c>
    </row>
    <row r="40" spans="2:8" x14ac:dyDescent="0.25">
      <c r="B40" t="s">
        <v>951</v>
      </c>
      <c r="C40" t="s">
        <v>2038</v>
      </c>
      <c r="D40" s="28"/>
    </row>
    <row r="41" spans="2:8" x14ac:dyDescent="0.25">
      <c r="B41" t="s">
        <v>1527</v>
      </c>
      <c r="C41" t="s">
        <v>1855</v>
      </c>
      <c r="D41" s="28"/>
    </row>
    <row r="42" spans="2:8" x14ac:dyDescent="0.25">
      <c r="B42" t="s">
        <v>8370</v>
      </c>
      <c r="C42" t="s">
        <v>2038</v>
      </c>
      <c r="D42" t="s">
        <v>8371</v>
      </c>
      <c r="E42" t="s">
        <v>8371</v>
      </c>
      <c r="F42" t="s">
        <v>8372</v>
      </c>
    </row>
    <row r="43" spans="2:8" x14ac:dyDescent="0.25">
      <c r="B43" t="s">
        <v>894</v>
      </c>
      <c r="C43" t="s">
        <v>1848</v>
      </c>
      <c r="E43" t="s">
        <v>3602</v>
      </c>
      <c r="F43" t="s">
        <v>3603</v>
      </c>
      <c r="G43" t="s">
        <v>2056</v>
      </c>
    </row>
    <row r="44" spans="2:8" x14ac:dyDescent="0.25">
      <c r="B44" t="s">
        <v>895</v>
      </c>
      <c r="C44" t="s">
        <v>1862</v>
      </c>
      <c r="F44" t="s">
        <v>3444</v>
      </c>
      <c r="H44" t="s">
        <v>3461</v>
      </c>
    </row>
    <row r="45" spans="2:8" x14ac:dyDescent="0.25">
      <c r="B45" t="s">
        <v>896</v>
      </c>
      <c r="C45" t="s">
        <v>1848</v>
      </c>
      <c r="D45" t="s">
        <v>3605</v>
      </c>
      <c r="E45" t="s">
        <v>3605</v>
      </c>
      <c r="F45" t="s">
        <v>3606</v>
      </c>
      <c r="G45" t="s">
        <v>2056</v>
      </c>
    </row>
    <row r="46" spans="2:8" x14ac:dyDescent="0.25">
      <c r="B46" t="s">
        <v>8373</v>
      </c>
      <c r="C46" t="s">
        <v>8367</v>
      </c>
      <c r="E46" t="s">
        <v>8374</v>
      </c>
      <c r="F46" t="s">
        <v>8375</v>
      </c>
    </row>
    <row r="47" spans="2:8" x14ac:dyDescent="0.25">
      <c r="B47" t="s">
        <v>800</v>
      </c>
      <c r="C47" t="s">
        <v>1848</v>
      </c>
      <c r="D47" t="s">
        <v>3598</v>
      </c>
      <c r="E47" t="s">
        <v>3598</v>
      </c>
      <c r="F47" t="s">
        <v>3599</v>
      </c>
      <c r="G47" t="s">
        <v>2056</v>
      </c>
    </row>
    <row r="48" spans="2:8" x14ac:dyDescent="0.25">
      <c r="B48" t="s">
        <v>785</v>
      </c>
      <c r="C48" t="s">
        <v>1862</v>
      </c>
      <c r="F48" t="s">
        <v>3468</v>
      </c>
      <c r="H48" t="s">
        <v>3467</v>
      </c>
    </row>
    <row r="49" spans="2:8" x14ac:dyDescent="0.25">
      <c r="B49" t="s">
        <v>670</v>
      </c>
      <c r="C49" t="s">
        <v>1862</v>
      </c>
      <c r="F49" t="s">
        <v>3468</v>
      </c>
      <c r="H49" t="s">
        <v>3467</v>
      </c>
    </row>
    <row r="50" spans="2:8" x14ac:dyDescent="0.25">
      <c r="B50" t="s">
        <v>783</v>
      </c>
      <c r="C50" t="s">
        <v>1848</v>
      </c>
      <c r="D50" s="28"/>
      <c r="E50" t="s">
        <v>3590</v>
      </c>
      <c r="F50" t="s">
        <v>3591</v>
      </c>
      <c r="G50" t="s">
        <v>2056</v>
      </c>
    </row>
    <row r="51" spans="2:8" x14ac:dyDescent="0.25">
      <c r="B51" t="s">
        <v>897</v>
      </c>
      <c r="C51" t="s">
        <v>1862</v>
      </c>
      <c r="D51" s="28"/>
      <c r="F51" t="s">
        <v>3444</v>
      </c>
      <c r="H51" t="s">
        <v>3461</v>
      </c>
    </row>
    <row r="52" spans="2:8" x14ac:dyDescent="0.25">
      <c r="B52" t="s">
        <v>611</v>
      </c>
      <c r="C52" t="s">
        <v>8367</v>
      </c>
      <c r="D52" s="28"/>
      <c r="F52" t="s">
        <v>3682</v>
      </c>
      <c r="H52" t="s">
        <v>3646</v>
      </c>
    </row>
    <row r="53" spans="2:8" x14ac:dyDescent="0.25">
      <c r="B53" t="s">
        <v>8152</v>
      </c>
      <c r="C53" t="s">
        <v>1848</v>
      </c>
      <c r="D53" s="28"/>
      <c r="G53" t="s">
        <v>2056</v>
      </c>
    </row>
    <row r="54" spans="2:8" x14ac:dyDescent="0.25">
      <c r="B54" t="s">
        <v>8376</v>
      </c>
      <c r="C54" t="s">
        <v>8367</v>
      </c>
      <c r="D54" s="28"/>
      <c r="F54" t="s">
        <v>8375</v>
      </c>
    </row>
    <row r="55" spans="2:8" x14ac:dyDescent="0.25">
      <c r="B55" t="s">
        <v>898</v>
      </c>
      <c r="C55" t="s">
        <v>1862</v>
      </c>
      <c r="D55" s="28"/>
      <c r="F55" t="s">
        <v>3447</v>
      </c>
    </row>
    <row r="56" spans="2:8" x14ac:dyDescent="0.25">
      <c r="B56" t="s">
        <v>612</v>
      </c>
      <c r="C56" t="s">
        <v>1848</v>
      </c>
      <c r="D56" s="28"/>
      <c r="E56" t="s">
        <v>3678</v>
      </c>
      <c r="F56" t="s">
        <v>3679</v>
      </c>
      <c r="G56" t="s">
        <v>2056</v>
      </c>
    </row>
    <row r="57" spans="2:8" x14ac:dyDescent="0.25">
      <c r="B57" t="s">
        <v>369</v>
      </c>
      <c r="C57" t="s">
        <v>2029</v>
      </c>
      <c r="D57" s="28"/>
      <c r="F57" t="s">
        <v>3430</v>
      </c>
    </row>
    <row r="58" spans="2:8" x14ac:dyDescent="0.25">
      <c r="B58" t="s">
        <v>959</v>
      </c>
      <c r="C58" t="s">
        <v>2029</v>
      </c>
      <c r="D58" s="28"/>
      <c r="F58" t="s">
        <v>3430</v>
      </c>
    </row>
    <row r="59" spans="2:8" x14ac:dyDescent="0.25">
      <c r="B59" t="s">
        <v>678</v>
      </c>
      <c r="C59" t="s">
        <v>8364</v>
      </c>
      <c r="D59" s="28"/>
      <c r="F59" t="s">
        <v>8377</v>
      </c>
      <c r="H59" t="s">
        <v>3461</v>
      </c>
    </row>
    <row r="60" spans="2:8" x14ac:dyDescent="0.25">
      <c r="B60" t="s">
        <v>1475</v>
      </c>
      <c r="D60" s="28"/>
    </row>
    <row r="61" spans="2:8" x14ac:dyDescent="0.25">
      <c r="B61" t="s">
        <v>699</v>
      </c>
      <c r="D61" s="28"/>
    </row>
    <row r="62" spans="2:8" x14ac:dyDescent="0.25">
      <c r="B62" t="s">
        <v>972</v>
      </c>
      <c r="D62" s="28"/>
    </row>
    <row r="63" spans="2:8" x14ac:dyDescent="0.25">
      <c r="B63" t="s">
        <v>778</v>
      </c>
      <c r="C63" t="s">
        <v>1862</v>
      </c>
      <c r="F63" t="s">
        <v>3444</v>
      </c>
      <c r="H63" t="s">
        <v>3461</v>
      </c>
    </row>
    <row r="64" spans="2:8" x14ac:dyDescent="0.25">
      <c r="B64" t="s">
        <v>773</v>
      </c>
      <c r="C64" t="s">
        <v>2029</v>
      </c>
    </row>
    <row r="65" spans="2:7" x14ac:dyDescent="0.25">
      <c r="B65" t="s">
        <v>662</v>
      </c>
      <c r="C65" t="s">
        <v>2038</v>
      </c>
      <c r="D65" s="28"/>
      <c r="E65" s="209" t="s">
        <v>3784</v>
      </c>
      <c r="F65" s="210" t="s">
        <v>3785</v>
      </c>
    </row>
    <row r="66" spans="2:7" x14ac:dyDescent="0.25">
      <c r="B66" t="s">
        <v>899</v>
      </c>
      <c r="C66" t="s">
        <v>1855</v>
      </c>
      <c r="D66" s="28"/>
      <c r="F66" s="210" t="s">
        <v>3540</v>
      </c>
    </row>
    <row r="67" spans="2:7" x14ac:dyDescent="0.25">
      <c r="B67" t="s">
        <v>8157</v>
      </c>
      <c r="C67" t="s">
        <v>1848</v>
      </c>
      <c r="D67" s="28"/>
      <c r="F67" s="210" t="s">
        <v>8378</v>
      </c>
      <c r="G67" t="s">
        <v>2056</v>
      </c>
    </row>
    <row r="68" spans="2:7" x14ac:dyDescent="0.25">
      <c r="B68" t="s">
        <v>881</v>
      </c>
      <c r="D68" s="28"/>
    </row>
    <row r="69" spans="2:7" x14ac:dyDescent="0.25">
      <c r="B69" t="s">
        <v>8159</v>
      </c>
      <c r="C69" t="s">
        <v>1848</v>
      </c>
      <c r="D69" s="28"/>
      <c r="F69" s="210" t="s">
        <v>8379</v>
      </c>
      <c r="G69" t="s">
        <v>2056</v>
      </c>
    </row>
    <row r="70" spans="2:7" x14ac:dyDescent="0.25">
      <c r="B70" t="s">
        <v>1464</v>
      </c>
      <c r="D70" s="28"/>
    </row>
    <row r="71" spans="2:7" x14ac:dyDescent="0.25">
      <c r="B71" t="s">
        <v>157</v>
      </c>
      <c r="C71" t="s">
        <v>1855</v>
      </c>
      <c r="D71" s="28"/>
    </row>
    <row r="72" spans="2:7" x14ac:dyDescent="0.25">
      <c r="B72" t="s">
        <v>372</v>
      </c>
      <c r="C72" t="s">
        <v>8364</v>
      </c>
      <c r="D72" s="28"/>
    </row>
    <row r="73" spans="2:7" x14ac:dyDescent="0.25">
      <c r="B73" t="s">
        <v>8132</v>
      </c>
      <c r="C73" t="s">
        <v>1848</v>
      </c>
      <c r="D73" s="28"/>
      <c r="G73" t="s">
        <v>2056</v>
      </c>
    </row>
    <row r="74" spans="2:7" x14ac:dyDescent="0.25">
      <c r="B74" t="s">
        <v>618</v>
      </c>
      <c r="C74" t="s">
        <v>2029</v>
      </c>
      <c r="D74" s="28"/>
      <c r="F74" s="210" t="s">
        <v>3720</v>
      </c>
    </row>
    <row r="75" spans="2:7" x14ac:dyDescent="0.25">
      <c r="B75" t="s">
        <v>373</v>
      </c>
      <c r="C75" t="s">
        <v>2029</v>
      </c>
      <c r="D75" s="28"/>
      <c r="F75" s="210" t="s">
        <v>3701</v>
      </c>
    </row>
    <row r="76" spans="2:7" x14ac:dyDescent="0.25">
      <c r="B76" t="s">
        <v>131</v>
      </c>
      <c r="C76" t="s">
        <v>1855</v>
      </c>
      <c r="D76" s="28"/>
      <c r="F76" s="210" t="s">
        <v>3763</v>
      </c>
    </row>
    <row r="77" spans="2:7" x14ac:dyDescent="0.25">
      <c r="B77" t="s">
        <v>900</v>
      </c>
      <c r="C77" t="s">
        <v>1855</v>
      </c>
      <c r="D77" s="28"/>
      <c r="E77" t="s">
        <v>3543</v>
      </c>
      <c r="F77" t="s">
        <v>3544</v>
      </c>
    </row>
    <row r="78" spans="2:7" x14ac:dyDescent="0.25">
      <c r="B78" t="s">
        <v>8380</v>
      </c>
      <c r="C78" s="209" t="s">
        <v>8367</v>
      </c>
      <c r="D78" s="28"/>
      <c r="E78" s="209"/>
      <c r="F78" s="210" t="s">
        <v>8375</v>
      </c>
    </row>
    <row r="79" spans="2:7" x14ac:dyDescent="0.25">
      <c r="B79" t="s">
        <v>805</v>
      </c>
      <c r="C79" s="209" t="s">
        <v>8367</v>
      </c>
      <c r="D79" s="28"/>
      <c r="E79" s="209" t="s">
        <v>3633</v>
      </c>
      <c r="F79" s="210" t="s">
        <v>3625</v>
      </c>
    </row>
    <row r="80" spans="2:7" x14ac:dyDescent="0.25">
      <c r="B80" t="s">
        <v>794</v>
      </c>
      <c r="C80" s="209" t="s">
        <v>1855</v>
      </c>
      <c r="D80" s="28"/>
      <c r="E80" s="209" t="s">
        <v>3529</v>
      </c>
      <c r="F80" s="210" t="s">
        <v>3526</v>
      </c>
    </row>
    <row r="81" spans="2:8" x14ac:dyDescent="0.25">
      <c r="B81" t="s">
        <v>132</v>
      </c>
      <c r="C81" s="209" t="s">
        <v>1855</v>
      </c>
      <c r="D81" s="28"/>
      <c r="E81" s="209"/>
      <c r="F81" s="210" t="s">
        <v>3711</v>
      </c>
    </row>
    <row r="82" spans="2:8" x14ac:dyDescent="0.25">
      <c r="B82" t="s">
        <v>793</v>
      </c>
      <c r="C82" s="209" t="s">
        <v>1855</v>
      </c>
      <c r="D82" s="28"/>
      <c r="E82" s="209" t="s">
        <v>3525</v>
      </c>
      <c r="F82" s="210" t="s">
        <v>3526</v>
      </c>
    </row>
    <row r="83" spans="2:8" x14ac:dyDescent="0.25">
      <c r="B83" t="s">
        <v>1524</v>
      </c>
      <c r="D83" s="28"/>
    </row>
    <row r="84" spans="2:8" x14ac:dyDescent="0.25">
      <c r="B84" t="s">
        <v>1477</v>
      </c>
      <c r="D84" s="28"/>
    </row>
    <row r="85" spans="2:8" x14ac:dyDescent="0.25">
      <c r="B85" t="s">
        <v>709</v>
      </c>
      <c r="C85" s="209" t="s">
        <v>1862</v>
      </c>
      <c r="D85" s="28"/>
      <c r="E85" s="209"/>
      <c r="F85" s="210"/>
    </row>
    <row r="86" spans="2:8" x14ac:dyDescent="0.25">
      <c r="B86" t="s">
        <v>1633</v>
      </c>
      <c r="C86" s="209" t="s">
        <v>1848</v>
      </c>
      <c r="D86" s="28"/>
      <c r="E86" s="197" t="s">
        <v>3609</v>
      </c>
      <c r="F86" s="210" t="s">
        <v>3610</v>
      </c>
      <c r="G86" t="s">
        <v>2056</v>
      </c>
    </row>
    <row r="87" spans="2:8" x14ac:dyDescent="0.25">
      <c r="B87" t="s">
        <v>901</v>
      </c>
      <c r="C87" s="209" t="s">
        <v>1862</v>
      </c>
      <c r="D87" s="28"/>
      <c r="E87" s="209"/>
      <c r="F87" s="210"/>
    </row>
    <row r="88" spans="2:8" x14ac:dyDescent="0.25">
      <c r="B88" t="s">
        <v>792</v>
      </c>
      <c r="C88" s="209" t="s">
        <v>1855</v>
      </c>
      <c r="D88" s="28"/>
      <c r="E88" s="209" t="s">
        <v>3521</v>
      </c>
      <c r="F88" s="210" t="s">
        <v>3522</v>
      </c>
    </row>
    <row r="89" spans="2:8" x14ac:dyDescent="0.25">
      <c r="B89" t="s">
        <v>776</v>
      </c>
      <c r="C89" s="209" t="s">
        <v>2038</v>
      </c>
      <c r="D89" s="28"/>
      <c r="E89" s="209"/>
      <c r="F89" s="210" t="s">
        <v>3558</v>
      </c>
    </row>
    <row r="90" spans="2:8" x14ac:dyDescent="0.25">
      <c r="B90" t="s">
        <v>105</v>
      </c>
      <c r="C90" s="209" t="s">
        <v>2029</v>
      </c>
      <c r="D90" s="28"/>
      <c r="E90" s="209"/>
      <c r="F90" s="210"/>
    </row>
    <row r="91" spans="2:8" x14ac:dyDescent="0.25">
      <c r="B91" t="s">
        <v>681</v>
      </c>
      <c r="C91" s="209" t="s">
        <v>2029</v>
      </c>
      <c r="D91" s="28"/>
      <c r="E91" s="209"/>
      <c r="F91" s="210"/>
    </row>
    <row r="92" spans="2:8" x14ac:dyDescent="0.25">
      <c r="B92" t="s">
        <v>375</v>
      </c>
      <c r="C92" t="s">
        <v>8364</v>
      </c>
      <c r="D92" s="28"/>
      <c r="F92" t="s">
        <v>8381</v>
      </c>
    </row>
    <row r="93" spans="2:8" x14ac:dyDescent="0.25">
      <c r="B93" t="s">
        <v>1625</v>
      </c>
      <c r="C93" s="209" t="s">
        <v>8367</v>
      </c>
      <c r="D93" s="28"/>
      <c r="E93" s="209"/>
      <c r="F93" s="210" t="s">
        <v>3640</v>
      </c>
      <c r="H93" t="s">
        <v>3467</v>
      </c>
    </row>
    <row r="94" spans="2:8" x14ac:dyDescent="0.25">
      <c r="B94" t="s">
        <v>621</v>
      </c>
      <c r="C94" s="209" t="s">
        <v>2038</v>
      </c>
      <c r="D94" s="28"/>
      <c r="E94" s="209" t="s">
        <v>3716</v>
      </c>
      <c r="F94" s="210" t="s">
        <v>3717</v>
      </c>
    </row>
    <row r="95" spans="2:8" x14ac:dyDescent="0.25">
      <c r="B95" t="s">
        <v>518</v>
      </c>
      <c r="D95" s="28"/>
    </row>
    <row r="96" spans="2:8" x14ac:dyDescent="0.25">
      <c r="B96" t="s">
        <v>798</v>
      </c>
      <c r="C96" s="209" t="s">
        <v>8367</v>
      </c>
      <c r="D96" s="28"/>
      <c r="E96" s="209"/>
      <c r="F96" s="210" t="s">
        <v>3625</v>
      </c>
    </row>
    <row r="97" spans="2:8" x14ac:dyDescent="0.25">
      <c r="B97" t="s">
        <v>1467</v>
      </c>
      <c r="C97" s="209" t="s">
        <v>1862</v>
      </c>
      <c r="D97" s="28"/>
      <c r="E97" s="209"/>
      <c r="F97" s="210" t="s">
        <v>3480</v>
      </c>
      <c r="H97" t="s">
        <v>3467</v>
      </c>
    </row>
    <row r="98" spans="2:8" x14ac:dyDescent="0.25">
      <c r="B98" t="s">
        <v>1626</v>
      </c>
      <c r="C98" s="209" t="s">
        <v>1862</v>
      </c>
      <c r="D98" s="28"/>
      <c r="E98" s="209"/>
      <c r="F98" s="210" t="s">
        <v>3480</v>
      </c>
      <c r="H98" t="s">
        <v>3467</v>
      </c>
    </row>
    <row r="99" spans="2:8" x14ac:dyDescent="0.25">
      <c r="B99" t="s">
        <v>664</v>
      </c>
      <c r="C99" s="209" t="s">
        <v>1855</v>
      </c>
      <c r="D99" s="28"/>
      <c r="E99" s="209"/>
      <c r="F99" s="210" t="s">
        <v>3517</v>
      </c>
    </row>
    <row r="100" spans="2:8" x14ac:dyDescent="0.25">
      <c r="B100" t="s">
        <v>781</v>
      </c>
      <c r="C100" s="209" t="s">
        <v>8367</v>
      </c>
      <c r="D100" s="28"/>
      <c r="E100" s="209" t="s">
        <v>3647</v>
      </c>
      <c r="F100" s="210" t="s">
        <v>3648</v>
      </c>
      <c r="H100" t="s">
        <v>3646</v>
      </c>
    </row>
    <row r="101" spans="2:8" x14ac:dyDescent="0.25">
      <c r="B101" t="s">
        <v>1468</v>
      </c>
      <c r="C101" t="s">
        <v>1896</v>
      </c>
      <c r="D101" s="28"/>
      <c r="E101" t="s">
        <v>3492</v>
      </c>
    </row>
    <row r="102" spans="2:8" x14ac:dyDescent="0.25">
      <c r="B102" t="s">
        <v>902</v>
      </c>
      <c r="C102" s="209" t="s">
        <v>1855</v>
      </c>
      <c r="D102" s="28"/>
      <c r="E102" s="209"/>
      <c r="F102" s="210" t="s">
        <v>3546</v>
      </c>
    </row>
    <row r="103" spans="2:8" x14ac:dyDescent="0.25">
      <c r="B103" t="s">
        <v>8161</v>
      </c>
      <c r="C103" s="209" t="s">
        <v>1848</v>
      </c>
      <c r="D103" s="28"/>
      <c r="E103" s="209"/>
      <c r="F103" s="210" t="s">
        <v>8382</v>
      </c>
      <c r="G103" t="s">
        <v>2056</v>
      </c>
    </row>
    <row r="104" spans="2:8" x14ac:dyDescent="0.25">
      <c r="B104" t="s">
        <v>782</v>
      </c>
      <c r="C104" s="209" t="s">
        <v>1855</v>
      </c>
      <c r="D104" s="28"/>
      <c r="E104" s="209"/>
      <c r="F104" s="210"/>
    </row>
    <row r="105" spans="2:8" x14ac:dyDescent="0.25">
      <c r="B105" t="s">
        <v>801</v>
      </c>
      <c r="C105" s="209" t="s">
        <v>1855</v>
      </c>
      <c r="D105" s="28"/>
      <c r="E105" s="209" t="s">
        <v>3532</v>
      </c>
      <c r="F105" s="210"/>
    </row>
    <row r="106" spans="2:8" x14ac:dyDescent="0.25">
      <c r="B106" t="s">
        <v>803</v>
      </c>
      <c r="C106" s="209" t="s">
        <v>1855</v>
      </c>
      <c r="D106" s="28"/>
      <c r="E106" s="209" t="s">
        <v>3536</v>
      </c>
      <c r="F106" s="14"/>
    </row>
    <row r="107" spans="2:8" x14ac:dyDescent="0.25">
      <c r="B107" t="s">
        <v>903</v>
      </c>
      <c r="C107" t="s">
        <v>2029</v>
      </c>
      <c r="D107" s="28"/>
    </row>
    <row r="108" spans="2:8" x14ac:dyDescent="0.25">
      <c r="B108" t="s">
        <v>979</v>
      </c>
      <c r="C108" s="209" t="s">
        <v>1855</v>
      </c>
      <c r="D108" s="28"/>
      <c r="E108" s="209" t="s">
        <v>3550</v>
      </c>
      <c r="F108" s="210" t="s">
        <v>3444</v>
      </c>
      <c r="H108" t="s">
        <v>3461</v>
      </c>
    </row>
    <row r="109" spans="2:8" x14ac:dyDescent="0.25">
      <c r="B109" t="s">
        <v>103</v>
      </c>
      <c r="C109" s="209">
        <v>2</v>
      </c>
      <c r="D109" s="28"/>
      <c r="E109" s="209" t="s">
        <v>8383</v>
      </c>
      <c r="F109" s="210"/>
    </row>
    <row r="110" spans="2:8" x14ac:dyDescent="0.25">
      <c r="B110" t="s">
        <v>924</v>
      </c>
      <c r="C110" s="209" t="s">
        <v>1855</v>
      </c>
      <c r="D110" s="28"/>
      <c r="E110" s="209"/>
      <c r="F110" s="210" t="s">
        <v>3512</v>
      </c>
    </row>
    <row r="111" spans="2:8" x14ac:dyDescent="0.25">
      <c r="B111" t="s">
        <v>88</v>
      </c>
      <c r="C111" s="209" t="s">
        <v>1848</v>
      </c>
      <c r="D111" s="28"/>
      <c r="E111" s="209" t="s">
        <v>8384</v>
      </c>
      <c r="F111" s="210"/>
      <c r="G111" t="s">
        <v>3016</v>
      </c>
    </row>
    <row r="112" spans="2:8" x14ac:dyDescent="0.25">
      <c r="B112" t="s">
        <v>133</v>
      </c>
      <c r="C112" s="209" t="s">
        <v>1862</v>
      </c>
      <c r="D112" s="28"/>
      <c r="E112" s="209" t="s">
        <v>3688</v>
      </c>
      <c r="F112" s="14"/>
    </row>
    <row r="113" spans="2:7" x14ac:dyDescent="0.25">
      <c r="B113" t="s">
        <v>658</v>
      </c>
      <c r="C113" s="209" t="s">
        <v>2038</v>
      </c>
      <c r="D113" s="28"/>
      <c r="E113" s="209" t="s">
        <v>3674</v>
      </c>
      <c r="F113" s="210" t="s">
        <v>3675</v>
      </c>
    </row>
    <row r="114" spans="2:7" x14ac:dyDescent="0.25">
      <c r="B114" t="s">
        <v>636</v>
      </c>
      <c r="C114" s="209" t="s">
        <v>1855</v>
      </c>
      <c r="D114" s="28"/>
      <c r="E114" s="209"/>
      <c r="F114" s="210" t="s">
        <v>3510</v>
      </c>
    </row>
    <row r="115" spans="2:7" x14ac:dyDescent="0.25">
      <c r="B115" t="s">
        <v>8134</v>
      </c>
      <c r="C115" s="209" t="s">
        <v>1848</v>
      </c>
      <c r="D115" s="28"/>
      <c r="E115" s="209"/>
      <c r="F115" s="210" t="s">
        <v>8385</v>
      </c>
      <c r="G115" t="s">
        <v>2056</v>
      </c>
    </row>
    <row r="116" spans="2:7" x14ac:dyDescent="0.25">
      <c r="B116" t="s">
        <v>637</v>
      </c>
      <c r="C116" s="209" t="s">
        <v>1862</v>
      </c>
      <c r="D116" s="28"/>
      <c r="E116" s="209"/>
      <c r="F116" s="210" t="s">
        <v>3451</v>
      </c>
    </row>
    <row r="117" spans="2:7" x14ac:dyDescent="0.25">
      <c r="B117" t="s">
        <v>8141</v>
      </c>
      <c r="C117" s="209" t="s">
        <v>1848</v>
      </c>
      <c r="D117" s="28"/>
      <c r="E117" s="209"/>
      <c r="F117" s="210" t="s">
        <v>8386</v>
      </c>
      <c r="G117" t="s">
        <v>2056</v>
      </c>
    </row>
    <row r="118" spans="2:7" x14ac:dyDescent="0.25">
      <c r="B118" t="s">
        <v>134</v>
      </c>
      <c r="C118" s="209" t="s">
        <v>2038</v>
      </c>
      <c r="D118" s="28"/>
      <c r="E118" s="209"/>
      <c r="F118" s="210" t="s">
        <v>3569</v>
      </c>
    </row>
    <row r="119" spans="2:7" x14ac:dyDescent="0.25">
      <c r="B119" t="s">
        <v>804</v>
      </c>
      <c r="C119" s="209" t="s">
        <v>1855</v>
      </c>
      <c r="D119" s="28"/>
      <c r="E119" s="209" t="s">
        <v>3536</v>
      </c>
      <c r="F119" s="14"/>
    </row>
    <row r="120" spans="2:7" x14ac:dyDescent="0.25">
      <c r="B120" t="s">
        <v>160</v>
      </c>
      <c r="C120" s="209" t="s">
        <v>2038</v>
      </c>
      <c r="D120" s="28"/>
      <c r="E120" s="209" t="s">
        <v>2026</v>
      </c>
      <c r="F120" s="14"/>
    </row>
  </sheetData>
  <hyperlinks>
    <hyperlink ref="E86" r:id="rId1" xr:uid="{EB5DCD87-8B64-4547-B863-118EF1878768}"/>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BC04-1E43-454F-864C-7CCB94F700CA}">
  <sheetPr codeName="Sheet111"/>
  <dimension ref="A1:C9"/>
  <sheetViews>
    <sheetView workbookViewId="0">
      <pane xSplit="1" ySplit="1" topLeftCell="B2" activePane="bottomRight" state="frozen"/>
      <selection pane="topRight"/>
      <selection pane="bottomLeft"/>
      <selection pane="bottomRight" activeCell="C9" sqref="C9"/>
    </sheetView>
  </sheetViews>
  <sheetFormatPr defaultRowHeight="15" x14ac:dyDescent="0.25"/>
  <cols>
    <col min="1" max="1" width="5" customWidth="1"/>
    <col min="2" max="2" width="80" customWidth="1"/>
    <col min="3" max="3" width="13.7109375" customWidth="1"/>
  </cols>
  <sheetData>
    <row r="1" spans="1:3" s="1" customFormat="1" x14ac:dyDescent="0.25">
      <c r="A1" s="2" t="s">
        <v>8387</v>
      </c>
      <c r="B1" s="2" t="s">
        <v>4613</v>
      </c>
      <c r="C1" s="3" t="s">
        <v>1838</v>
      </c>
    </row>
    <row r="2" spans="1:3" x14ac:dyDescent="0.25">
      <c r="A2">
        <v>100</v>
      </c>
      <c r="B2" t="s">
        <v>4621</v>
      </c>
      <c r="C2" t="s">
        <v>1868</v>
      </c>
    </row>
    <row r="3" spans="1:3" x14ac:dyDescent="0.25">
      <c r="A3">
        <v>101</v>
      </c>
      <c r="B3" t="s">
        <v>8199</v>
      </c>
      <c r="C3" t="s">
        <v>1868</v>
      </c>
    </row>
    <row r="4" spans="1:3" x14ac:dyDescent="0.25">
      <c r="A4">
        <v>102</v>
      </c>
      <c r="B4" t="s">
        <v>4946</v>
      </c>
      <c r="C4" t="s">
        <v>1868</v>
      </c>
    </row>
    <row r="5" spans="1:3" x14ac:dyDescent="0.25">
      <c r="A5">
        <v>103</v>
      </c>
      <c r="B5" t="s">
        <v>8388</v>
      </c>
      <c r="C5" t="s">
        <v>1868</v>
      </c>
    </row>
    <row r="6" spans="1:3" x14ac:dyDescent="0.25">
      <c r="A6">
        <v>104</v>
      </c>
      <c r="B6" t="s">
        <v>5446</v>
      </c>
      <c r="C6" t="s">
        <v>1868</v>
      </c>
    </row>
    <row r="7" spans="1:3" x14ac:dyDescent="0.25">
      <c r="A7">
        <v>105</v>
      </c>
      <c r="B7" t="s">
        <v>8389</v>
      </c>
      <c r="C7" t="s">
        <v>1868</v>
      </c>
    </row>
    <row r="8" spans="1:3" x14ac:dyDescent="0.25">
      <c r="A8">
        <v>106</v>
      </c>
      <c r="B8" t="s">
        <v>1020</v>
      </c>
      <c r="C8" t="s">
        <v>1868</v>
      </c>
    </row>
    <row r="9" spans="1:3" x14ac:dyDescent="0.25">
      <c r="A9">
        <v>107</v>
      </c>
      <c r="B9" t="s">
        <v>4884</v>
      </c>
      <c r="C9" t="s">
        <v>1799</v>
      </c>
    </row>
  </sheetData>
  <sheetProtection algorithmName="SHA-512" hashValue="6F5ITlEBs/JWidRYftKESSmKw7igGgvXWmv4qPoGrPc+uKv4V3uo2AfQn7j8hC7EXwZGxnxLRab69HOSJyRmBw==" saltValue="xCcVaKvuIpYDjKLIMoOnPA==" spinCount="100000" sheet="1" objects="1" scenarios="1"/>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46661B2-F07F-4749-8B1A-622A5B0DD5F0}">
          <x14:formula1>
            <xm:f>Tabels!$B$4:$B$5</xm:f>
          </x14:formula1>
          <xm:sqref>C2:C9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788C-4222-4434-A35D-7884AE740290}">
  <sheetPr codeName="Sheet12"/>
  <dimension ref="A1:D54"/>
  <sheetViews>
    <sheetView workbookViewId="0">
      <pane xSplit="1" ySplit="1" topLeftCell="B16" activePane="bottomRight" state="frozen"/>
      <selection pane="topRight"/>
      <selection pane="bottomLeft"/>
      <selection pane="bottomRight" activeCell="C57" sqref="C57"/>
    </sheetView>
  </sheetViews>
  <sheetFormatPr defaultRowHeight="15" x14ac:dyDescent="0.25"/>
  <cols>
    <col min="1" max="1" width="5" customWidth="1"/>
    <col min="2" max="2" width="28.42578125" style="5" customWidth="1"/>
    <col min="3" max="3" width="44.7109375" bestFit="1" customWidth="1"/>
    <col min="4" max="4" width="10.7109375" customWidth="1"/>
  </cols>
  <sheetData>
    <row r="1" spans="1:4" s="1" customFormat="1" x14ac:dyDescent="0.25">
      <c r="A1" s="2" t="s">
        <v>8387</v>
      </c>
      <c r="B1" s="110" t="s">
        <v>4613</v>
      </c>
      <c r="C1" s="2" t="s">
        <v>4614</v>
      </c>
      <c r="D1" s="3" t="s">
        <v>1838</v>
      </c>
    </row>
    <row r="2" spans="1:4" x14ac:dyDescent="0.25">
      <c r="A2">
        <v>200</v>
      </c>
      <c r="B2" s="5" t="str">
        <f>VLOOKUP(Level2[[#This Row],[Level 2]],Capabilities_Default!E:G,3,)</f>
        <v xml:space="preserve">Customer Relationship </v>
      </c>
      <c r="C2" t="s">
        <v>8390</v>
      </c>
      <c r="D2" t="s">
        <v>1868</v>
      </c>
    </row>
    <row r="3" spans="1:4" x14ac:dyDescent="0.25">
      <c r="A3">
        <v>201</v>
      </c>
      <c r="B3" s="5" t="str">
        <f>VLOOKUP(Level2[[#This Row],[Level 2]],Capabilities_Default!E:G,3,)</f>
        <v xml:space="preserve">Customer Relationship </v>
      </c>
      <c r="C3" t="s">
        <v>8391</v>
      </c>
      <c r="D3" t="s">
        <v>1868</v>
      </c>
    </row>
    <row r="4" spans="1:4" x14ac:dyDescent="0.25">
      <c r="A4">
        <v>202</v>
      </c>
      <c r="B4" s="5" t="str">
        <f>VLOOKUP(Level2[[#This Row],[Level 2]],Capabilities_Default!E:G,3,)</f>
        <v xml:space="preserve">Customer Relationship </v>
      </c>
      <c r="C4" t="s">
        <v>8392</v>
      </c>
      <c r="D4" t="s">
        <v>1868</v>
      </c>
    </row>
    <row r="5" spans="1:4" x14ac:dyDescent="0.25">
      <c r="A5">
        <v>203</v>
      </c>
      <c r="B5" s="5" t="str">
        <f>VLOOKUP(Level2[[#This Row],[Level 2]],Capabilities_Default!E:G,3,)</f>
        <v xml:space="preserve">Customer Relationship </v>
      </c>
      <c r="C5" t="s">
        <v>8393</v>
      </c>
      <c r="D5" t="s">
        <v>1868</v>
      </c>
    </row>
    <row r="6" spans="1:4" x14ac:dyDescent="0.25">
      <c r="A6">
        <v>204</v>
      </c>
      <c r="B6" s="5" t="str">
        <f>VLOOKUP(Level2[[#This Row],[Level 2]],Capabilities_Default!E:G,3,)</f>
        <v xml:space="preserve">Customer Relationship </v>
      </c>
      <c r="C6" t="s">
        <v>8394</v>
      </c>
      <c r="D6" t="s">
        <v>1868</v>
      </c>
    </row>
    <row r="7" spans="1:4" x14ac:dyDescent="0.25">
      <c r="A7">
        <v>205</v>
      </c>
      <c r="B7" s="5" t="str">
        <f>VLOOKUP(Level2[[#This Row],[Level 2]],Capabilities_Default!E:G,3,)</f>
        <v xml:space="preserve">Customer Relationship </v>
      </c>
      <c r="C7" t="s">
        <v>8395</v>
      </c>
      <c r="D7" t="s">
        <v>1868</v>
      </c>
    </row>
    <row r="8" spans="1:4" x14ac:dyDescent="0.25">
      <c r="A8">
        <v>206</v>
      </c>
      <c r="B8" s="5" t="str">
        <f>VLOOKUP(Level2[[#This Row],[Level 2]],Capabilities_Default!E:G,3,)</f>
        <v xml:space="preserve">Enterprise Support </v>
      </c>
      <c r="C8" t="s">
        <v>8396</v>
      </c>
      <c r="D8" t="s">
        <v>1799</v>
      </c>
    </row>
    <row r="9" spans="1:4" x14ac:dyDescent="0.25">
      <c r="A9">
        <v>207</v>
      </c>
      <c r="B9" s="5" t="str">
        <f>VLOOKUP(Level2[[#This Row],[Level 2]],Capabilities_Default!E:G,3,)</f>
        <v xml:space="preserve">Enterprise Support </v>
      </c>
      <c r="C9" t="s">
        <v>8397</v>
      </c>
      <c r="D9" t="s">
        <v>1799</v>
      </c>
    </row>
    <row r="10" spans="1:4" x14ac:dyDescent="0.25">
      <c r="A10">
        <v>208</v>
      </c>
      <c r="B10" s="5" t="str">
        <f>VLOOKUP(Level2[[#This Row],[Level 2]],Capabilities_Default!E:G,3,)</f>
        <v xml:space="preserve">Enterprise Support </v>
      </c>
      <c r="C10" t="s">
        <v>8398</v>
      </c>
      <c r="D10" t="s">
        <v>1799</v>
      </c>
    </row>
    <row r="11" spans="1:4" x14ac:dyDescent="0.25">
      <c r="A11">
        <v>209</v>
      </c>
      <c r="B11" s="5" t="str">
        <f>VLOOKUP(Level2[[#This Row],[Level 2]],Capabilities_Default!E:G,3,)</f>
        <v xml:space="preserve">Enterprise Support </v>
      </c>
      <c r="C11" t="s">
        <v>8399</v>
      </c>
      <c r="D11" t="s">
        <v>1799</v>
      </c>
    </row>
    <row r="12" spans="1:4" x14ac:dyDescent="0.25">
      <c r="A12">
        <v>210</v>
      </c>
      <c r="B12" s="5" t="str">
        <f>VLOOKUP(Level2[[#This Row],[Level 2]],Capabilities_Default!E:G,3,)</f>
        <v xml:space="preserve">Enterprise Support </v>
      </c>
      <c r="C12" t="s">
        <v>8400</v>
      </c>
      <c r="D12" t="s">
        <v>1799</v>
      </c>
    </row>
    <row r="13" spans="1:4" x14ac:dyDescent="0.25">
      <c r="A13">
        <v>211</v>
      </c>
      <c r="B13" s="5" t="str">
        <f>VLOOKUP(Level2[[#This Row],[Level 2]],Capabilities_Default!E:G,3,)</f>
        <v xml:space="preserve">Enterprise Support </v>
      </c>
      <c r="C13" t="s">
        <v>8401</v>
      </c>
      <c r="D13" t="s">
        <v>1799</v>
      </c>
    </row>
    <row r="14" spans="1:4" x14ac:dyDescent="0.25">
      <c r="A14">
        <v>212</v>
      </c>
      <c r="B14" s="5" t="str">
        <f>VLOOKUP(Level2[[#This Row],[Level 2]],Capabilities_Default!E:G,3,)</f>
        <v xml:space="preserve">Enterprise Support </v>
      </c>
      <c r="C14" t="s">
        <v>8402</v>
      </c>
      <c r="D14" t="s">
        <v>1868</v>
      </c>
    </row>
    <row r="15" spans="1:4" x14ac:dyDescent="0.25">
      <c r="A15">
        <v>213</v>
      </c>
      <c r="B15" s="5" t="str">
        <f>VLOOKUP(Level2[[#This Row],[Level 2]],Capabilities_Default!E:G,3,)</f>
        <v xml:space="preserve">Enterprise Support </v>
      </c>
      <c r="C15" t="s">
        <v>8403</v>
      </c>
      <c r="D15" t="s">
        <v>1799</v>
      </c>
    </row>
    <row r="16" spans="1:4" x14ac:dyDescent="0.25">
      <c r="A16">
        <v>214</v>
      </c>
      <c r="B16" s="5" t="str">
        <f>VLOOKUP(Level2[[#This Row],[Level 2]],Capabilities_Default!E:G,3,)</f>
        <v xml:space="preserve">Finance </v>
      </c>
      <c r="C16" t="s">
        <v>8404</v>
      </c>
      <c r="D16" t="s">
        <v>1868</v>
      </c>
    </row>
    <row r="17" spans="1:4" x14ac:dyDescent="0.25">
      <c r="A17">
        <v>215</v>
      </c>
      <c r="B17" s="5" t="str">
        <f>VLOOKUP(Level2[[#This Row],[Level 2]],Capabilities_Default!E:G,3,)</f>
        <v xml:space="preserve">Finance </v>
      </c>
      <c r="C17" t="s">
        <v>8405</v>
      </c>
      <c r="D17" t="s">
        <v>1868</v>
      </c>
    </row>
    <row r="18" spans="1:4" x14ac:dyDescent="0.25">
      <c r="A18">
        <v>216</v>
      </c>
      <c r="B18" s="5" t="str">
        <f>VLOOKUP(Level2[[#This Row],[Level 2]],Capabilities_Default!E:G,3,)</f>
        <v xml:space="preserve">Finance </v>
      </c>
      <c r="C18" t="s">
        <v>8406</v>
      </c>
      <c r="D18" t="s">
        <v>1868</v>
      </c>
    </row>
    <row r="19" spans="1:4" x14ac:dyDescent="0.25">
      <c r="A19">
        <v>217</v>
      </c>
      <c r="B19" s="5" t="str">
        <f>VLOOKUP(Level2[[#This Row],[Level 2]],Capabilities_Default!E:G,3,)</f>
        <v xml:space="preserve">Finance </v>
      </c>
      <c r="C19" t="s">
        <v>8407</v>
      </c>
      <c r="D19" t="s">
        <v>1868</v>
      </c>
    </row>
    <row r="20" spans="1:4" x14ac:dyDescent="0.25">
      <c r="A20">
        <v>218</v>
      </c>
      <c r="B20" s="5" t="str">
        <f>VLOOKUP(Level2[[#This Row],[Level 2]],Capabilities_Default!E:G,3,)</f>
        <v xml:space="preserve">Finance </v>
      </c>
      <c r="C20" t="s">
        <v>8408</v>
      </c>
      <c r="D20" t="s">
        <v>1868</v>
      </c>
    </row>
    <row r="21" spans="1:4" x14ac:dyDescent="0.25">
      <c r="A21">
        <v>219</v>
      </c>
      <c r="B21" s="5" t="str">
        <f>VLOOKUP(Level2[[#This Row],[Level 2]],Capabilities_Default!E:G,3,)</f>
        <v xml:space="preserve">Finance </v>
      </c>
      <c r="C21" t="s">
        <v>8409</v>
      </c>
      <c r="D21" t="s">
        <v>1868</v>
      </c>
    </row>
    <row r="22" spans="1:4" x14ac:dyDescent="0.25">
      <c r="A22">
        <v>220</v>
      </c>
      <c r="B22" s="5" t="str">
        <f>VLOOKUP(Level2[[#This Row],[Level 2]],Capabilities_Default!E:G,3,)</f>
        <v xml:space="preserve">Finance </v>
      </c>
      <c r="C22" t="s">
        <v>8410</v>
      </c>
      <c r="D22" t="s">
        <v>1868</v>
      </c>
    </row>
    <row r="23" spans="1:4" x14ac:dyDescent="0.25">
      <c r="A23">
        <v>221</v>
      </c>
      <c r="B23" s="5" t="str">
        <f>VLOOKUP(Level2[[#This Row],[Level 2]],Capabilities_Default!E:G,3,)</f>
        <v xml:space="preserve">Marketing &amp; Sales </v>
      </c>
      <c r="C23" t="s">
        <v>8411</v>
      </c>
      <c r="D23" t="s">
        <v>1868</v>
      </c>
    </row>
    <row r="24" spans="1:4" x14ac:dyDescent="0.25">
      <c r="A24">
        <v>222</v>
      </c>
      <c r="B24" s="5" t="str">
        <f>VLOOKUP(Level2[[#This Row],[Level 2]],Capabilities_Default!E:G,3,)</f>
        <v xml:space="preserve">Marketing &amp; Sales </v>
      </c>
      <c r="C24" t="s">
        <v>8412</v>
      </c>
      <c r="D24" t="s">
        <v>1868</v>
      </c>
    </row>
    <row r="25" spans="1:4" x14ac:dyDescent="0.25">
      <c r="A25">
        <v>223</v>
      </c>
      <c r="B25" s="5" t="str">
        <f>VLOOKUP(Level2[[#This Row],[Level 2]],Capabilities_Default!E:G,3,)</f>
        <v xml:space="preserve">Marketing &amp; Sales </v>
      </c>
      <c r="C25" t="s">
        <v>8413</v>
      </c>
      <c r="D25" t="s">
        <v>1868</v>
      </c>
    </row>
    <row r="26" spans="1:4" x14ac:dyDescent="0.25">
      <c r="A26">
        <v>224</v>
      </c>
      <c r="B26" s="5" t="str">
        <f>VLOOKUP(Level2[[#This Row],[Level 2]],Capabilities_Default!E:G,3,)</f>
        <v xml:space="preserve">Marketing &amp; Sales </v>
      </c>
      <c r="C26" t="s">
        <v>8414</v>
      </c>
      <c r="D26" t="s">
        <v>1868</v>
      </c>
    </row>
    <row r="27" spans="1:4" x14ac:dyDescent="0.25">
      <c r="A27">
        <v>225</v>
      </c>
      <c r="B27" s="5" t="str">
        <f>VLOOKUP(Level2[[#This Row],[Level 2]],Capabilities_Default!E:G,3,)</f>
        <v xml:space="preserve">Procurement &amp; Logistics </v>
      </c>
      <c r="C27" t="s">
        <v>8415</v>
      </c>
      <c r="D27" t="s">
        <v>1868</v>
      </c>
    </row>
    <row r="28" spans="1:4" x14ac:dyDescent="0.25">
      <c r="A28">
        <v>226</v>
      </c>
      <c r="B28" s="5" t="str">
        <f>VLOOKUP(Level2[[#This Row],[Level 2]],Capabilities_Default!E:G,3,)</f>
        <v xml:space="preserve">Procurement &amp; Logistics </v>
      </c>
      <c r="C28" t="s">
        <v>8416</v>
      </c>
      <c r="D28" t="s">
        <v>1868</v>
      </c>
    </row>
    <row r="29" spans="1:4" x14ac:dyDescent="0.25">
      <c r="A29">
        <v>227</v>
      </c>
      <c r="B29" s="5" t="str">
        <f>VLOOKUP(Level2[[#This Row],[Level 2]],Capabilities_Default!E:G,3,)</f>
        <v xml:space="preserve">Procurement &amp; Logistics </v>
      </c>
      <c r="C29" t="s">
        <v>8417</v>
      </c>
      <c r="D29" t="s">
        <v>1868</v>
      </c>
    </row>
    <row r="30" spans="1:4" x14ac:dyDescent="0.25">
      <c r="A30">
        <v>228</v>
      </c>
      <c r="B30" s="5" t="str">
        <f>VLOOKUP(Level2[[#This Row],[Level 2]],Capabilities_Default!E:G,3,)</f>
        <v xml:space="preserve">Procurement &amp; Logistics </v>
      </c>
      <c r="C30" t="s">
        <v>8418</v>
      </c>
      <c r="D30" t="s">
        <v>1868</v>
      </c>
    </row>
    <row r="31" spans="1:4" x14ac:dyDescent="0.25">
      <c r="A31">
        <v>229</v>
      </c>
      <c r="B31" s="5" t="str">
        <f>VLOOKUP(Level2[[#This Row],[Level 2]],Capabilities_Default!E:G,3,)</f>
        <v xml:space="preserve">Product &amp; Service Development </v>
      </c>
      <c r="C31" t="s">
        <v>8419</v>
      </c>
      <c r="D31" t="s">
        <v>1868</v>
      </c>
    </row>
    <row r="32" spans="1:4" x14ac:dyDescent="0.25">
      <c r="A32">
        <v>230</v>
      </c>
      <c r="B32" s="5" t="str">
        <f>VLOOKUP(Level2[[#This Row],[Level 2]],Capabilities_Default!E:G,3,)</f>
        <v xml:space="preserve">Product &amp; Service Development </v>
      </c>
      <c r="C32" t="s">
        <v>8420</v>
      </c>
      <c r="D32" t="s">
        <v>1868</v>
      </c>
    </row>
    <row r="33" spans="1:4" x14ac:dyDescent="0.25">
      <c r="A33">
        <v>231</v>
      </c>
      <c r="B33" s="5" t="str">
        <f>VLOOKUP(Level2[[#This Row],[Level 2]],Capabilities_Default!E:G,3,)</f>
        <v xml:space="preserve">Product &amp; Service Development </v>
      </c>
      <c r="C33" t="s">
        <v>8421</v>
      </c>
      <c r="D33" t="s">
        <v>1868</v>
      </c>
    </row>
    <row r="34" spans="1:4" x14ac:dyDescent="0.25">
      <c r="A34">
        <v>232</v>
      </c>
      <c r="B34" s="5" t="str">
        <f>VLOOKUP(Level2[[#This Row],[Level 2]],Capabilities_Default!E:G,3,)</f>
        <v xml:space="preserve">Product &amp; Service Development </v>
      </c>
      <c r="C34" t="s">
        <v>8422</v>
      </c>
      <c r="D34" t="s">
        <v>1868</v>
      </c>
    </row>
    <row r="35" spans="1:4" x14ac:dyDescent="0.25">
      <c r="A35">
        <v>233</v>
      </c>
      <c r="B35" s="5" t="str">
        <f>VLOOKUP(Level2[[#This Row],[Level 2]],Capabilities_Default!E:G,3,)</f>
        <v xml:space="preserve">Product &amp; Service Development </v>
      </c>
      <c r="C35" t="s">
        <v>8423</v>
      </c>
      <c r="D35" t="s">
        <v>1868</v>
      </c>
    </row>
    <row r="36" spans="1:4" x14ac:dyDescent="0.25">
      <c r="A36">
        <v>234</v>
      </c>
      <c r="B36" s="5" t="str">
        <f>VLOOKUP(Level2[[#This Row],[Level 2]],Capabilities_Default!E:G,3,)</f>
        <v xml:space="preserve">Product &amp; Service Development </v>
      </c>
      <c r="C36" t="s">
        <v>8424</v>
      </c>
      <c r="D36" t="s">
        <v>1868</v>
      </c>
    </row>
    <row r="37" spans="1:4" x14ac:dyDescent="0.25">
      <c r="A37">
        <v>235</v>
      </c>
      <c r="B37" s="5" t="str">
        <f>VLOOKUP(Level2[[#This Row],[Level 2]],Capabilities_Default!E:G,3,)</f>
        <v xml:space="preserve">Product &amp; Service Development </v>
      </c>
      <c r="C37" t="s">
        <v>8425</v>
      </c>
      <c r="D37" t="s">
        <v>1868</v>
      </c>
    </row>
    <row r="38" spans="1:4" x14ac:dyDescent="0.25">
      <c r="A38">
        <v>236</v>
      </c>
      <c r="B38" s="5" t="str">
        <f>VLOOKUP(Level2[[#This Row],[Level 2]],Capabilities_Default!E:G,3,)</f>
        <v xml:space="preserve">Product &amp; Service Development </v>
      </c>
      <c r="C38" t="s">
        <v>8426</v>
      </c>
      <c r="D38" t="s">
        <v>1868</v>
      </c>
    </row>
    <row r="39" spans="1:4" x14ac:dyDescent="0.25">
      <c r="A39">
        <v>237</v>
      </c>
      <c r="B39" s="5" t="str">
        <f>VLOOKUP(Level2[[#This Row],[Level 2]],Capabilities_Default!E:G,3,)</f>
        <v xml:space="preserve">Production </v>
      </c>
      <c r="C39" t="s">
        <v>8427</v>
      </c>
      <c r="D39" t="s">
        <v>1868</v>
      </c>
    </row>
    <row r="40" spans="1:4" x14ac:dyDescent="0.25">
      <c r="A40">
        <v>238</v>
      </c>
      <c r="B40" s="5" t="str">
        <f>VLOOKUP(Level2[[#This Row],[Level 2]],Capabilities_Default!E:G,3,)</f>
        <v xml:space="preserve">Production </v>
      </c>
      <c r="C40" t="s">
        <v>8428</v>
      </c>
      <c r="D40" t="s">
        <v>1868</v>
      </c>
    </row>
    <row r="41" spans="1:4" x14ac:dyDescent="0.25">
      <c r="A41">
        <v>239</v>
      </c>
      <c r="B41" s="5" t="str">
        <f>VLOOKUP(Level2[[#This Row],[Level 2]],Capabilities_Default!E:G,3,)</f>
        <v xml:space="preserve">Production </v>
      </c>
      <c r="C41" t="s">
        <v>8429</v>
      </c>
      <c r="D41" t="s">
        <v>1868</v>
      </c>
    </row>
    <row r="42" spans="1:4" x14ac:dyDescent="0.25">
      <c r="A42">
        <v>240</v>
      </c>
      <c r="B42" s="5" t="str">
        <f>VLOOKUP(Level2[[#This Row],[Level 2]],Capabilities_Default!E:G,3,)</f>
        <v xml:space="preserve">Production </v>
      </c>
      <c r="C42" t="s">
        <v>8430</v>
      </c>
      <c r="D42" t="s">
        <v>1868</v>
      </c>
    </row>
    <row r="43" spans="1:4" x14ac:dyDescent="0.25">
      <c r="A43">
        <v>241</v>
      </c>
      <c r="B43" s="5" t="str">
        <f>VLOOKUP(Level2[[#This Row],[Level 2]],Capabilities_Default!E:G,3,)</f>
        <v xml:space="preserve">Production </v>
      </c>
      <c r="C43" t="s">
        <v>8431</v>
      </c>
      <c r="D43" t="s">
        <v>1868</v>
      </c>
    </row>
    <row r="44" spans="1:4" x14ac:dyDescent="0.25">
      <c r="A44">
        <v>242</v>
      </c>
      <c r="B44" s="5" t="str">
        <f>VLOOKUP(Level2[[#This Row],[Level 2]],Capabilities_Default!E:G,3,)</f>
        <v xml:space="preserve">Production </v>
      </c>
      <c r="C44" t="s">
        <v>8432</v>
      </c>
      <c r="D44" t="s">
        <v>1868</v>
      </c>
    </row>
    <row r="45" spans="1:4" x14ac:dyDescent="0.25">
      <c r="A45">
        <v>243</v>
      </c>
      <c r="B45" s="5" t="str">
        <f>VLOOKUP(Level2[[#This Row],[Level 2]],Capabilities_Default!E:G,3,)</f>
        <v xml:space="preserve">Production </v>
      </c>
      <c r="C45" t="s">
        <v>8433</v>
      </c>
      <c r="D45" t="s">
        <v>1868</v>
      </c>
    </row>
    <row r="46" spans="1:4" x14ac:dyDescent="0.25">
      <c r="A46">
        <v>244</v>
      </c>
      <c r="B46" s="5" t="str">
        <f>VLOOKUP(Level2[[#This Row],[Level 2]],Capabilities_Default!E:G,3,)</f>
        <v xml:space="preserve">Production </v>
      </c>
      <c r="C46" t="s">
        <v>8434</v>
      </c>
      <c r="D46" t="s">
        <v>1868</v>
      </c>
    </row>
    <row r="47" spans="1:4" x14ac:dyDescent="0.25">
      <c r="A47">
        <v>245</v>
      </c>
      <c r="B47" s="5" t="str">
        <f>VLOOKUP(Level2[[#This Row],[Level 2]],Capabilities_Default!E:G,3,)</f>
        <v xml:space="preserve">Strategic Management </v>
      </c>
      <c r="C47" t="s">
        <v>8435</v>
      </c>
      <c r="D47" t="s">
        <v>1868</v>
      </c>
    </row>
    <row r="48" spans="1:4" x14ac:dyDescent="0.25">
      <c r="A48">
        <v>246</v>
      </c>
      <c r="B48" s="5" t="str">
        <f>VLOOKUP(Level2[[#This Row],[Level 2]],Capabilities_Default!E:G,3,)</f>
        <v xml:space="preserve">Strategic Management </v>
      </c>
      <c r="C48" t="s">
        <v>8436</v>
      </c>
      <c r="D48" t="s">
        <v>1868</v>
      </c>
    </row>
    <row r="49" spans="1:4" x14ac:dyDescent="0.25">
      <c r="A49">
        <v>247</v>
      </c>
      <c r="B49" s="5" t="str">
        <f>VLOOKUP(Level2[[#This Row],[Level 2]],Capabilities_Default!E:G,3,)</f>
        <v xml:space="preserve">Strategic Management </v>
      </c>
      <c r="C49" t="s">
        <v>8437</v>
      </c>
      <c r="D49" t="s">
        <v>1868</v>
      </c>
    </row>
    <row r="50" spans="1:4" x14ac:dyDescent="0.25">
      <c r="A50">
        <v>248</v>
      </c>
      <c r="B50" s="5" t="str">
        <f>VLOOKUP(Level2[[#This Row],[Level 2]],Capabilities_Default!E:G,3,)</f>
        <v xml:space="preserve">Strategic Management </v>
      </c>
      <c r="C50" t="s">
        <v>8438</v>
      </c>
      <c r="D50" t="s">
        <v>1868</v>
      </c>
    </row>
    <row r="51" spans="1:4" x14ac:dyDescent="0.25">
      <c r="A51">
        <v>249</v>
      </c>
      <c r="B51" s="5" t="str">
        <f>VLOOKUP(Level2[[#This Row],[Level 2]],Capabilities_Default!E:G,3,)</f>
        <v xml:space="preserve">Strategic Management </v>
      </c>
      <c r="C51" t="s">
        <v>8439</v>
      </c>
      <c r="D51" t="s">
        <v>1868</v>
      </c>
    </row>
    <row r="52" spans="1:4" x14ac:dyDescent="0.25">
      <c r="A52">
        <v>250</v>
      </c>
      <c r="B52" s="5" t="str">
        <f>VLOOKUP(Level2[[#This Row],[Level 2]],Capabilities_Default!E:G,3,)</f>
        <v xml:space="preserve">Strategic Management </v>
      </c>
      <c r="C52" t="s">
        <v>8440</v>
      </c>
      <c r="D52" t="s">
        <v>1868</v>
      </c>
    </row>
    <row r="53" spans="1:4" x14ac:dyDescent="0.25">
      <c r="A53">
        <v>251</v>
      </c>
      <c r="B53" s="5" t="str">
        <f>VLOOKUP(Level2[[#This Row],[Level 2]],Capabilities_Default!E:G,3,)</f>
        <v xml:space="preserve">Strategic Management </v>
      </c>
      <c r="C53" t="s">
        <v>8441</v>
      </c>
      <c r="D53" t="s">
        <v>1868</v>
      </c>
    </row>
    <row r="54" spans="1:4" x14ac:dyDescent="0.25">
      <c r="A54">
        <v>252</v>
      </c>
      <c r="B54" s="5" t="str">
        <f>VLOOKUP(Level2[[#This Row],[Level 2]],Capabilities_Default!E:G,3,)</f>
        <v xml:space="preserve">Strategic Management </v>
      </c>
      <c r="C54" t="s">
        <v>8442</v>
      </c>
      <c r="D54" t="s">
        <v>1868</v>
      </c>
    </row>
  </sheetData>
  <sheetProtection algorithmName="SHA-512" hashValue="C1I5gHcjuV0VvugeeUUWy3bebLyaChoKy+L19awHnSgsr0EfD0v0yDJeHFZVVbqh45fGtYqHA1PyNN14EykG0A==" saltValue="hWgL/ioGvggP+duhjDVecA==" spinCount="100000" sheet="1" objects="1" scenarios="1"/>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17D563F-5A8F-47AE-8E38-E8584C8890D8}">
          <x14:formula1>
            <xm:f>Tabels!$B$4:$B$5</xm:f>
          </x14:formula1>
          <xm:sqref>D2:D54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DCB0-D372-4799-AC14-8301C95DC788}">
  <sheetPr codeName="Sheet13"/>
  <dimension ref="A1:B309"/>
  <sheetViews>
    <sheetView workbookViewId="0">
      <pane xSplit="2" ySplit="1" topLeftCell="C2" activePane="bottomRight" state="frozen"/>
      <selection pane="topRight"/>
      <selection pane="bottomLeft"/>
      <selection pane="bottomRight" activeCell="A2" sqref="A2"/>
    </sheetView>
  </sheetViews>
  <sheetFormatPr defaultRowHeight="15" x14ac:dyDescent="0.25"/>
  <cols>
    <col min="1" max="1" width="5" customWidth="1"/>
    <col min="2" max="2" width="40" customWidth="1"/>
  </cols>
  <sheetData>
    <row r="1" spans="1:2" s="1" customFormat="1" x14ac:dyDescent="0.25">
      <c r="A1" s="2" t="s">
        <v>8387</v>
      </c>
      <c r="B1" s="2" t="s">
        <v>4615</v>
      </c>
    </row>
    <row r="2" spans="1:2" x14ac:dyDescent="0.25">
      <c r="A2">
        <v>536</v>
      </c>
      <c r="B2" t="s">
        <v>5063</v>
      </c>
    </row>
    <row r="3" spans="1:2" x14ac:dyDescent="0.25">
      <c r="A3">
        <v>437</v>
      </c>
      <c r="B3" t="s">
        <v>4995</v>
      </c>
    </row>
    <row r="4" spans="1:2" x14ac:dyDescent="0.25">
      <c r="A4">
        <v>322</v>
      </c>
      <c r="B4" t="s">
        <v>4947</v>
      </c>
    </row>
    <row r="5" spans="1:2" x14ac:dyDescent="0.25">
      <c r="A5">
        <v>604</v>
      </c>
      <c r="B5" t="s">
        <v>5868</v>
      </c>
    </row>
    <row r="6" spans="1:2" x14ac:dyDescent="0.25">
      <c r="A6">
        <v>469</v>
      </c>
      <c r="B6" t="s">
        <v>8443</v>
      </c>
    </row>
    <row r="7" spans="1:2" x14ac:dyDescent="0.25">
      <c r="A7">
        <v>520</v>
      </c>
      <c r="B7" t="s">
        <v>5570</v>
      </c>
    </row>
    <row r="8" spans="1:2" x14ac:dyDescent="0.25">
      <c r="A8">
        <v>508</v>
      </c>
      <c r="B8" t="s">
        <v>5533</v>
      </c>
    </row>
    <row r="9" spans="1:2" x14ac:dyDescent="0.25">
      <c r="A9">
        <v>537</v>
      </c>
      <c r="B9" t="s">
        <v>5066</v>
      </c>
    </row>
    <row r="10" spans="1:2" x14ac:dyDescent="0.25">
      <c r="A10">
        <v>405</v>
      </c>
      <c r="B10" t="s">
        <v>4849</v>
      </c>
    </row>
    <row r="11" spans="1:2" x14ac:dyDescent="0.25">
      <c r="A11">
        <v>480</v>
      </c>
      <c r="B11" t="s">
        <v>5460</v>
      </c>
    </row>
    <row r="12" spans="1:2" x14ac:dyDescent="0.25">
      <c r="A12">
        <v>323</v>
      </c>
      <c r="B12" t="s">
        <v>4966</v>
      </c>
    </row>
    <row r="13" spans="1:2" x14ac:dyDescent="0.25">
      <c r="A13">
        <v>427</v>
      </c>
      <c r="B13" t="s">
        <v>4969</v>
      </c>
    </row>
    <row r="14" spans="1:2" x14ac:dyDescent="0.25">
      <c r="A14">
        <v>450</v>
      </c>
      <c r="B14" t="s">
        <v>8444</v>
      </c>
    </row>
    <row r="15" spans="1:2" x14ac:dyDescent="0.25">
      <c r="A15">
        <v>568</v>
      </c>
      <c r="B15" t="s">
        <v>5127</v>
      </c>
    </row>
    <row r="16" spans="1:2" x14ac:dyDescent="0.25">
      <c r="A16">
        <v>438</v>
      </c>
      <c r="B16" t="s">
        <v>4998</v>
      </c>
    </row>
    <row r="17" spans="1:2" x14ac:dyDescent="0.25">
      <c r="A17">
        <v>545</v>
      </c>
      <c r="B17" t="s">
        <v>5087</v>
      </c>
    </row>
    <row r="18" spans="1:2" x14ac:dyDescent="0.25">
      <c r="A18">
        <v>541</v>
      </c>
      <c r="B18" t="s">
        <v>5077</v>
      </c>
    </row>
    <row r="19" spans="1:2" x14ac:dyDescent="0.25">
      <c r="A19">
        <v>380</v>
      </c>
      <c r="B19" t="s">
        <v>4673</v>
      </c>
    </row>
    <row r="20" spans="1:2" x14ac:dyDescent="0.25">
      <c r="A20">
        <v>354</v>
      </c>
      <c r="B20" t="s">
        <v>5771</v>
      </c>
    </row>
    <row r="21" spans="1:2" x14ac:dyDescent="0.25">
      <c r="A21">
        <v>390</v>
      </c>
      <c r="B21" t="s">
        <v>4901</v>
      </c>
    </row>
    <row r="22" spans="1:2" x14ac:dyDescent="0.25">
      <c r="A22">
        <v>431</v>
      </c>
      <c r="B22" t="s">
        <v>4979</v>
      </c>
    </row>
    <row r="23" spans="1:2" x14ac:dyDescent="0.25">
      <c r="A23">
        <v>546</v>
      </c>
      <c r="B23" t="s">
        <v>5089</v>
      </c>
    </row>
    <row r="24" spans="1:2" x14ac:dyDescent="0.25">
      <c r="A24">
        <v>381</v>
      </c>
      <c r="B24" t="s">
        <v>4677</v>
      </c>
    </row>
    <row r="25" spans="1:2" x14ac:dyDescent="0.25">
      <c r="A25">
        <v>447</v>
      </c>
      <c r="B25" t="s">
        <v>5023</v>
      </c>
    </row>
    <row r="26" spans="1:2" x14ac:dyDescent="0.25">
      <c r="A26">
        <v>346</v>
      </c>
      <c r="B26" t="s">
        <v>5060</v>
      </c>
    </row>
    <row r="27" spans="1:2" x14ac:dyDescent="0.25">
      <c r="A27">
        <v>377</v>
      </c>
      <c r="B27" t="s">
        <v>4664</v>
      </c>
    </row>
    <row r="28" spans="1:2" x14ac:dyDescent="0.25">
      <c r="A28">
        <v>362</v>
      </c>
      <c r="B28" t="s">
        <v>4627</v>
      </c>
    </row>
    <row r="29" spans="1:2" x14ac:dyDescent="0.25">
      <c r="A29">
        <v>496</v>
      </c>
      <c r="B29" t="s">
        <v>5498</v>
      </c>
    </row>
    <row r="30" spans="1:2" x14ac:dyDescent="0.25">
      <c r="A30">
        <v>573</v>
      </c>
      <c r="B30" t="s">
        <v>5773</v>
      </c>
    </row>
    <row r="31" spans="1:2" x14ac:dyDescent="0.25">
      <c r="A31">
        <v>504</v>
      </c>
      <c r="B31" t="s">
        <v>5520</v>
      </c>
    </row>
    <row r="32" spans="1:2" x14ac:dyDescent="0.25">
      <c r="A32">
        <v>505</v>
      </c>
      <c r="B32" t="s">
        <v>8445</v>
      </c>
    </row>
    <row r="33" spans="1:2" x14ac:dyDescent="0.25">
      <c r="A33">
        <v>363</v>
      </c>
      <c r="B33" t="s">
        <v>4629</v>
      </c>
    </row>
    <row r="34" spans="1:2" x14ac:dyDescent="0.25">
      <c r="A34">
        <v>308</v>
      </c>
      <c r="B34" t="s">
        <v>4625</v>
      </c>
    </row>
    <row r="35" spans="1:2" x14ac:dyDescent="0.25">
      <c r="A35">
        <v>309</v>
      </c>
      <c r="B35" t="s">
        <v>4639</v>
      </c>
    </row>
    <row r="36" spans="1:2" x14ac:dyDescent="0.25">
      <c r="A36">
        <v>596</v>
      </c>
      <c r="B36" t="s">
        <v>5848</v>
      </c>
    </row>
    <row r="37" spans="1:2" x14ac:dyDescent="0.25">
      <c r="A37">
        <v>588</v>
      </c>
      <c r="B37" t="s">
        <v>5825</v>
      </c>
    </row>
    <row r="38" spans="1:2" x14ac:dyDescent="0.25">
      <c r="A38">
        <v>414</v>
      </c>
      <c r="B38" t="s">
        <v>4940</v>
      </c>
    </row>
    <row r="39" spans="1:2" x14ac:dyDescent="0.25">
      <c r="A39">
        <v>420</v>
      </c>
      <c r="B39" t="s">
        <v>4949</v>
      </c>
    </row>
    <row r="40" spans="1:2" x14ac:dyDescent="0.25">
      <c r="A40">
        <v>432</v>
      </c>
      <c r="B40" t="s">
        <v>4981</v>
      </c>
    </row>
    <row r="41" spans="1:2" x14ac:dyDescent="0.25">
      <c r="A41">
        <v>470</v>
      </c>
      <c r="B41" t="s">
        <v>8446</v>
      </c>
    </row>
    <row r="42" spans="1:2" x14ac:dyDescent="0.25">
      <c r="A42">
        <v>471</v>
      </c>
      <c r="B42" t="s">
        <v>8447</v>
      </c>
    </row>
    <row r="43" spans="1:2" x14ac:dyDescent="0.25">
      <c r="A43">
        <v>310</v>
      </c>
      <c r="B43" t="s">
        <v>4650</v>
      </c>
    </row>
    <row r="44" spans="1:2" x14ac:dyDescent="0.25">
      <c r="A44">
        <v>300</v>
      </c>
      <c r="B44" t="s">
        <v>4621</v>
      </c>
    </row>
    <row r="45" spans="1:2" x14ac:dyDescent="0.25">
      <c r="A45">
        <v>311</v>
      </c>
      <c r="B45" t="s">
        <v>4662</v>
      </c>
    </row>
    <row r="46" spans="1:2" x14ac:dyDescent="0.25">
      <c r="A46">
        <v>329</v>
      </c>
      <c r="B46" t="s">
        <v>8448</v>
      </c>
    </row>
    <row r="47" spans="1:2" x14ac:dyDescent="0.25">
      <c r="A47">
        <v>481</v>
      </c>
      <c r="B47" t="s">
        <v>5462</v>
      </c>
    </row>
    <row r="48" spans="1:2" x14ac:dyDescent="0.25">
      <c r="A48">
        <v>428</v>
      </c>
      <c r="B48" t="s">
        <v>4971</v>
      </c>
    </row>
    <row r="49" spans="1:2" x14ac:dyDescent="0.25">
      <c r="A49">
        <v>378</v>
      </c>
      <c r="B49" t="s">
        <v>4666</v>
      </c>
    </row>
    <row r="50" spans="1:2" x14ac:dyDescent="0.25">
      <c r="A50">
        <v>463</v>
      </c>
      <c r="B50" t="s">
        <v>8449</v>
      </c>
    </row>
    <row r="51" spans="1:2" x14ac:dyDescent="0.25">
      <c r="A51">
        <v>464</v>
      </c>
      <c r="B51" t="s">
        <v>8450</v>
      </c>
    </row>
    <row r="52" spans="1:2" x14ac:dyDescent="0.25">
      <c r="A52">
        <v>465</v>
      </c>
      <c r="B52" t="s">
        <v>8451</v>
      </c>
    </row>
    <row r="53" spans="1:2" x14ac:dyDescent="0.25">
      <c r="A53">
        <v>512</v>
      </c>
      <c r="B53" t="s">
        <v>5544</v>
      </c>
    </row>
    <row r="54" spans="1:2" x14ac:dyDescent="0.25">
      <c r="A54">
        <v>451</v>
      </c>
      <c r="B54" t="s">
        <v>8452</v>
      </c>
    </row>
    <row r="55" spans="1:2" x14ac:dyDescent="0.25">
      <c r="A55">
        <v>558</v>
      </c>
      <c r="B55" t="s">
        <v>5151</v>
      </c>
    </row>
    <row r="56" spans="1:2" x14ac:dyDescent="0.25">
      <c r="A56">
        <v>559</v>
      </c>
      <c r="B56" t="s">
        <v>5153</v>
      </c>
    </row>
    <row r="57" spans="1:2" x14ac:dyDescent="0.25">
      <c r="A57">
        <v>400</v>
      </c>
      <c r="B57" t="s">
        <v>8453</v>
      </c>
    </row>
    <row r="58" spans="1:2" x14ac:dyDescent="0.25">
      <c r="A58">
        <v>482</v>
      </c>
      <c r="B58" t="s">
        <v>5464</v>
      </c>
    </row>
    <row r="59" spans="1:2" x14ac:dyDescent="0.25">
      <c r="A59">
        <v>483</v>
      </c>
      <c r="B59" t="s">
        <v>5466</v>
      </c>
    </row>
    <row r="60" spans="1:2" x14ac:dyDescent="0.25">
      <c r="A60">
        <v>605</v>
      </c>
      <c r="B60" t="s">
        <v>5870</v>
      </c>
    </row>
    <row r="61" spans="1:2" x14ac:dyDescent="0.25">
      <c r="A61">
        <v>569</v>
      </c>
      <c r="B61" t="s">
        <v>5129</v>
      </c>
    </row>
    <row r="62" spans="1:2" x14ac:dyDescent="0.25">
      <c r="A62">
        <v>330</v>
      </c>
      <c r="B62" t="s">
        <v>8454</v>
      </c>
    </row>
    <row r="63" spans="1:2" x14ac:dyDescent="0.25">
      <c r="A63">
        <v>417</v>
      </c>
      <c r="B63" t="s">
        <v>8455</v>
      </c>
    </row>
    <row r="64" spans="1:2" x14ac:dyDescent="0.25">
      <c r="A64">
        <v>506</v>
      </c>
      <c r="B64" t="s">
        <v>8456</v>
      </c>
    </row>
    <row r="65" spans="1:2" x14ac:dyDescent="0.25">
      <c r="A65">
        <v>466</v>
      </c>
      <c r="B65" t="s">
        <v>8457</v>
      </c>
    </row>
    <row r="66" spans="1:2" x14ac:dyDescent="0.25">
      <c r="A66">
        <v>467</v>
      </c>
      <c r="B66" t="s">
        <v>8458</v>
      </c>
    </row>
    <row r="67" spans="1:2" x14ac:dyDescent="0.25">
      <c r="A67">
        <v>597</v>
      </c>
      <c r="B67" t="s">
        <v>5850</v>
      </c>
    </row>
    <row r="68" spans="1:2" x14ac:dyDescent="0.25">
      <c r="A68">
        <v>387</v>
      </c>
      <c r="B68" t="s">
        <v>4887</v>
      </c>
    </row>
    <row r="69" spans="1:2" x14ac:dyDescent="0.25">
      <c r="A69">
        <v>600</v>
      </c>
      <c r="B69" t="s">
        <v>5858</v>
      </c>
    </row>
    <row r="70" spans="1:2" x14ac:dyDescent="0.25">
      <c r="A70">
        <v>606</v>
      </c>
      <c r="B70" t="s">
        <v>5872</v>
      </c>
    </row>
    <row r="71" spans="1:2" x14ac:dyDescent="0.25">
      <c r="A71">
        <v>406</v>
      </c>
      <c r="B71" t="s">
        <v>8459</v>
      </c>
    </row>
    <row r="72" spans="1:2" x14ac:dyDescent="0.25">
      <c r="A72">
        <v>492</v>
      </c>
      <c r="B72" t="s">
        <v>5488</v>
      </c>
    </row>
    <row r="73" spans="1:2" x14ac:dyDescent="0.25">
      <c r="A73">
        <v>338</v>
      </c>
      <c r="B73" t="s">
        <v>5517</v>
      </c>
    </row>
    <row r="74" spans="1:2" x14ac:dyDescent="0.25">
      <c r="A74">
        <v>415</v>
      </c>
      <c r="B74" t="s">
        <v>4942</v>
      </c>
    </row>
    <row r="75" spans="1:2" x14ac:dyDescent="0.25">
      <c r="A75">
        <v>421</v>
      </c>
      <c r="B75" t="s">
        <v>4952</v>
      </c>
    </row>
    <row r="76" spans="1:2" x14ac:dyDescent="0.25">
      <c r="A76">
        <v>314</v>
      </c>
      <c r="B76" t="s">
        <v>4885</v>
      </c>
    </row>
    <row r="77" spans="1:2" x14ac:dyDescent="0.25">
      <c r="A77">
        <v>315</v>
      </c>
      <c r="B77" t="s">
        <v>4898</v>
      </c>
    </row>
    <row r="78" spans="1:2" x14ac:dyDescent="0.25">
      <c r="A78">
        <v>301</v>
      </c>
      <c r="B78" t="s">
        <v>8199</v>
      </c>
    </row>
    <row r="79" spans="1:2" x14ac:dyDescent="0.25">
      <c r="A79">
        <v>601</v>
      </c>
      <c r="B79" t="s">
        <v>5860</v>
      </c>
    </row>
    <row r="80" spans="1:2" x14ac:dyDescent="0.25">
      <c r="A80">
        <v>509</v>
      </c>
      <c r="B80" t="s">
        <v>5536</v>
      </c>
    </row>
    <row r="81" spans="1:2" x14ac:dyDescent="0.25">
      <c r="A81">
        <v>578</v>
      </c>
      <c r="B81" t="s">
        <v>5801</v>
      </c>
    </row>
    <row r="82" spans="1:2" x14ac:dyDescent="0.25">
      <c r="A82">
        <v>532</v>
      </c>
      <c r="B82" t="s">
        <v>5606</v>
      </c>
    </row>
    <row r="83" spans="1:2" x14ac:dyDescent="0.25">
      <c r="A83">
        <v>510</v>
      </c>
      <c r="B83" t="s">
        <v>5538</v>
      </c>
    </row>
    <row r="84" spans="1:2" x14ac:dyDescent="0.25">
      <c r="A84">
        <v>602</v>
      </c>
      <c r="B84" t="s">
        <v>5862</v>
      </c>
    </row>
    <row r="85" spans="1:2" x14ac:dyDescent="0.25">
      <c r="A85">
        <v>513</v>
      </c>
      <c r="B85" t="s">
        <v>5547</v>
      </c>
    </row>
    <row r="86" spans="1:2" x14ac:dyDescent="0.25">
      <c r="A86">
        <v>574</v>
      </c>
      <c r="B86" t="s">
        <v>5775</v>
      </c>
    </row>
    <row r="87" spans="1:2" x14ac:dyDescent="0.25">
      <c r="A87">
        <v>422</v>
      </c>
      <c r="B87" t="s">
        <v>4954</v>
      </c>
    </row>
    <row r="88" spans="1:2" x14ac:dyDescent="0.25">
      <c r="A88">
        <v>355</v>
      </c>
      <c r="B88" t="s">
        <v>5799</v>
      </c>
    </row>
    <row r="89" spans="1:2" x14ac:dyDescent="0.25">
      <c r="A89">
        <v>553</v>
      </c>
      <c r="B89" t="s">
        <v>5139</v>
      </c>
    </row>
    <row r="90" spans="1:2" x14ac:dyDescent="0.25">
      <c r="A90">
        <v>302</v>
      </c>
      <c r="B90" t="s">
        <v>4946</v>
      </c>
    </row>
    <row r="91" spans="1:2" x14ac:dyDescent="0.25">
      <c r="A91">
        <v>324</v>
      </c>
      <c r="B91" t="s">
        <v>4977</v>
      </c>
    </row>
    <row r="92" spans="1:2" x14ac:dyDescent="0.25">
      <c r="A92">
        <v>448</v>
      </c>
      <c r="B92" t="s">
        <v>5025</v>
      </c>
    </row>
    <row r="93" spans="1:2" x14ac:dyDescent="0.25">
      <c r="A93">
        <v>433</v>
      </c>
      <c r="B93" t="s">
        <v>4983</v>
      </c>
    </row>
    <row r="94" spans="1:2" x14ac:dyDescent="0.25">
      <c r="A94">
        <v>449</v>
      </c>
      <c r="B94" t="s">
        <v>5027</v>
      </c>
    </row>
    <row r="95" spans="1:2" x14ac:dyDescent="0.25">
      <c r="A95">
        <v>401</v>
      </c>
      <c r="B95" t="s">
        <v>4809</v>
      </c>
    </row>
    <row r="96" spans="1:2" x14ac:dyDescent="0.25">
      <c r="A96">
        <v>497</v>
      </c>
      <c r="B96" t="s">
        <v>5500</v>
      </c>
    </row>
    <row r="97" spans="1:2" x14ac:dyDescent="0.25">
      <c r="A97">
        <v>402</v>
      </c>
      <c r="B97" t="s">
        <v>8460</v>
      </c>
    </row>
    <row r="98" spans="1:2" x14ac:dyDescent="0.25">
      <c r="A98">
        <v>554</v>
      </c>
      <c r="B98" t="s">
        <v>5141</v>
      </c>
    </row>
    <row r="99" spans="1:2" x14ac:dyDescent="0.25">
      <c r="A99">
        <v>550</v>
      </c>
      <c r="B99" t="s">
        <v>5100</v>
      </c>
    </row>
    <row r="100" spans="1:2" x14ac:dyDescent="0.25">
      <c r="A100">
        <v>441</v>
      </c>
      <c r="B100" t="s">
        <v>5008</v>
      </c>
    </row>
    <row r="101" spans="1:2" x14ac:dyDescent="0.25">
      <c r="A101">
        <v>395</v>
      </c>
      <c r="B101" t="s">
        <v>4924</v>
      </c>
    </row>
    <row r="102" spans="1:2" x14ac:dyDescent="0.25">
      <c r="A102">
        <v>316</v>
      </c>
      <c r="B102" t="s">
        <v>8201</v>
      </c>
    </row>
    <row r="103" spans="1:2" x14ac:dyDescent="0.25">
      <c r="A103">
        <v>372</v>
      </c>
      <c r="B103" t="s">
        <v>4652</v>
      </c>
    </row>
    <row r="104" spans="1:2" x14ac:dyDescent="0.25">
      <c r="A104">
        <v>456</v>
      </c>
      <c r="B104" t="s">
        <v>4652</v>
      </c>
    </row>
    <row r="105" spans="1:2" x14ac:dyDescent="0.25">
      <c r="A105">
        <v>457</v>
      </c>
      <c r="B105" t="s">
        <v>8461</v>
      </c>
    </row>
    <row r="106" spans="1:2" x14ac:dyDescent="0.25">
      <c r="A106">
        <v>403</v>
      </c>
      <c r="B106" t="s">
        <v>8462</v>
      </c>
    </row>
    <row r="107" spans="1:2" x14ac:dyDescent="0.25">
      <c r="A107">
        <v>364</v>
      </c>
      <c r="B107" t="s">
        <v>4631</v>
      </c>
    </row>
    <row r="108" spans="1:2" x14ac:dyDescent="0.25">
      <c r="A108">
        <v>452</v>
      </c>
      <c r="B108" t="s">
        <v>8463</v>
      </c>
    </row>
    <row r="109" spans="1:2" x14ac:dyDescent="0.25">
      <c r="A109">
        <v>317</v>
      </c>
      <c r="B109" t="s">
        <v>8464</v>
      </c>
    </row>
    <row r="110" spans="1:2" x14ac:dyDescent="0.25">
      <c r="A110">
        <v>347</v>
      </c>
      <c r="B110" t="s">
        <v>5075</v>
      </c>
    </row>
    <row r="111" spans="1:2" x14ac:dyDescent="0.25">
      <c r="A111">
        <v>356</v>
      </c>
      <c r="B111" t="s">
        <v>5811</v>
      </c>
    </row>
    <row r="112" spans="1:2" x14ac:dyDescent="0.25">
      <c r="A112">
        <v>575</v>
      </c>
      <c r="B112" t="s">
        <v>5777</v>
      </c>
    </row>
    <row r="113" spans="1:2" x14ac:dyDescent="0.25">
      <c r="A113">
        <v>423</v>
      </c>
      <c r="B113" t="s">
        <v>4956</v>
      </c>
    </row>
    <row r="114" spans="1:2" x14ac:dyDescent="0.25">
      <c r="A114">
        <v>429</v>
      </c>
      <c r="B114" t="s">
        <v>4973</v>
      </c>
    </row>
    <row r="115" spans="1:2" x14ac:dyDescent="0.25">
      <c r="A115">
        <v>424</v>
      </c>
      <c r="B115" t="s">
        <v>4958</v>
      </c>
    </row>
    <row r="116" spans="1:2" x14ac:dyDescent="0.25">
      <c r="A116">
        <v>318</v>
      </c>
      <c r="B116" t="s">
        <v>8204</v>
      </c>
    </row>
    <row r="117" spans="1:2" x14ac:dyDescent="0.25">
      <c r="A117">
        <v>407</v>
      </c>
      <c r="B117" t="s">
        <v>4740</v>
      </c>
    </row>
    <row r="118" spans="1:2" x14ac:dyDescent="0.25">
      <c r="A118">
        <v>408</v>
      </c>
      <c r="B118" t="s">
        <v>4860</v>
      </c>
    </row>
    <row r="119" spans="1:2" x14ac:dyDescent="0.25">
      <c r="A119">
        <v>409</v>
      </c>
      <c r="B119" t="s">
        <v>8465</v>
      </c>
    </row>
    <row r="120" spans="1:2" x14ac:dyDescent="0.25">
      <c r="A120">
        <v>319</v>
      </c>
      <c r="B120" t="s">
        <v>4930</v>
      </c>
    </row>
    <row r="121" spans="1:2" x14ac:dyDescent="0.25">
      <c r="A121">
        <v>320</v>
      </c>
      <c r="B121" t="s">
        <v>3006</v>
      </c>
    </row>
    <row r="122" spans="1:2" x14ac:dyDescent="0.25">
      <c r="A122">
        <v>570</v>
      </c>
      <c r="B122" t="s">
        <v>5131</v>
      </c>
    </row>
    <row r="123" spans="1:2" x14ac:dyDescent="0.25">
      <c r="A123">
        <v>333</v>
      </c>
      <c r="B123" t="s">
        <v>5447</v>
      </c>
    </row>
    <row r="124" spans="1:2" x14ac:dyDescent="0.25">
      <c r="A124">
        <v>348</v>
      </c>
      <c r="B124" t="s">
        <v>5085</v>
      </c>
    </row>
    <row r="125" spans="1:2" x14ac:dyDescent="0.25">
      <c r="A125">
        <v>579</v>
      </c>
      <c r="B125" t="s">
        <v>5803</v>
      </c>
    </row>
    <row r="126" spans="1:2" x14ac:dyDescent="0.25">
      <c r="A126">
        <v>349</v>
      </c>
      <c r="B126" t="s">
        <v>5097</v>
      </c>
    </row>
    <row r="127" spans="1:2" x14ac:dyDescent="0.25">
      <c r="A127">
        <v>430</v>
      </c>
      <c r="B127" t="s">
        <v>4975</v>
      </c>
    </row>
    <row r="128" spans="1:2" x14ac:dyDescent="0.25">
      <c r="A128">
        <v>590</v>
      </c>
      <c r="B128" t="s">
        <v>5828</v>
      </c>
    </row>
    <row r="129" spans="1:2" x14ac:dyDescent="0.25">
      <c r="A129">
        <v>484</v>
      </c>
      <c r="B129" t="s">
        <v>5468</v>
      </c>
    </row>
    <row r="130" spans="1:2" x14ac:dyDescent="0.25">
      <c r="A130">
        <v>498</v>
      </c>
      <c r="B130" t="s">
        <v>5502</v>
      </c>
    </row>
    <row r="131" spans="1:2" x14ac:dyDescent="0.25">
      <c r="A131">
        <v>472</v>
      </c>
      <c r="B131" t="s">
        <v>8466</v>
      </c>
    </row>
    <row r="132" spans="1:2" x14ac:dyDescent="0.25">
      <c r="A132">
        <v>373</v>
      </c>
      <c r="B132" t="s">
        <v>4654</v>
      </c>
    </row>
    <row r="133" spans="1:2" x14ac:dyDescent="0.25">
      <c r="A133">
        <v>458</v>
      </c>
      <c r="B133" t="s">
        <v>4654</v>
      </c>
    </row>
    <row r="134" spans="1:2" x14ac:dyDescent="0.25">
      <c r="A134">
        <v>391</v>
      </c>
      <c r="B134" t="s">
        <v>4903</v>
      </c>
    </row>
    <row r="135" spans="1:2" x14ac:dyDescent="0.25">
      <c r="A135">
        <v>555</v>
      </c>
      <c r="B135" t="s">
        <v>5143</v>
      </c>
    </row>
    <row r="136" spans="1:2" x14ac:dyDescent="0.25">
      <c r="A136">
        <v>368</v>
      </c>
      <c r="B136" t="s">
        <v>4644</v>
      </c>
    </row>
    <row r="137" spans="1:2" x14ac:dyDescent="0.25">
      <c r="A137">
        <v>357</v>
      </c>
      <c r="B137" t="s">
        <v>5823</v>
      </c>
    </row>
    <row r="138" spans="1:2" x14ac:dyDescent="0.25">
      <c r="A138">
        <v>374</v>
      </c>
      <c r="B138" t="s">
        <v>4656</v>
      </c>
    </row>
    <row r="139" spans="1:2" x14ac:dyDescent="0.25">
      <c r="A139">
        <v>459</v>
      </c>
      <c r="B139" t="s">
        <v>4656</v>
      </c>
    </row>
    <row r="140" spans="1:2" x14ac:dyDescent="0.25">
      <c r="A140">
        <v>375</v>
      </c>
      <c r="B140" t="s">
        <v>4658</v>
      </c>
    </row>
    <row r="141" spans="1:2" x14ac:dyDescent="0.25">
      <c r="A141">
        <v>460</v>
      </c>
      <c r="B141" t="s">
        <v>4658</v>
      </c>
    </row>
    <row r="142" spans="1:2" x14ac:dyDescent="0.25">
      <c r="A142">
        <v>453</v>
      </c>
      <c r="B142" t="s">
        <v>8467</v>
      </c>
    </row>
    <row r="143" spans="1:2" x14ac:dyDescent="0.25">
      <c r="A143">
        <v>461</v>
      </c>
      <c r="B143" t="s">
        <v>8468</v>
      </c>
    </row>
    <row r="144" spans="1:2" x14ac:dyDescent="0.25">
      <c r="A144">
        <v>379</v>
      </c>
      <c r="B144" t="s">
        <v>4668</v>
      </c>
    </row>
    <row r="145" spans="1:2" x14ac:dyDescent="0.25">
      <c r="A145">
        <v>524</v>
      </c>
      <c r="B145" t="s">
        <v>5582</v>
      </c>
    </row>
    <row r="146" spans="1:2" x14ac:dyDescent="0.25">
      <c r="A146">
        <v>476</v>
      </c>
      <c r="B146" t="s">
        <v>5450</v>
      </c>
    </row>
    <row r="147" spans="1:2" x14ac:dyDescent="0.25">
      <c r="A147">
        <v>538</v>
      </c>
      <c r="B147" t="s">
        <v>5069</v>
      </c>
    </row>
    <row r="148" spans="1:2" x14ac:dyDescent="0.25">
      <c r="A148">
        <v>396</v>
      </c>
      <c r="B148" t="s">
        <v>8469</v>
      </c>
    </row>
    <row r="149" spans="1:2" x14ac:dyDescent="0.25">
      <c r="A149">
        <v>583</v>
      </c>
      <c r="B149" t="s">
        <v>5813</v>
      </c>
    </row>
    <row r="150" spans="1:2" x14ac:dyDescent="0.25">
      <c r="A150">
        <v>369</v>
      </c>
      <c r="B150" t="s">
        <v>4646</v>
      </c>
    </row>
    <row r="151" spans="1:2" x14ac:dyDescent="0.25">
      <c r="A151">
        <v>392</v>
      </c>
      <c r="B151" t="s">
        <v>4905</v>
      </c>
    </row>
    <row r="152" spans="1:2" x14ac:dyDescent="0.25">
      <c r="A152">
        <v>425</v>
      </c>
      <c r="B152" t="s">
        <v>4960</v>
      </c>
    </row>
    <row r="153" spans="1:2" x14ac:dyDescent="0.25">
      <c r="A153">
        <v>556</v>
      </c>
      <c r="B153" t="s">
        <v>5145</v>
      </c>
    </row>
    <row r="154" spans="1:2" x14ac:dyDescent="0.25">
      <c r="A154">
        <v>528</v>
      </c>
      <c r="B154" t="s">
        <v>5595</v>
      </c>
    </row>
    <row r="155" spans="1:2" x14ac:dyDescent="0.25">
      <c r="A155">
        <v>584</v>
      </c>
      <c r="B155" t="s">
        <v>8470</v>
      </c>
    </row>
    <row r="156" spans="1:2" x14ac:dyDescent="0.25">
      <c r="A156">
        <v>393</v>
      </c>
      <c r="B156" t="s">
        <v>4907</v>
      </c>
    </row>
    <row r="157" spans="1:2" x14ac:dyDescent="0.25">
      <c r="A157">
        <v>365</v>
      </c>
      <c r="B157" t="s">
        <v>4633</v>
      </c>
    </row>
    <row r="158" spans="1:2" x14ac:dyDescent="0.25">
      <c r="A158">
        <v>585</v>
      </c>
      <c r="B158" t="s">
        <v>5817</v>
      </c>
    </row>
    <row r="159" spans="1:2" x14ac:dyDescent="0.25">
      <c r="A159">
        <v>499</v>
      </c>
      <c r="B159" t="s">
        <v>5504</v>
      </c>
    </row>
    <row r="160" spans="1:2" x14ac:dyDescent="0.25">
      <c r="A160">
        <v>411</v>
      </c>
      <c r="B160" t="s">
        <v>4932</v>
      </c>
    </row>
    <row r="161" spans="1:2" x14ac:dyDescent="0.25">
      <c r="A161">
        <v>542</v>
      </c>
      <c r="B161" t="s">
        <v>5079</v>
      </c>
    </row>
    <row r="162" spans="1:2" x14ac:dyDescent="0.25">
      <c r="A162">
        <v>477</v>
      </c>
      <c r="B162" t="s">
        <v>5452</v>
      </c>
    </row>
    <row r="163" spans="1:2" x14ac:dyDescent="0.25">
      <c r="A163">
        <v>592</v>
      </c>
      <c r="B163" t="s">
        <v>5838</v>
      </c>
    </row>
    <row r="164" spans="1:2" x14ac:dyDescent="0.25">
      <c r="A164">
        <v>593</v>
      </c>
      <c r="B164" t="s">
        <v>5840</v>
      </c>
    </row>
    <row r="165" spans="1:2" x14ac:dyDescent="0.25">
      <c r="A165">
        <v>594</v>
      </c>
      <c r="B165" t="s">
        <v>5842</v>
      </c>
    </row>
    <row r="166" spans="1:2" x14ac:dyDescent="0.25">
      <c r="A166">
        <v>547</v>
      </c>
      <c r="B166" t="s">
        <v>5091</v>
      </c>
    </row>
    <row r="167" spans="1:2" x14ac:dyDescent="0.25">
      <c r="A167">
        <v>551</v>
      </c>
      <c r="B167" t="s">
        <v>5102</v>
      </c>
    </row>
    <row r="168" spans="1:2" x14ac:dyDescent="0.25">
      <c r="A168">
        <v>557</v>
      </c>
      <c r="B168" t="s">
        <v>5147</v>
      </c>
    </row>
    <row r="169" spans="1:2" x14ac:dyDescent="0.25">
      <c r="A169">
        <v>533</v>
      </c>
      <c r="B169" t="s">
        <v>5609</v>
      </c>
    </row>
    <row r="170" spans="1:2" x14ac:dyDescent="0.25">
      <c r="A170">
        <v>563</v>
      </c>
      <c r="B170" t="s">
        <v>5108</v>
      </c>
    </row>
    <row r="171" spans="1:2" x14ac:dyDescent="0.25">
      <c r="A171">
        <v>376</v>
      </c>
      <c r="B171" t="s">
        <v>4660</v>
      </c>
    </row>
    <row r="172" spans="1:2" x14ac:dyDescent="0.25">
      <c r="A172">
        <v>462</v>
      </c>
      <c r="B172" t="s">
        <v>4660</v>
      </c>
    </row>
    <row r="173" spans="1:2" x14ac:dyDescent="0.25">
      <c r="A173">
        <v>529</v>
      </c>
      <c r="B173" t="s">
        <v>5598</v>
      </c>
    </row>
    <row r="174" spans="1:2" x14ac:dyDescent="0.25">
      <c r="A174">
        <v>434</v>
      </c>
      <c r="B174" t="s">
        <v>4987</v>
      </c>
    </row>
    <row r="175" spans="1:2" x14ac:dyDescent="0.25">
      <c r="A175">
        <v>580</v>
      </c>
      <c r="B175" t="s">
        <v>5805</v>
      </c>
    </row>
    <row r="176" spans="1:2" x14ac:dyDescent="0.25">
      <c r="A176">
        <v>397</v>
      </c>
      <c r="B176" t="s">
        <v>8471</v>
      </c>
    </row>
    <row r="177" spans="1:2" x14ac:dyDescent="0.25">
      <c r="A177">
        <v>388</v>
      </c>
      <c r="B177" t="s">
        <v>4889</v>
      </c>
    </row>
    <row r="178" spans="1:2" x14ac:dyDescent="0.25">
      <c r="A178">
        <v>525</v>
      </c>
      <c r="B178" t="s">
        <v>5585</v>
      </c>
    </row>
    <row r="179" spans="1:2" x14ac:dyDescent="0.25">
      <c r="A179">
        <v>530</v>
      </c>
      <c r="B179" t="s">
        <v>5600</v>
      </c>
    </row>
    <row r="180" spans="1:2" x14ac:dyDescent="0.25">
      <c r="A180">
        <v>516</v>
      </c>
      <c r="B180" t="s">
        <v>8472</v>
      </c>
    </row>
    <row r="181" spans="1:2" x14ac:dyDescent="0.25">
      <c r="A181">
        <v>370</v>
      </c>
      <c r="B181" t="s">
        <v>4640</v>
      </c>
    </row>
    <row r="182" spans="1:2" x14ac:dyDescent="0.25">
      <c r="A182">
        <v>517</v>
      </c>
      <c r="B182" t="s">
        <v>8473</v>
      </c>
    </row>
    <row r="183" spans="1:2" x14ac:dyDescent="0.25">
      <c r="A183">
        <v>560</v>
      </c>
      <c r="B183" t="s">
        <v>5157</v>
      </c>
    </row>
    <row r="184" spans="1:2" x14ac:dyDescent="0.25">
      <c r="A184">
        <v>389</v>
      </c>
      <c r="B184" t="s">
        <v>4891</v>
      </c>
    </row>
    <row r="185" spans="1:2" x14ac:dyDescent="0.25">
      <c r="A185">
        <v>591</v>
      </c>
      <c r="B185" t="s">
        <v>5832</v>
      </c>
    </row>
    <row r="186" spans="1:2" x14ac:dyDescent="0.25">
      <c r="A186">
        <v>485</v>
      </c>
      <c r="B186" t="s">
        <v>5470</v>
      </c>
    </row>
    <row r="187" spans="1:2" x14ac:dyDescent="0.25">
      <c r="A187">
        <v>486</v>
      </c>
      <c r="B187" t="s">
        <v>5472</v>
      </c>
    </row>
    <row r="188" spans="1:2" x14ac:dyDescent="0.25">
      <c r="A188">
        <v>487</v>
      </c>
      <c r="B188" t="s">
        <v>5474</v>
      </c>
    </row>
    <row r="189" spans="1:2" x14ac:dyDescent="0.25">
      <c r="A189">
        <v>488</v>
      </c>
      <c r="B189" t="s">
        <v>5476</v>
      </c>
    </row>
    <row r="190" spans="1:2" x14ac:dyDescent="0.25">
      <c r="A190">
        <v>489</v>
      </c>
      <c r="B190" t="s">
        <v>5478</v>
      </c>
    </row>
    <row r="191" spans="1:2" x14ac:dyDescent="0.25">
      <c r="A191">
        <v>531</v>
      </c>
      <c r="B191" t="s">
        <v>5602</v>
      </c>
    </row>
    <row r="192" spans="1:2" x14ac:dyDescent="0.25">
      <c r="A192">
        <v>507</v>
      </c>
      <c r="B192" t="s">
        <v>5529</v>
      </c>
    </row>
    <row r="193" spans="1:2" x14ac:dyDescent="0.25">
      <c r="A193">
        <v>412</v>
      </c>
      <c r="B193" t="s">
        <v>4934</v>
      </c>
    </row>
    <row r="194" spans="1:2" x14ac:dyDescent="0.25">
      <c r="A194">
        <v>478</v>
      </c>
      <c r="B194" t="s">
        <v>5454</v>
      </c>
    </row>
    <row r="195" spans="1:2" x14ac:dyDescent="0.25">
      <c r="A195">
        <v>394</v>
      </c>
      <c r="B195" t="s">
        <v>4909</v>
      </c>
    </row>
    <row r="196" spans="1:2" x14ac:dyDescent="0.25">
      <c r="A196">
        <v>385</v>
      </c>
      <c r="B196" t="s">
        <v>4685</v>
      </c>
    </row>
    <row r="197" spans="1:2" x14ac:dyDescent="0.25">
      <c r="A197">
        <v>490</v>
      </c>
      <c r="B197" t="s">
        <v>5480</v>
      </c>
    </row>
    <row r="198" spans="1:2" x14ac:dyDescent="0.25">
      <c r="A198">
        <v>607</v>
      </c>
      <c r="B198" t="s">
        <v>5874</v>
      </c>
    </row>
    <row r="199" spans="1:2" x14ac:dyDescent="0.25">
      <c r="A199">
        <v>493</v>
      </c>
      <c r="B199" t="s">
        <v>5490</v>
      </c>
    </row>
    <row r="200" spans="1:2" x14ac:dyDescent="0.25">
      <c r="A200">
        <v>494</v>
      </c>
      <c r="B200" t="s">
        <v>5492</v>
      </c>
    </row>
    <row r="201" spans="1:2" x14ac:dyDescent="0.25">
      <c r="A201">
        <v>398</v>
      </c>
      <c r="B201" t="s">
        <v>8474</v>
      </c>
    </row>
    <row r="202" spans="1:2" x14ac:dyDescent="0.25">
      <c r="A202">
        <v>442</v>
      </c>
      <c r="B202" t="s">
        <v>5011</v>
      </c>
    </row>
    <row r="203" spans="1:2" x14ac:dyDescent="0.25">
      <c r="A203">
        <v>413</v>
      </c>
      <c r="B203" t="s">
        <v>4936</v>
      </c>
    </row>
    <row r="204" spans="1:2" x14ac:dyDescent="0.25">
      <c r="A204">
        <v>479</v>
      </c>
      <c r="B204" t="s">
        <v>5456</v>
      </c>
    </row>
    <row r="205" spans="1:2" x14ac:dyDescent="0.25">
      <c r="A205">
        <v>473</v>
      </c>
      <c r="B205" t="s">
        <v>8475</v>
      </c>
    </row>
    <row r="206" spans="1:2" x14ac:dyDescent="0.25">
      <c r="A206">
        <v>454</v>
      </c>
      <c r="B206" t="s">
        <v>8476</v>
      </c>
    </row>
    <row r="207" spans="1:2" x14ac:dyDescent="0.25">
      <c r="A207">
        <v>561</v>
      </c>
      <c r="B207" t="s">
        <v>5159</v>
      </c>
    </row>
    <row r="208" spans="1:2" x14ac:dyDescent="0.25">
      <c r="A208">
        <v>418</v>
      </c>
      <c r="B208" t="s">
        <v>8477</v>
      </c>
    </row>
    <row r="209" spans="1:2" x14ac:dyDescent="0.25">
      <c r="A209">
        <v>511</v>
      </c>
      <c r="B209" t="s">
        <v>5540</v>
      </c>
    </row>
    <row r="210" spans="1:2" x14ac:dyDescent="0.25">
      <c r="A210">
        <v>576</v>
      </c>
      <c r="B210" t="s">
        <v>8478</v>
      </c>
    </row>
    <row r="211" spans="1:2" x14ac:dyDescent="0.25">
      <c r="A211">
        <v>303</v>
      </c>
      <c r="B211" t="s">
        <v>8388</v>
      </c>
    </row>
    <row r="212" spans="1:2" x14ac:dyDescent="0.25">
      <c r="A212">
        <v>331</v>
      </c>
      <c r="B212" t="s">
        <v>8479</v>
      </c>
    </row>
    <row r="213" spans="1:2" x14ac:dyDescent="0.25">
      <c r="A213">
        <v>339</v>
      </c>
      <c r="B213" t="s">
        <v>5531</v>
      </c>
    </row>
    <row r="214" spans="1:2" x14ac:dyDescent="0.25">
      <c r="A214">
        <v>521</v>
      </c>
      <c r="B214" t="s">
        <v>5573</v>
      </c>
    </row>
    <row r="215" spans="1:2" x14ac:dyDescent="0.25">
      <c r="A215">
        <v>500</v>
      </c>
      <c r="B215" t="s">
        <v>5506</v>
      </c>
    </row>
    <row r="216" spans="1:2" x14ac:dyDescent="0.25">
      <c r="A216">
        <v>350</v>
      </c>
      <c r="B216" t="s">
        <v>5137</v>
      </c>
    </row>
    <row r="217" spans="1:2" x14ac:dyDescent="0.25">
      <c r="A217">
        <v>358</v>
      </c>
      <c r="B217" t="s">
        <v>5836</v>
      </c>
    </row>
    <row r="218" spans="1:2" x14ac:dyDescent="0.25">
      <c r="A218">
        <v>340</v>
      </c>
      <c r="B218" t="s">
        <v>5542</v>
      </c>
    </row>
    <row r="219" spans="1:2" x14ac:dyDescent="0.25">
      <c r="A219">
        <v>468</v>
      </c>
      <c r="B219" t="s">
        <v>8480</v>
      </c>
    </row>
    <row r="220" spans="1:2" x14ac:dyDescent="0.25">
      <c r="A220">
        <v>581</v>
      </c>
      <c r="B220" t="s">
        <v>5807</v>
      </c>
    </row>
    <row r="221" spans="1:2" x14ac:dyDescent="0.25">
      <c r="A221">
        <v>571</v>
      </c>
      <c r="B221" t="s">
        <v>5133</v>
      </c>
    </row>
    <row r="222" spans="1:2" x14ac:dyDescent="0.25">
      <c r="A222">
        <v>371</v>
      </c>
      <c r="B222" t="s">
        <v>4648</v>
      </c>
    </row>
    <row r="223" spans="1:2" x14ac:dyDescent="0.25">
      <c r="A223">
        <v>474</v>
      </c>
      <c r="B223" t="s">
        <v>8481</v>
      </c>
    </row>
    <row r="224" spans="1:2" x14ac:dyDescent="0.25">
      <c r="A224">
        <v>495</v>
      </c>
      <c r="B224" t="s">
        <v>5494</v>
      </c>
    </row>
    <row r="225" spans="1:2" x14ac:dyDescent="0.25">
      <c r="A225">
        <v>548</v>
      </c>
      <c r="B225" t="s">
        <v>5093</v>
      </c>
    </row>
    <row r="226" spans="1:2" x14ac:dyDescent="0.25">
      <c r="A226">
        <v>543</v>
      </c>
      <c r="B226" t="s">
        <v>5081</v>
      </c>
    </row>
    <row r="227" spans="1:2" x14ac:dyDescent="0.25">
      <c r="A227">
        <v>549</v>
      </c>
      <c r="B227" t="s">
        <v>5095</v>
      </c>
    </row>
    <row r="228" spans="1:2" x14ac:dyDescent="0.25">
      <c r="A228">
        <v>312</v>
      </c>
      <c r="B228" t="s">
        <v>4670</v>
      </c>
    </row>
    <row r="229" spans="1:2" x14ac:dyDescent="0.25">
      <c r="A229">
        <v>359</v>
      </c>
      <c r="B229" t="s">
        <v>5846</v>
      </c>
    </row>
    <row r="230" spans="1:2" x14ac:dyDescent="0.25">
      <c r="A230">
        <v>366</v>
      </c>
      <c r="B230" t="s">
        <v>4635</v>
      </c>
    </row>
    <row r="231" spans="1:2" x14ac:dyDescent="0.25">
      <c r="A231">
        <v>501</v>
      </c>
      <c r="B231" t="s">
        <v>5508</v>
      </c>
    </row>
    <row r="232" spans="1:2" x14ac:dyDescent="0.25">
      <c r="A232">
        <v>325</v>
      </c>
      <c r="B232" t="s">
        <v>4985</v>
      </c>
    </row>
    <row r="233" spans="1:2" x14ac:dyDescent="0.25">
      <c r="A233">
        <v>426</v>
      </c>
      <c r="B233" t="s">
        <v>4962</v>
      </c>
    </row>
    <row r="234" spans="1:2" x14ac:dyDescent="0.25">
      <c r="A234">
        <v>544</v>
      </c>
      <c r="B234" t="s">
        <v>5083</v>
      </c>
    </row>
    <row r="235" spans="1:2" x14ac:dyDescent="0.25">
      <c r="A235">
        <v>539</v>
      </c>
      <c r="B235" t="s">
        <v>5071</v>
      </c>
    </row>
    <row r="236" spans="1:2" x14ac:dyDescent="0.25">
      <c r="A236">
        <v>598</v>
      </c>
      <c r="B236" t="s">
        <v>5852</v>
      </c>
    </row>
    <row r="237" spans="1:2" x14ac:dyDescent="0.25">
      <c r="A237">
        <v>562</v>
      </c>
      <c r="B237" t="s">
        <v>5155</v>
      </c>
    </row>
    <row r="238" spans="1:2" x14ac:dyDescent="0.25">
      <c r="A238">
        <v>564</v>
      </c>
      <c r="B238" t="s">
        <v>5110</v>
      </c>
    </row>
    <row r="239" spans="1:2" x14ac:dyDescent="0.25">
      <c r="A239">
        <v>565</v>
      </c>
      <c r="B239" t="s">
        <v>5112</v>
      </c>
    </row>
    <row r="240" spans="1:2" x14ac:dyDescent="0.25">
      <c r="A240">
        <v>566</v>
      </c>
      <c r="B240" t="s">
        <v>5114</v>
      </c>
    </row>
    <row r="241" spans="1:2" x14ac:dyDescent="0.25">
      <c r="A241">
        <v>567</v>
      </c>
      <c r="B241" t="s">
        <v>5116</v>
      </c>
    </row>
    <row r="242" spans="1:2" x14ac:dyDescent="0.25">
      <c r="A242">
        <v>416</v>
      </c>
      <c r="B242" t="s">
        <v>4944</v>
      </c>
    </row>
    <row r="243" spans="1:2" x14ac:dyDescent="0.25">
      <c r="A243">
        <v>404</v>
      </c>
      <c r="B243" t="s">
        <v>8482</v>
      </c>
    </row>
    <row r="244" spans="1:2" x14ac:dyDescent="0.25">
      <c r="A244">
        <v>435</v>
      </c>
      <c r="B244" t="s">
        <v>4989</v>
      </c>
    </row>
    <row r="245" spans="1:2" x14ac:dyDescent="0.25">
      <c r="A245">
        <v>522</v>
      </c>
      <c r="B245" t="s">
        <v>5575</v>
      </c>
    </row>
    <row r="246" spans="1:2" x14ac:dyDescent="0.25">
      <c r="A246">
        <v>304</v>
      </c>
      <c r="B246" t="s">
        <v>5446</v>
      </c>
    </row>
    <row r="247" spans="1:2" x14ac:dyDescent="0.25">
      <c r="A247">
        <v>341</v>
      </c>
      <c r="B247" t="s">
        <v>8483</v>
      </c>
    </row>
    <row r="248" spans="1:2" x14ac:dyDescent="0.25">
      <c r="A248">
        <v>305</v>
      </c>
      <c r="B248" t="s">
        <v>8389</v>
      </c>
    </row>
    <row r="249" spans="1:2" x14ac:dyDescent="0.25">
      <c r="A249">
        <v>351</v>
      </c>
      <c r="B249" t="s">
        <v>5149</v>
      </c>
    </row>
    <row r="250" spans="1:2" x14ac:dyDescent="0.25">
      <c r="A250">
        <v>342</v>
      </c>
      <c r="B250" t="s">
        <v>5567</v>
      </c>
    </row>
    <row r="251" spans="1:2" x14ac:dyDescent="0.25">
      <c r="A251">
        <v>306</v>
      </c>
      <c r="B251" t="s">
        <v>1020</v>
      </c>
    </row>
    <row r="252" spans="1:2" x14ac:dyDescent="0.25">
      <c r="A252">
        <v>352</v>
      </c>
      <c r="B252" t="s">
        <v>8484</v>
      </c>
    </row>
    <row r="253" spans="1:2" x14ac:dyDescent="0.25">
      <c r="A253">
        <v>353</v>
      </c>
      <c r="B253" t="s">
        <v>8485</v>
      </c>
    </row>
    <row r="254" spans="1:2" x14ac:dyDescent="0.25">
      <c r="A254">
        <v>334</v>
      </c>
      <c r="B254" t="s">
        <v>5458</v>
      </c>
    </row>
    <row r="255" spans="1:2" x14ac:dyDescent="0.25">
      <c r="A255">
        <v>475</v>
      </c>
      <c r="B255" t="s">
        <v>8486</v>
      </c>
    </row>
    <row r="256" spans="1:2" x14ac:dyDescent="0.25">
      <c r="A256">
        <v>343</v>
      </c>
      <c r="B256" t="s">
        <v>5580</v>
      </c>
    </row>
    <row r="257" spans="1:2" x14ac:dyDescent="0.25">
      <c r="A257">
        <v>344</v>
      </c>
      <c r="B257" t="s">
        <v>5593</v>
      </c>
    </row>
    <row r="258" spans="1:2" x14ac:dyDescent="0.25">
      <c r="A258">
        <v>552</v>
      </c>
      <c r="B258" t="s">
        <v>5104</v>
      </c>
    </row>
    <row r="259" spans="1:2" x14ac:dyDescent="0.25">
      <c r="A259">
        <v>399</v>
      </c>
      <c r="B259" t="s">
        <v>4916</v>
      </c>
    </row>
    <row r="260" spans="1:2" x14ac:dyDescent="0.25">
      <c r="A260">
        <v>514</v>
      </c>
      <c r="B260" t="s">
        <v>5550</v>
      </c>
    </row>
    <row r="261" spans="1:2" x14ac:dyDescent="0.25">
      <c r="A261">
        <v>534</v>
      </c>
      <c r="B261" t="s">
        <v>5611</v>
      </c>
    </row>
    <row r="262" spans="1:2" x14ac:dyDescent="0.25">
      <c r="A262">
        <v>345</v>
      </c>
      <c r="B262" t="s">
        <v>5604</v>
      </c>
    </row>
    <row r="263" spans="1:2" x14ac:dyDescent="0.25">
      <c r="A263">
        <v>502</v>
      </c>
      <c r="B263" t="s">
        <v>5510</v>
      </c>
    </row>
    <row r="264" spans="1:2" x14ac:dyDescent="0.25">
      <c r="A264">
        <v>577</v>
      </c>
      <c r="B264" t="s">
        <v>5781</v>
      </c>
    </row>
    <row r="265" spans="1:2" x14ac:dyDescent="0.25">
      <c r="A265">
        <v>572</v>
      </c>
      <c r="B265" t="s">
        <v>5135</v>
      </c>
    </row>
    <row r="266" spans="1:2" x14ac:dyDescent="0.25">
      <c r="A266">
        <v>439</v>
      </c>
      <c r="B266" t="s">
        <v>5000</v>
      </c>
    </row>
    <row r="267" spans="1:2" x14ac:dyDescent="0.25">
      <c r="A267">
        <v>535</v>
      </c>
      <c r="B267" t="s">
        <v>5613</v>
      </c>
    </row>
    <row r="268" spans="1:2" x14ac:dyDescent="0.25">
      <c r="A268">
        <v>367</v>
      </c>
      <c r="B268" t="s">
        <v>4637</v>
      </c>
    </row>
    <row r="269" spans="1:2" x14ac:dyDescent="0.25">
      <c r="A269">
        <v>332</v>
      </c>
      <c r="B269" t="s">
        <v>379</v>
      </c>
    </row>
    <row r="270" spans="1:2" x14ac:dyDescent="0.25">
      <c r="A270">
        <v>518</v>
      </c>
      <c r="B270" t="s">
        <v>8487</v>
      </c>
    </row>
    <row r="271" spans="1:2" x14ac:dyDescent="0.25">
      <c r="A271">
        <v>586</v>
      </c>
      <c r="B271" t="s">
        <v>5821</v>
      </c>
    </row>
    <row r="272" spans="1:2" x14ac:dyDescent="0.25">
      <c r="A272">
        <v>603</v>
      </c>
      <c r="B272" t="s">
        <v>5864</v>
      </c>
    </row>
    <row r="273" spans="1:2" x14ac:dyDescent="0.25">
      <c r="A273">
        <v>523</v>
      </c>
      <c r="B273" t="s">
        <v>5577</v>
      </c>
    </row>
    <row r="274" spans="1:2" x14ac:dyDescent="0.25">
      <c r="A274">
        <v>326</v>
      </c>
      <c r="B274" t="s">
        <v>4993</v>
      </c>
    </row>
    <row r="275" spans="1:2" x14ac:dyDescent="0.25">
      <c r="A275">
        <v>503</v>
      </c>
      <c r="B275" t="s">
        <v>5512</v>
      </c>
    </row>
    <row r="276" spans="1:2" x14ac:dyDescent="0.25">
      <c r="A276">
        <v>313</v>
      </c>
      <c r="B276" t="s">
        <v>4683</v>
      </c>
    </row>
    <row r="277" spans="1:2" x14ac:dyDescent="0.25">
      <c r="A277">
        <v>335</v>
      </c>
      <c r="B277" t="s">
        <v>183</v>
      </c>
    </row>
    <row r="278" spans="1:2" x14ac:dyDescent="0.25">
      <c r="A278">
        <v>382</v>
      </c>
      <c r="B278" t="s">
        <v>4679</v>
      </c>
    </row>
    <row r="279" spans="1:2" x14ac:dyDescent="0.25">
      <c r="A279">
        <v>360</v>
      </c>
      <c r="B279" t="s">
        <v>5856</v>
      </c>
    </row>
    <row r="280" spans="1:2" x14ac:dyDescent="0.25">
      <c r="A280">
        <v>307</v>
      </c>
      <c r="B280" t="s">
        <v>4884</v>
      </c>
    </row>
    <row r="281" spans="1:2" x14ac:dyDescent="0.25">
      <c r="A281">
        <v>599</v>
      </c>
      <c r="B281" t="s">
        <v>5854</v>
      </c>
    </row>
    <row r="282" spans="1:2" x14ac:dyDescent="0.25">
      <c r="A282">
        <v>361</v>
      </c>
      <c r="B282" t="s">
        <v>5866</v>
      </c>
    </row>
    <row r="283" spans="1:2" x14ac:dyDescent="0.25">
      <c r="A283">
        <v>336</v>
      </c>
      <c r="B283" t="s">
        <v>5486</v>
      </c>
    </row>
    <row r="284" spans="1:2" x14ac:dyDescent="0.25">
      <c r="A284">
        <v>443</v>
      </c>
      <c r="B284" t="s">
        <v>5013</v>
      </c>
    </row>
    <row r="285" spans="1:2" x14ac:dyDescent="0.25">
      <c r="A285">
        <v>327</v>
      </c>
      <c r="B285" t="s">
        <v>5006</v>
      </c>
    </row>
    <row r="286" spans="1:2" x14ac:dyDescent="0.25">
      <c r="A286">
        <v>444</v>
      </c>
      <c r="B286" t="s">
        <v>5015</v>
      </c>
    </row>
    <row r="287" spans="1:2" x14ac:dyDescent="0.25">
      <c r="A287">
        <v>445</v>
      </c>
      <c r="B287" t="s">
        <v>5017</v>
      </c>
    </row>
    <row r="288" spans="1:2" x14ac:dyDescent="0.25">
      <c r="A288">
        <v>446</v>
      </c>
      <c r="B288" t="s">
        <v>5019</v>
      </c>
    </row>
    <row r="289" spans="1:2" x14ac:dyDescent="0.25">
      <c r="A289">
        <v>410</v>
      </c>
      <c r="B289" t="s">
        <v>8488</v>
      </c>
    </row>
    <row r="290" spans="1:2" x14ac:dyDescent="0.25">
      <c r="A290">
        <v>491</v>
      </c>
      <c r="B290" t="s">
        <v>5482</v>
      </c>
    </row>
    <row r="291" spans="1:2" x14ac:dyDescent="0.25">
      <c r="A291">
        <v>455</v>
      </c>
      <c r="B291" t="s">
        <v>5809</v>
      </c>
    </row>
    <row r="292" spans="1:2" x14ac:dyDescent="0.25">
      <c r="A292">
        <v>582</v>
      </c>
      <c r="B292" t="s">
        <v>5809</v>
      </c>
    </row>
    <row r="293" spans="1:2" x14ac:dyDescent="0.25">
      <c r="A293">
        <v>526</v>
      </c>
      <c r="B293" t="s">
        <v>8489</v>
      </c>
    </row>
    <row r="294" spans="1:2" x14ac:dyDescent="0.25">
      <c r="A294">
        <v>519</v>
      </c>
      <c r="B294" t="s">
        <v>5564</v>
      </c>
    </row>
    <row r="295" spans="1:2" x14ac:dyDescent="0.25">
      <c r="A295">
        <v>436</v>
      </c>
      <c r="B295" t="s">
        <v>4991</v>
      </c>
    </row>
    <row r="296" spans="1:2" x14ac:dyDescent="0.25">
      <c r="A296">
        <v>540</v>
      </c>
      <c r="B296" t="s">
        <v>5073</v>
      </c>
    </row>
    <row r="297" spans="1:2" x14ac:dyDescent="0.25">
      <c r="A297">
        <v>386</v>
      </c>
      <c r="B297" t="s">
        <v>4688</v>
      </c>
    </row>
    <row r="298" spans="1:2" x14ac:dyDescent="0.25">
      <c r="A298">
        <v>595</v>
      </c>
      <c r="B298" t="s">
        <v>5844</v>
      </c>
    </row>
    <row r="299" spans="1:2" x14ac:dyDescent="0.25">
      <c r="A299">
        <v>587</v>
      </c>
      <c r="B299" t="s">
        <v>5819</v>
      </c>
    </row>
    <row r="300" spans="1:2" x14ac:dyDescent="0.25">
      <c r="A300">
        <v>383</v>
      </c>
      <c r="B300" t="s">
        <v>4681</v>
      </c>
    </row>
    <row r="301" spans="1:2" x14ac:dyDescent="0.25">
      <c r="A301">
        <v>527</v>
      </c>
      <c r="B301" t="s">
        <v>5591</v>
      </c>
    </row>
    <row r="302" spans="1:2" x14ac:dyDescent="0.25">
      <c r="A302">
        <v>608</v>
      </c>
      <c r="B302" t="s">
        <v>5876</v>
      </c>
    </row>
    <row r="303" spans="1:2" x14ac:dyDescent="0.25">
      <c r="A303">
        <v>440</v>
      </c>
      <c r="B303" t="s">
        <v>5004</v>
      </c>
    </row>
    <row r="304" spans="1:2" x14ac:dyDescent="0.25">
      <c r="A304">
        <v>328</v>
      </c>
      <c r="B304" t="s">
        <v>5021</v>
      </c>
    </row>
    <row r="305" spans="1:2" x14ac:dyDescent="0.25">
      <c r="A305">
        <v>515</v>
      </c>
      <c r="B305" t="s">
        <v>5552</v>
      </c>
    </row>
    <row r="306" spans="1:2" x14ac:dyDescent="0.25">
      <c r="A306">
        <v>384</v>
      </c>
      <c r="B306" t="s">
        <v>4675</v>
      </c>
    </row>
    <row r="307" spans="1:2" x14ac:dyDescent="0.25">
      <c r="A307">
        <v>337</v>
      </c>
      <c r="B307" t="s">
        <v>5496</v>
      </c>
    </row>
    <row r="308" spans="1:2" x14ac:dyDescent="0.25">
      <c r="A308">
        <v>321</v>
      </c>
      <c r="B308" t="s">
        <v>8205</v>
      </c>
    </row>
    <row r="309" spans="1:2" x14ac:dyDescent="0.25">
      <c r="A309">
        <v>419</v>
      </c>
      <c r="B309" t="s">
        <v>8490</v>
      </c>
    </row>
  </sheetData>
  <sheetProtection algorithmName="SHA-512" hashValue="GGqORoINYA6u+fAHZm6E6+RNPInhlxFldN5ZoOI7hz4ouUiRSvcsmQ3DDJUxWHu+10IuHwVUhOUE2+blJEaDkg==" saltValue="1qnF3YsBr3DdWKzYIfcj0Q==" spinCount="100000" sheet="1" objects="1" scenarios="1"/>
  <pageMargins left="0.7" right="0.7" top="0.75" bottom="0.75" header="0.3" footer="0.3"/>
  <pageSetup orientation="portrait" horizontalDpi="4294967295" verticalDpi="4294967295"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G320"/>
  <sheetViews>
    <sheetView workbookViewId="0">
      <pane xSplit="3" ySplit="2" topLeftCell="D299" activePane="bottomRight" state="frozen"/>
      <selection pane="topRight"/>
      <selection pane="bottomLeft"/>
      <selection pane="bottomRight" activeCell="A320" sqref="A320"/>
    </sheetView>
  </sheetViews>
  <sheetFormatPr defaultRowHeight="15" x14ac:dyDescent="0.25"/>
  <cols>
    <col min="1" max="1" width="5" customWidth="1"/>
    <col min="2" max="2" width="20" customWidth="1"/>
    <col min="3" max="3" width="40" customWidth="1"/>
    <col min="4" max="4" width="28.7109375" bestFit="1" customWidth="1"/>
    <col min="5" max="5" width="42.5703125" bestFit="1" customWidth="1"/>
    <col min="6" max="6" width="42.28515625" bestFit="1" customWidth="1"/>
  </cols>
  <sheetData>
    <row r="1" spans="1:7" s="1" customFormat="1" x14ac:dyDescent="0.25">
      <c r="A1" s="2" t="s">
        <v>4611</v>
      </c>
      <c r="B1" s="2" t="s">
        <v>8491</v>
      </c>
      <c r="C1" s="2" t="s">
        <v>8492</v>
      </c>
      <c r="D1" s="2" t="s">
        <v>8493</v>
      </c>
      <c r="E1" s="2" t="s">
        <v>8494</v>
      </c>
      <c r="F1" s="3" t="s">
        <v>8495</v>
      </c>
      <c r="G1" s="3" t="s">
        <v>8496</v>
      </c>
    </row>
    <row r="2" spans="1:7" s="1" customFormat="1" x14ac:dyDescent="0.25">
      <c r="A2" s="2" t="s">
        <v>8387</v>
      </c>
      <c r="B2" s="2" t="s">
        <v>4595</v>
      </c>
      <c r="C2" s="2" t="s">
        <v>4612</v>
      </c>
      <c r="D2" s="2" t="s">
        <v>4613</v>
      </c>
      <c r="E2" s="2" t="s">
        <v>4614</v>
      </c>
      <c r="F2" s="2" t="s">
        <v>4615</v>
      </c>
      <c r="G2" s="1" t="str">
        <f>LevelsAll[[#This Row],[relToParent]]</f>
        <v>Level 1</v>
      </c>
    </row>
    <row r="3" spans="1:7" x14ac:dyDescent="0.25">
      <c r="A3">
        <v>1000</v>
      </c>
      <c r="B3" t="s">
        <v>4620</v>
      </c>
      <c r="C3" t="s">
        <v>4621</v>
      </c>
      <c r="F3" t="s">
        <v>4621</v>
      </c>
      <c r="G3">
        <f>LevelsAll[[#This Row],[relToParent]]</f>
        <v>0</v>
      </c>
    </row>
    <row r="4" spans="1:7" x14ac:dyDescent="0.25">
      <c r="A4">
        <v>1001</v>
      </c>
      <c r="B4" t="s">
        <v>4620</v>
      </c>
      <c r="C4" t="s">
        <v>8199</v>
      </c>
      <c r="F4" t="s">
        <v>8199</v>
      </c>
      <c r="G4">
        <f>LevelsAll[[#This Row],[relToParent]]</f>
        <v>0</v>
      </c>
    </row>
    <row r="5" spans="1:7" x14ac:dyDescent="0.25">
      <c r="A5">
        <v>1002</v>
      </c>
      <c r="B5" t="s">
        <v>4620</v>
      </c>
      <c r="C5" t="s">
        <v>4946</v>
      </c>
      <c r="F5" t="s">
        <v>4946</v>
      </c>
      <c r="G5">
        <f>LevelsAll[[#This Row],[relToParent]]</f>
        <v>0</v>
      </c>
    </row>
    <row r="6" spans="1:7" x14ac:dyDescent="0.25">
      <c r="A6">
        <v>1003</v>
      </c>
      <c r="B6" t="s">
        <v>4620</v>
      </c>
      <c r="C6" t="s">
        <v>8388</v>
      </c>
      <c r="F6" t="s">
        <v>8388</v>
      </c>
      <c r="G6">
        <f>LevelsAll[[#This Row],[relToParent]]</f>
        <v>0</v>
      </c>
    </row>
    <row r="7" spans="1:7" x14ac:dyDescent="0.25">
      <c r="A7">
        <v>1004</v>
      </c>
      <c r="B7" t="s">
        <v>4620</v>
      </c>
      <c r="C7" t="s">
        <v>5446</v>
      </c>
      <c r="F7" t="s">
        <v>5446</v>
      </c>
      <c r="G7">
        <f>LevelsAll[[#This Row],[relToParent]]</f>
        <v>0</v>
      </c>
    </row>
    <row r="8" spans="1:7" x14ac:dyDescent="0.25">
      <c r="A8">
        <v>1005</v>
      </c>
      <c r="B8" t="s">
        <v>4620</v>
      </c>
      <c r="C8" t="s">
        <v>8389</v>
      </c>
      <c r="F8" t="s">
        <v>8389</v>
      </c>
      <c r="G8">
        <f>LevelsAll[[#This Row],[relToParent]]</f>
        <v>0</v>
      </c>
    </row>
    <row r="9" spans="1:7" x14ac:dyDescent="0.25">
      <c r="A9">
        <v>1006</v>
      </c>
      <c r="B9" t="s">
        <v>4620</v>
      </c>
      <c r="C9" t="s">
        <v>1020</v>
      </c>
      <c r="F9" t="s">
        <v>1020</v>
      </c>
      <c r="G9">
        <f>LevelsAll[[#This Row],[relToParent]]</f>
        <v>0</v>
      </c>
    </row>
    <row r="10" spans="1:7" x14ac:dyDescent="0.25">
      <c r="A10">
        <v>1007</v>
      </c>
      <c r="B10" t="s">
        <v>4620</v>
      </c>
      <c r="C10" t="s">
        <v>4884</v>
      </c>
      <c r="F10" t="s">
        <v>4884</v>
      </c>
      <c r="G10">
        <f>LevelsAll[[#This Row],[relToParent]]</f>
        <v>0</v>
      </c>
    </row>
    <row r="11" spans="1:7" x14ac:dyDescent="0.25">
      <c r="A11">
        <v>1008</v>
      </c>
      <c r="B11" t="s">
        <v>4620</v>
      </c>
      <c r="D11" t="s">
        <v>4621</v>
      </c>
      <c r="F11" t="s">
        <v>4625</v>
      </c>
      <c r="G11" t="str">
        <f>LevelsAll[[#This Row],[relToParent]]</f>
        <v>Customer Relationship</v>
      </c>
    </row>
    <row r="12" spans="1:7" x14ac:dyDescent="0.25">
      <c r="A12">
        <v>1009</v>
      </c>
      <c r="B12" t="s">
        <v>4620</v>
      </c>
      <c r="D12" t="s">
        <v>4621</v>
      </c>
      <c r="F12" t="s">
        <v>4639</v>
      </c>
      <c r="G12" t="str">
        <f>LevelsAll[[#This Row],[relToParent]]</f>
        <v>Customer Relationship</v>
      </c>
    </row>
    <row r="13" spans="1:7" x14ac:dyDescent="0.25">
      <c r="A13">
        <v>1010</v>
      </c>
      <c r="B13" t="s">
        <v>4620</v>
      </c>
      <c r="D13" t="s">
        <v>4621</v>
      </c>
      <c r="F13" t="s">
        <v>4650</v>
      </c>
      <c r="G13" t="str">
        <f>LevelsAll[[#This Row],[relToParent]]</f>
        <v>Customer Relationship</v>
      </c>
    </row>
    <row r="14" spans="1:7" x14ac:dyDescent="0.25">
      <c r="A14">
        <v>1011</v>
      </c>
      <c r="B14" t="s">
        <v>4620</v>
      </c>
      <c r="D14" t="s">
        <v>4621</v>
      </c>
      <c r="F14" t="s">
        <v>4662</v>
      </c>
      <c r="G14" t="str">
        <f>LevelsAll[[#This Row],[relToParent]]</f>
        <v>Customer Relationship</v>
      </c>
    </row>
    <row r="15" spans="1:7" x14ac:dyDescent="0.25">
      <c r="A15">
        <v>1012</v>
      </c>
      <c r="B15" t="s">
        <v>4620</v>
      </c>
      <c r="D15" t="s">
        <v>4621</v>
      </c>
      <c r="F15" t="s">
        <v>4670</v>
      </c>
      <c r="G15" t="str">
        <f>LevelsAll[[#This Row],[relToParent]]</f>
        <v>Customer Relationship</v>
      </c>
    </row>
    <row r="16" spans="1:7" x14ac:dyDescent="0.25">
      <c r="A16">
        <v>1013</v>
      </c>
      <c r="B16" t="s">
        <v>4620</v>
      </c>
      <c r="D16" t="s">
        <v>4621</v>
      </c>
      <c r="F16" t="s">
        <v>4683</v>
      </c>
      <c r="G16" t="str">
        <f>LevelsAll[[#This Row],[relToParent]]</f>
        <v>Customer Relationship</v>
      </c>
    </row>
    <row r="17" spans="1:7" x14ac:dyDescent="0.25">
      <c r="A17">
        <v>1014</v>
      </c>
      <c r="B17" t="s">
        <v>4620</v>
      </c>
      <c r="D17" t="s">
        <v>8199</v>
      </c>
      <c r="F17" t="s">
        <v>4885</v>
      </c>
      <c r="G17" t="str">
        <f>LevelsAll[[#This Row],[relToParent]]</f>
        <v>Enterprise Support</v>
      </c>
    </row>
    <row r="18" spans="1:7" x14ac:dyDescent="0.25">
      <c r="A18">
        <v>1015</v>
      </c>
      <c r="B18" t="s">
        <v>4620</v>
      </c>
      <c r="D18" t="s">
        <v>8199</v>
      </c>
      <c r="F18" t="s">
        <v>4898</v>
      </c>
      <c r="G18" t="str">
        <f>LevelsAll[[#This Row],[relToParent]]</f>
        <v>Enterprise Support</v>
      </c>
    </row>
    <row r="19" spans="1:7" x14ac:dyDescent="0.25">
      <c r="A19">
        <v>1016</v>
      </c>
      <c r="B19" t="s">
        <v>4620</v>
      </c>
      <c r="D19" t="s">
        <v>8199</v>
      </c>
      <c r="F19" t="s">
        <v>8201</v>
      </c>
      <c r="G19" t="str">
        <f>LevelsAll[[#This Row],[relToParent]]</f>
        <v>Enterprise Support</v>
      </c>
    </row>
    <row r="20" spans="1:7" x14ac:dyDescent="0.25">
      <c r="A20">
        <v>1017</v>
      </c>
      <c r="B20" t="s">
        <v>4620</v>
      </c>
      <c r="D20" t="s">
        <v>8199</v>
      </c>
      <c r="F20" t="s">
        <v>8464</v>
      </c>
      <c r="G20" t="str">
        <f>LevelsAll[[#This Row],[relToParent]]</f>
        <v>Enterprise Support</v>
      </c>
    </row>
    <row r="21" spans="1:7" x14ac:dyDescent="0.25">
      <c r="A21">
        <v>1018</v>
      </c>
      <c r="B21" t="s">
        <v>4620</v>
      </c>
      <c r="D21" t="s">
        <v>8199</v>
      </c>
      <c r="F21" t="s">
        <v>8204</v>
      </c>
      <c r="G21" t="str">
        <f>LevelsAll[[#This Row],[relToParent]]</f>
        <v>Enterprise Support</v>
      </c>
    </row>
    <row r="22" spans="1:7" x14ac:dyDescent="0.25">
      <c r="A22">
        <v>1019</v>
      </c>
      <c r="B22" t="s">
        <v>4620</v>
      </c>
      <c r="D22" t="s">
        <v>8199</v>
      </c>
      <c r="F22" t="s">
        <v>4930</v>
      </c>
      <c r="G22" t="str">
        <f>LevelsAll[[#This Row],[relToParent]]</f>
        <v>Enterprise Support</v>
      </c>
    </row>
    <row r="23" spans="1:7" x14ac:dyDescent="0.25">
      <c r="A23">
        <v>1020</v>
      </c>
      <c r="B23" t="s">
        <v>4620</v>
      </c>
      <c r="D23" t="s">
        <v>8199</v>
      </c>
      <c r="F23" t="s">
        <v>3006</v>
      </c>
      <c r="G23" t="str">
        <f>LevelsAll[[#This Row],[relToParent]]</f>
        <v>Enterprise Support</v>
      </c>
    </row>
    <row r="24" spans="1:7" x14ac:dyDescent="0.25">
      <c r="A24">
        <v>1021</v>
      </c>
      <c r="B24" t="s">
        <v>4620</v>
      </c>
      <c r="D24" t="s">
        <v>8199</v>
      </c>
      <c r="F24" t="s">
        <v>8205</v>
      </c>
      <c r="G24" t="str">
        <f>LevelsAll[[#This Row],[relToParent]]</f>
        <v>Enterprise Support</v>
      </c>
    </row>
    <row r="25" spans="1:7" x14ac:dyDescent="0.25">
      <c r="A25">
        <v>1022</v>
      </c>
      <c r="B25" t="s">
        <v>4620</v>
      </c>
      <c r="D25" t="s">
        <v>4946</v>
      </c>
      <c r="F25" t="s">
        <v>4947</v>
      </c>
      <c r="G25" t="str">
        <f>LevelsAll[[#This Row],[relToParent]]</f>
        <v>Finance</v>
      </c>
    </row>
    <row r="26" spans="1:7" x14ac:dyDescent="0.25">
      <c r="A26">
        <v>1023</v>
      </c>
      <c r="B26" t="s">
        <v>4620</v>
      </c>
      <c r="D26" t="s">
        <v>4946</v>
      </c>
      <c r="F26" t="s">
        <v>4966</v>
      </c>
      <c r="G26" t="str">
        <f>LevelsAll[[#This Row],[relToParent]]</f>
        <v>Finance</v>
      </c>
    </row>
    <row r="27" spans="1:7" x14ac:dyDescent="0.25">
      <c r="A27">
        <v>1024</v>
      </c>
      <c r="B27" t="s">
        <v>4620</v>
      </c>
      <c r="D27" t="s">
        <v>4946</v>
      </c>
      <c r="F27" t="s">
        <v>4977</v>
      </c>
      <c r="G27" t="str">
        <f>LevelsAll[[#This Row],[relToParent]]</f>
        <v>Finance</v>
      </c>
    </row>
    <row r="28" spans="1:7" x14ac:dyDescent="0.25">
      <c r="A28">
        <v>1025</v>
      </c>
      <c r="B28" t="s">
        <v>4620</v>
      </c>
      <c r="D28" t="s">
        <v>4946</v>
      </c>
      <c r="F28" t="s">
        <v>4985</v>
      </c>
      <c r="G28" t="str">
        <f>LevelsAll[[#This Row],[relToParent]]</f>
        <v>Finance</v>
      </c>
    </row>
    <row r="29" spans="1:7" x14ac:dyDescent="0.25">
      <c r="A29">
        <v>1026</v>
      </c>
      <c r="B29" t="s">
        <v>4620</v>
      </c>
      <c r="D29" t="s">
        <v>4946</v>
      </c>
      <c r="F29" t="s">
        <v>4993</v>
      </c>
      <c r="G29" t="str">
        <f>LevelsAll[[#This Row],[relToParent]]</f>
        <v>Finance</v>
      </c>
    </row>
    <row r="30" spans="1:7" x14ac:dyDescent="0.25">
      <c r="A30">
        <v>1027</v>
      </c>
      <c r="B30" t="s">
        <v>4620</v>
      </c>
      <c r="D30" t="s">
        <v>4946</v>
      </c>
      <c r="F30" t="s">
        <v>5006</v>
      </c>
      <c r="G30" t="str">
        <f>LevelsAll[[#This Row],[relToParent]]</f>
        <v>Finance</v>
      </c>
    </row>
    <row r="31" spans="1:7" x14ac:dyDescent="0.25">
      <c r="A31">
        <v>1028</v>
      </c>
      <c r="B31" t="s">
        <v>4620</v>
      </c>
      <c r="D31" t="s">
        <v>4946</v>
      </c>
      <c r="F31" t="s">
        <v>5021</v>
      </c>
      <c r="G31" t="str">
        <f>LevelsAll[[#This Row],[relToParent]]</f>
        <v>Finance</v>
      </c>
    </row>
    <row r="32" spans="1:7" x14ac:dyDescent="0.25">
      <c r="A32">
        <v>1029</v>
      </c>
      <c r="B32" t="s">
        <v>4620</v>
      </c>
      <c r="D32" t="s">
        <v>8388</v>
      </c>
      <c r="F32" t="s">
        <v>8448</v>
      </c>
      <c r="G32" t="str">
        <f>LevelsAll[[#This Row],[relToParent]]</f>
        <v>Marketing &amp; Sales</v>
      </c>
    </row>
    <row r="33" spans="1:7" x14ac:dyDescent="0.25">
      <c r="A33">
        <v>1030</v>
      </c>
      <c r="B33" t="s">
        <v>4620</v>
      </c>
      <c r="D33" t="s">
        <v>8388</v>
      </c>
      <c r="F33" t="s">
        <v>8454</v>
      </c>
      <c r="G33" t="str">
        <f>LevelsAll[[#This Row],[relToParent]]</f>
        <v>Marketing &amp; Sales</v>
      </c>
    </row>
    <row r="34" spans="1:7" x14ac:dyDescent="0.25">
      <c r="A34">
        <v>1031</v>
      </c>
      <c r="B34" t="s">
        <v>4620</v>
      </c>
      <c r="D34" t="s">
        <v>8388</v>
      </c>
      <c r="F34" t="s">
        <v>8479</v>
      </c>
      <c r="G34" t="str">
        <f>LevelsAll[[#This Row],[relToParent]]</f>
        <v>Marketing &amp; Sales</v>
      </c>
    </row>
    <row r="35" spans="1:7" x14ac:dyDescent="0.25">
      <c r="A35">
        <v>1032</v>
      </c>
      <c r="B35" t="s">
        <v>4620</v>
      </c>
      <c r="D35" t="s">
        <v>8388</v>
      </c>
      <c r="F35" t="s">
        <v>379</v>
      </c>
      <c r="G35" t="str">
        <f>LevelsAll[[#This Row],[relToParent]]</f>
        <v>Marketing &amp; Sales</v>
      </c>
    </row>
    <row r="36" spans="1:7" x14ac:dyDescent="0.25">
      <c r="A36">
        <v>1033</v>
      </c>
      <c r="B36" t="s">
        <v>4620</v>
      </c>
      <c r="D36" t="s">
        <v>5446</v>
      </c>
      <c r="F36" t="s">
        <v>5447</v>
      </c>
      <c r="G36" t="str">
        <f>LevelsAll[[#This Row],[relToParent]]</f>
        <v>Procurement &amp; Logistics</v>
      </c>
    </row>
    <row r="37" spans="1:7" x14ac:dyDescent="0.25">
      <c r="A37">
        <v>1034</v>
      </c>
      <c r="B37" t="s">
        <v>4620</v>
      </c>
      <c r="D37" t="s">
        <v>5446</v>
      </c>
      <c r="F37" t="s">
        <v>5458</v>
      </c>
      <c r="G37" t="str">
        <f>LevelsAll[[#This Row],[relToParent]]</f>
        <v>Procurement &amp; Logistics</v>
      </c>
    </row>
    <row r="38" spans="1:7" x14ac:dyDescent="0.25">
      <c r="A38">
        <v>1035</v>
      </c>
      <c r="B38" t="s">
        <v>4620</v>
      </c>
      <c r="D38" t="s">
        <v>5446</v>
      </c>
      <c r="F38" t="s">
        <v>183</v>
      </c>
      <c r="G38" t="str">
        <f>LevelsAll[[#This Row],[relToParent]]</f>
        <v>Procurement &amp; Logistics</v>
      </c>
    </row>
    <row r="39" spans="1:7" x14ac:dyDescent="0.25">
      <c r="A39">
        <v>1036</v>
      </c>
      <c r="B39" t="s">
        <v>4620</v>
      </c>
      <c r="D39" t="s">
        <v>5446</v>
      </c>
      <c r="F39" t="s">
        <v>5486</v>
      </c>
      <c r="G39" t="str">
        <f>LevelsAll[[#This Row],[relToParent]]</f>
        <v>Procurement &amp; Logistics</v>
      </c>
    </row>
    <row r="40" spans="1:7" x14ac:dyDescent="0.25">
      <c r="A40">
        <v>1037</v>
      </c>
      <c r="B40" t="s">
        <v>4620</v>
      </c>
      <c r="D40" t="s">
        <v>5446</v>
      </c>
      <c r="F40" t="s">
        <v>5496</v>
      </c>
      <c r="G40" t="str">
        <f>LevelsAll[[#This Row],[relToParent]]</f>
        <v>Procurement &amp; Logistics</v>
      </c>
    </row>
    <row r="41" spans="1:7" x14ac:dyDescent="0.25">
      <c r="A41">
        <v>1038</v>
      </c>
      <c r="B41" t="s">
        <v>4620</v>
      </c>
      <c r="D41" t="s">
        <v>8389</v>
      </c>
      <c r="F41" t="s">
        <v>5517</v>
      </c>
      <c r="G41" t="str">
        <f>LevelsAll[[#This Row],[relToParent]]</f>
        <v>Product &amp; Service Development</v>
      </c>
    </row>
    <row r="42" spans="1:7" x14ac:dyDescent="0.25">
      <c r="A42">
        <v>1039</v>
      </c>
      <c r="B42" t="s">
        <v>4620</v>
      </c>
      <c r="D42" t="s">
        <v>8389</v>
      </c>
      <c r="F42" t="s">
        <v>5531</v>
      </c>
      <c r="G42" t="str">
        <f>LevelsAll[[#This Row],[relToParent]]</f>
        <v>Product &amp; Service Development</v>
      </c>
    </row>
    <row r="43" spans="1:7" x14ac:dyDescent="0.25">
      <c r="A43">
        <v>1040</v>
      </c>
      <c r="B43" t="s">
        <v>4620</v>
      </c>
      <c r="D43" t="s">
        <v>8389</v>
      </c>
      <c r="F43" t="s">
        <v>5542</v>
      </c>
      <c r="G43" t="str">
        <f>LevelsAll[[#This Row],[relToParent]]</f>
        <v>Product &amp; Service Development</v>
      </c>
    </row>
    <row r="44" spans="1:7" x14ac:dyDescent="0.25">
      <c r="A44">
        <v>1041</v>
      </c>
      <c r="B44" t="s">
        <v>4620</v>
      </c>
      <c r="D44" t="s">
        <v>8389</v>
      </c>
      <c r="F44" t="s">
        <v>8483</v>
      </c>
      <c r="G44" t="str">
        <f>LevelsAll[[#This Row],[relToParent]]</f>
        <v>Product &amp; Service Development</v>
      </c>
    </row>
    <row r="45" spans="1:7" x14ac:dyDescent="0.25">
      <c r="A45">
        <v>1042</v>
      </c>
      <c r="B45" t="s">
        <v>4620</v>
      </c>
      <c r="D45" t="s">
        <v>8389</v>
      </c>
      <c r="F45" t="s">
        <v>5567</v>
      </c>
      <c r="G45" t="str">
        <f>LevelsAll[[#This Row],[relToParent]]</f>
        <v>Product &amp; Service Development</v>
      </c>
    </row>
    <row r="46" spans="1:7" x14ac:dyDescent="0.25">
      <c r="A46">
        <v>1043</v>
      </c>
      <c r="B46" t="s">
        <v>4620</v>
      </c>
      <c r="D46" t="s">
        <v>8389</v>
      </c>
      <c r="F46" t="s">
        <v>5580</v>
      </c>
      <c r="G46" t="str">
        <f>LevelsAll[[#This Row],[relToParent]]</f>
        <v>Product &amp; Service Development</v>
      </c>
    </row>
    <row r="47" spans="1:7" x14ac:dyDescent="0.25">
      <c r="A47">
        <v>1044</v>
      </c>
      <c r="B47" t="s">
        <v>4620</v>
      </c>
      <c r="D47" t="s">
        <v>8389</v>
      </c>
      <c r="F47" t="s">
        <v>5593</v>
      </c>
      <c r="G47" t="str">
        <f>LevelsAll[[#This Row],[relToParent]]</f>
        <v>Product &amp; Service Development</v>
      </c>
    </row>
    <row r="48" spans="1:7" x14ac:dyDescent="0.25">
      <c r="A48">
        <v>1045</v>
      </c>
      <c r="B48" t="s">
        <v>4620</v>
      </c>
      <c r="D48" t="s">
        <v>8389</v>
      </c>
      <c r="F48" t="s">
        <v>5604</v>
      </c>
      <c r="G48" t="str">
        <f>LevelsAll[[#This Row],[relToParent]]</f>
        <v>Product &amp; Service Development</v>
      </c>
    </row>
    <row r="49" spans="1:7" x14ac:dyDescent="0.25">
      <c r="A49">
        <v>1046</v>
      </c>
      <c r="B49" t="s">
        <v>4620</v>
      </c>
      <c r="D49" t="s">
        <v>1020</v>
      </c>
      <c r="F49" t="s">
        <v>5060</v>
      </c>
      <c r="G49" t="str">
        <f>LevelsAll[[#This Row],[relToParent]]</f>
        <v>Production</v>
      </c>
    </row>
    <row r="50" spans="1:7" x14ac:dyDescent="0.25">
      <c r="A50">
        <v>1047</v>
      </c>
      <c r="B50" t="s">
        <v>4620</v>
      </c>
      <c r="D50" t="s">
        <v>1020</v>
      </c>
      <c r="F50" t="s">
        <v>5075</v>
      </c>
      <c r="G50" t="str">
        <f>LevelsAll[[#This Row],[relToParent]]</f>
        <v>Production</v>
      </c>
    </row>
    <row r="51" spans="1:7" x14ac:dyDescent="0.25">
      <c r="A51">
        <v>1048</v>
      </c>
      <c r="B51" t="s">
        <v>4620</v>
      </c>
      <c r="D51" t="s">
        <v>1020</v>
      </c>
      <c r="F51" t="s">
        <v>5085</v>
      </c>
      <c r="G51" t="str">
        <f>LevelsAll[[#This Row],[relToParent]]</f>
        <v>Production</v>
      </c>
    </row>
    <row r="52" spans="1:7" x14ac:dyDescent="0.25">
      <c r="A52">
        <v>1049</v>
      </c>
      <c r="B52" t="s">
        <v>4620</v>
      </c>
      <c r="D52" t="s">
        <v>1020</v>
      </c>
      <c r="F52" t="s">
        <v>5097</v>
      </c>
      <c r="G52" t="str">
        <f>LevelsAll[[#This Row],[relToParent]]</f>
        <v>Production</v>
      </c>
    </row>
    <row r="53" spans="1:7" x14ac:dyDescent="0.25">
      <c r="A53">
        <v>1050</v>
      </c>
      <c r="B53" t="s">
        <v>4620</v>
      </c>
      <c r="D53" t="s">
        <v>1020</v>
      </c>
      <c r="F53" t="s">
        <v>5137</v>
      </c>
      <c r="G53" t="str">
        <f>LevelsAll[[#This Row],[relToParent]]</f>
        <v>Production</v>
      </c>
    </row>
    <row r="54" spans="1:7" x14ac:dyDescent="0.25">
      <c r="A54">
        <v>1051</v>
      </c>
      <c r="B54" t="s">
        <v>4620</v>
      </c>
      <c r="D54" t="s">
        <v>1020</v>
      </c>
      <c r="F54" t="s">
        <v>5149</v>
      </c>
      <c r="G54" t="str">
        <f>LevelsAll[[#This Row],[relToParent]]</f>
        <v>Production</v>
      </c>
    </row>
    <row r="55" spans="1:7" x14ac:dyDescent="0.25">
      <c r="A55">
        <v>1052</v>
      </c>
      <c r="B55" t="s">
        <v>4620</v>
      </c>
      <c r="D55" t="s">
        <v>1020</v>
      </c>
      <c r="F55" t="s">
        <v>8484</v>
      </c>
      <c r="G55" t="str">
        <f>LevelsAll[[#This Row],[relToParent]]</f>
        <v>Production</v>
      </c>
    </row>
    <row r="56" spans="1:7" x14ac:dyDescent="0.25">
      <c r="A56">
        <v>1053</v>
      </c>
      <c r="B56" t="s">
        <v>4620</v>
      </c>
      <c r="D56" t="s">
        <v>1020</v>
      </c>
      <c r="F56" t="s">
        <v>8485</v>
      </c>
      <c r="G56" t="str">
        <f>LevelsAll[[#This Row],[relToParent]]</f>
        <v>Production</v>
      </c>
    </row>
    <row r="57" spans="1:7" x14ac:dyDescent="0.25">
      <c r="A57">
        <v>1054</v>
      </c>
      <c r="B57" t="s">
        <v>4620</v>
      </c>
      <c r="D57" t="s">
        <v>4884</v>
      </c>
      <c r="F57" t="s">
        <v>5771</v>
      </c>
      <c r="G57" t="str">
        <f>LevelsAll[[#This Row],[relToParent]]</f>
        <v>Strategic Management</v>
      </c>
    </row>
    <row r="58" spans="1:7" x14ac:dyDescent="0.25">
      <c r="A58">
        <v>1055</v>
      </c>
      <c r="B58" t="s">
        <v>4620</v>
      </c>
      <c r="D58" t="s">
        <v>4884</v>
      </c>
      <c r="F58" t="s">
        <v>5799</v>
      </c>
      <c r="G58" t="str">
        <f>LevelsAll[[#This Row],[relToParent]]</f>
        <v>Strategic Management</v>
      </c>
    </row>
    <row r="59" spans="1:7" x14ac:dyDescent="0.25">
      <c r="A59">
        <v>1056</v>
      </c>
      <c r="B59" t="s">
        <v>4620</v>
      </c>
      <c r="D59" t="s">
        <v>4884</v>
      </c>
      <c r="F59" t="s">
        <v>5811</v>
      </c>
      <c r="G59" t="str">
        <f>LevelsAll[[#This Row],[relToParent]]</f>
        <v>Strategic Management</v>
      </c>
    </row>
    <row r="60" spans="1:7" x14ac:dyDescent="0.25">
      <c r="A60">
        <v>1057</v>
      </c>
      <c r="B60" t="s">
        <v>4620</v>
      </c>
      <c r="D60" t="s">
        <v>4884</v>
      </c>
      <c r="F60" t="s">
        <v>5823</v>
      </c>
      <c r="G60" t="str">
        <f>LevelsAll[[#This Row],[relToParent]]</f>
        <v>Strategic Management</v>
      </c>
    </row>
    <row r="61" spans="1:7" x14ac:dyDescent="0.25">
      <c r="A61">
        <v>1058</v>
      </c>
      <c r="B61" t="s">
        <v>4620</v>
      </c>
      <c r="D61" t="s">
        <v>4884</v>
      </c>
      <c r="F61" t="s">
        <v>5836</v>
      </c>
      <c r="G61" t="str">
        <f>LevelsAll[[#This Row],[relToParent]]</f>
        <v>Strategic Management</v>
      </c>
    </row>
    <row r="62" spans="1:7" x14ac:dyDescent="0.25">
      <c r="A62">
        <v>1059</v>
      </c>
      <c r="B62" t="s">
        <v>4620</v>
      </c>
      <c r="D62" t="s">
        <v>4884</v>
      </c>
      <c r="F62" t="s">
        <v>5846</v>
      </c>
      <c r="G62" t="str">
        <f>LevelsAll[[#This Row],[relToParent]]</f>
        <v>Strategic Management</v>
      </c>
    </row>
    <row r="63" spans="1:7" x14ac:dyDescent="0.25">
      <c r="A63">
        <v>1060</v>
      </c>
      <c r="B63" t="s">
        <v>4620</v>
      </c>
      <c r="D63" t="s">
        <v>4884</v>
      </c>
      <c r="F63" t="s">
        <v>5856</v>
      </c>
      <c r="G63" t="str">
        <f>LevelsAll[[#This Row],[relToParent]]</f>
        <v>Strategic Management</v>
      </c>
    </row>
    <row r="64" spans="1:7" x14ac:dyDescent="0.25">
      <c r="A64">
        <v>1061</v>
      </c>
      <c r="B64" t="s">
        <v>4620</v>
      </c>
      <c r="D64" t="s">
        <v>4884</v>
      </c>
      <c r="F64" t="s">
        <v>5866</v>
      </c>
      <c r="G64" t="str">
        <f>LevelsAll[[#This Row],[relToParent]]</f>
        <v>Strategic Management</v>
      </c>
    </row>
    <row r="65" spans="1:7" x14ac:dyDescent="0.25">
      <c r="A65">
        <v>1062</v>
      </c>
      <c r="B65" t="s">
        <v>4620</v>
      </c>
      <c r="D65" t="s">
        <v>8497</v>
      </c>
      <c r="E65" t="s">
        <v>8390</v>
      </c>
      <c r="F65" t="s">
        <v>4627</v>
      </c>
      <c r="G65" t="str">
        <f>LevelsAll[[#This Row],[relToParent]]</f>
        <v xml:space="preserve">Customer Relationship </v>
      </c>
    </row>
    <row r="66" spans="1:7" x14ac:dyDescent="0.25">
      <c r="A66">
        <v>1063</v>
      </c>
      <c r="B66" t="s">
        <v>4620</v>
      </c>
      <c r="D66" t="s">
        <v>8497</v>
      </c>
      <c r="E66" t="s">
        <v>8390</v>
      </c>
      <c r="F66" t="s">
        <v>4629</v>
      </c>
      <c r="G66" t="str">
        <f>LevelsAll[[#This Row],[relToParent]]</f>
        <v xml:space="preserve">Customer Relationship </v>
      </c>
    </row>
    <row r="67" spans="1:7" x14ac:dyDescent="0.25">
      <c r="A67">
        <v>1064</v>
      </c>
      <c r="B67" t="s">
        <v>4620</v>
      </c>
      <c r="D67" t="s">
        <v>8497</v>
      </c>
      <c r="E67" t="s">
        <v>8390</v>
      </c>
      <c r="F67" t="s">
        <v>4631</v>
      </c>
      <c r="G67" t="str">
        <f>LevelsAll[[#This Row],[relToParent]]</f>
        <v xml:space="preserve">Customer Relationship </v>
      </c>
    </row>
    <row r="68" spans="1:7" x14ac:dyDescent="0.25">
      <c r="A68">
        <v>1065</v>
      </c>
      <c r="B68" t="s">
        <v>4620</v>
      </c>
      <c r="D68" t="s">
        <v>8497</v>
      </c>
      <c r="E68" t="s">
        <v>8390</v>
      </c>
      <c r="F68" t="s">
        <v>4633</v>
      </c>
      <c r="G68" t="str">
        <f>LevelsAll[[#This Row],[relToParent]]</f>
        <v xml:space="preserve">Customer Relationship </v>
      </c>
    </row>
    <row r="69" spans="1:7" x14ac:dyDescent="0.25">
      <c r="A69">
        <v>1066</v>
      </c>
      <c r="B69" t="s">
        <v>4620</v>
      </c>
      <c r="D69" t="s">
        <v>8497</v>
      </c>
      <c r="E69" t="s">
        <v>8390</v>
      </c>
      <c r="F69" t="s">
        <v>4635</v>
      </c>
      <c r="G69" t="str">
        <f>LevelsAll[[#This Row],[relToParent]]</f>
        <v xml:space="preserve">Customer Relationship </v>
      </c>
    </row>
    <row r="70" spans="1:7" x14ac:dyDescent="0.25">
      <c r="A70">
        <v>1067</v>
      </c>
      <c r="B70" t="s">
        <v>4620</v>
      </c>
      <c r="D70" t="s">
        <v>8497</v>
      </c>
      <c r="E70" t="s">
        <v>8390</v>
      </c>
      <c r="F70" t="s">
        <v>4637</v>
      </c>
      <c r="G70" t="str">
        <f>LevelsAll[[#This Row],[relToParent]]</f>
        <v xml:space="preserve">Customer Relationship </v>
      </c>
    </row>
    <row r="71" spans="1:7" x14ac:dyDescent="0.25">
      <c r="A71">
        <v>1068</v>
      </c>
      <c r="B71" t="s">
        <v>4620</v>
      </c>
      <c r="D71" t="s">
        <v>8497</v>
      </c>
      <c r="E71" t="s">
        <v>8391</v>
      </c>
      <c r="F71" t="s">
        <v>4644</v>
      </c>
      <c r="G71" t="str">
        <f>LevelsAll[[#This Row],[relToParent]]</f>
        <v xml:space="preserve">Customer Relationship </v>
      </c>
    </row>
    <row r="72" spans="1:7" x14ac:dyDescent="0.25">
      <c r="A72">
        <v>1069</v>
      </c>
      <c r="B72" t="s">
        <v>4620</v>
      </c>
      <c r="D72" t="s">
        <v>8497</v>
      </c>
      <c r="E72" t="s">
        <v>8391</v>
      </c>
      <c r="F72" t="s">
        <v>4646</v>
      </c>
      <c r="G72" t="str">
        <f>LevelsAll[[#This Row],[relToParent]]</f>
        <v xml:space="preserve">Customer Relationship </v>
      </c>
    </row>
    <row r="73" spans="1:7" x14ac:dyDescent="0.25">
      <c r="A73">
        <v>1070</v>
      </c>
      <c r="B73" t="s">
        <v>4620</v>
      </c>
      <c r="D73" t="s">
        <v>8497</v>
      </c>
      <c r="E73" t="s">
        <v>8391</v>
      </c>
      <c r="F73" t="s">
        <v>4640</v>
      </c>
      <c r="G73" t="str">
        <f>LevelsAll[[#This Row],[relToParent]]</f>
        <v xml:space="preserve">Customer Relationship </v>
      </c>
    </row>
    <row r="74" spans="1:7" x14ac:dyDescent="0.25">
      <c r="A74">
        <v>1071</v>
      </c>
      <c r="B74" t="s">
        <v>4620</v>
      </c>
      <c r="D74" t="s">
        <v>8497</v>
      </c>
      <c r="E74" t="s">
        <v>8391</v>
      </c>
      <c r="F74" t="s">
        <v>4648</v>
      </c>
      <c r="G74" t="str">
        <f>LevelsAll[[#This Row],[relToParent]]</f>
        <v xml:space="preserve">Customer Relationship </v>
      </c>
    </row>
    <row r="75" spans="1:7" x14ac:dyDescent="0.25">
      <c r="A75">
        <v>1072</v>
      </c>
      <c r="B75" t="s">
        <v>4620</v>
      </c>
      <c r="D75" t="s">
        <v>8497</v>
      </c>
      <c r="E75" t="s">
        <v>8392</v>
      </c>
      <c r="F75" t="s">
        <v>4652</v>
      </c>
      <c r="G75" t="str">
        <f>LevelsAll[[#This Row],[relToParent]]</f>
        <v xml:space="preserve">Customer Relationship </v>
      </c>
    </row>
    <row r="76" spans="1:7" x14ac:dyDescent="0.25">
      <c r="A76">
        <v>1073</v>
      </c>
      <c r="B76" t="s">
        <v>4620</v>
      </c>
      <c r="D76" t="s">
        <v>8497</v>
      </c>
      <c r="E76" t="s">
        <v>8392</v>
      </c>
      <c r="F76" t="s">
        <v>4654</v>
      </c>
      <c r="G76" t="str">
        <f>LevelsAll[[#This Row],[relToParent]]</f>
        <v xml:space="preserve">Customer Relationship </v>
      </c>
    </row>
    <row r="77" spans="1:7" x14ac:dyDescent="0.25">
      <c r="A77">
        <v>1074</v>
      </c>
      <c r="B77" t="s">
        <v>4620</v>
      </c>
      <c r="D77" t="s">
        <v>8497</v>
      </c>
      <c r="E77" t="s">
        <v>8392</v>
      </c>
      <c r="F77" t="s">
        <v>4656</v>
      </c>
      <c r="G77" t="str">
        <f>LevelsAll[[#This Row],[relToParent]]</f>
        <v xml:space="preserve">Customer Relationship </v>
      </c>
    </row>
    <row r="78" spans="1:7" x14ac:dyDescent="0.25">
      <c r="A78">
        <v>1075</v>
      </c>
      <c r="B78" t="s">
        <v>4620</v>
      </c>
      <c r="D78" t="s">
        <v>8497</v>
      </c>
      <c r="E78" t="s">
        <v>8392</v>
      </c>
      <c r="F78" t="s">
        <v>4658</v>
      </c>
      <c r="G78" t="str">
        <f>LevelsAll[[#This Row],[relToParent]]</f>
        <v xml:space="preserve">Customer Relationship </v>
      </c>
    </row>
    <row r="79" spans="1:7" x14ac:dyDescent="0.25">
      <c r="A79">
        <v>1076</v>
      </c>
      <c r="B79" t="s">
        <v>4620</v>
      </c>
      <c r="D79" t="s">
        <v>8497</v>
      </c>
      <c r="E79" t="s">
        <v>8392</v>
      </c>
      <c r="F79" t="s">
        <v>4660</v>
      </c>
      <c r="G79" t="str">
        <f>LevelsAll[[#This Row],[relToParent]]</f>
        <v xml:space="preserve">Customer Relationship </v>
      </c>
    </row>
    <row r="80" spans="1:7" x14ac:dyDescent="0.25">
      <c r="A80">
        <v>1077</v>
      </c>
      <c r="B80" t="s">
        <v>4620</v>
      </c>
      <c r="D80" t="s">
        <v>8497</v>
      </c>
      <c r="E80" t="s">
        <v>8393</v>
      </c>
      <c r="F80" t="s">
        <v>4664</v>
      </c>
      <c r="G80" t="str">
        <f>LevelsAll[[#This Row],[relToParent]]</f>
        <v xml:space="preserve">Customer Relationship </v>
      </c>
    </row>
    <row r="81" spans="1:7" x14ac:dyDescent="0.25">
      <c r="A81">
        <v>1078</v>
      </c>
      <c r="B81" t="s">
        <v>4620</v>
      </c>
      <c r="D81" t="s">
        <v>8497</v>
      </c>
      <c r="E81" t="s">
        <v>8393</v>
      </c>
      <c r="F81" t="s">
        <v>4666</v>
      </c>
      <c r="G81" t="str">
        <f>LevelsAll[[#This Row],[relToParent]]</f>
        <v xml:space="preserve">Customer Relationship </v>
      </c>
    </row>
    <row r="82" spans="1:7" x14ac:dyDescent="0.25">
      <c r="A82">
        <v>1079</v>
      </c>
      <c r="B82" t="s">
        <v>4620</v>
      </c>
      <c r="D82" t="s">
        <v>8497</v>
      </c>
      <c r="E82" t="s">
        <v>8393</v>
      </c>
      <c r="F82" t="s">
        <v>4668</v>
      </c>
      <c r="G82" t="str">
        <f>LevelsAll[[#This Row],[relToParent]]</f>
        <v xml:space="preserve">Customer Relationship </v>
      </c>
    </row>
    <row r="83" spans="1:7" x14ac:dyDescent="0.25">
      <c r="A83">
        <v>1080</v>
      </c>
      <c r="B83" t="s">
        <v>4620</v>
      </c>
      <c r="D83" t="s">
        <v>8497</v>
      </c>
      <c r="E83" t="s">
        <v>8394</v>
      </c>
      <c r="F83" t="s">
        <v>4673</v>
      </c>
      <c r="G83" t="str">
        <f>LevelsAll[[#This Row],[relToParent]]</f>
        <v xml:space="preserve">Customer Relationship </v>
      </c>
    </row>
    <row r="84" spans="1:7" x14ac:dyDescent="0.25">
      <c r="A84">
        <v>1081</v>
      </c>
      <c r="B84" t="s">
        <v>4620</v>
      </c>
      <c r="D84" t="s">
        <v>8497</v>
      </c>
      <c r="E84" t="s">
        <v>8394</v>
      </c>
      <c r="F84" t="s">
        <v>4677</v>
      </c>
      <c r="G84" t="str">
        <f>LevelsAll[[#This Row],[relToParent]]</f>
        <v xml:space="preserve">Customer Relationship </v>
      </c>
    </row>
    <row r="85" spans="1:7" x14ac:dyDescent="0.25">
      <c r="A85">
        <v>1082</v>
      </c>
      <c r="B85" t="s">
        <v>4620</v>
      </c>
      <c r="D85" t="s">
        <v>8497</v>
      </c>
      <c r="E85" t="s">
        <v>8394</v>
      </c>
      <c r="F85" t="s">
        <v>4679</v>
      </c>
      <c r="G85" t="str">
        <f>LevelsAll[[#This Row],[relToParent]]</f>
        <v xml:space="preserve">Customer Relationship </v>
      </c>
    </row>
    <row r="86" spans="1:7" x14ac:dyDescent="0.25">
      <c r="A86">
        <v>1083</v>
      </c>
      <c r="B86" t="s">
        <v>4620</v>
      </c>
      <c r="D86" t="s">
        <v>8497</v>
      </c>
      <c r="E86" t="s">
        <v>8394</v>
      </c>
      <c r="F86" t="s">
        <v>4681</v>
      </c>
      <c r="G86" t="str">
        <f>LevelsAll[[#This Row],[relToParent]]</f>
        <v xml:space="preserve">Customer Relationship </v>
      </c>
    </row>
    <row r="87" spans="1:7" x14ac:dyDescent="0.25">
      <c r="A87">
        <v>1084</v>
      </c>
      <c r="B87" t="s">
        <v>4620</v>
      </c>
      <c r="D87" t="s">
        <v>8497</v>
      </c>
      <c r="E87" t="s">
        <v>8394</v>
      </c>
      <c r="F87" t="s">
        <v>4675</v>
      </c>
      <c r="G87" t="str">
        <f>LevelsAll[[#This Row],[relToParent]]</f>
        <v xml:space="preserve">Customer Relationship </v>
      </c>
    </row>
    <row r="88" spans="1:7" x14ac:dyDescent="0.25">
      <c r="A88">
        <v>1085</v>
      </c>
      <c r="B88" t="s">
        <v>4620</v>
      </c>
      <c r="D88" t="s">
        <v>8497</v>
      </c>
      <c r="E88" t="s">
        <v>8395</v>
      </c>
      <c r="F88" t="s">
        <v>4685</v>
      </c>
      <c r="G88" t="str">
        <f>LevelsAll[[#This Row],[relToParent]]</f>
        <v xml:space="preserve">Customer Relationship </v>
      </c>
    </row>
    <row r="89" spans="1:7" x14ac:dyDescent="0.25">
      <c r="A89">
        <v>1086</v>
      </c>
      <c r="B89" t="s">
        <v>4620</v>
      </c>
      <c r="D89" t="s">
        <v>8497</v>
      </c>
      <c r="E89" t="s">
        <v>8395</v>
      </c>
      <c r="F89" t="s">
        <v>4688</v>
      </c>
      <c r="G89" t="str">
        <f>LevelsAll[[#This Row],[relToParent]]</f>
        <v xml:space="preserve">Customer Relationship </v>
      </c>
    </row>
    <row r="90" spans="1:7" x14ac:dyDescent="0.25">
      <c r="A90">
        <v>1087</v>
      </c>
      <c r="B90" t="s">
        <v>4620</v>
      </c>
      <c r="D90" t="s">
        <v>8498</v>
      </c>
      <c r="E90" t="s">
        <v>8396</v>
      </c>
      <c r="F90" t="s">
        <v>4887</v>
      </c>
      <c r="G90" t="str">
        <f>LevelsAll[[#This Row],[relToParent]]</f>
        <v xml:space="preserve">Enterprise Support </v>
      </c>
    </row>
    <row r="91" spans="1:7" x14ac:dyDescent="0.25">
      <c r="A91">
        <v>1088</v>
      </c>
      <c r="B91" t="s">
        <v>4620</v>
      </c>
      <c r="D91" t="s">
        <v>8498</v>
      </c>
      <c r="E91" t="s">
        <v>8396</v>
      </c>
      <c r="F91" t="s">
        <v>4889</v>
      </c>
      <c r="G91" t="str">
        <f>LevelsAll[[#This Row],[relToParent]]</f>
        <v xml:space="preserve">Enterprise Support </v>
      </c>
    </row>
    <row r="92" spans="1:7" x14ac:dyDescent="0.25">
      <c r="A92">
        <v>1089</v>
      </c>
      <c r="B92" t="s">
        <v>4620</v>
      </c>
      <c r="D92" t="s">
        <v>8498</v>
      </c>
      <c r="E92" t="s">
        <v>8396</v>
      </c>
      <c r="F92" t="s">
        <v>4891</v>
      </c>
      <c r="G92" t="str">
        <f>LevelsAll[[#This Row],[relToParent]]</f>
        <v xml:space="preserve">Enterprise Support </v>
      </c>
    </row>
    <row r="93" spans="1:7" x14ac:dyDescent="0.25">
      <c r="A93">
        <v>1090</v>
      </c>
      <c r="B93" t="s">
        <v>4620</v>
      </c>
      <c r="D93" t="s">
        <v>8498</v>
      </c>
      <c r="E93" t="s">
        <v>8397</v>
      </c>
      <c r="F93" t="s">
        <v>4901</v>
      </c>
      <c r="G93" t="str">
        <f>LevelsAll[[#This Row],[relToParent]]</f>
        <v xml:space="preserve">Enterprise Support </v>
      </c>
    </row>
    <row r="94" spans="1:7" x14ac:dyDescent="0.25">
      <c r="A94">
        <v>1091</v>
      </c>
      <c r="B94" t="s">
        <v>4620</v>
      </c>
      <c r="D94" t="s">
        <v>8498</v>
      </c>
      <c r="E94" t="s">
        <v>8397</v>
      </c>
      <c r="F94" t="s">
        <v>4903</v>
      </c>
      <c r="G94" t="str">
        <f>LevelsAll[[#This Row],[relToParent]]</f>
        <v xml:space="preserve">Enterprise Support </v>
      </c>
    </row>
    <row r="95" spans="1:7" x14ac:dyDescent="0.25">
      <c r="A95">
        <v>1092</v>
      </c>
      <c r="B95" t="s">
        <v>4620</v>
      </c>
      <c r="D95" t="s">
        <v>8498</v>
      </c>
      <c r="E95" t="s">
        <v>8397</v>
      </c>
      <c r="F95" t="s">
        <v>4905</v>
      </c>
      <c r="G95" t="str">
        <f>LevelsAll[[#This Row],[relToParent]]</f>
        <v xml:space="preserve">Enterprise Support </v>
      </c>
    </row>
    <row r="96" spans="1:7" x14ac:dyDescent="0.25">
      <c r="A96">
        <v>1093</v>
      </c>
      <c r="B96" t="s">
        <v>4620</v>
      </c>
      <c r="D96" t="s">
        <v>8498</v>
      </c>
      <c r="E96" t="s">
        <v>8397</v>
      </c>
      <c r="F96" t="s">
        <v>4907</v>
      </c>
      <c r="G96" t="str">
        <f>LevelsAll[[#This Row],[relToParent]]</f>
        <v xml:space="preserve">Enterprise Support </v>
      </c>
    </row>
    <row r="97" spans="1:7" x14ac:dyDescent="0.25">
      <c r="A97">
        <v>1094</v>
      </c>
      <c r="B97" t="s">
        <v>4620</v>
      </c>
      <c r="D97" t="s">
        <v>8498</v>
      </c>
      <c r="E97" t="s">
        <v>8397</v>
      </c>
      <c r="F97" t="s">
        <v>4909</v>
      </c>
      <c r="G97" t="str">
        <f>LevelsAll[[#This Row],[relToParent]]</f>
        <v xml:space="preserve">Enterprise Support </v>
      </c>
    </row>
    <row r="98" spans="1:7" x14ac:dyDescent="0.25">
      <c r="A98">
        <v>1095</v>
      </c>
      <c r="B98" t="s">
        <v>4620</v>
      </c>
      <c r="D98" t="s">
        <v>8498</v>
      </c>
      <c r="E98" t="s">
        <v>8398</v>
      </c>
      <c r="F98" t="s">
        <v>4924</v>
      </c>
      <c r="G98" t="str">
        <f>LevelsAll[[#This Row],[relToParent]]</f>
        <v xml:space="preserve">Enterprise Support </v>
      </c>
    </row>
    <row r="99" spans="1:7" x14ac:dyDescent="0.25">
      <c r="A99">
        <v>1096</v>
      </c>
      <c r="B99" t="s">
        <v>4620</v>
      </c>
      <c r="D99" t="s">
        <v>8498</v>
      </c>
      <c r="E99" t="s">
        <v>8398</v>
      </c>
      <c r="F99" t="s">
        <v>8469</v>
      </c>
      <c r="G99" t="str">
        <f>LevelsAll[[#This Row],[relToParent]]</f>
        <v xml:space="preserve">Enterprise Support </v>
      </c>
    </row>
    <row r="100" spans="1:7" x14ac:dyDescent="0.25">
      <c r="A100">
        <v>1097</v>
      </c>
      <c r="B100" t="s">
        <v>4620</v>
      </c>
      <c r="D100" t="s">
        <v>8498</v>
      </c>
      <c r="E100" t="s">
        <v>8398</v>
      </c>
      <c r="F100" t="s">
        <v>8471</v>
      </c>
      <c r="G100" t="str">
        <f>LevelsAll[[#This Row],[relToParent]]</f>
        <v xml:space="preserve">Enterprise Support </v>
      </c>
    </row>
    <row r="101" spans="1:7" x14ac:dyDescent="0.25">
      <c r="A101">
        <v>1098</v>
      </c>
      <c r="B101" t="s">
        <v>4620</v>
      </c>
      <c r="D101" t="s">
        <v>8498</v>
      </c>
      <c r="E101" t="s">
        <v>8398</v>
      </c>
      <c r="F101" t="s">
        <v>8474</v>
      </c>
      <c r="G101" t="str">
        <f>LevelsAll[[#This Row],[relToParent]]</f>
        <v xml:space="preserve">Enterprise Support </v>
      </c>
    </row>
    <row r="102" spans="1:7" x14ac:dyDescent="0.25">
      <c r="A102">
        <v>1099</v>
      </c>
      <c r="B102" t="s">
        <v>4620</v>
      </c>
      <c r="D102" t="s">
        <v>8498</v>
      </c>
      <c r="E102" t="s">
        <v>8398</v>
      </c>
      <c r="F102" t="s">
        <v>4916</v>
      </c>
      <c r="G102" t="str">
        <f>LevelsAll[[#This Row],[relToParent]]</f>
        <v xml:space="preserve">Enterprise Support </v>
      </c>
    </row>
    <row r="103" spans="1:7" x14ac:dyDescent="0.25">
      <c r="A103">
        <v>1100</v>
      </c>
      <c r="B103" t="s">
        <v>4620</v>
      </c>
      <c r="D103" t="s">
        <v>8498</v>
      </c>
      <c r="E103" t="s">
        <v>8399</v>
      </c>
      <c r="F103" t="s">
        <v>8453</v>
      </c>
      <c r="G103" t="str">
        <f>LevelsAll[[#This Row],[relToParent]]</f>
        <v xml:space="preserve">Enterprise Support </v>
      </c>
    </row>
    <row r="104" spans="1:7" x14ac:dyDescent="0.25">
      <c r="A104">
        <v>1101</v>
      </c>
      <c r="B104" t="s">
        <v>4620</v>
      </c>
      <c r="D104" t="s">
        <v>8498</v>
      </c>
      <c r="E104" t="s">
        <v>8399</v>
      </c>
      <c r="F104" t="s">
        <v>4809</v>
      </c>
      <c r="G104" t="str">
        <f>LevelsAll[[#This Row],[relToParent]]</f>
        <v xml:space="preserve">Enterprise Support </v>
      </c>
    </row>
    <row r="105" spans="1:7" x14ac:dyDescent="0.25">
      <c r="A105">
        <v>1102</v>
      </c>
      <c r="B105" t="s">
        <v>4620</v>
      </c>
      <c r="D105" t="s">
        <v>8498</v>
      </c>
      <c r="E105" t="s">
        <v>8399</v>
      </c>
      <c r="F105" t="s">
        <v>8460</v>
      </c>
      <c r="G105" t="str">
        <f>LevelsAll[[#This Row],[relToParent]]</f>
        <v xml:space="preserve">Enterprise Support </v>
      </c>
    </row>
    <row r="106" spans="1:7" x14ac:dyDescent="0.25">
      <c r="A106">
        <v>1103</v>
      </c>
      <c r="B106" t="s">
        <v>4620</v>
      </c>
      <c r="D106" t="s">
        <v>8498</v>
      </c>
      <c r="E106" t="s">
        <v>8399</v>
      </c>
      <c r="F106" t="s">
        <v>8462</v>
      </c>
      <c r="G106" t="str">
        <f>LevelsAll[[#This Row],[relToParent]]</f>
        <v xml:space="preserve">Enterprise Support </v>
      </c>
    </row>
    <row r="107" spans="1:7" x14ac:dyDescent="0.25">
      <c r="A107">
        <v>1104</v>
      </c>
      <c r="B107" t="s">
        <v>4620</v>
      </c>
      <c r="D107" t="s">
        <v>8498</v>
      </c>
      <c r="E107" t="s">
        <v>8399</v>
      </c>
      <c r="F107" t="s">
        <v>8482</v>
      </c>
      <c r="G107" t="str">
        <f>LevelsAll[[#This Row],[relToParent]]</f>
        <v xml:space="preserve">Enterprise Support </v>
      </c>
    </row>
    <row r="108" spans="1:7" x14ac:dyDescent="0.25">
      <c r="A108">
        <v>1105</v>
      </c>
      <c r="B108" t="s">
        <v>4620</v>
      </c>
      <c r="D108" t="s">
        <v>8498</v>
      </c>
      <c r="E108" t="s">
        <v>8400</v>
      </c>
      <c r="F108" t="s">
        <v>4849</v>
      </c>
      <c r="G108" t="str">
        <f>LevelsAll[[#This Row],[relToParent]]</f>
        <v xml:space="preserve">Enterprise Support </v>
      </c>
    </row>
    <row r="109" spans="1:7" x14ac:dyDescent="0.25">
      <c r="A109">
        <v>1106</v>
      </c>
      <c r="B109" t="s">
        <v>4620</v>
      </c>
      <c r="D109" t="s">
        <v>8498</v>
      </c>
      <c r="E109" t="s">
        <v>8400</v>
      </c>
      <c r="F109" t="s">
        <v>8459</v>
      </c>
      <c r="G109" t="str">
        <f>LevelsAll[[#This Row],[relToParent]]</f>
        <v xml:space="preserve">Enterprise Support </v>
      </c>
    </row>
    <row r="110" spans="1:7" x14ac:dyDescent="0.25">
      <c r="A110">
        <v>1107</v>
      </c>
      <c r="B110" t="s">
        <v>4620</v>
      </c>
      <c r="D110" t="s">
        <v>8498</v>
      </c>
      <c r="E110" t="s">
        <v>8400</v>
      </c>
      <c r="F110" t="s">
        <v>4740</v>
      </c>
      <c r="G110" t="str">
        <f>LevelsAll[[#This Row],[relToParent]]</f>
        <v xml:space="preserve">Enterprise Support </v>
      </c>
    </row>
    <row r="111" spans="1:7" x14ac:dyDescent="0.25">
      <c r="A111">
        <v>1108</v>
      </c>
      <c r="B111" t="s">
        <v>4620</v>
      </c>
      <c r="D111" t="s">
        <v>8498</v>
      </c>
      <c r="E111" t="s">
        <v>8400</v>
      </c>
      <c r="F111" t="s">
        <v>4860</v>
      </c>
      <c r="G111" t="str">
        <f>LevelsAll[[#This Row],[relToParent]]</f>
        <v xml:space="preserve">Enterprise Support </v>
      </c>
    </row>
    <row r="112" spans="1:7" x14ac:dyDescent="0.25">
      <c r="A112">
        <v>1109</v>
      </c>
      <c r="B112" t="s">
        <v>4620</v>
      </c>
      <c r="D112" t="s">
        <v>8498</v>
      </c>
      <c r="E112" t="s">
        <v>8400</v>
      </c>
      <c r="F112" t="s">
        <v>8465</v>
      </c>
      <c r="G112" t="str">
        <f>LevelsAll[[#This Row],[relToParent]]</f>
        <v xml:space="preserve">Enterprise Support </v>
      </c>
    </row>
    <row r="113" spans="1:7" x14ac:dyDescent="0.25">
      <c r="A113">
        <v>1110</v>
      </c>
      <c r="B113" t="s">
        <v>4620</v>
      </c>
      <c r="D113" t="s">
        <v>8498</v>
      </c>
      <c r="E113" t="s">
        <v>8400</v>
      </c>
      <c r="F113" t="s">
        <v>8488</v>
      </c>
      <c r="G113" t="str">
        <f>LevelsAll[[#This Row],[relToParent]]</f>
        <v xml:space="preserve">Enterprise Support </v>
      </c>
    </row>
    <row r="114" spans="1:7" x14ac:dyDescent="0.25">
      <c r="A114">
        <v>1111</v>
      </c>
      <c r="B114" t="s">
        <v>4620</v>
      </c>
      <c r="D114" t="s">
        <v>8498</v>
      </c>
      <c r="E114" t="s">
        <v>8401</v>
      </c>
      <c r="F114" t="s">
        <v>4932</v>
      </c>
      <c r="G114" t="str">
        <f>LevelsAll[[#This Row],[relToParent]]</f>
        <v xml:space="preserve">Enterprise Support </v>
      </c>
    </row>
    <row r="115" spans="1:7" x14ac:dyDescent="0.25">
      <c r="A115">
        <v>1112</v>
      </c>
      <c r="B115" t="s">
        <v>4620</v>
      </c>
      <c r="D115" t="s">
        <v>8498</v>
      </c>
      <c r="E115" t="s">
        <v>8401</v>
      </c>
      <c r="F115" t="s">
        <v>4934</v>
      </c>
      <c r="G115" t="str">
        <f>LevelsAll[[#This Row],[relToParent]]</f>
        <v xml:space="preserve">Enterprise Support </v>
      </c>
    </row>
    <row r="116" spans="1:7" x14ac:dyDescent="0.25">
      <c r="A116">
        <v>1113</v>
      </c>
      <c r="B116" t="s">
        <v>4620</v>
      </c>
      <c r="D116" t="s">
        <v>8498</v>
      </c>
      <c r="E116" t="s">
        <v>8401</v>
      </c>
      <c r="F116" t="s">
        <v>4936</v>
      </c>
      <c r="G116" t="str">
        <f>LevelsAll[[#This Row],[relToParent]]</f>
        <v xml:space="preserve">Enterprise Support </v>
      </c>
    </row>
    <row r="117" spans="1:7" x14ac:dyDescent="0.25">
      <c r="A117">
        <v>1114</v>
      </c>
      <c r="B117" t="s">
        <v>4620</v>
      </c>
      <c r="D117" t="s">
        <v>8498</v>
      </c>
      <c r="E117" t="s">
        <v>8402</v>
      </c>
      <c r="F117" t="s">
        <v>4940</v>
      </c>
      <c r="G117" t="str">
        <f>LevelsAll[[#This Row],[relToParent]]</f>
        <v xml:space="preserve">Enterprise Support </v>
      </c>
    </row>
    <row r="118" spans="1:7" x14ac:dyDescent="0.25">
      <c r="A118">
        <v>1115</v>
      </c>
      <c r="B118" t="s">
        <v>4620</v>
      </c>
      <c r="D118" t="s">
        <v>8498</v>
      </c>
      <c r="E118" t="s">
        <v>8402</v>
      </c>
      <c r="F118" t="s">
        <v>4942</v>
      </c>
      <c r="G118" t="str">
        <f>LevelsAll[[#This Row],[relToParent]]</f>
        <v xml:space="preserve">Enterprise Support </v>
      </c>
    </row>
    <row r="119" spans="1:7" x14ac:dyDescent="0.25">
      <c r="A119">
        <v>1116</v>
      </c>
      <c r="B119" t="s">
        <v>4620</v>
      </c>
      <c r="D119" t="s">
        <v>8498</v>
      </c>
      <c r="E119" t="s">
        <v>8402</v>
      </c>
      <c r="F119" t="s">
        <v>4944</v>
      </c>
      <c r="G119" t="str">
        <f>LevelsAll[[#This Row],[relToParent]]</f>
        <v xml:space="preserve">Enterprise Support </v>
      </c>
    </row>
    <row r="120" spans="1:7" x14ac:dyDescent="0.25">
      <c r="A120">
        <v>1117</v>
      </c>
      <c r="B120" t="s">
        <v>4620</v>
      </c>
      <c r="D120" t="s">
        <v>8498</v>
      </c>
      <c r="E120" t="s">
        <v>8403</v>
      </c>
      <c r="F120" t="s">
        <v>8455</v>
      </c>
      <c r="G120" t="str">
        <f>LevelsAll[[#This Row],[relToParent]]</f>
        <v xml:space="preserve">Enterprise Support </v>
      </c>
    </row>
    <row r="121" spans="1:7" x14ac:dyDescent="0.25">
      <c r="A121">
        <v>1118</v>
      </c>
      <c r="B121" t="s">
        <v>4620</v>
      </c>
      <c r="D121" t="s">
        <v>8498</v>
      </c>
      <c r="E121" t="s">
        <v>8403</v>
      </c>
      <c r="F121" t="s">
        <v>8477</v>
      </c>
      <c r="G121" t="str">
        <f>LevelsAll[[#This Row],[relToParent]]</f>
        <v xml:space="preserve">Enterprise Support </v>
      </c>
    </row>
    <row r="122" spans="1:7" x14ac:dyDescent="0.25">
      <c r="A122">
        <v>1119</v>
      </c>
      <c r="B122" t="s">
        <v>4620</v>
      </c>
      <c r="D122" t="s">
        <v>8498</v>
      </c>
      <c r="E122" t="s">
        <v>8403</v>
      </c>
      <c r="F122" t="s">
        <v>8490</v>
      </c>
      <c r="G122" t="str">
        <f>LevelsAll[[#This Row],[relToParent]]</f>
        <v xml:space="preserve">Enterprise Support </v>
      </c>
    </row>
    <row r="123" spans="1:7" x14ac:dyDescent="0.25">
      <c r="A123">
        <v>1120</v>
      </c>
      <c r="B123" t="s">
        <v>4620</v>
      </c>
      <c r="D123" t="s">
        <v>8499</v>
      </c>
      <c r="E123" t="s">
        <v>8404</v>
      </c>
      <c r="F123" t="s">
        <v>4949</v>
      </c>
      <c r="G123" t="str">
        <f>LevelsAll[[#This Row],[relToParent]]</f>
        <v xml:space="preserve">Finance </v>
      </c>
    </row>
    <row r="124" spans="1:7" x14ac:dyDescent="0.25">
      <c r="A124">
        <v>1121</v>
      </c>
      <c r="B124" t="s">
        <v>4620</v>
      </c>
      <c r="D124" t="s">
        <v>8499</v>
      </c>
      <c r="E124" t="s">
        <v>8404</v>
      </c>
      <c r="F124" t="s">
        <v>4952</v>
      </c>
      <c r="G124" t="str">
        <f>LevelsAll[[#This Row],[relToParent]]</f>
        <v xml:space="preserve">Finance </v>
      </c>
    </row>
    <row r="125" spans="1:7" x14ac:dyDescent="0.25">
      <c r="A125">
        <v>1122</v>
      </c>
      <c r="B125" t="s">
        <v>4620</v>
      </c>
      <c r="D125" t="s">
        <v>8499</v>
      </c>
      <c r="E125" t="s">
        <v>8404</v>
      </c>
      <c r="F125" t="s">
        <v>4954</v>
      </c>
      <c r="G125" t="str">
        <f>LevelsAll[[#This Row],[relToParent]]</f>
        <v xml:space="preserve">Finance </v>
      </c>
    </row>
    <row r="126" spans="1:7" x14ac:dyDescent="0.25">
      <c r="A126">
        <v>1123</v>
      </c>
      <c r="B126" t="s">
        <v>4620</v>
      </c>
      <c r="D126" t="s">
        <v>8499</v>
      </c>
      <c r="E126" t="s">
        <v>8404</v>
      </c>
      <c r="F126" t="s">
        <v>4956</v>
      </c>
      <c r="G126" t="str">
        <f>LevelsAll[[#This Row],[relToParent]]</f>
        <v xml:space="preserve">Finance </v>
      </c>
    </row>
    <row r="127" spans="1:7" x14ac:dyDescent="0.25">
      <c r="A127">
        <v>1124</v>
      </c>
      <c r="B127" t="s">
        <v>4620</v>
      </c>
      <c r="D127" t="s">
        <v>8499</v>
      </c>
      <c r="E127" t="s">
        <v>8404</v>
      </c>
      <c r="F127" t="s">
        <v>4958</v>
      </c>
      <c r="G127" t="str">
        <f>LevelsAll[[#This Row],[relToParent]]</f>
        <v xml:space="preserve">Finance </v>
      </c>
    </row>
    <row r="128" spans="1:7" x14ac:dyDescent="0.25">
      <c r="A128">
        <v>1125</v>
      </c>
      <c r="B128" t="s">
        <v>4620</v>
      </c>
      <c r="D128" t="s">
        <v>8499</v>
      </c>
      <c r="E128" t="s">
        <v>8404</v>
      </c>
      <c r="F128" t="s">
        <v>4960</v>
      </c>
      <c r="G128" t="str">
        <f>LevelsAll[[#This Row],[relToParent]]</f>
        <v xml:space="preserve">Finance </v>
      </c>
    </row>
    <row r="129" spans="1:7" x14ac:dyDescent="0.25">
      <c r="A129">
        <v>1126</v>
      </c>
      <c r="B129" t="s">
        <v>4620</v>
      </c>
      <c r="D129" t="s">
        <v>8499</v>
      </c>
      <c r="E129" t="s">
        <v>8404</v>
      </c>
      <c r="F129" t="s">
        <v>4962</v>
      </c>
      <c r="G129" t="str">
        <f>LevelsAll[[#This Row],[relToParent]]</f>
        <v xml:space="preserve">Finance </v>
      </c>
    </row>
    <row r="130" spans="1:7" x14ac:dyDescent="0.25">
      <c r="A130">
        <v>1127</v>
      </c>
      <c r="B130" t="s">
        <v>4620</v>
      </c>
      <c r="D130" t="s">
        <v>8499</v>
      </c>
      <c r="E130" t="s">
        <v>8405</v>
      </c>
      <c r="F130" t="s">
        <v>4969</v>
      </c>
      <c r="G130" t="str">
        <f>LevelsAll[[#This Row],[relToParent]]</f>
        <v xml:space="preserve">Finance </v>
      </c>
    </row>
    <row r="131" spans="1:7" x14ac:dyDescent="0.25">
      <c r="A131">
        <v>1128</v>
      </c>
      <c r="B131" t="s">
        <v>4620</v>
      </c>
      <c r="D131" t="s">
        <v>8499</v>
      </c>
      <c r="E131" t="s">
        <v>8405</v>
      </c>
      <c r="F131" t="s">
        <v>4971</v>
      </c>
      <c r="G131" t="str">
        <f>LevelsAll[[#This Row],[relToParent]]</f>
        <v xml:space="preserve">Finance </v>
      </c>
    </row>
    <row r="132" spans="1:7" x14ac:dyDescent="0.25">
      <c r="A132">
        <v>1129</v>
      </c>
      <c r="B132" t="s">
        <v>4620</v>
      </c>
      <c r="D132" t="s">
        <v>8499</v>
      </c>
      <c r="E132" t="s">
        <v>8405</v>
      </c>
      <c r="F132" t="s">
        <v>4973</v>
      </c>
      <c r="G132" t="str">
        <f>LevelsAll[[#This Row],[relToParent]]</f>
        <v xml:space="preserve">Finance </v>
      </c>
    </row>
    <row r="133" spans="1:7" x14ac:dyDescent="0.25">
      <c r="A133">
        <v>1130</v>
      </c>
      <c r="B133" t="s">
        <v>4620</v>
      </c>
      <c r="D133" t="s">
        <v>8499</v>
      </c>
      <c r="E133" t="s">
        <v>8405</v>
      </c>
      <c r="F133" t="s">
        <v>4975</v>
      </c>
      <c r="G133" t="str">
        <f>LevelsAll[[#This Row],[relToParent]]</f>
        <v xml:space="preserve">Finance </v>
      </c>
    </row>
    <row r="134" spans="1:7" x14ac:dyDescent="0.25">
      <c r="A134">
        <v>1131</v>
      </c>
      <c r="B134" t="s">
        <v>4620</v>
      </c>
      <c r="D134" t="s">
        <v>8499</v>
      </c>
      <c r="E134" t="s">
        <v>8406</v>
      </c>
      <c r="F134" t="s">
        <v>4979</v>
      </c>
      <c r="G134" t="str">
        <f>LevelsAll[[#This Row],[relToParent]]</f>
        <v xml:space="preserve">Finance </v>
      </c>
    </row>
    <row r="135" spans="1:7" x14ac:dyDescent="0.25">
      <c r="A135">
        <v>1132</v>
      </c>
      <c r="B135" t="s">
        <v>4620</v>
      </c>
      <c r="D135" t="s">
        <v>8499</v>
      </c>
      <c r="E135" t="s">
        <v>8406</v>
      </c>
      <c r="F135" t="s">
        <v>4949</v>
      </c>
      <c r="G135" t="str">
        <f>LevelsAll[[#This Row],[relToParent]]</f>
        <v xml:space="preserve">Finance </v>
      </c>
    </row>
    <row r="136" spans="1:7" x14ac:dyDescent="0.25">
      <c r="A136">
        <v>1133</v>
      </c>
      <c r="B136" t="s">
        <v>4620</v>
      </c>
      <c r="D136" t="s">
        <v>8499</v>
      </c>
      <c r="E136" t="s">
        <v>8406</v>
      </c>
      <c r="F136" t="s">
        <v>4983</v>
      </c>
      <c r="G136" t="str">
        <f>LevelsAll[[#This Row],[relToParent]]</f>
        <v xml:space="preserve">Finance </v>
      </c>
    </row>
    <row r="137" spans="1:7" x14ac:dyDescent="0.25">
      <c r="A137">
        <v>1134</v>
      </c>
      <c r="B137" t="s">
        <v>4620</v>
      </c>
      <c r="D137" t="s">
        <v>8499</v>
      </c>
      <c r="E137" t="s">
        <v>8407</v>
      </c>
      <c r="F137" t="s">
        <v>4987</v>
      </c>
      <c r="G137" t="str">
        <f>LevelsAll[[#This Row],[relToParent]]</f>
        <v xml:space="preserve">Finance </v>
      </c>
    </row>
    <row r="138" spans="1:7" x14ac:dyDescent="0.25">
      <c r="A138">
        <v>1135</v>
      </c>
      <c r="B138" t="s">
        <v>4620</v>
      </c>
      <c r="D138" t="s">
        <v>8499</v>
      </c>
      <c r="E138" t="s">
        <v>8407</v>
      </c>
      <c r="F138" t="s">
        <v>4989</v>
      </c>
      <c r="G138" t="str">
        <f>LevelsAll[[#This Row],[relToParent]]</f>
        <v xml:space="preserve">Finance </v>
      </c>
    </row>
    <row r="139" spans="1:7" x14ac:dyDescent="0.25">
      <c r="A139">
        <v>1136</v>
      </c>
      <c r="B139" t="s">
        <v>4620</v>
      </c>
      <c r="D139" t="s">
        <v>8499</v>
      </c>
      <c r="E139" t="s">
        <v>8407</v>
      </c>
      <c r="F139" t="s">
        <v>4991</v>
      </c>
      <c r="G139" t="str">
        <f>LevelsAll[[#This Row],[relToParent]]</f>
        <v xml:space="preserve">Finance </v>
      </c>
    </row>
    <row r="140" spans="1:7" x14ac:dyDescent="0.25">
      <c r="A140">
        <v>1137</v>
      </c>
      <c r="B140" t="s">
        <v>4620</v>
      </c>
      <c r="D140" t="s">
        <v>8499</v>
      </c>
      <c r="E140" t="s">
        <v>8408</v>
      </c>
      <c r="F140" t="s">
        <v>4995</v>
      </c>
      <c r="G140" t="str">
        <f>LevelsAll[[#This Row],[relToParent]]</f>
        <v xml:space="preserve">Finance </v>
      </c>
    </row>
    <row r="141" spans="1:7" x14ac:dyDescent="0.25">
      <c r="A141">
        <v>1138</v>
      </c>
      <c r="B141" t="s">
        <v>4620</v>
      </c>
      <c r="D141" t="s">
        <v>8499</v>
      </c>
      <c r="E141" t="s">
        <v>8408</v>
      </c>
      <c r="F141" t="s">
        <v>4998</v>
      </c>
      <c r="G141" t="str">
        <f>LevelsAll[[#This Row],[relToParent]]</f>
        <v xml:space="preserve">Finance </v>
      </c>
    </row>
    <row r="142" spans="1:7" x14ac:dyDescent="0.25">
      <c r="A142">
        <v>1139</v>
      </c>
      <c r="B142" t="s">
        <v>4620</v>
      </c>
      <c r="D142" t="s">
        <v>8499</v>
      </c>
      <c r="E142" t="s">
        <v>8408</v>
      </c>
      <c r="F142" t="s">
        <v>5000</v>
      </c>
      <c r="G142" t="str">
        <f>LevelsAll[[#This Row],[relToParent]]</f>
        <v xml:space="preserve">Finance </v>
      </c>
    </row>
    <row r="143" spans="1:7" x14ac:dyDescent="0.25">
      <c r="A143">
        <v>1140</v>
      </c>
      <c r="B143" t="s">
        <v>4620</v>
      </c>
      <c r="D143" t="s">
        <v>8499</v>
      </c>
      <c r="E143" t="s">
        <v>8408</v>
      </c>
      <c r="F143" t="s">
        <v>5004</v>
      </c>
      <c r="G143" t="str">
        <f>LevelsAll[[#This Row],[relToParent]]</f>
        <v xml:space="preserve">Finance </v>
      </c>
    </row>
    <row r="144" spans="1:7" x14ac:dyDescent="0.25">
      <c r="A144">
        <v>1141</v>
      </c>
      <c r="B144" t="s">
        <v>4620</v>
      </c>
      <c r="D144" t="s">
        <v>8499</v>
      </c>
      <c r="E144" t="s">
        <v>8409</v>
      </c>
      <c r="F144" t="s">
        <v>5008</v>
      </c>
      <c r="G144" t="str">
        <f>LevelsAll[[#This Row],[relToParent]]</f>
        <v xml:space="preserve">Finance </v>
      </c>
    </row>
    <row r="145" spans="1:7" x14ac:dyDescent="0.25">
      <c r="A145">
        <v>1142</v>
      </c>
      <c r="B145" t="s">
        <v>4620</v>
      </c>
      <c r="D145" t="s">
        <v>8499</v>
      </c>
      <c r="E145" t="s">
        <v>8409</v>
      </c>
      <c r="F145" t="s">
        <v>5011</v>
      </c>
      <c r="G145" t="str">
        <f>LevelsAll[[#This Row],[relToParent]]</f>
        <v xml:space="preserve">Finance </v>
      </c>
    </row>
    <row r="146" spans="1:7" x14ac:dyDescent="0.25">
      <c r="A146">
        <v>1143</v>
      </c>
      <c r="B146" t="s">
        <v>4620</v>
      </c>
      <c r="D146" t="s">
        <v>8499</v>
      </c>
      <c r="E146" t="s">
        <v>8409</v>
      </c>
      <c r="F146" t="s">
        <v>5013</v>
      </c>
      <c r="G146" t="str">
        <f>LevelsAll[[#This Row],[relToParent]]</f>
        <v xml:space="preserve">Finance </v>
      </c>
    </row>
    <row r="147" spans="1:7" x14ac:dyDescent="0.25">
      <c r="A147">
        <v>1144</v>
      </c>
      <c r="B147" t="s">
        <v>4620</v>
      </c>
      <c r="D147" t="s">
        <v>8499</v>
      </c>
      <c r="E147" t="s">
        <v>8409</v>
      </c>
      <c r="F147" t="s">
        <v>5015</v>
      </c>
      <c r="G147" t="str">
        <f>LevelsAll[[#This Row],[relToParent]]</f>
        <v xml:space="preserve">Finance </v>
      </c>
    </row>
    <row r="148" spans="1:7" x14ac:dyDescent="0.25">
      <c r="A148">
        <v>1145</v>
      </c>
      <c r="B148" t="s">
        <v>4620</v>
      </c>
      <c r="D148" t="s">
        <v>8499</v>
      </c>
      <c r="E148" t="s">
        <v>8409</v>
      </c>
      <c r="F148" t="s">
        <v>5017</v>
      </c>
      <c r="G148" t="str">
        <f>LevelsAll[[#This Row],[relToParent]]</f>
        <v xml:space="preserve">Finance </v>
      </c>
    </row>
    <row r="149" spans="1:7" x14ac:dyDescent="0.25">
      <c r="A149">
        <v>1146</v>
      </c>
      <c r="B149" t="s">
        <v>4620</v>
      </c>
      <c r="D149" t="s">
        <v>8499</v>
      </c>
      <c r="E149" t="s">
        <v>8409</v>
      </c>
      <c r="F149" t="s">
        <v>5019</v>
      </c>
      <c r="G149" t="str">
        <f>LevelsAll[[#This Row],[relToParent]]</f>
        <v xml:space="preserve">Finance </v>
      </c>
    </row>
    <row r="150" spans="1:7" x14ac:dyDescent="0.25">
      <c r="A150">
        <v>1147</v>
      </c>
      <c r="B150" t="s">
        <v>4620</v>
      </c>
      <c r="D150" t="s">
        <v>8499</v>
      </c>
      <c r="E150" t="s">
        <v>8410</v>
      </c>
      <c r="F150" t="s">
        <v>5023</v>
      </c>
      <c r="G150" t="str">
        <f>LevelsAll[[#This Row],[relToParent]]</f>
        <v xml:space="preserve">Finance </v>
      </c>
    </row>
    <row r="151" spans="1:7" x14ac:dyDescent="0.25">
      <c r="A151">
        <v>1148</v>
      </c>
      <c r="B151" t="s">
        <v>4620</v>
      </c>
      <c r="D151" t="s">
        <v>8499</v>
      </c>
      <c r="E151" t="s">
        <v>8410</v>
      </c>
      <c r="F151" t="s">
        <v>5025</v>
      </c>
      <c r="G151" t="str">
        <f>LevelsAll[[#This Row],[relToParent]]</f>
        <v xml:space="preserve">Finance </v>
      </c>
    </row>
    <row r="152" spans="1:7" x14ac:dyDescent="0.25">
      <c r="A152">
        <v>1149</v>
      </c>
      <c r="B152" t="s">
        <v>4620</v>
      </c>
      <c r="D152" t="s">
        <v>8499</v>
      </c>
      <c r="E152" t="s">
        <v>8410</v>
      </c>
      <c r="F152" t="s">
        <v>5027</v>
      </c>
      <c r="G152" t="str">
        <f>LevelsAll[[#This Row],[relToParent]]</f>
        <v xml:space="preserve">Finance </v>
      </c>
    </row>
    <row r="153" spans="1:7" x14ac:dyDescent="0.25">
      <c r="A153">
        <v>1150</v>
      </c>
      <c r="B153" t="s">
        <v>4620</v>
      </c>
      <c r="D153" t="s">
        <v>8500</v>
      </c>
      <c r="E153" t="s">
        <v>8411</v>
      </c>
      <c r="F153" t="s">
        <v>8444</v>
      </c>
      <c r="G153" t="str">
        <f>LevelsAll[[#This Row],[relToParent]]</f>
        <v xml:space="preserve">Marketing &amp; Sales </v>
      </c>
    </row>
    <row r="154" spans="1:7" x14ac:dyDescent="0.25">
      <c r="A154">
        <v>1151</v>
      </c>
      <c r="B154" t="s">
        <v>4620</v>
      </c>
      <c r="D154" t="s">
        <v>8500</v>
      </c>
      <c r="E154" t="s">
        <v>8411</v>
      </c>
      <c r="F154" t="s">
        <v>8452</v>
      </c>
      <c r="G154" t="str">
        <f>LevelsAll[[#This Row],[relToParent]]</f>
        <v xml:space="preserve">Marketing &amp; Sales </v>
      </c>
    </row>
    <row r="155" spans="1:7" x14ac:dyDescent="0.25">
      <c r="A155">
        <v>1152</v>
      </c>
      <c r="B155" t="s">
        <v>4620</v>
      </c>
      <c r="D155" t="s">
        <v>8500</v>
      </c>
      <c r="E155" t="s">
        <v>8411</v>
      </c>
      <c r="F155" t="s">
        <v>8463</v>
      </c>
      <c r="G155" t="str">
        <f>LevelsAll[[#This Row],[relToParent]]</f>
        <v xml:space="preserve">Marketing &amp; Sales </v>
      </c>
    </row>
    <row r="156" spans="1:7" x14ac:dyDescent="0.25">
      <c r="A156">
        <v>1153</v>
      </c>
      <c r="B156" t="s">
        <v>4620</v>
      </c>
      <c r="D156" t="s">
        <v>8500</v>
      </c>
      <c r="E156" t="s">
        <v>8411</v>
      </c>
      <c r="F156" t="s">
        <v>8467</v>
      </c>
      <c r="G156" t="str">
        <f>LevelsAll[[#This Row],[relToParent]]</f>
        <v xml:space="preserve">Marketing &amp; Sales </v>
      </c>
    </row>
    <row r="157" spans="1:7" x14ac:dyDescent="0.25">
      <c r="A157">
        <v>1154</v>
      </c>
      <c r="B157" t="s">
        <v>4620</v>
      </c>
      <c r="D157" t="s">
        <v>8500</v>
      </c>
      <c r="E157" t="s">
        <v>8411</v>
      </c>
      <c r="F157" t="s">
        <v>8476</v>
      </c>
      <c r="G157" t="str">
        <f>LevelsAll[[#This Row],[relToParent]]</f>
        <v xml:space="preserve">Marketing &amp; Sales </v>
      </c>
    </row>
    <row r="158" spans="1:7" x14ac:dyDescent="0.25">
      <c r="A158">
        <v>1155</v>
      </c>
      <c r="B158" t="s">
        <v>4620</v>
      </c>
      <c r="D158" t="s">
        <v>8500</v>
      </c>
      <c r="E158" t="s">
        <v>8411</v>
      </c>
      <c r="F158" t="s">
        <v>5809</v>
      </c>
      <c r="G158" t="str">
        <f>LevelsAll[[#This Row],[relToParent]]</f>
        <v xml:space="preserve">Marketing &amp; Sales </v>
      </c>
    </row>
    <row r="159" spans="1:7" x14ac:dyDescent="0.25">
      <c r="A159">
        <v>1156</v>
      </c>
      <c r="B159" t="s">
        <v>4620</v>
      </c>
      <c r="D159" t="s">
        <v>8500</v>
      </c>
      <c r="E159" t="s">
        <v>8412</v>
      </c>
      <c r="F159" t="s">
        <v>4652</v>
      </c>
      <c r="G159" t="str">
        <f>LevelsAll[[#This Row],[relToParent]]</f>
        <v xml:space="preserve">Marketing &amp; Sales </v>
      </c>
    </row>
    <row r="160" spans="1:7" x14ac:dyDescent="0.25">
      <c r="A160">
        <v>1157</v>
      </c>
      <c r="B160" t="s">
        <v>4620</v>
      </c>
      <c r="D160" t="s">
        <v>8500</v>
      </c>
      <c r="E160" t="s">
        <v>8412</v>
      </c>
      <c r="F160" t="s">
        <v>8461</v>
      </c>
      <c r="G160" t="str">
        <f>LevelsAll[[#This Row],[relToParent]]</f>
        <v xml:space="preserve">Marketing &amp; Sales </v>
      </c>
    </row>
    <row r="161" spans="1:7" x14ac:dyDescent="0.25">
      <c r="A161">
        <v>1158</v>
      </c>
      <c r="B161" t="s">
        <v>4620</v>
      </c>
      <c r="D161" t="s">
        <v>8500</v>
      </c>
      <c r="E161" t="s">
        <v>8412</v>
      </c>
      <c r="F161" t="s">
        <v>4654</v>
      </c>
      <c r="G161" t="str">
        <f>LevelsAll[[#This Row],[relToParent]]</f>
        <v xml:space="preserve">Marketing &amp; Sales </v>
      </c>
    </row>
    <row r="162" spans="1:7" x14ac:dyDescent="0.25">
      <c r="A162">
        <v>1159</v>
      </c>
      <c r="B162" t="s">
        <v>4620</v>
      </c>
      <c r="D162" t="s">
        <v>8500</v>
      </c>
      <c r="E162" t="s">
        <v>8412</v>
      </c>
      <c r="F162" t="s">
        <v>4656</v>
      </c>
      <c r="G162" t="str">
        <f>LevelsAll[[#This Row],[relToParent]]</f>
        <v xml:space="preserve">Marketing &amp; Sales </v>
      </c>
    </row>
    <row r="163" spans="1:7" x14ac:dyDescent="0.25">
      <c r="A163">
        <v>1160</v>
      </c>
      <c r="B163" t="s">
        <v>4620</v>
      </c>
      <c r="D163" t="s">
        <v>8500</v>
      </c>
      <c r="E163" t="s">
        <v>8412</v>
      </c>
      <c r="F163" t="s">
        <v>4658</v>
      </c>
      <c r="G163" t="str">
        <f>LevelsAll[[#This Row],[relToParent]]</f>
        <v xml:space="preserve">Marketing &amp; Sales </v>
      </c>
    </row>
    <row r="164" spans="1:7" x14ac:dyDescent="0.25">
      <c r="A164">
        <v>1161</v>
      </c>
      <c r="B164" t="s">
        <v>4620</v>
      </c>
      <c r="D164" t="s">
        <v>8500</v>
      </c>
      <c r="E164" t="s">
        <v>8412</v>
      </c>
      <c r="F164" t="s">
        <v>8468</v>
      </c>
      <c r="G164" t="str">
        <f>LevelsAll[[#This Row],[relToParent]]</f>
        <v xml:space="preserve">Marketing &amp; Sales </v>
      </c>
    </row>
    <row r="165" spans="1:7" x14ac:dyDescent="0.25">
      <c r="A165">
        <v>1162</v>
      </c>
      <c r="B165" t="s">
        <v>4620</v>
      </c>
      <c r="D165" t="s">
        <v>8500</v>
      </c>
      <c r="E165" t="s">
        <v>8412</v>
      </c>
      <c r="F165" t="s">
        <v>4660</v>
      </c>
      <c r="G165" t="str">
        <f>LevelsAll[[#This Row],[relToParent]]</f>
        <v xml:space="preserve">Marketing &amp; Sales </v>
      </c>
    </row>
    <row r="166" spans="1:7" x14ac:dyDescent="0.25">
      <c r="A166">
        <v>1163</v>
      </c>
      <c r="B166" t="s">
        <v>4620</v>
      </c>
      <c r="D166" t="s">
        <v>8500</v>
      </c>
      <c r="E166" t="s">
        <v>8413</v>
      </c>
      <c r="F166" t="s">
        <v>8449</v>
      </c>
      <c r="G166" t="str">
        <f>LevelsAll[[#This Row],[relToParent]]</f>
        <v xml:space="preserve">Marketing &amp; Sales </v>
      </c>
    </row>
    <row r="167" spans="1:7" x14ac:dyDescent="0.25">
      <c r="A167">
        <v>1164</v>
      </c>
      <c r="B167" t="s">
        <v>4620</v>
      </c>
      <c r="D167" t="s">
        <v>8500</v>
      </c>
      <c r="E167" t="s">
        <v>8413</v>
      </c>
      <c r="F167" t="s">
        <v>8450</v>
      </c>
      <c r="G167" t="str">
        <f>LevelsAll[[#This Row],[relToParent]]</f>
        <v xml:space="preserve">Marketing &amp; Sales </v>
      </c>
    </row>
    <row r="168" spans="1:7" x14ac:dyDescent="0.25">
      <c r="A168">
        <v>1165</v>
      </c>
      <c r="B168" t="s">
        <v>4620</v>
      </c>
      <c r="D168" t="s">
        <v>8500</v>
      </c>
      <c r="E168" t="s">
        <v>8413</v>
      </c>
      <c r="F168" t="s">
        <v>8451</v>
      </c>
      <c r="G168" t="str">
        <f>LevelsAll[[#This Row],[relToParent]]</f>
        <v xml:space="preserve">Marketing &amp; Sales </v>
      </c>
    </row>
    <row r="169" spans="1:7" x14ac:dyDescent="0.25">
      <c r="A169">
        <v>1166</v>
      </c>
      <c r="B169" t="s">
        <v>4620</v>
      </c>
      <c r="D169" t="s">
        <v>8500</v>
      </c>
      <c r="E169" t="s">
        <v>8413</v>
      </c>
      <c r="F169" t="s">
        <v>8457</v>
      </c>
      <c r="G169" t="str">
        <f>LevelsAll[[#This Row],[relToParent]]</f>
        <v xml:space="preserve">Marketing &amp; Sales </v>
      </c>
    </row>
    <row r="170" spans="1:7" x14ac:dyDescent="0.25">
      <c r="A170">
        <v>1167</v>
      </c>
      <c r="B170" t="s">
        <v>4620</v>
      </c>
      <c r="D170" t="s">
        <v>8500</v>
      </c>
      <c r="E170" t="s">
        <v>8413</v>
      </c>
      <c r="F170" t="s">
        <v>8458</v>
      </c>
      <c r="G170" t="str">
        <f>LevelsAll[[#This Row],[relToParent]]</f>
        <v xml:space="preserve">Marketing &amp; Sales </v>
      </c>
    </row>
    <row r="171" spans="1:7" x14ac:dyDescent="0.25">
      <c r="A171">
        <v>1168</v>
      </c>
      <c r="B171" t="s">
        <v>4620</v>
      </c>
      <c r="D171" t="s">
        <v>8500</v>
      </c>
      <c r="E171" t="s">
        <v>8413</v>
      </c>
      <c r="F171" t="s">
        <v>8480</v>
      </c>
      <c r="G171" t="str">
        <f>LevelsAll[[#This Row],[relToParent]]</f>
        <v xml:space="preserve">Marketing &amp; Sales </v>
      </c>
    </row>
    <row r="172" spans="1:7" x14ac:dyDescent="0.25">
      <c r="A172">
        <v>1169</v>
      </c>
      <c r="B172" t="s">
        <v>4620</v>
      </c>
      <c r="D172" t="s">
        <v>8500</v>
      </c>
      <c r="E172" t="s">
        <v>8414</v>
      </c>
      <c r="F172" t="s">
        <v>8443</v>
      </c>
      <c r="G172" t="str">
        <f>LevelsAll[[#This Row],[relToParent]]</f>
        <v xml:space="preserve">Marketing &amp; Sales </v>
      </c>
    </row>
    <row r="173" spans="1:7" x14ac:dyDescent="0.25">
      <c r="A173">
        <v>1170</v>
      </c>
      <c r="B173" t="s">
        <v>4620</v>
      </c>
      <c r="D173" t="s">
        <v>8500</v>
      </c>
      <c r="E173" t="s">
        <v>8414</v>
      </c>
      <c r="F173" t="s">
        <v>8446</v>
      </c>
      <c r="G173" t="str">
        <f>LevelsAll[[#This Row],[relToParent]]</f>
        <v xml:space="preserve">Marketing &amp; Sales </v>
      </c>
    </row>
    <row r="174" spans="1:7" x14ac:dyDescent="0.25">
      <c r="A174">
        <v>1171</v>
      </c>
      <c r="B174" t="s">
        <v>4620</v>
      </c>
      <c r="D174" t="s">
        <v>8500</v>
      </c>
      <c r="E174" t="s">
        <v>8414</v>
      </c>
      <c r="F174" t="s">
        <v>8447</v>
      </c>
      <c r="G174" t="str">
        <f>LevelsAll[[#This Row],[relToParent]]</f>
        <v xml:space="preserve">Marketing &amp; Sales </v>
      </c>
    </row>
    <row r="175" spans="1:7" x14ac:dyDescent="0.25">
      <c r="A175">
        <v>1172</v>
      </c>
      <c r="B175" t="s">
        <v>4620</v>
      </c>
      <c r="D175" t="s">
        <v>8500</v>
      </c>
      <c r="E175" t="s">
        <v>8414</v>
      </c>
      <c r="F175" t="s">
        <v>8466</v>
      </c>
      <c r="G175" t="str">
        <f>LevelsAll[[#This Row],[relToParent]]</f>
        <v xml:space="preserve">Marketing &amp; Sales </v>
      </c>
    </row>
    <row r="176" spans="1:7" x14ac:dyDescent="0.25">
      <c r="A176">
        <v>1173</v>
      </c>
      <c r="B176" t="s">
        <v>4620</v>
      </c>
      <c r="D176" t="s">
        <v>8500</v>
      </c>
      <c r="E176" t="s">
        <v>8414</v>
      </c>
      <c r="F176" t="s">
        <v>8475</v>
      </c>
      <c r="G176" t="str">
        <f>LevelsAll[[#This Row],[relToParent]]</f>
        <v xml:space="preserve">Marketing &amp; Sales </v>
      </c>
    </row>
    <row r="177" spans="1:7" x14ac:dyDescent="0.25">
      <c r="A177">
        <v>1174</v>
      </c>
      <c r="B177" t="s">
        <v>4620</v>
      </c>
      <c r="D177" t="s">
        <v>8500</v>
      </c>
      <c r="E177" t="s">
        <v>8414</v>
      </c>
      <c r="F177" t="s">
        <v>8481</v>
      </c>
      <c r="G177" t="str">
        <f>LevelsAll[[#This Row],[relToParent]]</f>
        <v xml:space="preserve">Marketing &amp; Sales </v>
      </c>
    </row>
    <row r="178" spans="1:7" x14ac:dyDescent="0.25">
      <c r="A178">
        <v>1175</v>
      </c>
      <c r="B178" t="s">
        <v>4620</v>
      </c>
      <c r="D178" t="s">
        <v>8500</v>
      </c>
      <c r="E178" t="s">
        <v>8414</v>
      </c>
      <c r="F178" t="s">
        <v>8486</v>
      </c>
      <c r="G178" t="str">
        <f>LevelsAll[[#This Row],[relToParent]]</f>
        <v xml:space="preserve">Marketing &amp; Sales </v>
      </c>
    </row>
    <row r="179" spans="1:7" x14ac:dyDescent="0.25">
      <c r="A179">
        <v>1176</v>
      </c>
      <c r="B179" t="s">
        <v>4620</v>
      </c>
      <c r="D179" t="s">
        <v>8501</v>
      </c>
      <c r="E179" t="s">
        <v>8415</v>
      </c>
      <c r="F179" t="s">
        <v>5450</v>
      </c>
      <c r="G179" t="str">
        <f>LevelsAll[[#This Row],[relToParent]]</f>
        <v xml:space="preserve">Procurement &amp; Logistics </v>
      </c>
    </row>
    <row r="180" spans="1:7" x14ac:dyDescent="0.25">
      <c r="A180">
        <v>1177</v>
      </c>
      <c r="B180" t="s">
        <v>4620</v>
      </c>
      <c r="D180" t="s">
        <v>8501</v>
      </c>
      <c r="E180" t="s">
        <v>8415</v>
      </c>
      <c r="F180" t="s">
        <v>5452</v>
      </c>
      <c r="G180" t="str">
        <f>LevelsAll[[#This Row],[relToParent]]</f>
        <v xml:space="preserve">Procurement &amp; Logistics </v>
      </c>
    </row>
    <row r="181" spans="1:7" x14ac:dyDescent="0.25">
      <c r="A181">
        <v>1178</v>
      </c>
      <c r="B181" t="s">
        <v>4620</v>
      </c>
      <c r="D181" t="s">
        <v>8501</v>
      </c>
      <c r="E181" t="s">
        <v>8415</v>
      </c>
      <c r="F181" t="s">
        <v>5454</v>
      </c>
      <c r="G181" t="str">
        <f>LevelsAll[[#This Row],[relToParent]]</f>
        <v xml:space="preserve">Procurement &amp; Logistics </v>
      </c>
    </row>
    <row r="182" spans="1:7" x14ac:dyDescent="0.25">
      <c r="A182">
        <v>1179</v>
      </c>
      <c r="B182" t="s">
        <v>4620</v>
      </c>
      <c r="D182" t="s">
        <v>8501</v>
      </c>
      <c r="E182" t="s">
        <v>8415</v>
      </c>
      <c r="F182" t="s">
        <v>5456</v>
      </c>
      <c r="G182" t="str">
        <f>LevelsAll[[#This Row],[relToParent]]</f>
        <v xml:space="preserve">Procurement &amp; Logistics </v>
      </c>
    </row>
    <row r="183" spans="1:7" x14ac:dyDescent="0.25">
      <c r="A183">
        <v>1180</v>
      </c>
      <c r="B183" t="s">
        <v>4620</v>
      </c>
      <c r="D183" t="s">
        <v>8501</v>
      </c>
      <c r="E183" t="s">
        <v>8416</v>
      </c>
      <c r="F183" t="s">
        <v>5460</v>
      </c>
      <c r="G183" t="str">
        <f>LevelsAll[[#This Row],[relToParent]]</f>
        <v xml:space="preserve">Procurement &amp; Logistics </v>
      </c>
    </row>
    <row r="184" spans="1:7" x14ac:dyDescent="0.25">
      <c r="A184">
        <v>1181</v>
      </c>
      <c r="B184" t="s">
        <v>4620</v>
      </c>
      <c r="D184" t="s">
        <v>8501</v>
      </c>
      <c r="E184" t="s">
        <v>8416</v>
      </c>
      <c r="F184" t="s">
        <v>5462</v>
      </c>
      <c r="G184" t="str">
        <f>LevelsAll[[#This Row],[relToParent]]</f>
        <v xml:space="preserve">Procurement &amp; Logistics </v>
      </c>
    </row>
    <row r="185" spans="1:7" x14ac:dyDescent="0.25">
      <c r="A185">
        <v>1182</v>
      </c>
      <c r="B185" t="s">
        <v>4620</v>
      </c>
      <c r="D185" t="s">
        <v>8501</v>
      </c>
      <c r="E185" t="s">
        <v>8416</v>
      </c>
      <c r="F185" t="s">
        <v>5464</v>
      </c>
      <c r="G185" t="str">
        <f>LevelsAll[[#This Row],[relToParent]]</f>
        <v xml:space="preserve">Procurement &amp; Logistics </v>
      </c>
    </row>
    <row r="186" spans="1:7" x14ac:dyDescent="0.25">
      <c r="A186">
        <v>1183</v>
      </c>
      <c r="B186" t="s">
        <v>4620</v>
      </c>
      <c r="D186" t="s">
        <v>8501</v>
      </c>
      <c r="E186" t="s">
        <v>8416</v>
      </c>
      <c r="F186" t="s">
        <v>5466</v>
      </c>
      <c r="G186" t="str">
        <f>LevelsAll[[#This Row],[relToParent]]</f>
        <v xml:space="preserve">Procurement &amp; Logistics </v>
      </c>
    </row>
    <row r="187" spans="1:7" x14ac:dyDescent="0.25">
      <c r="A187">
        <v>1184</v>
      </c>
      <c r="B187" t="s">
        <v>4620</v>
      </c>
      <c r="D187" t="s">
        <v>8501</v>
      </c>
      <c r="E187" t="s">
        <v>8416</v>
      </c>
      <c r="F187" t="s">
        <v>5468</v>
      </c>
      <c r="G187" t="str">
        <f>LevelsAll[[#This Row],[relToParent]]</f>
        <v xml:space="preserve">Procurement &amp; Logistics </v>
      </c>
    </row>
    <row r="188" spans="1:7" x14ac:dyDescent="0.25">
      <c r="A188">
        <v>1185</v>
      </c>
      <c r="B188" t="s">
        <v>4620</v>
      </c>
      <c r="D188" t="s">
        <v>8501</v>
      </c>
      <c r="E188" t="s">
        <v>8416</v>
      </c>
      <c r="F188" t="s">
        <v>5470</v>
      </c>
      <c r="G188" t="str">
        <f>LevelsAll[[#This Row],[relToParent]]</f>
        <v xml:space="preserve">Procurement &amp; Logistics </v>
      </c>
    </row>
    <row r="189" spans="1:7" x14ac:dyDescent="0.25">
      <c r="A189">
        <v>1186</v>
      </c>
      <c r="B189" t="s">
        <v>4620</v>
      </c>
      <c r="D189" t="s">
        <v>8501</v>
      </c>
      <c r="E189" t="s">
        <v>8416</v>
      </c>
      <c r="F189" t="s">
        <v>5472</v>
      </c>
      <c r="G189" t="str">
        <f>LevelsAll[[#This Row],[relToParent]]</f>
        <v xml:space="preserve">Procurement &amp; Logistics </v>
      </c>
    </row>
    <row r="190" spans="1:7" x14ac:dyDescent="0.25">
      <c r="A190">
        <v>1187</v>
      </c>
      <c r="B190" t="s">
        <v>4620</v>
      </c>
      <c r="D190" t="s">
        <v>8501</v>
      </c>
      <c r="E190" t="s">
        <v>8416</v>
      </c>
      <c r="F190" t="s">
        <v>5474</v>
      </c>
      <c r="G190" t="str">
        <f>LevelsAll[[#This Row],[relToParent]]</f>
        <v xml:space="preserve">Procurement &amp; Logistics </v>
      </c>
    </row>
    <row r="191" spans="1:7" x14ac:dyDescent="0.25">
      <c r="A191">
        <v>1188</v>
      </c>
      <c r="B191" t="s">
        <v>4620</v>
      </c>
      <c r="D191" t="s">
        <v>8501</v>
      </c>
      <c r="E191" t="s">
        <v>8416</v>
      </c>
      <c r="F191" t="s">
        <v>5476</v>
      </c>
      <c r="G191" t="str">
        <f>LevelsAll[[#This Row],[relToParent]]</f>
        <v xml:space="preserve">Procurement &amp; Logistics </v>
      </c>
    </row>
    <row r="192" spans="1:7" x14ac:dyDescent="0.25">
      <c r="A192">
        <v>1189</v>
      </c>
      <c r="B192" t="s">
        <v>4620</v>
      </c>
      <c r="D192" t="s">
        <v>8501</v>
      </c>
      <c r="E192" t="s">
        <v>8416</v>
      </c>
      <c r="F192" t="s">
        <v>5478</v>
      </c>
      <c r="G192" t="str">
        <f>LevelsAll[[#This Row],[relToParent]]</f>
        <v xml:space="preserve">Procurement &amp; Logistics </v>
      </c>
    </row>
    <row r="193" spans="1:7" x14ac:dyDescent="0.25">
      <c r="A193">
        <v>1190</v>
      </c>
      <c r="B193" t="s">
        <v>4620</v>
      </c>
      <c r="D193" t="s">
        <v>8501</v>
      </c>
      <c r="E193" t="s">
        <v>8416</v>
      </c>
      <c r="F193" t="s">
        <v>5480</v>
      </c>
      <c r="G193" t="str">
        <f>LevelsAll[[#This Row],[relToParent]]</f>
        <v xml:space="preserve">Procurement &amp; Logistics </v>
      </c>
    </row>
    <row r="194" spans="1:7" x14ac:dyDescent="0.25">
      <c r="A194">
        <v>1191</v>
      </c>
      <c r="B194" t="s">
        <v>4620</v>
      </c>
      <c r="D194" t="s">
        <v>8501</v>
      </c>
      <c r="E194" t="s">
        <v>8416</v>
      </c>
      <c r="F194" t="s">
        <v>5482</v>
      </c>
      <c r="G194" t="str">
        <f>LevelsAll[[#This Row],[relToParent]]</f>
        <v xml:space="preserve">Procurement &amp; Logistics </v>
      </c>
    </row>
    <row r="195" spans="1:7" x14ac:dyDescent="0.25">
      <c r="A195">
        <v>1192</v>
      </c>
      <c r="B195" t="s">
        <v>4620</v>
      </c>
      <c r="D195" t="s">
        <v>8501</v>
      </c>
      <c r="E195" t="s">
        <v>8417</v>
      </c>
      <c r="F195" t="s">
        <v>5488</v>
      </c>
      <c r="G195" t="str">
        <f>LevelsAll[[#This Row],[relToParent]]</f>
        <v xml:space="preserve">Procurement &amp; Logistics </v>
      </c>
    </row>
    <row r="196" spans="1:7" x14ac:dyDescent="0.25">
      <c r="A196">
        <v>1193</v>
      </c>
      <c r="B196" t="s">
        <v>4620</v>
      </c>
      <c r="D196" t="s">
        <v>8501</v>
      </c>
      <c r="E196" t="s">
        <v>8417</v>
      </c>
      <c r="F196" t="s">
        <v>5490</v>
      </c>
      <c r="G196" t="str">
        <f>LevelsAll[[#This Row],[relToParent]]</f>
        <v xml:space="preserve">Procurement &amp; Logistics </v>
      </c>
    </row>
    <row r="197" spans="1:7" x14ac:dyDescent="0.25">
      <c r="A197">
        <v>1194</v>
      </c>
      <c r="B197" t="s">
        <v>4620</v>
      </c>
      <c r="D197" t="s">
        <v>8501</v>
      </c>
      <c r="E197" t="s">
        <v>8417</v>
      </c>
      <c r="F197" t="s">
        <v>5492</v>
      </c>
      <c r="G197" t="str">
        <f>LevelsAll[[#This Row],[relToParent]]</f>
        <v xml:space="preserve">Procurement &amp; Logistics </v>
      </c>
    </row>
    <row r="198" spans="1:7" x14ac:dyDescent="0.25">
      <c r="A198">
        <v>1195</v>
      </c>
      <c r="B198" t="s">
        <v>4620</v>
      </c>
      <c r="D198" t="s">
        <v>8501</v>
      </c>
      <c r="E198" t="s">
        <v>8417</v>
      </c>
      <c r="F198" t="s">
        <v>5494</v>
      </c>
      <c r="G198" t="str">
        <f>LevelsAll[[#This Row],[relToParent]]</f>
        <v xml:space="preserve">Procurement &amp; Logistics </v>
      </c>
    </row>
    <row r="199" spans="1:7" x14ac:dyDescent="0.25">
      <c r="A199">
        <v>1196</v>
      </c>
      <c r="B199" t="s">
        <v>4620</v>
      </c>
      <c r="D199" t="s">
        <v>8501</v>
      </c>
      <c r="E199" t="s">
        <v>8418</v>
      </c>
      <c r="F199" t="s">
        <v>5498</v>
      </c>
      <c r="G199" t="str">
        <f>LevelsAll[[#This Row],[relToParent]]</f>
        <v xml:space="preserve">Procurement &amp; Logistics </v>
      </c>
    </row>
    <row r="200" spans="1:7" x14ac:dyDescent="0.25">
      <c r="A200">
        <v>1197</v>
      </c>
      <c r="B200" t="s">
        <v>4620</v>
      </c>
      <c r="D200" t="s">
        <v>8501</v>
      </c>
      <c r="E200" t="s">
        <v>8418</v>
      </c>
      <c r="F200" t="s">
        <v>5500</v>
      </c>
      <c r="G200" t="str">
        <f>LevelsAll[[#This Row],[relToParent]]</f>
        <v xml:space="preserve">Procurement &amp; Logistics </v>
      </c>
    </row>
    <row r="201" spans="1:7" x14ac:dyDescent="0.25">
      <c r="A201">
        <v>1198</v>
      </c>
      <c r="B201" t="s">
        <v>4620</v>
      </c>
      <c r="D201" t="s">
        <v>8501</v>
      </c>
      <c r="E201" t="s">
        <v>8418</v>
      </c>
      <c r="F201" t="s">
        <v>5502</v>
      </c>
      <c r="G201" t="str">
        <f>LevelsAll[[#This Row],[relToParent]]</f>
        <v xml:space="preserve">Procurement &amp; Logistics </v>
      </c>
    </row>
    <row r="202" spans="1:7" x14ac:dyDescent="0.25">
      <c r="A202">
        <v>1199</v>
      </c>
      <c r="B202" t="s">
        <v>4620</v>
      </c>
      <c r="D202" t="s">
        <v>8501</v>
      </c>
      <c r="E202" t="s">
        <v>8418</v>
      </c>
      <c r="F202" t="s">
        <v>5504</v>
      </c>
      <c r="G202" t="str">
        <f>LevelsAll[[#This Row],[relToParent]]</f>
        <v xml:space="preserve">Procurement &amp; Logistics </v>
      </c>
    </row>
    <row r="203" spans="1:7" x14ac:dyDescent="0.25">
      <c r="A203">
        <v>1200</v>
      </c>
      <c r="B203" t="s">
        <v>4620</v>
      </c>
      <c r="D203" t="s">
        <v>8501</v>
      </c>
      <c r="E203" t="s">
        <v>8418</v>
      </c>
      <c r="F203" t="s">
        <v>5506</v>
      </c>
      <c r="G203" t="str">
        <f>LevelsAll[[#This Row],[relToParent]]</f>
        <v xml:space="preserve">Procurement &amp; Logistics </v>
      </c>
    </row>
    <row r="204" spans="1:7" x14ac:dyDescent="0.25">
      <c r="A204">
        <v>1201</v>
      </c>
      <c r="B204" t="s">
        <v>4620</v>
      </c>
      <c r="D204" t="s">
        <v>8501</v>
      </c>
      <c r="E204" t="s">
        <v>8418</v>
      </c>
      <c r="F204" t="s">
        <v>5508</v>
      </c>
      <c r="G204" t="str">
        <f>LevelsAll[[#This Row],[relToParent]]</f>
        <v xml:space="preserve">Procurement &amp; Logistics </v>
      </c>
    </row>
    <row r="205" spans="1:7" x14ac:dyDescent="0.25">
      <c r="A205">
        <v>1202</v>
      </c>
      <c r="B205" t="s">
        <v>4620</v>
      </c>
      <c r="D205" t="s">
        <v>8501</v>
      </c>
      <c r="E205" t="s">
        <v>8418</v>
      </c>
      <c r="F205" t="s">
        <v>5510</v>
      </c>
      <c r="G205" t="str">
        <f>LevelsAll[[#This Row],[relToParent]]</f>
        <v xml:space="preserve">Procurement &amp; Logistics </v>
      </c>
    </row>
    <row r="206" spans="1:7" x14ac:dyDescent="0.25">
      <c r="A206">
        <v>1203</v>
      </c>
      <c r="B206" t="s">
        <v>4620</v>
      </c>
      <c r="D206" t="s">
        <v>8501</v>
      </c>
      <c r="E206" t="s">
        <v>8418</v>
      </c>
      <c r="F206" t="s">
        <v>5512</v>
      </c>
      <c r="G206" t="str">
        <f>LevelsAll[[#This Row],[relToParent]]</f>
        <v xml:space="preserve">Procurement &amp; Logistics </v>
      </c>
    </row>
    <row r="207" spans="1:7" x14ac:dyDescent="0.25">
      <c r="A207">
        <v>1204</v>
      </c>
      <c r="B207" t="s">
        <v>4620</v>
      </c>
      <c r="D207" t="s">
        <v>8502</v>
      </c>
      <c r="E207" t="s">
        <v>8419</v>
      </c>
      <c r="F207" t="s">
        <v>5520</v>
      </c>
      <c r="G207" t="str">
        <f>LevelsAll[[#This Row],[relToParent]]</f>
        <v xml:space="preserve">Product &amp; Service Development </v>
      </c>
    </row>
    <row r="208" spans="1:7" x14ac:dyDescent="0.25">
      <c r="A208">
        <v>1205</v>
      </c>
      <c r="B208" t="s">
        <v>4620</v>
      </c>
      <c r="D208" t="s">
        <v>8502</v>
      </c>
      <c r="E208" t="s">
        <v>8419</v>
      </c>
      <c r="F208" t="s">
        <v>8445</v>
      </c>
      <c r="G208" t="str">
        <f>LevelsAll[[#This Row],[relToParent]]</f>
        <v xml:space="preserve">Product &amp; Service Development </v>
      </c>
    </row>
    <row r="209" spans="1:7" x14ac:dyDescent="0.25">
      <c r="A209">
        <v>1206</v>
      </c>
      <c r="B209" t="s">
        <v>4620</v>
      </c>
      <c r="D209" t="s">
        <v>8502</v>
      </c>
      <c r="E209" t="s">
        <v>8419</v>
      </c>
      <c r="F209" t="s">
        <v>8456</v>
      </c>
      <c r="G209" t="str">
        <f>LevelsAll[[#This Row],[relToParent]]</f>
        <v xml:space="preserve">Product &amp; Service Development </v>
      </c>
    </row>
    <row r="210" spans="1:7" x14ac:dyDescent="0.25">
      <c r="A210">
        <v>1207</v>
      </c>
      <c r="B210" t="s">
        <v>4620</v>
      </c>
      <c r="D210" t="s">
        <v>8502</v>
      </c>
      <c r="E210" t="s">
        <v>8419</v>
      </c>
      <c r="F210" t="s">
        <v>5529</v>
      </c>
      <c r="G210" t="str">
        <f>LevelsAll[[#This Row],[relToParent]]</f>
        <v xml:space="preserve">Product &amp; Service Development </v>
      </c>
    </row>
    <row r="211" spans="1:7" x14ac:dyDescent="0.25">
      <c r="A211">
        <v>1208</v>
      </c>
      <c r="B211" t="s">
        <v>4620</v>
      </c>
      <c r="D211" t="s">
        <v>8502</v>
      </c>
      <c r="E211" t="s">
        <v>8420</v>
      </c>
      <c r="F211" t="s">
        <v>5533</v>
      </c>
      <c r="G211" t="str">
        <f>LevelsAll[[#This Row],[relToParent]]</f>
        <v xml:space="preserve">Product &amp; Service Development </v>
      </c>
    </row>
    <row r="212" spans="1:7" x14ac:dyDescent="0.25">
      <c r="A212">
        <v>1209</v>
      </c>
      <c r="B212" t="s">
        <v>4620</v>
      </c>
      <c r="D212" t="s">
        <v>8502</v>
      </c>
      <c r="E212" t="s">
        <v>8420</v>
      </c>
      <c r="F212" t="s">
        <v>5536</v>
      </c>
      <c r="G212" t="str">
        <f>LevelsAll[[#This Row],[relToParent]]</f>
        <v xml:space="preserve">Product &amp; Service Development </v>
      </c>
    </row>
    <row r="213" spans="1:7" x14ac:dyDescent="0.25">
      <c r="A213">
        <v>1210</v>
      </c>
      <c r="B213" t="s">
        <v>4620</v>
      </c>
      <c r="D213" t="s">
        <v>8502</v>
      </c>
      <c r="E213" t="s">
        <v>8420</v>
      </c>
      <c r="F213" t="s">
        <v>5538</v>
      </c>
      <c r="G213" t="str">
        <f>LevelsAll[[#This Row],[relToParent]]</f>
        <v xml:space="preserve">Product &amp; Service Development </v>
      </c>
    </row>
    <row r="214" spans="1:7" x14ac:dyDescent="0.25">
      <c r="A214">
        <v>1211</v>
      </c>
      <c r="B214" t="s">
        <v>4620</v>
      </c>
      <c r="D214" t="s">
        <v>8502</v>
      </c>
      <c r="E214" t="s">
        <v>8420</v>
      </c>
      <c r="F214" t="s">
        <v>5540</v>
      </c>
      <c r="G214" t="str">
        <f>LevelsAll[[#This Row],[relToParent]]</f>
        <v xml:space="preserve">Product &amp; Service Development </v>
      </c>
    </row>
    <row r="215" spans="1:7" x14ac:dyDescent="0.25">
      <c r="A215">
        <v>1212</v>
      </c>
      <c r="B215" t="s">
        <v>4620</v>
      </c>
      <c r="D215" t="s">
        <v>8502</v>
      </c>
      <c r="E215" t="s">
        <v>8421</v>
      </c>
      <c r="F215" t="s">
        <v>5544</v>
      </c>
      <c r="G215" t="str">
        <f>LevelsAll[[#This Row],[relToParent]]</f>
        <v xml:space="preserve">Product &amp; Service Development </v>
      </c>
    </row>
    <row r="216" spans="1:7" x14ac:dyDescent="0.25">
      <c r="A216">
        <v>1213</v>
      </c>
      <c r="B216" t="s">
        <v>4620</v>
      </c>
      <c r="D216" t="s">
        <v>8502</v>
      </c>
      <c r="E216" t="s">
        <v>8421</v>
      </c>
      <c r="F216" t="s">
        <v>5547</v>
      </c>
      <c r="G216" t="str">
        <f>LevelsAll[[#This Row],[relToParent]]</f>
        <v xml:space="preserve">Product &amp; Service Development </v>
      </c>
    </row>
    <row r="217" spans="1:7" x14ac:dyDescent="0.25">
      <c r="A217">
        <v>1214</v>
      </c>
      <c r="B217" t="s">
        <v>4620</v>
      </c>
      <c r="D217" t="s">
        <v>8502</v>
      </c>
      <c r="E217" t="s">
        <v>8421</v>
      </c>
      <c r="F217" t="s">
        <v>5550</v>
      </c>
      <c r="G217" t="str">
        <f>LevelsAll[[#This Row],[relToParent]]</f>
        <v xml:space="preserve">Product &amp; Service Development </v>
      </c>
    </row>
    <row r="218" spans="1:7" x14ac:dyDescent="0.25">
      <c r="A218">
        <v>1215</v>
      </c>
      <c r="B218" t="s">
        <v>4620</v>
      </c>
      <c r="D218" t="s">
        <v>8502</v>
      </c>
      <c r="E218" t="s">
        <v>8421</v>
      </c>
      <c r="F218" t="s">
        <v>5552</v>
      </c>
      <c r="G218" t="str">
        <f>LevelsAll[[#This Row],[relToParent]]</f>
        <v xml:space="preserve">Product &amp; Service Development </v>
      </c>
    </row>
    <row r="219" spans="1:7" x14ac:dyDescent="0.25">
      <c r="A219">
        <v>1216</v>
      </c>
      <c r="B219" t="s">
        <v>4620</v>
      </c>
      <c r="D219" t="s">
        <v>8502</v>
      </c>
      <c r="E219" t="s">
        <v>8422</v>
      </c>
      <c r="F219" t="s">
        <v>8472</v>
      </c>
      <c r="G219" t="str">
        <f>LevelsAll[[#This Row],[relToParent]]</f>
        <v xml:space="preserve">Product &amp; Service Development </v>
      </c>
    </row>
    <row r="220" spans="1:7" x14ac:dyDescent="0.25">
      <c r="A220">
        <v>1217</v>
      </c>
      <c r="B220" t="s">
        <v>4620</v>
      </c>
      <c r="D220" t="s">
        <v>8502</v>
      </c>
      <c r="E220" t="s">
        <v>8422</v>
      </c>
      <c r="F220" t="s">
        <v>8473</v>
      </c>
      <c r="G220" t="str">
        <f>LevelsAll[[#This Row],[relToParent]]</f>
        <v xml:space="preserve">Product &amp; Service Development </v>
      </c>
    </row>
    <row r="221" spans="1:7" x14ac:dyDescent="0.25">
      <c r="A221">
        <v>1218</v>
      </c>
      <c r="B221" t="s">
        <v>4620</v>
      </c>
      <c r="D221" t="s">
        <v>8502</v>
      </c>
      <c r="E221" t="s">
        <v>8422</v>
      </c>
      <c r="F221" t="s">
        <v>8487</v>
      </c>
      <c r="G221" t="str">
        <f>LevelsAll[[#This Row],[relToParent]]</f>
        <v xml:space="preserve">Product &amp; Service Development </v>
      </c>
    </row>
    <row r="222" spans="1:7" x14ac:dyDescent="0.25">
      <c r="A222">
        <v>1219</v>
      </c>
      <c r="B222" t="s">
        <v>4620</v>
      </c>
      <c r="D222" t="s">
        <v>8502</v>
      </c>
      <c r="E222" t="s">
        <v>8422</v>
      </c>
      <c r="F222" t="s">
        <v>5564</v>
      </c>
      <c r="G222" t="str">
        <f>LevelsAll[[#This Row],[relToParent]]</f>
        <v xml:space="preserve">Product &amp; Service Development </v>
      </c>
    </row>
    <row r="223" spans="1:7" x14ac:dyDescent="0.25">
      <c r="A223">
        <v>1220</v>
      </c>
      <c r="B223" t="s">
        <v>4620</v>
      </c>
      <c r="D223" t="s">
        <v>8502</v>
      </c>
      <c r="E223" t="s">
        <v>8423</v>
      </c>
      <c r="F223" t="s">
        <v>5570</v>
      </c>
      <c r="G223" t="str">
        <f>LevelsAll[[#This Row],[relToParent]]</f>
        <v xml:space="preserve">Product &amp; Service Development </v>
      </c>
    </row>
    <row r="224" spans="1:7" x14ac:dyDescent="0.25">
      <c r="A224">
        <v>1221</v>
      </c>
      <c r="B224" t="s">
        <v>4620</v>
      </c>
      <c r="D224" t="s">
        <v>8502</v>
      </c>
      <c r="E224" t="s">
        <v>8423</v>
      </c>
      <c r="F224" t="s">
        <v>5573</v>
      </c>
      <c r="G224" t="str">
        <f>LevelsAll[[#This Row],[relToParent]]</f>
        <v xml:space="preserve">Product &amp; Service Development </v>
      </c>
    </row>
    <row r="225" spans="1:7" x14ac:dyDescent="0.25">
      <c r="A225">
        <v>1222</v>
      </c>
      <c r="B225" t="s">
        <v>4620</v>
      </c>
      <c r="D225" t="s">
        <v>8502</v>
      </c>
      <c r="E225" t="s">
        <v>8423</v>
      </c>
      <c r="F225" t="s">
        <v>5575</v>
      </c>
      <c r="G225" t="str">
        <f>LevelsAll[[#This Row],[relToParent]]</f>
        <v xml:space="preserve">Product &amp; Service Development </v>
      </c>
    </row>
    <row r="226" spans="1:7" x14ac:dyDescent="0.25">
      <c r="A226">
        <v>1223</v>
      </c>
      <c r="B226" t="s">
        <v>4620</v>
      </c>
      <c r="D226" t="s">
        <v>8502</v>
      </c>
      <c r="E226" t="s">
        <v>8423</v>
      </c>
      <c r="F226" t="s">
        <v>5577</v>
      </c>
      <c r="G226" t="str">
        <f>LevelsAll[[#This Row],[relToParent]]</f>
        <v xml:space="preserve">Product &amp; Service Development </v>
      </c>
    </row>
    <row r="227" spans="1:7" x14ac:dyDescent="0.25">
      <c r="A227">
        <v>1224</v>
      </c>
      <c r="B227" t="s">
        <v>4620</v>
      </c>
      <c r="D227" t="s">
        <v>8502</v>
      </c>
      <c r="E227" t="s">
        <v>8424</v>
      </c>
      <c r="F227" t="s">
        <v>5582</v>
      </c>
      <c r="G227" t="str">
        <f>LevelsAll[[#This Row],[relToParent]]</f>
        <v xml:space="preserve">Product &amp; Service Development </v>
      </c>
    </row>
    <row r="228" spans="1:7" x14ac:dyDescent="0.25">
      <c r="A228">
        <v>1225</v>
      </c>
      <c r="B228" t="s">
        <v>4620</v>
      </c>
      <c r="D228" t="s">
        <v>8502</v>
      </c>
      <c r="E228" t="s">
        <v>8424</v>
      </c>
      <c r="F228" t="s">
        <v>5585</v>
      </c>
      <c r="G228" t="str">
        <f>LevelsAll[[#This Row],[relToParent]]</f>
        <v xml:space="preserve">Product &amp; Service Development </v>
      </c>
    </row>
    <row r="229" spans="1:7" x14ac:dyDescent="0.25">
      <c r="A229">
        <v>1226</v>
      </c>
      <c r="B229" t="s">
        <v>4620</v>
      </c>
      <c r="D229" t="s">
        <v>8502</v>
      </c>
      <c r="E229" t="s">
        <v>8424</v>
      </c>
      <c r="F229" t="s">
        <v>8489</v>
      </c>
      <c r="G229" t="str">
        <f>LevelsAll[[#This Row],[relToParent]]</f>
        <v xml:space="preserve">Product &amp; Service Development </v>
      </c>
    </row>
    <row r="230" spans="1:7" x14ac:dyDescent="0.25">
      <c r="A230">
        <v>1227</v>
      </c>
      <c r="B230" t="s">
        <v>4620</v>
      </c>
      <c r="D230" t="s">
        <v>8502</v>
      </c>
      <c r="E230" t="s">
        <v>8424</v>
      </c>
      <c r="F230" t="s">
        <v>5591</v>
      </c>
      <c r="G230" t="str">
        <f>LevelsAll[[#This Row],[relToParent]]</f>
        <v xml:space="preserve">Product &amp; Service Development </v>
      </c>
    </row>
    <row r="231" spans="1:7" x14ac:dyDescent="0.25">
      <c r="A231">
        <v>1228</v>
      </c>
      <c r="B231" t="s">
        <v>4620</v>
      </c>
      <c r="D231" t="s">
        <v>8502</v>
      </c>
      <c r="E231" t="s">
        <v>8425</v>
      </c>
      <c r="F231" t="s">
        <v>5595</v>
      </c>
      <c r="G231" t="str">
        <f>LevelsAll[[#This Row],[relToParent]]</f>
        <v xml:space="preserve">Product &amp; Service Development </v>
      </c>
    </row>
    <row r="232" spans="1:7" x14ac:dyDescent="0.25">
      <c r="A232">
        <v>1229</v>
      </c>
      <c r="B232" t="s">
        <v>4620</v>
      </c>
      <c r="D232" t="s">
        <v>8502</v>
      </c>
      <c r="E232" t="s">
        <v>8425</v>
      </c>
      <c r="F232" t="s">
        <v>5598</v>
      </c>
      <c r="G232" t="str">
        <f>LevelsAll[[#This Row],[relToParent]]</f>
        <v xml:space="preserve">Product &amp; Service Development </v>
      </c>
    </row>
    <row r="233" spans="1:7" x14ac:dyDescent="0.25">
      <c r="A233">
        <v>1230</v>
      </c>
      <c r="B233" t="s">
        <v>4620</v>
      </c>
      <c r="D233" t="s">
        <v>8502</v>
      </c>
      <c r="E233" t="s">
        <v>8425</v>
      </c>
      <c r="F233" t="s">
        <v>5600</v>
      </c>
      <c r="G233" t="str">
        <f>LevelsAll[[#This Row],[relToParent]]</f>
        <v xml:space="preserve">Product &amp; Service Development </v>
      </c>
    </row>
    <row r="234" spans="1:7" x14ac:dyDescent="0.25">
      <c r="A234">
        <v>1231</v>
      </c>
      <c r="B234" t="s">
        <v>4620</v>
      </c>
      <c r="D234" t="s">
        <v>8502</v>
      </c>
      <c r="E234" t="s">
        <v>8425</v>
      </c>
      <c r="F234" t="s">
        <v>5602</v>
      </c>
      <c r="G234" t="str">
        <f>LevelsAll[[#This Row],[relToParent]]</f>
        <v xml:space="preserve">Product &amp; Service Development </v>
      </c>
    </row>
    <row r="235" spans="1:7" x14ac:dyDescent="0.25">
      <c r="A235">
        <v>1232</v>
      </c>
      <c r="B235" t="s">
        <v>4620</v>
      </c>
      <c r="D235" t="s">
        <v>8502</v>
      </c>
      <c r="E235" t="s">
        <v>8426</v>
      </c>
      <c r="F235" t="s">
        <v>5606</v>
      </c>
      <c r="G235" t="str">
        <f>LevelsAll[[#This Row],[relToParent]]</f>
        <v xml:space="preserve">Product &amp; Service Development </v>
      </c>
    </row>
    <row r="236" spans="1:7" x14ac:dyDescent="0.25">
      <c r="A236">
        <v>1233</v>
      </c>
      <c r="B236" t="s">
        <v>4620</v>
      </c>
      <c r="D236" t="s">
        <v>8502</v>
      </c>
      <c r="E236" t="s">
        <v>8426</v>
      </c>
      <c r="F236" t="s">
        <v>5609</v>
      </c>
      <c r="G236" t="str">
        <f>LevelsAll[[#This Row],[relToParent]]</f>
        <v xml:space="preserve">Product &amp; Service Development </v>
      </c>
    </row>
    <row r="237" spans="1:7" x14ac:dyDescent="0.25">
      <c r="A237">
        <v>1234</v>
      </c>
      <c r="B237" t="s">
        <v>4620</v>
      </c>
      <c r="D237" t="s">
        <v>8502</v>
      </c>
      <c r="E237" t="s">
        <v>8426</v>
      </c>
      <c r="F237" t="s">
        <v>5611</v>
      </c>
      <c r="G237" t="str">
        <f>LevelsAll[[#This Row],[relToParent]]</f>
        <v xml:space="preserve">Product &amp; Service Development </v>
      </c>
    </row>
    <row r="238" spans="1:7" x14ac:dyDescent="0.25">
      <c r="A238">
        <v>1235</v>
      </c>
      <c r="B238" t="s">
        <v>4620</v>
      </c>
      <c r="D238" t="s">
        <v>8502</v>
      </c>
      <c r="E238" t="s">
        <v>8426</v>
      </c>
      <c r="F238" t="s">
        <v>5613</v>
      </c>
      <c r="G238" t="str">
        <f>LevelsAll[[#This Row],[relToParent]]</f>
        <v xml:space="preserve">Product &amp; Service Development </v>
      </c>
    </row>
    <row r="239" spans="1:7" x14ac:dyDescent="0.25">
      <c r="A239">
        <v>1236</v>
      </c>
      <c r="B239" t="s">
        <v>4620</v>
      </c>
      <c r="D239" t="s">
        <v>8503</v>
      </c>
      <c r="E239" t="s">
        <v>8427</v>
      </c>
      <c r="F239" t="s">
        <v>5063</v>
      </c>
      <c r="G239" t="str">
        <f>LevelsAll[[#This Row],[relToParent]]</f>
        <v xml:space="preserve">Production </v>
      </c>
    </row>
    <row r="240" spans="1:7" x14ac:dyDescent="0.25">
      <c r="A240">
        <v>1237</v>
      </c>
      <c r="B240" t="s">
        <v>4620</v>
      </c>
      <c r="D240" t="s">
        <v>8503</v>
      </c>
      <c r="E240" t="s">
        <v>8427</v>
      </c>
      <c r="F240" t="s">
        <v>5066</v>
      </c>
      <c r="G240" t="str">
        <f>LevelsAll[[#This Row],[relToParent]]</f>
        <v xml:space="preserve">Production </v>
      </c>
    </row>
    <row r="241" spans="1:7" x14ac:dyDescent="0.25">
      <c r="A241">
        <v>1238</v>
      </c>
      <c r="B241" t="s">
        <v>4620</v>
      </c>
      <c r="D241" t="s">
        <v>8503</v>
      </c>
      <c r="E241" t="s">
        <v>8427</v>
      </c>
      <c r="F241" t="s">
        <v>5069</v>
      </c>
      <c r="G241" t="str">
        <f>LevelsAll[[#This Row],[relToParent]]</f>
        <v xml:space="preserve">Production </v>
      </c>
    </row>
    <row r="242" spans="1:7" x14ac:dyDescent="0.25">
      <c r="A242">
        <v>1239</v>
      </c>
      <c r="B242" t="s">
        <v>4620</v>
      </c>
      <c r="D242" t="s">
        <v>8503</v>
      </c>
      <c r="E242" t="s">
        <v>8427</v>
      </c>
      <c r="F242" t="s">
        <v>5071</v>
      </c>
      <c r="G242" t="str">
        <f>LevelsAll[[#This Row],[relToParent]]</f>
        <v xml:space="preserve">Production </v>
      </c>
    </row>
    <row r="243" spans="1:7" x14ac:dyDescent="0.25">
      <c r="A243">
        <v>1240</v>
      </c>
      <c r="B243" t="s">
        <v>4620</v>
      </c>
      <c r="D243" t="s">
        <v>8503</v>
      </c>
      <c r="E243" t="s">
        <v>8427</v>
      </c>
      <c r="F243" t="s">
        <v>5073</v>
      </c>
      <c r="G243" t="str">
        <f>LevelsAll[[#This Row],[relToParent]]</f>
        <v xml:space="preserve">Production </v>
      </c>
    </row>
    <row r="244" spans="1:7" x14ac:dyDescent="0.25">
      <c r="A244">
        <v>1241</v>
      </c>
      <c r="B244" t="s">
        <v>4620</v>
      </c>
      <c r="D244" t="s">
        <v>8503</v>
      </c>
      <c r="E244" t="s">
        <v>8428</v>
      </c>
      <c r="F244" t="s">
        <v>5077</v>
      </c>
      <c r="G244" t="str">
        <f>LevelsAll[[#This Row],[relToParent]]</f>
        <v xml:space="preserve">Production </v>
      </c>
    </row>
    <row r="245" spans="1:7" x14ac:dyDescent="0.25">
      <c r="A245">
        <v>1242</v>
      </c>
      <c r="B245" t="s">
        <v>4620</v>
      </c>
      <c r="D245" t="s">
        <v>8503</v>
      </c>
      <c r="E245" t="s">
        <v>8428</v>
      </c>
      <c r="F245" t="s">
        <v>5079</v>
      </c>
      <c r="G245" t="str">
        <f>LevelsAll[[#This Row],[relToParent]]</f>
        <v xml:space="preserve">Production </v>
      </c>
    </row>
    <row r="246" spans="1:7" x14ac:dyDescent="0.25">
      <c r="A246">
        <v>1243</v>
      </c>
      <c r="B246" t="s">
        <v>4620</v>
      </c>
      <c r="D246" t="s">
        <v>8503</v>
      </c>
      <c r="E246" t="s">
        <v>8428</v>
      </c>
      <c r="F246" t="s">
        <v>5081</v>
      </c>
      <c r="G246" t="str">
        <f>LevelsAll[[#This Row],[relToParent]]</f>
        <v xml:space="preserve">Production </v>
      </c>
    </row>
    <row r="247" spans="1:7" x14ac:dyDescent="0.25">
      <c r="A247">
        <v>1244</v>
      </c>
      <c r="B247" t="s">
        <v>4620</v>
      </c>
      <c r="D247" t="s">
        <v>8503</v>
      </c>
      <c r="E247" t="s">
        <v>8428</v>
      </c>
      <c r="F247" t="s">
        <v>5083</v>
      </c>
      <c r="G247" t="str">
        <f>LevelsAll[[#This Row],[relToParent]]</f>
        <v xml:space="preserve">Production </v>
      </c>
    </row>
    <row r="248" spans="1:7" x14ac:dyDescent="0.25">
      <c r="A248">
        <v>1245</v>
      </c>
      <c r="B248" t="s">
        <v>4620</v>
      </c>
      <c r="D248" t="s">
        <v>8503</v>
      </c>
      <c r="E248" t="s">
        <v>8429</v>
      </c>
      <c r="F248" t="s">
        <v>5087</v>
      </c>
      <c r="G248" t="str">
        <f>LevelsAll[[#This Row],[relToParent]]</f>
        <v xml:space="preserve">Production </v>
      </c>
    </row>
    <row r="249" spans="1:7" x14ac:dyDescent="0.25">
      <c r="A249">
        <v>1246</v>
      </c>
      <c r="B249" t="s">
        <v>4620</v>
      </c>
      <c r="D249" t="s">
        <v>8503</v>
      </c>
      <c r="E249" t="s">
        <v>8429</v>
      </c>
      <c r="F249" t="s">
        <v>5089</v>
      </c>
      <c r="G249" t="str">
        <f>LevelsAll[[#This Row],[relToParent]]</f>
        <v xml:space="preserve">Production </v>
      </c>
    </row>
    <row r="250" spans="1:7" x14ac:dyDescent="0.25">
      <c r="A250">
        <v>1247</v>
      </c>
      <c r="B250" t="s">
        <v>4620</v>
      </c>
      <c r="D250" t="s">
        <v>8503</v>
      </c>
      <c r="E250" t="s">
        <v>8429</v>
      </c>
      <c r="F250" t="s">
        <v>5091</v>
      </c>
      <c r="G250" t="str">
        <f>LevelsAll[[#This Row],[relToParent]]</f>
        <v xml:space="preserve">Production </v>
      </c>
    </row>
    <row r="251" spans="1:7" x14ac:dyDescent="0.25">
      <c r="A251">
        <v>1248</v>
      </c>
      <c r="B251" t="s">
        <v>4620</v>
      </c>
      <c r="D251" t="s">
        <v>8503</v>
      </c>
      <c r="E251" t="s">
        <v>8429</v>
      </c>
      <c r="F251" t="s">
        <v>5093</v>
      </c>
      <c r="G251" t="str">
        <f>LevelsAll[[#This Row],[relToParent]]</f>
        <v xml:space="preserve">Production </v>
      </c>
    </row>
    <row r="252" spans="1:7" x14ac:dyDescent="0.25">
      <c r="A252">
        <v>1249</v>
      </c>
      <c r="B252" t="s">
        <v>4620</v>
      </c>
      <c r="D252" t="s">
        <v>8503</v>
      </c>
      <c r="E252" t="s">
        <v>8429</v>
      </c>
      <c r="F252" t="s">
        <v>5095</v>
      </c>
      <c r="G252" t="str">
        <f>LevelsAll[[#This Row],[relToParent]]</f>
        <v xml:space="preserve">Production </v>
      </c>
    </row>
    <row r="253" spans="1:7" x14ac:dyDescent="0.25">
      <c r="A253">
        <v>1250</v>
      </c>
      <c r="B253" t="s">
        <v>4620</v>
      </c>
      <c r="D253" t="s">
        <v>8503</v>
      </c>
      <c r="E253" t="s">
        <v>8430</v>
      </c>
      <c r="F253" t="s">
        <v>5100</v>
      </c>
      <c r="G253" t="str">
        <f>LevelsAll[[#This Row],[relToParent]]</f>
        <v xml:space="preserve">Production </v>
      </c>
    </row>
    <row r="254" spans="1:7" x14ac:dyDescent="0.25">
      <c r="A254">
        <v>1251</v>
      </c>
      <c r="B254" t="s">
        <v>4620</v>
      </c>
      <c r="D254" t="s">
        <v>8503</v>
      </c>
      <c r="E254" t="s">
        <v>8430</v>
      </c>
      <c r="F254" t="s">
        <v>5102</v>
      </c>
      <c r="G254" t="str">
        <f>LevelsAll[[#This Row],[relToParent]]</f>
        <v xml:space="preserve">Production </v>
      </c>
    </row>
    <row r="255" spans="1:7" x14ac:dyDescent="0.25">
      <c r="A255">
        <v>1252</v>
      </c>
      <c r="B255" t="s">
        <v>4620</v>
      </c>
      <c r="D255" t="s">
        <v>8503</v>
      </c>
      <c r="E255" t="s">
        <v>8430</v>
      </c>
      <c r="F255" t="s">
        <v>5104</v>
      </c>
      <c r="G255" t="str">
        <f>LevelsAll[[#This Row],[relToParent]]</f>
        <v xml:space="preserve">Production </v>
      </c>
    </row>
    <row r="256" spans="1:7" x14ac:dyDescent="0.25">
      <c r="A256">
        <v>1253</v>
      </c>
      <c r="B256" t="s">
        <v>4620</v>
      </c>
      <c r="D256" t="s">
        <v>8503</v>
      </c>
      <c r="E256" t="s">
        <v>8431</v>
      </c>
      <c r="F256" t="s">
        <v>5139</v>
      </c>
      <c r="G256" t="str">
        <f>LevelsAll[[#This Row],[relToParent]]</f>
        <v xml:space="preserve">Production </v>
      </c>
    </row>
    <row r="257" spans="1:7" x14ac:dyDescent="0.25">
      <c r="A257">
        <v>1254</v>
      </c>
      <c r="B257" t="s">
        <v>4620</v>
      </c>
      <c r="D257" t="s">
        <v>8503</v>
      </c>
      <c r="E257" t="s">
        <v>8431</v>
      </c>
      <c r="F257" t="s">
        <v>5141</v>
      </c>
      <c r="G257" t="str">
        <f>LevelsAll[[#This Row],[relToParent]]</f>
        <v xml:space="preserve">Production </v>
      </c>
    </row>
    <row r="258" spans="1:7" x14ac:dyDescent="0.25">
      <c r="A258">
        <v>1255</v>
      </c>
      <c r="B258" t="s">
        <v>4620</v>
      </c>
      <c r="D258" t="s">
        <v>8503</v>
      </c>
      <c r="E258" t="s">
        <v>8431</v>
      </c>
      <c r="F258" t="s">
        <v>5143</v>
      </c>
      <c r="G258" t="str">
        <f>LevelsAll[[#This Row],[relToParent]]</f>
        <v xml:space="preserve">Production </v>
      </c>
    </row>
    <row r="259" spans="1:7" x14ac:dyDescent="0.25">
      <c r="A259">
        <v>1256</v>
      </c>
      <c r="B259" t="s">
        <v>4620</v>
      </c>
      <c r="D259" t="s">
        <v>8503</v>
      </c>
      <c r="E259" t="s">
        <v>8431</v>
      </c>
      <c r="F259" t="s">
        <v>5145</v>
      </c>
      <c r="G259" t="str">
        <f>LevelsAll[[#This Row],[relToParent]]</f>
        <v xml:space="preserve">Production </v>
      </c>
    </row>
    <row r="260" spans="1:7" x14ac:dyDescent="0.25">
      <c r="A260">
        <v>1257</v>
      </c>
      <c r="B260" t="s">
        <v>4620</v>
      </c>
      <c r="D260" t="s">
        <v>8503</v>
      </c>
      <c r="E260" t="s">
        <v>8431</v>
      </c>
      <c r="F260" t="s">
        <v>5147</v>
      </c>
      <c r="G260" t="str">
        <f>LevelsAll[[#This Row],[relToParent]]</f>
        <v xml:space="preserve">Production </v>
      </c>
    </row>
    <row r="261" spans="1:7" x14ac:dyDescent="0.25">
      <c r="A261">
        <v>1258</v>
      </c>
      <c r="B261" t="s">
        <v>4620</v>
      </c>
      <c r="D261" t="s">
        <v>8503</v>
      </c>
      <c r="E261" t="s">
        <v>8432</v>
      </c>
      <c r="F261" t="s">
        <v>5151</v>
      </c>
      <c r="G261" t="str">
        <f>LevelsAll[[#This Row],[relToParent]]</f>
        <v xml:space="preserve">Production </v>
      </c>
    </row>
    <row r="262" spans="1:7" x14ac:dyDescent="0.25">
      <c r="A262">
        <v>1259</v>
      </c>
      <c r="B262" t="s">
        <v>4620</v>
      </c>
      <c r="D262" t="s">
        <v>8503</v>
      </c>
      <c r="E262" t="s">
        <v>8432</v>
      </c>
      <c r="F262" t="s">
        <v>5153</v>
      </c>
      <c r="G262" t="str">
        <f>LevelsAll[[#This Row],[relToParent]]</f>
        <v xml:space="preserve">Production </v>
      </c>
    </row>
    <row r="263" spans="1:7" x14ac:dyDescent="0.25">
      <c r="A263">
        <v>1260</v>
      </c>
      <c r="B263" t="s">
        <v>4620</v>
      </c>
      <c r="D263" t="s">
        <v>8503</v>
      </c>
      <c r="E263" t="s">
        <v>8432</v>
      </c>
      <c r="F263" t="s">
        <v>5157</v>
      </c>
      <c r="G263" t="str">
        <f>LevelsAll[[#This Row],[relToParent]]</f>
        <v xml:space="preserve">Production </v>
      </c>
    </row>
    <row r="264" spans="1:7" x14ac:dyDescent="0.25">
      <c r="A264">
        <v>1261</v>
      </c>
      <c r="B264" t="s">
        <v>4620</v>
      </c>
      <c r="D264" t="s">
        <v>8503</v>
      </c>
      <c r="E264" t="s">
        <v>8432</v>
      </c>
      <c r="F264" t="s">
        <v>5159</v>
      </c>
      <c r="G264" t="str">
        <f>LevelsAll[[#This Row],[relToParent]]</f>
        <v xml:space="preserve">Production </v>
      </c>
    </row>
    <row r="265" spans="1:7" x14ac:dyDescent="0.25">
      <c r="A265">
        <v>1262</v>
      </c>
      <c r="B265" t="s">
        <v>4620</v>
      </c>
      <c r="D265" t="s">
        <v>8503</v>
      </c>
      <c r="E265" t="s">
        <v>8432</v>
      </c>
      <c r="F265" t="s">
        <v>5155</v>
      </c>
      <c r="G265" t="str">
        <f>LevelsAll[[#This Row],[relToParent]]</f>
        <v xml:space="preserve">Production </v>
      </c>
    </row>
    <row r="266" spans="1:7" x14ac:dyDescent="0.25">
      <c r="A266">
        <v>1263</v>
      </c>
      <c r="B266" t="s">
        <v>4620</v>
      </c>
      <c r="D266" t="s">
        <v>8503</v>
      </c>
      <c r="E266" t="s">
        <v>8433</v>
      </c>
      <c r="F266" t="s">
        <v>5108</v>
      </c>
      <c r="G266" t="str">
        <f>LevelsAll[[#This Row],[relToParent]]</f>
        <v xml:space="preserve">Production </v>
      </c>
    </row>
    <row r="267" spans="1:7" x14ac:dyDescent="0.25">
      <c r="A267">
        <v>1264</v>
      </c>
      <c r="B267" t="s">
        <v>4620</v>
      </c>
      <c r="D267" t="s">
        <v>8503</v>
      </c>
      <c r="E267" t="s">
        <v>8433</v>
      </c>
      <c r="F267" t="s">
        <v>5110</v>
      </c>
      <c r="G267" t="str">
        <f>LevelsAll[[#This Row],[relToParent]]</f>
        <v xml:space="preserve">Production </v>
      </c>
    </row>
    <row r="268" spans="1:7" x14ac:dyDescent="0.25">
      <c r="A268">
        <v>1265</v>
      </c>
      <c r="B268" t="s">
        <v>4620</v>
      </c>
      <c r="D268" t="s">
        <v>8503</v>
      </c>
      <c r="E268" t="s">
        <v>8433</v>
      </c>
      <c r="F268" t="s">
        <v>5112</v>
      </c>
      <c r="G268" t="str">
        <f>LevelsAll[[#This Row],[relToParent]]</f>
        <v xml:space="preserve">Production </v>
      </c>
    </row>
    <row r="269" spans="1:7" x14ac:dyDescent="0.25">
      <c r="A269">
        <v>1266</v>
      </c>
      <c r="B269" t="s">
        <v>4620</v>
      </c>
      <c r="D269" t="s">
        <v>8503</v>
      </c>
      <c r="E269" t="s">
        <v>8433</v>
      </c>
      <c r="F269" t="s">
        <v>5114</v>
      </c>
      <c r="G269" t="str">
        <f>LevelsAll[[#This Row],[relToParent]]</f>
        <v xml:space="preserve">Production </v>
      </c>
    </row>
    <row r="270" spans="1:7" x14ac:dyDescent="0.25">
      <c r="A270">
        <v>1267</v>
      </c>
      <c r="B270" t="s">
        <v>4620</v>
      </c>
      <c r="D270" t="s">
        <v>8503</v>
      </c>
      <c r="E270" t="s">
        <v>8433</v>
      </c>
      <c r="F270" t="s">
        <v>5116</v>
      </c>
      <c r="G270" t="str">
        <f>LevelsAll[[#This Row],[relToParent]]</f>
        <v xml:space="preserve">Production </v>
      </c>
    </row>
    <row r="271" spans="1:7" x14ac:dyDescent="0.25">
      <c r="A271">
        <v>1268</v>
      </c>
      <c r="B271" t="s">
        <v>4620</v>
      </c>
      <c r="D271" t="s">
        <v>8503</v>
      </c>
      <c r="E271" t="s">
        <v>8434</v>
      </c>
      <c r="F271" t="s">
        <v>5127</v>
      </c>
      <c r="G271" t="str">
        <f>LevelsAll[[#This Row],[relToParent]]</f>
        <v xml:space="preserve">Production </v>
      </c>
    </row>
    <row r="272" spans="1:7" x14ac:dyDescent="0.25">
      <c r="A272">
        <v>1269</v>
      </c>
      <c r="B272" t="s">
        <v>4620</v>
      </c>
      <c r="D272" t="s">
        <v>8503</v>
      </c>
      <c r="E272" t="s">
        <v>8434</v>
      </c>
      <c r="F272" t="s">
        <v>5129</v>
      </c>
      <c r="G272" t="str">
        <f>LevelsAll[[#This Row],[relToParent]]</f>
        <v xml:space="preserve">Production </v>
      </c>
    </row>
    <row r="273" spans="1:7" x14ac:dyDescent="0.25">
      <c r="A273">
        <v>1270</v>
      </c>
      <c r="B273" t="s">
        <v>4620</v>
      </c>
      <c r="D273" t="s">
        <v>8503</v>
      </c>
      <c r="E273" t="s">
        <v>8434</v>
      </c>
      <c r="F273" t="s">
        <v>5131</v>
      </c>
      <c r="G273" t="str">
        <f>LevelsAll[[#This Row],[relToParent]]</f>
        <v xml:space="preserve">Production </v>
      </c>
    </row>
    <row r="274" spans="1:7" x14ac:dyDescent="0.25">
      <c r="A274">
        <v>1271</v>
      </c>
      <c r="B274" t="s">
        <v>4620</v>
      </c>
      <c r="D274" t="s">
        <v>8503</v>
      </c>
      <c r="E274" t="s">
        <v>8434</v>
      </c>
      <c r="F274" t="s">
        <v>5133</v>
      </c>
      <c r="G274" t="str">
        <f>LevelsAll[[#This Row],[relToParent]]</f>
        <v xml:space="preserve">Production </v>
      </c>
    </row>
    <row r="275" spans="1:7" x14ac:dyDescent="0.25">
      <c r="A275">
        <v>1272</v>
      </c>
      <c r="B275" t="s">
        <v>4620</v>
      </c>
      <c r="D275" t="s">
        <v>8503</v>
      </c>
      <c r="E275" t="s">
        <v>8434</v>
      </c>
      <c r="F275" t="s">
        <v>5135</v>
      </c>
      <c r="G275" t="str">
        <f>LevelsAll[[#This Row],[relToParent]]</f>
        <v xml:space="preserve">Production </v>
      </c>
    </row>
    <row r="276" spans="1:7" x14ac:dyDescent="0.25">
      <c r="A276">
        <v>1273</v>
      </c>
      <c r="B276" t="s">
        <v>4620</v>
      </c>
      <c r="D276" t="s">
        <v>8504</v>
      </c>
      <c r="E276" t="s">
        <v>8435</v>
      </c>
      <c r="F276" t="s">
        <v>5773</v>
      </c>
      <c r="G276" t="str">
        <f>LevelsAll[[#This Row],[relToParent]]</f>
        <v xml:space="preserve">Strategic Management </v>
      </c>
    </row>
    <row r="277" spans="1:7" x14ac:dyDescent="0.25">
      <c r="A277">
        <v>1274</v>
      </c>
      <c r="B277" t="s">
        <v>4620</v>
      </c>
      <c r="D277" t="s">
        <v>8504</v>
      </c>
      <c r="E277" t="s">
        <v>8435</v>
      </c>
      <c r="F277" t="s">
        <v>5775</v>
      </c>
      <c r="G277" t="str">
        <f>LevelsAll[[#This Row],[relToParent]]</f>
        <v xml:space="preserve">Strategic Management </v>
      </c>
    </row>
    <row r="278" spans="1:7" x14ac:dyDescent="0.25">
      <c r="A278">
        <v>1275</v>
      </c>
      <c r="B278" t="s">
        <v>4620</v>
      </c>
      <c r="D278" t="s">
        <v>8504</v>
      </c>
      <c r="E278" t="s">
        <v>8435</v>
      </c>
      <c r="F278" t="s">
        <v>5777</v>
      </c>
      <c r="G278" t="str">
        <f>LevelsAll[[#This Row],[relToParent]]</f>
        <v xml:space="preserve">Strategic Management </v>
      </c>
    </row>
    <row r="279" spans="1:7" x14ac:dyDescent="0.25">
      <c r="A279">
        <v>1276</v>
      </c>
      <c r="B279" t="s">
        <v>4620</v>
      </c>
      <c r="D279" t="s">
        <v>8504</v>
      </c>
      <c r="E279" t="s">
        <v>8435</v>
      </c>
      <c r="F279" t="s">
        <v>8478</v>
      </c>
      <c r="G279" t="str">
        <f>LevelsAll[[#This Row],[relToParent]]</f>
        <v xml:space="preserve">Strategic Management </v>
      </c>
    </row>
    <row r="280" spans="1:7" x14ac:dyDescent="0.25">
      <c r="A280">
        <v>1277</v>
      </c>
      <c r="B280" t="s">
        <v>4620</v>
      </c>
      <c r="D280" t="s">
        <v>8504</v>
      </c>
      <c r="E280" t="s">
        <v>8435</v>
      </c>
      <c r="F280" t="s">
        <v>5781</v>
      </c>
      <c r="G280" t="str">
        <f>LevelsAll[[#This Row],[relToParent]]</f>
        <v xml:space="preserve">Strategic Management </v>
      </c>
    </row>
    <row r="281" spans="1:7" x14ac:dyDescent="0.25">
      <c r="A281">
        <v>1278</v>
      </c>
      <c r="B281" t="s">
        <v>4620</v>
      </c>
      <c r="D281" t="s">
        <v>8504</v>
      </c>
      <c r="E281" t="s">
        <v>8436</v>
      </c>
      <c r="F281" t="s">
        <v>5801</v>
      </c>
      <c r="G281" t="str">
        <f>LevelsAll[[#This Row],[relToParent]]</f>
        <v xml:space="preserve">Strategic Management </v>
      </c>
    </row>
    <row r="282" spans="1:7" x14ac:dyDescent="0.25">
      <c r="A282">
        <v>1279</v>
      </c>
      <c r="B282" t="s">
        <v>4620</v>
      </c>
      <c r="D282" t="s">
        <v>8504</v>
      </c>
      <c r="E282" t="s">
        <v>8436</v>
      </c>
      <c r="F282" t="s">
        <v>5803</v>
      </c>
      <c r="G282" t="str">
        <f>LevelsAll[[#This Row],[relToParent]]</f>
        <v xml:space="preserve">Strategic Management </v>
      </c>
    </row>
    <row r="283" spans="1:7" x14ac:dyDescent="0.25">
      <c r="A283">
        <v>1280</v>
      </c>
      <c r="B283" t="s">
        <v>4620</v>
      </c>
      <c r="D283" t="s">
        <v>8504</v>
      </c>
      <c r="E283" t="s">
        <v>8436</v>
      </c>
      <c r="F283" t="s">
        <v>5805</v>
      </c>
      <c r="G283" t="str">
        <f>LevelsAll[[#This Row],[relToParent]]</f>
        <v xml:space="preserve">Strategic Management </v>
      </c>
    </row>
    <row r="284" spans="1:7" x14ac:dyDescent="0.25">
      <c r="A284">
        <v>1281</v>
      </c>
      <c r="B284" t="s">
        <v>4620</v>
      </c>
      <c r="D284" t="s">
        <v>8504</v>
      </c>
      <c r="E284" t="s">
        <v>8436</v>
      </c>
      <c r="F284" t="s">
        <v>5807</v>
      </c>
      <c r="G284" t="str">
        <f>LevelsAll[[#This Row],[relToParent]]</f>
        <v xml:space="preserve">Strategic Management </v>
      </c>
    </row>
    <row r="285" spans="1:7" x14ac:dyDescent="0.25">
      <c r="A285">
        <v>1282</v>
      </c>
      <c r="B285" t="s">
        <v>4620</v>
      </c>
      <c r="D285" t="s">
        <v>8504</v>
      </c>
      <c r="E285" t="s">
        <v>8436</v>
      </c>
      <c r="F285" t="s">
        <v>5809</v>
      </c>
      <c r="G285" t="str">
        <f>LevelsAll[[#This Row],[relToParent]]</f>
        <v xml:space="preserve">Strategic Management </v>
      </c>
    </row>
    <row r="286" spans="1:7" x14ac:dyDescent="0.25">
      <c r="A286">
        <v>1283</v>
      </c>
      <c r="B286" t="s">
        <v>4620</v>
      </c>
      <c r="D286" t="s">
        <v>8504</v>
      </c>
      <c r="E286" t="s">
        <v>8437</v>
      </c>
      <c r="F286" t="s">
        <v>5813</v>
      </c>
      <c r="G286" t="str">
        <f>LevelsAll[[#This Row],[relToParent]]</f>
        <v xml:space="preserve">Strategic Management </v>
      </c>
    </row>
    <row r="287" spans="1:7" x14ac:dyDescent="0.25">
      <c r="A287">
        <v>1284</v>
      </c>
      <c r="B287" t="s">
        <v>4620</v>
      </c>
      <c r="D287" t="s">
        <v>8504</v>
      </c>
      <c r="E287" t="s">
        <v>8437</v>
      </c>
      <c r="F287" t="s">
        <v>8470</v>
      </c>
      <c r="G287" t="str">
        <f>LevelsAll[[#This Row],[relToParent]]</f>
        <v xml:space="preserve">Strategic Management </v>
      </c>
    </row>
    <row r="288" spans="1:7" x14ac:dyDescent="0.25">
      <c r="A288">
        <v>1285</v>
      </c>
      <c r="B288" t="s">
        <v>4620</v>
      </c>
      <c r="D288" t="s">
        <v>8504</v>
      </c>
      <c r="E288" t="s">
        <v>8437</v>
      </c>
      <c r="F288" t="s">
        <v>5817</v>
      </c>
      <c r="G288" t="str">
        <f>LevelsAll[[#This Row],[relToParent]]</f>
        <v xml:space="preserve">Strategic Management </v>
      </c>
    </row>
    <row r="289" spans="1:7" x14ac:dyDescent="0.25">
      <c r="A289">
        <v>1286</v>
      </c>
      <c r="B289" t="s">
        <v>4620</v>
      </c>
      <c r="D289" t="s">
        <v>8504</v>
      </c>
      <c r="E289" t="s">
        <v>8437</v>
      </c>
      <c r="F289" t="s">
        <v>5821</v>
      </c>
      <c r="G289" t="str">
        <f>LevelsAll[[#This Row],[relToParent]]</f>
        <v xml:space="preserve">Strategic Management </v>
      </c>
    </row>
    <row r="290" spans="1:7" x14ac:dyDescent="0.25">
      <c r="A290">
        <v>1287</v>
      </c>
      <c r="B290" t="s">
        <v>4620</v>
      </c>
      <c r="D290" t="s">
        <v>8504</v>
      </c>
      <c r="E290" t="s">
        <v>8437</v>
      </c>
      <c r="F290" t="s">
        <v>5819</v>
      </c>
      <c r="G290" t="str">
        <f>LevelsAll[[#This Row],[relToParent]]</f>
        <v xml:space="preserve">Strategic Management </v>
      </c>
    </row>
    <row r="291" spans="1:7" x14ac:dyDescent="0.25">
      <c r="A291">
        <v>1288</v>
      </c>
      <c r="B291" t="s">
        <v>4620</v>
      </c>
      <c r="D291" t="s">
        <v>8504</v>
      </c>
      <c r="E291" t="s">
        <v>8438</v>
      </c>
      <c r="F291" t="s">
        <v>5825</v>
      </c>
      <c r="G291" t="str">
        <f>LevelsAll[[#This Row],[relToParent]]</f>
        <v xml:space="preserve">Strategic Management </v>
      </c>
    </row>
    <row r="292" spans="1:7" x14ac:dyDescent="0.25">
      <c r="A292">
        <v>1289</v>
      </c>
      <c r="B292" t="s">
        <v>4620</v>
      </c>
      <c r="D292" t="s">
        <v>8504</v>
      </c>
      <c r="E292" t="s">
        <v>8438</v>
      </c>
      <c r="F292" t="s">
        <v>5606</v>
      </c>
      <c r="G292" t="str">
        <f>LevelsAll[[#This Row],[relToParent]]</f>
        <v xml:space="preserve">Strategic Management </v>
      </c>
    </row>
    <row r="293" spans="1:7" x14ac:dyDescent="0.25">
      <c r="A293">
        <v>1290</v>
      </c>
      <c r="B293" t="s">
        <v>4620</v>
      </c>
      <c r="D293" t="s">
        <v>8504</v>
      </c>
      <c r="E293" t="s">
        <v>8438</v>
      </c>
      <c r="F293" t="s">
        <v>5828</v>
      </c>
      <c r="G293" t="str">
        <f>LevelsAll[[#This Row],[relToParent]]</f>
        <v xml:space="preserve">Strategic Management </v>
      </c>
    </row>
    <row r="294" spans="1:7" x14ac:dyDescent="0.25">
      <c r="A294">
        <v>1291</v>
      </c>
      <c r="B294" t="s">
        <v>4620</v>
      </c>
      <c r="D294" t="s">
        <v>8504</v>
      </c>
      <c r="E294" t="s">
        <v>8438</v>
      </c>
      <c r="F294" t="s">
        <v>5832</v>
      </c>
      <c r="G294" t="str">
        <f>LevelsAll[[#This Row],[relToParent]]</f>
        <v xml:space="preserve">Strategic Management </v>
      </c>
    </row>
    <row r="295" spans="1:7" x14ac:dyDescent="0.25">
      <c r="A295">
        <v>1292</v>
      </c>
      <c r="B295" t="s">
        <v>4620</v>
      </c>
      <c r="D295" t="s">
        <v>8504</v>
      </c>
      <c r="E295" t="s">
        <v>8439</v>
      </c>
      <c r="F295" t="s">
        <v>5838</v>
      </c>
      <c r="G295" t="str">
        <f>LevelsAll[[#This Row],[relToParent]]</f>
        <v xml:space="preserve">Strategic Management </v>
      </c>
    </row>
    <row r="296" spans="1:7" x14ac:dyDescent="0.25">
      <c r="A296">
        <v>1293</v>
      </c>
      <c r="B296" t="s">
        <v>4620</v>
      </c>
      <c r="D296" t="s">
        <v>8504</v>
      </c>
      <c r="E296" t="s">
        <v>8439</v>
      </c>
      <c r="F296" t="s">
        <v>5840</v>
      </c>
      <c r="G296" t="str">
        <f>LevelsAll[[#This Row],[relToParent]]</f>
        <v xml:space="preserve">Strategic Management </v>
      </c>
    </row>
    <row r="297" spans="1:7" x14ac:dyDescent="0.25">
      <c r="A297">
        <v>1294</v>
      </c>
      <c r="B297" t="s">
        <v>4620</v>
      </c>
      <c r="D297" t="s">
        <v>8504</v>
      </c>
      <c r="E297" t="s">
        <v>8439</v>
      </c>
      <c r="F297" t="s">
        <v>5842</v>
      </c>
      <c r="G297" t="str">
        <f>LevelsAll[[#This Row],[relToParent]]</f>
        <v xml:space="preserve">Strategic Management </v>
      </c>
    </row>
    <row r="298" spans="1:7" x14ac:dyDescent="0.25">
      <c r="A298">
        <v>1295</v>
      </c>
      <c r="B298" t="s">
        <v>4620</v>
      </c>
      <c r="D298" t="s">
        <v>8504</v>
      </c>
      <c r="E298" t="s">
        <v>8439</v>
      </c>
      <c r="F298" t="s">
        <v>5844</v>
      </c>
      <c r="G298" t="str">
        <f>LevelsAll[[#This Row],[relToParent]]</f>
        <v xml:space="preserve">Strategic Management </v>
      </c>
    </row>
    <row r="299" spans="1:7" x14ac:dyDescent="0.25">
      <c r="A299">
        <v>1296</v>
      </c>
      <c r="B299" t="s">
        <v>4620</v>
      </c>
      <c r="D299" t="s">
        <v>8504</v>
      </c>
      <c r="E299" t="s">
        <v>8440</v>
      </c>
      <c r="F299" t="s">
        <v>5848</v>
      </c>
      <c r="G299" t="str">
        <f>LevelsAll[[#This Row],[relToParent]]</f>
        <v xml:space="preserve">Strategic Management </v>
      </c>
    </row>
    <row r="300" spans="1:7" x14ac:dyDescent="0.25">
      <c r="A300">
        <v>1297</v>
      </c>
      <c r="B300" t="s">
        <v>4620</v>
      </c>
      <c r="D300" t="s">
        <v>8504</v>
      </c>
      <c r="E300" t="s">
        <v>8440</v>
      </c>
      <c r="F300" t="s">
        <v>5850</v>
      </c>
      <c r="G300" t="str">
        <f>LevelsAll[[#This Row],[relToParent]]</f>
        <v xml:space="preserve">Strategic Management </v>
      </c>
    </row>
    <row r="301" spans="1:7" x14ac:dyDescent="0.25">
      <c r="A301">
        <v>1298</v>
      </c>
      <c r="B301" t="s">
        <v>4620</v>
      </c>
      <c r="D301" t="s">
        <v>8504</v>
      </c>
      <c r="E301" t="s">
        <v>8440</v>
      </c>
      <c r="F301" t="s">
        <v>5852</v>
      </c>
      <c r="G301" t="str">
        <f>LevelsAll[[#This Row],[relToParent]]</f>
        <v xml:space="preserve">Strategic Management </v>
      </c>
    </row>
    <row r="302" spans="1:7" x14ac:dyDescent="0.25">
      <c r="A302">
        <v>1299</v>
      </c>
      <c r="B302" t="s">
        <v>4620</v>
      </c>
      <c r="D302" t="s">
        <v>8504</v>
      </c>
      <c r="E302" t="s">
        <v>8440</v>
      </c>
      <c r="F302" t="s">
        <v>5854</v>
      </c>
      <c r="G302" t="str">
        <f>LevelsAll[[#This Row],[relToParent]]</f>
        <v xml:space="preserve">Strategic Management </v>
      </c>
    </row>
    <row r="303" spans="1:7" x14ac:dyDescent="0.25">
      <c r="A303">
        <v>1300</v>
      </c>
      <c r="B303" t="s">
        <v>4620</v>
      </c>
      <c r="D303" t="s">
        <v>8504</v>
      </c>
      <c r="E303" t="s">
        <v>8441</v>
      </c>
      <c r="F303" t="s">
        <v>5858</v>
      </c>
      <c r="G303" t="str">
        <f>LevelsAll[[#This Row],[relToParent]]</f>
        <v xml:space="preserve">Strategic Management </v>
      </c>
    </row>
    <row r="304" spans="1:7" x14ac:dyDescent="0.25">
      <c r="A304">
        <v>1301</v>
      </c>
      <c r="B304" t="s">
        <v>4620</v>
      </c>
      <c r="D304" t="s">
        <v>8504</v>
      </c>
      <c r="E304" t="s">
        <v>8441</v>
      </c>
      <c r="F304" t="s">
        <v>5860</v>
      </c>
      <c r="G304" t="str">
        <f>LevelsAll[[#This Row],[relToParent]]</f>
        <v xml:space="preserve">Strategic Management </v>
      </c>
    </row>
    <row r="305" spans="1:7" x14ac:dyDescent="0.25">
      <c r="A305">
        <v>1302</v>
      </c>
      <c r="B305" t="s">
        <v>4620</v>
      </c>
      <c r="D305" t="s">
        <v>8504</v>
      </c>
      <c r="E305" t="s">
        <v>8441</v>
      </c>
      <c r="F305" t="s">
        <v>5862</v>
      </c>
      <c r="G305" t="str">
        <f>LevelsAll[[#This Row],[relToParent]]</f>
        <v xml:space="preserve">Strategic Management </v>
      </c>
    </row>
    <row r="306" spans="1:7" x14ac:dyDescent="0.25">
      <c r="A306">
        <v>1303</v>
      </c>
      <c r="B306" t="s">
        <v>4620</v>
      </c>
      <c r="D306" t="s">
        <v>8504</v>
      </c>
      <c r="E306" t="s">
        <v>8441</v>
      </c>
      <c r="F306" t="s">
        <v>5864</v>
      </c>
      <c r="G306" t="str">
        <f>LevelsAll[[#This Row],[relToParent]]</f>
        <v xml:space="preserve">Strategic Management </v>
      </c>
    </row>
    <row r="307" spans="1:7" x14ac:dyDescent="0.25">
      <c r="A307">
        <v>1304</v>
      </c>
      <c r="B307" t="s">
        <v>4620</v>
      </c>
      <c r="D307" t="s">
        <v>8504</v>
      </c>
      <c r="E307" t="s">
        <v>8442</v>
      </c>
      <c r="F307" t="s">
        <v>5868</v>
      </c>
      <c r="G307" t="str">
        <f>LevelsAll[[#This Row],[relToParent]]</f>
        <v xml:space="preserve">Strategic Management </v>
      </c>
    </row>
    <row r="308" spans="1:7" x14ac:dyDescent="0.25">
      <c r="A308">
        <v>1305</v>
      </c>
      <c r="B308" t="s">
        <v>4620</v>
      </c>
      <c r="D308" t="s">
        <v>8504</v>
      </c>
      <c r="E308" t="s">
        <v>8442</v>
      </c>
      <c r="F308" t="s">
        <v>5870</v>
      </c>
      <c r="G308" t="str">
        <f>LevelsAll[[#This Row],[relToParent]]</f>
        <v xml:space="preserve">Strategic Management </v>
      </c>
    </row>
    <row r="309" spans="1:7" x14ac:dyDescent="0.25">
      <c r="A309">
        <v>1306</v>
      </c>
      <c r="B309" t="s">
        <v>4620</v>
      </c>
      <c r="D309" t="s">
        <v>8504</v>
      </c>
      <c r="E309" t="s">
        <v>8442</v>
      </c>
      <c r="F309" t="s">
        <v>5872</v>
      </c>
      <c r="G309" t="str">
        <f>LevelsAll[[#This Row],[relToParent]]</f>
        <v xml:space="preserve">Strategic Management </v>
      </c>
    </row>
    <row r="310" spans="1:7" x14ac:dyDescent="0.25">
      <c r="A310">
        <v>1307</v>
      </c>
      <c r="B310" t="s">
        <v>4620</v>
      </c>
      <c r="D310" t="s">
        <v>8504</v>
      </c>
      <c r="E310" t="s">
        <v>8442</v>
      </c>
      <c r="F310" t="s">
        <v>5874</v>
      </c>
      <c r="G310" t="str">
        <f>LevelsAll[[#This Row],[relToParent]]</f>
        <v xml:space="preserve">Strategic Management </v>
      </c>
    </row>
    <row r="311" spans="1:7" x14ac:dyDescent="0.25">
      <c r="A311">
        <v>1308</v>
      </c>
      <c r="B311" t="s">
        <v>4620</v>
      </c>
      <c r="D311" t="s">
        <v>8504</v>
      </c>
      <c r="E311" t="s">
        <v>8442</v>
      </c>
      <c r="F311" t="s">
        <v>5876</v>
      </c>
      <c r="G311" t="str">
        <f>LevelsAll[[#This Row],[relToParent]]</f>
        <v xml:space="preserve">Strategic Management </v>
      </c>
    </row>
    <row r="312" spans="1:7" x14ac:dyDescent="0.25">
      <c r="A312">
        <v>1309</v>
      </c>
      <c r="B312" t="s">
        <v>4620</v>
      </c>
      <c r="D312" t="s">
        <v>109</v>
      </c>
      <c r="E312" t="s">
        <v>8206</v>
      </c>
      <c r="G312" t="str">
        <f>LevelsAll[[#This Row],[relToParent]]</f>
        <v>Supply Chain</v>
      </c>
    </row>
    <row r="313" spans="1:7" x14ac:dyDescent="0.25">
      <c r="A313">
        <v>1310</v>
      </c>
      <c r="B313" t="s">
        <v>4620</v>
      </c>
      <c r="D313" t="s">
        <v>109</v>
      </c>
      <c r="E313" t="s">
        <v>5447</v>
      </c>
      <c r="G313" t="str">
        <f>LevelsAll[[#This Row],[relToParent]]</f>
        <v>Supply Chain</v>
      </c>
    </row>
    <row r="314" spans="1:7" x14ac:dyDescent="0.25">
      <c r="A314">
        <v>1311</v>
      </c>
      <c r="B314" t="s">
        <v>4620</v>
      </c>
      <c r="D314" t="s">
        <v>109</v>
      </c>
      <c r="E314" t="s">
        <v>8207</v>
      </c>
      <c r="G314" t="str">
        <f>LevelsAll[[#This Row],[relToParent]]</f>
        <v>Supply Chain</v>
      </c>
    </row>
    <row r="315" spans="1:7" x14ac:dyDescent="0.25">
      <c r="A315">
        <v>1312</v>
      </c>
      <c r="B315" t="s">
        <v>4620</v>
      </c>
      <c r="D315" t="s">
        <v>109</v>
      </c>
      <c r="E315" t="s">
        <v>8208</v>
      </c>
      <c r="G315" t="str">
        <f>LevelsAll[[#This Row],[relToParent]]</f>
        <v>Supply Chain</v>
      </c>
    </row>
    <row r="316" spans="1:7" x14ac:dyDescent="0.25">
      <c r="A316">
        <v>1313</v>
      </c>
      <c r="B316" t="s">
        <v>4620</v>
      </c>
      <c r="D316" t="s">
        <v>109</v>
      </c>
      <c r="E316" t="s">
        <v>8209</v>
      </c>
      <c r="G316" t="str">
        <f>LevelsAll[[#This Row],[relToParent]]</f>
        <v>Supply Chain</v>
      </c>
    </row>
    <row r="317" spans="1:7" x14ac:dyDescent="0.25">
      <c r="A317">
        <v>1314</v>
      </c>
      <c r="B317" t="s">
        <v>4620</v>
      </c>
      <c r="D317" t="s">
        <v>109</v>
      </c>
      <c r="E317" t="s">
        <v>5879</v>
      </c>
      <c r="G317" t="str">
        <f>LevelsAll[[#This Row],[relToParent]]</f>
        <v>Supply Chain</v>
      </c>
    </row>
    <row r="318" spans="1:7" x14ac:dyDescent="0.25">
      <c r="A318">
        <v>1315</v>
      </c>
      <c r="B318" t="s">
        <v>4620</v>
      </c>
      <c r="D318" t="s">
        <v>109</v>
      </c>
      <c r="E318" t="s">
        <v>5882</v>
      </c>
      <c r="G318" t="str">
        <f>LevelsAll[[#This Row],[relToParent]]</f>
        <v>Supply Chain</v>
      </c>
    </row>
    <row r="319" spans="1:7" x14ac:dyDescent="0.25">
      <c r="A319">
        <v>1316</v>
      </c>
      <c r="B319" t="s">
        <v>4620</v>
      </c>
      <c r="D319" t="s">
        <v>109</v>
      </c>
      <c r="E319" t="s">
        <v>8210</v>
      </c>
      <c r="G319" t="str">
        <f>LevelsAll[[#This Row],[relToParent]]</f>
        <v>Supply Chain</v>
      </c>
    </row>
    <row r="320" spans="1:7" x14ac:dyDescent="0.25">
      <c r="A320">
        <v>1317</v>
      </c>
      <c r="B320" t="s">
        <v>4620</v>
      </c>
      <c r="D320" t="s">
        <v>109</v>
      </c>
      <c r="E320" t="s">
        <v>5496</v>
      </c>
      <c r="G320" t="str">
        <f>LevelsAll[[#This Row],[relToParent]]</f>
        <v>Supply Chain</v>
      </c>
    </row>
  </sheetData>
  <sheetProtection algorithmName="SHA-512" hashValue="0hguKt75G+lDRXEoX8ZCRSaT46AgDEVGIXLbIMrLavmoG+F5+cMQegL39Zz22T5Bj//F/oSnJRNvUZ+sjhRRuw==" saltValue="CJaY728FsZATCcJZlGvtpw==" spinCount="100000" sheet="1" objects="1" scenarios="1"/>
  <phoneticPr fontId="7" type="noConversion"/>
  <pageMargins left="0.7" right="0.7" top="0.75" bottom="0.75" header="0.3" footer="0.3"/>
  <pageSetup orientation="portrait" horizontalDpi="4294967295" verticalDpi="4294967295"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p:properties>
</file>

<file path=customXml/item21.xml><?xml version="1.0" encoding="utf-8"?>
<ct:contentTypeSchema xmlns:ct="http://schemas.microsoft.com/office/2006/metadata/contentType" xmlns:ma="http://schemas.microsoft.com/office/2006/metadata/properties/metaAttributes" ct:_="" ma:_="" ma:contentTypeName="Document" ma:contentTypeID="0x010100104732812A5603479F66198C91C404D5" ma:contentTypeVersion="4" ma:contentTypeDescription="Create a new document." ma:contentTypeScope="" ma:versionID="5088760c6442673615589842b1ff1ef4">
  <xsd:schema xmlns:xsd="http://www.w3.org/2001/XMLSchema" xmlns:xs="http://www.w3.org/2001/XMLSchema" xmlns:p="http://schemas.microsoft.com/office/2006/metadata/properties" xmlns:ns2="258a558a-d853-40e4-9438-5134f4274061" targetNamespace="http://schemas.microsoft.com/office/2006/metadata/properties" ma:root="true" ma:fieldsID="0aa5c3da06987ce41350d60f01ae5104" ns2:_="">
    <xsd:import namespace="258a558a-d853-40e4-9438-5134f42740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a558a-d853-40e4-9438-5134f4274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23.xml>��
</file>

<file path=customXml/item24.xml>��
</file>

<file path=customXml/itemProps1.xml><?xml version="1.0" encoding="utf-8"?>
<ds:datastoreItem xmlns:ds="http://schemas.openxmlformats.org/officeDocument/2006/customXml" ds:itemID="{266B05C4-56B5-407F-9D0B-F4E878494029}">
  <ds:schemaRefs>
    <ds:schemaRef ds:uri="http://gemini/pivotcustomization/MeasureGridState"/>
  </ds:schemaRefs>
</ds:datastoreItem>
</file>

<file path=customXml/itemProps2.xml><?xml version="1.0" encoding="utf-8"?>
<ds:datastoreItem xmlns:ds="http://schemas.openxmlformats.org/officeDocument/2006/customXml" ds:itemID="{B36B6507-F303-486C-A7CA-C774DA9A0DF1}">
  <ds:schemaRefs>
    <ds:schemaRef ds:uri="http://schemas.microsoft.com/DataMashup"/>
  </ds:schemaRefs>
</ds:datastoreItem>
</file>

<file path=customXml/itemProps3.xml><?xml version="1.0" encoding="utf-8"?>
<ds:datastoreItem xmlns:ds="http://schemas.openxmlformats.org/officeDocument/2006/customXml" ds:itemID="{1B145F8F-69EB-4483-B58E-C3817470DC4B}">
  <ds:schemaRefs>
    <ds:schemaRef ds:uri="http://gemini/pivotcustomization/TableWidget"/>
  </ds:schemaRefs>
</ds:datastoreItem>
</file>

<file path=customXml/itemProps4.xml><?xml version="1.0" encoding="utf-8"?>
<ds:datastoreItem xmlns:ds="http://schemas.openxmlformats.org/officeDocument/2006/customXml" ds:itemID="{CC66EA92-6D01-4211-843A-A6F53D84FFC5}">
  <ds:schemaRefs>
    <ds:schemaRef ds:uri="http://gemini/pivotcustomization/TableXML_Level3"/>
  </ds:schemaRefs>
</ds:datastoreItem>
</file>

<file path=customXml/itemProps5.xml><?xml version="1.0" encoding="utf-8"?>
<ds:datastoreItem xmlns:ds="http://schemas.openxmlformats.org/officeDocument/2006/customXml" ds:itemID="{D1D68F1E-136A-4AA0-AA2E-84DE1D1B4702}">
  <ds:schemaRefs>
    <ds:schemaRef ds:uri="http://gemini/pivotcustomization/TableOrder"/>
  </ds:schemaRefs>
</ds:datastoreItem>
</file>

<file path=customXml/itemProps6.xml><?xml version="1.0" encoding="utf-8"?>
<ds:datastoreItem xmlns:ds="http://schemas.openxmlformats.org/officeDocument/2006/customXml" ds:itemID="{5ED73E82-5A0C-4290-8BFF-20CD4C195E84}">
  <ds:schemaRefs>
    <ds:schemaRef ds:uri="http://gemini/pivotcustomization/IsSandboxEmbedded"/>
  </ds:schemaRefs>
</ds:datastoreItem>
</file>

<file path=customXml/itemProps7.xml><?xml version="1.0" encoding="utf-8"?>
<ds:datastoreItem xmlns:ds="http://schemas.openxmlformats.org/officeDocument/2006/customXml" ds:itemID="{DB38215C-D3FA-478A-9DE1-A6E989B9D5A8}">
  <ds:schemaRefs>
    <ds:schemaRef ds:uri="http://gemini/pivotcustomization/SandboxNonEmpty"/>
  </ds:schemaRefs>
</ds:datastoreItem>
</file>

<file path=customXml/itemProps8.xml><?xml version="1.0" encoding="utf-8"?>
<ds:datastoreItem xmlns:ds="http://schemas.openxmlformats.org/officeDocument/2006/customXml" ds:itemID="{36543CD9-9244-47F3-BA34-91DA3238D6A3}">
  <ds:schemaRefs>
    <ds:schemaRef ds:uri="http://gemini/pivotcustomization/ManualCalcMode"/>
  </ds:schemaRefs>
</ds:datastoreItem>
</file>

<file path=customXml/itemProps9.xml><?xml version="1.0" encoding="utf-8"?>
<ds:datastoreItem xmlns:ds="http://schemas.openxmlformats.org/officeDocument/2006/customXml" ds:itemID="{DA53A1D4-8476-4554-9522-13FA6552F583}">
  <ds:schemaRefs>
    <ds:schemaRef ds:uri="http://gemini/pivotcustomization/RelationshipAutoDetectionEnabled"/>
  </ds:schemaRefs>
</ds:datastoreItem>
</file>

<file path=customXml/itemProps10.xml><?xml version="1.0" encoding="utf-8"?>
<ds:datastoreItem xmlns:ds="http://schemas.openxmlformats.org/officeDocument/2006/customXml" ds:itemID="{3EA3894F-9414-44F5-8B75-8997A68EDDEC}">
  <ds:schemaRefs>
    <ds:schemaRef ds:uri="http://gemini/pivotcustomization/ErrorCache"/>
  </ds:schemaRefs>
</ds:datastoreItem>
</file>

<file path=customXml/itemProps11.xml><?xml version="1.0" encoding="utf-8"?>
<ds:datastoreItem xmlns:ds="http://schemas.openxmlformats.org/officeDocument/2006/customXml" ds:itemID="{E2C4CCE6-5B0E-4481-9A41-CAA76AA4C7C9}">
  <ds:schemaRefs>
    <ds:schemaRef ds:uri="http://schemas.microsoft.com/sharepoint/v3/contenttype/forms"/>
  </ds:schemaRefs>
</ds:datastoreItem>
</file>

<file path=customXml/itemProps12.xml><?xml version="1.0" encoding="utf-8"?>
<ds:datastoreItem xmlns:ds="http://schemas.openxmlformats.org/officeDocument/2006/customXml" ds:itemID="{85B48DA3-124C-4862-A583-653A4FE06569}">
  <ds:schemaRefs>
    <ds:schemaRef ds:uri="http://gemini/pivotcustomization/Diagrams"/>
  </ds:schemaRefs>
</ds:datastoreItem>
</file>

<file path=customXml/itemProps13.xml><?xml version="1.0" encoding="utf-8"?>
<ds:datastoreItem xmlns:ds="http://schemas.openxmlformats.org/officeDocument/2006/customXml" ds:itemID="{35A2CCF8-B3B5-436D-999C-D5D0B52F45DB}">
  <ds:schemaRefs>
    <ds:schemaRef ds:uri="http://gemini/pivotcustomization/TableXML_YesNo"/>
  </ds:schemaRefs>
</ds:datastoreItem>
</file>

<file path=customXml/itemProps14.xml><?xml version="1.0" encoding="utf-8"?>
<ds:datastoreItem xmlns:ds="http://schemas.openxmlformats.org/officeDocument/2006/customXml" ds:itemID="{B9E4CB45-2514-42BC-96B8-2CE30AE1A493}">
  <ds:schemaRefs>
    <ds:schemaRef ds:uri="http://gemini/pivotcustomization/LinkedTableUpdateMode"/>
  </ds:schemaRefs>
</ds:datastoreItem>
</file>

<file path=customXml/itemProps15.xml><?xml version="1.0" encoding="utf-8"?>
<ds:datastoreItem xmlns:ds="http://schemas.openxmlformats.org/officeDocument/2006/customXml" ds:itemID="{2CE94296-3FDF-4BAD-95DC-4257E35FEFFE}">
  <ds:schemaRefs>
    <ds:schemaRef ds:uri="http://gemini/pivotcustomization/ShowHidden"/>
  </ds:schemaRefs>
</ds:datastoreItem>
</file>

<file path=customXml/itemProps16.xml><?xml version="1.0" encoding="utf-8"?>
<ds:datastoreItem xmlns:ds="http://schemas.openxmlformats.org/officeDocument/2006/customXml" ds:itemID="{97F7FACC-F34F-47A3-AFD9-C124F812CD4C}">
  <ds:schemaRefs>
    <ds:schemaRef ds:uri="http://gemini/pivotcustomization/FormulaBarState"/>
  </ds:schemaRefs>
</ds:datastoreItem>
</file>

<file path=customXml/itemProps17.xml><?xml version="1.0" encoding="utf-8"?>
<ds:datastoreItem xmlns:ds="http://schemas.openxmlformats.org/officeDocument/2006/customXml" ds:itemID="{4A89E3D7-075D-4381-AACF-3950B2D6A84D}">
  <ds:schemaRefs>
    <ds:schemaRef ds:uri="http://gemini/pivotcustomization/TableXML_Level2"/>
  </ds:schemaRefs>
</ds:datastoreItem>
</file>

<file path=customXml/itemProps18.xml><?xml version="1.0" encoding="utf-8"?>
<ds:datastoreItem xmlns:ds="http://schemas.openxmlformats.org/officeDocument/2006/customXml" ds:itemID="{57D287EF-9184-4F48-B5E3-30A5A1BEFC72}">
  <ds:schemaRefs>
    <ds:schemaRef ds:uri="http://gemini/pivotcustomization/TableXML_Level1"/>
  </ds:schemaRefs>
</ds:datastoreItem>
</file>

<file path=customXml/itemProps19.xml><?xml version="1.0" encoding="utf-8"?>
<ds:datastoreItem xmlns:ds="http://schemas.openxmlformats.org/officeDocument/2006/customXml" ds:itemID="{1FA21B75-DB9E-462E-AC59-EA3690FDEBD7}">
  <ds:schemaRefs>
    <ds:schemaRef ds:uri="http://gemini/pivotcustomization/PowerPivotVersion"/>
  </ds:schemaRefs>
</ds:datastoreItem>
</file>

<file path=customXml/itemProps20.xml><?xml version="1.0" encoding="utf-8"?>
<ds:datastoreItem xmlns:ds="http://schemas.openxmlformats.org/officeDocument/2006/customXml" ds:itemID="{F5239F53-C920-49E6-8D19-0E7C6A830FCE}">
  <ds:schemaRefs>
    <ds:schemaRef ds:uri="http://purl.org/dc/elements/1.1/"/>
    <ds:schemaRef ds:uri="http://schemas.microsoft.com/office/2006/documentManagement/types"/>
    <ds:schemaRef ds:uri="http://purl.org/dc/dcmitype/"/>
    <ds:schemaRef ds:uri="http://www.w3.org/XML/1998/namespace"/>
    <ds:schemaRef ds:uri="http://schemas.microsoft.com/office/2006/metadata/properties"/>
    <ds:schemaRef ds:uri="http://schemas.microsoft.com/office/infopath/2007/PartnerControls"/>
    <ds:schemaRef ds:uri="http://purl.org/dc/terms/"/>
    <ds:schemaRef ds:uri="http://schemas.openxmlformats.org/package/2006/metadata/core-properties"/>
    <ds:schemaRef ds:uri="258a558a-d853-40e4-9438-5134f4274061"/>
  </ds:schemaRefs>
</ds:datastoreItem>
</file>

<file path=customXml/itemProps21.xml><?xml version="1.0" encoding="utf-8"?>
<ds:datastoreItem xmlns:ds="http://schemas.openxmlformats.org/officeDocument/2006/customXml" ds:itemID="{A751D5F7-5218-48F4-A48F-E87061440A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a558a-d853-40e4-9438-5134f42740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2.xml><?xml version="1.0" encoding="utf-8"?>
<ds:datastoreItem xmlns:ds="http://schemas.openxmlformats.org/officeDocument/2006/customXml" ds:itemID="{43D1402D-E913-4782-8D62-47AFF7F67BC4}">
  <ds:schemaRefs>
    <ds:schemaRef ds:uri="http://gemini/pivotcustomization/ClientWindowXML"/>
  </ds:schemaRefs>
</ds:datastoreItem>
</file>

<file path=customXml/itemProps23.xml><?xml version="1.0" encoding="utf-8"?>
<ds:datastoreItem xmlns:ds="http://schemas.openxmlformats.org/officeDocument/2006/customXml" ds:itemID="{47AABEFE-7B56-4FD7-B530-0C9CE9491B9B}">
  <ds:schemaRefs>
    <ds:schemaRef ds:uri="http://gemini/pivotcustomization/ShowImplicitMeasures"/>
  </ds:schemaRefs>
</ds:datastoreItem>
</file>

<file path=customXml/itemProps24.xml><?xml version="1.0" encoding="utf-8"?>
<ds:datastoreItem xmlns:ds="http://schemas.openxmlformats.org/officeDocument/2006/customXml" ds:itemID="{92966956-00D6-45D6-8A2F-82406C682381}">
  <ds:schemaRefs>
    <ds:schemaRef ds:uri="http://gemini/pivotcustomization/TableXML_Level_1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KamstrupData</vt:lpstr>
      <vt:lpstr>A-Applications</vt:lpstr>
      <vt:lpstr>A-Application_Approval</vt:lpstr>
      <vt:lpstr>A-Application_Budget</vt:lpstr>
      <vt:lpstr>B-Business Capability</vt:lpstr>
      <vt:lpstr>O-Organization</vt:lpstr>
      <vt:lpstr>C-Business Context</vt:lpstr>
      <vt:lpstr>D-Data Object</vt:lpstr>
      <vt:lpstr>P_Platform</vt:lpstr>
      <vt:lpstr>P-PlatformData</vt:lpstr>
      <vt:lpstr>Tabels</vt:lpstr>
      <vt:lpstr>A-Applications_Removed</vt:lpstr>
      <vt:lpstr>temp</vt:lpstr>
      <vt:lpstr>temp_CapaText</vt:lpstr>
      <vt:lpstr>Processer280125</vt:lpstr>
      <vt:lpstr>Security Assesment</vt:lpstr>
      <vt:lpstr>Export</vt:lpstr>
      <vt:lpstr>CleanUp Software Departments</vt:lpstr>
      <vt:lpstr>Level1</vt:lpstr>
      <vt:lpstr>Level2</vt:lpstr>
      <vt:lpstr>Level3</vt:lpstr>
      <vt:lpstr>Capabilities_Default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2024-06-21T10:36:20Z</dcterms:created>
  <dcterms:modified xsi:type="dcterms:W3CDTF">2026-02-06T12:25:04Z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0x010100104732812A5603479F66198C91C404D5</vt:lpwstr>
  </property>
</Properties>
</file>